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microsoft.com/office/2011/relationships/webextensiontaskpanes" Target="xl/webextensions/taskpanes.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2"/>
  <workbookPr/>
  <xr:revisionPtr revIDLastSave="0" documentId="8_{F8951E2B-541C-4E6D-99A4-440A0A288902}" xr6:coauthVersionLast="47" xr6:coauthVersionMax="47" xr10:uidLastSave="{00000000-0000-0000-0000-000000000000}"/>
  <bookViews>
    <workbookView xWindow="240" yWindow="105" windowWidth="14805" windowHeight="8010" firstSheet="5" activeTab="6" xr2:uid="{00000000-000D-0000-FFFF-FFFF00000000}"/>
  </bookViews>
  <sheets>
    <sheet name="Dhasboard historical" sheetId="7" r:id="rId1"/>
    <sheet name="Historical 2017-2024" sheetId="5" r:id="rId2"/>
    <sheet name="Company Info" sheetId="11" r:id="rId3"/>
    <sheet name="Financials TTM" sheetId="2" r:id="rId4"/>
    <sheet name="Stock prices Closing" sheetId="12" r:id="rId5"/>
    <sheet name="Extraction Filer" sheetId="25" r:id="rId6"/>
    <sheet name="Database Sheet" sheetId="13" r:id="rId7"/>
    <sheet name="Scanner" sheetId="9" r:id="rId8"/>
    <sheet name="Pivot Ratios" sheetId="8" r:id="rId9"/>
    <sheet name="Scoring Logic" sheetId="26" r:id="rId10"/>
  </sheets>
  <definedNames>
    <definedName name="_xlnm._FilterDatabase" localSheetId="1" hidden="1">'Historical 2017-2024'!$A$1:$G$6129</definedName>
    <definedName name="_xlnm._FilterDatabase" localSheetId="2" hidden="1">'Company Info'!$A$1:$B$383</definedName>
    <definedName name="_xlnm._FilterDatabase" localSheetId="3" hidden="1">'Financials TTM'!$A$1:$E$383</definedName>
    <definedName name="_xlnm._FilterDatabase" localSheetId="4" hidden="1">'Stock prices Closing'!$A$1:$B$383</definedName>
    <definedName name="_xlnm._FilterDatabase" localSheetId="5" hidden="1">'Extraction Filer'!$A$1:$W$385</definedName>
    <definedName name="_xlnm._FilterDatabase" localSheetId="6" hidden="1">'Database Sheet'!$A$1:$W$383</definedName>
  </definedNames>
  <calcPr calcId="191028"/>
  <pivotCaches>
    <pivotCache cacheId="2049" r:id="rId11"/>
    <pivotCache cacheId="2050"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69" i="13" l="1"/>
  <c r="M385" i="25"/>
  <c r="M384" i="25"/>
  <c r="M383" i="25"/>
  <c r="M382" i="25"/>
  <c r="M381" i="25"/>
  <c r="M380" i="25"/>
  <c r="M379" i="25"/>
  <c r="M378" i="25"/>
  <c r="M377" i="25"/>
  <c r="M376" i="25"/>
  <c r="M375" i="25"/>
  <c r="M374" i="25"/>
  <c r="M373" i="25"/>
  <c r="M372" i="25"/>
  <c r="M371" i="25"/>
  <c r="M370" i="25"/>
  <c r="M369" i="25"/>
  <c r="M368" i="25"/>
  <c r="M367" i="25"/>
  <c r="M366" i="25"/>
  <c r="M365" i="25"/>
  <c r="M364" i="25"/>
  <c r="M363" i="25"/>
  <c r="M362" i="25"/>
  <c r="M361" i="25"/>
  <c r="M360" i="25"/>
  <c r="M359" i="25"/>
  <c r="M358" i="25"/>
  <c r="M357" i="25"/>
  <c r="M356" i="25"/>
  <c r="M355" i="25"/>
  <c r="M354" i="25"/>
  <c r="M353" i="25"/>
  <c r="M352" i="25"/>
  <c r="M351" i="25"/>
  <c r="M350" i="25"/>
  <c r="M349" i="25"/>
  <c r="M348" i="25"/>
  <c r="M347" i="25"/>
  <c r="M346" i="25"/>
  <c r="M345" i="25"/>
  <c r="M344" i="25"/>
  <c r="M343" i="25"/>
  <c r="M342" i="25"/>
  <c r="M341" i="25"/>
  <c r="M340" i="25"/>
  <c r="M339" i="25"/>
  <c r="M338" i="25"/>
  <c r="M337" i="25"/>
  <c r="M336" i="25"/>
  <c r="M335" i="25"/>
  <c r="M334" i="25"/>
  <c r="M333" i="25"/>
  <c r="M332" i="25"/>
  <c r="M331" i="25"/>
  <c r="M330" i="25"/>
  <c r="M329" i="25"/>
  <c r="M328" i="25"/>
  <c r="M327" i="25"/>
  <c r="M326" i="25"/>
  <c r="M325" i="25"/>
  <c r="M324" i="25"/>
  <c r="M323" i="25"/>
  <c r="M322" i="25"/>
  <c r="M321" i="25"/>
  <c r="M320" i="25"/>
  <c r="M319" i="25"/>
  <c r="M318" i="25"/>
  <c r="M317" i="25"/>
  <c r="M316" i="25"/>
  <c r="M315" i="25"/>
  <c r="M314" i="25"/>
  <c r="M313" i="25"/>
  <c r="M312" i="25"/>
  <c r="M311" i="25"/>
  <c r="M310" i="25"/>
  <c r="M309" i="25"/>
  <c r="M308" i="25"/>
  <c r="M307" i="25"/>
  <c r="M306" i="25"/>
  <c r="M305" i="25"/>
  <c r="M304" i="25"/>
  <c r="M303" i="25"/>
  <c r="M302" i="25"/>
  <c r="M301" i="25"/>
  <c r="M300" i="25"/>
  <c r="M299" i="25"/>
  <c r="M298" i="25"/>
  <c r="M297" i="25"/>
  <c r="M296" i="25"/>
  <c r="M295" i="25"/>
  <c r="M294" i="25"/>
  <c r="M293" i="25"/>
  <c r="M292" i="25"/>
  <c r="M291" i="25"/>
  <c r="M290" i="25"/>
  <c r="M289" i="25"/>
  <c r="M288" i="25"/>
  <c r="M287" i="25"/>
  <c r="M286" i="25"/>
  <c r="M285" i="25"/>
  <c r="M284" i="25"/>
  <c r="M283" i="25"/>
  <c r="M282" i="25"/>
  <c r="M281" i="25"/>
  <c r="M280" i="25"/>
  <c r="M279" i="25"/>
  <c r="M278" i="25"/>
  <c r="M277" i="25"/>
  <c r="M276" i="25"/>
  <c r="M275" i="25"/>
  <c r="M274" i="25"/>
  <c r="M273" i="25"/>
  <c r="M272" i="25"/>
  <c r="M271" i="25"/>
  <c r="M270" i="25"/>
  <c r="M269" i="25"/>
  <c r="M268" i="25"/>
  <c r="M267" i="25"/>
  <c r="M266" i="25"/>
  <c r="M265" i="25"/>
  <c r="M264" i="25"/>
  <c r="M263" i="25"/>
  <c r="M262" i="25"/>
  <c r="M261" i="25"/>
  <c r="M260" i="25"/>
  <c r="M259" i="25"/>
  <c r="M258" i="25"/>
  <c r="M257" i="25"/>
  <c r="M256" i="25"/>
  <c r="M255" i="25"/>
  <c r="M254" i="25"/>
  <c r="M253" i="25"/>
  <c r="M252" i="25"/>
  <c r="M251" i="25"/>
  <c r="M250" i="25"/>
  <c r="M249" i="25"/>
  <c r="M248" i="25"/>
  <c r="M247" i="25"/>
  <c r="M246" i="25"/>
  <c r="M245" i="25"/>
  <c r="M244" i="25"/>
  <c r="M243" i="25"/>
  <c r="M242" i="25"/>
  <c r="M241" i="25"/>
  <c r="M240" i="25"/>
  <c r="M239" i="25"/>
  <c r="M238" i="25"/>
  <c r="M237" i="25"/>
  <c r="M236" i="25"/>
  <c r="M235" i="25"/>
  <c r="M234" i="25"/>
  <c r="M233" i="25"/>
  <c r="M232" i="25"/>
  <c r="M231" i="25"/>
  <c r="M230" i="25"/>
  <c r="M229" i="25"/>
  <c r="M228" i="25"/>
  <c r="M227" i="25"/>
  <c r="M226" i="25"/>
  <c r="M225" i="25"/>
  <c r="M224" i="25"/>
  <c r="M223" i="25"/>
  <c r="M222" i="25"/>
  <c r="M221" i="25"/>
  <c r="M220" i="25"/>
  <c r="M219" i="25"/>
  <c r="M218" i="25"/>
  <c r="M217" i="25"/>
  <c r="M216" i="25"/>
  <c r="M215" i="25"/>
  <c r="M214" i="25"/>
  <c r="M213" i="25"/>
  <c r="M212" i="25"/>
  <c r="M211" i="25"/>
  <c r="M210" i="25"/>
  <c r="M209" i="25"/>
  <c r="M208" i="25"/>
  <c r="M207" i="25"/>
  <c r="M206" i="25"/>
  <c r="M205" i="25"/>
  <c r="M204" i="25"/>
  <c r="M203" i="25"/>
  <c r="M202" i="25"/>
  <c r="M201" i="25"/>
  <c r="M200" i="25"/>
  <c r="M199" i="25"/>
  <c r="M198" i="25"/>
  <c r="M197" i="25"/>
  <c r="M196" i="25"/>
  <c r="M195" i="25"/>
  <c r="M194" i="25"/>
  <c r="M193" i="25"/>
  <c r="M192" i="25"/>
  <c r="M191" i="25"/>
  <c r="M190" i="25"/>
  <c r="M189" i="25"/>
  <c r="M188" i="25"/>
  <c r="M187" i="25"/>
  <c r="M186" i="25"/>
  <c r="M185" i="25"/>
  <c r="M184" i="25"/>
  <c r="M183" i="25"/>
  <c r="M182" i="25"/>
  <c r="M181" i="25"/>
  <c r="M180" i="25"/>
  <c r="M179" i="25"/>
  <c r="M178" i="25"/>
  <c r="M177" i="25"/>
  <c r="M176" i="25"/>
  <c r="M175" i="25"/>
  <c r="M174" i="25"/>
  <c r="M173" i="25"/>
  <c r="M172" i="25"/>
  <c r="M171" i="25"/>
  <c r="M170" i="25"/>
  <c r="M169" i="25"/>
  <c r="M168" i="25"/>
  <c r="M167" i="25"/>
  <c r="M166" i="25"/>
  <c r="M165" i="25"/>
  <c r="M164" i="25"/>
  <c r="M163" i="25"/>
  <c r="M162" i="25"/>
  <c r="M161" i="25"/>
  <c r="M160" i="25"/>
  <c r="M159" i="25"/>
  <c r="M158" i="25"/>
  <c r="M157" i="25"/>
  <c r="M156" i="25"/>
  <c r="M155" i="25"/>
  <c r="M154" i="25"/>
  <c r="M153" i="25"/>
  <c r="M152" i="25"/>
  <c r="M151" i="25"/>
  <c r="M150" i="25"/>
  <c r="M149" i="25"/>
  <c r="M148" i="25"/>
  <c r="M147" i="25"/>
  <c r="M146" i="25"/>
  <c r="M145" i="25"/>
  <c r="M144" i="25"/>
  <c r="M143" i="25"/>
  <c r="M142" i="25"/>
  <c r="M141" i="25"/>
  <c r="M140" i="25"/>
  <c r="M139" i="25"/>
  <c r="M138" i="25"/>
  <c r="M137" i="25"/>
  <c r="M136" i="25"/>
  <c r="M135" i="25"/>
  <c r="M134" i="25"/>
  <c r="M133" i="25"/>
  <c r="M132" i="25"/>
  <c r="M131" i="25"/>
  <c r="M130" i="25"/>
  <c r="M129" i="25"/>
  <c r="M128" i="25"/>
  <c r="M127" i="25"/>
  <c r="M126" i="25"/>
  <c r="M125" i="25"/>
  <c r="M124" i="25"/>
  <c r="M123" i="25"/>
  <c r="M122" i="25"/>
  <c r="M121" i="25"/>
  <c r="M120" i="25"/>
  <c r="M119" i="25"/>
  <c r="M118" i="25"/>
  <c r="M117" i="25"/>
  <c r="M116" i="25"/>
  <c r="M115" i="25"/>
  <c r="M114" i="25"/>
  <c r="M113" i="25"/>
  <c r="M112" i="25"/>
  <c r="M111" i="25"/>
  <c r="M110" i="25"/>
  <c r="M109" i="25"/>
  <c r="M108" i="25"/>
  <c r="M107" i="25"/>
  <c r="M106" i="25"/>
  <c r="M105" i="25"/>
  <c r="M104" i="25"/>
  <c r="M103" i="25"/>
  <c r="M102" i="25"/>
  <c r="M101" i="25"/>
  <c r="M100" i="25"/>
  <c r="M99" i="25"/>
  <c r="M98" i="25"/>
  <c r="M97" i="25"/>
  <c r="M96" i="25"/>
  <c r="M95" i="25"/>
  <c r="M94" i="25"/>
  <c r="M93" i="25"/>
  <c r="M92" i="25"/>
  <c r="M91" i="25"/>
  <c r="M90" i="25"/>
  <c r="M89" i="25"/>
  <c r="M88" i="25"/>
  <c r="M87" i="25"/>
  <c r="M86" i="25"/>
  <c r="M85" i="25"/>
  <c r="M84" i="25"/>
  <c r="M83" i="25"/>
  <c r="M82" i="25"/>
  <c r="M81" i="25"/>
  <c r="M80" i="25"/>
  <c r="M79" i="25"/>
  <c r="M78" i="25"/>
  <c r="M77" i="25"/>
  <c r="M76" i="25"/>
  <c r="M75" i="25"/>
  <c r="M74" i="25"/>
  <c r="M73" i="25"/>
  <c r="M72" i="25"/>
  <c r="M71" i="25"/>
  <c r="M70" i="25"/>
  <c r="M69" i="25"/>
  <c r="M68" i="25"/>
  <c r="M67" i="25"/>
  <c r="M66" i="25"/>
  <c r="M65" i="25"/>
  <c r="M64" i="25"/>
  <c r="M63" i="25"/>
  <c r="M62" i="25"/>
  <c r="M61" i="25"/>
  <c r="M60" i="25"/>
  <c r="M59" i="25"/>
  <c r="M58" i="25"/>
  <c r="M57" i="25"/>
  <c r="M56" i="25"/>
  <c r="M55" i="25"/>
  <c r="M54" i="25"/>
  <c r="M53" i="25"/>
  <c r="M52" i="25"/>
  <c r="M51" i="25"/>
  <c r="M50" i="25"/>
  <c r="M49" i="25"/>
  <c r="M48" i="25"/>
  <c r="M47" i="25"/>
  <c r="M46" i="25"/>
  <c r="M45" i="25"/>
  <c r="M44" i="25"/>
  <c r="M43" i="25"/>
  <c r="M42" i="25"/>
  <c r="M41" i="25"/>
  <c r="M40" i="25"/>
  <c r="M39" i="25"/>
  <c r="M38" i="25"/>
  <c r="M37" i="25"/>
  <c r="M36" i="25"/>
  <c r="M35" i="25"/>
  <c r="M34" i="25"/>
  <c r="M33" i="25"/>
  <c r="M32" i="25"/>
  <c r="M31" i="25"/>
  <c r="M30" i="25"/>
  <c r="M29" i="25"/>
  <c r="M28" i="25"/>
  <c r="M27" i="25"/>
  <c r="M26" i="25"/>
  <c r="M25" i="25"/>
  <c r="M24" i="25"/>
  <c r="M23" i="25"/>
  <c r="M22" i="25"/>
  <c r="M21" i="25"/>
  <c r="M20" i="25"/>
  <c r="M19" i="25"/>
  <c r="M18" i="25"/>
  <c r="M17" i="25"/>
  <c r="M16" i="25"/>
  <c r="M15" i="25"/>
  <c r="M14" i="25"/>
  <c r="M13" i="25"/>
  <c r="M12" i="25"/>
  <c r="M11" i="25"/>
  <c r="M10" i="25"/>
  <c r="M9" i="25"/>
  <c r="M8" i="25"/>
  <c r="M7" i="25"/>
  <c r="M6" i="25"/>
  <c r="M5" i="25"/>
  <c r="M4" i="25"/>
  <c r="G10" i="26"/>
  <c r="R165" i="13"/>
  <c r="S165" i="13"/>
  <c r="R232" i="13"/>
  <c r="S232" i="13"/>
  <c r="R132" i="13"/>
  <c r="S132" i="13"/>
  <c r="R136" i="13"/>
  <c r="S136" i="13"/>
  <c r="R275" i="13"/>
  <c r="S275" i="13"/>
  <c r="R273" i="13"/>
  <c r="S273" i="13"/>
  <c r="R202" i="13"/>
  <c r="S202" i="13"/>
  <c r="R106" i="13"/>
  <c r="S106" i="13"/>
  <c r="R282" i="13"/>
  <c r="S282" i="13"/>
  <c r="R233" i="13"/>
  <c r="S233" i="13"/>
  <c r="R8" i="13"/>
  <c r="S8" i="13"/>
  <c r="R178" i="13"/>
  <c r="S178" i="13"/>
  <c r="R131" i="13"/>
  <c r="S131" i="13"/>
  <c r="R57" i="13"/>
  <c r="S57" i="13"/>
  <c r="R70" i="13"/>
  <c r="S70" i="13"/>
  <c r="R56" i="13"/>
  <c r="S56" i="13"/>
  <c r="R328" i="13"/>
  <c r="S328" i="13"/>
  <c r="R192" i="13"/>
  <c r="S192" i="13"/>
  <c r="R107" i="13"/>
  <c r="S107" i="13"/>
  <c r="R359" i="13"/>
  <c r="S359" i="13"/>
  <c r="R162" i="13"/>
  <c r="S162" i="13"/>
  <c r="R340" i="13"/>
  <c r="S340" i="13"/>
  <c r="R267" i="13"/>
  <c r="S267" i="13"/>
  <c r="R242" i="13"/>
  <c r="S242" i="13"/>
  <c r="R360" i="13"/>
  <c r="S360" i="13"/>
  <c r="R177" i="13"/>
  <c r="S177" i="13"/>
  <c r="R112" i="13"/>
  <c r="S112" i="13"/>
  <c r="R32" i="13"/>
  <c r="S32" i="13"/>
  <c r="R351" i="13"/>
  <c r="S351" i="13"/>
  <c r="R209" i="13"/>
  <c r="S209" i="13"/>
  <c r="R356" i="13"/>
  <c r="S356" i="13"/>
  <c r="R218" i="13"/>
  <c r="S218" i="13"/>
  <c r="R244" i="13"/>
  <c r="S244" i="13"/>
  <c r="R296" i="13"/>
  <c r="S296" i="13"/>
  <c r="R341" i="13"/>
  <c r="S341" i="13"/>
  <c r="R363" i="13"/>
  <c r="S363" i="13"/>
  <c r="R347" i="13"/>
  <c r="S347" i="13"/>
  <c r="R255" i="13"/>
  <c r="S255" i="13"/>
  <c r="R247" i="13"/>
  <c r="S247" i="13"/>
  <c r="R75" i="13"/>
  <c r="S75" i="13"/>
  <c r="R262" i="13"/>
  <c r="S262" i="13"/>
  <c r="R227" i="13"/>
  <c r="S227" i="13"/>
  <c r="R369" i="13"/>
  <c r="S369" i="13"/>
  <c r="R302" i="13"/>
  <c r="S302" i="13"/>
  <c r="R213" i="13"/>
  <c r="S213" i="13"/>
  <c r="R185" i="13"/>
  <c r="S185" i="13"/>
  <c r="R316" i="13"/>
  <c r="S316" i="13"/>
  <c r="R111" i="13"/>
  <c r="S111" i="13"/>
  <c r="R25" i="13"/>
  <c r="S25" i="13"/>
  <c r="R211" i="13"/>
  <c r="S211" i="13"/>
  <c r="R348" i="13"/>
  <c r="S348" i="13"/>
  <c r="R215" i="13"/>
  <c r="S215" i="13"/>
  <c r="R91" i="13"/>
  <c r="S91" i="13"/>
  <c r="R254" i="13"/>
  <c r="S254" i="13"/>
  <c r="R125" i="13"/>
  <c r="S125" i="13"/>
  <c r="R334" i="13"/>
  <c r="S334" i="13"/>
  <c r="R246" i="13"/>
  <c r="S246" i="13"/>
  <c r="R78" i="13"/>
  <c r="S78" i="13"/>
  <c r="R362" i="13"/>
  <c r="S362" i="13"/>
  <c r="R217" i="13"/>
  <c r="S217" i="13"/>
  <c r="R34" i="13"/>
  <c r="S34" i="13"/>
  <c r="R214" i="13"/>
  <c r="S214" i="13"/>
  <c r="R204" i="13"/>
  <c r="S204" i="13"/>
  <c r="R305" i="13"/>
  <c r="S305" i="13"/>
  <c r="R261" i="13"/>
  <c r="S261" i="13"/>
  <c r="R310" i="13"/>
  <c r="S310" i="13"/>
  <c r="R329" i="13"/>
  <c r="S329" i="13"/>
  <c r="R285" i="13"/>
  <c r="S285" i="13"/>
  <c r="R230" i="13"/>
  <c r="S230" i="13"/>
  <c r="R284" i="13"/>
  <c r="S284" i="13"/>
  <c r="R146" i="13"/>
  <c r="S146" i="13"/>
  <c r="R248" i="13"/>
  <c r="S248" i="13"/>
  <c r="R280" i="13"/>
  <c r="S280" i="13"/>
  <c r="R219" i="13"/>
  <c r="S219" i="13"/>
  <c r="R303" i="13"/>
  <c r="S303" i="13"/>
  <c r="R249" i="13"/>
  <c r="S249" i="13"/>
  <c r="R313" i="13"/>
  <c r="S313" i="13"/>
  <c r="R318" i="13"/>
  <c r="S318" i="13"/>
  <c r="R352" i="13"/>
  <c r="S352" i="13"/>
  <c r="R344" i="13"/>
  <c r="S344" i="13"/>
  <c r="R372" i="13"/>
  <c r="S372" i="13"/>
  <c r="R61" i="13"/>
  <c r="S61" i="13"/>
  <c r="R314" i="13"/>
  <c r="S314" i="13"/>
  <c r="R93" i="13"/>
  <c r="S93" i="13"/>
  <c r="R44" i="13"/>
  <c r="S44" i="13"/>
  <c r="R152" i="13"/>
  <c r="S152" i="13"/>
  <c r="R237" i="13"/>
  <c r="S237" i="13"/>
  <c r="R311" i="13"/>
  <c r="S311" i="13"/>
  <c r="R241" i="13"/>
  <c r="S241" i="13"/>
  <c r="R252" i="13"/>
  <c r="S252" i="13"/>
  <c r="R306" i="13"/>
  <c r="S306" i="13"/>
  <c r="R220" i="13"/>
  <c r="S220" i="13"/>
  <c r="R26" i="13"/>
  <c r="S26" i="13"/>
  <c r="R250" i="13"/>
  <c r="S250" i="13"/>
  <c r="R147" i="13"/>
  <c r="S147" i="13"/>
  <c r="R326" i="13"/>
  <c r="S326" i="13"/>
  <c r="R90" i="13"/>
  <c r="S90" i="13"/>
  <c r="R13" i="13"/>
  <c r="S13" i="13"/>
  <c r="R309" i="13"/>
  <c r="S309" i="13"/>
  <c r="R269" i="13"/>
  <c r="S269" i="13"/>
  <c r="R48" i="13"/>
  <c r="S48" i="13"/>
  <c r="R371" i="13"/>
  <c r="S371" i="13"/>
  <c r="R216" i="13"/>
  <c r="S216" i="13"/>
  <c r="R312" i="13"/>
  <c r="S312" i="13"/>
  <c r="R342" i="13"/>
  <c r="S342" i="13"/>
  <c r="R85" i="13"/>
  <c r="S85" i="13"/>
  <c r="R287" i="13"/>
  <c r="S287" i="13"/>
  <c r="R243" i="13"/>
  <c r="S243" i="13"/>
  <c r="R343" i="13"/>
  <c r="S343" i="13"/>
  <c r="R240" i="13"/>
  <c r="S240" i="13"/>
  <c r="R235" i="13"/>
  <c r="S235" i="13"/>
  <c r="R226" i="13"/>
  <c r="S226" i="13"/>
  <c r="R206" i="13"/>
  <c r="S206" i="13"/>
  <c r="R355" i="13"/>
  <c r="S355" i="13"/>
  <c r="R200" i="13"/>
  <c r="S200" i="13"/>
  <c r="R274" i="13"/>
  <c r="S274" i="13"/>
  <c r="R63" i="13"/>
  <c r="S63" i="13"/>
  <c r="R337" i="13"/>
  <c r="S337" i="13"/>
  <c r="R331" i="13"/>
  <c r="S331" i="13"/>
  <c r="R76" i="13"/>
  <c r="S76" i="13"/>
  <c r="R276" i="13"/>
  <c r="S276" i="13"/>
  <c r="R272" i="13"/>
  <c r="S272" i="13"/>
  <c r="R212" i="13"/>
  <c r="S212" i="13"/>
  <c r="R335" i="13"/>
  <c r="S335" i="13"/>
  <c r="R319" i="13"/>
  <c r="S319" i="13"/>
  <c r="R205" i="13"/>
  <c r="S205" i="13"/>
  <c r="R325" i="13"/>
  <c r="S325" i="13"/>
  <c r="R161" i="13"/>
  <c r="S161" i="13"/>
  <c r="R234" i="13"/>
  <c r="S234" i="13"/>
  <c r="R258" i="13"/>
  <c r="S258" i="13"/>
  <c r="R321" i="13"/>
  <c r="S321" i="13"/>
  <c r="R82" i="13"/>
  <c r="S82" i="13"/>
  <c r="R119" i="13"/>
  <c r="S119" i="13"/>
  <c r="R238" i="13"/>
  <c r="S238" i="13"/>
  <c r="R151" i="13"/>
  <c r="S151" i="13"/>
  <c r="R231" i="13"/>
  <c r="S231" i="13"/>
  <c r="R239" i="13"/>
  <c r="S239" i="13"/>
  <c r="R51" i="13"/>
  <c r="S51" i="13"/>
  <c r="R24" i="13"/>
  <c r="S24" i="13"/>
  <c r="R221" i="13"/>
  <c r="S221" i="13"/>
  <c r="R43" i="13"/>
  <c r="S43" i="13"/>
  <c r="R50" i="13"/>
  <c r="S50" i="13"/>
  <c r="R291" i="13"/>
  <c r="S291" i="13"/>
  <c r="R167" i="13"/>
  <c r="S167" i="13"/>
  <c r="R168" i="13"/>
  <c r="S168" i="13"/>
  <c r="R245" i="13"/>
  <c r="S245" i="13"/>
  <c r="R277" i="13"/>
  <c r="S277" i="13"/>
  <c r="R113" i="13"/>
  <c r="S113" i="13"/>
  <c r="R299" i="13"/>
  <c r="S299" i="13"/>
  <c r="R207" i="13"/>
  <c r="S207" i="13"/>
  <c r="R265" i="13"/>
  <c r="S265" i="13"/>
  <c r="R159" i="13"/>
  <c r="S159" i="13"/>
  <c r="R256" i="13"/>
  <c r="S256" i="13"/>
  <c r="R222" i="13"/>
  <c r="S222" i="13"/>
  <c r="R377" i="13"/>
  <c r="S377" i="13"/>
  <c r="R40" i="13"/>
  <c r="S40" i="13"/>
  <c r="R84" i="13"/>
  <c r="S84" i="13"/>
  <c r="R251" i="13"/>
  <c r="S251" i="13"/>
  <c r="R266" i="13"/>
  <c r="S266" i="13"/>
  <c r="R157" i="13"/>
  <c r="S157" i="13"/>
  <c r="R228" i="13"/>
  <c r="S228" i="13"/>
  <c r="R332" i="13"/>
  <c r="S332" i="13"/>
  <c r="R12" i="13"/>
  <c r="S12" i="13"/>
  <c r="R172" i="13"/>
  <c r="S172" i="13"/>
  <c r="R170" i="13"/>
  <c r="S170" i="13"/>
  <c r="R225" i="13"/>
  <c r="S225" i="13"/>
  <c r="R271" i="13"/>
  <c r="S271" i="13"/>
  <c r="R183" i="13"/>
  <c r="S183" i="13"/>
  <c r="R149" i="13"/>
  <c r="S149" i="13"/>
  <c r="R58" i="13"/>
  <c r="S58" i="13"/>
  <c r="R175" i="13"/>
  <c r="S175" i="13"/>
  <c r="R224" i="13"/>
  <c r="S224" i="13"/>
  <c r="R199" i="13"/>
  <c r="S199" i="13"/>
  <c r="R263" i="13"/>
  <c r="S263" i="13"/>
  <c r="R253" i="13"/>
  <c r="S253" i="13"/>
  <c r="R174" i="13"/>
  <c r="S174" i="13"/>
  <c r="R361" i="13"/>
  <c r="S361" i="13"/>
  <c r="R223" i="13"/>
  <c r="S223" i="13"/>
  <c r="R366" i="13"/>
  <c r="S366" i="13"/>
  <c r="R236" i="13"/>
  <c r="S236" i="13"/>
  <c r="R144" i="13"/>
  <c r="S144" i="13"/>
  <c r="R289" i="13"/>
  <c r="S289" i="13"/>
  <c r="R292" i="13"/>
  <c r="S292" i="13"/>
  <c r="R259" i="13"/>
  <c r="S259" i="13"/>
  <c r="R315" i="13"/>
  <c r="S315" i="13"/>
  <c r="R278" i="13"/>
  <c r="S278" i="13"/>
  <c r="R288" i="13"/>
  <c r="S288" i="13"/>
  <c r="R368" i="13"/>
  <c r="S368" i="13"/>
  <c r="R281" i="13"/>
  <c r="S281" i="13"/>
  <c r="R300" i="13"/>
  <c r="S300" i="13"/>
  <c r="R176" i="13"/>
  <c r="S176" i="13"/>
  <c r="R229" i="13"/>
  <c r="S229" i="13"/>
  <c r="R308" i="13"/>
  <c r="S308" i="13"/>
  <c r="R115" i="13"/>
  <c r="S115" i="13"/>
  <c r="R143" i="13"/>
  <c r="S143" i="13"/>
  <c r="R27" i="13"/>
  <c r="S27" i="13"/>
  <c r="R89" i="13"/>
  <c r="S89" i="13"/>
  <c r="R138" i="13"/>
  <c r="S138" i="13"/>
  <c r="R294" i="13"/>
  <c r="S294" i="13"/>
  <c r="R270" i="13"/>
  <c r="S270" i="13"/>
  <c r="R283" i="13"/>
  <c r="S283" i="13"/>
  <c r="R374" i="13"/>
  <c r="S374" i="13"/>
  <c r="R123" i="13"/>
  <c r="S123" i="13"/>
  <c r="R99" i="13"/>
  <c r="S99" i="13"/>
  <c r="R370" i="13"/>
  <c r="S370" i="13"/>
  <c r="R295" i="13"/>
  <c r="S295" i="13"/>
  <c r="R367" i="13"/>
  <c r="S367" i="13"/>
  <c r="R293" i="13"/>
  <c r="S293" i="13"/>
  <c r="R345" i="13"/>
  <c r="S345" i="13"/>
  <c r="R22" i="13"/>
  <c r="S22" i="13"/>
  <c r="R187" i="13"/>
  <c r="S187" i="13"/>
  <c r="R375" i="13"/>
  <c r="S375" i="13"/>
  <c r="R122" i="13"/>
  <c r="S122" i="13"/>
  <c r="R298" i="13"/>
  <c r="S298" i="13"/>
  <c r="R37" i="13"/>
  <c r="S37" i="13"/>
  <c r="R3" i="13"/>
  <c r="S3" i="13"/>
  <c r="R155" i="13"/>
  <c r="S155" i="13"/>
  <c r="R2" i="13"/>
  <c r="S2" i="13"/>
  <c r="R169" i="13"/>
  <c r="S169" i="13"/>
  <c r="R150" i="13"/>
  <c r="S150" i="13"/>
  <c r="R104" i="13"/>
  <c r="S104" i="13"/>
  <c r="R88" i="13"/>
  <c r="S88" i="13"/>
  <c r="R338" i="13"/>
  <c r="S338" i="13"/>
  <c r="R128" i="13"/>
  <c r="S128" i="13"/>
  <c r="R6" i="13"/>
  <c r="S6" i="13"/>
  <c r="R201" i="13"/>
  <c r="S201" i="13"/>
  <c r="R23" i="13"/>
  <c r="S23" i="13"/>
  <c r="R140" i="13"/>
  <c r="S140" i="13"/>
  <c r="R365" i="13"/>
  <c r="S365" i="13"/>
  <c r="R264" i="13"/>
  <c r="S264" i="13"/>
  <c r="R297" i="13"/>
  <c r="S297" i="13"/>
  <c r="R181" i="13"/>
  <c r="S181" i="13"/>
  <c r="R46" i="13"/>
  <c r="S46" i="13"/>
  <c r="R9" i="13"/>
  <c r="S9" i="13"/>
  <c r="R182" i="13"/>
  <c r="S182" i="13"/>
  <c r="R87" i="13"/>
  <c r="S87" i="13"/>
  <c r="R10" i="13"/>
  <c r="S10" i="13"/>
  <c r="R142" i="13"/>
  <c r="S142" i="13"/>
  <c r="R114" i="13"/>
  <c r="S114" i="13"/>
  <c r="R116" i="13"/>
  <c r="S116" i="13"/>
  <c r="R166" i="13"/>
  <c r="S166" i="13"/>
  <c r="R41" i="13"/>
  <c r="S41" i="13"/>
  <c r="R109" i="13"/>
  <c r="S109" i="13"/>
  <c r="R195" i="13"/>
  <c r="S195" i="13"/>
  <c r="R69" i="13"/>
  <c r="S69" i="13"/>
  <c r="R31" i="13"/>
  <c r="S31" i="13"/>
  <c r="R81" i="13"/>
  <c r="S81" i="13"/>
  <c r="R160" i="13"/>
  <c r="S160" i="13"/>
  <c r="R19" i="13"/>
  <c r="S19" i="13"/>
  <c r="R208" i="13"/>
  <c r="S208" i="13"/>
  <c r="R196" i="13"/>
  <c r="S196" i="13"/>
  <c r="R137" i="13"/>
  <c r="S137" i="13"/>
  <c r="R5" i="13"/>
  <c r="S5" i="13"/>
  <c r="R14" i="13"/>
  <c r="S14" i="13"/>
  <c r="R133" i="13"/>
  <c r="S133" i="13"/>
  <c r="R186" i="13"/>
  <c r="S186" i="13"/>
  <c r="R184" i="13"/>
  <c r="S184" i="13"/>
  <c r="R73" i="13"/>
  <c r="S73" i="13"/>
  <c r="R96" i="13"/>
  <c r="S96" i="13"/>
  <c r="R103" i="13"/>
  <c r="S103" i="13"/>
  <c r="R4" i="13"/>
  <c r="S4" i="13"/>
  <c r="R80" i="13"/>
  <c r="S80" i="13"/>
  <c r="R15" i="13"/>
  <c r="S15" i="13"/>
  <c r="R110" i="13"/>
  <c r="S110" i="13"/>
  <c r="R197" i="13"/>
  <c r="S197" i="13"/>
  <c r="R94" i="13"/>
  <c r="S94" i="13"/>
  <c r="R42" i="13"/>
  <c r="S42" i="13"/>
  <c r="R16" i="13"/>
  <c r="S16" i="13"/>
  <c r="R53" i="13"/>
  <c r="S53" i="13"/>
  <c r="R194" i="13"/>
  <c r="S194" i="13"/>
  <c r="R158" i="13"/>
  <c r="S158" i="13"/>
  <c r="R164" i="13"/>
  <c r="S164" i="13"/>
  <c r="R64" i="13"/>
  <c r="S64" i="13"/>
  <c r="R79" i="13"/>
  <c r="S79" i="13"/>
  <c r="R354" i="13"/>
  <c r="S354" i="13"/>
  <c r="R28" i="13"/>
  <c r="S28" i="13"/>
  <c r="R350" i="13"/>
  <c r="S350" i="13"/>
  <c r="R92" i="13"/>
  <c r="S92" i="13"/>
  <c r="R126" i="13"/>
  <c r="S126" i="13"/>
  <c r="R20" i="13"/>
  <c r="S20" i="13"/>
  <c r="R290" i="13"/>
  <c r="S290" i="13"/>
  <c r="R129" i="13"/>
  <c r="S129" i="13"/>
  <c r="R120" i="13"/>
  <c r="S120" i="13"/>
  <c r="R118" i="13"/>
  <c r="S118" i="13"/>
  <c r="R210" i="13"/>
  <c r="S210" i="13"/>
  <c r="R260" i="13"/>
  <c r="S260" i="13"/>
  <c r="R353" i="13"/>
  <c r="S353" i="13"/>
  <c r="R102" i="13"/>
  <c r="S102" i="13"/>
  <c r="R317" i="13"/>
  <c r="S317" i="13"/>
  <c r="R180" i="13"/>
  <c r="S180" i="13"/>
  <c r="R376" i="13"/>
  <c r="S376" i="13"/>
  <c r="R301" i="13"/>
  <c r="S301" i="13"/>
  <c r="R7" i="13"/>
  <c r="S7" i="13"/>
  <c r="R86" i="13"/>
  <c r="S86" i="13"/>
  <c r="R141" i="13"/>
  <c r="S141" i="13"/>
  <c r="R346" i="13"/>
  <c r="S346" i="13"/>
  <c r="R148" i="13"/>
  <c r="S148" i="13"/>
  <c r="R45" i="13"/>
  <c r="S45" i="13"/>
  <c r="R65" i="13"/>
  <c r="S65" i="13"/>
  <c r="R323" i="13"/>
  <c r="S323" i="13"/>
  <c r="R47" i="13"/>
  <c r="S47" i="13"/>
  <c r="R307" i="13"/>
  <c r="S307" i="13"/>
  <c r="R66" i="13"/>
  <c r="S66" i="13"/>
  <c r="R188" i="13"/>
  <c r="S188" i="13"/>
  <c r="R257" i="13"/>
  <c r="S257" i="13"/>
  <c r="R203" i="13"/>
  <c r="S203" i="13"/>
  <c r="R330" i="13"/>
  <c r="S330" i="13"/>
  <c r="R52" i="13"/>
  <c r="S52" i="13"/>
  <c r="R379" i="13"/>
  <c r="S379" i="13"/>
  <c r="R121" i="13"/>
  <c r="S121" i="13"/>
  <c r="R127" i="13"/>
  <c r="S127" i="13"/>
  <c r="R193" i="13"/>
  <c r="S193" i="13"/>
  <c r="R101" i="13"/>
  <c r="S101" i="13"/>
  <c r="R171" i="13"/>
  <c r="S171" i="13"/>
  <c r="R33" i="13"/>
  <c r="S33" i="13"/>
  <c r="R135" i="13"/>
  <c r="S135" i="13"/>
  <c r="R35" i="13"/>
  <c r="S35" i="13"/>
  <c r="R364" i="13"/>
  <c r="S364" i="13"/>
  <c r="R156" i="13"/>
  <c r="S156" i="13"/>
  <c r="R154" i="13"/>
  <c r="S154" i="13"/>
  <c r="R333" i="13"/>
  <c r="S333" i="13"/>
  <c r="R327" i="13"/>
  <c r="S327" i="13"/>
  <c r="R358" i="13"/>
  <c r="S358" i="13"/>
  <c r="R373" i="13"/>
  <c r="S373" i="13"/>
  <c r="R74" i="13"/>
  <c r="S74" i="13"/>
  <c r="R357" i="13"/>
  <c r="S357" i="13"/>
  <c r="R72" i="13"/>
  <c r="S72" i="13"/>
  <c r="R189" i="13"/>
  <c r="S189" i="13"/>
  <c r="R349" i="13"/>
  <c r="S349" i="13"/>
  <c r="R322" i="13"/>
  <c r="S322" i="13"/>
  <c r="R279" i="13"/>
  <c r="S279" i="13"/>
  <c r="R153" i="13"/>
  <c r="S153" i="13"/>
  <c r="R179" i="13"/>
  <c r="S179" i="13"/>
  <c r="R117" i="13"/>
  <c r="S117" i="13"/>
  <c r="R17" i="13"/>
  <c r="S17" i="13"/>
  <c r="R95" i="13"/>
  <c r="S95" i="13"/>
  <c r="R134" i="13"/>
  <c r="S134" i="13"/>
  <c r="R268" i="13"/>
  <c r="S268" i="13"/>
  <c r="R11" i="13"/>
  <c r="S11" i="13"/>
  <c r="R105" i="13"/>
  <c r="S105" i="13"/>
  <c r="R55" i="13"/>
  <c r="S55" i="13"/>
  <c r="R382" i="13"/>
  <c r="S382" i="13"/>
  <c r="R97" i="13"/>
  <c r="S97" i="13"/>
  <c r="R67" i="13"/>
  <c r="S67" i="13"/>
  <c r="R83" i="13"/>
  <c r="S83" i="13"/>
  <c r="R68" i="13"/>
  <c r="S68" i="13"/>
  <c r="R381" i="13"/>
  <c r="S381" i="13"/>
  <c r="R191" i="13"/>
  <c r="S191" i="13"/>
  <c r="R71" i="13"/>
  <c r="S71" i="13"/>
  <c r="R130" i="13"/>
  <c r="S130" i="13"/>
  <c r="R60" i="13"/>
  <c r="S60" i="13"/>
  <c r="R190" i="13"/>
  <c r="S190" i="13"/>
  <c r="R30" i="13"/>
  <c r="S30" i="13"/>
  <c r="R36" i="13"/>
  <c r="S36" i="13"/>
  <c r="R145" i="13"/>
  <c r="S145" i="13"/>
  <c r="R54" i="13"/>
  <c r="S54" i="13"/>
  <c r="R108" i="13"/>
  <c r="S108" i="13"/>
  <c r="R38" i="13"/>
  <c r="S38" i="13"/>
  <c r="R29" i="13"/>
  <c r="S29" i="13"/>
  <c r="R198" i="13"/>
  <c r="S198" i="13"/>
  <c r="R49" i="13"/>
  <c r="S49" i="13"/>
  <c r="R304" i="13"/>
  <c r="S304" i="13"/>
  <c r="R77" i="13"/>
  <c r="S77" i="13"/>
  <c r="R173" i="13"/>
  <c r="S173" i="13"/>
  <c r="R139" i="13"/>
  <c r="S139" i="13"/>
  <c r="R124" i="13"/>
  <c r="S124" i="13"/>
  <c r="R21" i="13"/>
  <c r="S21" i="13"/>
  <c r="R98" i="13"/>
  <c r="S98" i="13"/>
  <c r="R378" i="13"/>
  <c r="S378" i="13"/>
  <c r="R62" i="13"/>
  <c r="S62" i="13"/>
  <c r="R39" i="13"/>
  <c r="S39" i="13"/>
  <c r="R324" i="13"/>
  <c r="S324" i="13"/>
  <c r="R59" i="13"/>
  <c r="S59" i="13"/>
  <c r="R100" i="13"/>
  <c r="S100" i="13"/>
  <c r="R380" i="13"/>
  <c r="S380" i="13"/>
  <c r="R286" i="13"/>
  <c r="S286" i="13"/>
  <c r="R18" i="13"/>
  <c r="S18" i="13"/>
  <c r="R339" i="13"/>
  <c r="S339" i="13"/>
  <c r="R336" i="13"/>
  <c r="S336" i="13"/>
  <c r="R320" i="13"/>
  <c r="S320" i="13"/>
  <c r="S163" i="13"/>
  <c r="R163" i="13"/>
  <c r="C111" i="13"/>
  <c r="C279" i="13"/>
  <c r="C236" i="13"/>
  <c r="C229" i="13"/>
  <c r="C218" i="13"/>
  <c r="C308" i="13"/>
  <c r="C227" i="13"/>
  <c r="C225" i="13"/>
  <c r="C228" i="13"/>
  <c r="C260" i="13"/>
  <c r="C134" i="13"/>
  <c r="C206" i="13"/>
  <c r="C118" i="13"/>
  <c r="C148" i="13"/>
  <c r="C99" i="13"/>
  <c r="C151" i="13"/>
  <c r="C291" i="13"/>
  <c r="C40" i="13"/>
  <c r="C185" i="13"/>
  <c r="C363" i="13"/>
  <c r="C370" i="13"/>
  <c r="C213" i="13"/>
  <c r="C276" i="13"/>
  <c r="C373" i="13"/>
  <c r="C267" i="13"/>
  <c r="C289" i="13"/>
  <c r="C123" i="13"/>
  <c r="C70" i="13"/>
  <c r="C223" i="13"/>
  <c r="C345" i="13"/>
  <c r="C100" i="13"/>
  <c r="C237" i="13"/>
  <c r="C331" i="13"/>
  <c r="C142" i="13"/>
  <c r="C47" i="13"/>
  <c r="C265" i="13"/>
  <c r="C303" i="13"/>
  <c r="C104" i="13"/>
  <c r="C157" i="13"/>
  <c r="C25" i="13"/>
  <c r="C147" i="13"/>
  <c r="C20" i="13"/>
  <c r="C301" i="13"/>
  <c r="C143" i="13"/>
  <c r="C307" i="13"/>
  <c r="C360" i="13"/>
  <c r="C114" i="13"/>
  <c r="C74" i="13"/>
  <c r="C49" i="13"/>
  <c r="C198" i="13"/>
  <c r="C252" i="13"/>
  <c r="C97" i="13"/>
  <c r="C45" i="13"/>
  <c r="C212" i="13"/>
  <c r="C65" i="13"/>
  <c r="C204" i="13"/>
  <c r="C115" i="13"/>
  <c r="C144" i="13"/>
  <c r="C26" i="13"/>
  <c r="C188" i="13"/>
  <c r="C62" i="13"/>
  <c r="C342" i="13"/>
  <c r="C348" i="13"/>
  <c r="C175" i="13"/>
  <c r="C209" i="13"/>
  <c r="C313" i="13"/>
  <c r="C219" i="13"/>
  <c r="C288" i="13"/>
  <c r="C357" i="13"/>
  <c r="C367" i="13"/>
  <c r="C215" i="13"/>
  <c r="C269" i="13"/>
  <c r="C116" i="13"/>
  <c r="C166" i="13"/>
  <c r="C261" i="13"/>
  <c r="C322" i="13"/>
  <c r="C335" i="13"/>
  <c r="C247" i="13"/>
  <c r="C190" i="13"/>
  <c r="C173" i="13"/>
  <c r="C177" i="13"/>
  <c r="C98" i="13"/>
  <c r="C23" i="13"/>
  <c r="C192" i="13"/>
  <c r="C378" i="13"/>
  <c r="C294" i="13"/>
  <c r="C155" i="13"/>
  <c r="C149" i="13"/>
  <c r="C284" i="13"/>
  <c r="C364" i="13"/>
  <c r="C170" i="13"/>
  <c r="C356" i="13"/>
  <c r="C68" i="13"/>
  <c r="C240" i="13"/>
  <c r="C327" i="13"/>
  <c r="C248" i="13"/>
  <c r="C220" i="13"/>
  <c r="C349" i="13"/>
  <c r="C312" i="13"/>
  <c r="C244" i="13"/>
  <c r="C254" i="13"/>
  <c r="C105" i="13"/>
  <c r="C214" i="13"/>
  <c r="C258" i="13"/>
  <c r="C306" i="13"/>
  <c r="C266" i="13"/>
  <c r="C263" i="13"/>
  <c r="C358" i="13"/>
  <c r="C112" i="13"/>
  <c r="C239" i="13"/>
  <c r="C135" i="13"/>
  <c r="C43" i="13"/>
  <c r="C156" i="13"/>
  <c r="C381" i="13"/>
  <c r="C246" i="13"/>
  <c r="C323" i="13"/>
  <c r="C359" i="13"/>
  <c r="C259" i="13"/>
  <c r="C338" i="13"/>
  <c r="C41" i="13"/>
  <c r="C109" i="13"/>
  <c r="C34" i="13"/>
  <c r="C346" i="13"/>
  <c r="C222" i="13"/>
  <c r="C75" i="13"/>
  <c r="C351" i="13"/>
  <c r="C271" i="13"/>
  <c r="C38" i="13"/>
  <c r="C180" i="13"/>
  <c r="C17" i="13"/>
  <c r="C50" i="13"/>
  <c r="C30" i="13"/>
  <c r="C255" i="13"/>
  <c r="C382" i="13"/>
  <c r="C195" i="13"/>
  <c r="C292" i="13"/>
  <c r="C295" i="13"/>
  <c r="C24" i="13"/>
  <c r="C2" i="13"/>
  <c r="C60" i="13"/>
  <c r="C86" i="13"/>
  <c r="C245" i="13"/>
  <c r="C299" i="13"/>
  <c r="C182" i="13"/>
  <c r="C231" i="13"/>
  <c r="C79" i="13"/>
  <c r="C302" i="13"/>
  <c r="C234" i="13"/>
  <c r="C249" i="13"/>
  <c r="C305" i="13"/>
  <c r="C69" i="13"/>
  <c r="C176" i="13"/>
  <c r="C201" i="13"/>
  <c r="C318" i="13"/>
  <c r="C270" i="13"/>
  <c r="C93" i="13"/>
  <c r="C31" i="13"/>
  <c r="C280" i="13"/>
  <c r="C119" i="13"/>
  <c r="C72" i="13"/>
  <c r="C13" i="13"/>
  <c r="C107" i="13"/>
  <c r="C54" i="13"/>
  <c r="C283" i="13"/>
  <c r="C304" i="13"/>
  <c r="C39" i="13"/>
  <c r="C226" i="13"/>
  <c r="C48" i="13"/>
  <c r="C285" i="13"/>
  <c r="C172" i="13"/>
  <c r="C298" i="13"/>
  <c r="C377" i="13"/>
  <c r="C207" i="13"/>
  <c r="C126" i="13"/>
  <c r="C371" i="13"/>
  <c r="C268" i="13"/>
  <c r="C324" i="13"/>
  <c r="C332" i="13"/>
  <c r="C10" i="13"/>
  <c r="C341" i="13"/>
  <c r="C361" i="13"/>
  <c r="C317" i="13"/>
  <c r="C241" i="13"/>
  <c r="C243" i="13"/>
  <c r="C343" i="13"/>
  <c r="C340" i="13"/>
  <c r="C113" i="13"/>
  <c r="C366" i="13"/>
  <c r="C272" i="13"/>
  <c r="C316" i="13"/>
  <c r="C235" i="13"/>
  <c r="C262" i="13"/>
  <c r="C344" i="13"/>
  <c r="C90" i="13"/>
  <c r="C230" i="13"/>
  <c r="C242" i="13"/>
  <c r="C310" i="13"/>
  <c r="C81" i="13"/>
  <c r="C232" i="13"/>
  <c r="C233" i="13"/>
  <c r="C354" i="13"/>
  <c r="C183" i="13"/>
  <c r="C91" i="13"/>
  <c r="C264" i="13"/>
  <c r="C85" i="13"/>
  <c r="C12" i="13"/>
  <c r="C61" i="13"/>
  <c r="C355" i="13"/>
  <c r="C372" i="13"/>
  <c r="C58" i="13"/>
  <c r="C87" i="13"/>
  <c r="C150" i="13"/>
  <c r="C29" i="13"/>
  <c r="C71" i="13"/>
  <c r="C108" i="13"/>
  <c r="C224" i="13"/>
  <c r="C21" i="13"/>
  <c r="C221" i="13"/>
  <c r="C217" i="13"/>
  <c r="C347" i="13"/>
  <c r="C309" i="13"/>
  <c r="C379" i="13"/>
  <c r="C128" i="13"/>
  <c r="C256" i="13"/>
  <c r="C278" i="13"/>
  <c r="C139" i="13"/>
  <c r="C296" i="13"/>
  <c r="C362" i="13"/>
  <c r="C178" i="13"/>
  <c r="C141" i="13"/>
  <c r="C203" i="13"/>
  <c r="C129" i="13"/>
  <c r="C160" i="13"/>
  <c r="C174" i="13"/>
  <c r="C168" i="13"/>
  <c r="C163" i="13"/>
  <c r="C131" i="13"/>
  <c r="C161" i="13"/>
  <c r="C78" i="13"/>
  <c r="C101" i="13"/>
  <c r="C171" i="13"/>
  <c r="C376" i="13"/>
  <c r="C200" i="13"/>
  <c r="C66" i="13"/>
  <c r="C82" i="13"/>
  <c r="C311" i="13"/>
  <c r="C33" i="13"/>
  <c r="C37" i="13"/>
  <c r="C337" i="13"/>
  <c r="C7" i="13"/>
  <c r="C92" i="13"/>
  <c r="C44" i="13"/>
  <c r="C56" i="13"/>
  <c r="C76" i="13"/>
  <c r="C35" i="13"/>
  <c r="C167" i="13"/>
  <c r="C199" i="13"/>
  <c r="C282" i="13"/>
  <c r="C165" i="13"/>
  <c r="C132" i="13"/>
  <c r="C136" i="13"/>
  <c r="C275" i="13"/>
  <c r="C273" i="13"/>
  <c r="C202" i="13"/>
  <c r="C106" i="13"/>
  <c r="C122" i="13"/>
  <c r="C153" i="13"/>
  <c r="C152" i="13"/>
  <c r="C125" i="13"/>
  <c r="C27" i="13"/>
  <c r="C293" i="13"/>
  <c r="C365" i="13"/>
  <c r="C325" i="13"/>
  <c r="C375" i="13"/>
  <c r="C277" i="13"/>
  <c r="C51" i="13"/>
  <c r="C238" i="13"/>
  <c r="C18" i="13"/>
  <c r="C63" i="13"/>
  <c r="C11" i="13"/>
  <c r="C253" i="13"/>
  <c r="C187" i="13"/>
  <c r="C339" i="13"/>
  <c r="C216" i="13"/>
  <c r="C281" i="13"/>
  <c r="C46" i="13"/>
  <c r="C3" i="13"/>
  <c r="C89" i="13"/>
  <c r="C154" i="13"/>
  <c r="C181" i="13"/>
  <c r="C290" i="13"/>
  <c r="C300" i="13"/>
  <c r="C328" i="13"/>
  <c r="C36" i="13"/>
  <c r="C350" i="13"/>
  <c r="C83" i="13"/>
  <c r="C191" i="13"/>
  <c r="C329" i="13"/>
  <c r="C211" i="13"/>
  <c r="C6" i="13"/>
  <c r="C380" i="13"/>
  <c r="C330" i="13"/>
  <c r="C52" i="13"/>
  <c r="C210" i="13"/>
  <c r="C334" i="13"/>
  <c r="C315" i="13"/>
  <c r="C102" i="13"/>
  <c r="C374" i="13"/>
  <c r="C117" i="13"/>
  <c r="C28" i="13"/>
  <c r="C321" i="13"/>
  <c r="C88" i="13"/>
  <c r="C84" i="13"/>
  <c r="C250" i="13"/>
  <c r="C55" i="13"/>
  <c r="C140" i="13"/>
  <c r="C314" i="13"/>
  <c r="C369" i="13"/>
  <c r="C138" i="13"/>
  <c r="C189" i="13"/>
  <c r="C193" i="13"/>
  <c r="C32" i="13"/>
  <c r="C159" i="13"/>
  <c r="C368" i="13"/>
  <c r="C333" i="13"/>
  <c r="C352" i="13"/>
  <c r="C22" i="13"/>
  <c r="C145" i="13"/>
  <c r="C319" i="13"/>
  <c r="C77" i="13"/>
  <c r="C120" i="13"/>
  <c r="C297" i="13"/>
  <c r="C95" i="13"/>
  <c r="C326" i="13"/>
  <c r="C257" i="13"/>
  <c r="C274" i="13"/>
  <c r="C57" i="13"/>
  <c r="C205" i="13"/>
  <c r="C59" i="13"/>
  <c r="C169" i="13"/>
  <c r="C121" i="13"/>
  <c r="C8" i="13"/>
  <c r="C124" i="13"/>
  <c r="C320" i="13"/>
  <c r="C146" i="13"/>
  <c r="C162" i="13"/>
  <c r="C336" i="13"/>
  <c r="C67" i="13"/>
  <c r="C127" i="13"/>
  <c r="C19" i="13"/>
  <c r="C353" i="13"/>
  <c r="C130" i="13"/>
  <c r="C179" i="13"/>
  <c r="C251" i="13"/>
  <c r="C9" i="13"/>
  <c r="C287" i="13"/>
  <c r="C208" i="13"/>
  <c r="C196" i="13"/>
  <c r="C137" i="13"/>
  <c r="C15" i="13"/>
  <c r="C5" i="13"/>
  <c r="C14" i="13"/>
  <c r="C133" i="13"/>
  <c r="C186" i="13"/>
  <c r="C184" i="13"/>
  <c r="C73" i="13"/>
  <c r="C96" i="13"/>
  <c r="C103" i="13"/>
  <c r="C4" i="13"/>
  <c r="C80" i="13"/>
  <c r="C110" i="13"/>
  <c r="C197" i="13"/>
  <c r="C94" i="13"/>
  <c r="C42" i="13"/>
  <c r="C16" i="13"/>
  <c r="C53" i="13"/>
  <c r="C194" i="13"/>
  <c r="C158" i="13"/>
  <c r="C164" i="13"/>
  <c r="C64" i="13"/>
  <c r="C383" i="13"/>
  <c r="C286" i="13"/>
  <c r="B286" i="13"/>
  <c r="B111" i="13"/>
  <c r="B279" i="13"/>
  <c r="B236" i="13"/>
  <c r="B229" i="13"/>
  <c r="B218" i="13"/>
  <c r="B308" i="13"/>
  <c r="B227" i="13"/>
  <c r="B225" i="13"/>
  <c r="B228" i="13"/>
  <c r="B260" i="13"/>
  <c r="B134" i="13"/>
  <c r="B206" i="13"/>
  <c r="B118" i="13"/>
  <c r="B148" i="13"/>
  <c r="B99" i="13"/>
  <c r="B151" i="13"/>
  <c r="B291" i="13"/>
  <c r="B40" i="13"/>
  <c r="B185" i="13"/>
  <c r="B363" i="13"/>
  <c r="B370" i="13"/>
  <c r="B213" i="13"/>
  <c r="B276" i="13"/>
  <c r="B373" i="13"/>
  <c r="B267" i="13"/>
  <c r="B289" i="13"/>
  <c r="B123" i="13"/>
  <c r="B70" i="13"/>
  <c r="B223" i="13"/>
  <c r="B345" i="13"/>
  <c r="B100" i="13"/>
  <c r="B237" i="13"/>
  <c r="B331" i="13"/>
  <c r="B142" i="13"/>
  <c r="B47" i="13"/>
  <c r="B265" i="13"/>
  <c r="B303" i="13"/>
  <c r="B104" i="13"/>
  <c r="B157" i="13"/>
  <c r="B25" i="13"/>
  <c r="B147" i="13"/>
  <c r="B20" i="13"/>
  <c r="B301" i="13"/>
  <c r="B143" i="13"/>
  <c r="B307" i="13"/>
  <c r="B360" i="13"/>
  <c r="B114" i="13"/>
  <c r="B74" i="13"/>
  <c r="B49" i="13"/>
  <c r="B198" i="13"/>
  <c r="B252" i="13"/>
  <c r="B97" i="13"/>
  <c r="B45" i="13"/>
  <c r="B212" i="13"/>
  <c r="B65" i="13"/>
  <c r="B204" i="13"/>
  <c r="B115" i="13"/>
  <c r="B144" i="13"/>
  <c r="B26" i="13"/>
  <c r="B188" i="13"/>
  <c r="B62" i="13"/>
  <c r="B342" i="13"/>
  <c r="B348" i="13"/>
  <c r="B175" i="13"/>
  <c r="B209" i="13"/>
  <c r="B313" i="13"/>
  <c r="B219" i="13"/>
  <c r="B288" i="13"/>
  <c r="B357" i="13"/>
  <c r="B367" i="13"/>
  <c r="B215" i="13"/>
  <c r="B269" i="13"/>
  <c r="B116" i="13"/>
  <c r="B166" i="13"/>
  <c r="B261" i="13"/>
  <c r="B322" i="13"/>
  <c r="B335" i="13"/>
  <c r="B247" i="13"/>
  <c r="B190" i="13"/>
  <c r="B173" i="13"/>
  <c r="B177" i="13"/>
  <c r="B98" i="13"/>
  <c r="B23" i="13"/>
  <c r="B192" i="13"/>
  <c r="B378" i="13"/>
  <c r="B294" i="13"/>
  <c r="B155" i="13"/>
  <c r="B149" i="13"/>
  <c r="B284" i="13"/>
  <c r="B364" i="13"/>
  <c r="B170" i="13"/>
  <c r="B356" i="13"/>
  <c r="B68" i="13"/>
  <c r="B240" i="13"/>
  <c r="B327" i="13"/>
  <c r="B248" i="13"/>
  <c r="B220" i="13"/>
  <c r="B349" i="13"/>
  <c r="B312" i="13"/>
  <c r="B244" i="13"/>
  <c r="B254" i="13"/>
  <c r="B105" i="13"/>
  <c r="B214" i="13"/>
  <c r="B258" i="13"/>
  <c r="B306" i="13"/>
  <c r="B266" i="13"/>
  <c r="B263" i="13"/>
  <c r="B358" i="13"/>
  <c r="B112" i="13"/>
  <c r="B239" i="13"/>
  <c r="B135" i="13"/>
  <c r="B43" i="13"/>
  <c r="B156" i="13"/>
  <c r="B381" i="13"/>
  <c r="B246" i="13"/>
  <c r="B323" i="13"/>
  <c r="B359" i="13"/>
  <c r="B259" i="13"/>
  <c r="B338" i="13"/>
  <c r="B41" i="13"/>
  <c r="B109" i="13"/>
  <c r="B34" i="13"/>
  <c r="B346" i="13"/>
  <c r="B222" i="13"/>
  <c r="B75" i="13"/>
  <c r="B351" i="13"/>
  <c r="B271" i="13"/>
  <c r="B38" i="13"/>
  <c r="B180" i="13"/>
  <c r="B17" i="13"/>
  <c r="B50" i="13"/>
  <c r="B30" i="13"/>
  <c r="B255" i="13"/>
  <c r="B382" i="13"/>
  <c r="B195" i="13"/>
  <c r="B292" i="13"/>
  <c r="B295" i="13"/>
  <c r="B24" i="13"/>
  <c r="B2" i="13"/>
  <c r="B60" i="13"/>
  <c r="B86" i="13"/>
  <c r="B245" i="13"/>
  <c r="B299" i="13"/>
  <c r="B182" i="13"/>
  <c r="B231" i="13"/>
  <c r="B79" i="13"/>
  <c r="B302" i="13"/>
  <c r="B234" i="13"/>
  <c r="B249" i="13"/>
  <c r="B305" i="13"/>
  <c r="B69" i="13"/>
  <c r="B176" i="13"/>
  <c r="B201" i="13"/>
  <c r="B318" i="13"/>
  <c r="B270" i="13"/>
  <c r="B93" i="13"/>
  <c r="B31" i="13"/>
  <c r="B280" i="13"/>
  <c r="B119" i="13"/>
  <c r="B72" i="13"/>
  <c r="B13" i="13"/>
  <c r="B107" i="13"/>
  <c r="B54" i="13"/>
  <c r="B283" i="13"/>
  <c r="B304" i="13"/>
  <c r="B39" i="13"/>
  <c r="B226" i="13"/>
  <c r="B48" i="13"/>
  <c r="B285" i="13"/>
  <c r="B172" i="13"/>
  <c r="B298" i="13"/>
  <c r="B377" i="13"/>
  <c r="B207" i="13"/>
  <c r="B126" i="13"/>
  <c r="B371" i="13"/>
  <c r="B268" i="13"/>
  <c r="B324" i="13"/>
  <c r="B332" i="13"/>
  <c r="B10" i="13"/>
  <c r="B341" i="13"/>
  <c r="B361" i="13"/>
  <c r="B317" i="13"/>
  <c r="B241" i="13"/>
  <c r="B243" i="13"/>
  <c r="B343" i="13"/>
  <c r="B340" i="13"/>
  <c r="B113" i="13"/>
  <c r="B366" i="13"/>
  <c r="B272" i="13"/>
  <c r="B316" i="13"/>
  <c r="B235" i="13"/>
  <c r="B262" i="13"/>
  <c r="B344" i="13"/>
  <c r="B90" i="13"/>
  <c r="B230" i="13"/>
  <c r="B242" i="13"/>
  <c r="B310" i="13"/>
  <c r="B81" i="13"/>
  <c r="B232" i="13"/>
  <c r="B233" i="13"/>
  <c r="B354" i="13"/>
  <c r="B183" i="13"/>
  <c r="B91" i="13"/>
  <c r="B264" i="13"/>
  <c r="B85" i="13"/>
  <c r="B12" i="13"/>
  <c r="B61" i="13"/>
  <c r="B355" i="13"/>
  <c r="B372" i="13"/>
  <c r="B58" i="13"/>
  <c r="B87" i="13"/>
  <c r="B150" i="13"/>
  <c r="B29" i="13"/>
  <c r="B71" i="13"/>
  <c r="B108" i="13"/>
  <c r="B224" i="13"/>
  <c r="B21" i="13"/>
  <c r="B221" i="13"/>
  <c r="B217" i="13"/>
  <c r="B347" i="13"/>
  <c r="B309" i="13"/>
  <c r="B379" i="13"/>
  <c r="B128" i="13"/>
  <c r="B256" i="13"/>
  <c r="B278" i="13"/>
  <c r="B139" i="13"/>
  <c r="B296" i="13"/>
  <c r="B362" i="13"/>
  <c r="B178" i="13"/>
  <c r="B141" i="13"/>
  <c r="B203" i="13"/>
  <c r="B129" i="13"/>
  <c r="B160" i="13"/>
  <c r="B174" i="13"/>
  <c r="B168" i="13"/>
  <c r="B163" i="13"/>
  <c r="B131" i="13"/>
  <c r="B161" i="13"/>
  <c r="B78" i="13"/>
  <c r="B101" i="13"/>
  <c r="B171" i="13"/>
  <c r="B376" i="13"/>
  <c r="B200" i="13"/>
  <c r="B66" i="13"/>
  <c r="B82" i="13"/>
  <c r="B311" i="13"/>
  <c r="B33" i="13"/>
  <c r="B37" i="13"/>
  <c r="B337" i="13"/>
  <c r="B7" i="13"/>
  <c r="B92" i="13"/>
  <c r="B44" i="13"/>
  <c r="B56" i="13"/>
  <c r="B76" i="13"/>
  <c r="B35" i="13"/>
  <c r="B167" i="13"/>
  <c r="B199" i="13"/>
  <c r="B282" i="13"/>
  <c r="B165" i="13"/>
  <c r="B132" i="13"/>
  <c r="B136" i="13"/>
  <c r="B275" i="13"/>
  <c r="B273" i="13"/>
  <c r="B202" i="13"/>
  <c r="B106" i="13"/>
  <c r="B122" i="13"/>
  <c r="B153" i="13"/>
  <c r="B152" i="13"/>
  <c r="B125" i="13"/>
  <c r="B27" i="13"/>
  <c r="B293" i="13"/>
  <c r="B365" i="13"/>
  <c r="B325" i="13"/>
  <c r="B375" i="13"/>
  <c r="B277" i="13"/>
  <c r="B51" i="13"/>
  <c r="B238" i="13"/>
  <c r="B18" i="13"/>
  <c r="B63" i="13"/>
  <c r="B11" i="13"/>
  <c r="B253" i="13"/>
  <c r="B187" i="13"/>
  <c r="B339" i="13"/>
  <c r="B216" i="13"/>
  <c r="B281" i="13"/>
  <c r="B46" i="13"/>
  <c r="B3" i="13"/>
  <c r="B89" i="13"/>
  <c r="B154" i="13"/>
  <c r="B181" i="13"/>
  <c r="B290" i="13"/>
  <c r="B300" i="13"/>
  <c r="B328" i="13"/>
  <c r="B36" i="13"/>
  <c r="B350" i="13"/>
  <c r="B83" i="13"/>
  <c r="B191" i="13"/>
  <c r="B329" i="13"/>
  <c r="B211" i="13"/>
  <c r="B6" i="13"/>
  <c r="B380" i="13"/>
  <c r="B330" i="13"/>
  <c r="B52" i="13"/>
  <c r="B210" i="13"/>
  <c r="B334" i="13"/>
  <c r="B315" i="13"/>
  <c r="B102" i="13"/>
  <c r="B374" i="13"/>
  <c r="B117" i="13"/>
  <c r="B28" i="13"/>
  <c r="B321" i="13"/>
  <c r="B88" i="13"/>
  <c r="B84" i="13"/>
  <c r="B250" i="13"/>
  <c r="B55" i="13"/>
  <c r="B140" i="13"/>
  <c r="B314" i="13"/>
  <c r="B369" i="13"/>
  <c r="B138" i="13"/>
  <c r="B189" i="13"/>
  <c r="B193" i="13"/>
  <c r="B32" i="13"/>
  <c r="B159" i="13"/>
  <c r="B368" i="13"/>
  <c r="B333" i="13"/>
  <c r="B352" i="13"/>
  <c r="B22" i="13"/>
  <c r="B145" i="13"/>
  <c r="B319" i="13"/>
  <c r="B77" i="13"/>
  <c r="B120" i="13"/>
  <c r="B297" i="13"/>
  <c r="B95" i="13"/>
  <c r="B326" i="13"/>
  <c r="B257" i="13"/>
  <c r="B274" i="13"/>
  <c r="B57" i="13"/>
  <c r="B205" i="13"/>
  <c r="B59" i="13"/>
  <c r="B169" i="13"/>
  <c r="B121" i="13"/>
  <c r="B8" i="13"/>
  <c r="B124" i="13"/>
  <c r="B320" i="13"/>
  <c r="B146" i="13"/>
  <c r="B162" i="13"/>
  <c r="B336" i="13"/>
  <c r="B67" i="13"/>
  <c r="B127" i="13"/>
  <c r="B19" i="13"/>
  <c r="B353" i="13"/>
  <c r="B130" i="13"/>
  <c r="B179" i="13"/>
  <c r="B251" i="13"/>
  <c r="B9" i="13"/>
  <c r="B287" i="13"/>
  <c r="B208" i="13"/>
  <c r="B196" i="13"/>
  <c r="B137" i="13"/>
  <c r="B15" i="13"/>
  <c r="B5" i="13"/>
  <c r="B14" i="13"/>
  <c r="B133" i="13"/>
  <c r="B186" i="13"/>
  <c r="B184" i="13"/>
  <c r="B73" i="13"/>
  <c r="B96" i="13"/>
  <c r="B103" i="13"/>
  <c r="B4" i="13"/>
  <c r="B80" i="13"/>
  <c r="B110" i="13"/>
  <c r="B197" i="13"/>
  <c r="B94" i="13"/>
  <c r="B42" i="13"/>
  <c r="B16" i="13"/>
  <c r="B53" i="13"/>
  <c r="B194" i="13"/>
  <c r="B158" i="13"/>
  <c r="B164" i="13"/>
  <c r="B64" i="13"/>
  <c r="B383" i="13"/>
  <c r="Q111" i="13"/>
  <c r="Q279" i="13"/>
  <c r="Q236" i="13"/>
  <c r="Q229" i="13"/>
  <c r="Q218" i="13"/>
  <c r="Q308" i="13"/>
  <c r="Q227" i="13"/>
  <c r="Q225" i="13"/>
  <c r="Q228" i="13"/>
  <c r="Q260" i="13"/>
  <c r="Q134" i="13"/>
  <c r="Q206" i="13"/>
  <c r="Q118" i="13"/>
  <c r="Q148" i="13"/>
  <c r="Q99" i="13"/>
  <c r="Q151" i="13"/>
  <c r="Q291" i="13"/>
  <c r="Q40" i="13"/>
  <c r="Q185" i="13"/>
  <c r="Q363" i="13"/>
  <c r="Q370" i="13"/>
  <c r="Q213" i="13"/>
  <c r="Q276" i="13"/>
  <c r="Q373" i="13"/>
  <c r="Q267" i="13"/>
  <c r="Q289" i="13"/>
  <c r="Q123" i="13"/>
  <c r="Q70" i="13"/>
  <c r="Q223" i="13"/>
  <c r="Q345" i="13"/>
  <c r="Q100" i="13"/>
  <c r="Q237" i="13"/>
  <c r="Q331" i="13"/>
  <c r="Q142" i="13"/>
  <c r="Q47" i="13"/>
  <c r="Q265" i="13"/>
  <c r="Q303" i="13"/>
  <c r="Q104" i="13"/>
  <c r="Q157" i="13"/>
  <c r="Q25" i="13"/>
  <c r="Q147" i="13"/>
  <c r="Q20" i="13"/>
  <c r="Q301" i="13"/>
  <c r="Q143" i="13"/>
  <c r="Q307" i="13"/>
  <c r="Q360" i="13"/>
  <c r="Q114" i="13"/>
  <c r="Q74" i="13"/>
  <c r="Q49" i="13"/>
  <c r="Q198" i="13"/>
  <c r="Q252" i="13"/>
  <c r="Q97" i="13"/>
  <c r="Q45" i="13"/>
  <c r="Q212" i="13"/>
  <c r="Q65" i="13"/>
  <c r="Q204" i="13"/>
  <c r="Q115" i="13"/>
  <c r="Q144" i="13"/>
  <c r="Q26" i="13"/>
  <c r="Q188" i="13"/>
  <c r="Q62" i="13"/>
  <c r="Q342" i="13"/>
  <c r="Q348" i="13"/>
  <c r="Q175" i="13"/>
  <c r="Q209" i="13"/>
  <c r="Q313" i="13"/>
  <c r="Q219" i="13"/>
  <c r="Q288" i="13"/>
  <c r="Q357" i="13"/>
  <c r="Q367" i="13"/>
  <c r="Q215" i="13"/>
  <c r="Q269" i="13"/>
  <c r="Q116" i="13"/>
  <c r="Q166" i="13"/>
  <c r="Q261" i="13"/>
  <c r="Q322" i="13"/>
  <c r="Q335" i="13"/>
  <c r="Q247" i="13"/>
  <c r="Q190" i="13"/>
  <c r="Q173" i="13"/>
  <c r="Q177" i="13"/>
  <c r="Q98" i="13"/>
  <c r="Q23" i="13"/>
  <c r="Q192" i="13"/>
  <c r="Q378" i="13"/>
  <c r="Q294" i="13"/>
  <c r="Q155" i="13"/>
  <c r="Q149" i="13"/>
  <c r="Q284" i="13"/>
  <c r="Q364" i="13"/>
  <c r="Q170" i="13"/>
  <c r="Q356" i="13"/>
  <c r="Q68" i="13"/>
  <c r="Q240" i="13"/>
  <c r="Q327" i="13"/>
  <c r="Q248" i="13"/>
  <c r="Q220" i="13"/>
  <c r="Q349" i="13"/>
  <c r="Q312" i="13"/>
  <c r="Q244" i="13"/>
  <c r="Q254" i="13"/>
  <c r="Q105" i="13"/>
  <c r="Q214" i="13"/>
  <c r="Q258" i="13"/>
  <c r="Q306" i="13"/>
  <c r="Q266" i="13"/>
  <c r="Q263" i="13"/>
  <c r="Q358" i="13"/>
  <c r="Q112" i="13"/>
  <c r="Q239" i="13"/>
  <c r="Q135" i="13"/>
  <c r="Q43" i="13"/>
  <c r="Q156" i="13"/>
  <c r="Q381" i="13"/>
  <c r="Q246" i="13"/>
  <c r="Q323" i="13"/>
  <c r="Q359" i="13"/>
  <c r="Q259" i="13"/>
  <c r="Q338" i="13"/>
  <c r="Q41" i="13"/>
  <c r="Q109" i="13"/>
  <c r="Q34" i="13"/>
  <c r="Q346" i="13"/>
  <c r="Q222" i="13"/>
  <c r="Q75" i="13"/>
  <c r="Q351" i="13"/>
  <c r="Q271" i="13"/>
  <c r="Q38" i="13"/>
  <c r="Q180" i="13"/>
  <c r="Q17" i="13"/>
  <c r="Q50" i="13"/>
  <c r="Q30" i="13"/>
  <c r="Q255" i="13"/>
  <c r="Q382" i="13"/>
  <c r="Q195" i="13"/>
  <c r="Q292" i="13"/>
  <c r="Q295" i="13"/>
  <c r="Q24" i="13"/>
  <c r="Q2" i="13"/>
  <c r="Q60" i="13"/>
  <c r="Q86" i="13"/>
  <c r="Q245" i="13"/>
  <c r="Q299" i="13"/>
  <c r="Q182" i="13"/>
  <c r="Q231" i="13"/>
  <c r="Q79" i="13"/>
  <c r="Q302" i="13"/>
  <c r="Q234" i="13"/>
  <c r="Q249" i="13"/>
  <c r="Q305" i="13"/>
  <c r="Q69" i="13"/>
  <c r="Q176" i="13"/>
  <c r="Q201" i="13"/>
  <c r="Q318" i="13"/>
  <c r="Q270" i="13"/>
  <c r="Q93" i="13"/>
  <c r="Q31" i="13"/>
  <c r="Q280" i="13"/>
  <c r="Q119" i="13"/>
  <c r="Q72" i="13"/>
  <c r="Q13" i="13"/>
  <c r="Q107" i="13"/>
  <c r="Q54" i="13"/>
  <c r="Q283" i="13"/>
  <c r="Q304" i="13"/>
  <c r="Q39" i="13"/>
  <c r="Q226" i="13"/>
  <c r="Q48" i="13"/>
  <c r="Q285" i="13"/>
  <c r="Q172" i="13"/>
  <c r="Q298" i="13"/>
  <c r="Q377" i="13"/>
  <c r="Q207" i="13"/>
  <c r="Q126" i="13"/>
  <c r="Q371" i="13"/>
  <c r="Q268" i="13"/>
  <c r="Q324" i="13"/>
  <c r="Q332" i="13"/>
  <c r="Q10" i="13"/>
  <c r="Q341" i="13"/>
  <c r="Q361" i="13"/>
  <c r="Q317" i="13"/>
  <c r="Q241" i="13"/>
  <c r="Q243" i="13"/>
  <c r="Q343" i="13"/>
  <c r="Q340" i="13"/>
  <c r="Q113" i="13"/>
  <c r="Q366" i="13"/>
  <c r="Q272" i="13"/>
  <c r="Q316" i="13"/>
  <c r="Q235" i="13"/>
  <c r="Q262" i="13"/>
  <c r="Q344" i="13"/>
  <c r="Q90" i="13"/>
  <c r="Q230" i="13"/>
  <c r="Q242" i="13"/>
  <c r="Q310" i="13"/>
  <c r="Q81" i="13"/>
  <c r="Q232" i="13"/>
  <c r="Q233" i="13"/>
  <c r="Q354" i="13"/>
  <c r="Q183" i="13"/>
  <c r="Q91" i="13"/>
  <c r="Q264" i="13"/>
  <c r="Q85" i="13"/>
  <c r="Q12" i="13"/>
  <c r="Q61" i="13"/>
  <c r="Q355" i="13"/>
  <c r="Q372" i="13"/>
  <c r="Q58" i="13"/>
  <c r="Q87" i="13"/>
  <c r="Q150" i="13"/>
  <c r="Q29" i="13"/>
  <c r="Q71" i="13"/>
  <c r="Q108" i="13"/>
  <c r="Q224" i="13"/>
  <c r="Q21" i="13"/>
  <c r="Q221" i="13"/>
  <c r="Q217" i="13"/>
  <c r="Q347" i="13"/>
  <c r="Q309" i="13"/>
  <c r="Q379" i="13"/>
  <c r="Q128" i="13"/>
  <c r="Q256" i="13"/>
  <c r="Q278" i="13"/>
  <c r="Q139" i="13"/>
  <c r="Q296" i="13"/>
  <c r="Q362" i="13"/>
  <c r="Q178" i="13"/>
  <c r="Q141" i="13"/>
  <c r="Q203" i="13"/>
  <c r="Q129" i="13"/>
  <c r="Q160" i="13"/>
  <c r="Q174" i="13"/>
  <c r="Q168" i="13"/>
  <c r="Q163" i="13"/>
  <c r="Q131" i="13"/>
  <c r="Q161" i="13"/>
  <c r="Q78" i="13"/>
  <c r="Q101" i="13"/>
  <c r="Q171" i="13"/>
  <c r="Q376" i="13"/>
  <c r="Q200" i="13"/>
  <c r="Q66" i="13"/>
  <c r="Q82" i="13"/>
  <c r="Q311" i="13"/>
  <c r="Q33" i="13"/>
  <c r="Q37" i="13"/>
  <c r="Q337" i="13"/>
  <c r="Q7" i="13"/>
  <c r="Q92" i="13"/>
  <c r="Q44" i="13"/>
  <c r="Q56" i="13"/>
  <c r="Q76" i="13"/>
  <c r="Q35" i="13"/>
  <c r="Q167" i="13"/>
  <c r="Q199" i="13"/>
  <c r="Q282" i="13"/>
  <c r="Q165" i="13"/>
  <c r="Q132" i="13"/>
  <c r="Q136" i="13"/>
  <c r="Q275" i="13"/>
  <c r="Q273" i="13"/>
  <c r="Q202" i="13"/>
  <c r="Q106" i="13"/>
  <c r="Q122" i="13"/>
  <c r="Q153" i="13"/>
  <c r="Q152" i="13"/>
  <c r="Q125" i="13"/>
  <c r="Q27" i="13"/>
  <c r="Q293" i="13"/>
  <c r="Q365" i="13"/>
  <c r="Q325" i="13"/>
  <c r="Q375" i="13"/>
  <c r="Q277" i="13"/>
  <c r="Q51" i="13"/>
  <c r="Q238" i="13"/>
  <c r="Q18" i="13"/>
  <c r="Q63" i="13"/>
  <c r="Q11" i="13"/>
  <c r="Q253" i="13"/>
  <c r="Q187" i="13"/>
  <c r="Q339" i="13"/>
  <c r="Q216" i="13"/>
  <c r="Q281" i="13"/>
  <c r="Q46" i="13"/>
  <c r="Q3" i="13"/>
  <c r="Q89" i="13"/>
  <c r="Q154" i="13"/>
  <c r="Q181" i="13"/>
  <c r="Q290" i="13"/>
  <c r="Q300" i="13"/>
  <c r="Q328" i="13"/>
  <c r="Q36" i="13"/>
  <c r="Q350" i="13"/>
  <c r="Q83" i="13"/>
  <c r="Q191" i="13"/>
  <c r="Q329" i="13"/>
  <c r="Q211" i="13"/>
  <c r="Q6" i="13"/>
  <c r="Q380" i="13"/>
  <c r="Q330" i="13"/>
  <c r="Q52" i="13"/>
  <c r="Q210" i="13"/>
  <c r="Q334" i="13"/>
  <c r="Q315" i="13"/>
  <c r="Q102" i="13"/>
  <c r="Q374" i="13"/>
  <c r="Q117" i="13"/>
  <c r="Q28" i="13"/>
  <c r="Q321" i="13"/>
  <c r="Q88" i="13"/>
  <c r="Q84" i="13"/>
  <c r="Q250" i="13"/>
  <c r="Q55" i="13"/>
  <c r="Q140" i="13"/>
  <c r="Q314" i="13"/>
  <c r="Q369" i="13"/>
  <c r="Q138" i="13"/>
  <c r="Q189" i="13"/>
  <c r="Q193" i="13"/>
  <c r="Q32" i="13"/>
  <c r="Q159" i="13"/>
  <c r="Q368" i="13"/>
  <c r="Q333" i="13"/>
  <c r="Q352" i="13"/>
  <c r="Q22" i="13"/>
  <c r="Q145" i="13"/>
  <c r="Q319" i="13"/>
  <c r="Q77" i="13"/>
  <c r="Q120" i="13"/>
  <c r="Q297" i="13"/>
  <c r="Q95" i="13"/>
  <c r="Q326" i="13"/>
  <c r="Q257" i="13"/>
  <c r="Q274" i="13"/>
  <c r="Q57" i="13"/>
  <c r="Q205" i="13"/>
  <c r="Q59" i="13"/>
  <c r="Q169" i="13"/>
  <c r="Q121" i="13"/>
  <c r="Q8" i="13"/>
  <c r="Q124" i="13"/>
  <c r="Q320" i="13"/>
  <c r="Q146" i="13"/>
  <c r="Q162" i="13"/>
  <c r="Q336" i="13"/>
  <c r="Q67" i="13"/>
  <c r="Q127" i="13"/>
  <c r="Q19" i="13"/>
  <c r="Q353" i="13"/>
  <c r="Q130" i="13"/>
  <c r="Q179" i="13"/>
  <c r="Q251" i="13"/>
  <c r="Q9" i="13"/>
  <c r="Q287" i="13"/>
  <c r="Q208" i="13"/>
  <c r="Q196" i="13"/>
  <c r="Q137" i="13"/>
  <c r="Q15" i="13"/>
  <c r="Q5" i="13"/>
  <c r="Q14" i="13"/>
  <c r="Q133" i="13"/>
  <c r="Q186" i="13"/>
  <c r="Q184" i="13"/>
  <c r="Q73" i="13"/>
  <c r="Q96" i="13"/>
  <c r="Q103" i="13"/>
  <c r="Q4" i="13"/>
  <c r="Q80" i="13"/>
  <c r="Q110" i="13"/>
  <c r="Q197" i="13"/>
  <c r="Q94" i="13"/>
  <c r="Q42" i="13"/>
  <c r="Q16" i="13"/>
  <c r="Q53" i="13"/>
  <c r="Q194" i="13"/>
  <c r="Q158" i="13"/>
  <c r="Q164" i="13"/>
  <c r="Q64" i="13"/>
  <c r="Q286" i="13"/>
  <c r="M1" i="25"/>
  <c r="J111" i="13"/>
  <c r="J279" i="13"/>
  <c r="J236" i="13"/>
  <c r="J229" i="13"/>
  <c r="J218" i="13"/>
  <c r="J308" i="13"/>
  <c r="J227" i="13"/>
  <c r="J225" i="13"/>
  <c r="J228" i="13"/>
  <c r="J260" i="13"/>
  <c r="J134" i="13"/>
  <c r="J206" i="13"/>
  <c r="J118" i="13"/>
  <c r="J148" i="13"/>
  <c r="J99" i="13"/>
  <c r="J151" i="13"/>
  <c r="J291" i="13"/>
  <c r="J40" i="13"/>
  <c r="J185" i="13"/>
  <c r="J363" i="13"/>
  <c r="J370" i="13"/>
  <c r="J213" i="13"/>
  <c r="J276" i="13"/>
  <c r="J373" i="13"/>
  <c r="J267" i="13"/>
  <c r="J289" i="13"/>
  <c r="J123" i="13"/>
  <c r="J70" i="13"/>
  <c r="J223" i="13"/>
  <c r="J345" i="13"/>
  <c r="J100" i="13"/>
  <c r="J237" i="13"/>
  <c r="J331" i="13"/>
  <c r="J142" i="13"/>
  <c r="J47" i="13"/>
  <c r="J265" i="13"/>
  <c r="J303" i="13"/>
  <c r="J104" i="13"/>
  <c r="J157" i="13"/>
  <c r="J25" i="13"/>
  <c r="J147" i="13"/>
  <c r="J20" i="13"/>
  <c r="J301" i="13"/>
  <c r="J143" i="13"/>
  <c r="J307" i="13"/>
  <c r="J360" i="13"/>
  <c r="J114" i="13"/>
  <c r="J74" i="13"/>
  <c r="J49" i="13"/>
  <c r="J198" i="13"/>
  <c r="J252" i="13"/>
  <c r="J97" i="13"/>
  <c r="J45" i="13"/>
  <c r="J212" i="13"/>
  <c r="J65" i="13"/>
  <c r="J204" i="13"/>
  <c r="J115" i="13"/>
  <c r="J144" i="13"/>
  <c r="J26" i="13"/>
  <c r="J188" i="13"/>
  <c r="J62" i="13"/>
  <c r="J342" i="13"/>
  <c r="J348" i="13"/>
  <c r="J175" i="13"/>
  <c r="J209" i="13"/>
  <c r="J313" i="13"/>
  <c r="J219" i="13"/>
  <c r="J288" i="13"/>
  <c r="J357" i="13"/>
  <c r="J367" i="13"/>
  <c r="J215" i="13"/>
  <c r="J269" i="13"/>
  <c r="J116" i="13"/>
  <c r="J166" i="13"/>
  <c r="J261" i="13"/>
  <c r="J322" i="13"/>
  <c r="J335" i="13"/>
  <c r="J247" i="13"/>
  <c r="J190" i="13"/>
  <c r="J173" i="13"/>
  <c r="J177" i="13"/>
  <c r="J98" i="13"/>
  <c r="J23" i="13"/>
  <c r="J192" i="13"/>
  <c r="J378" i="13"/>
  <c r="J294" i="13"/>
  <c r="J155" i="13"/>
  <c r="J149" i="13"/>
  <c r="J284" i="13"/>
  <c r="J364" i="13"/>
  <c r="J170" i="13"/>
  <c r="J356" i="13"/>
  <c r="J68" i="13"/>
  <c r="J240" i="13"/>
  <c r="J327" i="13"/>
  <c r="J248" i="13"/>
  <c r="J220" i="13"/>
  <c r="J349" i="13"/>
  <c r="J312" i="13"/>
  <c r="J244" i="13"/>
  <c r="J254" i="13"/>
  <c r="J105" i="13"/>
  <c r="J214" i="13"/>
  <c r="J258" i="13"/>
  <c r="J306" i="13"/>
  <c r="J266" i="13"/>
  <c r="J263" i="13"/>
  <c r="J358" i="13"/>
  <c r="J112" i="13"/>
  <c r="J239" i="13"/>
  <c r="J135" i="13"/>
  <c r="J43" i="13"/>
  <c r="J156" i="13"/>
  <c r="J381" i="13"/>
  <c r="J246" i="13"/>
  <c r="J323" i="13"/>
  <c r="J359" i="13"/>
  <c r="J259" i="13"/>
  <c r="J338" i="13"/>
  <c r="J41" i="13"/>
  <c r="J109" i="13"/>
  <c r="J34" i="13"/>
  <c r="J346" i="13"/>
  <c r="J222" i="13"/>
  <c r="J75" i="13"/>
  <c r="J351" i="13"/>
  <c r="J271" i="13"/>
  <c r="J38" i="13"/>
  <c r="J180" i="13"/>
  <c r="J17" i="13"/>
  <c r="J50" i="13"/>
  <c r="J30" i="13"/>
  <c r="J255" i="13"/>
  <c r="J382" i="13"/>
  <c r="J195" i="13"/>
  <c r="J292" i="13"/>
  <c r="J295" i="13"/>
  <c r="J24" i="13"/>
  <c r="J2" i="13"/>
  <c r="J60" i="13"/>
  <c r="J86" i="13"/>
  <c r="J245" i="13"/>
  <c r="J299" i="13"/>
  <c r="J182" i="13"/>
  <c r="J231" i="13"/>
  <c r="J79" i="13"/>
  <c r="J302" i="13"/>
  <c r="J234" i="13"/>
  <c r="J249" i="13"/>
  <c r="J305" i="13"/>
  <c r="J69" i="13"/>
  <c r="J176" i="13"/>
  <c r="J201" i="13"/>
  <c r="J318" i="13"/>
  <c r="J270" i="13"/>
  <c r="J93" i="13"/>
  <c r="J31" i="13"/>
  <c r="J280" i="13"/>
  <c r="J119" i="13"/>
  <c r="J72" i="13"/>
  <c r="J13" i="13"/>
  <c r="J107" i="13"/>
  <c r="J54" i="13"/>
  <c r="J283" i="13"/>
  <c r="J304" i="13"/>
  <c r="J39" i="13"/>
  <c r="J226" i="13"/>
  <c r="J48" i="13"/>
  <c r="J285" i="13"/>
  <c r="J172" i="13"/>
  <c r="J298" i="13"/>
  <c r="J377" i="13"/>
  <c r="J207" i="13"/>
  <c r="J126" i="13"/>
  <c r="J371" i="13"/>
  <c r="J268" i="13"/>
  <c r="J324" i="13"/>
  <c r="J332" i="13"/>
  <c r="J10" i="13"/>
  <c r="J341" i="13"/>
  <c r="J361" i="13"/>
  <c r="J317" i="13"/>
  <c r="J241" i="13"/>
  <c r="J243" i="13"/>
  <c r="J343" i="13"/>
  <c r="J340" i="13"/>
  <c r="J113" i="13"/>
  <c r="J366" i="13"/>
  <c r="J272" i="13"/>
  <c r="J316" i="13"/>
  <c r="J235" i="13"/>
  <c r="J262" i="13"/>
  <c r="J344" i="13"/>
  <c r="J90" i="13"/>
  <c r="J230" i="13"/>
  <c r="J242" i="13"/>
  <c r="J310" i="13"/>
  <c r="J81" i="13"/>
  <c r="J232" i="13"/>
  <c r="J233" i="13"/>
  <c r="J354" i="13"/>
  <c r="J183" i="13"/>
  <c r="J91" i="13"/>
  <c r="J264" i="13"/>
  <c r="J85" i="13"/>
  <c r="J12" i="13"/>
  <c r="J61" i="13"/>
  <c r="J355" i="13"/>
  <c r="J372" i="13"/>
  <c r="J58" i="13"/>
  <c r="J87" i="13"/>
  <c r="J150" i="13"/>
  <c r="J29" i="13"/>
  <c r="J71" i="13"/>
  <c r="J108" i="13"/>
  <c r="J224" i="13"/>
  <c r="J21" i="13"/>
  <c r="J221" i="13"/>
  <c r="J217" i="13"/>
  <c r="J347" i="13"/>
  <c r="J309" i="13"/>
  <c r="J379" i="13"/>
  <c r="J128" i="13"/>
  <c r="J256" i="13"/>
  <c r="J278" i="13"/>
  <c r="J139" i="13"/>
  <c r="J296" i="13"/>
  <c r="J362" i="13"/>
  <c r="J178" i="13"/>
  <c r="J141" i="13"/>
  <c r="J203" i="13"/>
  <c r="J129" i="13"/>
  <c r="J160" i="13"/>
  <c r="J174" i="13"/>
  <c r="J168" i="13"/>
  <c r="J163" i="13"/>
  <c r="J131" i="13"/>
  <c r="J161" i="13"/>
  <c r="J78" i="13"/>
  <c r="J101" i="13"/>
  <c r="J171" i="13"/>
  <c r="J376" i="13"/>
  <c r="J200" i="13"/>
  <c r="J66" i="13"/>
  <c r="J82" i="13"/>
  <c r="J311" i="13"/>
  <c r="J33" i="13"/>
  <c r="J37" i="13"/>
  <c r="J337" i="13"/>
  <c r="J7" i="13"/>
  <c r="J92" i="13"/>
  <c r="J44" i="13"/>
  <c r="J56" i="13"/>
  <c r="J76" i="13"/>
  <c r="J35" i="13"/>
  <c r="J167" i="13"/>
  <c r="J199" i="13"/>
  <c r="J282" i="13"/>
  <c r="J165" i="13"/>
  <c r="J132" i="13"/>
  <c r="J136" i="13"/>
  <c r="J275" i="13"/>
  <c r="J273" i="13"/>
  <c r="J202" i="13"/>
  <c r="J106" i="13"/>
  <c r="J122" i="13"/>
  <c r="J153" i="13"/>
  <c r="J152" i="13"/>
  <c r="J125" i="13"/>
  <c r="J27" i="13"/>
  <c r="J293" i="13"/>
  <c r="J365" i="13"/>
  <c r="J325" i="13"/>
  <c r="J375" i="13"/>
  <c r="J277" i="13"/>
  <c r="J51" i="13"/>
  <c r="J238" i="13"/>
  <c r="J18" i="13"/>
  <c r="J63" i="13"/>
  <c r="J11" i="13"/>
  <c r="J253" i="13"/>
  <c r="J187" i="13"/>
  <c r="J339" i="13"/>
  <c r="J216" i="13"/>
  <c r="J281" i="13"/>
  <c r="J46" i="13"/>
  <c r="J3" i="13"/>
  <c r="J89" i="13"/>
  <c r="J154" i="13"/>
  <c r="J181" i="13"/>
  <c r="J290" i="13"/>
  <c r="J300" i="13"/>
  <c r="J328" i="13"/>
  <c r="J36" i="13"/>
  <c r="J350" i="13"/>
  <c r="J83" i="13"/>
  <c r="J191" i="13"/>
  <c r="J329" i="13"/>
  <c r="J211" i="13"/>
  <c r="J6" i="13"/>
  <c r="J380" i="13"/>
  <c r="J330" i="13"/>
  <c r="J52" i="13"/>
  <c r="J210" i="13"/>
  <c r="J334" i="13"/>
  <c r="J315" i="13"/>
  <c r="J102" i="13"/>
  <c r="J374" i="13"/>
  <c r="J117" i="13"/>
  <c r="J28" i="13"/>
  <c r="J321" i="13"/>
  <c r="J88" i="13"/>
  <c r="J84" i="13"/>
  <c r="J250" i="13"/>
  <c r="J55" i="13"/>
  <c r="J140" i="13"/>
  <c r="J314" i="13"/>
  <c r="J369" i="13"/>
  <c r="J138" i="13"/>
  <c r="J189" i="13"/>
  <c r="J193" i="13"/>
  <c r="J32" i="13"/>
  <c r="J159" i="13"/>
  <c r="J368" i="13"/>
  <c r="J333" i="13"/>
  <c r="J352" i="13"/>
  <c r="J22" i="13"/>
  <c r="J145" i="13"/>
  <c r="J319" i="13"/>
  <c r="J77" i="13"/>
  <c r="J120" i="13"/>
  <c r="J297" i="13"/>
  <c r="J95" i="13"/>
  <c r="J326" i="13"/>
  <c r="J257" i="13"/>
  <c r="J274" i="13"/>
  <c r="J57" i="13"/>
  <c r="J205" i="13"/>
  <c r="J59" i="13"/>
  <c r="J169" i="13"/>
  <c r="J121" i="13"/>
  <c r="J8" i="13"/>
  <c r="J124" i="13"/>
  <c r="J320" i="13"/>
  <c r="J146" i="13"/>
  <c r="J162" i="13"/>
  <c r="J336" i="13"/>
  <c r="J67" i="13"/>
  <c r="J127" i="13"/>
  <c r="J19" i="13"/>
  <c r="J353" i="13"/>
  <c r="J130" i="13"/>
  <c r="J179" i="13"/>
  <c r="J251" i="13"/>
  <c r="J9" i="13"/>
  <c r="J287" i="13"/>
  <c r="J208" i="13"/>
  <c r="J196" i="13"/>
  <c r="J137" i="13"/>
  <c r="J15" i="13"/>
  <c r="J5" i="13"/>
  <c r="J14" i="13"/>
  <c r="J133" i="13"/>
  <c r="J186" i="13"/>
  <c r="J184" i="13"/>
  <c r="J73" i="13"/>
  <c r="J96" i="13"/>
  <c r="J103" i="13"/>
  <c r="J4" i="13"/>
  <c r="J80" i="13"/>
  <c r="J110" i="13"/>
  <c r="J197" i="13"/>
  <c r="J94" i="13"/>
  <c r="J42" i="13"/>
  <c r="J16" i="13"/>
  <c r="J53" i="13"/>
  <c r="J194" i="13"/>
  <c r="J158" i="13"/>
  <c r="J164" i="13"/>
  <c r="J64" i="13"/>
  <c r="J286" i="13"/>
  <c r="H286" i="13"/>
  <c r="D111" i="13"/>
  <c r="K111" i="13" s="1"/>
  <c r="E111" i="13"/>
  <c r="F111" i="13"/>
  <c r="G111" i="13"/>
  <c r="H111" i="13"/>
  <c r="I111" i="13"/>
  <c r="L111" i="13"/>
  <c r="U111" i="13" s="1"/>
  <c r="M111" i="13"/>
  <c r="N111" i="13"/>
  <c r="O111" i="13"/>
  <c r="P111" i="13"/>
  <c r="T111" i="13"/>
  <c r="W111" i="13" s="1"/>
  <c r="V111" i="13"/>
  <c r="D279" i="13"/>
  <c r="K279" i="13" s="1"/>
  <c r="E279" i="13"/>
  <c r="F279" i="13"/>
  <c r="G279" i="13"/>
  <c r="H279" i="13"/>
  <c r="I279" i="13"/>
  <c r="L279" i="13"/>
  <c r="U279" i="13" s="1"/>
  <c r="M279" i="13"/>
  <c r="N279" i="13"/>
  <c r="O279" i="13"/>
  <c r="P279" i="13"/>
  <c r="T279" i="13"/>
  <c r="V279" i="13"/>
  <c r="D236" i="13"/>
  <c r="K236" i="13" s="1"/>
  <c r="E236" i="13"/>
  <c r="F236" i="13"/>
  <c r="G236" i="13"/>
  <c r="H236" i="13"/>
  <c r="I236" i="13"/>
  <c r="L236" i="13"/>
  <c r="U236" i="13" s="1"/>
  <c r="M236" i="13"/>
  <c r="N236" i="13"/>
  <c r="O236" i="13"/>
  <c r="P236" i="13"/>
  <c r="T236" i="13"/>
  <c r="V236" i="13"/>
  <c r="D229" i="13"/>
  <c r="K229" i="13" s="1"/>
  <c r="E229" i="13"/>
  <c r="F229" i="13"/>
  <c r="G229" i="13"/>
  <c r="H229" i="13"/>
  <c r="I229" i="13"/>
  <c r="L229" i="13"/>
  <c r="U229" i="13" s="1"/>
  <c r="M229" i="13"/>
  <c r="N229" i="13"/>
  <c r="O229" i="13"/>
  <c r="P229" i="13"/>
  <c r="T229" i="13"/>
  <c r="V229" i="13"/>
  <c r="D218" i="13"/>
  <c r="K218" i="13" s="1"/>
  <c r="E218" i="13"/>
  <c r="F218" i="13"/>
  <c r="G218" i="13"/>
  <c r="H218" i="13"/>
  <c r="I218" i="13"/>
  <c r="L218" i="13"/>
  <c r="U218" i="13" s="1"/>
  <c r="M218" i="13"/>
  <c r="N218" i="13"/>
  <c r="O218" i="13"/>
  <c r="P218" i="13"/>
  <c r="T218" i="13"/>
  <c r="V218" i="13"/>
  <c r="D308" i="13"/>
  <c r="K308" i="13" s="1"/>
  <c r="E308" i="13"/>
  <c r="F308" i="13"/>
  <c r="G308" i="13"/>
  <c r="H308" i="13"/>
  <c r="I308" i="13"/>
  <c r="L308" i="13"/>
  <c r="U308" i="13" s="1"/>
  <c r="M308" i="13"/>
  <c r="N308" i="13"/>
  <c r="O308" i="13"/>
  <c r="P308" i="13"/>
  <c r="T308" i="13"/>
  <c r="V308" i="13"/>
  <c r="D227" i="13"/>
  <c r="K227" i="13" s="1"/>
  <c r="E227" i="13"/>
  <c r="F227" i="13"/>
  <c r="G227" i="13"/>
  <c r="H227" i="13"/>
  <c r="I227" i="13"/>
  <c r="L227" i="13"/>
  <c r="U227" i="13" s="1"/>
  <c r="M227" i="13"/>
  <c r="N227" i="13"/>
  <c r="O227" i="13"/>
  <c r="P227" i="13"/>
  <c r="T227" i="13"/>
  <c r="V227" i="13"/>
  <c r="D225" i="13"/>
  <c r="K225" i="13" s="1"/>
  <c r="E225" i="13"/>
  <c r="F225" i="13"/>
  <c r="G225" i="13"/>
  <c r="H225" i="13"/>
  <c r="I225" i="13"/>
  <c r="L225" i="13"/>
  <c r="U225" i="13" s="1"/>
  <c r="M225" i="13"/>
  <c r="N225" i="13"/>
  <c r="O225" i="13"/>
  <c r="P225" i="13"/>
  <c r="T225" i="13"/>
  <c r="V225" i="13"/>
  <c r="D228" i="13"/>
  <c r="K228" i="13" s="1"/>
  <c r="E228" i="13"/>
  <c r="F228" i="13"/>
  <c r="G228" i="13"/>
  <c r="H228" i="13"/>
  <c r="I228" i="13"/>
  <c r="L228" i="13"/>
  <c r="U228" i="13" s="1"/>
  <c r="M228" i="13"/>
  <c r="N228" i="13"/>
  <c r="O228" i="13"/>
  <c r="P228" i="13"/>
  <c r="T228" i="13"/>
  <c r="V228" i="13"/>
  <c r="D260" i="13"/>
  <c r="K260" i="13" s="1"/>
  <c r="E260" i="13"/>
  <c r="F260" i="13"/>
  <c r="G260" i="13"/>
  <c r="H260" i="13"/>
  <c r="I260" i="13"/>
  <c r="L260" i="13"/>
  <c r="U260" i="13" s="1"/>
  <c r="M260" i="13"/>
  <c r="N260" i="13"/>
  <c r="O260" i="13"/>
  <c r="P260" i="13"/>
  <c r="T260" i="13"/>
  <c r="V260" i="13"/>
  <c r="D134" i="13"/>
  <c r="K134" i="13" s="1"/>
  <c r="E134" i="13"/>
  <c r="F134" i="13"/>
  <c r="G134" i="13"/>
  <c r="H134" i="13"/>
  <c r="I134" i="13"/>
  <c r="L134" i="13"/>
  <c r="U134" i="13" s="1"/>
  <c r="M134" i="13"/>
  <c r="N134" i="13"/>
  <c r="O134" i="13"/>
  <c r="P134" i="13"/>
  <c r="T134" i="13"/>
  <c r="W134" i="13" s="1"/>
  <c r="V134" i="13"/>
  <c r="D206" i="13"/>
  <c r="K206" i="13" s="1"/>
  <c r="E206" i="13"/>
  <c r="F206" i="13"/>
  <c r="G206" i="13"/>
  <c r="H206" i="13"/>
  <c r="I206" i="13"/>
  <c r="L206" i="13"/>
  <c r="U206" i="13" s="1"/>
  <c r="M206" i="13"/>
  <c r="N206" i="13"/>
  <c r="O206" i="13"/>
  <c r="P206" i="13"/>
  <c r="T206" i="13"/>
  <c r="W206" i="13" s="1"/>
  <c r="V206" i="13"/>
  <c r="D118" i="13"/>
  <c r="K118" i="13" s="1"/>
  <c r="E118" i="13"/>
  <c r="F118" i="13"/>
  <c r="G118" i="13"/>
  <c r="H118" i="13"/>
  <c r="I118" i="13"/>
  <c r="L118" i="13"/>
  <c r="U118" i="13" s="1"/>
  <c r="M118" i="13"/>
  <c r="N118" i="13"/>
  <c r="O118" i="13"/>
  <c r="P118" i="13"/>
  <c r="T118" i="13"/>
  <c r="W118" i="13" s="1"/>
  <c r="V118" i="13"/>
  <c r="D148" i="13"/>
  <c r="K148" i="13" s="1"/>
  <c r="E148" i="13"/>
  <c r="F148" i="13"/>
  <c r="G148" i="13"/>
  <c r="H148" i="13"/>
  <c r="I148" i="13"/>
  <c r="L148" i="13"/>
  <c r="U148" i="13" s="1"/>
  <c r="M148" i="13"/>
  <c r="N148" i="13"/>
  <c r="O148" i="13"/>
  <c r="P148" i="13"/>
  <c r="T148" i="13"/>
  <c r="W148" i="13" s="1"/>
  <c r="V148" i="13"/>
  <c r="D99" i="13"/>
  <c r="K99" i="13" s="1"/>
  <c r="E99" i="13"/>
  <c r="F99" i="13"/>
  <c r="G99" i="13"/>
  <c r="H99" i="13"/>
  <c r="I99" i="13"/>
  <c r="L99" i="13"/>
  <c r="U99" i="13" s="1"/>
  <c r="M99" i="13"/>
  <c r="N99" i="13"/>
  <c r="O99" i="13"/>
  <c r="P99" i="13"/>
  <c r="T99" i="13"/>
  <c r="W99" i="13" s="1"/>
  <c r="V99" i="13"/>
  <c r="D151" i="13"/>
  <c r="K151" i="13" s="1"/>
  <c r="E151" i="13"/>
  <c r="F151" i="13"/>
  <c r="G151" i="13"/>
  <c r="H151" i="13"/>
  <c r="I151" i="13"/>
  <c r="L151" i="13"/>
  <c r="U151" i="13" s="1"/>
  <c r="M151" i="13"/>
  <c r="N151" i="13"/>
  <c r="O151" i="13"/>
  <c r="P151" i="13"/>
  <c r="T151" i="13"/>
  <c r="W151" i="13" s="1"/>
  <c r="V151" i="13"/>
  <c r="D291" i="13"/>
  <c r="K291" i="13" s="1"/>
  <c r="E291" i="13"/>
  <c r="F291" i="13"/>
  <c r="G291" i="13"/>
  <c r="H291" i="13"/>
  <c r="I291" i="13"/>
  <c r="L291" i="13"/>
  <c r="U291" i="13" s="1"/>
  <c r="M291" i="13"/>
  <c r="N291" i="13"/>
  <c r="O291" i="13"/>
  <c r="P291" i="13"/>
  <c r="T291" i="13"/>
  <c r="V291" i="13"/>
  <c r="D40" i="13"/>
  <c r="K40" i="13" s="1"/>
  <c r="E40" i="13"/>
  <c r="F40" i="13"/>
  <c r="G40" i="13"/>
  <c r="H40" i="13"/>
  <c r="I40" i="13"/>
  <c r="L40" i="13"/>
  <c r="U40" i="13" s="1"/>
  <c r="M40" i="13"/>
  <c r="N40" i="13"/>
  <c r="O40" i="13"/>
  <c r="P40" i="13"/>
  <c r="T40" i="13"/>
  <c r="W40" i="13" s="1"/>
  <c r="V40" i="13"/>
  <c r="D185" i="13"/>
  <c r="K185" i="13" s="1"/>
  <c r="E185" i="13"/>
  <c r="F185" i="13"/>
  <c r="G185" i="13"/>
  <c r="H185" i="13"/>
  <c r="I185" i="13"/>
  <c r="L185" i="13"/>
  <c r="U185" i="13" s="1"/>
  <c r="M185" i="13"/>
  <c r="N185" i="13"/>
  <c r="O185" i="13"/>
  <c r="P185" i="13"/>
  <c r="T185" i="13"/>
  <c r="W185" i="13" s="1"/>
  <c r="V185" i="13"/>
  <c r="D363" i="13"/>
  <c r="K363" i="13" s="1"/>
  <c r="E363" i="13"/>
  <c r="F363" i="13"/>
  <c r="G363" i="13"/>
  <c r="H363" i="13"/>
  <c r="I363" i="13"/>
  <c r="L363" i="13"/>
  <c r="U363" i="13" s="1"/>
  <c r="M363" i="13"/>
  <c r="N363" i="13"/>
  <c r="O363" i="13"/>
  <c r="P363" i="13"/>
  <c r="T363" i="13"/>
  <c r="V363" i="13"/>
  <c r="D370" i="13"/>
  <c r="K370" i="13" s="1"/>
  <c r="E370" i="13"/>
  <c r="F370" i="13"/>
  <c r="G370" i="13"/>
  <c r="H370" i="13"/>
  <c r="I370" i="13"/>
  <c r="L370" i="13"/>
  <c r="U370" i="13" s="1"/>
  <c r="M370" i="13"/>
  <c r="N370" i="13"/>
  <c r="O370" i="13"/>
  <c r="P370" i="13"/>
  <c r="T370" i="13"/>
  <c r="V370" i="13"/>
  <c r="D213" i="13"/>
  <c r="K213" i="13" s="1"/>
  <c r="E213" i="13"/>
  <c r="F213" i="13"/>
  <c r="G213" i="13"/>
  <c r="H213" i="13"/>
  <c r="I213" i="13"/>
  <c r="L213" i="13"/>
  <c r="U213" i="13" s="1"/>
  <c r="M213" i="13"/>
  <c r="N213" i="13"/>
  <c r="O213" i="13"/>
  <c r="P213" i="13"/>
  <c r="T213" i="13"/>
  <c r="V213" i="13"/>
  <c r="D276" i="13"/>
  <c r="K276" i="13" s="1"/>
  <c r="E276" i="13"/>
  <c r="F276" i="13"/>
  <c r="G276" i="13"/>
  <c r="H276" i="13"/>
  <c r="I276" i="13"/>
  <c r="L276" i="13"/>
  <c r="U276" i="13" s="1"/>
  <c r="M276" i="13"/>
  <c r="N276" i="13"/>
  <c r="O276" i="13"/>
  <c r="P276" i="13"/>
  <c r="T276" i="13"/>
  <c r="V276" i="13"/>
  <c r="D373" i="13"/>
  <c r="K373" i="13" s="1"/>
  <c r="E373" i="13"/>
  <c r="F373" i="13"/>
  <c r="G373" i="13"/>
  <c r="H373" i="13"/>
  <c r="I373" i="13"/>
  <c r="L373" i="13"/>
  <c r="U373" i="13" s="1"/>
  <c r="M373" i="13"/>
  <c r="N373" i="13"/>
  <c r="O373" i="13"/>
  <c r="P373" i="13"/>
  <c r="T373" i="13"/>
  <c r="V373" i="13"/>
  <c r="D267" i="13"/>
  <c r="K267" i="13" s="1"/>
  <c r="E267" i="13"/>
  <c r="F267" i="13"/>
  <c r="G267" i="13"/>
  <c r="H267" i="13"/>
  <c r="I267" i="13"/>
  <c r="L267" i="13"/>
  <c r="U267" i="13" s="1"/>
  <c r="M267" i="13"/>
  <c r="N267" i="13"/>
  <c r="O267" i="13"/>
  <c r="P267" i="13"/>
  <c r="T267" i="13"/>
  <c r="V267" i="13"/>
  <c r="D289" i="13"/>
  <c r="K289" i="13" s="1"/>
  <c r="E289" i="13"/>
  <c r="F289" i="13"/>
  <c r="G289" i="13"/>
  <c r="H289" i="13"/>
  <c r="I289" i="13"/>
  <c r="L289" i="13"/>
  <c r="U289" i="13" s="1"/>
  <c r="M289" i="13"/>
  <c r="N289" i="13"/>
  <c r="O289" i="13"/>
  <c r="P289" i="13"/>
  <c r="T289" i="13"/>
  <c r="V289" i="13"/>
  <c r="D123" i="13"/>
  <c r="K123" i="13" s="1"/>
  <c r="E123" i="13"/>
  <c r="F123" i="13"/>
  <c r="G123" i="13"/>
  <c r="H123" i="13"/>
  <c r="I123" i="13"/>
  <c r="L123" i="13"/>
  <c r="U123" i="13" s="1"/>
  <c r="M123" i="13"/>
  <c r="N123" i="13"/>
  <c r="O123" i="13"/>
  <c r="P123" i="13"/>
  <c r="T123" i="13"/>
  <c r="W123" i="13" s="1"/>
  <c r="V123" i="13"/>
  <c r="D70" i="13"/>
  <c r="K70" i="13" s="1"/>
  <c r="E70" i="13"/>
  <c r="F70" i="13"/>
  <c r="G70" i="13"/>
  <c r="H70" i="13"/>
  <c r="I70" i="13"/>
  <c r="L70" i="13"/>
  <c r="U70" i="13" s="1"/>
  <c r="M70" i="13"/>
  <c r="N70" i="13"/>
  <c r="O70" i="13"/>
  <c r="P70" i="13"/>
  <c r="T70" i="13"/>
  <c r="W70" i="13" s="1"/>
  <c r="V70" i="13"/>
  <c r="D223" i="13"/>
  <c r="K223" i="13" s="1"/>
  <c r="E223" i="13"/>
  <c r="F223" i="13"/>
  <c r="G223" i="13"/>
  <c r="H223" i="13"/>
  <c r="I223" i="13"/>
  <c r="L223" i="13"/>
  <c r="U223" i="13" s="1"/>
  <c r="M223" i="13"/>
  <c r="N223" i="13"/>
  <c r="O223" i="13"/>
  <c r="P223" i="13"/>
  <c r="T223" i="13"/>
  <c r="V223" i="13"/>
  <c r="D345" i="13"/>
  <c r="K345" i="13" s="1"/>
  <c r="E345" i="13"/>
  <c r="F345" i="13"/>
  <c r="G345" i="13"/>
  <c r="H345" i="13"/>
  <c r="I345" i="13"/>
  <c r="L345" i="13"/>
  <c r="U345" i="13" s="1"/>
  <c r="M345" i="13"/>
  <c r="N345" i="13"/>
  <c r="O345" i="13"/>
  <c r="P345" i="13"/>
  <c r="T345" i="13"/>
  <c r="V345" i="13"/>
  <c r="D100" i="13"/>
  <c r="K100" i="13" s="1"/>
  <c r="E100" i="13"/>
  <c r="F100" i="13"/>
  <c r="G100" i="13"/>
  <c r="H100" i="13"/>
  <c r="I100" i="13"/>
  <c r="L100" i="13"/>
  <c r="U100" i="13" s="1"/>
  <c r="M100" i="13"/>
  <c r="N100" i="13"/>
  <c r="O100" i="13"/>
  <c r="P100" i="13"/>
  <c r="T100" i="13"/>
  <c r="W100" i="13" s="1"/>
  <c r="V100" i="13"/>
  <c r="D237" i="13"/>
  <c r="K237" i="13" s="1"/>
  <c r="E237" i="13"/>
  <c r="F237" i="13"/>
  <c r="G237" i="13"/>
  <c r="H237" i="13"/>
  <c r="I237" i="13"/>
  <c r="L237" i="13"/>
  <c r="U237" i="13" s="1"/>
  <c r="M237" i="13"/>
  <c r="N237" i="13"/>
  <c r="O237" i="13"/>
  <c r="P237" i="13"/>
  <c r="T237" i="13"/>
  <c r="V237" i="13"/>
  <c r="D331" i="13"/>
  <c r="K331" i="13" s="1"/>
  <c r="E331" i="13"/>
  <c r="F331" i="13"/>
  <c r="G331" i="13"/>
  <c r="H331" i="13"/>
  <c r="I331" i="13"/>
  <c r="L331" i="13"/>
  <c r="U331" i="13" s="1"/>
  <c r="M331" i="13"/>
  <c r="N331" i="13"/>
  <c r="O331" i="13"/>
  <c r="P331" i="13"/>
  <c r="T331" i="13"/>
  <c r="V331" i="13"/>
  <c r="D142" i="13"/>
  <c r="K142" i="13" s="1"/>
  <c r="E142" i="13"/>
  <c r="F142" i="13"/>
  <c r="G142" i="13"/>
  <c r="H142" i="13"/>
  <c r="I142" i="13"/>
  <c r="L142" i="13"/>
  <c r="U142" i="13" s="1"/>
  <c r="M142" i="13"/>
  <c r="N142" i="13"/>
  <c r="O142" i="13"/>
  <c r="P142" i="13"/>
  <c r="T142" i="13"/>
  <c r="W142" i="13" s="1"/>
  <c r="V142" i="13"/>
  <c r="D47" i="13"/>
  <c r="K47" i="13" s="1"/>
  <c r="E47" i="13"/>
  <c r="F47" i="13"/>
  <c r="G47" i="13"/>
  <c r="H47" i="13"/>
  <c r="I47" i="13"/>
  <c r="L47" i="13"/>
  <c r="U47" i="13" s="1"/>
  <c r="M47" i="13"/>
  <c r="N47" i="13"/>
  <c r="O47" i="13"/>
  <c r="P47" i="13"/>
  <c r="T47" i="13"/>
  <c r="W47" i="13" s="1"/>
  <c r="V47" i="13"/>
  <c r="D265" i="13"/>
  <c r="K265" i="13" s="1"/>
  <c r="E265" i="13"/>
  <c r="F265" i="13"/>
  <c r="G265" i="13"/>
  <c r="H265" i="13"/>
  <c r="I265" i="13"/>
  <c r="L265" i="13"/>
  <c r="U265" i="13" s="1"/>
  <c r="M265" i="13"/>
  <c r="N265" i="13"/>
  <c r="O265" i="13"/>
  <c r="P265" i="13"/>
  <c r="T265" i="13"/>
  <c r="V265" i="13"/>
  <c r="D303" i="13"/>
  <c r="K303" i="13" s="1"/>
  <c r="E303" i="13"/>
  <c r="F303" i="13"/>
  <c r="G303" i="13"/>
  <c r="H303" i="13"/>
  <c r="I303" i="13"/>
  <c r="L303" i="13"/>
  <c r="U303" i="13" s="1"/>
  <c r="M303" i="13"/>
  <c r="N303" i="13"/>
  <c r="O303" i="13"/>
  <c r="P303" i="13"/>
  <c r="T303" i="13"/>
  <c r="V303" i="13"/>
  <c r="D104" i="13"/>
  <c r="K104" i="13" s="1"/>
  <c r="E104" i="13"/>
  <c r="F104" i="13"/>
  <c r="G104" i="13"/>
  <c r="H104" i="13"/>
  <c r="I104" i="13"/>
  <c r="L104" i="13"/>
  <c r="U104" i="13" s="1"/>
  <c r="M104" i="13"/>
  <c r="N104" i="13"/>
  <c r="O104" i="13"/>
  <c r="P104" i="13"/>
  <c r="T104" i="13"/>
  <c r="W104" i="13" s="1"/>
  <c r="V104" i="13"/>
  <c r="D157" i="13"/>
  <c r="K157" i="13" s="1"/>
  <c r="E157" i="13"/>
  <c r="F157" i="13"/>
  <c r="G157" i="13"/>
  <c r="H157" i="13"/>
  <c r="I157" i="13"/>
  <c r="L157" i="13"/>
  <c r="U157" i="13" s="1"/>
  <c r="M157" i="13"/>
  <c r="N157" i="13"/>
  <c r="O157" i="13"/>
  <c r="P157" i="13"/>
  <c r="T157" i="13"/>
  <c r="W157" i="13" s="1"/>
  <c r="V157" i="13"/>
  <c r="D25" i="13"/>
  <c r="K25" i="13" s="1"/>
  <c r="E25" i="13"/>
  <c r="F25" i="13"/>
  <c r="G25" i="13"/>
  <c r="H25" i="13"/>
  <c r="I25" i="13"/>
  <c r="L25" i="13"/>
  <c r="U25" i="13" s="1"/>
  <c r="M25" i="13"/>
  <c r="N25" i="13"/>
  <c r="O25" i="13"/>
  <c r="P25" i="13"/>
  <c r="T25" i="13"/>
  <c r="W25" i="13" s="1"/>
  <c r="V25" i="13"/>
  <c r="D147" i="13"/>
  <c r="K147" i="13" s="1"/>
  <c r="E147" i="13"/>
  <c r="F147" i="13"/>
  <c r="G147" i="13"/>
  <c r="H147" i="13"/>
  <c r="I147" i="13"/>
  <c r="L147" i="13"/>
  <c r="U147" i="13" s="1"/>
  <c r="M147" i="13"/>
  <c r="N147" i="13"/>
  <c r="O147" i="13"/>
  <c r="P147" i="13"/>
  <c r="T147" i="13"/>
  <c r="W147" i="13" s="1"/>
  <c r="V147" i="13"/>
  <c r="D20" i="13"/>
  <c r="K20" i="13" s="1"/>
  <c r="E20" i="13"/>
  <c r="F20" i="13"/>
  <c r="G20" i="13"/>
  <c r="H20" i="13"/>
  <c r="I20" i="13"/>
  <c r="L20" i="13"/>
  <c r="U20" i="13" s="1"/>
  <c r="M20" i="13"/>
  <c r="N20" i="13"/>
  <c r="O20" i="13"/>
  <c r="P20" i="13"/>
  <c r="T20" i="13"/>
  <c r="W20" i="13" s="1"/>
  <c r="V20" i="13"/>
  <c r="D301" i="13"/>
  <c r="K301" i="13" s="1"/>
  <c r="E301" i="13"/>
  <c r="F301" i="13"/>
  <c r="G301" i="13"/>
  <c r="H301" i="13"/>
  <c r="I301" i="13"/>
  <c r="L301" i="13"/>
  <c r="U301" i="13" s="1"/>
  <c r="M301" i="13"/>
  <c r="N301" i="13"/>
  <c r="O301" i="13"/>
  <c r="P301" i="13"/>
  <c r="T301" i="13"/>
  <c r="V301" i="13"/>
  <c r="D143" i="13"/>
  <c r="K143" i="13" s="1"/>
  <c r="E143" i="13"/>
  <c r="F143" i="13"/>
  <c r="G143" i="13"/>
  <c r="H143" i="13"/>
  <c r="I143" i="13"/>
  <c r="L143" i="13"/>
  <c r="U143" i="13" s="1"/>
  <c r="M143" i="13"/>
  <c r="N143" i="13"/>
  <c r="O143" i="13"/>
  <c r="P143" i="13"/>
  <c r="T143" i="13"/>
  <c r="W143" i="13" s="1"/>
  <c r="V143" i="13"/>
  <c r="D307" i="13"/>
  <c r="K307" i="13" s="1"/>
  <c r="E307" i="13"/>
  <c r="F307" i="13"/>
  <c r="G307" i="13"/>
  <c r="H307" i="13"/>
  <c r="I307" i="13"/>
  <c r="L307" i="13"/>
  <c r="U307" i="13" s="1"/>
  <c r="M307" i="13"/>
  <c r="N307" i="13"/>
  <c r="O307" i="13"/>
  <c r="P307" i="13"/>
  <c r="T307" i="13"/>
  <c r="V307" i="13"/>
  <c r="D360" i="13"/>
  <c r="K360" i="13" s="1"/>
  <c r="E360" i="13"/>
  <c r="F360" i="13"/>
  <c r="G360" i="13"/>
  <c r="H360" i="13"/>
  <c r="I360" i="13"/>
  <c r="L360" i="13"/>
  <c r="U360" i="13" s="1"/>
  <c r="M360" i="13"/>
  <c r="N360" i="13"/>
  <c r="O360" i="13"/>
  <c r="P360" i="13"/>
  <c r="T360" i="13"/>
  <c r="V360" i="13"/>
  <c r="D114" i="13"/>
  <c r="K114" i="13" s="1"/>
  <c r="E114" i="13"/>
  <c r="F114" i="13"/>
  <c r="G114" i="13"/>
  <c r="H114" i="13"/>
  <c r="I114" i="13"/>
  <c r="L114" i="13"/>
  <c r="U114" i="13" s="1"/>
  <c r="M114" i="13"/>
  <c r="N114" i="13"/>
  <c r="O114" i="13"/>
  <c r="P114" i="13"/>
  <c r="T114" i="13"/>
  <c r="W114" i="13" s="1"/>
  <c r="V114" i="13"/>
  <c r="D74" i="13"/>
  <c r="K74" i="13" s="1"/>
  <c r="E74" i="13"/>
  <c r="F74" i="13"/>
  <c r="G74" i="13"/>
  <c r="H74" i="13"/>
  <c r="I74" i="13"/>
  <c r="L74" i="13"/>
  <c r="U74" i="13" s="1"/>
  <c r="M74" i="13"/>
  <c r="N74" i="13"/>
  <c r="O74" i="13"/>
  <c r="P74" i="13"/>
  <c r="T74" i="13"/>
  <c r="W74" i="13" s="1"/>
  <c r="V74" i="13"/>
  <c r="D49" i="13"/>
  <c r="K49" i="13" s="1"/>
  <c r="E49" i="13"/>
  <c r="F49" i="13"/>
  <c r="G49" i="13"/>
  <c r="H49" i="13"/>
  <c r="I49" i="13"/>
  <c r="L49" i="13"/>
  <c r="U49" i="13" s="1"/>
  <c r="M49" i="13"/>
  <c r="N49" i="13"/>
  <c r="O49" i="13"/>
  <c r="P49" i="13"/>
  <c r="T49" i="13"/>
  <c r="W49" i="13" s="1"/>
  <c r="V49" i="13"/>
  <c r="D198" i="13"/>
  <c r="K198" i="13" s="1"/>
  <c r="E198" i="13"/>
  <c r="F198" i="13"/>
  <c r="G198" i="13"/>
  <c r="H198" i="13"/>
  <c r="I198" i="13"/>
  <c r="L198" i="13"/>
  <c r="U198" i="13" s="1"/>
  <c r="M198" i="13"/>
  <c r="N198" i="13"/>
  <c r="O198" i="13"/>
  <c r="P198" i="13"/>
  <c r="T198" i="13"/>
  <c r="W198" i="13" s="1"/>
  <c r="V198" i="13"/>
  <c r="D252" i="13"/>
  <c r="K252" i="13" s="1"/>
  <c r="E252" i="13"/>
  <c r="F252" i="13"/>
  <c r="G252" i="13"/>
  <c r="H252" i="13"/>
  <c r="I252" i="13"/>
  <c r="L252" i="13"/>
  <c r="U252" i="13" s="1"/>
  <c r="M252" i="13"/>
  <c r="N252" i="13"/>
  <c r="O252" i="13"/>
  <c r="P252" i="13"/>
  <c r="T252" i="13"/>
  <c r="V252" i="13"/>
  <c r="D97" i="13"/>
  <c r="K97" i="13" s="1"/>
  <c r="E97" i="13"/>
  <c r="F97" i="13"/>
  <c r="G97" i="13"/>
  <c r="H97" i="13"/>
  <c r="I97" i="13"/>
  <c r="L97" i="13"/>
  <c r="U97" i="13" s="1"/>
  <c r="M97" i="13"/>
  <c r="N97" i="13"/>
  <c r="O97" i="13"/>
  <c r="P97" i="13"/>
  <c r="T97" i="13"/>
  <c r="W97" i="13" s="1"/>
  <c r="V97" i="13"/>
  <c r="D45" i="13"/>
  <c r="K45" i="13" s="1"/>
  <c r="E45" i="13"/>
  <c r="F45" i="13"/>
  <c r="G45" i="13"/>
  <c r="H45" i="13"/>
  <c r="I45" i="13"/>
  <c r="L45" i="13"/>
  <c r="U45" i="13" s="1"/>
  <c r="M45" i="13"/>
  <c r="N45" i="13"/>
  <c r="O45" i="13"/>
  <c r="P45" i="13"/>
  <c r="T45" i="13"/>
  <c r="W45" i="13" s="1"/>
  <c r="V45" i="13"/>
  <c r="D212" i="13"/>
  <c r="K212" i="13" s="1"/>
  <c r="E212" i="13"/>
  <c r="F212" i="13"/>
  <c r="G212" i="13"/>
  <c r="H212" i="13"/>
  <c r="I212" i="13"/>
  <c r="L212" i="13"/>
  <c r="U212" i="13" s="1"/>
  <c r="M212" i="13"/>
  <c r="N212" i="13"/>
  <c r="O212" i="13"/>
  <c r="P212" i="13"/>
  <c r="T212" i="13"/>
  <c r="V212" i="13"/>
  <c r="D65" i="13"/>
  <c r="K65" i="13" s="1"/>
  <c r="E65" i="13"/>
  <c r="F65" i="13"/>
  <c r="G65" i="13"/>
  <c r="H65" i="13"/>
  <c r="I65" i="13"/>
  <c r="L65" i="13"/>
  <c r="U65" i="13" s="1"/>
  <c r="M65" i="13"/>
  <c r="N65" i="13"/>
  <c r="O65" i="13"/>
  <c r="P65" i="13"/>
  <c r="T65" i="13"/>
  <c r="W65" i="13" s="1"/>
  <c r="V65" i="13"/>
  <c r="D204" i="13"/>
  <c r="K204" i="13" s="1"/>
  <c r="E204" i="13"/>
  <c r="F204" i="13"/>
  <c r="G204" i="13"/>
  <c r="H204" i="13"/>
  <c r="I204" i="13"/>
  <c r="L204" i="13"/>
  <c r="U204" i="13" s="1"/>
  <c r="M204" i="13"/>
  <c r="N204" i="13"/>
  <c r="O204" i="13"/>
  <c r="P204" i="13"/>
  <c r="T204" i="13"/>
  <c r="W204" i="13" s="1"/>
  <c r="V204" i="13"/>
  <c r="D115" i="13"/>
  <c r="K115" i="13" s="1"/>
  <c r="E115" i="13"/>
  <c r="F115" i="13"/>
  <c r="G115" i="13"/>
  <c r="H115" i="13"/>
  <c r="I115" i="13"/>
  <c r="L115" i="13"/>
  <c r="U115" i="13" s="1"/>
  <c r="M115" i="13"/>
  <c r="N115" i="13"/>
  <c r="O115" i="13"/>
  <c r="P115" i="13"/>
  <c r="T115" i="13"/>
  <c r="W115" i="13" s="1"/>
  <c r="V115" i="13"/>
  <c r="D144" i="13"/>
  <c r="K144" i="13" s="1"/>
  <c r="E144" i="13"/>
  <c r="F144" i="13"/>
  <c r="G144" i="13"/>
  <c r="H144" i="13"/>
  <c r="I144" i="13"/>
  <c r="L144" i="13"/>
  <c r="U144" i="13" s="1"/>
  <c r="M144" i="13"/>
  <c r="N144" i="13"/>
  <c r="O144" i="13"/>
  <c r="P144" i="13"/>
  <c r="T144" i="13"/>
  <c r="W144" i="13" s="1"/>
  <c r="V144" i="13"/>
  <c r="D26" i="13"/>
  <c r="K26" i="13" s="1"/>
  <c r="E26" i="13"/>
  <c r="F26" i="13"/>
  <c r="G26" i="13"/>
  <c r="H26" i="13"/>
  <c r="I26" i="13"/>
  <c r="L26" i="13"/>
  <c r="U26" i="13" s="1"/>
  <c r="M26" i="13"/>
  <c r="N26" i="13"/>
  <c r="O26" i="13"/>
  <c r="P26" i="13"/>
  <c r="T26" i="13"/>
  <c r="W26" i="13" s="1"/>
  <c r="V26" i="13"/>
  <c r="D188" i="13"/>
  <c r="K188" i="13" s="1"/>
  <c r="E188" i="13"/>
  <c r="F188" i="13"/>
  <c r="G188" i="13"/>
  <c r="H188" i="13"/>
  <c r="I188" i="13"/>
  <c r="L188" i="13"/>
  <c r="U188" i="13" s="1"/>
  <c r="M188" i="13"/>
  <c r="N188" i="13"/>
  <c r="O188" i="13"/>
  <c r="P188" i="13"/>
  <c r="T188" i="13"/>
  <c r="W188" i="13" s="1"/>
  <c r="V188" i="13"/>
  <c r="D62" i="13"/>
  <c r="K62" i="13" s="1"/>
  <c r="E62" i="13"/>
  <c r="F62" i="13"/>
  <c r="G62" i="13"/>
  <c r="H62" i="13"/>
  <c r="I62" i="13"/>
  <c r="L62" i="13"/>
  <c r="U62" i="13" s="1"/>
  <c r="M62" i="13"/>
  <c r="N62" i="13"/>
  <c r="O62" i="13"/>
  <c r="P62" i="13"/>
  <c r="T62" i="13"/>
  <c r="W62" i="13" s="1"/>
  <c r="V62" i="13"/>
  <c r="D342" i="13"/>
  <c r="K342" i="13" s="1"/>
  <c r="E342" i="13"/>
  <c r="F342" i="13"/>
  <c r="G342" i="13"/>
  <c r="H342" i="13"/>
  <c r="I342" i="13"/>
  <c r="L342" i="13"/>
  <c r="U342" i="13" s="1"/>
  <c r="M342" i="13"/>
  <c r="N342" i="13"/>
  <c r="O342" i="13"/>
  <c r="P342" i="13"/>
  <c r="T342" i="13"/>
  <c r="V342" i="13"/>
  <c r="D348" i="13"/>
  <c r="K348" i="13" s="1"/>
  <c r="E348" i="13"/>
  <c r="F348" i="13"/>
  <c r="G348" i="13"/>
  <c r="H348" i="13"/>
  <c r="I348" i="13"/>
  <c r="L348" i="13"/>
  <c r="U348" i="13" s="1"/>
  <c r="M348" i="13"/>
  <c r="N348" i="13"/>
  <c r="O348" i="13"/>
  <c r="P348" i="13"/>
  <c r="T348" i="13"/>
  <c r="V348" i="13"/>
  <c r="D175" i="13"/>
  <c r="K175" i="13" s="1"/>
  <c r="E175" i="13"/>
  <c r="F175" i="13"/>
  <c r="G175" i="13"/>
  <c r="H175" i="13"/>
  <c r="I175" i="13"/>
  <c r="L175" i="13"/>
  <c r="U175" i="13" s="1"/>
  <c r="M175" i="13"/>
  <c r="N175" i="13"/>
  <c r="O175" i="13"/>
  <c r="P175" i="13"/>
  <c r="T175" i="13"/>
  <c r="W175" i="13" s="1"/>
  <c r="V175" i="13"/>
  <c r="D209" i="13"/>
  <c r="K209" i="13" s="1"/>
  <c r="E209" i="13"/>
  <c r="F209" i="13"/>
  <c r="G209" i="13"/>
  <c r="H209" i="13"/>
  <c r="I209" i="13"/>
  <c r="L209" i="13"/>
  <c r="U209" i="13" s="1"/>
  <c r="M209" i="13"/>
  <c r="N209" i="13"/>
  <c r="O209" i="13"/>
  <c r="P209" i="13"/>
  <c r="T209" i="13"/>
  <c r="W209" i="13" s="1"/>
  <c r="V209" i="13"/>
  <c r="D313" i="13"/>
  <c r="K313" i="13" s="1"/>
  <c r="E313" i="13"/>
  <c r="F313" i="13"/>
  <c r="G313" i="13"/>
  <c r="H313" i="13"/>
  <c r="I313" i="13"/>
  <c r="L313" i="13"/>
  <c r="U313" i="13" s="1"/>
  <c r="M313" i="13"/>
  <c r="N313" i="13"/>
  <c r="O313" i="13"/>
  <c r="P313" i="13"/>
  <c r="T313" i="13"/>
  <c r="V313" i="13"/>
  <c r="D219" i="13"/>
  <c r="K219" i="13" s="1"/>
  <c r="E219" i="13"/>
  <c r="F219" i="13"/>
  <c r="G219" i="13"/>
  <c r="H219" i="13"/>
  <c r="I219" i="13"/>
  <c r="L219" i="13"/>
  <c r="U219" i="13" s="1"/>
  <c r="M219" i="13"/>
  <c r="N219" i="13"/>
  <c r="O219" i="13"/>
  <c r="P219" i="13"/>
  <c r="T219" i="13"/>
  <c r="V219" i="13"/>
  <c r="D288" i="13"/>
  <c r="K288" i="13" s="1"/>
  <c r="E288" i="13"/>
  <c r="F288" i="13"/>
  <c r="G288" i="13"/>
  <c r="H288" i="13"/>
  <c r="I288" i="13"/>
  <c r="L288" i="13"/>
  <c r="U288" i="13" s="1"/>
  <c r="M288" i="13"/>
  <c r="N288" i="13"/>
  <c r="O288" i="13"/>
  <c r="P288" i="13"/>
  <c r="T288" i="13"/>
  <c r="V288" i="13"/>
  <c r="D357" i="13"/>
  <c r="K357" i="13" s="1"/>
  <c r="E357" i="13"/>
  <c r="F357" i="13"/>
  <c r="G357" i="13"/>
  <c r="H357" i="13"/>
  <c r="I357" i="13"/>
  <c r="L357" i="13"/>
  <c r="U357" i="13" s="1"/>
  <c r="M357" i="13"/>
  <c r="N357" i="13"/>
  <c r="O357" i="13"/>
  <c r="P357" i="13"/>
  <c r="T357" i="13"/>
  <c r="V357" i="13"/>
  <c r="D367" i="13"/>
  <c r="K367" i="13" s="1"/>
  <c r="E367" i="13"/>
  <c r="F367" i="13"/>
  <c r="G367" i="13"/>
  <c r="H367" i="13"/>
  <c r="I367" i="13"/>
  <c r="L367" i="13"/>
  <c r="U367" i="13" s="1"/>
  <c r="M367" i="13"/>
  <c r="N367" i="13"/>
  <c r="O367" i="13"/>
  <c r="P367" i="13"/>
  <c r="T367" i="13"/>
  <c r="V367" i="13"/>
  <c r="D215" i="13"/>
  <c r="K215" i="13" s="1"/>
  <c r="E215" i="13"/>
  <c r="F215" i="13"/>
  <c r="G215" i="13"/>
  <c r="H215" i="13"/>
  <c r="I215" i="13"/>
  <c r="L215" i="13"/>
  <c r="U215" i="13" s="1"/>
  <c r="M215" i="13"/>
  <c r="N215" i="13"/>
  <c r="O215" i="13"/>
  <c r="P215" i="13"/>
  <c r="T215" i="13"/>
  <c r="V215" i="13"/>
  <c r="D269" i="13"/>
  <c r="K269" i="13" s="1"/>
  <c r="E269" i="13"/>
  <c r="F269" i="13"/>
  <c r="G269" i="13"/>
  <c r="H269" i="13"/>
  <c r="I269" i="13"/>
  <c r="L269" i="13"/>
  <c r="U269" i="13" s="1"/>
  <c r="M269" i="13"/>
  <c r="N269" i="13"/>
  <c r="O269" i="13"/>
  <c r="P269" i="13"/>
  <c r="T269" i="13"/>
  <c r="V269" i="13"/>
  <c r="D116" i="13"/>
  <c r="K116" i="13" s="1"/>
  <c r="E116" i="13"/>
  <c r="F116" i="13"/>
  <c r="G116" i="13"/>
  <c r="H116" i="13"/>
  <c r="I116" i="13"/>
  <c r="L116" i="13"/>
  <c r="U116" i="13" s="1"/>
  <c r="M116" i="13"/>
  <c r="N116" i="13"/>
  <c r="O116" i="13"/>
  <c r="P116" i="13"/>
  <c r="T116" i="13"/>
  <c r="W116" i="13" s="1"/>
  <c r="V116" i="13"/>
  <c r="D166" i="13"/>
  <c r="K166" i="13" s="1"/>
  <c r="E166" i="13"/>
  <c r="F166" i="13"/>
  <c r="G166" i="13"/>
  <c r="H166" i="13"/>
  <c r="I166" i="13"/>
  <c r="L166" i="13"/>
  <c r="U166" i="13" s="1"/>
  <c r="M166" i="13"/>
  <c r="N166" i="13"/>
  <c r="O166" i="13"/>
  <c r="P166" i="13"/>
  <c r="T166" i="13"/>
  <c r="W166" i="13" s="1"/>
  <c r="V166" i="13"/>
  <c r="D261" i="13"/>
  <c r="K261" i="13" s="1"/>
  <c r="E261" i="13"/>
  <c r="F261" i="13"/>
  <c r="G261" i="13"/>
  <c r="H261" i="13"/>
  <c r="I261" i="13"/>
  <c r="L261" i="13"/>
  <c r="U261" i="13" s="1"/>
  <c r="M261" i="13"/>
  <c r="N261" i="13"/>
  <c r="O261" i="13"/>
  <c r="P261" i="13"/>
  <c r="T261" i="13"/>
  <c r="V261" i="13"/>
  <c r="D322" i="13"/>
  <c r="K322" i="13" s="1"/>
  <c r="E322" i="13"/>
  <c r="F322" i="13"/>
  <c r="G322" i="13"/>
  <c r="H322" i="13"/>
  <c r="I322" i="13"/>
  <c r="L322" i="13"/>
  <c r="U322" i="13" s="1"/>
  <c r="M322" i="13"/>
  <c r="N322" i="13"/>
  <c r="O322" i="13"/>
  <c r="P322" i="13"/>
  <c r="T322" i="13"/>
  <c r="V322" i="13"/>
  <c r="D335" i="13"/>
  <c r="K335" i="13" s="1"/>
  <c r="E335" i="13"/>
  <c r="F335" i="13"/>
  <c r="G335" i="13"/>
  <c r="H335" i="13"/>
  <c r="I335" i="13"/>
  <c r="L335" i="13"/>
  <c r="U335" i="13" s="1"/>
  <c r="M335" i="13"/>
  <c r="N335" i="13"/>
  <c r="O335" i="13"/>
  <c r="P335" i="13"/>
  <c r="T335" i="13"/>
  <c r="V335" i="13"/>
  <c r="D247" i="13"/>
  <c r="K247" i="13" s="1"/>
  <c r="E247" i="13"/>
  <c r="F247" i="13"/>
  <c r="G247" i="13"/>
  <c r="H247" i="13"/>
  <c r="I247" i="13"/>
  <c r="L247" i="13"/>
  <c r="U247" i="13" s="1"/>
  <c r="M247" i="13"/>
  <c r="N247" i="13"/>
  <c r="O247" i="13"/>
  <c r="P247" i="13"/>
  <c r="T247" i="13"/>
  <c r="V247" i="13"/>
  <c r="D190" i="13"/>
  <c r="K190" i="13" s="1"/>
  <c r="E190" i="13"/>
  <c r="F190" i="13"/>
  <c r="G190" i="13"/>
  <c r="H190" i="13"/>
  <c r="I190" i="13"/>
  <c r="L190" i="13"/>
  <c r="U190" i="13" s="1"/>
  <c r="M190" i="13"/>
  <c r="N190" i="13"/>
  <c r="O190" i="13"/>
  <c r="P190" i="13"/>
  <c r="T190" i="13"/>
  <c r="W190" i="13" s="1"/>
  <c r="V190" i="13"/>
  <c r="D173" i="13"/>
  <c r="K173" i="13" s="1"/>
  <c r="E173" i="13"/>
  <c r="F173" i="13"/>
  <c r="G173" i="13"/>
  <c r="H173" i="13"/>
  <c r="I173" i="13"/>
  <c r="L173" i="13"/>
  <c r="U173" i="13" s="1"/>
  <c r="M173" i="13"/>
  <c r="N173" i="13"/>
  <c r="O173" i="13"/>
  <c r="P173" i="13"/>
  <c r="T173" i="13"/>
  <c r="W173" i="13" s="1"/>
  <c r="V173" i="13"/>
  <c r="D177" i="13"/>
  <c r="K177" i="13" s="1"/>
  <c r="E177" i="13"/>
  <c r="F177" i="13"/>
  <c r="G177" i="13"/>
  <c r="H177" i="13"/>
  <c r="I177" i="13"/>
  <c r="L177" i="13"/>
  <c r="U177" i="13" s="1"/>
  <c r="M177" i="13"/>
  <c r="N177" i="13"/>
  <c r="O177" i="13"/>
  <c r="P177" i="13"/>
  <c r="T177" i="13"/>
  <c r="W177" i="13" s="1"/>
  <c r="V177" i="13"/>
  <c r="D98" i="13"/>
  <c r="K98" i="13" s="1"/>
  <c r="E98" i="13"/>
  <c r="F98" i="13"/>
  <c r="G98" i="13"/>
  <c r="H98" i="13"/>
  <c r="I98" i="13"/>
  <c r="L98" i="13"/>
  <c r="U98" i="13" s="1"/>
  <c r="M98" i="13"/>
  <c r="N98" i="13"/>
  <c r="O98" i="13"/>
  <c r="P98" i="13"/>
  <c r="T98" i="13"/>
  <c r="W98" i="13" s="1"/>
  <c r="V98" i="13"/>
  <c r="D23" i="13"/>
  <c r="K23" i="13" s="1"/>
  <c r="E23" i="13"/>
  <c r="F23" i="13"/>
  <c r="G23" i="13"/>
  <c r="H23" i="13"/>
  <c r="I23" i="13"/>
  <c r="L23" i="13"/>
  <c r="U23" i="13" s="1"/>
  <c r="M23" i="13"/>
  <c r="N23" i="13"/>
  <c r="O23" i="13"/>
  <c r="P23" i="13"/>
  <c r="T23" i="13"/>
  <c r="W23" i="13" s="1"/>
  <c r="V23" i="13"/>
  <c r="D192" i="13"/>
  <c r="K192" i="13" s="1"/>
  <c r="E192" i="13"/>
  <c r="F192" i="13"/>
  <c r="G192" i="13"/>
  <c r="H192" i="13"/>
  <c r="I192" i="13"/>
  <c r="L192" i="13"/>
  <c r="U192" i="13" s="1"/>
  <c r="M192" i="13"/>
  <c r="N192" i="13"/>
  <c r="O192" i="13"/>
  <c r="P192" i="13"/>
  <c r="T192" i="13"/>
  <c r="W192" i="13" s="1"/>
  <c r="V192" i="13"/>
  <c r="D378" i="13"/>
  <c r="K378" i="13" s="1"/>
  <c r="E378" i="13"/>
  <c r="F378" i="13"/>
  <c r="G378" i="13"/>
  <c r="H378" i="13"/>
  <c r="I378" i="13"/>
  <c r="L378" i="13"/>
  <c r="U378" i="13" s="1"/>
  <c r="M378" i="13"/>
  <c r="N378" i="13"/>
  <c r="O378" i="13"/>
  <c r="P378" i="13"/>
  <c r="T378" i="13"/>
  <c r="V378" i="13"/>
  <c r="D294" i="13"/>
  <c r="K294" i="13" s="1"/>
  <c r="E294" i="13"/>
  <c r="F294" i="13"/>
  <c r="G294" i="13"/>
  <c r="H294" i="13"/>
  <c r="I294" i="13"/>
  <c r="L294" i="13"/>
  <c r="U294" i="13" s="1"/>
  <c r="M294" i="13"/>
  <c r="N294" i="13"/>
  <c r="O294" i="13"/>
  <c r="P294" i="13"/>
  <c r="T294" i="13"/>
  <c r="V294" i="13"/>
  <c r="D155" i="13"/>
  <c r="K155" i="13" s="1"/>
  <c r="E155" i="13"/>
  <c r="F155" i="13"/>
  <c r="G155" i="13"/>
  <c r="H155" i="13"/>
  <c r="I155" i="13"/>
  <c r="L155" i="13"/>
  <c r="U155" i="13" s="1"/>
  <c r="M155" i="13"/>
  <c r="N155" i="13"/>
  <c r="O155" i="13"/>
  <c r="P155" i="13"/>
  <c r="T155" i="13"/>
  <c r="W155" i="13" s="1"/>
  <c r="V155" i="13"/>
  <c r="D149" i="13"/>
  <c r="K149" i="13" s="1"/>
  <c r="E149" i="13"/>
  <c r="F149" i="13"/>
  <c r="G149" i="13"/>
  <c r="H149" i="13"/>
  <c r="I149" i="13"/>
  <c r="L149" i="13"/>
  <c r="U149" i="13" s="1"/>
  <c r="M149" i="13"/>
  <c r="N149" i="13"/>
  <c r="O149" i="13"/>
  <c r="P149" i="13"/>
  <c r="T149" i="13"/>
  <c r="W149" i="13" s="1"/>
  <c r="V149" i="13"/>
  <c r="D284" i="13"/>
  <c r="K284" i="13" s="1"/>
  <c r="E284" i="13"/>
  <c r="F284" i="13"/>
  <c r="G284" i="13"/>
  <c r="H284" i="13"/>
  <c r="I284" i="13"/>
  <c r="L284" i="13"/>
  <c r="U284" i="13" s="1"/>
  <c r="M284" i="13"/>
  <c r="N284" i="13"/>
  <c r="O284" i="13"/>
  <c r="P284" i="13"/>
  <c r="T284" i="13"/>
  <c r="V284" i="13"/>
  <c r="D364" i="13"/>
  <c r="K364" i="13" s="1"/>
  <c r="E364" i="13"/>
  <c r="F364" i="13"/>
  <c r="G364" i="13"/>
  <c r="H364" i="13"/>
  <c r="I364" i="13"/>
  <c r="L364" i="13"/>
  <c r="U364" i="13" s="1"/>
  <c r="M364" i="13"/>
  <c r="N364" i="13"/>
  <c r="O364" i="13"/>
  <c r="P364" i="13"/>
  <c r="T364" i="13"/>
  <c r="V364" i="13"/>
  <c r="D170" i="13"/>
  <c r="K170" i="13" s="1"/>
  <c r="E170" i="13"/>
  <c r="F170" i="13"/>
  <c r="G170" i="13"/>
  <c r="H170" i="13"/>
  <c r="I170" i="13"/>
  <c r="L170" i="13"/>
  <c r="U170" i="13" s="1"/>
  <c r="M170" i="13"/>
  <c r="N170" i="13"/>
  <c r="O170" i="13"/>
  <c r="P170" i="13"/>
  <c r="T170" i="13"/>
  <c r="W170" i="13" s="1"/>
  <c r="V170" i="13"/>
  <c r="D356" i="13"/>
  <c r="K356" i="13" s="1"/>
  <c r="E356" i="13"/>
  <c r="F356" i="13"/>
  <c r="G356" i="13"/>
  <c r="H356" i="13"/>
  <c r="I356" i="13"/>
  <c r="L356" i="13"/>
  <c r="U356" i="13" s="1"/>
  <c r="M356" i="13"/>
  <c r="N356" i="13"/>
  <c r="O356" i="13"/>
  <c r="P356" i="13"/>
  <c r="T356" i="13"/>
  <c r="V356" i="13"/>
  <c r="D68" i="13"/>
  <c r="K68" i="13" s="1"/>
  <c r="E68" i="13"/>
  <c r="F68" i="13"/>
  <c r="G68" i="13"/>
  <c r="H68" i="13"/>
  <c r="I68" i="13"/>
  <c r="L68" i="13"/>
  <c r="U68" i="13" s="1"/>
  <c r="M68" i="13"/>
  <c r="N68" i="13"/>
  <c r="O68" i="13"/>
  <c r="P68" i="13"/>
  <c r="T68" i="13"/>
  <c r="W68" i="13" s="1"/>
  <c r="V68" i="13"/>
  <c r="D240" i="13"/>
  <c r="K240" i="13" s="1"/>
  <c r="E240" i="13"/>
  <c r="F240" i="13"/>
  <c r="G240" i="13"/>
  <c r="H240" i="13"/>
  <c r="I240" i="13"/>
  <c r="L240" i="13"/>
  <c r="U240" i="13" s="1"/>
  <c r="M240" i="13"/>
  <c r="N240" i="13"/>
  <c r="O240" i="13"/>
  <c r="P240" i="13"/>
  <c r="T240" i="13"/>
  <c r="V240" i="13"/>
  <c r="D327" i="13"/>
  <c r="K327" i="13" s="1"/>
  <c r="E327" i="13"/>
  <c r="F327" i="13"/>
  <c r="G327" i="13"/>
  <c r="H327" i="13"/>
  <c r="I327" i="13"/>
  <c r="L327" i="13"/>
  <c r="U327" i="13" s="1"/>
  <c r="M327" i="13"/>
  <c r="N327" i="13"/>
  <c r="O327" i="13"/>
  <c r="P327" i="13"/>
  <c r="T327" i="13"/>
  <c r="V327" i="13"/>
  <c r="D248" i="13"/>
  <c r="K248" i="13" s="1"/>
  <c r="E248" i="13"/>
  <c r="F248" i="13"/>
  <c r="G248" i="13"/>
  <c r="H248" i="13"/>
  <c r="I248" i="13"/>
  <c r="L248" i="13"/>
  <c r="U248" i="13" s="1"/>
  <c r="M248" i="13"/>
  <c r="N248" i="13"/>
  <c r="O248" i="13"/>
  <c r="P248" i="13"/>
  <c r="T248" i="13"/>
  <c r="V248" i="13"/>
  <c r="D220" i="13"/>
  <c r="K220" i="13" s="1"/>
  <c r="E220" i="13"/>
  <c r="F220" i="13"/>
  <c r="G220" i="13"/>
  <c r="H220" i="13"/>
  <c r="I220" i="13"/>
  <c r="L220" i="13"/>
  <c r="U220" i="13" s="1"/>
  <c r="M220" i="13"/>
  <c r="N220" i="13"/>
  <c r="O220" i="13"/>
  <c r="P220" i="13"/>
  <c r="T220" i="13"/>
  <c r="V220" i="13"/>
  <c r="D349" i="13"/>
  <c r="K349" i="13" s="1"/>
  <c r="E349" i="13"/>
  <c r="F349" i="13"/>
  <c r="G349" i="13"/>
  <c r="H349" i="13"/>
  <c r="I349" i="13"/>
  <c r="L349" i="13"/>
  <c r="U349" i="13" s="1"/>
  <c r="M349" i="13"/>
  <c r="N349" i="13"/>
  <c r="O349" i="13"/>
  <c r="P349" i="13"/>
  <c r="T349" i="13"/>
  <c r="V349" i="13"/>
  <c r="D312" i="13"/>
  <c r="K312" i="13" s="1"/>
  <c r="E312" i="13"/>
  <c r="F312" i="13"/>
  <c r="G312" i="13"/>
  <c r="H312" i="13"/>
  <c r="I312" i="13"/>
  <c r="L312" i="13"/>
  <c r="U312" i="13" s="1"/>
  <c r="M312" i="13"/>
  <c r="N312" i="13"/>
  <c r="O312" i="13"/>
  <c r="P312" i="13"/>
  <c r="T312" i="13"/>
  <c r="V312" i="13"/>
  <c r="D244" i="13"/>
  <c r="K244" i="13" s="1"/>
  <c r="E244" i="13"/>
  <c r="F244" i="13"/>
  <c r="G244" i="13"/>
  <c r="H244" i="13"/>
  <c r="I244" i="13"/>
  <c r="L244" i="13"/>
  <c r="U244" i="13" s="1"/>
  <c r="M244" i="13"/>
  <c r="N244" i="13"/>
  <c r="O244" i="13"/>
  <c r="P244" i="13"/>
  <c r="T244" i="13"/>
  <c r="V244" i="13"/>
  <c r="D254" i="13"/>
  <c r="K254" i="13" s="1"/>
  <c r="E254" i="13"/>
  <c r="F254" i="13"/>
  <c r="G254" i="13"/>
  <c r="H254" i="13"/>
  <c r="I254" i="13"/>
  <c r="L254" i="13"/>
  <c r="U254" i="13" s="1"/>
  <c r="M254" i="13"/>
  <c r="N254" i="13"/>
  <c r="O254" i="13"/>
  <c r="P254" i="13"/>
  <c r="T254" i="13"/>
  <c r="V254" i="13"/>
  <c r="D105" i="13"/>
  <c r="K105" i="13" s="1"/>
  <c r="E105" i="13"/>
  <c r="F105" i="13"/>
  <c r="G105" i="13"/>
  <c r="H105" i="13"/>
  <c r="I105" i="13"/>
  <c r="L105" i="13"/>
  <c r="U105" i="13" s="1"/>
  <c r="M105" i="13"/>
  <c r="N105" i="13"/>
  <c r="O105" i="13"/>
  <c r="P105" i="13"/>
  <c r="T105" i="13"/>
  <c r="W105" i="13" s="1"/>
  <c r="V105" i="13"/>
  <c r="D214" i="13"/>
  <c r="K214" i="13" s="1"/>
  <c r="E214" i="13"/>
  <c r="F214" i="13"/>
  <c r="G214" i="13"/>
  <c r="H214" i="13"/>
  <c r="I214" i="13"/>
  <c r="L214" i="13"/>
  <c r="U214" i="13" s="1"/>
  <c r="M214" i="13"/>
  <c r="N214" i="13"/>
  <c r="O214" i="13"/>
  <c r="P214" i="13"/>
  <c r="T214" i="13"/>
  <c r="V214" i="13"/>
  <c r="D258" i="13"/>
  <c r="K258" i="13" s="1"/>
  <c r="E258" i="13"/>
  <c r="F258" i="13"/>
  <c r="G258" i="13"/>
  <c r="H258" i="13"/>
  <c r="I258" i="13"/>
  <c r="L258" i="13"/>
  <c r="U258" i="13" s="1"/>
  <c r="M258" i="13"/>
  <c r="N258" i="13"/>
  <c r="O258" i="13"/>
  <c r="P258" i="13"/>
  <c r="T258" i="13"/>
  <c r="V258" i="13"/>
  <c r="D306" i="13"/>
  <c r="K306" i="13" s="1"/>
  <c r="E306" i="13"/>
  <c r="F306" i="13"/>
  <c r="G306" i="13"/>
  <c r="H306" i="13"/>
  <c r="I306" i="13"/>
  <c r="L306" i="13"/>
  <c r="U306" i="13" s="1"/>
  <c r="M306" i="13"/>
  <c r="N306" i="13"/>
  <c r="O306" i="13"/>
  <c r="P306" i="13"/>
  <c r="T306" i="13"/>
  <c r="V306" i="13"/>
  <c r="D266" i="13"/>
  <c r="K266" i="13" s="1"/>
  <c r="E266" i="13"/>
  <c r="F266" i="13"/>
  <c r="G266" i="13"/>
  <c r="H266" i="13"/>
  <c r="I266" i="13"/>
  <c r="L266" i="13"/>
  <c r="U266" i="13" s="1"/>
  <c r="M266" i="13"/>
  <c r="N266" i="13"/>
  <c r="O266" i="13"/>
  <c r="P266" i="13"/>
  <c r="T266" i="13"/>
  <c r="V266" i="13"/>
  <c r="D263" i="13"/>
  <c r="K263" i="13" s="1"/>
  <c r="E263" i="13"/>
  <c r="F263" i="13"/>
  <c r="G263" i="13"/>
  <c r="H263" i="13"/>
  <c r="I263" i="13"/>
  <c r="L263" i="13"/>
  <c r="U263" i="13" s="1"/>
  <c r="M263" i="13"/>
  <c r="N263" i="13"/>
  <c r="O263" i="13"/>
  <c r="P263" i="13"/>
  <c r="T263" i="13"/>
  <c r="V263" i="13"/>
  <c r="D358" i="13"/>
  <c r="K358" i="13" s="1"/>
  <c r="E358" i="13"/>
  <c r="F358" i="13"/>
  <c r="G358" i="13"/>
  <c r="H358" i="13"/>
  <c r="I358" i="13"/>
  <c r="L358" i="13"/>
  <c r="U358" i="13" s="1"/>
  <c r="M358" i="13"/>
  <c r="N358" i="13"/>
  <c r="O358" i="13"/>
  <c r="P358" i="13"/>
  <c r="T358" i="13"/>
  <c r="V358" i="13"/>
  <c r="D112" i="13"/>
  <c r="K112" i="13" s="1"/>
  <c r="E112" i="13"/>
  <c r="F112" i="13"/>
  <c r="G112" i="13"/>
  <c r="H112" i="13"/>
  <c r="I112" i="13"/>
  <c r="L112" i="13"/>
  <c r="U112" i="13" s="1"/>
  <c r="M112" i="13"/>
  <c r="N112" i="13"/>
  <c r="O112" i="13"/>
  <c r="P112" i="13"/>
  <c r="T112" i="13"/>
  <c r="W112" i="13" s="1"/>
  <c r="V112" i="13"/>
  <c r="D239" i="13"/>
  <c r="K239" i="13" s="1"/>
  <c r="E239" i="13"/>
  <c r="F239" i="13"/>
  <c r="G239" i="13"/>
  <c r="H239" i="13"/>
  <c r="I239" i="13"/>
  <c r="L239" i="13"/>
  <c r="U239" i="13" s="1"/>
  <c r="M239" i="13"/>
  <c r="N239" i="13"/>
  <c r="O239" i="13"/>
  <c r="P239" i="13"/>
  <c r="T239" i="13"/>
  <c r="V239" i="13"/>
  <c r="D135" i="13"/>
  <c r="K135" i="13" s="1"/>
  <c r="E135" i="13"/>
  <c r="F135" i="13"/>
  <c r="G135" i="13"/>
  <c r="H135" i="13"/>
  <c r="I135" i="13"/>
  <c r="L135" i="13"/>
  <c r="U135" i="13" s="1"/>
  <c r="M135" i="13"/>
  <c r="N135" i="13"/>
  <c r="O135" i="13"/>
  <c r="P135" i="13"/>
  <c r="T135" i="13"/>
  <c r="W135" i="13" s="1"/>
  <c r="V135" i="13"/>
  <c r="D43" i="13"/>
  <c r="K43" i="13" s="1"/>
  <c r="E43" i="13"/>
  <c r="F43" i="13"/>
  <c r="G43" i="13"/>
  <c r="H43" i="13"/>
  <c r="I43" i="13"/>
  <c r="L43" i="13"/>
  <c r="U43" i="13" s="1"/>
  <c r="M43" i="13"/>
  <c r="N43" i="13"/>
  <c r="O43" i="13"/>
  <c r="P43" i="13"/>
  <c r="T43" i="13"/>
  <c r="W43" i="13" s="1"/>
  <c r="V43" i="13"/>
  <c r="D156" i="13"/>
  <c r="K156" i="13" s="1"/>
  <c r="E156" i="13"/>
  <c r="F156" i="13"/>
  <c r="G156" i="13"/>
  <c r="H156" i="13"/>
  <c r="I156" i="13"/>
  <c r="L156" i="13"/>
  <c r="U156" i="13" s="1"/>
  <c r="M156" i="13"/>
  <c r="N156" i="13"/>
  <c r="O156" i="13"/>
  <c r="P156" i="13"/>
  <c r="T156" i="13"/>
  <c r="W156" i="13" s="1"/>
  <c r="V156" i="13"/>
  <c r="D381" i="13"/>
  <c r="K381" i="13" s="1"/>
  <c r="E381" i="13"/>
  <c r="F381" i="13"/>
  <c r="G381" i="13"/>
  <c r="H381" i="13"/>
  <c r="I381" i="13"/>
  <c r="L381" i="13"/>
  <c r="U381" i="13" s="1"/>
  <c r="M381" i="13"/>
  <c r="N381" i="13"/>
  <c r="O381" i="13"/>
  <c r="P381" i="13"/>
  <c r="T381" i="13"/>
  <c r="V381" i="13"/>
  <c r="D246" i="13"/>
  <c r="K246" i="13" s="1"/>
  <c r="E246" i="13"/>
  <c r="F246" i="13"/>
  <c r="G246" i="13"/>
  <c r="H246" i="13"/>
  <c r="I246" i="13"/>
  <c r="L246" i="13"/>
  <c r="U246" i="13" s="1"/>
  <c r="M246" i="13"/>
  <c r="N246" i="13"/>
  <c r="O246" i="13"/>
  <c r="P246" i="13"/>
  <c r="T246" i="13"/>
  <c r="V246" i="13"/>
  <c r="D323" i="13"/>
  <c r="K323" i="13" s="1"/>
  <c r="E323" i="13"/>
  <c r="F323" i="13"/>
  <c r="G323" i="13"/>
  <c r="H323" i="13"/>
  <c r="I323" i="13"/>
  <c r="L323" i="13"/>
  <c r="U323" i="13" s="1"/>
  <c r="M323" i="13"/>
  <c r="N323" i="13"/>
  <c r="O323" i="13"/>
  <c r="P323" i="13"/>
  <c r="T323" i="13"/>
  <c r="V323" i="13"/>
  <c r="D359" i="13"/>
  <c r="K359" i="13" s="1"/>
  <c r="E359" i="13"/>
  <c r="F359" i="13"/>
  <c r="G359" i="13"/>
  <c r="H359" i="13"/>
  <c r="I359" i="13"/>
  <c r="L359" i="13"/>
  <c r="U359" i="13" s="1"/>
  <c r="M359" i="13"/>
  <c r="N359" i="13"/>
  <c r="O359" i="13"/>
  <c r="P359" i="13"/>
  <c r="T359" i="13"/>
  <c r="V359" i="13"/>
  <c r="D259" i="13"/>
  <c r="K259" i="13" s="1"/>
  <c r="E259" i="13"/>
  <c r="F259" i="13"/>
  <c r="G259" i="13"/>
  <c r="H259" i="13"/>
  <c r="I259" i="13"/>
  <c r="L259" i="13"/>
  <c r="U259" i="13" s="1"/>
  <c r="M259" i="13"/>
  <c r="N259" i="13"/>
  <c r="O259" i="13"/>
  <c r="P259" i="13"/>
  <c r="T259" i="13"/>
  <c r="V259" i="13"/>
  <c r="D338" i="13"/>
  <c r="K338" i="13" s="1"/>
  <c r="E338" i="13"/>
  <c r="F338" i="13"/>
  <c r="G338" i="13"/>
  <c r="H338" i="13"/>
  <c r="I338" i="13"/>
  <c r="L338" i="13"/>
  <c r="U338" i="13" s="1"/>
  <c r="M338" i="13"/>
  <c r="N338" i="13"/>
  <c r="O338" i="13"/>
  <c r="P338" i="13"/>
  <c r="T338" i="13"/>
  <c r="V338" i="13"/>
  <c r="D41" i="13"/>
  <c r="K41" i="13" s="1"/>
  <c r="E41" i="13"/>
  <c r="F41" i="13"/>
  <c r="G41" i="13"/>
  <c r="H41" i="13"/>
  <c r="I41" i="13"/>
  <c r="L41" i="13"/>
  <c r="U41" i="13" s="1"/>
  <c r="M41" i="13"/>
  <c r="N41" i="13"/>
  <c r="O41" i="13"/>
  <c r="P41" i="13"/>
  <c r="T41" i="13"/>
  <c r="W41" i="13" s="1"/>
  <c r="V41" i="13"/>
  <c r="D109" i="13"/>
  <c r="K109" i="13" s="1"/>
  <c r="E109" i="13"/>
  <c r="F109" i="13"/>
  <c r="G109" i="13"/>
  <c r="H109" i="13"/>
  <c r="I109" i="13"/>
  <c r="L109" i="13"/>
  <c r="U109" i="13" s="1"/>
  <c r="M109" i="13"/>
  <c r="N109" i="13"/>
  <c r="O109" i="13"/>
  <c r="P109" i="13"/>
  <c r="T109" i="13"/>
  <c r="W109" i="13" s="1"/>
  <c r="V109" i="13"/>
  <c r="D34" i="13"/>
  <c r="K34" i="13" s="1"/>
  <c r="E34" i="13"/>
  <c r="F34" i="13"/>
  <c r="G34" i="13"/>
  <c r="H34" i="13"/>
  <c r="I34" i="13"/>
  <c r="L34" i="13"/>
  <c r="U34" i="13" s="1"/>
  <c r="M34" i="13"/>
  <c r="N34" i="13"/>
  <c r="O34" i="13"/>
  <c r="P34" i="13"/>
  <c r="T34" i="13"/>
  <c r="W34" i="13" s="1"/>
  <c r="V34" i="13"/>
  <c r="D346" i="13"/>
  <c r="K346" i="13" s="1"/>
  <c r="E346" i="13"/>
  <c r="F346" i="13"/>
  <c r="G346" i="13"/>
  <c r="H346" i="13"/>
  <c r="I346" i="13"/>
  <c r="L346" i="13"/>
  <c r="U346" i="13" s="1"/>
  <c r="M346" i="13"/>
  <c r="N346" i="13"/>
  <c r="O346" i="13"/>
  <c r="P346" i="13"/>
  <c r="T346" i="13"/>
  <c r="V346" i="13"/>
  <c r="D222" i="13"/>
  <c r="K222" i="13" s="1"/>
  <c r="E222" i="13"/>
  <c r="F222" i="13"/>
  <c r="G222" i="13"/>
  <c r="H222" i="13"/>
  <c r="I222" i="13"/>
  <c r="L222" i="13"/>
  <c r="U222" i="13" s="1"/>
  <c r="M222" i="13"/>
  <c r="N222" i="13"/>
  <c r="O222" i="13"/>
  <c r="P222" i="13"/>
  <c r="T222" i="13"/>
  <c r="V222" i="13"/>
  <c r="D75" i="13"/>
  <c r="K75" i="13" s="1"/>
  <c r="E75" i="13"/>
  <c r="F75" i="13"/>
  <c r="G75" i="13"/>
  <c r="H75" i="13"/>
  <c r="I75" i="13"/>
  <c r="L75" i="13"/>
  <c r="U75" i="13" s="1"/>
  <c r="M75" i="13"/>
  <c r="N75" i="13"/>
  <c r="O75" i="13"/>
  <c r="P75" i="13"/>
  <c r="T75" i="13"/>
  <c r="W75" i="13" s="1"/>
  <c r="V75" i="13"/>
  <c r="D351" i="13"/>
  <c r="K351" i="13" s="1"/>
  <c r="E351" i="13"/>
  <c r="F351" i="13"/>
  <c r="G351" i="13"/>
  <c r="H351" i="13"/>
  <c r="I351" i="13"/>
  <c r="L351" i="13"/>
  <c r="U351" i="13" s="1"/>
  <c r="M351" i="13"/>
  <c r="N351" i="13"/>
  <c r="O351" i="13"/>
  <c r="P351" i="13"/>
  <c r="T351" i="13"/>
  <c r="V351" i="13"/>
  <c r="D271" i="13"/>
  <c r="K271" i="13" s="1"/>
  <c r="E271" i="13"/>
  <c r="F271" i="13"/>
  <c r="G271" i="13"/>
  <c r="H271" i="13"/>
  <c r="I271" i="13"/>
  <c r="L271" i="13"/>
  <c r="U271" i="13" s="1"/>
  <c r="M271" i="13"/>
  <c r="N271" i="13"/>
  <c r="O271" i="13"/>
  <c r="P271" i="13"/>
  <c r="T271" i="13"/>
  <c r="V271" i="13"/>
  <c r="D38" i="13"/>
  <c r="K38" i="13" s="1"/>
  <c r="E38" i="13"/>
  <c r="F38" i="13"/>
  <c r="G38" i="13"/>
  <c r="H38" i="13"/>
  <c r="I38" i="13"/>
  <c r="L38" i="13"/>
  <c r="U38" i="13" s="1"/>
  <c r="M38" i="13"/>
  <c r="N38" i="13"/>
  <c r="O38" i="13"/>
  <c r="P38" i="13"/>
  <c r="T38" i="13"/>
  <c r="W38" i="13" s="1"/>
  <c r="V38" i="13"/>
  <c r="D180" i="13"/>
  <c r="K180" i="13" s="1"/>
  <c r="E180" i="13"/>
  <c r="F180" i="13"/>
  <c r="G180" i="13"/>
  <c r="H180" i="13"/>
  <c r="I180" i="13"/>
  <c r="L180" i="13"/>
  <c r="U180" i="13" s="1"/>
  <c r="M180" i="13"/>
  <c r="N180" i="13"/>
  <c r="O180" i="13"/>
  <c r="P180" i="13"/>
  <c r="T180" i="13"/>
  <c r="W180" i="13" s="1"/>
  <c r="V180" i="13"/>
  <c r="D17" i="13"/>
  <c r="K17" i="13" s="1"/>
  <c r="E17" i="13"/>
  <c r="F17" i="13"/>
  <c r="G17" i="13"/>
  <c r="H17" i="13"/>
  <c r="I17" i="13"/>
  <c r="L17" i="13"/>
  <c r="U17" i="13" s="1"/>
  <c r="M17" i="13"/>
  <c r="N17" i="13"/>
  <c r="O17" i="13"/>
  <c r="P17" i="13"/>
  <c r="T17" i="13"/>
  <c r="W17" i="13" s="1"/>
  <c r="V17" i="13"/>
  <c r="D50" i="13"/>
  <c r="K50" i="13" s="1"/>
  <c r="E50" i="13"/>
  <c r="F50" i="13"/>
  <c r="G50" i="13"/>
  <c r="H50" i="13"/>
  <c r="I50" i="13"/>
  <c r="L50" i="13"/>
  <c r="U50" i="13" s="1"/>
  <c r="M50" i="13"/>
  <c r="N50" i="13"/>
  <c r="O50" i="13"/>
  <c r="P50" i="13"/>
  <c r="T50" i="13"/>
  <c r="W50" i="13" s="1"/>
  <c r="V50" i="13"/>
  <c r="D30" i="13"/>
  <c r="K30" i="13" s="1"/>
  <c r="E30" i="13"/>
  <c r="F30" i="13"/>
  <c r="G30" i="13"/>
  <c r="H30" i="13"/>
  <c r="I30" i="13"/>
  <c r="L30" i="13"/>
  <c r="U30" i="13" s="1"/>
  <c r="M30" i="13"/>
  <c r="N30" i="13"/>
  <c r="O30" i="13"/>
  <c r="P30" i="13"/>
  <c r="T30" i="13"/>
  <c r="W30" i="13" s="1"/>
  <c r="V30" i="13"/>
  <c r="D255" i="13"/>
  <c r="K255" i="13" s="1"/>
  <c r="E255" i="13"/>
  <c r="F255" i="13"/>
  <c r="G255" i="13"/>
  <c r="H255" i="13"/>
  <c r="I255" i="13"/>
  <c r="L255" i="13"/>
  <c r="U255" i="13" s="1"/>
  <c r="M255" i="13"/>
  <c r="N255" i="13"/>
  <c r="O255" i="13"/>
  <c r="P255" i="13"/>
  <c r="T255" i="13"/>
  <c r="V255" i="13"/>
  <c r="D382" i="13"/>
  <c r="K382" i="13" s="1"/>
  <c r="E382" i="13"/>
  <c r="F382" i="13"/>
  <c r="G382" i="13"/>
  <c r="H382" i="13"/>
  <c r="I382" i="13"/>
  <c r="L382" i="13"/>
  <c r="U382" i="13" s="1"/>
  <c r="M382" i="13"/>
  <c r="N382" i="13"/>
  <c r="O382" i="13"/>
  <c r="P382" i="13"/>
  <c r="T382" i="13"/>
  <c r="V382" i="13"/>
  <c r="D195" i="13"/>
  <c r="K195" i="13" s="1"/>
  <c r="E195" i="13"/>
  <c r="F195" i="13"/>
  <c r="G195" i="13"/>
  <c r="H195" i="13"/>
  <c r="I195" i="13"/>
  <c r="L195" i="13"/>
  <c r="U195" i="13" s="1"/>
  <c r="M195" i="13"/>
  <c r="N195" i="13"/>
  <c r="O195" i="13"/>
  <c r="P195" i="13"/>
  <c r="T195" i="13"/>
  <c r="W195" i="13" s="1"/>
  <c r="V195" i="13"/>
  <c r="D292" i="13"/>
  <c r="K292" i="13" s="1"/>
  <c r="E292" i="13"/>
  <c r="F292" i="13"/>
  <c r="G292" i="13"/>
  <c r="H292" i="13"/>
  <c r="I292" i="13"/>
  <c r="L292" i="13"/>
  <c r="U292" i="13" s="1"/>
  <c r="M292" i="13"/>
  <c r="N292" i="13"/>
  <c r="O292" i="13"/>
  <c r="P292" i="13"/>
  <c r="T292" i="13"/>
  <c r="V292" i="13"/>
  <c r="D295" i="13"/>
  <c r="K295" i="13" s="1"/>
  <c r="E295" i="13"/>
  <c r="F295" i="13"/>
  <c r="G295" i="13"/>
  <c r="H295" i="13"/>
  <c r="I295" i="13"/>
  <c r="L295" i="13"/>
  <c r="U295" i="13" s="1"/>
  <c r="M295" i="13"/>
  <c r="N295" i="13"/>
  <c r="O295" i="13"/>
  <c r="P295" i="13"/>
  <c r="T295" i="13"/>
  <c r="V295" i="13"/>
  <c r="D24" i="13"/>
  <c r="K24" i="13" s="1"/>
  <c r="E24" i="13"/>
  <c r="F24" i="13"/>
  <c r="G24" i="13"/>
  <c r="H24" i="13"/>
  <c r="I24" i="13"/>
  <c r="L24" i="13"/>
  <c r="U24" i="13" s="1"/>
  <c r="M24" i="13"/>
  <c r="N24" i="13"/>
  <c r="O24" i="13"/>
  <c r="P24" i="13"/>
  <c r="T24" i="13"/>
  <c r="W24" i="13" s="1"/>
  <c r="V24" i="13"/>
  <c r="D2" i="13"/>
  <c r="K2" i="13" s="1"/>
  <c r="E2" i="13"/>
  <c r="F2" i="13"/>
  <c r="G2" i="13"/>
  <c r="H2" i="13"/>
  <c r="I2" i="13"/>
  <c r="L2" i="13"/>
  <c r="U2" i="13" s="1"/>
  <c r="M2" i="13"/>
  <c r="N2" i="13"/>
  <c r="O2" i="13"/>
  <c r="P2" i="13"/>
  <c r="T2" i="13"/>
  <c r="W2" i="13" s="1"/>
  <c r="V2" i="13"/>
  <c r="D60" i="13"/>
  <c r="K60" i="13" s="1"/>
  <c r="E60" i="13"/>
  <c r="F60" i="13"/>
  <c r="G60" i="13"/>
  <c r="H60" i="13"/>
  <c r="I60" i="13"/>
  <c r="L60" i="13"/>
  <c r="U60" i="13" s="1"/>
  <c r="M60" i="13"/>
  <c r="N60" i="13"/>
  <c r="O60" i="13"/>
  <c r="P60" i="13"/>
  <c r="T60" i="13"/>
  <c r="W60" i="13" s="1"/>
  <c r="V60" i="13"/>
  <c r="D86" i="13"/>
  <c r="K86" i="13" s="1"/>
  <c r="E86" i="13"/>
  <c r="F86" i="13"/>
  <c r="G86" i="13"/>
  <c r="H86" i="13"/>
  <c r="I86" i="13"/>
  <c r="L86" i="13"/>
  <c r="U86" i="13" s="1"/>
  <c r="M86" i="13"/>
  <c r="N86" i="13"/>
  <c r="O86" i="13"/>
  <c r="P86" i="13"/>
  <c r="T86" i="13"/>
  <c r="W86" i="13" s="1"/>
  <c r="V86" i="13"/>
  <c r="D245" i="13"/>
  <c r="K245" i="13" s="1"/>
  <c r="E245" i="13"/>
  <c r="F245" i="13"/>
  <c r="G245" i="13"/>
  <c r="H245" i="13"/>
  <c r="I245" i="13"/>
  <c r="L245" i="13"/>
  <c r="U245" i="13" s="1"/>
  <c r="M245" i="13"/>
  <c r="N245" i="13"/>
  <c r="O245" i="13"/>
  <c r="P245" i="13"/>
  <c r="T245" i="13"/>
  <c r="V245" i="13"/>
  <c r="D299" i="13"/>
  <c r="K299" i="13" s="1"/>
  <c r="E299" i="13"/>
  <c r="F299" i="13"/>
  <c r="G299" i="13"/>
  <c r="H299" i="13"/>
  <c r="I299" i="13"/>
  <c r="L299" i="13"/>
  <c r="U299" i="13" s="1"/>
  <c r="M299" i="13"/>
  <c r="N299" i="13"/>
  <c r="O299" i="13"/>
  <c r="P299" i="13"/>
  <c r="T299" i="13"/>
  <c r="V299" i="13"/>
  <c r="D182" i="13"/>
  <c r="K182" i="13" s="1"/>
  <c r="E182" i="13"/>
  <c r="F182" i="13"/>
  <c r="G182" i="13"/>
  <c r="H182" i="13"/>
  <c r="I182" i="13"/>
  <c r="L182" i="13"/>
  <c r="U182" i="13" s="1"/>
  <c r="M182" i="13"/>
  <c r="N182" i="13"/>
  <c r="O182" i="13"/>
  <c r="P182" i="13"/>
  <c r="T182" i="13"/>
  <c r="W182" i="13" s="1"/>
  <c r="V182" i="13"/>
  <c r="D231" i="13"/>
  <c r="K231" i="13" s="1"/>
  <c r="E231" i="13"/>
  <c r="F231" i="13"/>
  <c r="G231" i="13"/>
  <c r="H231" i="13"/>
  <c r="I231" i="13"/>
  <c r="L231" i="13"/>
  <c r="U231" i="13" s="1"/>
  <c r="M231" i="13"/>
  <c r="N231" i="13"/>
  <c r="O231" i="13"/>
  <c r="P231" i="13"/>
  <c r="T231" i="13"/>
  <c r="V231" i="13"/>
  <c r="D79" i="13"/>
  <c r="K79" i="13" s="1"/>
  <c r="E79" i="13"/>
  <c r="F79" i="13"/>
  <c r="G79" i="13"/>
  <c r="H79" i="13"/>
  <c r="I79" i="13"/>
  <c r="L79" i="13"/>
  <c r="U79" i="13" s="1"/>
  <c r="M79" i="13"/>
  <c r="N79" i="13"/>
  <c r="O79" i="13"/>
  <c r="P79" i="13"/>
  <c r="T79" i="13"/>
  <c r="W79" i="13" s="1"/>
  <c r="V79" i="13"/>
  <c r="D302" i="13"/>
  <c r="K302" i="13" s="1"/>
  <c r="E302" i="13"/>
  <c r="F302" i="13"/>
  <c r="G302" i="13"/>
  <c r="H302" i="13"/>
  <c r="I302" i="13"/>
  <c r="L302" i="13"/>
  <c r="U302" i="13" s="1"/>
  <c r="M302" i="13"/>
  <c r="N302" i="13"/>
  <c r="O302" i="13"/>
  <c r="P302" i="13"/>
  <c r="T302" i="13"/>
  <c r="V302" i="13"/>
  <c r="D234" i="13"/>
  <c r="K234" i="13" s="1"/>
  <c r="E234" i="13"/>
  <c r="F234" i="13"/>
  <c r="G234" i="13"/>
  <c r="H234" i="13"/>
  <c r="I234" i="13"/>
  <c r="L234" i="13"/>
  <c r="U234" i="13" s="1"/>
  <c r="M234" i="13"/>
  <c r="N234" i="13"/>
  <c r="O234" i="13"/>
  <c r="P234" i="13"/>
  <c r="T234" i="13"/>
  <c r="V234" i="13"/>
  <c r="D249" i="13"/>
  <c r="K249" i="13" s="1"/>
  <c r="E249" i="13"/>
  <c r="F249" i="13"/>
  <c r="G249" i="13"/>
  <c r="H249" i="13"/>
  <c r="I249" i="13"/>
  <c r="L249" i="13"/>
  <c r="U249" i="13" s="1"/>
  <c r="M249" i="13"/>
  <c r="N249" i="13"/>
  <c r="O249" i="13"/>
  <c r="P249" i="13"/>
  <c r="T249" i="13"/>
  <c r="V249" i="13"/>
  <c r="D305" i="13"/>
  <c r="K305" i="13" s="1"/>
  <c r="E305" i="13"/>
  <c r="F305" i="13"/>
  <c r="G305" i="13"/>
  <c r="H305" i="13"/>
  <c r="I305" i="13"/>
  <c r="L305" i="13"/>
  <c r="U305" i="13" s="1"/>
  <c r="M305" i="13"/>
  <c r="N305" i="13"/>
  <c r="O305" i="13"/>
  <c r="P305" i="13"/>
  <c r="T305" i="13"/>
  <c r="V305" i="13"/>
  <c r="D69" i="13"/>
  <c r="K69" i="13" s="1"/>
  <c r="E69" i="13"/>
  <c r="F69" i="13"/>
  <c r="G69" i="13"/>
  <c r="I69" i="13"/>
  <c r="L69" i="13"/>
  <c r="U69" i="13" s="1"/>
  <c r="M69" i="13"/>
  <c r="N69" i="13"/>
  <c r="O69" i="13"/>
  <c r="P69" i="13"/>
  <c r="T69" i="13"/>
  <c r="W69" i="13" s="1"/>
  <c r="V69" i="13"/>
  <c r="D176" i="13"/>
  <c r="K176" i="13" s="1"/>
  <c r="E176" i="13"/>
  <c r="F176" i="13"/>
  <c r="G176" i="13"/>
  <c r="H176" i="13"/>
  <c r="I176" i="13"/>
  <c r="L176" i="13"/>
  <c r="U176" i="13" s="1"/>
  <c r="M176" i="13"/>
  <c r="N176" i="13"/>
  <c r="O176" i="13"/>
  <c r="P176" i="13"/>
  <c r="T176" i="13"/>
  <c r="W176" i="13" s="1"/>
  <c r="V176" i="13"/>
  <c r="D201" i="13"/>
  <c r="K201" i="13" s="1"/>
  <c r="E201" i="13"/>
  <c r="F201" i="13"/>
  <c r="G201" i="13"/>
  <c r="H201" i="13"/>
  <c r="I201" i="13"/>
  <c r="L201" i="13"/>
  <c r="U201" i="13" s="1"/>
  <c r="M201" i="13"/>
  <c r="N201" i="13"/>
  <c r="O201" i="13"/>
  <c r="P201" i="13"/>
  <c r="T201" i="13"/>
  <c r="W201" i="13" s="1"/>
  <c r="V201" i="13"/>
  <c r="D318" i="13"/>
  <c r="K318" i="13" s="1"/>
  <c r="E318" i="13"/>
  <c r="F318" i="13"/>
  <c r="G318" i="13"/>
  <c r="H318" i="13"/>
  <c r="I318" i="13"/>
  <c r="L318" i="13"/>
  <c r="U318" i="13" s="1"/>
  <c r="M318" i="13"/>
  <c r="N318" i="13"/>
  <c r="O318" i="13"/>
  <c r="P318" i="13"/>
  <c r="T318" i="13"/>
  <c r="V318" i="13"/>
  <c r="D270" i="13"/>
  <c r="K270" i="13" s="1"/>
  <c r="E270" i="13"/>
  <c r="F270" i="13"/>
  <c r="G270" i="13"/>
  <c r="H270" i="13"/>
  <c r="I270" i="13"/>
  <c r="L270" i="13"/>
  <c r="U270" i="13" s="1"/>
  <c r="M270" i="13"/>
  <c r="N270" i="13"/>
  <c r="O270" i="13"/>
  <c r="P270" i="13"/>
  <c r="T270" i="13"/>
  <c r="V270" i="13"/>
  <c r="D93" i="13"/>
  <c r="K93" i="13" s="1"/>
  <c r="E93" i="13"/>
  <c r="F93" i="13"/>
  <c r="G93" i="13"/>
  <c r="H93" i="13"/>
  <c r="I93" i="13"/>
  <c r="L93" i="13"/>
  <c r="U93" i="13" s="1"/>
  <c r="M93" i="13"/>
  <c r="N93" i="13"/>
  <c r="O93" i="13"/>
  <c r="P93" i="13"/>
  <c r="T93" i="13"/>
  <c r="W93" i="13" s="1"/>
  <c r="V93" i="13"/>
  <c r="D31" i="13"/>
  <c r="K31" i="13" s="1"/>
  <c r="E31" i="13"/>
  <c r="F31" i="13"/>
  <c r="G31" i="13"/>
  <c r="H31" i="13"/>
  <c r="I31" i="13"/>
  <c r="L31" i="13"/>
  <c r="U31" i="13" s="1"/>
  <c r="M31" i="13"/>
  <c r="N31" i="13"/>
  <c r="O31" i="13"/>
  <c r="P31" i="13"/>
  <c r="T31" i="13"/>
  <c r="W31" i="13" s="1"/>
  <c r="V31" i="13"/>
  <c r="D280" i="13"/>
  <c r="K280" i="13" s="1"/>
  <c r="E280" i="13"/>
  <c r="F280" i="13"/>
  <c r="G280" i="13"/>
  <c r="H280" i="13"/>
  <c r="I280" i="13"/>
  <c r="L280" i="13"/>
  <c r="U280" i="13" s="1"/>
  <c r="M280" i="13"/>
  <c r="N280" i="13"/>
  <c r="O280" i="13"/>
  <c r="P280" i="13"/>
  <c r="T280" i="13"/>
  <c r="V280" i="13"/>
  <c r="D119" i="13"/>
  <c r="K119" i="13" s="1"/>
  <c r="E119" i="13"/>
  <c r="F119" i="13"/>
  <c r="G119" i="13"/>
  <c r="H119" i="13"/>
  <c r="I119" i="13"/>
  <c r="L119" i="13"/>
  <c r="U119" i="13" s="1"/>
  <c r="M119" i="13"/>
  <c r="N119" i="13"/>
  <c r="O119" i="13"/>
  <c r="P119" i="13"/>
  <c r="T119" i="13"/>
  <c r="W119" i="13" s="1"/>
  <c r="V119" i="13"/>
  <c r="D72" i="13"/>
  <c r="K72" i="13" s="1"/>
  <c r="E72" i="13"/>
  <c r="F72" i="13"/>
  <c r="G72" i="13"/>
  <c r="H72" i="13"/>
  <c r="I72" i="13"/>
  <c r="L72" i="13"/>
  <c r="U72" i="13" s="1"/>
  <c r="M72" i="13"/>
  <c r="N72" i="13"/>
  <c r="O72" i="13"/>
  <c r="P72" i="13"/>
  <c r="T72" i="13"/>
  <c r="W72" i="13" s="1"/>
  <c r="V72" i="13"/>
  <c r="D13" i="13"/>
  <c r="K13" i="13" s="1"/>
  <c r="E13" i="13"/>
  <c r="F13" i="13"/>
  <c r="G13" i="13"/>
  <c r="H13" i="13"/>
  <c r="I13" i="13"/>
  <c r="L13" i="13"/>
  <c r="U13" i="13" s="1"/>
  <c r="M13" i="13"/>
  <c r="N13" i="13"/>
  <c r="O13" i="13"/>
  <c r="P13" i="13"/>
  <c r="T13" i="13"/>
  <c r="W13" i="13" s="1"/>
  <c r="V13" i="13"/>
  <c r="D107" i="13"/>
  <c r="K107" i="13" s="1"/>
  <c r="E107" i="13"/>
  <c r="F107" i="13"/>
  <c r="G107" i="13"/>
  <c r="H107" i="13"/>
  <c r="I107" i="13"/>
  <c r="L107" i="13"/>
  <c r="U107" i="13" s="1"/>
  <c r="M107" i="13"/>
  <c r="N107" i="13"/>
  <c r="O107" i="13"/>
  <c r="P107" i="13"/>
  <c r="T107" i="13"/>
  <c r="W107" i="13" s="1"/>
  <c r="V107" i="13"/>
  <c r="D54" i="13"/>
  <c r="K54" i="13" s="1"/>
  <c r="E54" i="13"/>
  <c r="F54" i="13"/>
  <c r="G54" i="13"/>
  <c r="H54" i="13"/>
  <c r="I54" i="13"/>
  <c r="L54" i="13"/>
  <c r="U54" i="13" s="1"/>
  <c r="M54" i="13"/>
  <c r="N54" i="13"/>
  <c r="O54" i="13"/>
  <c r="P54" i="13"/>
  <c r="T54" i="13"/>
  <c r="W54" i="13" s="1"/>
  <c r="V54" i="13"/>
  <c r="D283" i="13"/>
  <c r="K283" i="13" s="1"/>
  <c r="E283" i="13"/>
  <c r="F283" i="13"/>
  <c r="G283" i="13"/>
  <c r="H283" i="13"/>
  <c r="I283" i="13"/>
  <c r="L283" i="13"/>
  <c r="U283" i="13" s="1"/>
  <c r="M283" i="13"/>
  <c r="N283" i="13"/>
  <c r="O283" i="13"/>
  <c r="P283" i="13"/>
  <c r="T283" i="13"/>
  <c r="V283" i="13"/>
  <c r="D304" i="13"/>
  <c r="K304" i="13" s="1"/>
  <c r="E304" i="13"/>
  <c r="F304" i="13"/>
  <c r="G304" i="13"/>
  <c r="H304" i="13"/>
  <c r="I304" i="13"/>
  <c r="L304" i="13"/>
  <c r="U304" i="13" s="1"/>
  <c r="M304" i="13"/>
  <c r="N304" i="13"/>
  <c r="O304" i="13"/>
  <c r="P304" i="13"/>
  <c r="T304" i="13"/>
  <c r="V304" i="13"/>
  <c r="D39" i="13"/>
  <c r="K39" i="13" s="1"/>
  <c r="E39" i="13"/>
  <c r="F39" i="13"/>
  <c r="G39" i="13"/>
  <c r="H39" i="13"/>
  <c r="I39" i="13"/>
  <c r="L39" i="13"/>
  <c r="U39" i="13" s="1"/>
  <c r="M39" i="13"/>
  <c r="N39" i="13"/>
  <c r="O39" i="13"/>
  <c r="P39" i="13"/>
  <c r="T39" i="13"/>
  <c r="W39" i="13" s="1"/>
  <c r="V39" i="13"/>
  <c r="D226" i="13"/>
  <c r="K226" i="13" s="1"/>
  <c r="E226" i="13"/>
  <c r="F226" i="13"/>
  <c r="G226" i="13"/>
  <c r="H226" i="13"/>
  <c r="I226" i="13"/>
  <c r="L226" i="13"/>
  <c r="U226" i="13" s="1"/>
  <c r="M226" i="13"/>
  <c r="N226" i="13"/>
  <c r="O226" i="13"/>
  <c r="P226" i="13"/>
  <c r="T226" i="13"/>
  <c r="V226" i="13"/>
  <c r="D48" i="13"/>
  <c r="K48" i="13" s="1"/>
  <c r="E48" i="13"/>
  <c r="F48" i="13"/>
  <c r="G48" i="13"/>
  <c r="H48" i="13"/>
  <c r="I48" i="13"/>
  <c r="L48" i="13"/>
  <c r="U48" i="13" s="1"/>
  <c r="M48" i="13"/>
  <c r="N48" i="13"/>
  <c r="O48" i="13"/>
  <c r="P48" i="13"/>
  <c r="T48" i="13"/>
  <c r="W48" i="13" s="1"/>
  <c r="V48" i="13"/>
  <c r="D285" i="13"/>
  <c r="K285" i="13" s="1"/>
  <c r="E285" i="13"/>
  <c r="F285" i="13"/>
  <c r="G285" i="13"/>
  <c r="H285" i="13"/>
  <c r="I285" i="13"/>
  <c r="L285" i="13"/>
  <c r="U285" i="13" s="1"/>
  <c r="M285" i="13"/>
  <c r="N285" i="13"/>
  <c r="O285" i="13"/>
  <c r="P285" i="13"/>
  <c r="T285" i="13"/>
  <c r="V285" i="13"/>
  <c r="D172" i="13"/>
  <c r="K172" i="13" s="1"/>
  <c r="E172" i="13"/>
  <c r="F172" i="13"/>
  <c r="G172" i="13"/>
  <c r="H172" i="13"/>
  <c r="I172" i="13"/>
  <c r="L172" i="13"/>
  <c r="U172" i="13" s="1"/>
  <c r="M172" i="13"/>
  <c r="N172" i="13"/>
  <c r="O172" i="13"/>
  <c r="P172" i="13"/>
  <c r="T172" i="13"/>
  <c r="W172" i="13" s="1"/>
  <c r="V172" i="13"/>
  <c r="D298" i="13"/>
  <c r="K298" i="13" s="1"/>
  <c r="E298" i="13"/>
  <c r="F298" i="13"/>
  <c r="G298" i="13"/>
  <c r="H298" i="13"/>
  <c r="I298" i="13"/>
  <c r="L298" i="13"/>
  <c r="U298" i="13" s="1"/>
  <c r="M298" i="13"/>
  <c r="N298" i="13"/>
  <c r="O298" i="13"/>
  <c r="P298" i="13"/>
  <c r="T298" i="13"/>
  <c r="V298" i="13"/>
  <c r="D377" i="13"/>
  <c r="K377" i="13" s="1"/>
  <c r="E377" i="13"/>
  <c r="F377" i="13"/>
  <c r="G377" i="13"/>
  <c r="H377" i="13"/>
  <c r="I377" i="13"/>
  <c r="L377" i="13"/>
  <c r="U377" i="13" s="1"/>
  <c r="M377" i="13"/>
  <c r="N377" i="13"/>
  <c r="O377" i="13"/>
  <c r="P377" i="13"/>
  <c r="T377" i="13"/>
  <c r="V377" i="13"/>
  <c r="D207" i="13"/>
  <c r="K207" i="13" s="1"/>
  <c r="E207" i="13"/>
  <c r="F207" i="13"/>
  <c r="G207" i="13"/>
  <c r="H207" i="13"/>
  <c r="I207" i="13"/>
  <c r="L207" i="13"/>
  <c r="U207" i="13" s="1"/>
  <c r="M207" i="13"/>
  <c r="N207" i="13"/>
  <c r="O207" i="13"/>
  <c r="P207" i="13"/>
  <c r="T207" i="13"/>
  <c r="W207" i="13" s="1"/>
  <c r="V207" i="13"/>
  <c r="D126" i="13"/>
  <c r="K126" i="13" s="1"/>
  <c r="E126" i="13"/>
  <c r="F126" i="13"/>
  <c r="G126" i="13"/>
  <c r="H126" i="13"/>
  <c r="I126" i="13"/>
  <c r="L126" i="13"/>
  <c r="U126" i="13" s="1"/>
  <c r="M126" i="13"/>
  <c r="N126" i="13"/>
  <c r="O126" i="13"/>
  <c r="P126" i="13"/>
  <c r="T126" i="13"/>
  <c r="W126" i="13" s="1"/>
  <c r="V126" i="13"/>
  <c r="D371" i="13"/>
  <c r="K371" i="13" s="1"/>
  <c r="E371" i="13"/>
  <c r="F371" i="13"/>
  <c r="G371" i="13"/>
  <c r="H371" i="13"/>
  <c r="I371" i="13"/>
  <c r="L371" i="13"/>
  <c r="U371" i="13" s="1"/>
  <c r="M371" i="13"/>
  <c r="N371" i="13"/>
  <c r="O371" i="13"/>
  <c r="P371" i="13"/>
  <c r="T371" i="13"/>
  <c r="V371" i="13"/>
  <c r="D268" i="13"/>
  <c r="K268" i="13" s="1"/>
  <c r="E268" i="13"/>
  <c r="F268" i="13"/>
  <c r="G268" i="13"/>
  <c r="H268" i="13"/>
  <c r="I268" i="13"/>
  <c r="L268" i="13"/>
  <c r="U268" i="13" s="1"/>
  <c r="M268" i="13"/>
  <c r="N268" i="13"/>
  <c r="O268" i="13"/>
  <c r="P268" i="13"/>
  <c r="T268" i="13"/>
  <c r="V268" i="13"/>
  <c r="D324" i="13"/>
  <c r="K324" i="13" s="1"/>
  <c r="E324" i="13"/>
  <c r="F324" i="13"/>
  <c r="G324" i="13"/>
  <c r="H324" i="13"/>
  <c r="I324" i="13"/>
  <c r="L324" i="13"/>
  <c r="U324" i="13" s="1"/>
  <c r="M324" i="13"/>
  <c r="N324" i="13"/>
  <c r="O324" i="13"/>
  <c r="P324" i="13"/>
  <c r="T324" i="13"/>
  <c r="V324" i="13"/>
  <c r="D332" i="13"/>
  <c r="K332" i="13" s="1"/>
  <c r="E332" i="13"/>
  <c r="F332" i="13"/>
  <c r="G332" i="13"/>
  <c r="H332" i="13"/>
  <c r="I332" i="13"/>
  <c r="L332" i="13"/>
  <c r="U332" i="13" s="1"/>
  <c r="M332" i="13"/>
  <c r="N332" i="13"/>
  <c r="O332" i="13"/>
  <c r="P332" i="13"/>
  <c r="T332" i="13"/>
  <c r="V332" i="13"/>
  <c r="D10" i="13"/>
  <c r="K10" i="13" s="1"/>
  <c r="E10" i="13"/>
  <c r="F10" i="13"/>
  <c r="G10" i="13"/>
  <c r="H10" i="13"/>
  <c r="I10" i="13"/>
  <c r="L10" i="13"/>
  <c r="U10" i="13" s="1"/>
  <c r="M10" i="13"/>
  <c r="N10" i="13"/>
  <c r="O10" i="13"/>
  <c r="P10" i="13"/>
  <c r="T10" i="13"/>
  <c r="W10" i="13" s="1"/>
  <c r="V10" i="13"/>
  <c r="D341" i="13"/>
  <c r="K341" i="13" s="1"/>
  <c r="E341" i="13"/>
  <c r="F341" i="13"/>
  <c r="G341" i="13"/>
  <c r="H341" i="13"/>
  <c r="I341" i="13"/>
  <c r="L341" i="13"/>
  <c r="U341" i="13" s="1"/>
  <c r="M341" i="13"/>
  <c r="N341" i="13"/>
  <c r="O341" i="13"/>
  <c r="P341" i="13"/>
  <c r="T341" i="13"/>
  <c r="V341" i="13"/>
  <c r="D361" i="13"/>
  <c r="K361" i="13" s="1"/>
  <c r="E361" i="13"/>
  <c r="F361" i="13"/>
  <c r="G361" i="13"/>
  <c r="H361" i="13"/>
  <c r="I361" i="13"/>
  <c r="L361" i="13"/>
  <c r="U361" i="13" s="1"/>
  <c r="M361" i="13"/>
  <c r="N361" i="13"/>
  <c r="O361" i="13"/>
  <c r="P361" i="13"/>
  <c r="T361" i="13"/>
  <c r="V361" i="13"/>
  <c r="D317" i="13"/>
  <c r="K317" i="13" s="1"/>
  <c r="E317" i="13"/>
  <c r="F317" i="13"/>
  <c r="G317" i="13"/>
  <c r="H317" i="13"/>
  <c r="I317" i="13"/>
  <c r="L317" i="13"/>
  <c r="U317" i="13" s="1"/>
  <c r="M317" i="13"/>
  <c r="N317" i="13"/>
  <c r="O317" i="13"/>
  <c r="P317" i="13"/>
  <c r="T317" i="13"/>
  <c r="V317" i="13"/>
  <c r="D241" i="13"/>
  <c r="K241" i="13" s="1"/>
  <c r="E241" i="13"/>
  <c r="F241" i="13"/>
  <c r="G241" i="13"/>
  <c r="H241" i="13"/>
  <c r="I241" i="13"/>
  <c r="L241" i="13"/>
  <c r="U241" i="13" s="1"/>
  <c r="M241" i="13"/>
  <c r="N241" i="13"/>
  <c r="O241" i="13"/>
  <c r="P241" i="13"/>
  <c r="T241" i="13"/>
  <c r="V241" i="13"/>
  <c r="D243" i="13"/>
  <c r="K243" i="13" s="1"/>
  <c r="E243" i="13"/>
  <c r="F243" i="13"/>
  <c r="G243" i="13"/>
  <c r="H243" i="13"/>
  <c r="I243" i="13"/>
  <c r="L243" i="13"/>
  <c r="U243" i="13" s="1"/>
  <c r="M243" i="13"/>
  <c r="N243" i="13"/>
  <c r="O243" i="13"/>
  <c r="P243" i="13"/>
  <c r="T243" i="13"/>
  <c r="V243" i="13"/>
  <c r="D343" i="13"/>
  <c r="K343" i="13" s="1"/>
  <c r="E343" i="13"/>
  <c r="F343" i="13"/>
  <c r="G343" i="13"/>
  <c r="H343" i="13"/>
  <c r="I343" i="13"/>
  <c r="L343" i="13"/>
  <c r="U343" i="13" s="1"/>
  <c r="M343" i="13"/>
  <c r="N343" i="13"/>
  <c r="O343" i="13"/>
  <c r="P343" i="13"/>
  <c r="T343" i="13"/>
  <c r="V343" i="13"/>
  <c r="D340" i="13"/>
  <c r="K340" i="13" s="1"/>
  <c r="E340" i="13"/>
  <c r="F340" i="13"/>
  <c r="G340" i="13"/>
  <c r="H340" i="13"/>
  <c r="I340" i="13"/>
  <c r="L340" i="13"/>
  <c r="U340" i="13" s="1"/>
  <c r="M340" i="13"/>
  <c r="N340" i="13"/>
  <c r="O340" i="13"/>
  <c r="P340" i="13"/>
  <c r="T340" i="13"/>
  <c r="V340" i="13"/>
  <c r="D113" i="13"/>
  <c r="K113" i="13" s="1"/>
  <c r="E113" i="13"/>
  <c r="F113" i="13"/>
  <c r="G113" i="13"/>
  <c r="H113" i="13"/>
  <c r="I113" i="13"/>
  <c r="L113" i="13"/>
  <c r="U113" i="13" s="1"/>
  <c r="M113" i="13"/>
  <c r="N113" i="13"/>
  <c r="O113" i="13"/>
  <c r="P113" i="13"/>
  <c r="T113" i="13"/>
  <c r="W113" i="13" s="1"/>
  <c r="V113" i="13"/>
  <c r="D366" i="13"/>
  <c r="K366" i="13" s="1"/>
  <c r="E366" i="13"/>
  <c r="F366" i="13"/>
  <c r="G366" i="13"/>
  <c r="H366" i="13"/>
  <c r="I366" i="13"/>
  <c r="L366" i="13"/>
  <c r="U366" i="13" s="1"/>
  <c r="M366" i="13"/>
  <c r="N366" i="13"/>
  <c r="O366" i="13"/>
  <c r="P366" i="13"/>
  <c r="T366" i="13"/>
  <c r="V366" i="13"/>
  <c r="D272" i="13"/>
  <c r="K272" i="13" s="1"/>
  <c r="E272" i="13"/>
  <c r="F272" i="13"/>
  <c r="G272" i="13"/>
  <c r="H272" i="13"/>
  <c r="I272" i="13"/>
  <c r="L272" i="13"/>
  <c r="U272" i="13" s="1"/>
  <c r="M272" i="13"/>
  <c r="N272" i="13"/>
  <c r="O272" i="13"/>
  <c r="P272" i="13"/>
  <c r="T272" i="13"/>
  <c r="V272" i="13"/>
  <c r="D316" i="13"/>
  <c r="K316" i="13" s="1"/>
  <c r="E316" i="13"/>
  <c r="F316" i="13"/>
  <c r="G316" i="13"/>
  <c r="H316" i="13"/>
  <c r="I316" i="13"/>
  <c r="L316" i="13"/>
  <c r="U316" i="13" s="1"/>
  <c r="M316" i="13"/>
  <c r="N316" i="13"/>
  <c r="O316" i="13"/>
  <c r="P316" i="13"/>
  <c r="T316" i="13"/>
  <c r="V316" i="13"/>
  <c r="D235" i="13"/>
  <c r="K235" i="13" s="1"/>
  <c r="E235" i="13"/>
  <c r="F235" i="13"/>
  <c r="G235" i="13"/>
  <c r="H235" i="13"/>
  <c r="I235" i="13"/>
  <c r="L235" i="13"/>
  <c r="U235" i="13" s="1"/>
  <c r="M235" i="13"/>
  <c r="N235" i="13"/>
  <c r="O235" i="13"/>
  <c r="P235" i="13"/>
  <c r="T235" i="13"/>
  <c r="V235" i="13"/>
  <c r="D262" i="13"/>
  <c r="K262" i="13" s="1"/>
  <c r="E262" i="13"/>
  <c r="F262" i="13"/>
  <c r="G262" i="13"/>
  <c r="H262" i="13"/>
  <c r="I262" i="13"/>
  <c r="L262" i="13"/>
  <c r="U262" i="13" s="1"/>
  <c r="M262" i="13"/>
  <c r="N262" i="13"/>
  <c r="O262" i="13"/>
  <c r="P262" i="13"/>
  <c r="T262" i="13"/>
  <c r="V262" i="13"/>
  <c r="D344" i="13"/>
  <c r="K344" i="13" s="1"/>
  <c r="E344" i="13"/>
  <c r="F344" i="13"/>
  <c r="G344" i="13"/>
  <c r="H344" i="13"/>
  <c r="I344" i="13"/>
  <c r="L344" i="13"/>
  <c r="U344" i="13" s="1"/>
  <c r="M344" i="13"/>
  <c r="N344" i="13"/>
  <c r="O344" i="13"/>
  <c r="P344" i="13"/>
  <c r="T344" i="13"/>
  <c r="V344" i="13"/>
  <c r="D90" i="13"/>
  <c r="K90" i="13" s="1"/>
  <c r="E90" i="13"/>
  <c r="F90" i="13"/>
  <c r="G90" i="13"/>
  <c r="H90" i="13"/>
  <c r="I90" i="13"/>
  <c r="L90" i="13"/>
  <c r="U90" i="13" s="1"/>
  <c r="M90" i="13"/>
  <c r="N90" i="13"/>
  <c r="O90" i="13"/>
  <c r="P90" i="13"/>
  <c r="T90" i="13"/>
  <c r="W90" i="13" s="1"/>
  <c r="V90" i="13"/>
  <c r="D230" i="13"/>
  <c r="K230" i="13" s="1"/>
  <c r="E230" i="13"/>
  <c r="F230" i="13"/>
  <c r="G230" i="13"/>
  <c r="H230" i="13"/>
  <c r="I230" i="13"/>
  <c r="L230" i="13"/>
  <c r="U230" i="13" s="1"/>
  <c r="M230" i="13"/>
  <c r="N230" i="13"/>
  <c r="O230" i="13"/>
  <c r="P230" i="13"/>
  <c r="T230" i="13"/>
  <c r="V230" i="13"/>
  <c r="D242" i="13"/>
  <c r="K242" i="13" s="1"/>
  <c r="E242" i="13"/>
  <c r="F242" i="13"/>
  <c r="G242" i="13"/>
  <c r="H242" i="13"/>
  <c r="I242" i="13"/>
  <c r="L242" i="13"/>
  <c r="U242" i="13" s="1"/>
  <c r="M242" i="13"/>
  <c r="N242" i="13"/>
  <c r="O242" i="13"/>
  <c r="P242" i="13"/>
  <c r="T242" i="13"/>
  <c r="V242" i="13"/>
  <c r="D310" i="13"/>
  <c r="K310" i="13" s="1"/>
  <c r="E310" i="13"/>
  <c r="F310" i="13"/>
  <c r="G310" i="13"/>
  <c r="H310" i="13"/>
  <c r="I310" i="13"/>
  <c r="L310" i="13"/>
  <c r="U310" i="13" s="1"/>
  <c r="M310" i="13"/>
  <c r="N310" i="13"/>
  <c r="O310" i="13"/>
  <c r="P310" i="13"/>
  <c r="T310" i="13"/>
  <c r="V310" i="13"/>
  <c r="D81" i="13"/>
  <c r="K81" i="13" s="1"/>
  <c r="E81" i="13"/>
  <c r="F81" i="13"/>
  <c r="G81" i="13"/>
  <c r="H81" i="13"/>
  <c r="I81" i="13"/>
  <c r="L81" i="13"/>
  <c r="U81" i="13" s="1"/>
  <c r="M81" i="13"/>
  <c r="N81" i="13"/>
  <c r="O81" i="13"/>
  <c r="P81" i="13"/>
  <c r="T81" i="13"/>
  <c r="W81" i="13" s="1"/>
  <c r="V81" i="13"/>
  <c r="D232" i="13"/>
  <c r="K232" i="13" s="1"/>
  <c r="E232" i="13"/>
  <c r="F232" i="13"/>
  <c r="G232" i="13"/>
  <c r="H232" i="13"/>
  <c r="I232" i="13"/>
  <c r="L232" i="13"/>
  <c r="U232" i="13" s="1"/>
  <c r="M232" i="13"/>
  <c r="N232" i="13"/>
  <c r="O232" i="13"/>
  <c r="P232" i="13"/>
  <c r="T232" i="13"/>
  <c r="V232" i="13"/>
  <c r="D233" i="13"/>
  <c r="K233" i="13" s="1"/>
  <c r="E233" i="13"/>
  <c r="F233" i="13"/>
  <c r="G233" i="13"/>
  <c r="H233" i="13"/>
  <c r="I233" i="13"/>
  <c r="L233" i="13"/>
  <c r="U233" i="13" s="1"/>
  <c r="M233" i="13"/>
  <c r="N233" i="13"/>
  <c r="O233" i="13"/>
  <c r="P233" i="13"/>
  <c r="T233" i="13"/>
  <c r="V233" i="13"/>
  <c r="D354" i="13"/>
  <c r="K354" i="13" s="1"/>
  <c r="E354" i="13"/>
  <c r="F354" i="13"/>
  <c r="G354" i="13"/>
  <c r="H354" i="13"/>
  <c r="I354" i="13"/>
  <c r="L354" i="13"/>
  <c r="U354" i="13" s="1"/>
  <c r="M354" i="13"/>
  <c r="N354" i="13"/>
  <c r="O354" i="13"/>
  <c r="P354" i="13"/>
  <c r="T354" i="13"/>
  <c r="V354" i="13"/>
  <c r="D183" i="13"/>
  <c r="K183" i="13" s="1"/>
  <c r="E183" i="13"/>
  <c r="F183" i="13"/>
  <c r="G183" i="13"/>
  <c r="H183" i="13"/>
  <c r="I183" i="13"/>
  <c r="L183" i="13"/>
  <c r="U183" i="13" s="1"/>
  <c r="M183" i="13"/>
  <c r="N183" i="13"/>
  <c r="O183" i="13"/>
  <c r="P183" i="13"/>
  <c r="T183" i="13"/>
  <c r="W183" i="13" s="1"/>
  <c r="V183" i="13"/>
  <c r="D91" i="13"/>
  <c r="K91" i="13" s="1"/>
  <c r="E91" i="13"/>
  <c r="F91" i="13"/>
  <c r="G91" i="13"/>
  <c r="H91" i="13"/>
  <c r="I91" i="13"/>
  <c r="L91" i="13"/>
  <c r="U91" i="13" s="1"/>
  <c r="M91" i="13"/>
  <c r="N91" i="13"/>
  <c r="O91" i="13"/>
  <c r="P91" i="13"/>
  <c r="T91" i="13"/>
  <c r="W91" i="13" s="1"/>
  <c r="V91" i="13"/>
  <c r="D264" i="13"/>
  <c r="K264" i="13" s="1"/>
  <c r="E264" i="13"/>
  <c r="F264" i="13"/>
  <c r="G264" i="13"/>
  <c r="H264" i="13"/>
  <c r="I264" i="13"/>
  <c r="L264" i="13"/>
  <c r="U264" i="13" s="1"/>
  <c r="M264" i="13"/>
  <c r="N264" i="13"/>
  <c r="O264" i="13"/>
  <c r="P264" i="13"/>
  <c r="T264" i="13"/>
  <c r="V264" i="13"/>
  <c r="D85" i="13"/>
  <c r="K85" i="13" s="1"/>
  <c r="E85" i="13"/>
  <c r="F85" i="13"/>
  <c r="G85" i="13"/>
  <c r="H85" i="13"/>
  <c r="I85" i="13"/>
  <c r="L85" i="13"/>
  <c r="U85" i="13" s="1"/>
  <c r="M85" i="13"/>
  <c r="N85" i="13"/>
  <c r="O85" i="13"/>
  <c r="P85" i="13"/>
  <c r="T85" i="13"/>
  <c r="W85" i="13" s="1"/>
  <c r="V85" i="13"/>
  <c r="D12" i="13"/>
  <c r="K12" i="13" s="1"/>
  <c r="E12" i="13"/>
  <c r="F12" i="13"/>
  <c r="G12" i="13"/>
  <c r="H12" i="13"/>
  <c r="I12" i="13"/>
  <c r="L12" i="13"/>
  <c r="U12" i="13" s="1"/>
  <c r="M12" i="13"/>
  <c r="N12" i="13"/>
  <c r="O12" i="13"/>
  <c r="P12" i="13"/>
  <c r="T12" i="13"/>
  <c r="W12" i="13" s="1"/>
  <c r="V12" i="13"/>
  <c r="D61" i="13"/>
  <c r="K61" i="13" s="1"/>
  <c r="E61" i="13"/>
  <c r="F61" i="13"/>
  <c r="G61" i="13"/>
  <c r="H61" i="13"/>
  <c r="I61" i="13"/>
  <c r="L61" i="13"/>
  <c r="U61" i="13" s="1"/>
  <c r="M61" i="13"/>
  <c r="N61" i="13"/>
  <c r="O61" i="13"/>
  <c r="P61" i="13"/>
  <c r="T61" i="13"/>
  <c r="W61" i="13" s="1"/>
  <c r="V61" i="13"/>
  <c r="D355" i="13"/>
  <c r="K355" i="13" s="1"/>
  <c r="E355" i="13"/>
  <c r="F355" i="13"/>
  <c r="G355" i="13"/>
  <c r="H355" i="13"/>
  <c r="I355" i="13"/>
  <c r="L355" i="13"/>
  <c r="U355" i="13" s="1"/>
  <c r="M355" i="13"/>
  <c r="N355" i="13"/>
  <c r="O355" i="13"/>
  <c r="P355" i="13"/>
  <c r="T355" i="13"/>
  <c r="V355" i="13"/>
  <c r="D372" i="13"/>
  <c r="K372" i="13" s="1"/>
  <c r="E372" i="13"/>
  <c r="F372" i="13"/>
  <c r="G372" i="13"/>
  <c r="H372" i="13"/>
  <c r="I372" i="13"/>
  <c r="L372" i="13"/>
  <c r="U372" i="13" s="1"/>
  <c r="M372" i="13"/>
  <c r="N372" i="13"/>
  <c r="O372" i="13"/>
  <c r="P372" i="13"/>
  <c r="T372" i="13"/>
  <c r="V372" i="13"/>
  <c r="D58" i="13"/>
  <c r="K58" i="13" s="1"/>
  <c r="E58" i="13"/>
  <c r="F58" i="13"/>
  <c r="G58" i="13"/>
  <c r="H58" i="13"/>
  <c r="I58" i="13"/>
  <c r="L58" i="13"/>
  <c r="U58" i="13" s="1"/>
  <c r="M58" i="13"/>
  <c r="N58" i="13"/>
  <c r="O58" i="13"/>
  <c r="P58" i="13"/>
  <c r="T58" i="13"/>
  <c r="W58" i="13" s="1"/>
  <c r="V58" i="13"/>
  <c r="D87" i="13"/>
  <c r="K87" i="13" s="1"/>
  <c r="E87" i="13"/>
  <c r="F87" i="13"/>
  <c r="G87" i="13"/>
  <c r="H87" i="13"/>
  <c r="I87" i="13"/>
  <c r="L87" i="13"/>
  <c r="U87" i="13" s="1"/>
  <c r="M87" i="13"/>
  <c r="N87" i="13"/>
  <c r="O87" i="13"/>
  <c r="P87" i="13"/>
  <c r="T87" i="13"/>
  <c r="W87" i="13" s="1"/>
  <c r="V87" i="13"/>
  <c r="D150" i="13"/>
  <c r="K150" i="13" s="1"/>
  <c r="E150" i="13"/>
  <c r="F150" i="13"/>
  <c r="G150" i="13"/>
  <c r="H150" i="13"/>
  <c r="I150" i="13"/>
  <c r="L150" i="13"/>
  <c r="U150" i="13" s="1"/>
  <c r="M150" i="13"/>
  <c r="N150" i="13"/>
  <c r="O150" i="13"/>
  <c r="P150" i="13"/>
  <c r="T150" i="13"/>
  <c r="W150" i="13" s="1"/>
  <c r="V150" i="13"/>
  <c r="D29" i="13"/>
  <c r="K29" i="13" s="1"/>
  <c r="E29" i="13"/>
  <c r="F29" i="13"/>
  <c r="G29" i="13"/>
  <c r="H29" i="13"/>
  <c r="I29" i="13"/>
  <c r="L29" i="13"/>
  <c r="U29" i="13" s="1"/>
  <c r="M29" i="13"/>
  <c r="N29" i="13"/>
  <c r="O29" i="13"/>
  <c r="P29" i="13"/>
  <c r="T29" i="13"/>
  <c r="W29" i="13" s="1"/>
  <c r="V29" i="13"/>
  <c r="D71" i="13"/>
  <c r="K71" i="13" s="1"/>
  <c r="E71" i="13"/>
  <c r="F71" i="13"/>
  <c r="G71" i="13"/>
  <c r="H71" i="13"/>
  <c r="I71" i="13"/>
  <c r="L71" i="13"/>
  <c r="U71" i="13" s="1"/>
  <c r="M71" i="13"/>
  <c r="N71" i="13"/>
  <c r="O71" i="13"/>
  <c r="P71" i="13"/>
  <c r="T71" i="13"/>
  <c r="W71" i="13" s="1"/>
  <c r="V71" i="13"/>
  <c r="D108" i="13"/>
  <c r="K108" i="13" s="1"/>
  <c r="E108" i="13"/>
  <c r="F108" i="13"/>
  <c r="G108" i="13"/>
  <c r="H108" i="13"/>
  <c r="I108" i="13"/>
  <c r="L108" i="13"/>
  <c r="U108" i="13" s="1"/>
  <c r="M108" i="13"/>
  <c r="N108" i="13"/>
  <c r="O108" i="13"/>
  <c r="P108" i="13"/>
  <c r="T108" i="13"/>
  <c r="W108" i="13" s="1"/>
  <c r="V108" i="13"/>
  <c r="D224" i="13"/>
  <c r="K224" i="13" s="1"/>
  <c r="E224" i="13"/>
  <c r="F224" i="13"/>
  <c r="G224" i="13"/>
  <c r="H224" i="13"/>
  <c r="I224" i="13"/>
  <c r="L224" i="13"/>
  <c r="U224" i="13" s="1"/>
  <c r="M224" i="13"/>
  <c r="N224" i="13"/>
  <c r="O224" i="13"/>
  <c r="P224" i="13"/>
  <c r="T224" i="13"/>
  <c r="V224" i="13"/>
  <c r="D21" i="13"/>
  <c r="K21" i="13" s="1"/>
  <c r="E21" i="13"/>
  <c r="F21" i="13"/>
  <c r="G21" i="13"/>
  <c r="H21" i="13"/>
  <c r="I21" i="13"/>
  <c r="L21" i="13"/>
  <c r="U21" i="13" s="1"/>
  <c r="M21" i="13"/>
  <c r="N21" i="13"/>
  <c r="O21" i="13"/>
  <c r="P21" i="13"/>
  <c r="T21" i="13"/>
  <c r="W21" i="13" s="1"/>
  <c r="V21" i="13"/>
  <c r="D221" i="13"/>
  <c r="K221" i="13" s="1"/>
  <c r="E221" i="13"/>
  <c r="F221" i="13"/>
  <c r="G221" i="13"/>
  <c r="H221" i="13"/>
  <c r="I221" i="13"/>
  <c r="L221" i="13"/>
  <c r="U221" i="13" s="1"/>
  <c r="M221" i="13"/>
  <c r="N221" i="13"/>
  <c r="O221" i="13"/>
  <c r="P221" i="13"/>
  <c r="T221" i="13"/>
  <c r="V221" i="13"/>
  <c r="D217" i="13"/>
  <c r="K217" i="13" s="1"/>
  <c r="E217" i="13"/>
  <c r="F217" i="13"/>
  <c r="G217" i="13"/>
  <c r="H217" i="13"/>
  <c r="I217" i="13"/>
  <c r="L217" i="13"/>
  <c r="U217" i="13" s="1"/>
  <c r="M217" i="13"/>
  <c r="N217" i="13"/>
  <c r="O217" i="13"/>
  <c r="P217" i="13"/>
  <c r="T217" i="13"/>
  <c r="V217" i="13"/>
  <c r="D347" i="13"/>
  <c r="K347" i="13" s="1"/>
  <c r="E347" i="13"/>
  <c r="F347" i="13"/>
  <c r="G347" i="13"/>
  <c r="H347" i="13"/>
  <c r="I347" i="13"/>
  <c r="L347" i="13"/>
  <c r="U347" i="13" s="1"/>
  <c r="M347" i="13"/>
  <c r="N347" i="13"/>
  <c r="O347" i="13"/>
  <c r="P347" i="13"/>
  <c r="T347" i="13"/>
  <c r="V347" i="13"/>
  <c r="D309" i="13"/>
  <c r="K309" i="13" s="1"/>
  <c r="E309" i="13"/>
  <c r="F309" i="13"/>
  <c r="G309" i="13"/>
  <c r="H309" i="13"/>
  <c r="I309" i="13"/>
  <c r="L309" i="13"/>
  <c r="U309" i="13" s="1"/>
  <c r="M309" i="13"/>
  <c r="N309" i="13"/>
  <c r="O309" i="13"/>
  <c r="P309" i="13"/>
  <c r="T309" i="13"/>
  <c r="V309" i="13"/>
  <c r="D379" i="13"/>
  <c r="K379" i="13" s="1"/>
  <c r="E379" i="13"/>
  <c r="F379" i="13"/>
  <c r="G379" i="13"/>
  <c r="H379" i="13"/>
  <c r="I379" i="13"/>
  <c r="L379" i="13"/>
  <c r="U379" i="13" s="1"/>
  <c r="M379" i="13"/>
  <c r="N379" i="13"/>
  <c r="O379" i="13"/>
  <c r="P379" i="13"/>
  <c r="T379" i="13"/>
  <c r="V379" i="13"/>
  <c r="D128" i="13"/>
  <c r="K128" i="13" s="1"/>
  <c r="E128" i="13"/>
  <c r="F128" i="13"/>
  <c r="G128" i="13"/>
  <c r="H128" i="13"/>
  <c r="I128" i="13"/>
  <c r="L128" i="13"/>
  <c r="U128" i="13" s="1"/>
  <c r="M128" i="13"/>
  <c r="N128" i="13"/>
  <c r="O128" i="13"/>
  <c r="P128" i="13"/>
  <c r="T128" i="13"/>
  <c r="W128" i="13" s="1"/>
  <c r="V128" i="13"/>
  <c r="D256" i="13"/>
  <c r="K256" i="13" s="1"/>
  <c r="E256" i="13"/>
  <c r="F256" i="13"/>
  <c r="G256" i="13"/>
  <c r="H256" i="13"/>
  <c r="I256" i="13"/>
  <c r="L256" i="13"/>
  <c r="U256" i="13" s="1"/>
  <c r="M256" i="13"/>
  <c r="N256" i="13"/>
  <c r="O256" i="13"/>
  <c r="P256" i="13"/>
  <c r="T256" i="13"/>
  <c r="V256" i="13"/>
  <c r="D278" i="13"/>
  <c r="K278" i="13" s="1"/>
  <c r="E278" i="13"/>
  <c r="F278" i="13"/>
  <c r="G278" i="13"/>
  <c r="H278" i="13"/>
  <c r="I278" i="13"/>
  <c r="L278" i="13"/>
  <c r="U278" i="13" s="1"/>
  <c r="M278" i="13"/>
  <c r="N278" i="13"/>
  <c r="O278" i="13"/>
  <c r="P278" i="13"/>
  <c r="T278" i="13"/>
  <c r="V278" i="13"/>
  <c r="D139" i="13"/>
  <c r="K139" i="13" s="1"/>
  <c r="E139" i="13"/>
  <c r="F139" i="13"/>
  <c r="G139" i="13"/>
  <c r="H139" i="13"/>
  <c r="I139" i="13"/>
  <c r="L139" i="13"/>
  <c r="U139" i="13" s="1"/>
  <c r="M139" i="13"/>
  <c r="N139" i="13"/>
  <c r="O139" i="13"/>
  <c r="P139" i="13"/>
  <c r="T139" i="13"/>
  <c r="W139" i="13" s="1"/>
  <c r="V139" i="13"/>
  <c r="D296" i="13"/>
  <c r="K296" i="13" s="1"/>
  <c r="E296" i="13"/>
  <c r="F296" i="13"/>
  <c r="G296" i="13"/>
  <c r="H296" i="13"/>
  <c r="I296" i="13"/>
  <c r="L296" i="13"/>
  <c r="U296" i="13" s="1"/>
  <c r="M296" i="13"/>
  <c r="N296" i="13"/>
  <c r="O296" i="13"/>
  <c r="P296" i="13"/>
  <c r="T296" i="13"/>
  <c r="V296" i="13"/>
  <c r="D362" i="13"/>
  <c r="K362" i="13" s="1"/>
  <c r="E362" i="13"/>
  <c r="F362" i="13"/>
  <c r="G362" i="13"/>
  <c r="H362" i="13"/>
  <c r="I362" i="13"/>
  <c r="L362" i="13"/>
  <c r="U362" i="13" s="1"/>
  <c r="M362" i="13"/>
  <c r="N362" i="13"/>
  <c r="O362" i="13"/>
  <c r="P362" i="13"/>
  <c r="T362" i="13"/>
  <c r="V362" i="13"/>
  <c r="D178" i="13"/>
  <c r="K178" i="13" s="1"/>
  <c r="E178" i="13"/>
  <c r="F178" i="13"/>
  <c r="G178" i="13"/>
  <c r="H178" i="13"/>
  <c r="I178" i="13"/>
  <c r="L178" i="13"/>
  <c r="U178" i="13" s="1"/>
  <c r="M178" i="13"/>
  <c r="N178" i="13"/>
  <c r="O178" i="13"/>
  <c r="P178" i="13"/>
  <c r="T178" i="13"/>
  <c r="W178" i="13" s="1"/>
  <c r="V178" i="13"/>
  <c r="D141" i="13"/>
  <c r="K141" i="13" s="1"/>
  <c r="E141" i="13"/>
  <c r="F141" i="13"/>
  <c r="G141" i="13"/>
  <c r="H141" i="13"/>
  <c r="I141" i="13"/>
  <c r="L141" i="13"/>
  <c r="U141" i="13" s="1"/>
  <c r="M141" i="13"/>
  <c r="N141" i="13"/>
  <c r="O141" i="13"/>
  <c r="P141" i="13"/>
  <c r="T141" i="13"/>
  <c r="W141" i="13" s="1"/>
  <c r="V141" i="13"/>
  <c r="D203" i="13"/>
  <c r="K203" i="13" s="1"/>
  <c r="E203" i="13"/>
  <c r="F203" i="13"/>
  <c r="G203" i="13"/>
  <c r="H203" i="13"/>
  <c r="I203" i="13"/>
  <c r="L203" i="13"/>
  <c r="U203" i="13" s="1"/>
  <c r="M203" i="13"/>
  <c r="N203" i="13"/>
  <c r="O203" i="13"/>
  <c r="P203" i="13"/>
  <c r="T203" i="13"/>
  <c r="W203" i="13" s="1"/>
  <c r="V203" i="13"/>
  <c r="D129" i="13"/>
  <c r="K129" i="13" s="1"/>
  <c r="E129" i="13"/>
  <c r="F129" i="13"/>
  <c r="G129" i="13"/>
  <c r="H129" i="13"/>
  <c r="I129" i="13"/>
  <c r="L129" i="13"/>
  <c r="U129" i="13" s="1"/>
  <c r="M129" i="13"/>
  <c r="N129" i="13"/>
  <c r="O129" i="13"/>
  <c r="P129" i="13"/>
  <c r="T129" i="13"/>
  <c r="W129" i="13" s="1"/>
  <c r="V129" i="13"/>
  <c r="D160" i="13"/>
  <c r="K160" i="13" s="1"/>
  <c r="E160" i="13"/>
  <c r="F160" i="13"/>
  <c r="G160" i="13"/>
  <c r="H160" i="13"/>
  <c r="I160" i="13"/>
  <c r="L160" i="13"/>
  <c r="U160" i="13" s="1"/>
  <c r="M160" i="13"/>
  <c r="N160" i="13"/>
  <c r="O160" i="13"/>
  <c r="P160" i="13"/>
  <c r="T160" i="13"/>
  <c r="W160" i="13" s="1"/>
  <c r="V160" i="13"/>
  <c r="D174" i="13"/>
  <c r="K174" i="13" s="1"/>
  <c r="E174" i="13"/>
  <c r="F174" i="13"/>
  <c r="G174" i="13"/>
  <c r="H174" i="13"/>
  <c r="I174" i="13"/>
  <c r="L174" i="13"/>
  <c r="U174" i="13" s="1"/>
  <c r="M174" i="13"/>
  <c r="N174" i="13"/>
  <c r="O174" i="13"/>
  <c r="P174" i="13"/>
  <c r="T174" i="13"/>
  <c r="W174" i="13" s="1"/>
  <c r="V174" i="13"/>
  <c r="D168" i="13"/>
  <c r="K168" i="13" s="1"/>
  <c r="E168" i="13"/>
  <c r="F168" i="13"/>
  <c r="G168" i="13"/>
  <c r="H168" i="13"/>
  <c r="I168" i="13"/>
  <c r="L168" i="13"/>
  <c r="U168" i="13" s="1"/>
  <c r="M168" i="13"/>
  <c r="N168" i="13"/>
  <c r="O168" i="13"/>
  <c r="P168" i="13"/>
  <c r="T168" i="13"/>
  <c r="W168" i="13" s="1"/>
  <c r="V168" i="13"/>
  <c r="D163" i="13"/>
  <c r="K163" i="13" s="1"/>
  <c r="E163" i="13"/>
  <c r="F163" i="13"/>
  <c r="G163" i="13"/>
  <c r="H163" i="13"/>
  <c r="I163" i="13"/>
  <c r="L163" i="13"/>
  <c r="U163" i="13" s="1"/>
  <c r="M163" i="13"/>
  <c r="N163" i="13"/>
  <c r="O163" i="13"/>
  <c r="P163" i="13"/>
  <c r="T163" i="13"/>
  <c r="W163" i="13" s="1"/>
  <c r="V163" i="13"/>
  <c r="D131" i="13"/>
  <c r="K131" i="13" s="1"/>
  <c r="E131" i="13"/>
  <c r="F131" i="13"/>
  <c r="G131" i="13"/>
  <c r="H131" i="13"/>
  <c r="I131" i="13"/>
  <c r="L131" i="13"/>
  <c r="U131" i="13" s="1"/>
  <c r="M131" i="13"/>
  <c r="N131" i="13"/>
  <c r="O131" i="13"/>
  <c r="P131" i="13"/>
  <c r="T131" i="13"/>
  <c r="W131" i="13" s="1"/>
  <c r="V131" i="13"/>
  <c r="D161" i="13"/>
  <c r="K161" i="13" s="1"/>
  <c r="E161" i="13"/>
  <c r="F161" i="13"/>
  <c r="G161" i="13"/>
  <c r="H161" i="13"/>
  <c r="I161" i="13"/>
  <c r="L161" i="13"/>
  <c r="U161" i="13" s="1"/>
  <c r="M161" i="13"/>
  <c r="N161" i="13"/>
  <c r="O161" i="13"/>
  <c r="P161" i="13"/>
  <c r="T161" i="13"/>
  <c r="W161" i="13" s="1"/>
  <c r="V161" i="13"/>
  <c r="D78" i="13"/>
  <c r="K78" i="13" s="1"/>
  <c r="E78" i="13"/>
  <c r="F78" i="13"/>
  <c r="G78" i="13"/>
  <c r="H78" i="13"/>
  <c r="I78" i="13"/>
  <c r="L78" i="13"/>
  <c r="U78" i="13" s="1"/>
  <c r="M78" i="13"/>
  <c r="N78" i="13"/>
  <c r="O78" i="13"/>
  <c r="P78" i="13"/>
  <c r="T78" i="13"/>
  <c r="W78" i="13" s="1"/>
  <c r="V78" i="13"/>
  <c r="D101" i="13"/>
  <c r="K101" i="13" s="1"/>
  <c r="E101" i="13"/>
  <c r="F101" i="13"/>
  <c r="G101" i="13"/>
  <c r="H101" i="13"/>
  <c r="I101" i="13"/>
  <c r="L101" i="13"/>
  <c r="U101" i="13" s="1"/>
  <c r="M101" i="13"/>
  <c r="N101" i="13"/>
  <c r="O101" i="13"/>
  <c r="P101" i="13"/>
  <c r="T101" i="13"/>
  <c r="W101" i="13" s="1"/>
  <c r="V101" i="13"/>
  <c r="D171" i="13"/>
  <c r="K171" i="13" s="1"/>
  <c r="E171" i="13"/>
  <c r="F171" i="13"/>
  <c r="G171" i="13"/>
  <c r="H171" i="13"/>
  <c r="I171" i="13"/>
  <c r="L171" i="13"/>
  <c r="U171" i="13" s="1"/>
  <c r="M171" i="13"/>
  <c r="N171" i="13"/>
  <c r="O171" i="13"/>
  <c r="P171" i="13"/>
  <c r="T171" i="13"/>
  <c r="W171" i="13" s="1"/>
  <c r="V171" i="13"/>
  <c r="D376" i="13"/>
  <c r="K376" i="13" s="1"/>
  <c r="E376" i="13"/>
  <c r="F376" i="13"/>
  <c r="G376" i="13"/>
  <c r="H376" i="13"/>
  <c r="I376" i="13"/>
  <c r="L376" i="13"/>
  <c r="U376" i="13" s="1"/>
  <c r="M376" i="13"/>
  <c r="N376" i="13"/>
  <c r="O376" i="13"/>
  <c r="P376" i="13"/>
  <c r="T376" i="13"/>
  <c r="V376" i="13"/>
  <c r="D200" i="13"/>
  <c r="K200" i="13" s="1"/>
  <c r="E200" i="13"/>
  <c r="F200" i="13"/>
  <c r="G200" i="13"/>
  <c r="H200" i="13"/>
  <c r="I200" i="13"/>
  <c r="L200" i="13"/>
  <c r="U200" i="13" s="1"/>
  <c r="M200" i="13"/>
  <c r="N200" i="13"/>
  <c r="O200" i="13"/>
  <c r="P200" i="13"/>
  <c r="T200" i="13"/>
  <c r="W200" i="13" s="1"/>
  <c r="V200" i="13"/>
  <c r="D66" i="13"/>
  <c r="K66" i="13" s="1"/>
  <c r="E66" i="13"/>
  <c r="F66" i="13"/>
  <c r="G66" i="13"/>
  <c r="H66" i="13"/>
  <c r="I66" i="13"/>
  <c r="L66" i="13"/>
  <c r="U66" i="13" s="1"/>
  <c r="M66" i="13"/>
  <c r="N66" i="13"/>
  <c r="O66" i="13"/>
  <c r="P66" i="13"/>
  <c r="T66" i="13"/>
  <c r="W66" i="13" s="1"/>
  <c r="V66" i="13"/>
  <c r="D82" i="13"/>
  <c r="K82" i="13" s="1"/>
  <c r="E82" i="13"/>
  <c r="F82" i="13"/>
  <c r="G82" i="13"/>
  <c r="H82" i="13"/>
  <c r="I82" i="13"/>
  <c r="L82" i="13"/>
  <c r="U82" i="13" s="1"/>
  <c r="M82" i="13"/>
  <c r="N82" i="13"/>
  <c r="O82" i="13"/>
  <c r="P82" i="13"/>
  <c r="T82" i="13"/>
  <c r="W82" i="13" s="1"/>
  <c r="V82" i="13"/>
  <c r="D311" i="13"/>
  <c r="K311" i="13" s="1"/>
  <c r="E311" i="13"/>
  <c r="F311" i="13"/>
  <c r="G311" i="13"/>
  <c r="H311" i="13"/>
  <c r="I311" i="13"/>
  <c r="L311" i="13"/>
  <c r="U311" i="13" s="1"/>
  <c r="M311" i="13"/>
  <c r="N311" i="13"/>
  <c r="O311" i="13"/>
  <c r="P311" i="13"/>
  <c r="T311" i="13"/>
  <c r="V311" i="13"/>
  <c r="D33" i="13"/>
  <c r="K33" i="13" s="1"/>
  <c r="E33" i="13"/>
  <c r="F33" i="13"/>
  <c r="G33" i="13"/>
  <c r="H33" i="13"/>
  <c r="I33" i="13"/>
  <c r="L33" i="13"/>
  <c r="U33" i="13" s="1"/>
  <c r="M33" i="13"/>
  <c r="N33" i="13"/>
  <c r="O33" i="13"/>
  <c r="P33" i="13"/>
  <c r="T33" i="13"/>
  <c r="W33" i="13" s="1"/>
  <c r="V33" i="13"/>
  <c r="D37" i="13"/>
  <c r="K37" i="13" s="1"/>
  <c r="E37" i="13"/>
  <c r="F37" i="13"/>
  <c r="G37" i="13"/>
  <c r="H37" i="13"/>
  <c r="I37" i="13"/>
  <c r="L37" i="13"/>
  <c r="U37" i="13" s="1"/>
  <c r="M37" i="13"/>
  <c r="N37" i="13"/>
  <c r="O37" i="13"/>
  <c r="P37" i="13"/>
  <c r="T37" i="13"/>
  <c r="W37" i="13" s="1"/>
  <c r="V37" i="13"/>
  <c r="D337" i="13"/>
  <c r="K337" i="13" s="1"/>
  <c r="E337" i="13"/>
  <c r="F337" i="13"/>
  <c r="G337" i="13"/>
  <c r="H337" i="13"/>
  <c r="I337" i="13"/>
  <c r="L337" i="13"/>
  <c r="U337" i="13" s="1"/>
  <c r="M337" i="13"/>
  <c r="N337" i="13"/>
  <c r="O337" i="13"/>
  <c r="P337" i="13"/>
  <c r="T337" i="13"/>
  <c r="V337" i="13"/>
  <c r="D7" i="13"/>
  <c r="K7" i="13" s="1"/>
  <c r="E7" i="13"/>
  <c r="F7" i="13"/>
  <c r="G7" i="13"/>
  <c r="H7" i="13"/>
  <c r="I7" i="13"/>
  <c r="L7" i="13"/>
  <c r="U7" i="13" s="1"/>
  <c r="M7" i="13"/>
  <c r="N7" i="13"/>
  <c r="O7" i="13"/>
  <c r="P7" i="13"/>
  <c r="T7" i="13"/>
  <c r="W7" i="13" s="1"/>
  <c r="V7" i="13"/>
  <c r="D92" i="13"/>
  <c r="K92" i="13" s="1"/>
  <c r="E92" i="13"/>
  <c r="F92" i="13"/>
  <c r="G92" i="13"/>
  <c r="H92" i="13"/>
  <c r="I92" i="13"/>
  <c r="L92" i="13"/>
  <c r="U92" i="13" s="1"/>
  <c r="M92" i="13"/>
  <c r="N92" i="13"/>
  <c r="O92" i="13"/>
  <c r="P92" i="13"/>
  <c r="T92" i="13"/>
  <c r="W92" i="13" s="1"/>
  <c r="V92" i="13"/>
  <c r="D44" i="13"/>
  <c r="K44" i="13" s="1"/>
  <c r="E44" i="13"/>
  <c r="F44" i="13"/>
  <c r="G44" i="13"/>
  <c r="H44" i="13"/>
  <c r="I44" i="13"/>
  <c r="L44" i="13"/>
  <c r="U44" i="13" s="1"/>
  <c r="M44" i="13"/>
  <c r="N44" i="13"/>
  <c r="O44" i="13"/>
  <c r="P44" i="13"/>
  <c r="T44" i="13"/>
  <c r="W44" i="13" s="1"/>
  <c r="V44" i="13"/>
  <c r="D56" i="13"/>
  <c r="K56" i="13" s="1"/>
  <c r="E56" i="13"/>
  <c r="F56" i="13"/>
  <c r="G56" i="13"/>
  <c r="H56" i="13"/>
  <c r="I56" i="13"/>
  <c r="L56" i="13"/>
  <c r="U56" i="13" s="1"/>
  <c r="M56" i="13"/>
  <c r="N56" i="13"/>
  <c r="O56" i="13"/>
  <c r="P56" i="13"/>
  <c r="T56" i="13"/>
  <c r="W56" i="13" s="1"/>
  <c r="V56" i="13"/>
  <c r="D76" i="13"/>
  <c r="K76" i="13" s="1"/>
  <c r="E76" i="13"/>
  <c r="F76" i="13"/>
  <c r="G76" i="13"/>
  <c r="H76" i="13"/>
  <c r="I76" i="13"/>
  <c r="L76" i="13"/>
  <c r="U76" i="13" s="1"/>
  <c r="M76" i="13"/>
  <c r="N76" i="13"/>
  <c r="O76" i="13"/>
  <c r="P76" i="13"/>
  <c r="T76" i="13"/>
  <c r="W76" i="13" s="1"/>
  <c r="V76" i="13"/>
  <c r="D35" i="13"/>
  <c r="K35" i="13" s="1"/>
  <c r="E35" i="13"/>
  <c r="F35" i="13"/>
  <c r="G35" i="13"/>
  <c r="H35" i="13"/>
  <c r="I35" i="13"/>
  <c r="L35" i="13"/>
  <c r="U35" i="13" s="1"/>
  <c r="M35" i="13"/>
  <c r="N35" i="13"/>
  <c r="O35" i="13"/>
  <c r="P35" i="13"/>
  <c r="T35" i="13"/>
  <c r="W35" i="13" s="1"/>
  <c r="V35" i="13"/>
  <c r="D167" i="13"/>
  <c r="K167" i="13" s="1"/>
  <c r="E167" i="13"/>
  <c r="F167" i="13"/>
  <c r="G167" i="13"/>
  <c r="H167" i="13"/>
  <c r="I167" i="13"/>
  <c r="L167" i="13"/>
  <c r="U167" i="13" s="1"/>
  <c r="M167" i="13"/>
  <c r="N167" i="13"/>
  <c r="O167" i="13"/>
  <c r="P167" i="13"/>
  <c r="T167" i="13"/>
  <c r="W167" i="13" s="1"/>
  <c r="V167" i="13"/>
  <c r="D199" i="13"/>
  <c r="K199" i="13" s="1"/>
  <c r="E199" i="13"/>
  <c r="F199" i="13"/>
  <c r="G199" i="13"/>
  <c r="H199" i="13"/>
  <c r="I199" i="13"/>
  <c r="L199" i="13"/>
  <c r="U199" i="13" s="1"/>
  <c r="M199" i="13"/>
  <c r="N199" i="13"/>
  <c r="O199" i="13"/>
  <c r="P199" i="13"/>
  <c r="T199" i="13"/>
  <c r="W199" i="13" s="1"/>
  <c r="V199" i="13"/>
  <c r="D282" i="13"/>
  <c r="K282" i="13" s="1"/>
  <c r="E282" i="13"/>
  <c r="F282" i="13"/>
  <c r="G282" i="13"/>
  <c r="H282" i="13"/>
  <c r="I282" i="13"/>
  <c r="L282" i="13"/>
  <c r="U282" i="13" s="1"/>
  <c r="M282" i="13"/>
  <c r="N282" i="13"/>
  <c r="O282" i="13"/>
  <c r="P282" i="13"/>
  <c r="T282" i="13"/>
  <c r="V282" i="13"/>
  <c r="D165" i="13"/>
  <c r="K165" i="13" s="1"/>
  <c r="E165" i="13"/>
  <c r="F165" i="13"/>
  <c r="G165" i="13"/>
  <c r="H165" i="13"/>
  <c r="I165" i="13"/>
  <c r="L165" i="13"/>
  <c r="U165" i="13" s="1"/>
  <c r="M165" i="13"/>
  <c r="N165" i="13"/>
  <c r="O165" i="13"/>
  <c r="P165" i="13"/>
  <c r="T165" i="13"/>
  <c r="W165" i="13" s="1"/>
  <c r="V165" i="13"/>
  <c r="D132" i="13"/>
  <c r="K132" i="13" s="1"/>
  <c r="E132" i="13"/>
  <c r="F132" i="13"/>
  <c r="G132" i="13"/>
  <c r="H132" i="13"/>
  <c r="I132" i="13"/>
  <c r="L132" i="13"/>
  <c r="U132" i="13" s="1"/>
  <c r="M132" i="13"/>
  <c r="N132" i="13"/>
  <c r="O132" i="13"/>
  <c r="P132" i="13"/>
  <c r="T132" i="13"/>
  <c r="W132" i="13" s="1"/>
  <c r="V132" i="13"/>
  <c r="D136" i="13"/>
  <c r="K136" i="13" s="1"/>
  <c r="E136" i="13"/>
  <c r="F136" i="13"/>
  <c r="G136" i="13"/>
  <c r="H136" i="13"/>
  <c r="I136" i="13"/>
  <c r="L136" i="13"/>
  <c r="U136" i="13" s="1"/>
  <c r="M136" i="13"/>
  <c r="N136" i="13"/>
  <c r="O136" i="13"/>
  <c r="P136" i="13"/>
  <c r="T136" i="13"/>
  <c r="W136" i="13" s="1"/>
  <c r="V136" i="13"/>
  <c r="D275" i="13"/>
  <c r="K275" i="13" s="1"/>
  <c r="E275" i="13"/>
  <c r="F275" i="13"/>
  <c r="G275" i="13"/>
  <c r="H275" i="13"/>
  <c r="I275" i="13"/>
  <c r="L275" i="13"/>
  <c r="U275" i="13" s="1"/>
  <c r="M275" i="13"/>
  <c r="N275" i="13"/>
  <c r="O275" i="13"/>
  <c r="P275" i="13"/>
  <c r="T275" i="13"/>
  <c r="V275" i="13"/>
  <c r="D273" i="13"/>
  <c r="K273" i="13" s="1"/>
  <c r="E273" i="13"/>
  <c r="F273" i="13"/>
  <c r="G273" i="13"/>
  <c r="H273" i="13"/>
  <c r="I273" i="13"/>
  <c r="L273" i="13"/>
  <c r="U273" i="13" s="1"/>
  <c r="M273" i="13"/>
  <c r="N273" i="13"/>
  <c r="O273" i="13"/>
  <c r="P273" i="13"/>
  <c r="T273" i="13"/>
  <c r="V273" i="13"/>
  <c r="D202" i="13"/>
  <c r="K202" i="13" s="1"/>
  <c r="E202" i="13"/>
  <c r="F202" i="13"/>
  <c r="G202" i="13"/>
  <c r="H202" i="13"/>
  <c r="I202" i="13"/>
  <c r="L202" i="13"/>
  <c r="U202" i="13" s="1"/>
  <c r="M202" i="13"/>
  <c r="N202" i="13"/>
  <c r="O202" i="13"/>
  <c r="P202" i="13"/>
  <c r="T202" i="13"/>
  <c r="W202" i="13" s="1"/>
  <c r="V202" i="13"/>
  <c r="D106" i="13"/>
  <c r="K106" i="13" s="1"/>
  <c r="E106" i="13"/>
  <c r="F106" i="13"/>
  <c r="G106" i="13"/>
  <c r="H106" i="13"/>
  <c r="I106" i="13"/>
  <c r="L106" i="13"/>
  <c r="U106" i="13" s="1"/>
  <c r="M106" i="13"/>
  <c r="N106" i="13"/>
  <c r="O106" i="13"/>
  <c r="P106" i="13"/>
  <c r="T106" i="13"/>
  <c r="W106" i="13" s="1"/>
  <c r="V106" i="13"/>
  <c r="D122" i="13"/>
  <c r="K122" i="13" s="1"/>
  <c r="E122" i="13"/>
  <c r="F122" i="13"/>
  <c r="G122" i="13"/>
  <c r="H122" i="13"/>
  <c r="I122" i="13"/>
  <c r="L122" i="13"/>
  <c r="U122" i="13" s="1"/>
  <c r="M122" i="13"/>
  <c r="N122" i="13"/>
  <c r="O122" i="13"/>
  <c r="P122" i="13"/>
  <c r="T122" i="13"/>
  <c r="W122" i="13" s="1"/>
  <c r="V122" i="13"/>
  <c r="D153" i="13"/>
  <c r="K153" i="13" s="1"/>
  <c r="E153" i="13"/>
  <c r="F153" i="13"/>
  <c r="G153" i="13"/>
  <c r="H153" i="13"/>
  <c r="I153" i="13"/>
  <c r="L153" i="13"/>
  <c r="U153" i="13" s="1"/>
  <c r="M153" i="13"/>
  <c r="N153" i="13"/>
  <c r="O153" i="13"/>
  <c r="P153" i="13"/>
  <c r="T153" i="13"/>
  <c r="W153" i="13" s="1"/>
  <c r="V153" i="13"/>
  <c r="D152" i="13"/>
  <c r="K152" i="13" s="1"/>
  <c r="E152" i="13"/>
  <c r="F152" i="13"/>
  <c r="G152" i="13"/>
  <c r="H152" i="13"/>
  <c r="I152" i="13"/>
  <c r="L152" i="13"/>
  <c r="U152" i="13" s="1"/>
  <c r="M152" i="13"/>
  <c r="N152" i="13"/>
  <c r="O152" i="13"/>
  <c r="P152" i="13"/>
  <c r="T152" i="13"/>
  <c r="W152" i="13" s="1"/>
  <c r="V152" i="13"/>
  <c r="D125" i="13"/>
  <c r="K125" i="13" s="1"/>
  <c r="E125" i="13"/>
  <c r="F125" i="13"/>
  <c r="G125" i="13"/>
  <c r="H125" i="13"/>
  <c r="I125" i="13"/>
  <c r="L125" i="13"/>
  <c r="U125" i="13" s="1"/>
  <c r="M125" i="13"/>
  <c r="N125" i="13"/>
  <c r="O125" i="13"/>
  <c r="P125" i="13"/>
  <c r="T125" i="13"/>
  <c r="W125" i="13" s="1"/>
  <c r="V125" i="13"/>
  <c r="D27" i="13"/>
  <c r="K27" i="13" s="1"/>
  <c r="E27" i="13"/>
  <c r="F27" i="13"/>
  <c r="G27" i="13"/>
  <c r="H27" i="13"/>
  <c r="I27" i="13"/>
  <c r="L27" i="13"/>
  <c r="U27" i="13" s="1"/>
  <c r="M27" i="13"/>
  <c r="N27" i="13"/>
  <c r="O27" i="13"/>
  <c r="P27" i="13"/>
  <c r="T27" i="13"/>
  <c r="W27" i="13" s="1"/>
  <c r="V27" i="13"/>
  <c r="D293" i="13"/>
  <c r="K293" i="13" s="1"/>
  <c r="E293" i="13"/>
  <c r="F293" i="13"/>
  <c r="G293" i="13"/>
  <c r="H293" i="13"/>
  <c r="I293" i="13"/>
  <c r="L293" i="13"/>
  <c r="U293" i="13" s="1"/>
  <c r="M293" i="13"/>
  <c r="N293" i="13"/>
  <c r="O293" i="13"/>
  <c r="P293" i="13"/>
  <c r="T293" i="13"/>
  <c r="V293" i="13"/>
  <c r="D365" i="13"/>
  <c r="K365" i="13" s="1"/>
  <c r="E365" i="13"/>
  <c r="F365" i="13"/>
  <c r="G365" i="13"/>
  <c r="H365" i="13"/>
  <c r="I365" i="13"/>
  <c r="L365" i="13"/>
  <c r="U365" i="13" s="1"/>
  <c r="M365" i="13"/>
  <c r="N365" i="13"/>
  <c r="O365" i="13"/>
  <c r="P365" i="13"/>
  <c r="T365" i="13"/>
  <c r="V365" i="13"/>
  <c r="D325" i="13"/>
  <c r="K325" i="13" s="1"/>
  <c r="E325" i="13"/>
  <c r="F325" i="13"/>
  <c r="G325" i="13"/>
  <c r="H325" i="13"/>
  <c r="I325" i="13"/>
  <c r="L325" i="13"/>
  <c r="U325" i="13" s="1"/>
  <c r="M325" i="13"/>
  <c r="N325" i="13"/>
  <c r="O325" i="13"/>
  <c r="P325" i="13"/>
  <c r="T325" i="13"/>
  <c r="V325" i="13"/>
  <c r="D375" i="13"/>
  <c r="K375" i="13" s="1"/>
  <c r="E375" i="13"/>
  <c r="F375" i="13"/>
  <c r="G375" i="13"/>
  <c r="H375" i="13"/>
  <c r="I375" i="13"/>
  <c r="L375" i="13"/>
  <c r="U375" i="13" s="1"/>
  <c r="M375" i="13"/>
  <c r="N375" i="13"/>
  <c r="O375" i="13"/>
  <c r="P375" i="13"/>
  <c r="T375" i="13"/>
  <c r="V375" i="13"/>
  <c r="D277" i="13"/>
  <c r="K277" i="13" s="1"/>
  <c r="E277" i="13"/>
  <c r="F277" i="13"/>
  <c r="G277" i="13"/>
  <c r="H277" i="13"/>
  <c r="I277" i="13"/>
  <c r="L277" i="13"/>
  <c r="U277" i="13" s="1"/>
  <c r="M277" i="13"/>
  <c r="N277" i="13"/>
  <c r="O277" i="13"/>
  <c r="P277" i="13"/>
  <c r="T277" i="13"/>
  <c r="V277" i="13"/>
  <c r="D51" i="13"/>
  <c r="K51" i="13" s="1"/>
  <c r="E51" i="13"/>
  <c r="F51" i="13"/>
  <c r="G51" i="13"/>
  <c r="H51" i="13"/>
  <c r="I51" i="13"/>
  <c r="L51" i="13"/>
  <c r="U51" i="13" s="1"/>
  <c r="M51" i="13"/>
  <c r="N51" i="13"/>
  <c r="O51" i="13"/>
  <c r="P51" i="13"/>
  <c r="T51" i="13"/>
  <c r="V51" i="13"/>
  <c r="D238" i="13"/>
  <c r="K238" i="13" s="1"/>
  <c r="E238" i="13"/>
  <c r="F238" i="13"/>
  <c r="G238" i="13"/>
  <c r="H238" i="13"/>
  <c r="I238" i="13"/>
  <c r="L238" i="13"/>
  <c r="U238" i="13" s="1"/>
  <c r="M238" i="13"/>
  <c r="N238" i="13"/>
  <c r="O238" i="13"/>
  <c r="P238" i="13"/>
  <c r="T238" i="13"/>
  <c r="V238" i="13"/>
  <c r="D18" i="13"/>
  <c r="K18" i="13" s="1"/>
  <c r="E18" i="13"/>
  <c r="F18" i="13"/>
  <c r="G18" i="13"/>
  <c r="H18" i="13"/>
  <c r="I18" i="13"/>
  <c r="L18" i="13"/>
  <c r="U18" i="13" s="1"/>
  <c r="M18" i="13"/>
  <c r="N18" i="13"/>
  <c r="O18" i="13"/>
  <c r="P18" i="13"/>
  <c r="T18" i="13"/>
  <c r="W18" i="13" s="1"/>
  <c r="V18" i="13"/>
  <c r="D63" i="13"/>
  <c r="K63" i="13" s="1"/>
  <c r="E63" i="13"/>
  <c r="F63" i="13"/>
  <c r="G63" i="13"/>
  <c r="H63" i="13"/>
  <c r="I63" i="13"/>
  <c r="L63" i="13"/>
  <c r="U63" i="13" s="1"/>
  <c r="M63" i="13"/>
  <c r="N63" i="13"/>
  <c r="O63" i="13"/>
  <c r="P63" i="13"/>
  <c r="T63" i="13"/>
  <c r="W63" i="13" s="1"/>
  <c r="V63" i="13"/>
  <c r="D11" i="13"/>
  <c r="K11" i="13" s="1"/>
  <c r="E11" i="13"/>
  <c r="F11" i="13"/>
  <c r="G11" i="13"/>
  <c r="H11" i="13"/>
  <c r="I11" i="13"/>
  <c r="L11" i="13"/>
  <c r="U11" i="13" s="1"/>
  <c r="M11" i="13"/>
  <c r="N11" i="13"/>
  <c r="O11" i="13"/>
  <c r="P11" i="13"/>
  <c r="T11" i="13"/>
  <c r="W11" i="13" s="1"/>
  <c r="V11" i="13"/>
  <c r="D253" i="13"/>
  <c r="K253" i="13" s="1"/>
  <c r="E253" i="13"/>
  <c r="F253" i="13"/>
  <c r="G253" i="13"/>
  <c r="H253" i="13"/>
  <c r="I253" i="13"/>
  <c r="L253" i="13"/>
  <c r="U253" i="13" s="1"/>
  <c r="M253" i="13"/>
  <c r="N253" i="13"/>
  <c r="O253" i="13"/>
  <c r="P253" i="13"/>
  <c r="T253" i="13"/>
  <c r="V253" i="13"/>
  <c r="D187" i="13"/>
  <c r="K187" i="13" s="1"/>
  <c r="E187" i="13"/>
  <c r="F187" i="13"/>
  <c r="G187" i="13"/>
  <c r="H187" i="13"/>
  <c r="I187" i="13"/>
  <c r="L187" i="13"/>
  <c r="U187" i="13" s="1"/>
  <c r="M187" i="13"/>
  <c r="N187" i="13"/>
  <c r="O187" i="13"/>
  <c r="P187" i="13"/>
  <c r="T187" i="13"/>
  <c r="W187" i="13" s="1"/>
  <c r="V187" i="13"/>
  <c r="D339" i="13"/>
  <c r="K339" i="13" s="1"/>
  <c r="E339" i="13"/>
  <c r="F339" i="13"/>
  <c r="G339" i="13"/>
  <c r="H339" i="13"/>
  <c r="I339" i="13"/>
  <c r="L339" i="13"/>
  <c r="U339" i="13" s="1"/>
  <c r="M339" i="13"/>
  <c r="N339" i="13"/>
  <c r="O339" i="13"/>
  <c r="P339" i="13"/>
  <c r="T339" i="13"/>
  <c r="V339" i="13"/>
  <c r="D216" i="13"/>
  <c r="K216" i="13" s="1"/>
  <c r="E216" i="13"/>
  <c r="F216" i="13"/>
  <c r="G216" i="13"/>
  <c r="H216" i="13"/>
  <c r="I216" i="13"/>
  <c r="L216" i="13"/>
  <c r="U216" i="13" s="1"/>
  <c r="M216" i="13"/>
  <c r="N216" i="13"/>
  <c r="O216" i="13"/>
  <c r="P216" i="13"/>
  <c r="T216" i="13"/>
  <c r="V216" i="13"/>
  <c r="D281" i="13"/>
  <c r="K281" i="13" s="1"/>
  <c r="E281" i="13"/>
  <c r="F281" i="13"/>
  <c r="G281" i="13"/>
  <c r="H281" i="13"/>
  <c r="I281" i="13"/>
  <c r="L281" i="13"/>
  <c r="U281" i="13" s="1"/>
  <c r="M281" i="13"/>
  <c r="N281" i="13"/>
  <c r="O281" i="13"/>
  <c r="P281" i="13"/>
  <c r="T281" i="13"/>
  <c r="V281" i="13"/>
  <c r="D46" i="13"/>
  <c r="K46" i="13" s="1"/>
  <c r="E46" i="13"/>
  <c r="F46" i="13"/>
  <c r="G46" i="13"/>
  <c r="H46" i="13"/>
  <c r="I46" i="13"/>
  <c r="L46" i="13"/>
  <c r="U46" i="13" s="1"/>
  <c r="M46" i="13"/>
  <c r="N46" i="13"/>
  <c r="O46" i="13"/>
  <c r="P46" i="13"/>
  <c r="T46" i="13"/>
  <c r="W46" i="13" s="1"/>
  <c r="V46" i="13"/>
  <c r="D3" i="13"/>
  <c r="K3" i="13" s="1"/>
  <c r="E3" i="13"/>
  <c r="F3" i="13"/>
  <c r="G3" i="13"/>
  <c r="H3" i="13"/>
  <c r="I3" i="13"/>
  <c r="L3" i="13"/>
  <c r="U3" i="13" s="1"/>
  <c r="M3" i="13"/>
  <c r="N3" i="13"/>
  <c r="O3" i="13"/>
  <c r="P3" i="13"/>
  <c r="T3" i="13"/>
  <c r="W3" i="13" s="1"/>
  <c r="V3" i="13"/>
  <c r="D89" i="13"/>
  <c r="K89" i="13" s="1"/>
  <c r="E89" i="13"/>
  <c r="F89" i="13"/>
  <c r="G89" i="13"/>
  <c r="H89" i="13"/>
  <c r="I89" i="13"/>
  <c r="L89" i="13"/>
  <c r="U89" i="13" s="1"/>
  <c r="M89" i="13"/>
  <c r="N89" i="13"/>
  <c r="O89" i="13"/>
  <c r="P89" i="13"/>
  <c r="T89" i="13"/>
  <c r="W89" i="13" s="1"/>
  <c r="V89" i="13"/>
  <c r="D154" i="13"/>
  <c r="K154" i="13" s="1"/>
  <c r="E154" i="13"/>
  <c r="F154" i="13"/>
  <c r="G154" i="13"/>
  <c r="H154" i="13"/>
  <c r="I154" i="13"/>
  <c r="L154" i="13"/>
  <c r="U154" i="13" s="1"/>
  <c r="M154" i="13"/>
  <c r="N154" i="13"/>
  <c r="O154" i="13"/>
  <c r="P154" i="13"/>
  <c r="T154" i="13"/>
  <c r="W154" i="13" s="1"/>
  <c r="V154" i="13"/>
  <c r="D181" i="13"/>
  <c r="K181" i="13" s="1"/>
  <c r="E181" i="13"/>
  <c r="F181" i="13"/>
  <c r="G181" i="13"/>
  <c r="H181" i="13"/>
  <c r="I181" i="13"/>
  <c r="L181" i="13"/>
  <c r="U181" i="13" s="1"/>
  <c r="M181" i="13"/>
  <c r="N181" i="13"/>
  <c r="O181" i="13"/>
  <c r="P181" i="13"/>
  <c r="T181" i="13"/>
  <c r="W181" i="13" s="1"/>
  <c r="V181" i="13"/>
  <c r="D290" i="13"/>
  <c r="K290" i="13" s="1"/>
  <c r="E290" i="13"/>
  <c r="F290" i="13"/>
  <c r="G290" i="13"/>
  <c r="H290" i="13"/>
  <c r="I290" i="13"/>
  <c r="L290" i="13"/>
  <c r="U290" i="13" s="1"/>
  <c r="M290" i="13"/>
  <c r="N290" i="13"/>
  <c r="O290" i="13"/>
  <c r="P290" i="13"/>
  <c r="T290" i="13"/>
  <c r="V290" i="13"/>
  <c r="D300" i="13"/>
  <c r="K300" i="13" s="1"/>
  <c r="E300" i="13"/>
  <c r="F300" i="13"/>
  <c r="G300" i="13"/>
  <c r="H300" i="13"/>
  <c r="I300" i="13"/>
  <c r="L300" i="13"/>
  <c r="U300" i="13" s="1"/>
  <c r="M300" i="13"/>
  <c r="N300" i="13"/>
  <c r="O300" i="13"/>
  <c r="P300" i="13"/>
  <c r="T300" i="13"/>
  <c r="V300" i="13"/>
  <c r="D328" i="13"/>
  <c r="K328" i="13" s="1"/>
  <c r="E328" i="13"/>
  <c r="F328" i="13"/>
  <c r="G328" i="13"/>
  <c r="H328" i="13"/>
  <c r="I328" i="13"/>
  <c r="L328" i="13"/>
  <c r="U328" i="13" s="1"/>
  <c r="M328" i="13"/>
  <c r="N328" i="13"/>
  <c r="O328" i="13"/>
  <c r="P328" i="13"/>
  <c r="T328" i="13"/>
  <c r="V328" i="13"/>
  <c r="D36" i="13"/>
  <c r="K36" i="13" s="1"/>
  <c r="E36" i="13"/>
  <c r="F36" i="13"/>
  <c r="G36" i="13"/>
  <c r="H36" i="13"/>
  <c r="I36" i="13"/>
  <c r="L36" i="13"/>
  <c r="U36" i="13" s="1"/>
  <c r="M36" i="13"/>
  <c r="N36" i="13"/>
  <c r="O36" i="13"/>
  <c r="P36" i="13"/>
  <c r="T36" i="13"/>
  <c r="W36" i="13" s="1"/>
  <c r="V36" i="13"/>
  <c r="D350" i="13"/>
  <c r="K350" i="13" s="1"/>
  <c r="E350" i="13"/>
  <c r="F350" i="13"/>
  <c r="G350" i="13"/>
  <c r="H350" i="13"/>
  <c r="I350" i="13"/>
  <c r="L350" i="13"/>
  <c r="U350" i="13" s="1"/>
  <c r="M350" i="13"/>
  <c r="N350" i="13"/>
  <c r="O350" i="13"/>
  <c r="P350" i="13"/>
  <c r="T350" i="13"/>
  <c r="V350" i="13"/>
  <c r="D83" i="13"/>
  <c r="K83" i="13" s="1"/>
  <c r="E83" i="13"/>
  <c r="F83" i="13"/>
  <c r="G83" i="13"/>
  <c r="H83" i="13"/>
  <c r="I83" i="13"/>
  <c r="L83" i="13"/>
  <c r="U83" i="13" s="1"/>
  <c r="M83" i="13"/>
  <c r="N83" i="13"/>
  <c r="O83" i="13"/>
  <c r="P83" i="13"/>
  <c r="T83" i="13"/>
  <c r="W83" i="13" s="1"/>
  <c r="V83" i="13"/>
  <c r="D191" i="13"/>
  <c r="K191" i="13" s="1"/>
  <c r="E191" i="13"/>
  <c r="F191" i="13"/>
  <c r="G191" i="13"/>
  <c r="H191" i="13"/>
  <c r="I191" i="13"/>
  <c r="L191" i="13"/>
  <c r="U191" i="13" s="1"/>
  <c r="M191" i="13"/>
  <c r="N191" i="13"/>
  <c r="O191" i="13"/>
  <c r="P191" i="13"/>
  <c r="T191" i="13"/>
  <c r="W191" i="13" s="1"/>
  <c r="V191" i="13"/>
  <c r="D329" i="13"/>
  <c r="K329" i="13" s="1"/>
  <c r="E329" i="13"/>
  <c r="F329" i="13"/>
  <c r="G329" i="13"/>
  <c r="H329" i="13"/>
  <c r="I329" i="13"/>
  <c r="L329" i="13"/>
  <c r="U329" i="13" s="1"/>
  <c r="M329" i="13"/>
  <c r="N329" i="13"/>
  <c r="O329" i="13"/>
  <c r="P329" i="13"/>
  <c r="T329" i="13"/>
  <c r="V329" i="13"/>
  <c r="D211" i="13"/>
  <c r="K211" i="13" s="1"/>
  <c r="E211" i="13"/>
  <c r="F211" i="13"/>
  <c r="G211" i="13"/>
  <c r="H211" i="13"/>
  <c r="I211" i="13"/>
  <c r="L211" i="13"/>
  <c r="U211" i="13" s="1"/>
  <c r="M211" i="13"/>
  <c r="N211" i="13"/>
  <c r="O211" i="13"/>
  <c r="P211" i="13"/>
  <c r="T211" i="13"/>
  <c r="V211" i="13"/>
  <c r="D6" i="13"/>
  <c r="K6" i="13" s="1"/>
  <c r="E6" i="13"/>
  <c r="F6" i="13"/>
  <c r="G6" i="13"/>
  <c r="H6" i="13"/>
  <c r="I6" i="13"/>
  <c r="L6" i="13"/>
  <c r="U6" i="13" s="1"/>
  <c r="M6" i="13"/>
  <c r="N6" i="13"/>
  <c r="O6" i="13"/>
  <c r="P6" i="13"/>
  <c r="T6" i="13"/>
  <c r="W6" i="13" s="1"/>
  <c r="V6" i="13"/>
  <c r="D380" i="13"/>
  <c r="K380" i="13" s="1"/>
  <c r="E380" i="13"/>
  <c r="F380" i="13"/>
  <c r="G380" i="13"/>
  <c r="H380" i="13"/>
  <c r="I380" i="13"/>
  <c r="L380" i="13"/>
  <c r="U380" i="13" s="1"/>
  <c r="M380" i="13"/>
  <c r="N380" i="13"/>
  <c r="O380" i="13"/>
  <c r="P380" i="13"/>
  <c r="T380" i="13"/>
  <c r="V380" i="13"/>
  <c r="D330" i="13"/>
  <c r="K330" i="13" s="1"/>
  <c r="E330" i="13"/>
  <c r="F330" i="13"/>
  <c r="G330" i="13"/>
  <c r="H330" i="13"/>
  <c r="I330" i="13"/>
  <c r="L330" i="13"/>
  <c r="U330" i="13" s="1"/>
  <c r="M330" i="13"/>
  <c r="N330" i="13"/>
  <c r="O330" i="13"/>
  <c r="P330" i="13"/>
  <c r="T330" i="13"/>
  <c r="V330" i="13"/>
  <c r="D52" i="13"/>
  <c r="K52" i="13" s="1"/>
  <c r="E52" i="13"/>
  <c r="F52" i="13"/>
  <c r="G52" i="13"/>
  <c r="H52" i="13"/>
  <c r="I52" i="13"/>
  <c r="L52" i="13"/>
  <c r="U52" i="13" s="1"/>
  <c r="M52" i="13"/>
  <c r="N52" i="13"/>
  <c r="O52" i="13"/>
  <c r="P52" i="13"/>
  <c r="T52" i="13"/>
  <c r="W52" i="13" s="1"/>
  <c r="V52" i="13"/>
  <c r="D210" i="13"/>
  <c r="K210" i="13" s="1"/>
  <c r="E210" i="13"/>
  <c r="F210" i="13"/>
  <c r="G210" i="13"/>
  <c r="H210" i="13"/>
  <c r="I210" i="13"/>
  <c r="L210" i="13"/>
  <c r="U210" i="13" s="1"/>
  <c r="M210" i="13"/>
  <c r="N210" i="13"/>
  <c r="O210" i="13"/>
  <c r="P210" i="13"/>
  <c r="T210" i="13"/>
  <c r="W210" i="13" s="1"/>
  <c r="V210" i="13"/>
  <c r="D334" i="13"/>
  <c r="K334" i="13" s="1"/>
  <c r="E334" i="13"/>
  <c r="F334" i="13"/>
  <c r="G334" i="13"/>
  <c r="H334" i="13"/>
  <c r="I334" i="13"/>
  <c r="L334" i="13"/>
  <c r="U334" i="13" s="1"/>
  <c r="M334" i="13"/>
  <c r="N334" i="13"/>
  <c r="O334" i="13"/>
  <c r="P334" i="13"/>
  <c r="T334" i="13"/>
  <c r="V334" i="13"/>
  <c r="D315" i="13"/>
  <c r="K315" i="13" s="1"/>
  <c r="E315" i="13"/>
  <c r="F315" i="13"/>
  <c r="G315" i="13"/>
  <c r="H315" i="13"/>
  <c r="I315" i="13"/>
  <c r="L315" i="13"/>
  <c r="U315" i="13" s="1"/>
  <c r="M315" i="13"/>
  <c r="N315" i="13"/>
  <c r="O315" i="13"/>
  <c r="P315" i="13"/>
  <c r="T315" i="13"/>
  <c r="V315" i="13"/>
  <c r="D102" i="13"/>
  <c r="K102" i="13" s="1"/>
  <c r="E102" i="13"/>
  <c r="F102" i="13"/>
  <c r="G102" i="13"/>
  <c r="H102" i="13"/>
  <c r="I102" i="13"/>
  <c r="L102" i="13"/>
  <c r="U102" i="13" s="1"/>
  <c r="M102" i="13"/>
  <c r="N102" i="13"/>
  <c r="O102" i="13"/>
  <c r="P102" i="13"/>
  <c r="T102" i="13"/>
  <c r="W102" i="13" s="1"/>
  <c r="V102" i="13"/>
  <c r="D374" i="13"/>
  <c r="K374" i="13" s="1"/>
  <c r="E374" i="13"/>
  <c r="F374" i="13"/>
  <c r="G374" i="13"/>
  <c r="H374" i="13"/>
  <c r="I374" i="13"/>
  <c r="L374" i="13"/>
  <c r="U374" i="13" s="1"/>
  <c r="M374" i="13"/>
  <c r="N374" i="13"/>
  <c r="O374" i="13"/>
  <c r="P374" i="13"/>
  <c r="T374" i="13"/>
  <c r="V374" i="13"/>
  <c r="D117" i="13"/>
  <c r="K117" i="13" s="1"/>
  <c r="E117" i="13"/>
  <c r="F117" i="13"/>
  <c r="G117" i="13"/>
  <c r="H117" i="13"/>
  <c r="I117" i="13"/>
  <c r="L117" i="13"/>
  <c r="U117" i="13" s="1"/>
  <c r="M117" i="13"/>
  <c r="N117" i="13"/>
  <c r="O117" i="13"/>
  <c r="P117" i="13"/>
  <c r="T117" i="13"/>
  <c r="W117" i="13" s="1"/>
  <c r="V117" i="13"/>
  <c r="D28" i="13"/>
  <c r="K28" i="13" s="1"/>
  <c r="E28" i="13"/>
  <c r="F28" i="13"/>
  <c r="G28" i="13"/>
  <c r="H28" i="13"/>
  <c r="I28" i="13"/>
  <c r="L28" i="13"/>
  <c r="U28" i="13" s="1"/>
  <c r="M28" i="13"/>
  <c r="N28" i="13"/>
  <c r="O28" i="13"/>
  <c r="P28" i="13"/>
  <c r="T28" i="13"/>
  <c r="W28" i="13" s="1"/>
  <c r="V28" i="13"/>
  <c r="D321" i="13"/>
  <c r="K321" i="13" s="1"/>
  <c r="E321" i="13"/>
  <c r="F321" i="13"/>
  <c r="G321" i="13"/>
  <c r="H321" i="13"/>
  <c r="I321" i="13"/>
  <c r="L321" i="13"/>
  <c r="U321" i="13" s="1"/>
  <c r="M321" i="13"/>
  <c r="N321" i="13"/>
  <c r="O321" i="13"/>
  <c r="P321" i="13"/>
  <c r="T321" i="13"/>
  <c r="V321" i="13"/>
  <c r="D88" i="13"/>
  <c r="K88" i="13" s="1"/>
  <c r="E88" i="13"/>
  <c r="F88" i="13"/>
  <c r="G88" i="13"/>
  <c r="H88" i="13"/>
  <c r="I88" i="13"/>
  <c r="L88" i="13"/>
  <c r="U88" i="13" s="1"/>
  <c r="M88" i="13"/>
  <c r="N88" i="13"/>
  <c r="O88" i="13"/>
  <c r="P88" i="13"/>
  <c r="T88" i="13"/>
  <c r="W88" i="13" s="1"/>
  <c r="V88" i="13"/>
  <c r="D84" i="13"/>
  <c r="K84" i="13" s="1"/>
  <c r="E84" i="13"/>
  <c r="F84" i="13"/>
  <c r="G84" i="13"/>
  <c r="H84" i="13"/>
  <c r="I84" i="13"/>
  <c r="L84" i="13"/>
  <c r="U84" i="13" s="1"/>
  <c r="M84" i="13"/>
  <c r="N84" i="13"/>
  <c r="O84" i="13"/>
  <c r="P84" i="13"/>
  <c r="T84" i="13"/>
  <c r="W84" i="13" s="1"/>
  <c r="V84" i="13"/>
  <c r="D250" i="13"/>
  <c r="K250" i="13" s="1"/>
  <c r="E250" i="13"/>
  <c r="F250" i="13"/>
  <c r="G250" i="13"/>
  <c r="H250" i="13"/>
  <c r="I250" i="13"/>
  <c r="L250" i="13"/>
  <c r="U250" i="13" s="1"/>
  <c r="M250" i="13"/>
  <c r="N250" i="13"/>
  <c r="O250" i="13"/>
  <c r="P250" i="13"/>
  <c r="T250" i="13"/>
  <c r="V250" i="13"/>
  <c r="D55" i="13"/>
  <c r="K55" i="13" s="1"/>
  <c r="E55" i="13"/>
  <c r="F55" i="13"/>
  <c r="G55" i="13"/>
  <c r="H55" i="13"/>
  <c r="I55" i="13"/>
  <c r="L55" i="13"/>
  <c r="U55" i="13" s="1"/>
  <c r="M55" i="13"/>
  <c r="N55" i="13"/>
  <c r="O55" i="13"/>
  <c r="P55" i="13"/>
  <c r="T55" i="13"/>
  <c r="W55" i="13" s="1"/>
  <c r="V55" i="13"/>
  <c r="D140" i="13"/>
  <c r="K140" i="13" s="1"/>
  <c r="E140" i="13"/>
  <c r="F140" i="13"/>
  <c r="G140" i="13"/>
  <c r="H140" i="13"/>
  <c r="I140" i="13"/>
  <c r="L140" i="13"/>
  <c r="U140" i="13" s="1"/>
  <c r="M140" i="13"/>
  <c r="N140" i="13"/>
  <c r="O140" i="13"/>
  <c r="P140" i="13"/>
  <c r="T140" i="13"/>
  <c r="W140" i="13" s="1"/>
  <c r="V140" i="13"/>
  <c r="D314" i="13"/>
  <c r="K314" i="13" s="1"/>
  <c r="E314" i="13"/>
  <c r="F314" i="13"/>
  <c r="G314" i="13"/>
  <c r="H314" i="13"/>
  <c r="I314" i="13"/>
  <c r="L314" i="13"/>
  <c r="U314" i="13" s="1"/>
  <c r="M314" i="13"/>
  <c r="N314" i="13"/>
  <c r="O314" i="13"/>
  <c r="P314" i="13"/>
  <c r="T314" i="13"/>
  <c r="V314" i="13"/>
  <c r="D369" i="13"/>
  <c r="K369" i="13" s="1"/>
  <c r="E369" i="13"/>
  <c r="F369" i="13"/>
  <c r="G369" i="13"/>
  <c r="H369" i="13"/>
  <c r="I369" i="13"/>
  <c r="L369" i="13"/>
  <c r="U369" i="13" s="1"/>
  <c r="M369" i="13"/>
  <c r="N369" i="13"/>
  <c r="O369" i="13"/>
  <c r="P369" i="13"/>
  <c r="T369" i="13"/>
  <c r="V369" i="13"/>
  <c r="D138" i="13"/>
  <c r="K138" i="13" s="1"/>
  <c r="E138" i="13"/>
  <c r="F138" i="13"/>
  <c r="G138" i="13"/>
  <c r="H138" i="13"/>
  <c r="I138" i="13"/>
  <c r="L138" i="13"/>
  <c r="U138" i="13" s="1"/>
  <c r="M138" i="13"/>
  <c r="N138" i="13"/>
  <c r="O138" i="13"/>
  <c r="P138" i="13"/>
  <c r="T138" i="13"/>
  <c r="W138" i="13" s="1"/>
  <c r="V138" i="13"/>
  <c r="D189" i="13"/>
  <c r="K189" i="13" s="1"/>
  <c r="E189" i="13"/>
  <c r="F189" i="13"/>
  <c r="G189" i="13"/>
  <c r="H189" i="13"/>
  <c r="I189" i="13"/>
  <c r="L189" i="13"/>
  <c r="U189" i="13" s="1"/>
  <c r="M189" i="13"/>
  <c r="N189" i="13"/>
  <c r="O189" i="13"/>
  <c r="P189" i="13"/>
  <c r="T189" i="13"/>
  <c r="W189" i="13" s="1"/>
  <c r="V189" i="13"/>
  <c r="D193" i="13"/>
  <c r="K193" i="13" s="1"/>
  <c r="E193" i="13"/>
  <c r="F193" i="13"/>
  <c r="G193" i="13"/>
  <c r="H193" i="13"/>
  <c r="I193" i="13"/>
  <c r="L193" i="13"/>
  <c r="U193" i="13" s="1"/>
  <c r="M193" i="13"/>
  <c r="N193" i="13"/>
  <c r="O193" i="13"/>
  <c r="P193" i="13"/>
  <c r="T193" i="13"/>
  <c r="W193" i="13" s="1"/>
  <c r="V193" i="13"/>
  <c r="D32" i="13"/>
  <c r="K32" i="13" s="1"/>
  <c r="E32" i="13"/>
  <c r="F32" i="13"/>
  <c r="G32" i="13"/>
  <c r="H32" i="13"/>
  <c r="I32" i="13"/>
  <c r="L32" i="13"/>
  <c r="U32" i="13" s="1"/>
  <c r="M32" i="13"/>
  <c r="N32" i="13"/>
  <c r="O32" i="13"/>
  <c r="P32" i="13"/>
  <c r="T32" i="13"/>
  <c r="W32" i="13" s="1"/>
  <c r="V32" i="13"/>
  <c r="D159" i="13"/>
  <c r="K159" i="13" s="1"/>
  <c r="E159" i="13"/>
  <c r="F159" i="13"/>
  <c r="G159" i="13"/>
  <c r="H159" i="13"/>
  <c r="I159" i="13"/>
  <c r="L159" i="13"/>
  <c r="U159" i="13" s="1"/>
  <c r="M159" i="13"/>
  <c r="N159" i="13"/>
  <c r="O159" i="13"/>
  <c r="P159" i="13"/>
  <c r="T159" i="13"/>
  <c r="W159" i="13" s="1"/>
  <c r="V159" i="13"/>
  <c r="D368" i="13"/>
  <c r="K368" i="13" s="1"/>
  <c r="E368" i="13"/>
  <c r="F368" i="13"/>
  <c r="G368" i="13"/>
  <c r="H368" i="13"/>
  <c r="I368" i="13"/>
  <c r="L368" i="13"/>
  <c r="U368" i="13" s="1"/>
  <c r="M368" i="13"/>
  <c r="N368" i="13"/>
  <c r="O368" i="13"/>
  <c r="P368" i="13"/>
  <c r="T368" i="13"/>
  <c r="V368" i="13"/>
  <c r="D333" i="13"/>
  <c r="K333" i="13" s="1"/>
  <c r="E333" i="13"/>
  <c r="F333" i="13"/>
  <c r="G333" i="13"/>
  <c r="H333" i="13"/>
  <c r="I333" i="13"/>
  <c r="L333" i="13"/>
  <c r="U333" i="13" s="1"/>
  <c r="M333" i="13"/>
  <c r="N333" i="13"/>
  <c r="O333" i="13"/>
  <c r="P333" i="13"/>
  <c r="T333" i="13"/>
  <c r="V333" i="13"/>
  <c r="D352" i="13"/>
  <c r="K352" i="13" s="1"/>
  <c r="E352" i="13"/>
  <c r="F352" i="13"/>
  <c r="G352" i="13"/>
  <c r="H352" i="13"/>
  <c r="I352" i="13"/>
  <c r="L352" i="13"/>
  <c r="U352" i="13" s="1"/>
  <c r="M352" i="13"/>
  <c r="N352" i="13"/>
  <c r="O352" i="13"/>
  <c r="P352" i="13"/>
  <c r="T352" i="13"/>
  <c r="V352" i="13"/>
  <c r="D22" i="13"/>
  <c r="K22" i="13" s="1"/>
  <c r="E22" i="13"/>
  <c r="F22" i="13"/>
  <c r="G22" i="13"/>
  <c r="H22" i="13"/>
  <c r="I22" i="13"/>
  <c r="L22" i="13"/>
  <c r="U22" i="13" s="1"/>
  <c r="M22" i="13"/>
  <c r="N22" i="13"/>
  <c r="O22" i="13"/>
  <c r="P22" i="13"/>
  <c r="T22" i="13"/>
  <c r="W22" i="13" s="1"/>
  <c r="V22" i="13"/>
  <c r="D145" i="13"/>
  <c r="K145" i="13" s="1"/>
  <c r="E145" i="13"/>
  <c r="F145" i="13"/>
  <c r="G145" i="13"/>
  <c r="H145" i="13"/>
  <c r="I145" i="13"/>
  <c r="L145" i="13"/>
  <c r="U145" i="13" s="1"/>
  <c r="M145" i="13"/>
  <c r="N145" i="13"/>
  <c r="O145" i="13"/>
  <c r="P145" i="13"/>
  <c r="T145" i="13"/>
  <c r="W145" i="13" s="1"/>
  <c r="V145" i="13"/>
  <c r="D319" i="13"/>
  <c r="K319" i="13" s="1"/>
  <c r="E319" i="13"/>
  <c r="F319" i="13"/>
  <c r="G319" i="13"/>
  <c r="H319" i="13"/>
  <c r="I319" i="13"/>
  <c r="L319" i="13"/>
  <c r="U319" i="13" s="1"/>
  <c r="M319" i="13"/>
  <c r="N319" i="13"/>
  <c r="O319" i="13"/>
  <c r="P319" i="13"/>
  <c r="T319" i="13"/>
  <c r="V319" i="13"/>
  <c r="D77" i="13"/>
  <c r="K77" i="13" s="1"/>
  <c r="E77" i="13"/>
  <c r="F77" i="13"/>
  <c r="G77" i="13"/>
  <c r="H77" i="13"/>
  <c r="I77" i="13"/>
  <c r="L77" i="13"/>
  <c r="U77" i="13" s="1"/>
  <c r="M77" i="13"/>
  <c r="N77" i="13"/>
  <c r="O77" i="13"/>
  <c r="P77" i="13"/>
  <c r="T77" i="13"/>
  <c r="W77" i="13" s="1"/>
  <c r="V77" i="13"/>
  <c r="D120" i="13"/>
  <c r="K120" i="13" s="1"/>
  <c r="E120" i="13"/>
  <c r="F120" i="13"/>
  <c r="G120" i="13"/>
  <c r="H120" i="13"/>
  <c r="I120" i="13"/>
  <c r="L120" i="13"/>
  <c r="U120" i="13" s="1"/>
  <c r="M120" i="13"/>
  <c r="N120" i="13"/>
  <c r="O120" i="13"/>
  <c r="P120" i="13"/>
  <c r="T120" i="13"/>
  <c r="W120" i="13" s="1"/>
  <c r="V120" i="13"/>
  <c r="D297" i="13"/>
  <c r="K297" i="13" s="1"/>
  <c r="E297" i="13"/>
  <c r="F297" i="13"/>
  <c r="G297" i="13"/>
  <c r="H297" i="13"/>
  <c r="I297" i="13"/>
  <c r="L297" i="13"/>
  <c r="U297" i="13" s="1"/>
  <c r="M297" i="13"/>
  <c r="N297" i="13"/>
  <c r="O297" i="13"/>
  <c r="P297" i="13"/>
  <c r="T297" i="13"/>
  <c r="V297" i="13"/>
  <c r="D95" i="13"/>
  <c r="K95" i="13" s="1"/>
  <c r="E95" i="13"/>
  <c r="F95" i="13"/>
  <c r="G95" i="13"/>
  <c r="H95" i="13"/>
  <c r="I95" i="13"/>
  <c r="L95" i="13"/>
  <c r="U95" i="13" s="1"/>
  <c r="M95" i="13"/>
  <c r="N95" i="13"/>
  <c r="O95" i="13"/>
  <c r="P95" i="13"/>
  <c r="T95" i="13"/>
  <c r="W95" i="13" s="1"/>
  <c r="V95" i="13"/>
  <c r="D326" i="13"/>
  <c r="K326" i="13" s="1"/>
  <c r="E326" i="13"/>
  <c r="F326" i="13"/>
  <c r="G326" i="13"/>
  <c r="H326" i="13"/>
  <c r="I326" i="13"/>
  <c r="L326" i="13"/>
  <c r="U326" i="13" s="1"/>
  <c r="M326" i="13"/>
  <c r="N326" i="13"/>
  <c r="O326" i="13"/>
  <c r="P326" i="13"/>
  <c r="T326" i="13"/>
  <c r="V326" i="13"/>
  <c r="D257" i="13"/>
  <c r="K257" i="13" s="1"/>
  <c r="E257" i="13"/>
  <c r="F257" i="13"/>
  <c r="G257" i="13"/>
  <c r="H257" i="13"/>
  <c r="I257" i="13"/>
  <c r="L257" i="13"/>
  <c r="U257" i="13" s="1"/>
  <c r="M257" i="13"/>
  <c r="N257" i="13"/>
  <c r="O257" i="13"/>
  <c r="P257" i="13"/>
  <c r="T257" i="13"/>
  <c r="V257" i="13"/>
  <c r="D274" i="13"/>
  <c r="K274" i="13" s="1"/>
  <c r="E274" i="13"/>
  <c r="F274" i="13"/>
  <c r="G274" i="13"/>
  <c r="H274" i="13"/>
  <c r="I274" i="13"/>
  <c r="L274" i="13"/>
  <c r="U274" i="13" s="1"/>
  <c r="M274" i="13"/>
  <c r="N274" i="13"/>
  <c r="O274" i="13"/>
  <c r="P274" i="13"/>
  <c r="T274" i="13"/>
  <c r="V274" i="13"/>
  <c r="D57" i="13"/>
  <c r="K57" i="13" s="1"/>
  <c r="E57" i="13"/>
  <c r="F57" i="13"/>
  <c r="G57" i="13"/>
  <c r="H57" i="13"/>
  <c r="I57" i="13"/>
  <c r="L57" i="13"/>
  <c r="U57" i="13" s="1"/>
  <c r="M57" i="13"/>
  <c r="N57" i="13"/>
  <c r="O57" i="13"/>
  <c r="P57" i="13"/>
  <c r="T57" i="13"/>
  <c r="W57" i="13" s="1"/>
  <c r="V57" i="13"/>
  <c r="D205" i="13"/>
  <c r="K205" i="13" s="1"/>
  <c r="E205" i="13"/>
  <c r="F205" i="13"/>
  <c r="G205" i="13"/>
  <c r="H205" i="13"/>
  <c r="I205" i="13"/>
  <c r="L205" i="13"/>
  <c r="U205" i="13" s="1"/>
  <c r="M205" i="13"/>
  <c r="N205" i="13"/>
  <c r="O205" i="13"/>
  <c r="P205" i="13"/>
  <c r="T205" i="13"/>
  <c r="V205" i="13"/>
  <c r="D59" i="13"/>
  <c r="K59" i="13" s="1"/>
  <c r="E59" i="13"/>
  <c r="F59" i="13"/>
  <c r="G59" i="13"/>
  <c r="H59" i="13"/>
  <c r="I59" i="13"/>
  <c r="L59" i="13"/>
  <c r="U59" i="13" s="1"/>
  <c r="M59" i="13"/>
  <c r="N59" i="13"/>
  <c r="O59" i="13"/>
  <c r="P59" i="13"/>
  <c r="T59" i="13"/>
  <c r="W59" i="13" s="1"/>
  <c r="V59" i="13"/>
  <c r="D169" i="13"/>
  <c r="K169" i="13" s="1"/>
  <c r="E169" i="13"/>
  <c r="F169" i="13"/>
  <c r="G169" i="13"/>
  <c r="H169" i="13"/>
  <c r="I169" i="13"/>
  <c r="L169" i="13"/>
  <c r="U169" i="13" s="1"/>
  <c r="M169" i="13"/>
  <c r="N169" i="13"/>
  <c r="O169" i="13"/>
  <c r="P169" i="13"/>
  <c r="T169" i="13"/>
  <c r="W169" i="13" s="1"/>
  <c r="V169" i="13"/>
  <c r="D121" i="13"/>
  <c r="K121" i="13" s="1"/>
  <c r="E121" i="13"/>
  <c r="F121" i="13"/>
  <c r="G121" i="13"/>
  <c r="H121" i="13"/>
  <c r="I121" i="13"/>
  <c r="L121" i="13"/>
  <c r="U121" i="13" s="1"/>
  <c r="M121" i="13"/>
  <c r="N121" i="13"/>
  <c r="O121" i="13"/>
  <c r="P121" i="13"/>
  <c r="T121" i="13"/>
  <c r="W121" i="13" s="1"/>
  <c r="V121" i="13"/>
  <c r="D8" i="13"/>
  <c r="K8" i="13" s="1"/>
  <c r="E8" i="13"/>
  <c r="F8" i="13"/>
  <c r="G8" i="13"/>
  <c r="H8" i="13"/>
  <c r="I8" i="13"/>
  <c r="L8" i="13"/>
  <c r="U8" i="13" s="1"/>
  <c r="M8" i="13"/>
  <c r="N8" i="13"/>
  <c r="O8" i="13"/>
  <c r="P8" i="13"/>
  <c r="T8" i="13"/>
  <c r="W8" i="13" s="1"/>
  <c r="V8" i="13"/>
  <c r="D124" i="13"/>
  <c r="K124" i="13" s="1"/>
  <c r="E124" i="13"/>
  <c r="F124" i="13"/>
  <c r="G124" i="13"/>
  <c r="H124" i="13"/>
  <c r="I124" i="13"/>
  <c r="L124" i="13"/>
  <c r="U124" i="13" s="1"/>
  <c r="M124" i="13"/>
  <c r="N124" i="13"/>
  <c r="O124" i="13"/>
  <c r="P124" i="13"/>
  <c r="T124" i="13"/>
  <c r="W124" i="13" s="1"/>
  <c r="V124" i="13"/>
  <c r="D320" i="13"/>
  <c r="K320" i="13" s="1"/>
  <c r="E320" i="13"/>
  <c r="F320" i="13"/>
  <c r="G320" i="13"/>
  <c r="H320" i="13"/>
  <c r="I320" i="13"/>
  <c r="L320" i="13"/>
  <c r="U320" i="13" s="1"/>
  <c r="M320" i="13"/>
  <c r="N320" i="13"/>
  <c r="O320" i="13"/>
  <c r="P320" i="13"/>
  <c r="T320" i="13"/>
  <c r="V320" i="13"/>
  <c r="D146" i="13"/>
  <c r="K146" i="13" s="1"/>
  <c r="E146" i="13"/>
  <c r="F146" i="13"/>
  <c r="G146" i="13"/>
  <c r="H146" i="13"/>
  <c r="I146" i="13"/>
  <c r="L146" i="13"/>
  <c r="U146" i="13" s="1"/>
  <c r="M146" i="13"/>
  <c r="N146" i="13"/>
  <c r="O146" i="13"/>
  <c r="P146" i="13"/>
  <c r="T146" i="13"/>
  <c r="W146" i="13" s="1"/>
  <c r="V146" i="13"/>
  <c r="D162" i="13"/>
  <c r="K162" i="13" s="1"/>
  <c r="E162" i="13"/>
  <c r="F162" i="13"/>
  <c r="G162" i="13"/>
  <c r="H162" i="13"/>
  <c r="I162" i="13"/>
  <c r="L162" i="13"/>
  <c r="U162" i="13" s="1"/>
  <c r="M162" i="13"/>
  <c r="N162" i="13"/>
  <c r="O162" i="13"/>
  <c r="P162" i="13"/>
  <c r="T162" i="13"/>
  <c r="W162" i="13" s="1"/>
  <c r="V162" i="13"/>
  <c r="D336" i="13"/>
  <c r="K336" i="13" s="1"/>
  <c r="E336" i="13"/>
  <c r="F336" i="13"/>
  <c r="G336" i="13"/>
  <c r="H336" i="13"/>
  <c r="I336" i="13"/>
  <c r="L336" i="13"/>
  <c r="U336" i="13" s="1"/>
  <c r="M336" i="13"/>
  <c r="N336" i="13"/>
  <c r="O336" i="13"/>
  <c r="P336" i="13"/>
  <c r="T336" i="13"/>
  <c r="V336" i="13"/>
  <c r="D67" i="13"/>
  <c r="K67" i="13" s="1"/>
  <c r="E67" i="13"/>
  <c r="F67" i="13"/>
  <c r="G67" i="13"/>
  <c r="H67" i="13"/>
  <c r="I67" i="13"/>
  <c r="L67" i="13"/>
  <c r="U67" i="13" s="1"/>
  <c r="M67" i="13"/>
  <c r="N67" i="13"/>
  <c r="O67" i="13"/>
  <c r="P67" i="13"/>
  <c r="T67" i="13"/>
  <c r="W67" i="13" s="1"/>
  <c r="V67" i="13"/>
  <c r="D127" i="13"/>
  <c r="K127" i="13" s="1"/>
  <c r="E127" i="13"/>
  <c r="F127" i="13"/>
  <c r="G127" i="13"/>
  <c r="H127" i="13"/>
  <c r="I127" i="13"/>
  <c r="L127" i="13"/>
  <c r="U127" i="13" s="1"/>
  <c r="M127" i="13"/>
  <c r="N127" i="13"/>
  <c r="O127" i="13"/>
  <c r="P127" i="13"/>
  <c r="T127" i="13"/>
  <c r="W127" i="13" s="1"/>
  <c r="V127" i="13"/>
  <c r="D19" i="13"/>
  <c r="K19" i="13" s="1"/>
  <c r="E19" i="13"/>
  <c r="F19" i="13"/>
  <c r="G19" i="13"/>
  <c r="H19" i="13"/>
  <c r="I19" i="13"/>
  <c r="L19" i="13"/>
  <c r="U19" i="13" s="1"/>
  <c r="M19" i="13"/>
  <c r="N19" i="13"/>
  <c r="O19" i="13"/>
  <c r="P19" i="13"/>
  <c r="T19" i="13"/>
  <c r="W19" i="13" s="1"/>
  <c r="V19" i="13"/>
  <c r="D353" i="13"/>
  <c r="K353" i="13" s="1"/>
  <c r="E353" i="13"/>
  <c r="F353" i="13"/>
  <c r="G353" i="13"/>
  <c r="H353" i="13"/>
  <c r="I353" i="13"/>
  <c r="L353" i="13"/>
  <c r="U353" i="13" s="1"/>
  <c r="M353" i="13"/>
  <c r="N353" i="13"/>
  <c r="O353" i="13"/>
  <c r="P353" i="13"/>
  <c r="T353" i="13"/>
  <c r="V353" i="13"/>
  <c r="D130" i="13"/>
  <c r="K130" i="13" s="1"/>
  <c r="E130" i="13"/>
  <c r="F130" i="13"/>
  <c r="G130" i="13"/>
  <c r="H130" i="13"/>
  <c r="I130" i="13"/>
  <c r="L130" i="13"/>
  <c r="U130" i="13" s="1"/>
  <c r="M130" i="13"/>
  <c r="N130" i="13"/>
  <c r="O130" i="13"/>
  <c r="P130" i="13"/>
  <c r="T130" i="13"/>
  <c r="W130" i="13" s="1"/>
  <c r="V130" i="13"/>
  <c r="D179" i="13"/>
  <c r="K179" i="13" s="1"/>
  <c r="E179" i="13"/>
  <c r="F179" i="13"/>
  <c r="G179" i="13"/>
  <c r="H179" i="13"/>
  <c r="I179" i="13"/>
  <c r="L179" i="13"/>
  <c r="U179" i="13" s="1"/>
  <c r="M179" i="13"/>
  <c r="N179" i="13"/>
  <c r="O179" i="13"/>
  <c r="P179" i="13"/>
  <c r="T179" i="13"/>
  <c r="W179" i="13" s="1"/>
  <c r="V179" i="13"/>
  <c r="D251" i="13"/>
  <c r="K251" i="13" s="1"/>
  <c r="E251" i="13"/>
  <c r="F251" i="13"/>
  <c r="G251" i="13"/>
  <c r="H251" i="13"/>
  <c r="I251" i="13"/>
  <c r="L251" i="13"/>
  <c r="U251" i="13" s="1"/>
  <c r="M251" i="13"/>
  <c r="N251" i="13"/>
  <c r="O251" i="13"/>
  <c r="P251" i="13"/>
  <c r="T251" i="13"/>
  <c r="V251" i="13"/>
  <c r="D9" i="13"/>
  <c r="K9" i="13" s="1"/>
  <c r="E9" i="13"/>
  <c r="F9" i="13"/>
  <c r="G9" i="13"/>
  <c r="H9" i="13"/>
  <c r="I9" i="13"/>
  <c r="L9" i="13"/>
  <c r="U9" i="13" s="1"/>
  <c r="M9" i="13"/>
  <c r="N9" i="13"/>
  <c r="O9" i="13"/>
  <c r="P9" i="13"/>
  <c r="T9" i="13"/>
  <c r="W9" i="13" s="1"/>
  <c r="V9" i="13"/>
  <c r="D287" i="13"/>
  <c r="K287" i="13" s="1"/>
  <c r="E287" i="13"/>
  <c r="F287" i="13"/>
  <c r="G287" i="13"/>
  <c r="H287" i="13"/>
  <c r="I287" i="13"/>
  <c r="L287" i="13"/>
  <c r="U287" i="13" s="1"/>
  <c r="M287" i="13"/>
  <c r="N287" i="13"/>
  <c r="O287" i="13"/>
  <c r="P287" i="13"/>
  <c r="T287" i="13"/>
  <c r="V287" i="13"/>
  <c r="D208" i="13"/>
  <c r="K208" i="13" s="1"/>
  <c r="E208" i="13"/>
  <c r="F208" i="13"/>
  <c r="G208" i="13"/>
  <c r="H208" i="13"/>
  <c r="I208" i="13"/>
  <c r="L208" i="13"/>
  <c r="U208" i="13" s="1"/>
  <c r="M208" i="13"/>
  <c r="N208" i="13"/>
  <c r="O208" i="13"/>
  <c r="P208" i="13"/>
  <c r="T208" i="13"/>
  <c r="W208" i="13" s="1"/>
  <c r="V208" i="13"/>
  <c r="D196" i="13"/>
  <c r="K196" i="13" s="1"/>
  <c r="E196" i="13"/>
  <c r="F196" i="13"/>
  <c r="G196" i="13"/>
  <c r="H196" i="13"/>
  <c r="I196" i="13"/>
  <c r="L196" i="13"/>
  <c r="U196" i="13" s="1"/>
  <c r="M196" i="13"/>
  <c r="N196" i="13"/>
  <c r="O196" i="13"/>
  <c r="P196" i="13"/>
  <c r="T196" i="13"/>
  <c r="W196" i="13" s="1"/>
  <c r="V196" i="13"/>
  <c r="D137" i="13"/>
  <c r="K137" i="13" s="1"/>
  <c r="E137" i="13"/>
  <c r="F137" i="13"/>
  <c r="G137" i="13"/>
  <c r="H137" i="13"/>
  <c r="I137" i="13"/>
  <c r="L137" i="13"/>
  <c r="U137" i="13" s="1"/>
  <c r="M137" i="13"/>
  <c r="N137" i="13"/>
  <c r="O137" i="13"/>
  <c r="P137" i="13"/>
  <c r="T137" i="13"/>
  <c r="W137" i="13" s="1"/>
  <c r="V137" i="13"/>
  <c r="D15" i="13"/>
  <c r="K15" i="13" s="1"/>
  <c r="E15" i="13"/>
  <c r="F15" i="13"/>
  <c r="G15" i="13"/>
  <c r="H15" i="13"/>
  <c r="I15" i="13"/>
  <c r="L15" i="13"/>
  <c r="U15" i="13" s="1"/>
  <c r="M15" i="13"/>
  <c r="N15" i="13"/>
  <c r="O15" i="13"/>
  <c r="P15" i="13"/>
  <c r="T15" i="13"/>
  <c r="W15" i="13" s="1"/>
  <c r="V15" i="13"/>
  <c r="D5" i="13"/>
  <c r="K5" i="13" s="1"/>
  <c r="E5" i="13"/>
  <c r="F5" i="13"/>
  <c r="G5" i="13"/>
  <c r="H5" i="13"/>
  <c r="I5" i="13"/>
  <c r="L5" i="13"/>
  <c r="U5" i="13" s="1"/>
  <c r="M5" i="13"/>
  <c r="N5" i="13"/>
  <c r="O5" i="13"/>
  <c r="P5" i="13"/>
  <c r="T5" i="13"/>
  <c r="W5" i="13" s="1"/>
  <c r="V5" i="13"/>
  <c r="D14" i="13"/>
  <c r="K14" i="13" s="1"/>
  <c r="E14" i="13"/>
  <c r="F14" i="13"/>
  <c r="G14" i="13"/>
  <c r="H14" i="13"/>
  <c r="I14" i="13"/>
  <c r="L14" i="13"/>
  <c r="U14" i="13" s="1"/>
  <c r="M14" i="13"/>
  <c r="N14" i="13"/>
  <c r="O14" i="13"/>
  <c r="P14" i="13"/>
  <c r="T14" i="13"/>
  <c r="W14" i="13" s="1"/>
  <c r="V14" i="13"/>
  <c r="D133" i="13"/>
  <c r="K133" i="13" s="1"/>
  <c r="E133" i="13"/>
  <c r="F133" i="13"/>
  <c r="G133" i="13"/>
  <c r="H133" i="13"/>
  <c r="I133" i="13"/>
  <c r="L133" i="13"/>
  <c r="U133" i="13" s="1"/>
  <c r="M133" i="13"/>
  <c r="N133" i="13"/>
  <c r="O133" i="13"/>
  <c r="P133" i="13"/>
  <c r="T133" i="13"/>
  <c r="W133" i="13" s="1"/>
  <c r="V133" i="13"/>
  <c r="D186" i="13"/>
  <c r="K186" i="13" s="1"/>
  <c r="E186" i="13"/>
  <c r="F186" i="13"/>
  <c r="G186" i="13"/>
  <c r="H186" i="13"/>
  <c r="I186" i="13"/>
  <c r="L186" i="13"/>
  <c r="U186" i="13" s="1"/>
  <c r="M186" i="13"/>
  <c r="N186" i="13"/>
  <c r="O186" i="13"/>
  <c r="P186" i="13"/>
  <c r="T186" i="13"/>
  <c r="W186" i="13" s="1"/>
  <c r="V186" i="13"/>
  <c r="D184" i="13"/>
  <c r="K184" i="13" s="1"/>
  <c r="E184" i="13"/>
  <c r="F184" i="13"/>
  <c r="G184" i="13"/>
  <c r="H184" i="13"/>
  <c r="I184" i="13"/>
  <c r="L184" i="13"/>
  <c r="U184" i="13" s="1"/>
  <c r="M184" i="13"/>
  <c r="N184" i="13"/>
  <c r="O184" i="13"/>
  <c r="P184" i="13"/>
  <c r="T184" i="13"/>
  <c r="W184" i="13" s="1"/>
  <c r="V184" i="13"/>
  <c r="D73" i="13"/>
  <c r="K73" i="13" s="1"/>
  <c r="E73" i="13"/>
  <c r="F73" i="13"/>
  <c r="G73" i="13"/>
  <c r="H73" i="13"/>
  <c r="I73" i="13"/>
  <c r="L73" i="13"/>
  <c r="U73" i="13" s="1"/>
  <c r="M73" i="13"/>
  <c r="N73" i="13"/>
  <c r="O73" i="13"/>
  <c r="P73" i="13"/>
  <c r="T73" i="13"/>
  <c r="W73" i="13" s="1"/>
  <c r="V73" i="13"/>
  <c r="D96" i="13"/>
  <c r="K96" i="13" s="1"/>
  <c r="E96" i="13"/>
  <c r="F96" i="13"/>
  <c r="G96" i="13"/>
  <c r="H96" i="13"/>
  <c r="I96" i="13"/>
  <c r="L96" i="13"/>
  <c r="U96" i="13" s="1"/>
  <c r="M96" i="13"/>
  <c r="N96" i="13"/>
  <c r="O96" i="13"/>
  <c r="P96" i="13"/>
  <c r="T96" i="13"/>
  <c r="W96" i="13" s="1"/>
  <c r="V96" i="13"/>
  <c r="D103" i="13"/>
  <c r="K103" i="13" s="1"/>
  <c r="E103" i="13"/>
  <c r="F103" i="13"/>
  <c r="G103" i="13"/>
  <c r="H103" i="13"/>
  <c r="I103" i="13"/>
  <c r="L103" i="13"/>
  <c r="U103" i="13" s="1"/>
  <c r="M103" i="13"/>
  <c r="N103" i="13"/>
  <c r="O103" i="13"/>
  <c r="P103" i="13"/>
  <c r="T103" i="13"/>
  <c r="W103" i="13" s="1"/>
  <c r="V103" i="13"/>
  <c r="D4" i="13"/>
  <c r="K4" i="13" s="1"/>
  <c r="E4" i="13"/>
  <c r="F4" i="13"/>
  <c r="G4" i="13"/>
  <c r="H4" i="13"/>
  <c r="I4" i="13"/>
  <c r="L4" i="13"/>
  <c r="U4" i="13" s="1"/>
  <c r="M4" i="13"/>
  <c r="N4" i="13"/>
  <c r="O4" i="13"/>
  <c r="P4" i="13"/>
  <c r="T4" i="13"/>
  <c r="W4" i="13" s="1"/>
  <c r="V4" i="13"/>
  <c r="D80" i="13"/>
  <c r="K80" i="13" s="1"/>
  <c r="E80" i="13"/>
  <c r="F80" i="13"/>
  <c r="G80" i="13"/>
  <c r="H80" i="13"/>
  <c r="I80" i="13"/>
  <c r="L80" i="13"/>
  <c r="U80" i="13" s="1"/>
  <c r="M80" i="13"/>
  <c r="N80" i="13"/>
  <c r="O80" i="13"/>
  <c r="P80" i="13"/>
  <c r="T80" i="13"/>
  <c r="W80" i="13" s="1"/>
  <c r="V80" i="13"/>
  <c r="D110" i="13"/>
  <c r="K110" i="13" s="1"/>
  <c r="E110" i="13"/>
  <c r="F110" i="13"/>
  <c r="G110" i="13"/>
  <c r="H110" i="13"/>
  <c r="I110" i="13"/>
  <c r="L110" i="13"/>
  <c r="U110" i="13" s="1"/>
  <c r="M110" i="13"/>
  <c r="N110" i="13"/>
  <c r="O110" i="13"/>
  <c r="P110" i="13"/>
  <c r="T110" i="13"/>
  <c r="W110" i="13" s="1"/>
  <c r="V110" i="13"/>
  <c r="D197" i="13"/>
  <c r="K197" i="13" s="1"/>
  <c r="E197" i="13"/>
  <c r="F197" i="13"/>
  <c r="G197" i="13"/>
  <c r="H197" i="13"/>
  <c r="I197" i="13"/>
  <c r="L197" i="13"/>
  <c r="U197" i="13" s="1"/>
  <c r="M197" i="13"/>
  <c r="N197" i="13"/>
  <c r="O197" i="13"/>
  <c r="P197" i="13"/>
  <c r="T197" i="13"/>
  <c r="W197" i="13" s="1"/>
  <c r="V197" i="13"/>
  <c r="D94" i="13"/>
  <c r="K94" i="13" s="1"/>
  <c r="E94" i="13"/>
  <c r="F94" i="13"/>
  <c r="G94" i="13"/>
  <c r="H94" i="13"/>
  <c r="I94" i="13"/>
  <c r="L94" i="13"/>
  <c r="U94" i="13" s="1"/>
  <c r="M94" i="13"/>
  <c r="N94" i="13"/>
  <c r="O94" i="13"/>
  <c r="P94" i="13"/>
  <c r="T94" i="13"/>
  <c r="W94" i="13" s="1"/>
  <c r="V94" i="13"/>
  <c r="D42" i="13"/>
  <c r="K42" i="13" s="1"/>
  <c r="E42" i="13"/>
  <c r="F42" i="13"/>
  <c r="G42" i="13"/>
  <c r="H42" i="13"/>
  <c r="I42" i="13"/>
  <c r="L42" i="13"/>
  <c r="U42" i="13" s="1"/>
  <c r="M42" i="13"/>
  <c r="N42" i="13"/>
  <c r="O42" i="13"/>
  <c r="P42" i="13"/>
  <c r="T42" i="13"/>
  <c r="W42" i="13" s="1"/>
  <c r="V42" i="13"/>
  <c r="D16" i="13"/>
  <c r="K16" i="13" s="1"/>
  <c r="E16" i="13"/>
  <c r="F16" i="13"/>
  <c r="G16" i="13"/>
  <c r="H16" i="13"/>
  <c r="I16" i="13"/>
  <c r="L16" i="13"/>
  <c r="U16" i="13" s="1"/>
  <c r="M16" i="13"/>
  <c r="N16" i="13"/>
  <c r="O16" i="13"/>
  <c r="P16" i="13"/>
  <c r="T16" i="13"/>
  <c r="W16" i="13" s="1"/>
  <c r="V16" i="13"/>
  <c r="D53" i="13"/>
  <c r="K53" i="13" s="1"/>
  <c r="E53" i="13"/>
  <c r="F53" i="13"/>
  <c r="G53" i="13"/>
  <c r="H53" i="13"/>
  <c r="I53" i="13"/>
  <c r="L53" i="13"/>
  <c r="U53" i="13" s="1"/>
  <c r="M53" i="13"/>
  <c r="N53" i="13"/>
  <c r="O53" i="13"/>
  <c r="P53" i="13"/>
  <c r="T53" i="13"/>
  <c r="W53" i="13" s="1"/>
  <c r="V53" i="13"/>
  <c r="D194" i="13"/>
  <c r="K194" i="13" s="1"/>
  <c r="E194" i="13"/>
  <c r="F194" i="13"/>
  <c r="G194" i="13"/>
  <c r="H194" i="13"/>
  <c r="I194" i="13"/>
  <c r="L194" i="13"/>
  <c r="U194" i="13" s="1"/>
  <c r="M194" i="13"/>
  <c r="N194" i="13"/>
  <c r="O194" i="13"/>
  <c r="P194" i="13"/>
  <c r="T194" i="13"/>
  <c r="W194" i="13" s="1"/>
  <c r="V194" i="13"/>
  <c r="D158" i="13"/>
  <c r="K158" i="13" s="1"/>
  <c r="E158" i="13"/>
  <c r="F158" i="13"/>
  <c r="G158" i="13"/>
  <c r="H158" i="13"/>
  <c r="I158" i="13"/>
  <c r="L158" i="13"/>
  <c r="U158" i="13" s="1"/>
  <c r="M158" i="13"/>
  <c r="N158" i="13"/>
  <c r="O158" i="13"/>
  <c r="P158" i="13"/>
  <c r="T158" i="13"/>
  <c r="W158" i="13" s="1"/>
  <c r="V158" i="13"/>
  <c r="D164" i="13"/>
  <c r="K164" i="13" s="1"/>
  <c r="E164" i="13"/>
  <c r="F164" i="13"/>
  <c r="G164" i="13"/>
  <c r="H164" i="13"/>
  <c r="I164" i="13"/>
  <c r="L164" i="13"/>
  <c r="U164" i="13" s="1"/>
  <c r="M164" i="13"/>
  <c r="N164" i="13"/>
  <c r="O164" i="13"/>
  <c r="P164" i="13"/>
  <c r="T164" i="13"/>
  <c r="W164" i="13" s="1"/>
  <c r="V164" i="13"/>
  <c r="D64" i="13"/>
  <c r="K64" i="13" s="1"/>
  <c r="E64" i="13"/>
  <c r="F64" i="13"/>
  <c r="G64" i="13"/>
  <c r="H64" i="13"/>
  <c r="I64" i="13"/>
  <c r="L64" i="13"/>
  <c r="U64" i="13" s="1"/>
  <c r="M64" i="13"/>
  <c r="N64" i="13"/>
  <c r="O64" i="13"/>
  <c r="P64" i="13"/>
  <c r="T64" i="13"/>
  <c r="W64" i="13" s="1"/>
  <c r="V64" i="13"/>
  <c r="D286" i="13"/>
  <c r="K286" i="13" s="1"/>
  <c r="E286" i="13"/>
  <c r="F286" i="13"/>
  <c r="G286" i="13"/>
  <c r="I286" i="13"/>
  <c r="L286" i="13"/>
  <c r="U286" i="13" s="1"/>
  <c r="M286" i="13"/>
  <c r="N286" i="13"/>
  <c r="O286" i="13"/>
  <c r="P286" i="13"/>
  <c r="T286" i="13"/>
  <c r="W286" i="13" s="1"/>
  <c r="V286" i="13"/>
  <c r="AM2" i="12"/>
  <c r="AM3" i="12"/>
  <c r="AN3" i="12"/>
  <c r="AM4" i="12"/>
  <c r="AN4" i="12"/>
  <c r="AM5" i="12"/>
  <c r="AN5" i="12"/>
  <c r="AM6" i="12"/>
  <c r="AN6" i="12"/>
  <c r="AM7" i="12"/>
  <c r="AN7" i="12"/>
  <c r="AM8" i="12"/>
  <c r="AN8" i="12"/>
  <c r="AM9" i="12"/>
  <c r="AN9" i="12"/>
  <c r="AM10" i="12"/>
  <c r="AN10" i="12"/>
  <c r="AM11" i="12"/>
  <c r="AN11" i="12"/>
  <c r="AM12" i="12"/>
  <c r="AN12" i="12"/>
  <c r="AM13" i="12"/>
  <c r="AN13" i="12"/>
  <c r="AM14" i="12"/>
  <c r="AN14" i="12"/>
  <c r="AM15" i="12"/>
  <c r="AN15" i="12"/>
  <c r="AM16" i="12"/>
  <c r="AN16" i="12"/>
  <c r="AM17" i="12"/>
  <c r="AN17" i="12"/>
  <c r="AM18" i="12"/>
  <c r="AN18" i="12"/>
  <c r="AM19" i="12"/>
  <c r="AN19" i="12"/>
  <c r="AM20" i="12"/>
  <c r="AN20" i="12"/>
  <c r="AM21" i="12"/>
  <c r="AN21" i="12"/>
  <c r="AM22" i="12"/>
  <c r="AN22" i="12"/>
  <c r="AM23" i="12"/>
  <c r="AN23" i="12"/>
  <c r="AM24" i="12"/>
  <c r="AN24" i="12"/>
  <c r="AM25" i="12"/>
  <c r="AN25" i="12"/>
  <c r="AM26" i="12"/>
  <c r="AN26" i="12"/>
  <c r="AM27" i="12"/>
  <c r="AN27" i="12"/>
  <c r="AM28" i="12"/>
  <c r="AN28" i="12"/>
  <c r="AM29" i="12"/>
  <c r="AN29" i="12"/>
  <c r="AM30" i="12"/>
  <c r="AN30" i="12"/>
  <c r="AM31" i="12"/>
  <c r="AN31" i="12"/>
  <c r="AM32" i="12"/>
  <c r="AN32" i="12"/>
  <c r="AM33" i="12"/>
  <c r="AN33" i="12"/>
  <c r="AM34" i="12"/>
  <c r="AN34" i="12"/>
  <c r="AM35" i="12"/>
  <c r="AN35" i="12"/>
  <c r="AM36" i="12"/>
  <c r="AN36" i="12"/>
  <c r="AM37" i="12"/>
  <c r="AN37" i="12"/>
  <c r="AM38" i="12"/>
  <c r="AN38" i="12"/>
  <c r="AM39" i="12"/>
  <c r="AN39" i="12"/>
  <c r="AM40" i="12"/>
  <c r="AN40" i="12"/>
  <c r="AM41" i="12"/>
  <c r="AN41" i="12"/>
  <c r="AM42" i="12"/>
  <c r="AN42" i="12"/>
  <c r="AM43" i="12"/>
  <c r="AN43" i="12"/>
  <c r="AM44" i="12"/>
  <c r="AN44" i="12"/>
  <c r="AM45" i="12"/>
  <c r="AN45" i="12"/>
  <c r="AM46" i="12"/>
  <c r="AN46" i="12"/>
  <c r="AM47" i="12"/>
  <c r="AN47" i="12"/>
  <c r="AM48" i="12"/>
  <c r="AN48" i="12"/>
  <c r="AM49" i="12"/>
  <c r="AN49" i="12"/>
  <c r="AM50" i="12"/>
  <c r="AN50" i="12"/>
  <c r="AM51" i="12"/>
  <c r="AN51" i="12"/>
  <c r="AM52" i="12"/>
  <c r="AN52" i="12"/>
  <c r="AM53" i="12"/>
  <c r="AN53" i="12"/>
  <c r="AM54" i="12"/>
  <c r="AN54" i="12"/>
  <c r="AM55" i="12"/>
  <c r="AN55" i="12"/>
  <c r="AM56" i="12"/>
  <c r="AN56" i="12"/>
  <c r="AM57" i="12"/>
  <c r="AN57" i="12"/>
  <c r="AM58" i="12"/>
  <c r="AN58" i="12"/>
  <c r="AM59" i="12"/>
  <c r="AN59" i="12"/>
  <c r="AM60" i="12"/>
  <c r="AN60" i="12"/>
  <c r="AM61" i="12"/>
  <c r="AN61" i="12"/>
  <c r="AM62" i="12"/>
  <c r="AN62" i="12"/>
  <c r="AM63" i="12"/>
  <c r="AN63" i="12"/>
  <c r="AM64" i="12"/>
  <c r="AN64" i="12"/>
  <c r="AM65" i="12"/>
  <c r="AN65" i="12"/>
  <c r="AM66" i="12"/>
  <c r="AN66" i="12"/>
  <c r="AM67" i="12"/>
  <c r="AN67" i="12"/>
  <c r="AM68" i="12"/>
  <c r="AN68" i="12"/>
  <c r="AM69" i="12"/>
  <c r="AN69" i="12"/>
  <c r="AM70" i="12"/>
  <c r="AN70" i="12"/>
  <c r="AM71" i="12"/>
  <c r="AN71" i="12"/>
  <c r="AM72" i="12"/>
  <c r="AN72" i="12"/>
  <c r="AM73" i="12"/>
  <c r="AN73" i="12"/>
  <c r="AM74" i="12"/>
  <c r="AN74" i="12"/>
  <c r="AM75" i="12"/>
  <c r="AN75" i="12"/>
  <c r="AM76" i="12"/>
  <c r="AN76" i="12"/>
  <c r="AM77" i="12"/>
  <c r="AN77" i="12"/>
  <c r="AM78" i="12"/>
  <c r="AN78" i="12"/>
  <c r="AM79" i="12"/>
  <c r="AN79" i="12"/>
  <c r="AM80" i="12"/>
  <c r="AN80" i="12"/>
  <c r="AM81" i="12"/>
  <c r="AN81" i="12"/>
  <c r="AM82" i="12"/>
  <c r="AN82" i="12"/>
  <c r="AM83" i="12"/>
  <c r="AN83" i="12"/>
  <c r="AM84" i="12"/>
  <c r="AN84" i="12"/>
  <c r="AM85" i="12"/>
  <c r="AN85" i="12"/>
  <c r="AM86" i="12"/>
  <c r="AN86" i="12"/>
  <c r="AM87" i="12"/>
  <c r="AN87" i="12"/>
  <c r="AM88" i="12"/>
  <c r="AN88" i="12"/>
  <c r="AM89" i="12"/>
  <c r="AN89" i="12"/>
  <c r="AM90" i="12"/>
  <c r="AN90" i="12"/>
  <c r="AM91" i="12"/>
  <c r="AN91" i="12"/>
  <c r="AM92" i="12"/>
  <c r="AN92" i="12"/>
  <c r="AM93" i="12"/>
  <c r="AN93" i="12"/>
  <c r="AM94" i="12"/>
  <c r="AN94" i="12"/>
  <c r="AM95" i="12"/>
  <c r="AN95" i="12"/>
  <c r="AM96" i="12"/>
  <c r="AN96" i="12"/>
  <c r="AM97" i="12"/>
  <c r="AN97" i="12"/>
  <c r="AM98" i="12"/>
  <c r="AN98" i="12"/>
  <c r="AM99" i="12"/>
  <c r="AN99" i="12"/>
  <c r="AM100" i="12"/>
  <c r="AN100" i="12"/>
  <c r="AM101" i="12"/>
  <c r="AN101" i="12"/>
  <c r="AM102" i="12"/>
  <c r="AN102" i="12"/>
  <c r="AM103" i="12"/>
  <c r="AN103" i="12"/>
  <c r="AM104" i="12"/>
  <c r="AN104" i="12"/>
  <c r="AM105" i="12"/>
  <c r="AN105" i="12"/>
  <c r="AM106" i="12"/>
  <c r="AN106" i="12"/>
  <c r="AM107" i="12"/>
  <c r="AN107" i="12"/>
  <c r="AM108" i="12"/>
  <c r="AN108" i="12"/>
  <c r="AM109" i="12"/>
  <c r="AN109" i="12"/>
  <c r="AM110" i="12"/>
  <c r="AN110" i="12"/>
  <c r="AM111" i="12"/>
  <c r="AN111" i="12"/>
  <c r="AM112" i="12"/>
  <c r="AN112" i="12"/>
  <c r="AM113" i="12"/>
  <c r="AN113" i="12"/>
  <c r="AM114" i="12"/>
  <c r="AN114" i="12"/>
  <c r="AM115" i="12"/>
  <c r="AN115" i="12"/>
  <c r="AM116" i="12"/>
  <c r="AN116" i="12"/>
  <c r="AM117" i="12"/>
  <c r="AN117" i="12"/>
  <c r="AM118" i="12"/>
  <c r="AN118" i="12"/>
  <c r="AM119" i="12"/>
  <c r="AN119" i="12"/>
  <c r="AM120" i="12"/>
  <c r="AN120" i="12"/>
  <c r="AM121" i="12"/>
  <c r="AN121" i="12"/>
  <c r="AM122" i="12"/>
  <c r="AN122" i="12"/>
  <c r="AM123" i="12"/>
  <c r="AN123" i="12"/>
  <c r="AM124" i="12"/>
  <c r="AN124" i="12"/>
  <c r="AM125" i="12"/>
  <c r="AN125" i="12"/>
  <c r="AM126" i="12"/>
  <c r="AN126" i="12"/>
  <c r="AM127" i="12"/>
  <c r="AN127" i="12"/>
  <c r="AM128" i="12"/>
  <c r="AN128" i="12"/>
  <c r="AM129" i="12"/>
  <c r="AN129" i="12"/>
  <c r="AM130" i="12"/>
  <c r="AN130" i="12"/>
  <c r="AM131" i="12"/>
  <c r="AN131" i="12"/>
  <c r="AM132" i="12"/>
  <c r="AN132" i="12"/>
  <c r="AM133" i="12"/>
  <c r="AN133" i="12"/>
  <c r="AM134" i="12"/>
  <c r="AN134" i="12"/>
  <c r="AM135" i="12"/>
  <c r="AN135" i="12"/>
  <c r="AM136" i="12"/>
  <c r="AN136" i="12"/>
  <c r="AM137" i="12"/>
  <c r="AN137" i="12"/>
  <c r="AM138" i="12"/>
  <c r="AN138" i="12"/>
  <c r="AM139" i="12"/>
  <c r="AN139" i="12"/>
  <c r="AM140" i="12"/>
  <c r="AN140" i="12"/>
  <c r="AM141" i="12"/>
  <c r="AN141" i="12"/>
  <c r="AM142" i="12"/>
  <c r="AN142" i="12"/>
  <c r="AM143" i="12"/>
  <c r="AN143" i="12"/>
  <c r="AM144" i="12"/>
  <c r="AN144" i="12"/>
  <c r="AM145" i="12"/>
  <c r="AN145" i="12"/>
  <c r="AM146" i="12"/>
  <c r="AN146" i="12"/>
  <c r="AM147" i="12"/>
  <c r="AN147" i="12"/>
  <c r="AM148" i="12"/>
  <c r="AN148" i="12"/>
  <c r="AM149" i="12"/>
  <c r="AN149" i="12"/>
  <c r="AM150" i="12"/>
  <c r="AN150" i="12"/>
  <c r="AM151" i="12"/>
  <c r="AN151" i="12"/>
  <c r="AM152" i="12"/>
  <c r="AN152" i="12"/>
  <c r="AM153" i="12"/>
  <c r="AN153" i="12"/>
  <c r="AM154" i="12"/>
  <c r="AN154" i="12"/>
  <c r="AM155" i="12"/>
  <c r="AN155" i="12"/>
  <c r="AM156" i="12"/>
  <c r="AN156" i="12"/>
  <c r="AM157" i="12"/>
  <c r="AN157" i="12"/>
  <c r="AM158" i="12"/>
  <c r="AN158" i="12"/>
  <c r="AM159" i="12"/>
  <c r="AN159" i="12"/>
  <c r="AM160" i="12"/>
  <c r="AN160" i="12"/>
  <c r="AM161" i="12"/>
  <c r="AN161" i="12"/>
  <c r="AM162" i="12"/>
  <c r="AN162" i="12"/>
  <c r="AM163" i="12"/>
  <c r="AN163" i="12"/>
  <c r="AM164" i="12"/>
  <c r="AN164" i="12"/>
  <c r="AM165" i="12"/>
  <c r="AN165" i="12"/>
  <c r="AM166" i="12"/>
  <c r="AN166" i="12"/>
  <c r="AM167" i="12"/>
  <c r="AN167" i="12"/>
  <c r="AM168" i="12"/>
  <c r="AN168" i="12"/>
  <c r="AM169" i="12"/>
  <c r="AN169" i="12"/>
  <c r="AM170" i="12"/>
  <c r="AN170" i="12"/>
  <c r="AM171" i="12"/>
  <c r="AN171" i="12"/>
  <c r="AM172" i="12"/>
  <c r="AN172" i="12"/>
  <c r="AM173" i="12"/>
  <c r="AN173" i="12"/>
  <c r="AM174" i="12"/>
  <c r="AN174" i="12"/>
  <c r="AM175" i="12"/>
  <c r="AN175" i="12"/>
  <c r="AM176" i="12"/>
  <c r="AN176" i="12"/>
  <c r="AM177" i="12"/>
  <c r="AN177" i="12"/>
  <c r="AM178" i="12"/>
  <c r="AN178" i="12"/>
  <c r="AM179" i="12"/>
  <c r="AN179" i="12"/>
  <c r="AM180" i="12"/>
  <c r="AN180" i="12"/>
  <c r="AM181" i="12"/>
  <c r="AN181" i="12"/>
  <c r="AM182" i="12"/>
  <c r="AN182" i="12"/>
  <c r="AM183" i="12"/>
  <c r="AN183" i="12"/>
  <c r="AM184" i="12"/>
  <c r="AN184" i="12"/>
  <c r="AM185" i="12"/>
  <c r="AN185" i="12"/>
  <c r="AM186" i="12"/>
  <c r="AN186" i="12"/>
  <c r="AM187" i="12"/>
  <c r="AN187" i="12"/>
  <c r="AM188" i="12"/>
  <c r="AN188" i="12"/>
  <c r="AM189" i="12"/>
  <c r="AN189" i="12"/>
  <c r="AM190" i="12"/>
  <c r="AN190" i="12"/>
  <c r="AM191" i="12"/>
  <c r="AN191" i="12"/>
  <c r="AM192" i="12"/>
  <c r="AN192" i="12"/>
  <c r="AM193" i="12"/>
  <c r="AN193" i="12"/>
  <c r="AM194" i="12"/>
  <c r="AN194" i="12"/>
  <c r="AM195" i="12"/>
  <c r="AN195" i="12"/>
  <c r="AM196" i="12"/>
  <c r="AN196" i="12"/>
  <c r="AM197" i="12"/>
  <c r="AN197" i="12"/>
  <c r="AM198" i="12"/>
  <c r="AN198" i="12"/>
  <c r="AM199" i="12"/>
  <c r="AN199" i="12"/>
  <c r="AM200" i="12"/>
  <c r="AN200" i="12"/>
  <c r="AM201" i="12"/>
  <c r="AN201" i="12"/>
  <c r="AM202" i="12"/>
  <c r="AN202" i="12"/>
  <c r="AM203" i="12"/>
  <c r="AN203" i="12"/>
  <c r="AM204" i="12"/>
  <c r="AN204" i="12"/>
  <c r="AM205" i="12"/>
  <c r="AN205" i="12"/>
  <c r="AM206" i="12"/>
  <c r="AN206" i="12"/>
  <c r="AM207" i="12"/>
  <c r="AN207" i="12"/>
  <c r="AM208" i="12"/>
  <c r="AN208" i="12"/>
  <c r="AM209" i="12"/>
  <c r="AN209" i="12"/>
  <c r="AM210" i="12"/>
  <c r="AN210" i="12"/>
  <c r="AM211" i="12"/>
  <c r="AN211" i="12"/>
  <c r="AM212" i="12"/>
  <c r="AN212" i="12"/>
  <c r="AM213" i="12"/>
  <c r="AN213" i="12"/>
  <c r="AM214" i="12"/>
  <c r="AN214" i="12"/>
  <c r="AM215" i="12"/>
  <c r="AN215" i="12"/>
  <c r="AM216" i="12"/>
  <c r="AN216" i="12"/>
  <c r="AM217" i="12"/>
  <c r="AN217" i="12"/>
  <c r="AM218" i="12"/>
  <c r="AN218" i="12"/>
  <c r="AM219" i="12"/>
  <c r="AN219" i="12"/>
  <c r="AM220" i="12"/>
  <c r="AN220" i="12"/>
  <c r="AM221" i="12"/>
  <c r="AN221" i="12"/>
  <c r="AM222" i="12"/>
  <c r="AN222" i="12"/>
  <c r="AM223" i="12"/>
  <c r="AN223" i="12"/>
  <c r="AM224" i="12"/>
  <c r="AN224" i="12"/>
  <c r="AM225" i="12"/>
  <c r="AN225" i="12"/>
  <c r="AM226" i="12"/>
  <c r="AN226" i="12"/>
  <c r="AM227" i="12"/>
  <c r="AN227" i="12"/>
  <c r="AM228" i="12"/>
  <c r="AN228" i="12"/>
  <c r="AM229" i="12"/>
  <c r="AN229" i="12"/>
  <c r="AM230" i="12"/>
  <c r="AN230" i="12"/>
  <c r="AM231" i="12"/>
  <c r="AN231" i="12"/>
  <c r="AM232" i="12"/>
  <c r="AN232" i="12"/>
  <c r="AM233" i="12"/>
  <c r="AN233" i="12"/>
  <c r="AM234" i="12"/>
  <c r="AN234" i="12"/>
  <c r="AM235" i="12"/>
  <c r="AN235" i="12"/>
  <c r="AM236" i="12"/>
  <c r="AN236" i="12"/>
  <c r="AM237" i="12"/>
  <c r="AN237" i="12"/>
  <c r="AM238" i="12"/>
  <c r="AN238" i="12"/>
  <c r="AM239" i="12"/>
  <c r="AN239" i="12"/>
  <c r="AM240" i="12"/>
  <c r="AN240" i="12"/>
  <c r="AM241" i="12"/>
  <c r="AN241" i="12"/>
  <c r="AM242" i="12"/>
  <c r="AN242" i="12"/>
  <c r="AM243" i="12"/>
  <c r="AN243" i="12"/>
  <c r="AM244" i="12"/>
  <c r="AN244" i="12"/>
  <c r="AM245" i="12"/>
  <c r="AN245" i="12"/>
  <c r="AM246" i="12"/>
  <c r="AN246" i="12"/>
  <c r="AM247" i="12"/>
  <c r="AN247" i="12"/>
  <c r="AM248" i="12"/>
  <c r="AN248" i="12"/>
  <c r="AM249" i="12"/>
  <c r="AN249" i="12"/>
  <c r="AM250" i="12"/>
  <c r="AN250" i="12"/>
  <c r="AM251" i="12"/>
  <c r="AN251" i="12"/>
  <c r="AM252" i="12"/>
  <c r="AN252" i="12"/>
  <c r="AM253" i="12"/>
  <c r="AN253" i="12"/>
  <c r="AM254" i="12"/>
  <c r="AN254" i="12"/>
  <c r="AM255" i="12"/>
  <c r="AN255" i="12"/>
  <c r="AM256" i="12"/>
  <c r="AN256" i="12"/>
  <c r="AM257" i="12"/>
  <c r="AN257" i="12"/>
  <c r="AM258" i="12"/>
  <c r="AN258" i="12"/>
  <c r="AM259" i="12"/>
  <c r="AN259" i="12"/>
  <c r="AM260" i="12"/>
  <c r="AN260" i="12"/>
  <c r="AM261" i="12"/>
  <c r="AN261" i="12"/>
  <c r="AM262" i="12"/>
  <c r="AN262" i="12"/>
  <c r="AM263" i="12"/>
  <c r="AN263" i="12"/>
  <c r="AM264" i="12"/>
  <c r="AN264" i="12"/>
  <c r="AM265" i="12"/>
  <c r="AN265" i="12"/>
  <c r="AM266" i="12"/>
  <c r="AN266" i="12"/>
  <c r="AM267" i="12"/>
  <c r="AN267" i="12"/>
  <c r="AM268" i="12"/>
  <c r="AN268" i="12"/>
  <c r="AM269" i="12"/>
  <c r="AN269" i="12"/>
  <c r="AM270" i="12"/>
  <c r="AN270" i="12"/>
  <c r="AM271" i="12"/>
  <c r="AN271" i="12"/>
  <c r="AM272" i="12"/>
  <c r="AN272" i="12"/>
  <c r="AM273" i="12"/>
  <c r="AN273" i="12"/>
  <c r="AM274" i="12"/>
  <c r="AN274" i="12"/>
  <c r="AM275" i="12"/>
  <c r="AN275" i="12"/>
  <c r="AM276" i="12"/>
  <c r="AN276" i="12"/>
  <c r="AM277" i="12"/>
  <c r="AN277" i="12"/>
  <c r="AM278" i="12"/>
  <c r="AN278" i="12"/>
  <c r="AM279" i="12"/>
  <c r="AN279" i="12"/>
  <c r="AM280" i="12"/>
  <c r="AN280" i="12"/>
  <c r="AM281" i="12"/>
  <c r="AN281" i="12"/>
  <c r="AM282" i="12"/>
  <c r="AN282" i="12"/>
  <c r="AM283" i="12"/>
  <c r="AN283" i="12"/>
  <c r="AM284" i="12"/>
  <c r="AN284" i="12"/>
  <c r="AM285" i="12"/>
  <c r="AN285" i="12"/>
  <c r="AM286" i="12"/>
  <c r="AN286" i="12"/>
  <c r="AM287" i="12"/>
  <c r="AN287" i="12"/>
  <c r="AM288" i="12"/>
  <c r="AN288" i="12"/>
  <c r="AM289" i="12"/>
  <c r="AN289" i="12"/>
  <c r="AM290" i="12"/>
  <c r="AN290" i="12"/>
  <c r="AM291" i="12"/>
  <c r="AN291" i="12"/>
  <c r="AM292" i="12"/>
  <c r="AN292" i="12"/>
  <c r="AM293" i="12"/>
  <c r="AN293" i="12"/>
  <c r="AM294" i="12"/>
  <c r="AN294" i="12"/>
  <c r="AM295" i="12"/>
  <c r="AN295" i="12"/>
  <c r="AM296" i="12"/>
  <c r="AN296" i="12"/>
  <c r="AM297" i="12"/>
  <c r="AN297" i="12"/>
  <c r="AM298" i="12"/>
  <c r="AN298" i="12"/>
  <c r="AM299" i="12"/>
  <c r="AN299" i="12"/>
  <c r="AM300" i="12"/>
  <c r="AN300" i="12"/>
  <c r="AM301" i="12"/>
  <c r="AN301" i="12"/>
  <c r="AM302" i="12"/>
  <c r="AN302" i="12"/>
  <c r="AM303" i="12"/>
  <c r="AN303" i="12"/>
  <c r="AM304" i="12"/>
  <c r="AN304" i="12"/>
  <c r="AM305" i="12"/>
  <c r="AN305" i="12"/>
  <c r="AM306" i="12"/>
  <c r="AN306" i="12"/>
  <c r="AM307" i="12"/>
  <c r="AN307" i="12"/>
  <c r="AM308" i="12"/>
  <c r="AN308" i="12"/>
  <c r="AM309" i="12"/>
  <c r="AN309" i="12"/>
  <c r="AM310" i="12"/>
  <c r="AN310" i="12"/>
  <c r="AM311" i="12"/>
  <c r="AN311" i="12"/>
  <c r="AM312" i="12"/>
  <c r="AN312" i="12"/>
  <c r="AM313" i="12"/>
  <c r="AN313" i="12"/>
  <c r="AM314" i="12"/>
  <c r="AN314" i="12"/>
  <c r="AM315" i="12"/>
  <c r="AN315" i="12"/>
  <c r="AM316" i="12"/>
  <c r="AN316" i="12"/>
  <c r="AM317" i="12"/>
  <c r="AN317" i="12"/>
  <c r="AM318" i="12"/>
  <c r="AN318" i="12"/>
  <c r="AM319" i="12"/>
  <c r="AN319" i="12"/>
  <c r="AM320" i="12"/>
  <c r="AN320" i="12"/>
  <c r="AM321" i="12"/>
  <c r="AN321" i="12"/>
  <c r="AM322" i="12"/>
  <c r="AN322" i="12"/>
  <c r="AM323" i="12"/>
  <c r="AN323" i="12"/>
  <c r="AM324" i="12"/>
  <c r="AN324" i="12"/>
  <c r="AM325" i="12"/>
  <c r="AN325" i="12"/>
  <c r="AM326" i="12"/>
  <c r="AN326" i="12"/>
  <c r="AM327" i="12"/>
  <c r="AN327" i="12"/>
  <c r="AM328" i="12"/>
  <c r="AN328" i="12"/>
  <c r="AM329" i="12"/>
  <c r="AN329" i="12"/>
  <c r="AM330" i="12"/>
  <c r="AN330" i="12"/>
  <c r="AM331" i="12"/>
  <c r="AN331" i="12"/>
  <c r="AM332" i="12"/>
  <c r="AN332" i="12"/>
  <c r="AM333" i="12"/>
  <c r="AN333" i="12"/>
  <c r="AM334" i="12"/>
  <c r="AN334" i="12"/>
  <c r="AM335" i="12"/>
  <c r="AN335" i="12"/>
  <c r="AM336" i="12"/>
  <c r="AN336" i="12"/>
  <c r="AM337" i="12"/>
  <c r="AN337" i="12"/>
  <c r="AM338" i="12"/>
  <c r="AN338" i="12"/>
  <c r="AM339" i="12"/>
  <c r="AN339" i="12"/>
  <c r="AM340" i="12"/>
  <c r="AN340" i="12"/>
  <c r="AM341" i="12"/>
  <c r="AN341" i="12"/>
  <c r="AM342" i="12"/>
  <c r="AN342" i="12"/>
  <c r="AM343" i="12"/>
  <c r="AN343" i="12"/>
  <c r="AM344" i="12"/>
  <c r="AN344" i="12"/>
  <c r="AM345" i="12"/>
  <c r="AN345" i="12"/>
  <c r="AM346" i="12"/>
  <c r="AN346" i="12"/>
  <c r="AM347" i="12"/>
  <c r="AN347" i="12"/>
  <c r="AM348" i="12"/>
  <c r="AN348" i="12"/>
  <c r="AM349" i="12"/>
  <c r="AN349" i="12"/>
  <c r="AM350" i="12"/>
  <c r="AN350" i="12"/>
  <c r="AM351" i="12"/>
  <c r="AN351" i="12"/>
  <c r="AM352" i="12"/>
  <c r="AN352" i="12"/>
  <c r="AM353" i="12"/>
  <c r="AN353" i="12"/>
  <c r="AM354" i="12"/>
  <c r="AN354" i="12"/>
  <c r="AM355" i="12"/>
  <c r="AN355" i="12"/>
  <c r="AM356" i="12"/>
  <c r="AN356" i="12"/>
  <c r="AM357" i="12"/>
  <c r="AN357" i="12"/>
  <c r="AM358" i="12"/>
  <c r="AN358" i="12"/>
  <c r="AM359" i="12"/>
  <c r="AN359" i="12"/>
  <c r="AM360" i="12"/>
  <c r="AN360" i="12"/>
  <c r="AM361" i="12"/>
  <c r="AN361" i="12"/>
  <c r="AM362" i="12"/>
  <c r="AN362" i="12"/>
  <c r="AM363" i="12"/>
  <c r="AN363" i="12"/>
  <c r="AM364" i="12"/>
  <c r="AN364" i="12"/>
  <c r="AM365" i="12"/>
  <c r="AN365" i="12"/>
  <c r="AM366" i="12"/>
  <c r="AN366" i="12"/>
  <c r="AM367" i="12"/>
  <c r="AN367" i="12"/>
  <c r="AM368" i="12"/>
  <c r="AN368" i="12"/>
  <c r="AM369" i="12"/>
  <c r="AN369" i="12"/>
  <c r="AM370" i="12"/>
  <c r="AN370" i="12"/>
  <c r="AM371" i="12"/>
  <c r="AN371" i="12"/>
  <c r="AM372" i="12"/>
  <c r="AN372" i="12"/>
  <c r="AM373" i="12"/>
  <c r="AN373" i="12"/>
  <c r="AM374" i="12"/>
  <c r="AN374" i="12"/>
  <c r="AM375" i="12"/>
  <c r="AN375" i="12"/>
  <c r="AM376" i="12"/>
  <c r="AN376" i="12"/>
  <c r="AM377" i="12"/>
  <c r="AN377" i="12"/>
  <c r="AM378" i="12"/>
  <c r="AN378" i="12"/>
  <c r="AM379" i="12"/>
  <c r="AN379" i="12"/>
  <c r="AM380" i="12"/>
  <c r="AN380" i="12"/>
  <c r="AM381" i="12"/>
  <c r="AN381" i="12"/>
  <c r="AM382" i="12"/>
  <c r="AN382" i="12"/>
  <c r="AM383" i="12"/>
  <c r="AN383" i="12"/>
  <c r="AM384" i="12"/>
  <c r="AN384" i="12"/>
  <c r="AN2" i="12"/>
  <c r="AL2" i="12"/>
  <c r="AL3" i="12"/>
  <c r="AL4" i="12"/>
  <c r="AL5" i="12"/>
  <c r="AL6" i="12"/>
  <c r="AL7" i="12"/>
  <c r="AL8" i="12"/>
  <c r="AL9" i="12"/>
  <c r="AL10" i="12"/>
  <c r="AL11" i="12"/>
  <c r="AL12" i="12"/>
  <c r="AL13" i="12"/>
  <c r="AL14" i="12"/>
  <c r="AL15" i="12"/>
  <c r="AL16" i="12"/>
  <c r="AL17" i="12"/>
  <c r="AL18" i="12"/>
  <c r="AL19" i="12"/>
  <c r="AL20" i="12"/>
  <c r="AL21" i="12"/>
  <c r="AL22" i="12"/>
  <c r="AL23" i="12"/>
  <c r="AL24" i="12"/>
  <c r="AL25" i="12"/>
  <c r="AL26" i="12"/>
  <c r="AL27" i="12"/>
  <c r="AL28" i="12"/>
  <c r="AL29" i="12"/>
  <c r="AL30" i="12"/>
  <c r="AL31" i="12"/>
  <c r="AL32" i="12"/>
  <c r="AL33" i="12"/>
  <c r="AL34" i="12"/>
  <c r="AL35" i="12"/>
  <c r="AL36" i="12"/>
  <c r="AL37" i="12"/>
  <c r="AL38" i="12"/>
  <c r="AL39" i="12"/>
  <c r="AL40" i="12"/>
  <c r="AL41" i="12"/>
  <c r="AL42" i="12"/>
  <c r="AL43" i="12"/>
  <c r="AL44" i="12"/>
  <c r="AL45" i="12"/>
  <c r="AL46" i="12"/>
  <c r="AL47" i="12"/>
  <c r="AL48" i="12"/>
  <c r="AL49" i="12"/>
  <c r="AL50" i="12"/>
  <c r="AL51" i="12"/>
  <c r="AL52" i="12"/>
  <c r="AL53" i="12"/>
  <c r="AL54" i="12"/>
  <c r="AL55" i="12"/>
  <c r="AL56" i="12"/>
  <c r="AL57" i="12"/>
  <c r="AL58" i="12"/>
  <c r="AL59" i="12"/>
  <c r="AL60" i="12"/>
  <c r="AL61" i="12"/>
  <c r="AL62" i="12"/>
  <c r="AL63" i="12"/>
  <c r="AL64" i="12"/>
  <c r="AL65" i="12"/>
  <c r="AL66" i="12"/>
  <c r="AL67" i="12"/>
  <c r="AL68" i="12"/>
  <c r="AL69" i="12"/>
  <c r="AL70" i="12"/>
  <c r="AL71" i="12"/>
  <c r="AL72" i="12"/>
  <c r="AL73" i="12"/>
  <c r="AL74" i="12"/>
  <c r="AL75" i="12"/>
  <c r="AL76" i="12"/>
  <c r="AL77" i="12"/>
  <c r="AL78" i="12"/>
  <c r="AL79" i="12"/>
  <c r="AL80" i="12"/>
  <c r="AL81" i="12"/>
  <c r="AL82" i="12"/>
  <c r="AL83" i="12"/>
  <c r="AL84" i="12"/>
  <c r="AL85" i="12"/>
  <c r="AL86" i="12"/>
  <c r="AL87" i="12"/>
  <c r="AL88" i="12"/>
  <c r="AL89" i="12"/>
  <c r="AL90" i="12"/>
  <c r="AL91" i="12"/>
  <c r="AL92" i="12"/>
  <c r="AL93" i="12"/>
  <c r="AL94" i="12"/>
  <c r="AL95" i="12"/>
  <c r="AL96" i="12"/>
  <c r="AL97" i="12"/>
  <c r="AL98" i="12"/>
  <c r="AL99" i="12"/>
  <c r="AL100" i="12"/>
  <c r="AL101" i="12"/>
  <c r="AL102" i="12"/>
  <c r="AL103" i="12"/>
  <c r="AL104" i="12"/>
  <c r="AL105" i="12"/>
  <c r="AL106" i="12"/>
  <c r="AL107" i="12"/>
  <c r="AL108" i="12"/>
  <c r="AL109" i="12"/>
  <c r="AL110" i="12"/>
  <c r="AL111" i="12"/>
  <c r="AL112" i="12"/>
  <c r="AL113" i="12"/>
  <c r="AL114" i="12"/>
  <c r="AL115" i="12"/>
  <c r="AL116" i="12"/>
  <c r="AL117" i="12"/>
  <c r="AL118" i="12"/>
  <c r="AL119" i="12"/>
  <c r="AL120" i="12"/>
  <c r="AL121" i="12"/>
  <c r="AL122" i="12"/>
  <c r="AL123" i="12"/>
  <c r="AL124" i="12"/>
  <c r="AL125" i="12"/>
  <c r="AL126" i="12"/>
  <c r="AL127" i="12"/>
  <c r="AL128" i="12"/>
  <c r="AL129" i="12"/>
  <c r="AL130" i="12"/>
  <c r="AL131" i="12"/>
  <c r="AL132" i="12"/>
  <c r="AL133" i="12"/>
  <c r="AL134" i="12"/>
  <c r="AL135" i="12"/>
  <c r="AL136" i="12"/>
  <c r="AL137" i="12"/>
  <c r="AL138" i="12"/>
  <c r="AL139" i="12"/>
  <c r="AL140" i="12"/>
  <c r="AL141" i="12"/>
  <c r="AL142" i="12"/>
  <c r="AL143" i="12"/>
  <c r="AL144" i="12"/>
  <c r="AL145" i="12"/>
  <c r="AL146" i="12"/>
  <c r="AL147" i="12"/>
  <c r="AL148" i="12"/>
  <c r="AL149" i="12"/>
  <c r="AL150" i="12"/>
  <c r="AL151" i="12"/>
  <c r="AL152" i="12"/>
  <c r="AL153" i="12"/>
  <c r="AL154" i="12"/>
  <c r="AL155" i="12"/>
  <c r="AL156" i="12"/>
  <c r="AL157" i="12"/>
  <c r="AL158" i="12"/>
  <c r="AL159" i="12"/>
  <c r="AL160" i="12"/>
  <c r="AL161" i="12"/>
  <c r="AL162" i="12"/>
  <c r="AL163" i="12"/>
  <c r="AL164" i="12"/>
  <c r="AL165" i="12"/>
  <c r="AL166" i="12"/>
  <c r="AL167" i="12"/>
  <c r="AL168" i="12"/>
  <c r="AL169" i="12"/>
  <c r="AL170" i="12"/>
  <c r="AL171" i="12"/>
  <c r="AL172" i="12"/>
  <c r="AL173" i="12"/>
  <c r="AL174" i="12"/>
  <c r="AL175" i="12"/>
  <c r="AL176" i="12"/>
  <c r="AL177" i="12"/>
  <c r="AL178" i="12"/>
  <c r="AL179" i="12"/>
  <c r="AL180" i="12"/>
  <c r="AL181" i="12"/>
  <c r="AL182" i="12"/>
  <c r="AL183" i="12"/>
  <c r="AL184" i="12"/>
  <c r="AL185" i="12"/>
  <c r="AL186" i="12"/>
  <c r="AL187" i="12"/>
  <c r="AL188" i="12"/>
  <c r="AL189" i="12"/>
  <c r="AL190" i="12"/>
  <c r="AL191" i="12"/>
  <c r="AL192" i="12"/>
  <c r="AL193" i="12"/>
  <c r="AL194" i="12"/>
  <c r="AL195" i="12"/>
  <c r="AL196" i="12"/>
  <c r="AL197" i="12"/>
  <c r="AL198" i="12"/>
  <c r="AL199" i="12"/>
  <c r="AL200" i="12"/>
  <c r="AL201" i="12"/>
  <c r="AL202" i="12"/>
  <c r="AL203" i="12"/>
  <c r="AL204" i="12"/>
  <c r="AL205" i="12"/>
  <c r="AL206" i="12"/>
  <c r="AL207" i="12"/>
  <c r="AL208" i="12"/>
  <c r="AL209" i="12"/>
  <c r="AL210" i="12"/>
  <c r="AL211" i="12"/>
  <c r="AL212" i="12"/>
  <c r="AL213" i="12"/>
  <c r="AL214" i="12"/>
  <c r="AL215" i="12"/>
  <c r="AL216" i="12"/>
  <c r="AL217" i="12"/>
  <c r="AL218" i="12"/>
  <c r="AL219" i="12"/>
  <c r="AL220" i="12"/>
  <c r="AL221" i="12"/>
  <c r="AL222" i="12"/>
  <c r="AL223" i="12"/>
  <c r="AL224" i="12"/>
  <c r="AL225" i="12"/>
  <c r="AL226" i="12"/>
  <c r="AL227" i="12"/>
  <c r="AL228" i="12"/>
  <c r="AL229" i="12"/>
  <c r="AL230" i="12"/>
  <c r="AL231" i="12"/>
  <c r="AL232" i="12"/>
  <c r="AL233" i="12"/>
  <c r="AL234" i="12"/>
  <c r="AL235" i="12"/>
  <c r="AL236" i="12"/>
  <c r="AL237" i="12"/>
  <c r="AL238" i="12"/>
  <c r="AL239" i="12"/>
  <c r="AL240" i="12"/>
  <c r="AL241" i="12"/>
  <c r="AL242" i="12"/>
  <c r="AL243" i="12"/>
  <c r="AL244" i="12"/>
  <c r="AL245" i="12"/>
  <c r="AL246" i="12"/>
  <c r="AL247" i="12"/>
  <c r="AL248" i="12"/>
  <c r="AL249" i="12"/>
  <c r="AL250" i="12"/>
  <c r="AL251" i="12"/>
  <c r="AL252" i="12"/>
  <c r="AL253" i="12"/>
  <c r="AL254" i="12"/>
  <c r="AL255" i="12"/>
  <c r="AL256" i="12"/>
  <c r="AL257" i="12"/>
  <c r="AL258" i="12"/>
  <c r="AL259" i="12"/>
  <c r="AL260" i="12"/>
  <c r="AL261" i="12"/>
  <c r="AL262" i="12"/>
  <c r="AL263" i="12"/>
  <c r="AL264" i="12"/>
  <c r="AL265" i="12"/>
  <c r="AL266" i="12"/>
  <c r="AL267" i="12"/>
  <c r="AL268" i="12"/>
  <c r="AL269" i="12"/>
  <c r="AL270" i="12"/>
  <c r="AL271" i="12"/>
  <c r="AL272" i="12"/>
  <c r="AL273" i="12"/>
  <c r="AL274" i="12"/>
  <c r="AL275" i="12"/>
  <c r="AL276" i="12"/>
  <c r="AL277" i="12"/>
  <c r="AL278" i="12"/>
  <c r="AL279" i="12"/>
  <c r="AL280" i="12"/>
  <c r="AL281" i="12"/>
  <c r="AL282" i="12"/>
  <c r="AL283" i="12"/>
  <c r="AL284" i="12"/>
  <c r="AL285" i="12"/>
  <c r="AL286" i="12"/>
  <c r="AL287" i="12"/>
  <c r="AL288" i="12"/>
  <c r="AL289" i="12"/>
  <c r="AL290" i="12"/>
  <c r="AL291" i="12"/>
  <c r="AL292" i="12"/>
  <c r="AL293" i="12"/>
  <c r="AL294" i="12"/>
  <c r="AL295" i="12"/>
  <c r="AL296" i="12"/>
  <c r="AL297" i="12"/>
  <c r="AL298" i="12"/>
  <c r="AL299" i="12"/>
  <c r="AL300" i="12"/>
  <c r="AL301" i="12"/>
  <c r="AL302" i="12"/>
  <c r="AL303" i="12"/>
  <c r="AL304" i="12"/>
  <c r="AL305" i="12"/>
  <c r="AL306" i="12"/>
  <c r="AL307" i="12"/>
  <c r="AL308" i="12"/>
  <c r="AL309" i="12"/>
  <c r="AL310" i="12"/>
  <c r="AL311" i="12"/>
  <c r="AL312" i="12"/>
  <c r="AL313" i="12"/>
  <c r="AL314" i="12"/>
  <c r="AL315" i="12"/>
  <c r="AL316" i="12"/>
  <c r="AL317" i="12"/>
  <c r="AL318" i="12"/>
  <c r="AL319" i="12"/>
  <c r="AL320" i="12"/>
  <c r="AL321" i="12"/>
  <c r="AL322" i="12"/>
  <c r="AL323" i="12"/>
  <c r="AL324" i="12"/>
  <c r="AL325" i="12"/>
  <c r="AL326" i="12"/>
  <c r="AL327" i="12"/>
  <c r="AL328" i="12"/>
  <c r="AL329" i="12"/>
  <c r="AL330" i="12"/>
  <c r="AL331" i="12"/>
  <c r="AL332" i="12"/>
  <c r="AL333" i="12"/>
  <c r="AL334" i="12"/>
  <c r="AL335" i="12"/>
  <c r="AL336" i="12"/>
  <c r="AL337" i="12"/>
  <c r="AL338" i="12"/>
  <c r="AL339" i="12"/>
  <c r="AL340" i="12"/>
  <c r="AL341" i="12"/>
  <c r="AL342" i="12"/>
  <c r="AL343" i="12"/>
  <c r="AL344" i="12"/>
  <c r="AL345" i="12"/>
  <c r="AL346" i="12"/>
  <c r="AL347" i="12"/>
  <c r="AL348" i="12"/>
  <c r="AL349" i="12"/>
  <c r="AL350" i="12"/>
  <c r="AL351" i="12"/>
  <c r="AL352" i="12"/>
  <c r="AL353" i="12"/>
  <c r="AL354" i="12"/>
  <c r="AL355" i="12"/>
  <c r="AL356" i="12"/>
  <c r="AL357" i="12"/>
  <c r="AL358" i="12"/>
  <c r="AL359" i="12"/>
  <c r="AL360" i="12"/>
  <c r="AL361" i="12"/>
  <c r="AL362" i="12"/>
  <c r="AL363" i="12"/>
  <c r="AL364" i="12"/>
  <c r="AL365" i="12"/>
  <c r="AL366" i="12"/>
  <c r="AL367" i="12"/>
  <c r="AL368" i="12"/>
  <c r="AL369" i="12"/>
  <c r="AL370" i="12"/>
  <c r="AL371" i="12"/>
  <c r="AL372" i="12"/>
  <c r="AL373" i="12"/>
  <c r="AL374" i="12"/>
  <c r="AL375" i="12"/>
  <c r="AL376" i="12"/>
  <c r="AL377" i="12"/>
  <c r="AL378" i="12"/>
  <c r="AL379" i="12"/>
  <c r="AL380" i="12"/>
  <c r="AL381" i="12"/>
  <c r="AL382" i="12"/>
  <c r="AL383" i="12"/>
  <c r="AH3" i="12"/>
  <c r="AH4" i="12"/>
  <c r="AH5" i="12"/>
  <c r="AH6" i="12"/>
  <c r="AH7" i="12"/>
  <c r="AH8" i="12"/>
  <c r="AH9" i="12"/>
  <c r="AH10" i="12"/>
  <c r="AH11" i="12"/>
  <c r="AH12" i="12"/>
  <c r="AH13" i="12"/>
  <c r="AH14" i="12"/>
  <c r="AH15" i="12"/>
  <c r="AH16" i="12"/>
  <c r="AH17" i="12"/>
  <c r="AH18" i="12"/>
  <c r="AH19" i="12"/>
  <c r="AH20" i="12"/>
  <c r="AH21" i="12"/>
  <c r="AH22" i="12"/>
  <c r="AH23" i="12"/>
  <c r="AH24" i="12"/>
  <c r="AH25" i="12"/>
  <c r="AH26" i="12"/>
  <c r="AH27" i="12"/>
  <c r="AH28" i="12"/>
  <c r="AH29" i="12"/>
  <c r="AH30" i="12"/>
  <c r="AH31" i="12"/>
  <c r="AH32" i="12"/>
  <c r="AH33" i="12"/>
  <c r="AH34" i="12"/>
  <c r="AH35" i="12"/>
  <c r="AH36" i="12"/>
  <c r="AH37" i="12"/>
  <c r="AH38" i="12"/>
  <c r="AH39" i="12"/>
  <c r="AH40" i="12"/>
  <c r="AH41" i="12"/>
  <c r="AH42" i="12"/>
  <c r="AH43" i="12"/>
  <c r="AH44" i="12"/>
  <c r="AH45" i="12"/>
  <c r="AH46" i="12"/>
  <c r="AH47" i="12"/>
  <c r="AH48" i="12"/>
  <c r="AH49" i="12"/>
  <c r="AH50" i="12"/>
  <c r="AH51" i="12"/>
  <c r="AH52" i="12"/>
  <c r="AH53" i="12"/>
  <c r="AH54" i="12"/>
  <c r="AH55" i="12"/>
  <c r="AH56" i="12"/>
  <c r="AH57" i="12"/>
  <c r="AH58" i="12"/>
  <c r="AH59" i="12"/>
  <c r="AH60" i="12"/>
  <c r="AH61" i="12"/>
  <c r="AH62" i="12"/>
  <c r="AH63" i="12"/>
  <c r="AH64" i="12"/>
  <c r="AH65" i="12"/>
  <c r="AH66" i="12"/>
  <c r="AH67" i="12"/>
  <c r="AH68" i="12"/>
  <c r="AH69" i="12"/>
  <c r="AH70" i="12"/>
  <c r="AH71" i="12"/>
  <c r="AH72" i="12"/>
  <c r="AH73" i="12"/>
  <c r="AH74" i="12"/>
  <c r="AH75" i="12"/>
  <c r="AH76" i="12"/>
  <c r="AH77" i="12"/>
  <c r="AH78" i="12"/>
  <c r="AH79" i="12"/>
  <c r="AH80" i="12"/>
  <c r="AH81" i="12"/>
  <c r="AH82" i="12"/>
  <c r="AH83" i="12"/>
  <c r="AH84" i="12"/>
  <c r="AH85" i="12"/>
  <c r="AH86" i="12"/>
  <c r="AH87" i="12"/>
  <c r="AH88" i="12"/>
  <c r="AH89" i="12"/>
  <c r="AH90" i="12"/>
  <c r="AH91" i="12"/>
  <c r="AH92" i="12"/>
  <c r="AH93" i="12"/>
  <c r="AH94" i="12"/>
  <c r="AH95" i="12"/>
  <c r="AH96" i="12"/>
  <c r="AH97" i="12"/>
  <c r="AH98" i="12"/>
  <c r="AH99" i="12"/>
  <c r="AH100" i="12"/>
  <c r="AH101" i="12"/>
  <c r="AH102" i="12"/>
  <c r="AH103" i="12"/>
  <c r="AH104" i="12"/>
  <c r="AH105" i="12"/>
  <c r="AH106" i="12"/>
  <c r="AH107" i="12"/>
  <c r="AH108" i="12"/>
  <c r="AH109" i="12"/>
  <c r="AH110" i="12"/>
  <c r="AH111" i="12"/>
  <c r="AH112" i="12"/>
  <c r="AH113" i="12"/>
  <c r="AH114" i="12"/>
  <c r="AH115" i="12"/>
  <c r="AH116" i="12"/>
  <c r="AH117" i="12"/>
  <c r="AH118" i="12"/>
  <c r="AH119" i="12"/>
  <c r="AH120" i="12"/>
  <c r="AH121" i="12"/>
  <c r="AH122" i="12"/>
  <c r="AH123" i="12"/>
  <c r="AH124" i="12"/>
  <c r="AH125" i="12"/>
  <c r="AH126" i="12"/>
  <c r="AH127" i="12"/>
  <c r="AH128" i="12"/>
  <c r="AH129" i="12"/>
  <c r="AH130" i="12"/>
  <c r="AH131" i="12"/>
  <c r="AH132" i="12"/>
  <c r="AH133" i="12"/>
  <c r="AH134" i="12"/>
  <c r="AH135" i="12"/>
  <c r="AH136" i="12"/>
  <c r="AH137" i="12"/>
  <c r="AH138" i="12"/>
  <c r="AH139" i="12"/>
  <c r="AH140" i="12"/>
  <c r="AH141" i="12"/>
  <c r="AH142" i="12"/>
  <c r="AH143" i="12"/>
  <c r="AH144" i="12"/>
  <c r="AH145" i="12"/>
  <c r="AH146" i="12"/>
  <c r="AH147" i="12"/>
  <c r="AH148" i="12"/>
  <c r="AH149" i="12"/>
  <c r="AH150" i="12"/>
  <c r="AH151" i="12"/>
  <c r="AH152" i="12"/>
  <c r="AH153" i="12"/>
  <c r="AH154" i="12"/>
  <c r="AH155" i="12"/>
  <c r="AH156" i="12"/>
  <c r="AH157" i="12"/>
  <c r="AH158" i="12"/>
  <c r="AH159" i="12"/>
  <c r="AH160" i="12"/>
  <c r="AH161" i="12"/>
  <c r="AH162" i="12"/>
  <c r="AH163" i="12"/>
  <c r="AH164" i="12"/>
  <c r="AH165" i="12"/>
  <c r="AH166" i="12"/>
  <c r="AH167" i="12"/>
  <c r="AH168" i="12"/>
  <c r="AH169" i="12"/>
  <c r="AH170" i="12"/>
  <c r="AH171" i="12"/>
  <c r="AH172" i="12"/>
  <c r="AH173" i="12"/>
  <c r="AH174" i="12"/>
  <c r="AH175" i="12"/>
  <c r="AH176" i="12"/>
  <c r="AH177" i="12"/>
  <c r="AH178" i="12"/>
  <c r="AH179" i="12"/>
  <c r="AH180" i="12"/>
  <c r="AH181" i="12"/>
  <c r="AH182" i="12"/>
  <c r="AH183" i="12"/>
  <c r="AH184" i="12"/>
  <c r="AH185" i="12"/>
  <c r="AH186" i="12"/>
  <c r="AH187" i="12"/>
  <c r="AH188" i="12"/>
  <c r="AH189" i="12"/>
  <c r="AH190" i="12"/>
  <c r="AH191" i="12"/>
  <c r="AH192" i="12"/>
  <c r="AH193" i="12"/>
  <c r="AH194" i="12"/>
  <c r="AH195" i="12"/>
  <c r="AH196" i="12"/>
  <c r="AH197" i="12"/>
  <c r="AH198" i="12"/>
  <c r="AH199" i="12"/>
  <c r="AH200" i="12"/>
  <c r="AH201" i="12"/>
  <c r="AH202" i="12"/>
  <c r="AH203" i="12"/>
  <c r="AH204" i="12"/>
  <c r="AH205" i="12"/>
  <c r="AH206" i="12"/>
  <c r="AH207" i="12"/>
  <c r="AH208" i="12"/>
  <c r="AH209" i="12"/>
  <c r="AH210" i="12"/>
  <c r="AH211" i="12"/>
  <c r="AH212" i="12"/>
  <c r="AH213" i="12"/>
  <c r="AH214" i="12"/>
  <c r="AH215" i="12"/>
  <c r="AH216" i="12"/>
  <c r="AH217" i="12"/>
  <c r="AH218" i="12"/>
  <c r="AH219" i="12"/>
  <c r="AH220" i="12"/>
  <c r="AH221" i="12"/>
  <c r="AH222" i="12"/>
  <c r="AH223" i="12"/>
  <c r="AH224" i="12"/>
  <c r="AH225" i="12"/>
  <c r="AH226" i="12"/>
  <c r="AH227" i="12"/>
  <c r="AH228" i="12"/>
  <c r="AH229" i="12"/>
  <c r="AH230" i="12"/>
  <c r="AH231" i="12"/>
  <c r="AH232" i="12"/>
  <c r="AH233" i="12"/>
  <c r="AH234" i="12"/>
  <c r="AH235" i="12"/>
  <c r="AH236" i="12"/>
  <c r="AH237" i="12"/>
  <c r="AH238" i="12"/>
  <c r="AH239" i="12"/>
  <c r="AH240" i="12"/>
  <c r="AH241" i="12"/>
  <c r="AH242" i="12"/>
  <c r="AH243" i="12"/>
  <c r="AH244" i="12"/>
  <c r="AH245" i="12"/>
  <c r="AH246" i="12"/>
  <c r="AH247" i="12"/>
  <c r="AH248" i="12"/>
  <c r="AH249" i="12"/>
  <c r="AH250" i="12"/>
  <c r="AH251" i="12"/>
  <c r="AH252" i="12"/>
  <c r="AH253" i="12"/>
  <c r="AH254" i="12"/>
  <c r="AH255" i="12"/>
  <c r="AH256" i="12"/>
  <c r="AH257" i="12"/>
  <c r="AH258" i="12"/>
  <c r="AH259" i="12"/>
  <c r="AH260" i="12"/>
  <c r="AH261" i="12"/>
  <c r="AH262" i="12"/>
  <c r="AH263" i="12"/>
  <c r="AH264" i="12"/>
  <c r="AH265" i="12"/>
  <c r="AH266" i="12"/>
  <c r="AH267" i="12"/>
  <c r="AH268" i="12"/>
  <c r="AH269" i="12"/>
  <c r="AH270" i="12"/>
  <c r="AH271" i="12"/>
  <c r="AH272" i="12"/>
  <c r="AH273" i="12"/>
  <c r="AH274" i="12"/>
  <c r="AH275" i="12"/>
  <c r="AH276" i="12"/>
  <c r="AH277" i="12"/>
  <c r="AH278" i="12"/>
  <c r="AH279" i="12"/>
  <c r="AH280" i="12"/>
  <c r="AH281" i="12"/>
  <c r="AH282" i="12"/>
  <c r="AH283" i="12"/>
  <c r="AH284" i="12"/>
  <c r="AH285" i="12"/>
  <c r="AH286" i="12"/>
  <c r="AH287" i="12"/>
  <c r="AH288" i="12"/>
  <c r="AH289" i="12"/>
  <c r="AH290" i="12"/>
  <c r="AH291" i="12"/>
  <c r="AH292" i="12"/>
  <c r="AH293" i="12"/>
  <c r="AH294" i="12"/>
  <c r="AH295" i="12"/>
  <c r="AH296" i="12"/>
  <c r="AH297" i="12"/>
  <c r="AH298" i="12"/>
  <c r="AH299" i="12"/>
  <c r="AH300" i="12"/>
  <c r="AH301" i="12"/>
  <c r="AH302" i="12"/>
  <c r="AH303" i="12"/>
  <c r="AH304" i="12"/>
  <c r="AH305" i="12"/>
  <c r="AH306" i="12"/>
  <c r="AH307" i="12"/>
  <c r="AH308" i="12"/>
  <c r="AH309" i="12"/>
  <c r="AH310" i="12"/>
  <c r="AH311" i="12"/>
  <c r="AH312" i="12"/>
  <c r="AH313" i="12"/>
  <c r="AH314" i="12"/>
  <c r="AH315" i="12"/>
  <c r="AH316" i="12"/>
  <c r="AH317" i="12"/>
  <c r="AH318" i="12"/>
  <c r="AH319" i="12"/>
  <c r="AH320" i="12"/>
  <c r="AH321" i="12"/>
  <c r="AH322" i="12"/>
  <c r="AH323" i="12"/>
  <c r="AH324" i="12"/>
  <c r="AH325" i="12"/>
  <c r="AH326" i="12"/>
  <c r="AH327" i="12"/>
  <c r="AH328" i="12"/>
  <c r="AH329" i="12"/>
  <c r="AH330" i="12"/>
  <c r="AH331" i="12"/>
  <c r="AH332" i="12"/>
  <c r="AH333" i="12"/>
  <c r="AH334" i="12"/>
  <c r="AH335" i="12"/>
  <c r="AH336" i="12"/>
  <c r="AH337" i="12"/>
  <c r="AH338" i="12"/>
  <c r="AH339" i="12"/>
  <c r="AH340" i="12"/>
  <c r="AH341" i="12"/>
  <c r="AH342" i="12"/>
  <c r="AH343" i="12"/>
  <c r="AH344" i="12"/>
  <c r="AH345" i="12"/>
  <c r="AH346" i="12"/>
  <c r="AH347" i="12"/>
  <c r="AH348" i="12"/>
  <c r="AH349" i="12"/>
  <c r="AH350" i="12"/>
  <c r="AH351" i="12"/>
  <c r="AH352" i="12"/>
  <c r="AH353" i="12"/>
  <c r="AH354" i="12"/>
  <c r="AH355" i="12"/>
  <c r="AH356" i="12"/>
  <c r="AH357" i="12"/>
  <c r="AH358" i="12"/>
  <c r="AH359" i="12"/>
  <c r="AH360" i="12"/>
  <c r="AH361" i="12"/>
  <c r="AH362" i="12"/>
  <c r="AH363" i="12"/>
  <c r="AH364" i="12"/>
  <c r="AH365" i="12"/>
  <c r="AH366" i="12"/>
  <c r="AH367" i="12"/>
  <c r="AH368" i="12"/>
  <c r="AH369" i="12"/>
  <c r="AH370" i="12"/>
  <c r="AH371" i="12"/>
  <c r="AH372" i="12"/>
  <c r="AH373" i="12"/>
  <c r="AH374" i="12"/>
  <c r="AH375" i="12"/>
  <c r="AH376" i="12"/>
  <c r="AH377" i="12"/>
  <c r="AH378" i="12"/>
  <c r="AH379" i="12"/>
  <c r="AH380" i="12"/>
  <c r="AH381" i="12"/>
  <c r="AH382" i="12"/>
  <c r="AH383" i="12"/>
  <c r="AH2" i="12"/>
  <c r="AG3" i="12"/>
  <c r="AG4" i="12"/>
  <c r="AG5" i="12"/>
  <c r="AG6" i="12"/>
  <c r="AG7" i="12"/>
  <c r="AG8" i="12"/>
  <c r="AG9" i="12"/>
  <c r="AG10" i="12"/>
  <c r="AG11" i="12"/>
  <c r="AG12" i="12"/>
  <c r="AG13" i="12"/>
  <c r="AG14" i="12"/>
  <c r="AG15" i="12"/>
  <c r="AG16" i="12"/>
  <c r="AG17" i="12"/>
  <c r="AG18" i="12"/>
  <c r="AG19" i="12"/>
  <c r="AG20" i="12"/>
  <c r="AG21" i="12"/>
  <c r="AG22" i="12"/>
  <c r="AG23" i="12"/>
  <c r="AG24" i="12"/>
  <c r="AG25" i="12"/>
  <c r="AG26" i="12"/>
  <c r="AG27" i="12"/>
  <c r="AG28" i="12"/>
  <c r="AG29" i="12"/>
  <c r="AG30" i="12"/>
  <c r="AG31" i="12"/>
  <c r="AG32" i="12"/>
  <c r="AG33" i="12"/>
  <c r="AG34" i="12"/>
  <c r="AG35" i="12"/>
  <c r="AG36" i="12"/>
  <c r="AG37" i="12"/>
  <c r="AG38" i="12"/>
  <c r="AG39" i="12"/>
  <c r="AG40" i="12"/>
  <c r="AG41" i="12"/>
  <c r="AG42" i="12"/>
  <c r="AG43" i="12"/>
  <c r="AG44" i="12"/>
  <c r="AG45" i="12"/>
  <c r="AG46" i="12"/>
  <c r="AG47" i="12"/>
  <c r="AG48" i="12"/>
  <c r="AG49" i="12"/>
  <c r="AG50" i="12"/>
  <c r="AG51" i="12"/>
  <c r="AG52" i="12"/>
  <c r="AG53" i="12"/>
  <c r="AG54" i="12"/>
  <c r="AG55" i="12"/>
  <c r="AG56" i="12"/>
  <c r="AG57" i="12"/>
  <c r="AG58" i="12"/>
  <c r="AG59" i="12"/>
  <c r="AG60" i="12"/>
  <c r="AG61" i="12"/>
  <c r="AG62" i="12"/>
  <c r="AG63" i="12"/>
  <c r="AG64" i="12"/>
  <c r="AG65" i="12"/>
  <c r="AG66" i="12"/>
  <c r="AG67" i="12"/>
  <c r="AG68" i="12"/>
  <c r="AG69" i="12"/>
  <c r="AG70" i="12"/>
  <c r="AG71" i="12"/>
  <c r="AG72" i="12"/>
  <c r="AG73" i="12"/>
  <c r="AG74" i="12"/>
  <c r="AG75" i="12"/>
  <c r="AG76" i="12"/>
  <c r="AG77" i="12"/>
  <c r="AG78" i="12"/>
  <c r="AG79" i="12"/>
  <c r="AG80" i="12"/>
  <c r="AG81" i="12"/>
  <c r="AG82" i="12"/>
  <c r="AG83" i="12"/>
  <c r="AG84" i="12"/>
  <c r="AG85" i="12"/>
  <c r="AG86" i="12"/>
  <c r="AG87" i="12"/>
  <c r="AG88" i="12"/>
  <c r="AG89" i="12"/>
  <c r="AG90" i="12"/>
  <c r="AG91" i="12"/>
  <c r="AG92" i="12"/>
  <c r="AG93" i="12"/>
  <c r="AG94" i="12"/>
  <c r="AG95" i="12"/>
  <c r="AG96" i="12"/>
  <c r="AG97" i="12"/>
  <c r="AG98" i="12"/>
  <c r="AG99" i="12"/>
  <c r="AG100" i="12"/>
  <c r="AG101" i="12"/>
  <c r="AG102" i="12"/>
  <c r="AG103" i="12"/>
  <c r="AG104" i="12"/>
  <c r="AG105" i="12"/>
  <c r="AG106" i="12"/>
  <c r="AG107" i="12"/>
  <c r="AG108" i="12"/>
  <c r="AG109" i="12"/>
  <c r="AG110" i="12"/>
  <c r="AG111" i="12"/>
  <c r="AG112" i="12"/>
  <c r="AG113" i="12"/>
  <c r="AG114" i="12"/>
  <c r="AG115" i="12"/>
  <c r="AG116" i="12"/>
  <c r="AG117" i="12"/>
  <c r="AG118" i="12"/>
  <c r="AG119" i="12"/>
  <c r="AG120" i="12"/>
  <c r="AG121" i="12"/>
  <c r="AG122" i="12"/>
  <c r="AG123" i="12"/>
  <c r="AG124" i="12"/>
  <c r="AG125" i="12"/>
  <c r="AG126" i="12"/>
  <c r="AG127" i="12"/>
  <c r="AG128" i="12"/>
  <c r="AG129" i="12"/>
  <c r="AG130" i="12"/>
  <c r="AG131" i="12"/>
  <c r="AG132" i="12"/>
  <c r="AG133" i="12"/>
  <c r="AG134" i="12"/>
  <c r="AG135" i="12"/>
  <c r="AG136" i="12"/>
  <c r="AG137" i="12"/>
  <c r="AG138" i="12"/>
  <c r="AG139" i="12"/>
  <c r="AG140" i="12"/>
  <c r="AG141" i="12"/>
  <c r="AG142" i="12"/>
  <c r="AG143" i="12"/>
  <c r="AG144" i="12"/>
  <c r="AG145" i="12"/>
  <c r="AG146" i="12"/>
  <c r="AG147" i="12"/>
  <c r="AG148" i="12"/>
  <c r="AG149" i="12"/>
  <c r="AG150" i="12"/>
  <c r="AG151" i="12"/>
  <c r="AG152" i="12"/>
  <c r="AG153" i="12"/>
  <c r="AG154" i="12"/>
  <c r="AG155" i="12"/>
  <c r="AG156" i="12"/>
  <c r="AG157" i="12"/>
  <c r="AG158" i="12"/>
  <c r="AG159" i="12"/>
  <c r="AG160" i="12"/>
  <c r="AG161" i="12"/>
  <c r="AG162" i="12"/>
  <c r="AG163" i="12"/>
  <c r="AG164" i="12"/>
  <c r="AG165" i="12"/>
  <c r="AG166" i="12"/>
  <c r="AG167" i="12"/>
  <c r="AG168" i="12"/>
  <c r="AG169" i="12"/>
  <c r="AG170" i="12"/>
  <c r="AG171" i="12"/>
  <c r="AG172" i="12"/>
  <c r="AG173" i="12"/>
  <c r="AG174" i="12"/>
  <c r="AG175" i="12"/>
  <c r="AG176" i="12"/>
  <c r="AG177" i="12"/>
  <c r="AG178" i="12"/>
  <c r="AG179" i="12"/>
  <c r="AG180" i="12"/>
  <c r="AG181" i="12"/>
  <c r="AG182" i="12"/>
  <c r="AG183" i="12"/>
  <c r="AG184" i="12"/>
  <c r="AG185" i="12"/>
  <c r="AG186" i="12"/>
  <c r="AG187" i="12"/>
  <c r="AG188" i="12"/>
  <c r="AG189" i="12"/>
  <c r="AG190" i="12"/>
  <c r="AG191" i="12"/>
  <c r="AG192" i="12"/>
  <c r="AG193" i="12"/>
  <c r="AG194" i="12"/>
  <c r="AG195" i="12"/>
  <c r="AG196" i="12"/>
  <c r="AG197" i="12"/>
  <c r="AG198" i="12"/>
  <c r="AG199" i="12"/>
  <c r="AG200" i="12"/>
  <c r="AG201" i="12"/>
  <c r="AG202" i="12"/>
  <c r="AG203" i="12"/>
  <c r="AG204" i="12"/>
  <c r="AG205" i="12"/>
  <c r="AG206" i="12"/>
  <c r="AG207" i="12"/>
  <c r="AG208" i="12"/>
  <c r="AG209" i="12"/>
  <c r="AG210" i="12"/>
  <c r="AG211" i="12"/>
  <c r="AG212" i="12"/>
  <c r="AG213" i="12"/>
  <c r="AG214" i="12"/>
  <c r="AG215" i="12"/>
  <c r="AG216" i="12"/>
  <c r="AG217" i="12"/>
  <c r="AG218" i="12"/>
  <c r="AG219" i="12"/>
  <c r="AG220" i="12"/>
  <c r="AG221" i="12"/>
  <c r="AG222" i="12"/>
  <c r="AG223" i="12"/>
  <c r="AG224" i="12"/>
  <c r="AG225" i="12"/>
  <c r="AG226" i="12"/>
  <c r="AG227" i="12"/>
  <c r="AG228" i="12"/>
  <c r="AG229" i="12"/>
  <c r="AG230" i="12"/>
  <c r="AG231" i="12"/>
  <c r="AG232" i="12"/>
  <c r="AG233" i="12"/>
  <c r="AG234" i="12"/>
  <c r="AG235" i="12"/>
  <c r="AG236" i="12"/>
  <c r="AG237" i="12"/>
  <c r="AG238" i="12"/>
  <c r="AG239" i="12"/>
  <c r="AG240" i="12"/>
  <c r="AG241" i="12"/>
  <c r="AG242" i="12"/>
  <c r="AG243" i="12"/>
  <c r="AG244" i="12"/>
  <c r="AG245" i="12"/>
  <c r="AG246" i="12"/>
  <c r="AG247" i="12"/>
  <c r="AG248" i="12"/>
  <c r="AG249" i="12"/>
  <c r="AG250" i="12"/>
  <c r="AG251" i="12"/>
  <c r="AG252" i="12"/>
  <c r="AG253" i="12"/>
  <c r="AG254" i="12"/>
  <c r="AG255" i="12"/>
  <c r="AG256" i="12"/>
  <c r="AG257" i="12"/>
  <c r="AG258" i="12"/>
  <c r="AG259" i="12"/>
  <c r="AG260" i="12"/>
  <c r="AG261" i="12"/>
  <c r="AG262" i="12"/>
  <c r="AG263" i="12"/>
  <c r="AG264" i="12"/>
  <c r="AG265" i="12"/>
  <c r="AG266" i="12"/>
  <c r="AG267" i="12"/>
  <c r="AG268" i="12"/>
  <c r="AG269" i="12"/>
  <c r="AG270" i="12"/>
  <c r="AG271" i="12"/>
  <c r="AG272" i="12"/>
  <c r="AG273" i="12"/>
  <c r="AG274" i="12"/>
  <c r="AG275" i="12"/>
  <c r="AG276" i="12"/>
  <c r="AG277" i="12"/>
  <c r="AG278" i="12"/>
  <c r="AG279" i="12"/>
  <c r="AG280" i="12"/>
  <c r="AG281" i="12"/>
  <c r="AG282" i="12"/>
  <c r="AG283" i="12"/>
  <c r="AG284" i="12"/>
  <c r="AG285" i="12"/>
  <c r="AG286" i="12"/>
  <c r="AG287" i="12"/>
  <c r="AG288" i="12"/>
  <c r="AG289" i="12"/>
  <c r="AG290" i="12"/>
  <c r="AG291" i="12"/>
  <c r="AG292" i="12"/>
  <c r="AG293" i="12"/>
  <c r="AG294" i="12"/>
  <c r="AG295" i="12"/>
  <c r="AG296" i="12"/>
  <c r="AG297" i="12"/>
  <c r="AG298" i="12"/>
  <c r="AG299" i="12"/>
  <c r="AG300" i="12"/>
  <c r="AG301" i="12"/>
  <c r="AG302" i="12"/>
  <c r="AG303" i="12"/>
  <c r="AG304" i="12"/>
  <c r="AG305" i="12"/>
  <c r="AG306" i="12"/>
  <c r="AG307" i="12"/>
  <c r="AG308" i="12"/>
  <c r="AG309" i="12"/>
  <c r="AG310" i="12"/>
  <c r="AG311" i="12"/>
  <c r="AG312" i="12"/>
  <c r="AG313" i="12"/>
  <c r="AG314" i="12"/>
  <c r="AG315" i="12"/>
  <c r="AG316" i="12"/>
  <c r="AG317" i="12"/>
  <c r="AG318" i="12"/>
  <c r="AG319" i="12"/>
  <c r="AG320" i="12"/>
  <c r="AG321" i="12"/>
  <c r="AG322" i="12"/>
  <c r="AG323" i="12"/>
  <c r="AG324" i="12"/>
  <c r="AG325" i="12"/>
  <c r="AG326" i="12"/>
  <c r="AG327" i="12"/>
  <c r="AG328" i="12"/>
  <c r="AG329" i="12"/>
  <c r="AG330" i="12"/>
  <c r="AG331" i="12"/>
  <c r="AG332" i="12"/>
  <c r="AG333" i="12"/>
  <c r="AG334" i="12"/>
  <c r="AG335" i="12"/>
  <c r="AG336" i="12"/>
  <c r="AG337" i="12"/>
  <c r="AG338" i="12"/>
  <c r="AG339" i="12"/>
  <c r="AG340" i="12"/>
  <c r="AG341" i="12"/>
  <c r="AG342" i="12"/>
  <c r="AG343" i="12"/>
  <c r="AG344" i="12"/>
  <c r="AG345" i="12"/>
  <c r="AG346" i="12"/>
  <c r="AG347" i="12"/>
  <c r="AG348" i="12"/>
  <c r="AG349" i="12"/>
  <c r="AG350" i="12"/>
  <c r="AG351" i="12"/>
  <c r="AG352" i="12"/>
  <c r="AG353" i="12"/>
  <c r="AG354" i="12"/>
  <c r="AG355" i="12"/>
  <c r="AG356" i="12"/>
  <c r="AG357" i="12"/>
  <c r="AG358" i="12"/>
  <c r="AG359" i="12"/>
  <c r="AG360" i="12"/>
  <c r="AG361" i="12"/>
  <c r="AG362" i="12"/>
  <c r="AG363" i="12"/>
  <c r="AG364" i="12"/>
  <c r="AG365" i="12"/>
  <c r="AG366" i="12"/>
  <c r="AG367" i="12"/>
  <c r="AG368" i="12"/>
  <c r="AG369" i="12"/>
  <c r="AG370" i="12"/>
  <c r="AG371" i="12"/>
  <c r="AG372" i="12"/>
  <c r="AG373" i="12"/>
  <c r="AG374" i="12"/>
  <c r="AG375" i="12"/>
  <c r="AG376" i="12"/>
  <c r="AG377" i="12"/>
  <c r="AG378" i="12"/>
  <c r="AG379" i="12"/>
  <c r="AG380" i="12"/>
  <c r="AG381" i="12"/>
  <c r="AG382" i="12"/>
  <c r="AG383" i="12"/>
  <c r="AG2" i="12"/>
  <c r="E2676" i="5" a="1"/>
  <c r="E2676" i="5" s="1"/>
  <c r="E2294" i="5" a="1"/>
  <c r="E2294" i="5" s="1"/>
  <c r="E1912" i="5" a="1"/>
  <c r="E1912" i="5" s="1"/>
  <c r="E1530" i="5" a="1"/>
  <c r="E1530" i="5" s="1"/>
  <c r="E1148" i="5" a="1"/>
  <c r="E1148" i="5" s="1"/>
  <c r="E766" i="5" a="1"/>
  <c r="E766" i="5" s="1"/>
  <c r="E384" i="5" a="1"/>
  <c r="E384" i="5"/>
  <c r="E2" i="5" a="1"/>
  <c r="E2" i="5" s="1"/>
  <c r="C2" i="11" a="1"/>
  <c r="C2" i="11"/>
  <c r="B45" i="9" a="1"/>
  <c r="B45" i="9" s="1"/>
  <c r="B46" i="9" a="1"/>
  <c r="B46" i="9"/>
  <c r="I2" i="2" a="1"/>
  <c r="I2" i="2"/>
  <c r="G2" i="2" a="1"/>
  <c r="G2" i="2"/>
  <c r="W371" i="13" l="1"/>
  <c r="W327" i="13"/>
  <c r="W288" i="13"/>
  <c r="W379" i="13"/>
  <c r="W287" i="13"/>
  <c r="W251" i="13"/>
  <c r="W353" i="13"/>
  <c r="W336" i="13"/>
  <c r="W320" i="13"/>
  <c r="W205" i="13"/>
  <c r="W274" i="13"/>
  <c r="W257" i="13"/>
  <c r="W326" i="13"/>
  <c r="W297" i="13"/>
  <c r="W319" i="13"/>
  <c r="W352" i="13"/>
  <c r="W333" i="13"/>
  <c r="W368" i="13"/>
  <c r="W369" i="13"/>
  <c r="W314" i="13"/>
  <c r="W250" i="13"/>
  <c r="W321" i="13"/>
  <c r="W374" i="13"/>
  <c r="W315" i="13"/>
  <c r="W334" i="13"/>
  <c r="W330" i="13"/>
  <c r="W380" i="13"/>
  <c r="W211" i="13"/>
  <c r="W329" i="13"/>
  <c r="W350" i="13"/>
  <c r="W328" i="13"/>
  <c r="W300" i="13"/>
  <c r="W290" i="13"/>
  <c r="W281" i="13"/>
  <c r="W216" i="13"/>
  <c r="W339" i="13"/>
  <c r="W253" i="13"/>
  <c r="W238" i="13"/>
  <c r="W51" i="13"/>
  <c r="W277" i="13"/>
  <c r="W375" i="13"/>
  <c r="W325" i="13"/>
  <c r="W365" i="13"/>
  <c r="W293" i="13"/>
  <c r="W273" i="13"/>
  <c r="W275" i="13"/>
  <c r="W282" i="13"/>
  <c r="W337" i="13"/>
  <c r="W311" i="13"/>
  <c r="W376" i="13"/>
  <c r="W362" i="13"/>
  <c r="W296" i="13"/>
  <c r="W278" i="13"/>
  <c r="W256" i="13"/>
  <c r="W309" i="13"/>
  <c r="W347" i="13"/>
  <c r="W217" i="13"/>
  <c r="W221" i="13"/>
  <c r="W224" i="13"/>
  <c r="W372" i="13"/>
  <c r="W355" i="13"/>
  <c r="W264" i="13"/>
  <c r="W354" i="13"/>
  <c r="W233" i="13"/>
  <c r="W232" i="13"/>
  <c r="W310" i="13"/>
  <c r="W242" i="13"/>
  <c r="W230" i="13"/>
  <c r="W344" i="13"/>
  <c r="W262" i="13"/>
  <c r="W235" i="13"/>
  <c r="W316" i="13"/>
  <c r="W272" i="13"/>
  <c r="W366" i="13"/>
  <c r="W340" i="13"/>
  <c r="W343" i="13"/>
  <c r="W243" i="13"/>
  <c r="W241" i="13"/>
  <c r="W317" i="13"/>
  <c r="W361" i="13"/>
  <c r="W341" i="13"/>
  <c r="W332" i="13"/>
  <c r="W324" i="13"/>
  <c r="W268" i="13"/>
  <c r="W377" i="13"/>
  <c r="W298" i="13"/>
  <c r="W285" i="13"/>
  <c r="W226" i="13"/>
  <c r="W304" i="13"/>
  <c r="W283" i="13"/>
  <c r="W280" i="13"/>
  <c r="W270" i="13"/>
  <c r="W318" i="13"/>
  <c r="W305" i="13"/>
  <c r="W249" i="13"/>
  <c r="W234" i="13"/>
  <c r="W302" i="13"/>
  <c r="W231" i="13"/>
  <c r="W299" i="13"/>
  <c r="W245" i="13"/>
  <c r="W295" i="13"/>
  <c r="W292" i="13"/>
  <c r="W382" i="13"/>
  <c r="W255" i="13"/>
  <c r="W271" i="13"/>
  <c r="W351" i="13"/>
  <c r="W222" i="13"/>
  <c r="W346" i="13"/>
  <c r="W338" i="13"/>
  <c r="W259" i="13"/>
  <c r="W359" i="13"/>
  <c r="W323" i="13"/>
  <c r="W246" i="13"/>
  <c r="W381" i="13"/>
  <c r="W239" i="13"/>
  <c r="W358" i="13"/>
  <c r="W263" i="13"/>
  <c r="W266" i="13"/>
  <c r="W306" i="13"/>
  <c r="W258" i="13"/>
  <c r="W214" i="13"/>
  <c r="W254" i="13"/>
  <c r="W244" i="13"/>
  <c r="W312" i="13"/>
  <c r="W349" i="13"/>
  <c r="W220" i="13"/>
  <c r="W248" i="13"/>
  <c r="W240" i="13"/>
  <c r="W356" i="13"/>
  <c r="W364" i="13"/>
  <c r="W284" i="13"/>
  <c r="W294" i="13"/>
  <c r="W378" i="13"/>
  <c r="W247" i="13"/>
  <c r="W335" i="13"/>
  <c r="W322" i="13"/>
  <c r="W261" i="13"/>
  <c r="W269" i="13"/>
  <c r="W215" i="13"/>
  <c r="W367" i="13"/>
  <c r="W357" i="13"/>
  <c r="W219" i="13"/>
  <c r="W313" i="13"/>
  <c r="W348" i="13"/>
  <c r="W342" i="13"/>
  <c r="W212" i="13"/>
  <c r="W252" i="13"/>
  <c r="W360" i="13"/>
  <c r="W307" i="13"/>
  <c r="W301" i="13"/>
  <c r="W303" i="13"/>
  <c r="W265" i="13"/>
  <c r="W331" i="13"/>
  <c r="W237" i="13"/>
  <c r="W345" i="13"/>
  <c r="W223" i="13"/>
  <c r="W289" i="13"/>
  <c r="W267" i="13"/>
  <c r="W373" i="13"/>
  <c r="W276" i="13"/>
  <c r="W213" i="13"/>
  <c r="W370" i="13"/>
  <c r="W363" i="13"/>
  <c r="W291" i="13"/>
  <c r="W260" i="13"/>
  <c r="W228" i="13"/>
  <c r="W225" i="13"/>
  <c r="W227" i="13"/>
  <c r="W308" i="13"/>
  <c r="W218" i="13"/>
  <c r="W229" i="13"/>
  <c r="W236" i="13"/>
  <c r="W279" i="13"/>
  <c r="AK2" i="12"/>
  <c r="AJ2" i="12"/>
  <c r="AI2" i="12"/>
  <c r="AJ383" i="12"/>
  <c r="AK383" i="12"/>
  <c r="AI383" i="12"/>
  <c r="AJ382" i="12"/>
  <c r="AK382" i="12"/>
  <c r="AI382" i="12"/>
  <c r="AJ381" i="12"/>
  <c r="AK381" i="12"/>
  <c r="AI381" i="12"/>
  <c r="AJ380" i="12"/>
  <c r="AK380" i="12"/>
  <c r="AI380" i="12"/>
  <c r="AJ379" i="12"/>
  <c r="AK379" i="12"/>
  <c r="AI379" i="12"/>
  <c r="AJ378" i="12"/>
  <c r="AK378" i="12"/>
  <c r="AI378" i="12"/>
  <c r="AJ377" i="12"/>
  <c r="AK377" i="12"/>
  <c r="AI377" i="12"/>
  <c r="AJ376" i="12"/>
  <c r="AK376" i="12"/>
  <c r="AI376" i="12"/>
  <c r="AJ375" i="12"/>
  <c r="AK375" i="12"/>
  <c r="AI375" i="12"/>
  <c r="AJ374" i="12"/>
  <c r="AK374" i="12"/>
  <c r="AI374" i="12"/>
  <c r="AJ373" i="12"/>
  <c r="AK373" i="12"/>
  <c r="AI373" i="12"/>
  <c r="AJ372" i="12"/>
  <c r="AK372" i="12"/>
  <c r="AI372" i="12"/>
  <c r="AJ371" i="12"/>
  <c r="AK371" i="12"/>
  <c r="AI371" i="12"/>
  <c r="AJ370" i="12"/>
  <c r="AK370" i="12"/>
  <c r="AI370" i="12"/>
  <c r="AJ369" i="12"/>
  <c r="AK369" i="12"/>
  <c r="AI369" i="12"/>
  <c r="AJ368" i="12"/>
  <c r="AK368" i="12"/>
  <c r="AI368" i="12"/>
  <c r="AJ367" i="12"/>
  <c r="AK367" i="12"/>
  <c r="AI367" i="12"/>
  <c r="AJ366" i="12"/>
  <c r="AK366" i="12"/>
  <c r="AI366" i="12"/>
  <c r="AJ365" i="12"/>
  <c r="AK365" i="12"/>
  <c r="AI365" i="12"/>
  <c r="AJ364" i="12"/>
  <c r="AK364" i="12"/>
  <c r="AI364" i="12"/>
  <c r="AJ363" i="12"/>
  <c r="AK363" i="12"/>
  <c r="AI363" i="12"/>
  <c r="AJ362" i="12"/>
  <c r="AK362" i="12"/>
  <c r="AI362" i="12"/>
  <c r="AJ361" i="12"/>
  <c r="AK361" i="12"/>
  <c r="AI361" i="12"/>
  <c r="AJ360" i="12"/>
  <c r="AK360" i="12"/>
  <c r="AI360" i="12"/>
  <c r="AJ359" i="12"/>
  <c r="AK359" i="12"/>
  <c r="AI359" i="12"/>
  <c r="AJ358" i="12"/>
  <c r="AK358" i="12"/>
  <c r="AI358" i="12"/>
  <c r="AJ357" i="12"/>
  <c r="AK357" i="12"/>
  <c r="AI357" i="12"/>
  <c r="AJ356" i="12"/>
  <c r="AK356" i="12"/>
  <c r="AI356" i="12"/>
  <c r="AJ355" i="12"/>
  <c r="AK355" i="12"/>
  <c r="AI355" i="12"/>
  <c r="AJ354" i="12"/>
  <c r="AK354" i="12"/>
  <c r="AI354" i="12"/>
  <c r="AJ353" i="12"/>
  <c r="AK353" i="12"/>
  <c r="AI353" i="12"/>
  <c r="AJ352" i="12"/>
  <c r="AK352" i="12"/>
  <c r="AI352" i="12"/>
  <c r="AJ351" i="12"/>
  <c r="AK351" i="12"/>
  <c r="AI351" i="12"/>
  <c r="AJ350" i="12"/>
  <c r="AK350" i="12"/>
  <c r="AI350" i="12"/>
  <c r="AJ349" i="12"/>
  <c r="AK349" i="12"/>
  <c r="AI349" i="12"/>
  <c r="AJ348" i="12"/>
  <c r="AK348" i="12"/>
  <c r="AI348" i="12"/>
  <c r="AJ347" i="12"/>
  <c r="AK347" i="12"/>
  <c r="AI347" i="12"/>
  <c r="AJ346" i="12"/>
  <c r="AK346" i="12"/>
  <c r="AI346" i="12"/>
  <c r="AJ345" i="12"/>
  <c r="AK345" i="12"/>
  <c r="AI345" i="12"/>
  <c r="AJ344" i="12"/>
  <c r="AK344" i="12"/>
  <c r="AI344" i="12"/>
  <c r="AJ343" i="12"/>
  <c r="AK343" i="12"/>
  <c r="AI343" i="12"/>
  <c r="AJ342" i="12"/>
  <c r="AK342" i="12"/>
  <c r="AI342" i="12"/>
  <c r="AJ341" i="12"/>
  <c r="AK341" i="12"/>
  <c r="AI341" i="12"/>
  <c r="AJ340" i="12"/>
  <c r="AK340" i="12"/>
  <c r="AI340" i="12"/>
  <c r="AJ339" i="12"/>
  <c r="AK339" i="12"/>
  <c r="AI339" i="12"/>
  <c r="AJ338" i="12"/>
  <c r="AK338" i="12"/>
  <c r="AI338" i="12"/>
  <c r="AJ337" i="12"/>
  <c r="AK337" i="12"/>
  <c r="AI337" i="12"/>
  <c r="AJ336" i="12"/>
  <c r="AK336" i="12"/>
  <c r="AI336" i="12"/>
  <c r="AJ335" i="12"/>
  <c r="AK335" i="12"/>
  <c r="AI335" i="12"/>
  <c r="AJ334" i="12"/>
  <c r="AK334" i="12"/>
  <c r="AI334" i="12"/>
  <c r="AJ333" i="12"/>
  <c r="AK333" i="12"/>
  <c r="AI333" i="12"/>
  <c r="AJ332" i="12"/>
  <c r="AK332" i="12"/>
  <c r="AI332" i="12"/>
  <c r="AJ331" i="12"/>
  <c r="AK331" i="12"/>
  <c r="AI331" i="12"/>
  <c r="AJ330" i="12"/>
  <c r="AK330" i="12"/>
  <c r="AI330" i="12"/>
  <c r="AJ329" i="12"/>
  <c r="AK329" i="12"/>
  <c r="AI329" i="12"/>
  <c r="AJ328" i="12"/>
  <c r="AK328" i="12"/>
  <c r="AI328" i="12"/>
  <c r="AJ327" i="12"/>
  <c r="AK327" i="12"/>
  <c r="AI327" i="12"/>
  <c r="AJ326" i="12"/>
  <c r="AK326" i="12"/>
  <c r="AI326" i="12"/>
  <c r="AJ325" i="12"/>
  <c r="AK325" i="12"/>
  <c r="AI325" i="12"/>
  <c r="AJ324" i="12"/>
  <c r="AK324" i="12"/>
  <c r="AI324" i="12"/>
  <c r="AJ323" i="12"/>
  <c r="AK323" i="12"/>
  <c r="AI323" i="12"/>
  <c r="AJ322" i="12"/>
  <c r="AK322" i="12"/>
  <c r="AI322" i="12"/>
  <c r="AJ321" i="12"/>
  <c r="AK321" i="12"/>
  <c r="AI321" i="12"/>
  <c r="AJ320" i="12"/>
  <c r="AK320" i="12"/>
  <c r="AI320" i="12"/>
  <c r="AJ319" i="12"/>
  <c r="AK319" i="12"/>
  <c r="AI319" i="12"/>
  <c r="AJ318" i="12"/>
  <c r="AK318" i="12"/>
  <c r="AI318" i="12"/>
  <c r="AJ317" i="12"/>
  <c r="AK317" i="12"/>
  <c r="AI317" i="12"/>
  <c r="AJ316" i="12"/>
  <c r="AK316" i="12"/>
  <c r="AI316" i="12"/>
  <c r="AJ315" i="12"/>
  <c r="AK315" i="12"/>
  <c r="AI315" i="12"/>
  <c r="AJ314" i="12"/>
  <c r="AK314" i="12"/>
  <c r="AI314" i="12"/>
  <c r="AJ313" i="12"/>
  <c r="AK313" i="12"/>
  <c r="AI313" i="12"/>
  <c r="AJ312" i="12"/>
  <c r="AK312" i="12"/>
  <c r="AI312" i="12"/>
  <c r="AJ311" i="12"/>
  <c r="AK311" i="12"/>
  <c r="AI311" i="12"/>
  <c r="AJ310" i="12"/>
  <c r="AK310" i="12"/>
  <c r="AI310" i="12"/>
  <c r="AJ309" i="12"/>
  <c r="AK309" i="12"/>
  <c r="AI309" i="12"/>
  <c r="AJ308" i="12"/>
  <c r="AK308" i="12"/>
  <c r="AI308" i="12"/>
  <c r="AJ307" i="12"/>
  <c r="AK307" i="12"/>
  <c r="AI307" i="12"/>
  <c r="AJ306" i="12"/>
  <c r="AK306" i="12"/>
  <c r="AI306" i="12"/>
  <c r="AJ305" i="12"/>
  <c r="AK305" i="12"/>
  <c r="AI305" i="12"/>
  <c r="AJ304" i="12"/>
  <c r="AK304" i="12"/>
  <c r="AI304" i="12"/>
  <c r="AJ303" i="12"/>
  <c r="AK303" i="12"/>
  <c r="AI303" i="12"/>
  <c r="AJ302" i="12"/>
  <c r="AK302" i="12"/>
  <c r="AI302" i="12"/>
  <c r="AJ301" i="12"/>
  <c r="AK301" i="12"/>
  <c r="AI301" i="12"/>
  <c r="AJ300" i="12"/>
  <c r="AK300" i="12"/>
  <c r="AI300" i="12"/>
  <c r="AJ299" i="12"/>
  <c r="AK299" i="12"/>
  <c r="AI299" i="12"/>
  <c r="AJ298" i="12"/>
  <c r="AK298" i="12"/>
  <c r="AI298" i="12"/>
  <c r="AJ297" i="12"/>
  <c r="AK297" i="12"/>
  <c r="AI297" i="12"/>
  <c r="AJ296" i="12"/>
  <c r="AK296" i="12"/>
  <c r="AI296" i="12"/>
  <c r="AJ295" i="12"/>
  <c r="AK295" i="12"/>
  <c r="AI295" i="12"/>
  <c r="AJ294" i="12"/>
  <c r="AK294" i="12"/>
  <c r="AI294" i="12"/>
  <c r="AJ293" i="12"/>
  <c r="AK293" i="12"/>
  <c r="AI293" i="12"/>
  <c r="AJ292" i="12"/>
  <c r="AK292" i="12"/>
  <c r="AI292" i="12"/>
  <c r="AJ291" i="12"/>
  <c r="AK291" i="12"/>
  <c r="AI291" i="12"/>
  <c r="AJ290" i="12"/>
  <c r="AK290" i="12"/>
  <c r="AI290" i="12"/>
  <c r="AJ289" i="12"/>
  <c r="AK289" i="12"/>
  <c r="AI289" i="12"/>
  <c r="AJ288" i="12"/>
  <c r="AK288" i="12"/>
  <c r="AI288" i="12"/>
  <c r="AJ287" i="12"/>
  <c r="AK287" i="12"/>
  <c r="AI287" i="12"/>
  <c r="AJ286" i="12"/>
  <c r="AK286" i="12"/>
  <c r="AI286" i="12"/>
  <c r="AJ285" i="12"/>
  <c r="AK285" i="12"/>
  <c r="AI285" i="12"/>
  <c r="AJ284" i="12"/>
  <c r="AK284" i="12"/>
  <c r="AI284" i="12"/>
  <c r="AJ283" i="12"/>
  <c r="AK283" i="12"/>
  <c r="AI283" i="12"/>
  <c r="AJ282" i="12"/>
  <c r="AK282" i="12"/>
  <c r="AI282" i="12"/>
  <c r="AJ281" i="12"/>
  <c r="AK281" i="12"/>
  <c r="AI281" i="12"/>
  <c r="AJ280" i="12"/>
  <c r="AK280" i="12"/>
  <c r="AI280" i="12"/>
  <c r="AJ279" i="12"/>
  <c r="AK279" i="12"/>
  <c r="AI279" i="12"/>
  <c r="AJ278" i="12"/>
  <c r="AK278" i="12"/>
  <c r="AI278" i="12"/>
  <c r="AJ277" i="12"/>
  <c r="AK277" i="12"/>
  <c r="AI277" i="12"/>
  <c r="AJ276" i="12"/>
  <c r="AK276" i="12"/>
  <c r="AI276" i="12"/>
  <c r="AJ275" i="12"/>
  <c r="AK275" i="12"/>
  <c r="AI275" i="12"/>
  <c r="AJ274" i="12"/>
  <c r="AK274" i="12"/>
  <c r="AI274" i="12"/>
  <c r="AJ273" i="12"/>
  <c r="AK273" i="12"/>
  <c r="AI273" i="12"/>
  <c r="AJ272" i="12"/>
  <c r="AK272" i="12"/>
  <c r="AI272" i="12"/>
  <c r="AJ271" i="12"/>
  <c r="AK271" i="12"/>
  <c r="AI271" i="12"/>
  <c r="AJ270" i="12"/>
  <c r="AK270" i="12"/>
  <c r="AI270" i="12"/>
  <c r="AJ269" i="12"/>
  <c r="AK269" i="12"/>
  <c r="AI269" i="12"/>
  <c r="AJ268" i="12"/>
  <c r="AK268" i="12"/>
  <c r="AI268" i="12"/>
  <c r="AJ267" i="12"/>
  <c r="AK267" i="12"/>
  <c r="AI267" i="12"/>
  <c r="AJ266" i="12"/>
  <c r="AK266" i="12"/>
  <c r="AI266" i="12"/>
  <c r="AJ265" i="12"/>
  <c r="AK265" i="12"/>
  <c r="AI265" i="12"/>
  <c r="AJ264" i="12"/>
  <c r="AK264" i="12"/>
  <c r="AI264" i="12"/>
  <c r="AJ263" i="12"/>
  <c r="AK263" i="12"/>
  <c r="AI263" i="12"/>
  <c r="AJ262" i="12"/>
  <c r="AK262" i="12"/>
  <c r="AI262" i="12"/>
  <c r="AJ261" i="12"/>
  <c r="AK261" i="12"/>
  <c r="AI261" i="12"/>
  <c r="AJ260" i="12"/>
  <c r="AK260" i="12"/>
  <c r="AI260" i="12"/>
  <c r="AJ259" i="12"/>
  <c r="AK259" i="12"/>
  <c r="AI259" i="12"/>
  <c r="AJ258" i="12"/>
  <c r="AK258" i="12"/>
  <c r="AI258" i="12"/>
  <c r="AJ257" i="12"/>
  <c r="AK257" i="12"/>
  <c r="AI257" i="12"/>
  <c r="AJ256" i="12"/>
  <c r="AK256" i="12"/>
  <c r="AI256" i="12"/>
  <c r="AJ255" i="12"/>
  <c r="AK255" i="12"/>
  <c r="AI255" i="12"/>
  <c r="AJ254" i="12"/>
  <c r="AK254" i="12"/>
  <c r="AI254" i="12"/>
  <c r="AJ253" i="12"/>
  <c r="AK253" i="12"/>
  <c r="AI253" i="12"/>
  <c r="AJ252" i="12"/>
  <c r="AK252" i="12"/>
  <c r="AI252" i="12"/>
  <c r="AJ251" i="12"/>
  <c r="AK251" i="12"/>
  <c r="AI251" i="12"/>
  <c r="AJ250" i="12"/>
  <c r="AK250" i="12"/>
  <c r="AI250" i="12"/>
  <c r="AJ249" i="12"/>
  <c r="AK249" i="12"/>
  <c r="AI249" i="12"/>
  <c r="AJ248" i="12"/>
  <c r="AK248" i="12"/>
  <c r="AI248" i="12"/>
  <c r="AJ247" i="12"/>
  <c r="AK247" i="12"/>
  <c r="AI247" i="12"/>
  <c r="AJ246" i="12"/>
  <c r="AK246" i="12"/>
  <c r="AI246" i="12"/>
  <c r="AJ245" i="12"/>
  <c r="AK245" i="12"/>
  <c r="AI245" i="12"/>
  <c r="AJ244" i="12"/>
  <c r="AK244" i="12"/>
  <c r="AI244" i="12"/>
  <c r="AJ243" i="12"/>
  <c r="AK243" i="12"/>
  <c r="AI243" i="12"/>
  <c r="AJ242" i="12"/>
  <c r="AK242" i="12"/>
  <c r="AI242" i="12"/>
  <c r="AJ241" i="12"/>
  <c r="AK241" i="12"/>
  <c r="AI241" i="12"/>
  <c r="AJ240" i="12"/>
  <c r="AK240" i="12"/>
  <c r="AI240" i="12"/>
  <c r="AJ239" i="12"/>
  <c r="AK239" i="12"/>
  <c r="AI239" i="12"/>
  <c r="AJ238" i="12"/>
  <c r="AK238" i="12"/>
  <c r="AI238" i="12"/>
  <c r="AJ237" i="12"/>
  <c r="AK237" i="12"/>
  <c r="AI237" i="12"/>
  <c r="AJ236" i="12"/>
  <c r="AK236" i="12"/>
  <c r="AI236" i="12"/>
  <c r="AJ235" i="12"/>
  <c r="AK235" i="12"/>
  <c r="AI235" i="12"/>
  <c r="AJ234" i="12"/>
  <c r="AK234" i="12"/>
  <c r="AI234" i="12"/>
  <c r="AJ233" i="12"/>
  <c r="AK233" i="12"/>
  <c r="AI233" i="12"/>
  <c r="AJ232" i="12"/>
  <c r="AK232" i="12"/>
  <c r="AI232" i="12"/>
  <c r="AJ231" i="12"/>
  <c r="AK231" i="12"/>
  <c r="AI231" i="12"/>
  <c r="AJ230" i="12"/>
  <c r="AK230" i="12"/>
  <c r="AI230" i="12"/>
  <c r="AJ229" i="12"/>
  <c r="AK229" i="12"/>
  <c r="AI229" i="12"/>
  <c r="AJ228" i="12"/>
  <c r="AK228" i="12"/>
  <c r="AI228" i="12"/>
  <c r="AJ227" i="12"/>
  <c r="AK227" i="12"/>
  <c r="AI227" i="12"/>
  <c r="AJ226" i="12"/>
  <c r="AK226" i="12"/>
  <c r="AI226" i="12"/>
  <c r="AJ225" i="12"/>
  <c r="AK225" i="12"/>
  <c r="AI225" i="12"/>
  <c r="AJ224" i="12"/>
  <c r="AK224" i="12"/>
  <c r="AI224" i="12"/>
  <c r="AJ223" i="12"/>
  <c r="AK223" i="12"/>
  <c r="AI223" i="12"/>
  <c r="AJ222" i="12"/>
  <c r="AK222" i="12"/>
  <c r="AI222" i="12"/>
  <c r="AJ221" i="12"/>
  <c r="AK221" i="12"/>
  <c r="AI221" i="12"/>
  <c r="AJ220" i="12"/>
  <c r="AK220" i="12"/>
  <c r="AI220" i="12"/>
  <c r="AJ219" i="12"/>
  <c r="AK219" i="12"/>
  <c r="AI219" i="12"/>
  <c r="AJ218" i="12"/>
  <c r="AK218" i="12"/>
  <c r="AI218" i="12"/>
  <c r="AJ217" i="12"/>
  <c r="AK217" i="12"/>
  <c r="AI217" i="12"/>
  <c r="AJ216" i="12"/>
  <c r="AK216" i="12"/>
  <c r="AI216" i="12"/>
  <c r="AJ215" i="12"/>
  <c r="AK215" i="12"/>
  <c r="AI215" i="12"/>
  <c r="AJ214" i="12"/>
  <c r="AK214" i="12"/>
  <c r="AI214" i="12"/>
  <c r="AJ213" i="12"/>
  <c r="AK213" i="12"/>
  <c r="AI213" i="12"/>
  <c r="AJ212" i="12"/>
  <c r="AK212" i="12"/>
  <c r="AI212" i="12"/>
  <c r="AJ211" i="12"/>
  <c r="AK211" i="12"/>
  <c r="AI211" i="12"/>
  <c r="AJ210" i="12"/>
  <c r="AK210" i="12"/>
  <c r="AI210" i="12"/>
  <c r="AJ209" i="12"/>
  <c r="AK209" i="12"/>
  <c r="AI209" i="12"/>
  <c r="AJ208" i="12"/>
  <c r="AK208" i="12"/>
  <c r="AI208" i="12"/>
  <c r="AJ207" i="12"/>
  <c r="AK207" i="12"/>
  <c r="AI207" i="12"/>
  <c r="AJ206" i="12"/>
  <c r="AK206" i="12"/>
  <c r="AI206" i="12"/>
  <c r="AJ205" i="12"/>
  <c r="AK205" i="12"/>
  <c r="AI205" i="12"/>
  <c r="AJ204" i="12"/>
  <c r="AK204" i="12"/>
  <c r="AI204" i="12"/>
  <c r="AJ203" i="12"/>
  <c r="AK203" i="12"/>
  <c r="AI203" i="12"/>
  <c r="AJ202" i="12"/>
  <c r="AK202" i="12"/>
  <c r="AI202" i="12"/>
  <c r="AJ201" i="12"/>
  <c r="AK201" i="12"/>
  <c r="AI201" i="12"/>
  <c r="AJ200" i="12"/>
  <c r="AK200" i="12"/>
  <c r="AI200" i="12"/>
  <c r="AJ199" i="12"/>
  <c r="AK199" i="12"/>
  <c r="AI199" i="12"/>
  <c r="AJ198" i="12"/>
  <c r="AK198" i="12"/>
  <c r="AI198" i="12"/>
  <c r="AJ197" i="12"/>
  <c r="AK197" i="12"/>
  <c r="AI197" i="12"/>
  <c r="AJ196" i="12"/>
  <c r="AK196" i="12"/>
  <c r="AI196" i="12"/>
  <c r="AJ195" i="12"/>
  <c r="AK195" i="12"/>
  <c r="AI195" i="12"/>
  <c r="AJ194" i="12"/>
  <c r="AK194" i="12"/>
  <c r="AI194" i="12"/>
  <c r="AJ193" i="12"/>
  <c r="AK193" i="12"/>
  <c r="AI193" i="12"/>
  <c r="AJ192" i="12"/>
  <c r="AK192" i="12"/>
  <c r="AI192" i="12"/>
  <c r="AJ191" i="12"/>
  <c r="AK191" i="12"/>
  <c r="AI191" i="12"/>
  <c r="AJ190" i="12"/>
  <c r="AK190" i="12"/>
  <c r="AI190" i="12"/>
  <c r="AJ189" i="12"/>
  <c r="AK189" i="12"/>
  <c r="AI189" i="12"/>
  <c r="AJ188" i="12"/>
  <c r="AK188" i="12"/>
  <c r="AI188" i="12"/>
  <c r="AJ187" i="12"/>
  <c r="AK187" i="12"/>
  <c r="AI187" i="12"/>
  <c r="AJ186" i="12"/>
  <c r="AK186" i="12"/>
  <c r="AI186" i="12"/>
  <c r="AJ185" i="12"/>
  <c r="AK185" i="12"/>
  <c r="AI185" i="12"/>
  <c r="AJ184" i="12"/>
  <c r="AK184" i="12"/>
  <c r="AI184" i="12"/>
  <c r="AJ183" i="12"/>
  <c r="AK183" i="12"/>
  <c r="AI183" i="12"/>
  <c r="AJ182" i="12"/>
  <c r="AK182" i="12"/>
  <c r="AI182" i="12"/>
  <c r="AJ181" i="12"/>
  <c r="AK181" i="12"/>
  <c r="AI181" i="12"/>
  <c r="AJ180" i="12"/>
  <c r="AK180" i="12"/>
  <c r="AI180" i="12"/>
  <c r="AJ179" i="12"/>
  <c r="AK179" i="12"/>
  <c r="AI179" i="12"/>
  <c r="AJ178" i="12"/>
  <c r="AK178" i="12"/>
  <c r="AI178" i="12"/>
  <c r="AJ177" i="12"/>
  <c r="AK177" i="12"/>
  <c r="AI177" i="12"/>
  <c r="AJ176" i="12"/>
  <c r="AK176" i="12"/>
  <c r="AI176" i="12"/>
  <c r="AJ175" i="12"/>
  <c r="AK175" i="12"/>
  <c r="AI175" i="12"/>
  <c r="AJ174" i="12"/>
  <c r="AK174" i="12"/>
  <c r="AI174" i="12"/>
  <c r="AJ173" i="12"/>
  <c r="AK173" i="12"/>
  <c r="AI173" i="12"/>
  <c r="AJ172" i="12"/>
  <c r="AK172" i="12"/>
  <c r="AI172" i="12"/>
  <c r="AJ171" i="12"/>
  <c r="AK171" i="12"/>
  <c r="AI171" i="12"/>
  <c r="AJ170" i="12"/>
  <c r="AK170" i="12"/>
  <c r="AI170" i="12"/>
  <c r="AJ169" i="12"/>
  <c r="AK169" i="12"/>
  <c r="AI169" i="12"/>
  <c r="AJ168" i="12"/>
  <c r="AK168" i="12"/>
  <c r="AI168" i="12"/>
  <c r="AJ167" i="12"/>
  <c r="AK167" i="12"/>
  <c r="AI167" i="12"/>
  <c r="AJ166" i="12"/>
  <c r="AK166" i="12"/>
  <c r="AI166" i="12"/>
  <c r="AJ165" i="12"/>
  <c r="AK165" i="12"/>
  <c r="AI165" i="12"/>
  <c r="AJ164" i="12"/>
  <c r="AK164" i="12"/>
  <c r="AI164" i="12"/>
  <c r="AJ163" i="12"/>
  <c r="AK163" i="12"/>
  <c r="AI163" i="12"/>
  <c r="AJ162" i="12"/>
  <c r="AK162" i="12"/>
  <c r="AI162" i="12"/>
  <c r="AJ161" i="12"/>
  <c r="AK161" i="12"/>
  <c r="AI161" i="12"/>
  <c r="AJ160" i="12"/>
  <c r="AK160" i="12"/>
  <c r="AI160" i="12"/>
  <c r="AJ159" i="12"/>
  <c r="AK159" i="12"/>
  <c r="AI159" i="12"/>
  <c r="AJ158" i="12"/>
  <c r="AK158" i="12"/>
  <c r="AI158" i="12"/>
  <c r="AJ157" i="12"/>
  <c r="AK157" i="12"/>
  <c r="AI157" i="12"/>
  <c r="AJ156" i="12"/>
  <c r="AK156" i="12"/>
  <c r="AI156" i="12"/>
  <c r="AJ155" i="12"/>
  <c r="AK155" i="12"/>
  <c r="AI155" i="12"/>
  <c r="AJ154" i="12"/>
  <c r="AK154" i="12"/>
  <c r="AI154" i="12"/>
  <c r="AJ153" i="12"/>
  <c r="AK153" i="12"/>
  <c r="AI153" i="12"/>
  <c r="AJ152" i="12"/>
  <c r="AK152" i="12"/>
  <c r="AI152" i="12"/>
  <c r="AJ151" i="12"/>
  <c r="AK151" i="12"/>
  <c r="AI151" i="12"/>
  <c r="AJ150" i="12"/>
  <c r="AK150" i="12"/>
  <c r="AI150" i="12"/>
  <c r="AJ149" i="12"/>
  <c r="AK149" i="12"/>
  <c r="AI149" i="12"/>
  <c r="AJ148" i="12"/>
  <c r="AK148" i="12"/>
  <c r="AI148" i="12"/>
  <c r="AJ147" i="12"/>
  <c r="AK147" i="12"/>
  <c r="AI147" i="12"/>
  <c r="AJ146" i="12"/>
  <c r="AK146" i="12"/>
  <c r="AI146" i="12"/>
  <c r="AJ145" i="12"/>
  <c r="AK145" i="12"/>
  <c r="AI145" i="12"/>
  <c r="AJ144" i="12"/>
  <c r="AK144" i="12"/>
  <c r="AI144" i="12"/>
  <c r="AJ143" i="12"/>
  <c r="AK143" i="12"/>
  <c r="AI143" i="12"/>
  <c r="AJ142" i="12"/>
  <c r="AK142" i="12"/>
  <c r="AI142" i="12"/>
  <c r="AJ141" i="12"/>
  <c r="AK141" i="12"/>
  <c r="AI141" i="12"/>
  <c r="AJ140" i="12"/>
  <c r="AK140" i="12"/>
  <c r="AI140" i="12"/>
  <c r="AJ139" i="12"/>
  <c r="AK139" i="12"/>
  <c r="AI139" i="12"/>
  <c r="AJ138" i="12"/>
  <c r="AK138" i="12"/>
  <c r="AI138" i="12"/>
  <c r="AJ137" i="12"/>
  <c r="AK137" i="12"/>
  <c r="AI137" i="12"/>
  <c r="AJ136" i="12"/>
  <c r="AK136" i="12"/>
  <c r="AI136" i="12"/>
  <c r="AJ135" i="12"/>
  <c r="AK135" i="12"/>
  <c r="AI135" i="12"/>
  <c r="AJ134" i="12"/>
  <c r="AK134" i="12"/>
  <c r="AI134" i="12"/>
  <c r="AJ133" i="12"/>
  <c r="AK133" i="12"/>
  <c r="AI133" i="12"/>
  <c r="AJ132" i="12"/>
  <c r="AK132" i="12"/>
  <c r="AI132" i="12"/>
  <c r="AJ131" i="12"/>
  <c r="AK131" i="12"/>
  <c r="AI131" i="12"/>
  <c r="AJ130" i="12"/>
  <c r="AK130" i="12"/>
  <c r="AI130" i="12"/>
  <c r="AJ129" i="12"/>
  <c r="AK129" i="12"/>
  <c r="AI129" i="12"/>
  <c r="AJ128" i="12"/>
  <c r="AK128" i="12"/>
  <c r="AI128" i="12"/>
  <c r="AJ127" i="12"/>
  <c r="AK127" i="12"/>
  <c r="AI127" i="12"/>
  <c r="AJ126" i="12"/>
  <c r="AK126" i="12"/>
  <c r="AI126" i="12"/>
  <c r="AJ125" i="12"/>
  <c r="AK125" i="12"/>
  <c r="AI125" i="12"/>
  <c r="AJ124" i="12"/>
  <c r="AK124" i="12"/>
  <c r="AI124" i="12"/>
  <c r="AJ123" i="12"/>
  <c r="AK123" i="12"/>
  <c r="AI123" i="12"/>
  <c r="AJ122" i="12"/>
  <c r="AK122" i="12"/>
  <c r="AI122" i="12"/>
  <c r="AJ121" i="12"/>
  <c r="AK121" i="12"/>
  <c r="AI121" i="12"/>
  <c r="AJ120" i="12"/>
  <c r="AK120" i="12"/>
  <c r="AI120" i="12"/>
  <c r="AJ119" i="12"/>
  <c r="AK119" i="12"/>
  <c r="AI119" i="12"/>
  <c r="AJ118" i="12"/>
  <c r="AK118" i="12"/>
  <c r="AI118" i="12"/>
  <c r="AJ117" i="12"/>
  <c r="AK117" i="12"/>
  <c r="AI117" i="12"/>
  <c r="AJ116" i="12"/>
  <c r="AK116" i="12"/>
  <c r="AI116" i="12"/>
  <c r="AJ115" i="12"/>
  <c r="AK115" i="12"/>
  <c r="AI115" i="12"/>
  <c r="AJ114" i="12"/>
  <c r="AK114" i="12"/>
  <c r="AI114" i="12"/>
  <c r="AJ113" i="12"/>
  <c r="AK113" i="12"/>
  <c r="AI113" i="12"/>
  <c r="AJ112" i="12"/>
  <c r="AK112" i="12"/>
  <c r="AI112" i="12"/>
  <c r="AJ111" i="12"/>
  <c r="AK111" i="12"/>
  <c r="AI111" i="12"/>
  <c r="AJ110" i="12"/>
  <c r="AK110" i="12"/>
  <c r="AI110" i="12"/>
  <c r="AJ109" i="12"/>
  <c r="AK109" i="12"/>
  <c r="AI109" i="12"/>
  <c r="AJ108" i="12"/>
  <c r="AK108" i="12"/>
  <c r="AI108" i="12"/>
  <c r="AJ107" i="12"/>
  <c r="AK107" i="12"/>
  <c r="AI107" i="12"/>
  <c r="AJ106" i="12"/>
  <c r="AK106" i="12"/>
  <c r="AI106" i="12"/>
  <c r="AJ105" i="12"/>
  <c r="AK105" i="12"/>
  <c r="AI105" i="12"/>
  <c r="AJ104" i="12"/>
  <c r="AK104" i="12"/>
  <c r="AI104" i="12"/>
  <c r="AJ103" i="12"/>
  <c r="AK103" i="12"/>
  <c r="AI103" i="12"/>
  <c r="AJ102" i="12"/>
  <c r="AK102" i="12"/>
  <c r="AI102" i="12"/>
  <c r="AJ101" i="12"/>
  <c r="AK101" i="12"/>
  <c r="AI101" i="12"/>
  <c r="AJ100" i="12"/>
  <c r="AK100" i="12"/>
  <c r="AI100" i="12"/>
  <c r="AJ99" i="12"/>
  <c r="AK99" i="12"/>
  <c r="AI99" i="12"/>
  <c r="AJ98" i="12"/>
  <c r="AK98" i="12"/>
  <c r="AI98" i="12"/>
  <c r="AJ97" i="12"/>
  <c r="AK97" i="12"/>
  <c r="AI97" i="12"/>
  <c r="AJ96" i="12"/>
  <c r="AK96" i="12"/>
  <c r="AI96" i="12"/>
  <c r="AJ95" i="12"/>
  <c r="AK95" i="12"/>
  <c r="AI95" i="12"/>
  <c r="AJ94" i="12"/>
  <c r="AK94" i="12"/>
  <c r="AI94" i="12"/>
  <c r="AJ93" i="12"/>
  <c r="AK93" i="12"/>
  <c r="AI93" i="12"/>
  <c r="AJ92" i="12"/>
  <c r="AK92" i="12"/>
  <c r="AI92" i="12"/>
  <c r="AJ91" i="12"/>
  <c r="AK91" i="12"/>
  <c r="AI91" i="12"/>
  <c r="AJ90" i="12"/>
  <c r="AK90" i="12"/>
  <c r="AI90" i="12"/>
  <c r="AJ89" i="12"/>
  <c r="AK89" i="12"/>
  <c r="AI89" i="12"/>
  <c r="AJ88" i="12"/>
  <c r="AK88" i="12"/>
  <c r="AI88" i="12"/>
  <c r="AJ87" i="12"/>
  <c r="AK87" i="12"/>
  <c r="AI87" i="12"/>
  <c r="AJ86" i="12"/>
  <c r="AK86" i="12"/>
  <c r="AI86" i="12"/>
  <c r="AJ85" i="12"/>
  <c r="AK85" i="12"/>
  <c r="AI85" i="12"/>
  <c r="AJ84" i="12"/>
  <c r="AK84" i="12"/>
  <c r="AI84" i="12"/>
  <c r="AJ83" i="12"/>
  <c r="AK83" i="12"/>
  <c r="AI83" i="12"/>
  <c r="AJ82" i="12"/>
  <c r="AK82" i="12"/>
  <c r="AI82" i="12"/>
  <c r="AJ81" i="12"/>
  <c r="AK81" i="12"/>
  <c r="AI81" i="12"/>
  <c r="AJ80" i="12"/>
  <c r="AK80" i="12"/>
  <c r="AI80" i="12"/>
  <c r="AJ79" i="12"/>
  <c r="AK79" i="12"/>
  <c r="AI79" i="12"/>
  <c r="AJ78" i="12"/>
  <c r="AK78" i="12"/>
  <c r="AI78" i="12"/>
  <c r="AJ77" i="12"/>
  <c r="AK77" i="12"/>
  <c r="AI77" i="12"/>
  <c r="AJ76" i="12"/>
  <c r="AK76" i="12"/>
  <c r="AI76" i="12"/>
  <c r="AJ75" i="12"/>
  <c r="AK75" i="12"/>
  <c r="AI75" i="12"/>
  <c r="AJ74" i="12"/>
  <c r="AK74" i="12"/>
  <c r="AI74" i="12"/>
  <c r="AJ73" i="12"/>
  <c r="AK73" i="12"/>
  <c r="AI73" i="12"/>
  <c r="AJ72" i="12"/>
  <c r="AK72" i="12"/>
  <c r="AI72" i="12"/>
  <c r="AJ71" i="12"/>
  <c r="AK71" i="12"/>
  <c r="AI71" i="12"/>
  <c r="AJ70" i="12"/>
  <c r="AK70" i="12"/>
  <c r="AI70" i="12"/>
  <c r="AJ69" i="12"/>
  <c r="AK69" i="12"/>
  <c r="AI69" i="12"/>
  <c r="AJ68" i="12"/>
  <c r="AK68" i="12"/>
  <c r="AI68" i="12"/>
  <c r="AJ67" i="12"/>
  <c r="AK67" i="12"/>
  <c r="AI67" i="12"/>
  <c r="AJ66" i="12"/>
  <c r="AK66" i="12"/>
  <c r="AI66" i="12"/>
  <c r="AJ65" i="12"/>
  <c r="AK65" i="12"/>
  <c r="AI65" i="12"/>
  <c r="AJ64" i="12"/>
  <c r="AK64" i="12"/>
  <c r="AI64" i="12"/>
  <c r="AJ63" i="12"/>
  <c r="AK63" i="12"/>
  <c r="AI63" i="12"/>
  <c r="AJ62" i="12"/>
  <c r="AK62" i="12"/>
  <c r="AI62" i="12"/>
  <c r="AJ61" i="12"/>
  <c r="AK61" i="12"/>
  <c r="AI61" i="12"/>
  <c r="AJ60" i="12"/>
  <c r="AK60" i="12"/>
  <c r="AI60" i="12"/>
  <c r="AJ59" i="12"/>
  <c r="AK59" i="12"/>
  <c r="AI59" i="12"/>
  <c r="AJ58" i="12"/>
  <c r="AK58" i="12"/>
  <c r="AI58" i="12"/>
  <c r="AJ57" i="12"/>
  <c r="AK57" i="12"/>
  <c r="AI57" i="12"/>
  <c r="AJ56" i="12"/>
  <c r="AK56" i="12"/>
  <c r="AI56" i="12"/>
  <c r="AJ55" i="12"/>
  <c r="AK55" i="12"/>
  <c r="AI55" i="12"/>
  <c r="AJ54" i="12"/>
  <c r="AK54" i="12"/>
  <c r="AI54" i="12"/>
  <c r="AJ53" i="12"/>
  <c r="AK53" i="12"/>
  <c r="AI53" i="12"/>
  <c r="AJ52" i="12"/>
  <c r="AK52" i="12"/>
  <c r="AI52" i="12"/>
  <c r="AJ51" i="12"/>
  <c r="AK51" i="12"/>
  <c r="AI51" i="12"/>
  <c r="AJ50" i="12"/>
  <c r="AK50" i="12"/>
  <c r="AI50" i="12"/>
  <c r="AJ49" i="12"/>
  <c r="AK49" i="12"/>
  <c r="AI49" i="12"/>
  <c r="AJ48" i="12"/>
  <c r="AK48" i="12"/>
  <c r="AI48" i="12"/>
  <c r="AJ47" i="12"/>
  <c r="AK47" i="12"/>
  <c r="AI47" i="12"/>
  <c r="AJ46" i="12"/>
  <c r="AK46" i="12"/>
  <c r="AI46" i="12"/>
  <c r="AJ45" i="12"/>
  <c r="AK45" i="12"/>
  <c r="AI45" i="12"/>
  <c r="AJ44" i="12"/>
  <c r="AK44" i="12"/>
  <c r="AI44" i="12"/>
  <c r="AJ43" i="12"/>
  <c r="AK43" i="12"/>
  <c r="AI43" i="12"/>
  <c r="AJ42" i="12"/>
  <c r="AK42" i="12"/>
  <c r="AI42" i="12"/>
  <c r="AJ41" i="12"/>
  <c r="AK41" i="12"/>
  <c r="AI41" i="12"/>
  <c r="AJ40" i="12"/>
  <c r="AK40" i="12"/>
  <c r="AI40" i="12"/>
  <c r="AJ39" i="12"/>
  <c r="AK39" i="12"/>
  <c r="AI39" i="12"/>
  <c r="AJ38" i="12"/>
  <c r="AK38" i="12"/>
  <c r="AI38" i="12"/>
  <c r="AJ37" i="12"/>
  <c r="AK37" i="12"/>
  <c r="AI37" i="12"/>
  <c r="AJ36" i="12"/>
  <c r="AK36" i="12"/>
  <c r="AI36" i="12"/>
  <c r="AJ35" i="12"/>
  <c r="AK35" i="12"/>
  <c r="AI35" i="12"/>
  <c r="AJ34" i="12"/>
  <c r="AK34" i="12"/>
  <c r="AI34" i="12"/>
  <c r="AJ33" i="12"/>
  <c r="AK33" i="12"/>
  <c r="AI33" i="12"/>
  <c r="AJ32" i="12"/>
  <c r="AK32" i="12"/>
  <c r="AI32" i="12"/>
  <c r="AJ31" i="12"/>
  <c r="AK31" i="12"/>
  <c r="AI31" i="12"/>
  <c r="AJ30" i="12"/>
  <c r="AK30" i="12"/>
  <c r="AI30" i="12"/>
  <c r="AJ29" i="12"/>
  <c r="AK29" i="12"/>
  <c r="AI29" i="12"/>
  <c r="AJ28" i="12"/>
  <c r="AK28" i="12"/>
  <c r="AI28" i="12"/>
  <c r="AJ27" i="12"/>
  <c r="AK27" i="12"/>
  <c r="AI27" i="12"/>
  <c r="AJ26" i="12"/>
  <c r="AK26" i="12"/>
  <c r="AI26" i="12"/>
  <c r="AJ25" i="12"/>
  <c r="AK25" i="12"/>
  <c r="AI25" i="12"/>
  <c r="AJ24" i="12"/>
  <c r="AK24" i="12"/>
  <c r="AI24" i="12"/>
  <c r="AJ23" i="12"/>
  <c r="AK23" i="12"/>
  <c r="AI23" i="12"/>
  <c r="AJ22" i="12"/>
  <c r="AK22" i="12"/>
  <c r="AI22" i="12"/>
  <c r="AJ21" i="12"/>
  <c r="AK21" i="12"/>
  <c r="AI21" i="12"/>
  <c r="AJ20" i="12"/>
  <c r="AK20" i="12"/>
  <c r="AI20" i="12"/>
  <c r="AJ19" i="12"/>
  <c r="AK19" i="12"/>
  <c r="AI19" i="12"/>
  <c r="AJ18" i="12"/>
  <c r="AK18" i="12"/>
  <c r="AI18" i="12"/>
  <c r="AJ17" i="12"/>
  <c r="AK17" i="12"/>
  <c r="AI17" i="12"/>
  <c r="AJ16" i="12"/>
  <c r="AK16" i="12"/>
  <c r="AI16" i="12"/>
  <c r="AJ15" i="12"/>
  <c r="AK15" i="12"/>
  <c r="AI15" i="12"/>
  <c r="AJ14" i="12"/>
  <c r="AK14" i="12"/>
  <c r="AI14" i="12"/>
  <c r="AJ13" i="12"/>
  <c r="AK13" i="12"/>
  <c r="AI13" i="12"/>
  <c r="AJ12" i="12"/>
  <c r="AK12" i="12"/>
  <c r="AI12" i="12"/>
  <c r="AJ11" i="12"/>
  <c r="AK11" i="12"/>
  <c r="AI11" i="12"/>
  <c r="AJ10" i="12"/>
  <c r="AK10" i="12"/>
  <c r="AI10" i="12"/>
  <c r="AJ9" i="12"/>
  <c r="AK9" i="12"/>
  <c r="AI9" i="12"/>
  <c r="AJ8" i="12"/>
  <c r="AK8" i="12"/>
  <c r="AI8" i="12"/>
  <c r="AJ7" i="12"/>
  <c r="AK7" i="12"/>
  <c r="AI7" i="12"/>
  <c r="AJ6" i="12"/>
  <c r="AK6" i="12"/>
  <c r="AI6" i="12"/>
  <c r="AJ5" i="12"/>
  <c r="AK5" i="12"/>
  <c r="AI5" i="12"/>
  <c r="AJ4" i="12"/>
  <c r="AK4" i="12"/>
  <c r="AI4" i="12"/>
  <c r="AJ3" i="12"/>
  <c r="AK3" i="12"/>
  <c r="AI3" i="12"/>
  <c r="H2" i="2"/>
  <c r="V2" i="2" s="1"/>
  <c r="H383" i="2"/>
  <c r="V383" i="2" s="1"/>
  <c r="H382" i="2"/>
  <c r="V382" i="2" s="1"/>
  <c r="H381" i="2"/>
  <c r="V381" i="2" s="1"/>
  <c r="H380" i="2"/>
  <c r="V380" i="2" s="1"/>
  <c r="H379" i="2"/>
  <c r="V379" i="2" s="1"/>
  <c r="H378" i="2"/>
  <c r="V378" i="2" s="1"/>
  <c r="H377" i="2"/>
  <c r="V377" i="2" s="1"/>
  <c r="H376" i="2"/>
  <c r="V376" i="2" s="1"/>
  <c r="H375" i="2"/>
  <c r="V375" i="2" s="1"/>
  <c r="H374" i="2"/>
  <c r="V374" i="2" s="1"/>
  <c r="H373" i="2"/>
  <c r="V373" i="2" s="1"/>
  <c r="H372" i="2"/>
  <c r="V372" i="2" s="1"/>
  <c r="H371" i="2"/>
  <c r="V371" i="2" s="1"/>
  <c r="H370" i="2"/>
  <c r="V370" i="2" s="1"/>
  <c r="H369" i="2"/>
  <c r="V369" i="2" s="1"/>
  <c r="H368" i="2"/>
  <c r="V368" i="2" s="1"/>
  <c r="H367" i="2"/>
  <c r="V367" i="2" s="1"/>
  <c r="H366" i="2"/>
  <c r="V366" i="2" s="1"/>
  <c r="H365" i="2"/>
  <c r="V365" i="2" s="1"/>
  <c r="H364" i="2"/>
  <c r="V364" i="2" s="1"/>
  <c r="H363" i="2"/>
  <c r="V363" i="2" s="1"/>
  <c r="H362" i="2"/>
  <c r="V362" i="2" s="1"/>
  <c r="H361" i="2"/>
  <c r="V361" i="2" s="1"/>
  <c r="H360" i="2"/>
  <c r="V360" i="2" s="1"/>
  <c r="H359" i="2"/>
  <c r="V359" i="2" s="1"/>
  <c r="H358" i="2"/>
  <c r="V358" i="2" s="1"/>
  <c r="H357" i="2"/>
  <c r="V357" i="2" s="1"/>
  <c r="H356" i="2"/>
  <c r="V356" i="2" s="1"/>
  <c r="H355" i="2"/>
  <c r="V355" i="2" s="1"/>
  <c r="H354" i="2"/>
  <c r="V354" i="2" s="1"/>
  <c r="H353" i="2"/>
  <c r="V353" i="2" s="1"/>
  <c r="H352" i="2"/>
  <c r="V352" i="2" s="1"/>
  <c r="H351" i="2"/>
  <c r="V351" i="2" s="1"/>
  <c r="H350" i="2"/>
  <c r="V350" i="2" s="1"/>
  <c r="H349" i="2"/>
  <c r="V349" i="2" s="1"/>
  <c r="H348" i="2"/>
  <c r="V348" i="2" s="1"/>
  <c r="H347" i="2"/>
  <c r="V347" i="2" s="1"/>
  <c r="H346" i="2"/>
  <c r="V346" i="2" s="1"/>
  <c r="H345" i="2"/>
  <c r="V345" i="2" s="1"/>
  <c r="H344" i="2"/>
  <c r="V344" i="2" s="1"/>
  <c r="H343" i="2"/>
  <c r="V343" i="2" s="1"/>
  <c r="H342" i="2"/>
  <c r="V342" i="2" s="1"/>
  <c r="H341" i="2"/>
  <c r="V341" i="2" s="1"/>
  <c r="H340" i="2"/>
  <c r="V340" i="2" s="1"/>
  <c r="H339" i="2"/>
  <c r="V339" i="2" s="1"/>
  <c r="H338" i="2"/>
  <c r="V338" i="2" s="1"/>
  <c r="H337" i="2"/>
  <c r="V337" i="2" s="1"/>
  <c r="H336" i="2"/>
  <c r="V336" i="2" s="1"/>
  <c r="H335" i="2"/>
  <c r="V335" i="2" s="1"/>
  <c r="H334" i="2"/>
  <c r="V334" i="2" s="1"/>
  <c r="H333" i="2"/>
  <c r="V333" i="2" s="1"/>
  <c r="H332" i="2"/>
  <c r="V332" i="2" s="1"/>
  <c r="H331" i="2"/>
  <c r="V331" i="2" s="1"/>
  <c r="H330" i="2"/>
  <c r="V330" i="2" s="1"/>
  <c r="H329" i="2"/>
  <c r="V329" i="2" s="1"/>
  <c r="H328" i="2"/>
  <c r="V328" i="2" s="1"/>
  <c r="H327" i="2"/>
  <c r="V327" i="2" s="1"/>
  <c r="H326" i="2"/>
  <c r="V326" i="2" s="1"/>
  <c r="H325" i="2"/>
  <c r="V325" i="2" s="1"/>
  <c r="H324" i="2"/>
  <c r="V324" i="2" s="1"/>
  <c r="H323" i="2"/>
  <c r="V323" i="2" s="1"/>
  <c r="H322" i="2"/>
  <c r="V322" i="2" s="1"/>
  <c r="H321" i="2"/>
  <c r="V321" i="2" s="1"/>
  <c r="H320" i="2"/>
  <c r="V320" i="2" s="1"/>
  <c r="H319" i="2"/>
  <c r="V319" i="2" s="1"/>
  <c r="H318" i="2"/>
  <c r="V318" i="2" s="1"/>
  <c r="H317" i="2"/>
  <c r="V317" i="2" s="1"/>
  <c r="H316" i="2"/>
  <c r="V316" i="2" s="1"/>
  <c r="H315" i="2"/>
  <c r="V315" i="2" s="1"/>
  <c r="H314" i="2"/>
  <c r="V314" i="2" s="1"/>
  <c r="H313" i="2"/>
  <c r="V313" i="2" s="1"/>
  <c r="H312" i="2"/>
  <c r="V312" i="2" s="1"/>
  <c r="H311" i="2"/>
  <c r="V311" i="2" s="1"/>
  <c r="H310" i="2"/>
  <c r="V310" i="2" s="1"/>
  <c r="H309" i="2"/>
  <c r="V309" i="2" s="1"/>
  <c r="H308" i="2"/>
  <c r="V308" i="2" s="1"/>
  <c r="H307" i="2"/>
  <c r="V307" i="2" s="1"/>
  <c r="H306" i="2"/>
  <c r="V306" i="2" s="1"/>
  <c r="H305" i="2"/>
  <c r="V305" i="2" s="1"/>
  <c r="H304" i="2"/>
  <c r="V304" i="2" s="1"/>
  <c r="H303" i="2"/>
  <c r="V303" i="2" s="1"/>
  <c r="H302" i="2"/>
  <c r="V302" i="2" s="1"/>
  <c r="H301" i="2"/>
  <c r="V301" i="2" s="1"/>
  <c r="H300" i="2"/>
  <c r="V300" i="2" s="1"/>
  <c r="H299" i="2"/>
  <c r="V299" i="2" s="1"/>
  <c r="H298" i="2"/>
  <c r="V298" i="2" s="1"/>
  <c r="H297" i="2"/>
  <c r="V297" i="2" s="1"/>
  <c r="H296" i="2"/>
  <c r="V296" i="2" s="1"/>
  <c r="H295" i="2"/>
  <c r="V295" i="2" s="1"/>
  <c r="H294" i="2"/>
  <c r="V294" i="2" s="1"/>
  <c r="H293" i="2"/>
  <c r="V293" i="2" s="1"/>
  <c r="H292" i="2"/>
  <c r="V292" i="2" s="1"/>
  <c r="H291" i="2"/>
  <c r="V291" i="2" s="1"/>
  <c r="H290" i="2"/>
  <c r="V290" i="2" s="1"/>
  <c r="H289" i="2"/>
  <c r="V289" i="2" s="1"/>
  <c r="H288" i="2"/>
  <c r="V288" i="2" s="1"/>
  <c r="H287" i="2"/>
  <c r="V287" i="2" s="1"/>
  <c r="H286" i="2"/>
  <c r="V286" i="2" s="1"/>
  <c r="H285" i="2"/>
  <c r="V285" i="2" s="1"/>
  <c r="H284" i="2"/>
  <c r="V284" i="2" s="1"/>
  <c r="H283" i="2"/>
  <c r="V283" i="2" s="1"/>
  <c r="H282" i="2"/>
  <c r="V282" i="2" s="1"/>
  <c r="H281" i="2"/>
  <c r="V281" i="2" s="1"/>
  <c r="H280" i="2"/>
  <c r="V280" i="2" s="1"/>
  <c r="H279" i="2"/>
  <c r="V279" i="2" s="1"/>
  <c r="H278" i="2"/>
  <c r="V278" i="2" s="1"/>
  <c r="H277" i="2"/>
  <c r="V277" i="2" s="1"/>
  <c r="H276" i="2"/>
  <c r="V276" i="2" s="1"/>
  <c r="H275" i="2"/>
  <c r="V275" i="2" s="1"/>
  <c r="H274" i="2"/>
  <c r="V274" i="2" s="1"/>
  <c r="H273" i="2"/>
  <c r="V273" i="2" s="1"/>
  <c r="H272" i="2"/>
  <c r="V272" i="2" s="1"/>
  <c r="H271" i="2"/>
  <c r="V271" i="2" s="1"/>
  <c r="H270" i="2"/>
  <c r="V270" i="2" s="1"/>
  <c r="H269" i="2"/>
  <c r="V269" i="2" s="1"/>
  <c r="H268" i="2"/>
  <c r="V268" i="2" s="1"/>
  <c r="H267" i="2"/>
  <c r="V267" i="2" s="1"/>
  <c r="H266" i="2"/>
  <c r="V266" i="2" s="1"/>
  <c r="H265" i="2"/>
  <c r="V265" i="2" s="1"/>
  <c r="H264" i="2"/>
  <c r="V264" i="2" s="1"/>
  <c r="H263" i="2"/>
  <c r="V263" i="2" s="1"/>
  <c r="H262" i="2"/>
  <c r="V262" i="2" s="1"/>
  <c r="H261" i="2"/>
  <c r="V261" i="2" s="1"/>
  <c r="H260" i="2"/>
  <c r="V260" i="2" s="1"/>
  <c r="H259" i="2"/>
  <c r="V259" i="2" s="1"/>
  <c r="H258" i="2"/>
  <c r="V258" i="2" s="1"/>
  <c r="H257" i="2"/>
  <c r="V257" i="2" s="1"/>
  <c r="H256" i="2"/>
  <c r="V256" i="2" s="1"/>
  <c r="H255" i="2"/>
  <c r="V255" i="2" s="1"/>
  <c r="H254" i="2"/>
  <c r="V254" i="2" s="1"/>
  <c r="H253" i="2"/>
  <c r="V253" i="2" s="1"/>
  <c r="H252" i="2"/>
  <c r="V252" i="2" s="1"/>
  <c r="H251" i="2"/>
  <c r="V251" i="2" s="1"/>
  <c r="H250" i="2"/>
  <c r="V250" i="2" s="1"/>
  <c r="H249" i="2"/>
  <c r="V249" i="2" s="1"/>
  <c r="H248" i="2"/>
  <c r="V248" i="2" s="1"/>
  <c r="H247" i="2"/>
  <c r="V247" i="2" s="1"/>
  <c r="H246" i="2"/>
  <c r="V246" i="2" s="1"/>
  <c r="H245" i="2"/>
  <c r="V245" i="2" s="1"/>
  <c r="H244" i="2"/>
  <c r="V244" i="2" s="1"/>
  <c r="H243" i="2"/>
  <c r="V243" i="2" s="1"/>
  <c r="H242" i="2"/>
  <c r="V242" i="2" s="1"/>
  <c r="H241" i="2"/>
  <c r="V241" i="2" s="1"/>
  <c r="H240" i="2"/>
  <c r="V240" i="2" s="1"/>
  <c r="H239" i="2"/>
  <c r="V239" i="2" s="1"/>
  <c r="H238" i="2"/>
  <c r="V238" i="2" s="1"/>
  <c r="H237" i="2"/>
  <c r="V237" i="2" s="1"/>
  <c r="H236" i="2"/>
  <c r="V236" i="2" s="1"/>
  <c r="H235" i="2"/>
  <c r="V235" i="2" s="1"/>
  <c r="H234" i="2"/>
  <c r="V234" i="2" s="1"/>
  <c r="H233" i="2"/>
  <c r="V233" i="2" s="1"/>
  <c r="H232" i="2"/>
  <c r="V232" i="2" s="1"/>
  <c r="H231" i="2"/>
  <c r="V231" i="2" s="1"/>
  <c r="H230" i="2"/>
  <c r="V230" i="2" s="1"/>
  <c r="H229" i="2"/>
  <c r="V229" i="2" s="1"/>
  <c r="H228" i="2"/>
  <c r="V228" i="2" s="1"/>
  <c r="H227" i="2"/>
  <c r="V227" i="2" s="1"/>
  <c r="H226" i="2"/>
  <c r="V226" i="2" s="1"/>
  <c r="H225" i="2"/>
  <c r="V225" i="2" s="1"/>
  <c r="H224" i="2"/>
  <c r="V224" i="2" s="1"/>
  <c r="H223" i="2"/>
  <c r="V223" i="2" s="1"/>
  <c r="H222" i="2"/>
  <c r="V222" i="2" s="1"/>
  <c r="H221" i="2"/>
  <c r="V221" i="2" s="1"/>
  <c r="H220" i="2"/>
  <c r="V220" i="2" s="1"/>
  <c r="H219" i="2"/>
  <c r="V219" i="2" s="1"/>
  <c r="H218" i="2"/>
  <c r="V218" i="2" s="1"/>
  <c r="H217" i="2"/>
  <c r="V217" i="2" s="1"/>
  <c r="H216" i="2"/>
  <c r="V216" i="2" s="1"/>
  <c r="H215" i="2"/>
  <c r="V215" i="2" s="1"/>
  <c r="H214" i="2"/>
  <c r="V214" i="2" s="1"/>
  <c r="H213" i="2"/>
  <c r="V213" i="2" s="1"/>
  <c r="H212" i="2"/>
  <c r="V212" i="2" s="1"/>
  <c r="H211" i="2"/>
  <c r="V211" i="2" s="1"/>
  <c r="H210" i="2"/>
  <c r="V210" i="2" s="1"/>
  <c r="H209" i="2"/>
  <c r="V209" i="2" s="1"/>
  <c r="H208" i="2"/>
  <c r="V208" i="2" s="1"/>
  <c r="H207" i="2"/>
  <c r="V207" i="2" s="1"/>
  <c r="H206" i="2"/>
  <c r="V206" i="2" s="1"/>
  <c r="H205" i="2"/>
  <c r="V205" i="2" s="1"/>
  <c r="H204" i="2"/>
  <c r="V204" i="2" s="1"/>
  <c r="H203" i="2"/>
  <c r="V203" i="2" s="1"/>
  <c r="H202" i="2"/>
  <c r="V202" i="2" s="1"/>
  <c r="H201" i="2"/>
  <c r="V201" i="2" s="1"/>
  <c r="H200" i="2"/>
  <c r="V200" i="2" s="1"/>
  <c r="H199" i="2"/>
  <c r="V199" i="2" s="1"/>
  <c r="H198" i="2"/>
  <c r="V198" i="2" s="1"/>
  <c r="H197" i="2"/>
  <c r="V197" i="2" s="1"/>
  <c r="H196" i="2"/>
  <c r="V196" i="2" s="1"/>
  <c r="H195" i="2"/>
  <c r="V195" i="2" s="1"/>
  <c r="H194" i="2"/>
  <c r="V194" i="2" s="1"/>
  <c r="H193" i="2"/>
  <c r="V193" i="2" s="1"/>
  <c r="H192" i="2"/>
  <c r="V192" i="2" s="1"/>
  <c r="H191" i="2"/>
  <c r="V191" i="2" s="1"/>
  <c r="H190" i="2"/>
  <c r="V190" i="2" s="1"/>
  <c r="H189" i="2"/>
  <c r="V189" i="2" s="1"/>
  <c r="H188" i="2"/>
  <c r="V188" i="2" s="1"/>
  <c r="H187" i="2"/>
  <c r="V187" i="2" s="1"/>
  <c r="H186" i="2"/>
  <c r="V186" i="2" s="1"/>
  <c r="H185" i="2"/>
  <c r="V185" i="2" s="1"/>
  <c r="H184" i="2"/>
  <c r="V184" i="2" s="1"/>
  <c r="H183" i="2"/>
  <c r="V183" i="2" s="1"/>
  <c r="H182" i="2"/>
  <c r="V182" i="2" s="1"/>
  <c r="H181" i="2"/>
  <c r="V181" i="2" s="1"/>
  <c r="H180" i="2"/>
  <c r="V180" i="2" s="1"/>
  <c r="H179" i="2"/>
  <c r="V179" i="2" s="1"/>
  <c r="H178" i="2"/>
  <c r="V178" i="2" s="1"/>
  <c r="H177" i="2"/>
  <c r="V177" i="2" s="1"/>
  <c r="H176" i="2"/>
  <c r="V176" i="2" s="1"/>
  <c r="H175" i="2"/>
  <c r="V175" i="2" s="1"/>
  <c r="H174" i="2"/>
  <c r="V174" i="2" s="1"/>
  <c r="H173" i="2"/>
  <c r="V173" i="2" s="1"/>
  <c r="H172" i="2"/>
  <c r="V172" i="2" s="1"/>
  <c r="H171" i="2"/>
  <c r="V171" i="2" s="1"/>
  <c r="H170" i="2"/>
  <c r="V170" i="2" s="1"/>
  <c r="H169" i="2"/>
  <c r="V169" i="2" s="1"/>
  <c r="H168" i="2"/>
  <c r="V168" i="2" s="1"/>
  <c r="H167" i="2"/>
  <c r="V167" i="2" s="1"/>
  <c r="H166" i="2"/>
  <c r="V166" i="2" s="1"/>
  <c r="H165" i="2"/>
  <c r="V165" i="2" s="1"/>
  <c r="H164" i="2"/>
  <c r="V164" i="2" s="1"/>
  <c r="H163" i="2"/>
  <c r="V163" i="2" s="1"/>
  <c r="H162" i="2"/>
  <c r="V162" i="2" s="1"/>
  <c r="H161" i="2"/>
  <c r="V161" i="2" s="1"/>
  <c r="H160" i="2"/>
  <c r="V160" i="2" s="1"/>
  <c r="H159" i="2"/>
  <c r="V159" i="2" s="1"/>
  <c r="H158" i="2"/>
  <c r="V158" i="2" s="1"/>
  <c r="H157" i="2"/>
  <c r="V157" i="2" s="1"/>
  <c r="H156" i="2"/>
  <c r="V156" i="2" s="1"/>
  <c r="H155" i="2"/>
  <c r="V155" i="2" s="1"/>
  <c r="H154" i="2"/>
  <c r="V154" i="2" s="1"/>
  <c r="H153" i="2"/>
  <c r="V153" i="2" s="1"/>
  <c r="H152" i="2"/>
  <c r="V152" i="2" s="1"/>
  <c r="H151" i="2"/>
  <c r="V151" i="2" s="1"/>
  <c r="H150" i="2"/>
  <c r="V150" i="2" s="1"/>
  <c r="H149" i="2"/>
  <c r="V149" i="2" s="1"/>
  <c r="H148" i="2"/>
  <c r="V148" i="2" s="1"/>
  <c r="H147" i="2"/>
  <c r="V147" i="2" s="1"/>
  <c r="H146" i="2"/>
  <c r="V146" i="2" s="1"/>
  <c r="H145" i="2"/>
  <c r="V145" i="2" s="1"/>
  <c r="H144" i="2"/>
  <c r="V144" i="2" s="1"/>
  <c r="H143" i="2"/>
  <c r="V143" i="2" s="1"/>
  <c r="H142" i="2"/>
  <c r="V142" i="2" s="1"/>
  <c r="H141" i="2"/>
  <c r="V141" i="2" s="1"/>
  <c r="H140" i="2"/>
  <c r="V140" i="2" s="1"/>
  <c r="H139" i="2"/>
  <c r="V139" i="2" s="1"/>
  <c r="H138" i="2"/>
  <c r="V138" i="2" s="1"/>
  <c r="H137" i="2"/>
  <c r="V137" i="2" s="1"/>
  <c r="H136" i="2"/>
  <c r="V136" i="2" s="1"/>
  <c r="H135" i="2"/>
  <c r="V135" i="2" s="1"/>
  <c r="H134" i="2"/>
  <c r="V134" i="2" s="1"/>
  <c r="H133" i="2"/>
  <c r="V133" i="2" s="1"/>
  <c r="H132" i="2"/>
  <c r="V132" i="2" s="1"/>
  <c r="H131" i="2"/>
  <c r="V131" i="2" s="1"/>
  <c r="H130" i="2"/>
  <c r="V130" i="2" s="1"/>
  <c r="H129" i="2"/>
  <c r="V129" i="2" s="1"/>
  <c r="H128" i="2"/>
  <c r="V128" i="2" s="1"/>
  <c r="H127" i="2"/>
  <c r="V127" i="2" s="1"/>
  <c r="H126" i="2"/>
  <c r="V126" i="2" s="1"/>
  <c r="H125" i="2"/>
  <c r="V125" i="2" s="1"/>
  <c r="H124" i="2"/>
  <c r="V124" i="2" s="1"/>
  <c r="H123" i="2"/>
  <c r="V123" i="2" s="1"/>
  <c r="H122" i="2"/>
  <c r="V122" i="2" s="1"/>
  <c r="H121" i="2"/>
  <c r="V121" i="2" s="1"/>
  <c r="H120" i="2"/>
  <c r="V120" i="2" s="1"/>
  <c r="H119" i="2"/>
  <c r="V119" i="2" s="1"/>
  <c r="H118" i="2"/>
  <c r="V118" i="2" s="1"/>
  <c r="H117" i="2"/>
  <c r="V117" i="2" s="1"/>
  <c r="H116" i="2"/>
  <c r="V116" i="2" s="1"/>
  <c r="H115" i="2"/>
  <c r="V115" i="2" s="1"/>
  <c r="H114" i="2"/>
  <c r="V114" i="2" s="1"/>
  <c r="H113" i="2"/>
  <c r="V113" i="2" s="1"/>
  <c r="H112" i="2"/>
  <c r="V112" i="2" s="1"/>
  <c r="H111" i="2"/>
  <c r="V111" i="2" s="1"/>
  <c r="H110" i="2"/>
  <c r="V110" i="2" s="1"/>
  <c r="H109" i="2"/>
  <c r="V109" i="2" s="1"/>
  <c r="H108" i="2"/>
  <c r="V108" i="2" s="1"/>
  <c r="H107" i="2"/>
  <c r="V107" i="2" s="1"/>
  <c r="H106" i="2"/>
  <c r="V106" i="2" s="1"/>
  <c r="H105" i="2"/>
  <c r="V105" i="2" s="1"/>
  <c r="H104" i="2"/>
  <c r="V104" i="2" s="1"/>
  <c r="H103" i="2"/>
  <c r="V103" i="2" s="1"/>
  <c r="H102" i="2"/>
  <c r="V102" i="2" s="1"/>
  <c r="H101" i="2"/>
  <c r="V101" i="2" s="1"/>
  <c r="H100" i="2"/>
  <c r="V100" i="2" s="1"/>
  <c r="H99" i="2"/>
  <c r="V99" i="2" s="1"/>
  <c r="H98" i="2"/>
  <c r="V98" i="2" s="1"/>
  <c r="H97" i="2"/>
  <c r="V97" i="2" s="1"/>
  <c r="H96" i="2"/>
  <c r="V96" i="2" s="1"/>
  <c r="H95" i="2"/>
  <c r="V95" i="2" s="1"/>
  <c r="H94" i="2"/>
  <c r="V94" i="2" s="1"/>
  <c r="H93" i="2"/>
  <c r="V93" i="2" s="1"/>
  <c r="H92" i="2"/>
  <c r="V92" i="2" s="1"/>
  <c r="H91" i="2"/>
  <c r="V91" i="2" s="1"/>
  <c r="H90" i="2"/>
  <c r="V90" i="2" s="1"/>
  <c r="H89" i="2"/>
  <c r="V89" i="2" s="1"/>
  <c r="H88" i="2"/>
  <c r="V88" i="2" s="1"/>
  <c r="H87" i="2"/>
  <c r="V87" i="2" s="1"/>
  <c r="H86" i="2"/>
  <c r="V86" i="2" s="1"/>
  <c r="H85" i="2"/>
  <c r="V85" i="2" s="1"/>
  <c r="H84" i="2"/>
  <c r="V84" i="2" s="1"/>
  <c r="H83" i="2"/>
  <c r="V83" i="2" s="1"/>
  <c r="H82" i="2"/>
  <c r="V82" i="2" s="1"/>
  <c r="H81" i="2"/>
  <c r="V81" i="2" s="1"/>
  <c r="H80" i="2"/>
  <c r="V80" i="2" s="1"/>
  <c r="H79" i="2"/>
  <c r="V79" i="2" s="1"/>
  <c r="H78" i="2"/>
  <c r="V78" i="2" s="1"/>
  <c r="H77" i="2"/>
  <c r="V77" i="2" s="1"/>
  <c r="H76" i="2"/>
  <c r="V76" i="2" s="1"/>
  <c r="H75" i="2"/>
  <c r="V75" i="2" s="1"/>
  <c r="H74" i="2"/>
  <c r="V74" i="2" s="1"/>
  <c r="H73" i="2"/>
  <c r="V73" i="2" s="1"/>
  <c r="H72" i="2"/>
  <c r="V72" i="2" s="1"/>
  <c r="H71" i="2"/>
  <c r="V71" i="2" s="1"/>
  <c r="H70" i="2"/>
  <c r="V70" i="2" s="1"/>
  <c r="H69" i="2"/>
  <c r="V69" i="2" s="1"/>
  <c r="H68" i="2"/>
  <c r="V68" i="2" s="1"/>
  <c r="H67" i="2"/>
  <c r="V67" i="2" s="1"/>
  <c r="H66" i="2"/>
  <c r="V66" i="2" s="1"/>
  <c r="H65" i="2"/>
  <c r="V65" i="2" s="1"/>
  <c r="H64" i="2"/>
  <c r="V64" i="2" s="1"/>
  <c r="H63" i="2"/>
  <c r="V63" i="2" s="1"/>
  <c r="H62" i="2"/>
  <c r="V62" i="2" s="1"/>
  <c r="H61" i="2"/>
  <c r="V61" i="2" s="1"/>
  <c r="H60" i="2"/>
  <c r="V60" i="2" s="1"/>
  <c r="H59" i="2"/>
  <c r="V59" i="2" s="1"/>
  <c r="H58" i="2"/>
  <c r="V58" i="2" s="1"/>
  <c r="H57" i="2"/>
  <c r="V57" i="2" s="1"/>
  <c r="H56" i="2"/>
  <c r="V56" i="2" s="1"/>
  <c r="H55" i="2"/>
  <c r="V55" i="2" s="1"/>
  <c r="H54" i="2"/>
  <c r="V54" i="2" s="1"/>
  <c r="H53" i="2"/>
  <c r="V53" i="2" s="1"/>
  <c r="H52" i="2"/>
  <c r="V52" i="2" s="1"/>
  <c r="H51" i="2"/>
  <c r="V51" i="2" s="1"/>
  <c r="H50" i="2"/>
  <c r="V50" i="2" s="1"/>
  <c r="H49" i="2"/>
  <c r="V49" i="2" s="1"/>
  <c r="H48" i="2"/>
  <c r="V48" i="2" s="1"/>
  <c r="H47" i="2"/>
  <c r="V47" i="2" s="1"/>
  <c r="H46" i="2"/>
  <c r="V46" i="2" s="1"/>
  <c r="H45" i="2"/>
  <c r="V45" i="2" s="1"/>
  <c r="H44" i="2"/>
  <c r="V44" i="2" s="1"/>
  <c r="H43" i="2"/>
  <c r="V43" i="2" s="1"/>
  <c r="H42" i="2"/>
  <c r="V42" i="2" s="1"/>
  <c r="H41" i="2"/>
  <c r="V41" i="2" s="1"/>
  <c r="H40" i="2"/>
  <c r="V40" i="2" s="1"/>
  <c r="H39" i="2"/>
  <c r="V39" i="2" s="1"/>
  <c r="H38" i="2"/>
  <c r="V38" i="2" s="1"/>
  <c r="H37" i="2"/>
  <c r="V37" i="2" s="1"/>
  <c r="H36" i="2"/>
  <c r="V36" i="2" s="1"/>
  <c r="H35" i="2"/>
  <c r="V35" i="2" s="1"/>
  <c r="H34" i="2"/>
  <c r="V34" i="2" s="1"/>
  <c r="H33" i="2"/>
  <c r="V33" i="2" s="1"/>
  <c r="H32" i="2"/>
  <c r="V32" i="2" s="1"/>
  <c r="H31" i="2"/>
  <c r="V31" i="2" s="1"/>
  <c r="H30" i="2"/>
  <c r="V30" i="2" s="1"/>
  <c r="H29" i="2"/>
  <c r="V29" i="2" s="1"/>
  <c r="H28" i="2"/>
  <c r="V28" i="2" s="1"/>
  <c r="H27" i="2"/>
  <c r="V27" i="2" s="1"/>
  <c r="H26" i="2"/>
  <c r="V26" i="2" s="1"/>
  <c r="H25" i="2"/>
  <c r="V25" i="2" s="1"/>
  <c r="H24" i="2"/>
  <c r="V24" i="2" s="1"/>
  <c r="H23" i="2"/>
  <c r="V23" i="2" s="1"/>
  <c r="H22" i="2"/>
  <c r="V22" i="2" s="1"/>
  <c r="H21" i="2"/>
  <c r="V21" i="2" s="1"/>
  <c r="H20" i="2"/>
  <c r="V20" i="2" s="1"/>
  <c r="H19" i="2"/>
  <c r="V19" i="2" s="1"/>
  <c r="H18" i="2"/>
  <c r="V18" i="2" s="1"/>
  <c r="H17" i="2"/>
  <c r="V17" i="2" s="1"/>
  <c r="H16" i="2"/>
  <c r="V16" i="2" s="1"/>
  <c r="H15" i="2"/>
  <c r="V15" i="2" s="1"/>
  <c r="H14" i="2"/>
  <c r="V14" i="2" s="1"/>
  <c r="H13" i="2"/>
  <c r="V13" i="2" s="1"/>
  <c r="H12" i="2"/>
  <c r="V12" i="2" s="1"/>
  <c r="H11" i="2"/>
  <c r="V11" i="2" s="1"/>
  <c r="H10" i="2"/>
  <c r="V10" i="2" s="1"/>
  <c r="H9" i="2"/>
  <c r="V9" i="2" s="1"/>
  <c r="H8" i="2"/>
  <c r="V8" i="2" s="1"/>
  <c r="H7" i="2"/>
  <c r="V7" i="2" s="1"/>
  <c r="H6" i="2"/>
  <c r="V6" i="2" s="1"/>
  <c r="H5" i="2"/>
  <c r="V5" i="2" s="1"/>
  <c r="H4" i="2"/>
  <c r="V4" i="2" s="1"/>
  <c r="H3" i="2"/>
  <c r="V3" i="2" s="1"/>
  <c r="U3" i="2" l="1"/>
  <c r="T3" i="2"/>
  <c r="S3" i="2"/>
  <c r="R3" i="2"/>
  <c r="U4" i="2"/>
  <c r="T4" i="2"/>
  <c r="S4" i="2"/>
  <c r="R4" i="2"/>
  <c r="U5" i="2"/>
  <c r="T5" i="2"/>
  <c r="S5" i="2"/>
  <c r="R5" i="2"/>
  <c r="U6" i="2"/>
  <c r="T6" i="2"/>
  <c r="S6" i="2"/>
  <c r="R6" i="2"/>
  <c r="U7" i="2"/>
  <c r="T7" i="2"/>
  <c r="S7" i="2"/>
  <c r="R7" i="2"/>
  <c r="U8" i="2"/>
  <c r="T8" i="2"/>
  <c r="S8" i="2"/>
  <c r="R8" i="2"/>
  <c r="U9" i="2"/>
  <c r="T9" i="2"/>
  <c r="S9" i="2"/>
  <c r="R9" i="2"/>
  <c r="U10" i="2"/>
  <c r="T10" i="2"/>
  <c r="S10" i="2"/>
  <c r="R10" i="2"/>
  <c r="U11" i="2"/>
  <c r="T11" i="2"/>
  <c r="S11" i="2"/>
  <c r="R11" i="2"/>
  <c r="U12" i="2"/>
  <c r="T12" i="2"/>
  <c r="S12" i="2"/>
  <c r="R12" i="2"/>
  <c r="U13" i="2"/>
  <c r="T13" i="2"/>
  <c r="S13" i="2"/>
  <c r="R13" i="2"/>
  <c r="U14" i="2"/>
  <c r="T14" i="2"/>
  <c r="S14" i="2"/>
  <c r="R14" i="2"/>
  <c r="U15" i="2"/>
  <c r="T15" i="2"/>
  <c r="S15" i="2"/>
  <c r="R15" i="2"/>
  <c r="U16" i="2"/>
  <c r="T16" i="2"/>
  <c r="S16" i="2"/>
  <c r="R16" i="2"/>
  <c r="U17" i="2"/>
  <c r="T17" i="2"/>
  <c r="S17" i="2"/>
  <c r="R17" i="2"/>
  <c r="U18" i="2"/>
  <c r="T18" i="2"/>
  <c r="S18" i="2"/>
  <c r="R18" i="2"/>
  <c r="U19" i="2"/>
  <c r="T19" i="2"/>
  <c r="S19" i="2"/>
  <c r="R19" i="2"/>
  <c r="U20" i="2"/>
  <c r="T20" i="2"/>
  <c r="S20" i="2"/>
  <c r="R20" i="2"/>
  <c r="U21" i="2"/>
  <c r="T21" i="2"/>
  <c r="S21" i="2"/>
  <c r="R21" i="2"/>
  <c r="U22" i="2"/>
  <c r="T22" i="2"/>
  <c r="S22" i="2"/>
  <c r="R22" i="2"/>
  <c r="U23" i="2"/>
  <c r="T23" i="2"/>
  <c r="S23" i="2"/>
  <c r="R23" i="2"/>
  <c r="U24" i="2"/>
  <c r="T24" i="2"/>
  <c r="S24" i="2"/>
  <c r="R24" i="2"/>
  <c r="U25" i="2"/>
  <c r="T25" i="2"/>
  <c r="S25" i="2"/>
  <c r="R25" i="2"/>
  <c r="U26" i="2"/>
  <c r="T26" i="2"/>
  <c r="S26" i="2"/>
  <c r="R26" i="2"/>
  <c r="U27" i="2"/>
  <c r="T27" i="2"/>
  <c r="S27" i="2"/>
  <c r="R27" i="2"/>
  <c r="U28" i="2"/>
  <c r="T28" i="2"/>
  <c r="S28" i="2"/>
  <c r="R28" i="2"/>
  <c r="U29" i="2"/>
  <c r="T29" i="2"/>
  <c r="S29" i="2"/>
  <c r="R29" i="2"/>
  <c r="U30" i="2"/>
  <c r="T30" i="2"/>
  <c r="S30" i="2"/>
  <c r="R30" i="2"/>
  <c r="U31" i="2"/>
  <c r="T31" i="2"/>
  <c r="S31" i="2"/>
  <c r="R31" i="2"/>
  <c r="U32" i="2"/>
  <c r="T32" i="2"/>
  <c r="S32" i="2"/>
  <c r="R32" i="2"/>
  <c r="U33" i="2"/>
  <c r="T33" i="2"/>
  <c r="S33" i="2"/>
  <c r="R33" i="2"/>
  <c r="U34" i="2"/>
  <c r="T34" i="2"/>
  <c r="S34" i="2"/>
  <c r="R34" i="2"/>
  <c r="U35" i="2"/>
  <c r="T35" i="2"/>
  <c r="S35" i="2"/>
  <c r="R35" i="2"/>
  <c r="U36" i="2"/>
  <c r="T36" i="2"/>
  <c r="S36" i="2"/>
  <c r="R36" i="2"/>
  <c r="U37" i="2"/>
  <c r="T37" i="2"/>
  <c r="S37" i="2"/>
  <c r="R37" i="2"/>
  <c r="U38" i="2"/>
  <c r="T38" i="2"/>
  <c r="S38" i="2"/>
  <c r="R38" i="2"/>
  <c r="U39" i="2"/>
  <c r="T39" i="2"/>
  <c r="S39" i="2"/>
  <c r="R39" i="2"/>
  <c r="U40" i="2"/>
  <c r="T40" i="2"/>
  <c r="S40" i="2"/>
  <c r="R40" i="2"/>
  <c r="U41" i="2"/>
  <c r="T41" i="2"/>
  <c r="S41" i="2"/>
  <c r="R41" i="2"/>
  <c r="U42" i="2"/>
  <c r="T42" i="2"/>
  <c r="S42" i="2"/>
  <c r="R42" i="2"/>
  <c r="U43" i="2"/>
  <c r="T43" i="2"/>
  <c r="S43" i="2"/>
  <c r="R43" i="2"/>
  <c r="U44" i="2"/>
  <c r="T44" i="2"/>
  <c r="S44" i="2"/>
  <c r="R44" i="2"/>
  <c r="U45" i="2"/>
  <c r="T45" i="2"/>
  <c r="S45" i="2"/>
  <c r="R45" i="2"/>
  <c r="U46" i="2"/>
  <c r="T46" i="2"/>
  <c r="S46" i="2"/>
  <c r="R46" i="2"/>
  <c r="U47" i="2"/>
  <c r="T47" i="2"/>
  <c r="S47" i="2"/>
  <c r="R47" i="2"/>
  <c r="U48" i="2"/>
  <c r="T48" i="2"/>
  <c r="S48" i="2"/>
  <c r="R48" i="2"/>
  <c r="U49" i="2"/>
  <c r="T49" i="2"/>
  <c r="S49" i="2"/>
  <c r="R49" i="2"/>
  <c r="U50" i="2"/>
  <c r="T50" i="2"/>
  <c r="S50" i="2"/>
  <c r="R50" i="2"/>
  <c r="U51" i="2"/>
  <c r="T51" i="2"/>
  <c r="S51" i="2"/>
  <c r="R51" i="2"/>
  <c r="U52" i="2"/>
  <c r="T52" i="2"/>
  <c r="S52" i="2"/>
  <c r="R52" i="2"/>
  <c r="U53" i="2"/>
  <c r="T53" i="2"/>
  <c r="S53" i="2"/>
  <c r="R53" i="2"/>
  <c r="U54" i="2"/>
  <c r="T54" i="2"/>
  <c r="S54" i="2"/>
  <c r="R54" i="2"/>
  <c r="U55" i="2"/>
  <c r="T55" i="2"/>
  <c r="S55" i="2"/>
  <c r="R55" i="2"/>
  <c r="U56" i="2"/>
  <c r="T56" i="2"/>
  <c r="S56" i="2"/>
  <c r="R56" i="2"/>
  <c r="U57" i="2"/>
  <c r="T57" i="2"/>
  <c r="S57" i="2"/>
  <c r="R57" i="2"/>
  <c r="U58" i="2"/>
  <c r="T58" i="2"/>
  <c r="S58" i="2"/>
  <c r="R58" i="2"/>
  <c r="U59" i="2"/>
  <c r="T59" i="2"/>
  <c r="S59" i="2"/>
  <c r="R59" i="2"/>
  <c r="U60" i="2"/>
  <c r="T60" i="2"/>
  <c r="S60" i="2"/>
  <c r="R60" i="2"/>
  <c r="U61" i="2"/>
  <c r="T61" i="2"/>
  <c r="S61" i="2"/>
  <c r="R61" i="2"/>
  <c r="U62" i="2"/>
  <c r="T62" i="2"/>
  <c r="S62" i="2"/>
  <c r="R62" i="2"/>
  <c r="U63" i="2"/>
  <c r="T63" i="2"/>
  <c r="S63" i="2"/>
  <c r="R63" i="2"/>
  <c r="U64" i="2"/>
  <c r="T64" i="2"/>
  <c r="S64" i="2"/>
  <c r="R64" i="2"/>
  <c r="U65" i="2"/>
  <c r="T65" i="2"/>
  <c r="S65" i="2"/>
  <c r="R65" i="2"/>
  <c r="U66" i="2"/>
  <c r="T66" i="2"/>
  <c r="S66" i="2"/>
  <c r="R66" i="2"/>
  <c r="U67" i="2"/>
  <c r="T67" i="2"/>
  <c r="S67" i="2"/>
  <c r="R67" i="2"/>
  <c r="U68" i="2"/>
  <c r="T68" i="2"/>
  <c r="S68" i="2"/>
  <c r="R68" i="2"/>
  <c r="U69" i="2"/>
  <c r="T69" i="2"/>
  <c r="S69" i="2"/>
  <c r="R69" i="2"/>
  <c r="U70" i="2"/>
  <c r="T70" i="2"/>
  <c r="S70" i="2"/>
  <c r="R70" i="2"/>
  <c r="U71" i="2"/>
  <c r="T71" i="2"/>
  <c r="S71" i="2"/>
  <c r="R71" i="2"/>
  <c r="U72" i="2"/>
  <c r="T72" i="2"/>
  <c r="S72" i="2"/>
  <c r="R72" i="2"/>
  <c r="U73" i="2"/>
  <c r="T73" i="2"/>
  <c r="S73" i="2"/>
  <c r="R73" i="2"/>
  <c r="U74" i="2"/>
  <c r="T74" i="2"/>
  <c r="S74" i="2"/>
  <c r="R74" i="2"/>
  <c r="U75" i="2"/>
  <c r="T75" i="2"/>
  <c r="S75" i="2"/>
  <c r="R75" i="2"/>
  <c r="U76" i="2"/>
  <c r="T76" i="2"/>
  <c r="S76" i="2"/>
  <c r="R76" i="2"/>
  <c r="U77" i="2"/>
  <c r="T77" i="2"/>
  <c r="S77" i="2"/>
  <c r="R77" i="2"/>
  <c r="U78" i="2"/>
  <c r="T78" i="2"/>
  <c r="S78" i="2"/>
  <c r="R78" i="2"/>
  <c r="U79" i="2"/>
  <c r="T79" i="2"/>
  <c r="S79" i="2"/>
  <c r="R79" i="2"/>
  <c r="U80" i="2"/>
  <c r="T80" i="2"/>
  <c r="S80" i="2"/>
  <c r="R80" i="2"/>
  <c r="U81" i="2"/>
  <c r="T81" i="2"/>
  <c r="S81" i="2"/>
  <c r="R81" i="2"/>
  <c r="U82" i="2"/>
  <c r="T82" i="2"/>
  <c r="S82" i="2"/>
  <c r="R82" i="2"/>
  <c r="U83" i="2"/>
  <c r="T83" i="2"/>
  <c r="S83" i="2"/>
  <c r="R83" i="2"/>
  <c r="U84" i="2"/>
  <c r="T84" i="2"/>
  <c r="S84" i="2"/>
  <c r="R84" i="2"/>
  <c r="U85" i="2"/>
  <c r="T85" i="2"/>
  <c r="S85" i="2"/>
  <c r="R85" i="2"/>
  <c r="U86" i="2"/>
  <c r="T86" i="2"/>
  <c r="S86" i="2"/>
  <c r="R86" i="2"/>
  <c r="U87" i="2"/>
  <c r="T87" i="2"/>
  <c r="S87" i="2"/>
  <c r="R87" i="2"/>
  <c r="U88" i="2"/>
  <c r="T88" i="2"/>
  <c r="S88" i="2"/>
  <c r="R88" i="2"/>
  <c r="U89" i="2"/>
  <c r="T89" i="2"/>
  <c r="S89" i="2"/>
  <c r="R89" i="2"/>
  <c r="U90" i="2"/>
  <c r="T90" i="2"/>
  <c r="S90" i="2"/>
  <c r="R90" i="2"/>
  <c r="U91" i="2"/>
  <c r="T91" i="2"/>
  <c r="S91" i="2"/>
  <c r="R91" i="2"/>
  <c r="U92" i="2"/>
  <c r="T92" i="2"/>
  <c r="S92" i="2"/>
  <c r="R92" i="2"/>
  <c r="U93" i="2"/>
  <c r="T93" i="2"/>
  <c r="S93" i="2"/>
  <c r="R93" i="2"/>
  <c r="U94" i="2"/>
  <c r="T94" i="2"/>
  <c r="S94" i="2"/>
  <c r="R94" i="2"/>
  <c r="U95" i="2"/>
  <c r="T95" i="2"/>
  <c r="S95" i="2"/>
  <c r="R95" i="2"/>
  <c r="U96" i="2"/>
  <c r="T96" i="2"/>
  <c r="S96" i="2"/>
  <c r="R96" i="2"/>
  <c r="U97" i="2"/>
  <c r="T97" i="2"/>
  <c r="S97" i="2"/>
  <c r="R97" i="2"/>
  <c r="U98" i="2"/>
  <c r="T98" i="2"/>
  <c r="S98" i="2"/>
  <c r="R98" i="2"/>
  <c r="U99" i="2"/>
  <c r="T99" i="2"/>
  <c r="S99" i="2"/>
  <c r="R99" i="2"/>
  <c r="U100" i="2"/>
  <c r="T100" i="2"/>
  <c r="S100" i="2"/>
  <c r="R100" i="2"/>
  <c r="U101" i="2"/>
  <c r="T101" i="2"/>
  <c r="S101" i="2"/>
  <c r="R101" i="2"/>
  <c r="U102" i="2"/>
  <c r="T102" i="2"/>
  <c r="S102" i="2"/>
  <c r="R102" i="2"/>
  <c r="U103" i="2"/>
  <c r="T103" i="2"/>
  <c r="S103" i="2"/>
  <c r="R103" i="2"/>
  <c r="U104" i="2"/>
  <c r="T104" i="2"/>
  <c r="S104" i="2"/>
  <c r="R104" i="2"/>
  <c r="U105" i="2"/>
  <c r="T105" i="2"/>
  <c r="S105" i="2"/>
  <c r="R105" i="2"/>
  <c r="U106" i="2"/>
  <c r="T106" i="2"/>
  <c r="S106" i="2"/>
  <c r="R106" i="2"/>
  <c r="U107" i="2"/>
  <c r="T107" i="2"/>
  <c r="S107" i="2"/>
  <c r="R107" i="2"/>
  <c r="U108" i="2"/>
  <c r="T108" i="2"/>
  <c r="S108" i="2"/>
  <c r="R108" i="2"/>
  <c r="U109" i="2"/>
  <c r="T109" i="2"/>
  <c r="S109" i="2"/>
  <c r="R109" i="2"/>
  <c r="U110" i="2"/>
  <c r="T110" i="2"/>
  <c r="S110" i="2"/>
  <c r="R110" i="2"/>
  <c r="U111" i="2"/>
  <c r="T111" i="2"/>
  <c r="S111" i="2"/>
  <c r="R111" i="2"/>
  <c r="U112" i="2"/>
  <c r="T112" i="2"/>
  <c r="S112" i="2"/>
  <c r="R112" i="2"/>
  <c r="U113" i="2"/>
  <c r="T113" i="2"/>
  <c r="S113" i="2"/>
  <c r="R113" i="2"/>
  <c r="U114" i="2"/>
  <c r="T114" i="2"/>
  <c r="S114" i="2"/>
  <c r="R114" i="2"/>
  <c r="U115" i="2"/>
  <c r="T115" i="2"/>
  <c r="S115" i="2"/>
  <c r="R115" i="2"/>
  <c r="U116" i="2"/>
  <c r="T116" i="2"/>
  <c r="S116" i="2"/>
  <c r="R116" i="2"/>
  <c r="U117" i="2"/>
  <c r="T117" i="2"/>
  <c r="S117" i="2"/>
  <c r="R117" i="2"/>
  <c r="U118" i="2"/>
  <c r="T118" i="2"/>
  <c r="S118" i="2"/>
  <c r="R118" i="2"/>
  <c r="U119" i="2"/>
  <c r="T119" i="2"/>
  <c r="S119" i="2"/>
  <c r="R119" i="2"/>
  <c r="U120" i="2"/>
  <c r="T120" i="2"/>
  <c r="S120" i="2"/>
  <c r="R120" i="2"/>
  <c r="U121" i="2"/>
  <c r="T121" i="2"/>
  <c r="S121" i="2"/>
  <c r="R121" i="2"/>
  <c r="U122" i="2"/>
  <c r="T122" i="2"/>
  <c r="S122" i="2"/>
  <c r="R122" i="2"/>
  <c r="U123" i="2"/>
  <c r="T123" i="2"/>
  <c r="S123" i="2"/>
  <c r="R123" i="2"/>
  <c r="U124" i="2"/>
  <c r="T124" i="2"/>
  <c r="S124" i="2"/>
  <c r="R124" i="2"/>
  <c r="U125" i="2"/>
  <c r="T125" i="2"/>
  <c r="S125" i="2"/>
  <c r="R125" i="2"/>
  <c r="U126" i="2"/>
  <c r="T126" i="2"/>
  <c r="S126" i="2"/>
  <c r="R126" i="2"/>
  <c r="U127" i="2"/>
  <c r="T127" i="2"/>
  <c r="S127" i="2"/>
  <c r="R127" i="2"/>
  <c r="U128" i="2"/>
  <c r="T128" i="2"/>
  <c r="S128" i="2"/>
  <c r="R128" i="2"/>
  <c r="U129" i="2"/>
  <c r="T129" i="2"/>
  <c r="S129" i="2"/>
  <c r="R129" i="2"/>
  <c r="U130" i="2"/>
  <c r="T130" i="2"/>
  <c r="S130" i="2"/>
  <c r="R130" i="2"/>
  <c r="U131" i="2"/>
  <c r="T131" i="2"/>
  <c r="S131" i="2"/>
  <c r="R131" i="2"/>
  <c r="U132" i="2"/>
  <c r="T132" i="2"/>
  <c r="S132" i="2"/>
  <c r="R132" i="2"/>
  <c r="U133" i="2"/>
  <c r="T133" i="2"/>
  <c r="S133" i="2"/>
  <c r="R133" i="2"/>
  <c r="U134" i="2"/>
  <c r="T134" i="2"/>
  <c r="S134" i="2"/>
  <c r="R134" i="2"/>
  <c r="U135" i="2"/>
  <c r="T135" i="2"/>
  <c r="S135" i="2"/>
  <c r="R135" i="2"/>
  <c r="U136" i="2"/>
  <c r="T136" i="2"/>
  <c r="S136" i="2"/>
  <c r="R136" i="2"/>
  <c r="U137" i="2"/>
  <c r="T137" i="2"/>
  <c r="S137" i="2"/>
  <c r="R137" i="2"/>
  <c r="U138" i="2"/>
  <c r="T138" i="2"/>
  <c r="S138" i="2"/>
  <c r="R138" i="2"/>
  <c r="U139" i="2"/>
  <c r="T139" i="2"/>
  <c r="S139" i="2"/>
  <c r="R139" i="2"/>
  <c r="U140" i="2"/>
  <c r="T140" i="2"/>
  <c r="S140" i="2"/>
  <c r="R140" i="2"/>
  <c r="U141" i="2"/>
  <c r="T141" i="2"/>
  <c r="S141" i="2"/>
  <c r="R141" i="2"/>
  <c r="U142" i="2"/>
  <c r="T142" i="2"/>
  <c r="S142" i="2"/>
  <c r="R142" i="2"/>
  <c r="U143" i="2"/>
  <c r="T143" i="2"/>
  <c r="S143" i="2"/>
  <c r="R143" i="2"/>
  <c r="U144" i="2"/>
  <c r="T144" i="2"/>
  <c r="S144" i="2"/>
  <c r="R144" i="2"/>
  <c r="U145" i="2"/>
  <c r="T145" i="2"/>
  <c r="S145" i="2"/>
  <c r="R145" i="2"/>
  <c r="U146" i="2"/>
  <c r="T146" i="2"/>
  <c r="S146" i="2"/>
  <c r="R146" i="2"/>
  <c r="U147" i="2"/>
  <c r="T147" i="2"/>
  <c r="S147" i="2"/>
  <c r="R147" i="2"/>
  <c r="U148" i="2"/>
  <c r="T148" i="2"/>
  <c r="S148" i="2"/>
  <c r="R148" i="2"/>
  <c r="U149" i="2"/>
  <c r="T149" i="2"/>
  <c r="S149" i="2"/>
  <c r="R149" i="2"/>
  <c r="U150" i="2"/>
  <c r="T150" i="2"/>
  <c r="S150" i="2"/>
  <c r="R150" i="2"/>
  <c r="U151" i="2"/>
  <c r="T151" i="2"/>
  <c r="S151" i="2"/>
  <c r="R151" i="2"/>
  <c r="U152" i="2"/>
  <c r="T152" i="2"/>
  <c r="S152" i="2"/>
  <c r="R152" i="2"/>
  <c r="U153" i="2"/>
  <c r="T153" i="2"/>
  <c r="S153" i="2"/>
  <c r="R153" i="2"/>
  <c r="U154" i="2"/>
  <c r="T154" i="2"/>
  <c r="S154" i="2"/>
  <c r="R154" i="2"/>
  <c r="U155" i="2"/>
  <c r="T155" i="2"/>
  <c r="S155" i="2"/>
  <c r="R155" i="2"/>
  <c r="U156" i="2"/>
  <c r="T156" i="2"/>
  <c r="S156" i="2"/>
  <c r="R156" i="2"/>
  <c r="U157" i="2"/>
  <c r="T157" i="2"/>
  <c r="S157" i="2"/>
  <c r="R157" i="2"/>
  <c r="U158" i="2"/>
  <c r="T158" i="2"/>
  <c r="S158" i="2"/>
  <c r="R158" i="2"/>
  <c r="U159" i="2"/>
  <c r="T159" i="2"/>
  <c r="S159" i="2"/>
  <c r="R159" i="2"/>
  <c r="U160" i="2"/>
  <c r="T160" i="2"/>
  <c r="S160" i="2"/>
  <c r="R160" i="2"/>
  <c r="U161" i="2"/>
  <c r="T161" i="2"/>
  <c r="S161" i="2"/>
  <c r="R161" i="2"/>
  <c r="U162" i="2"/>
  <c r="T162" i="2"/>
  <c r="S162" i="2"/>
  <c r="R162" i="2"/>
  <c r="U163" i="2"/>
  <c r="T163" i="2"/>
  <c r="S163" i="2"/>
  <c r="R163" i="2"/>
  <c r="U164" i="2"/>
  <c r="T164" i="2"/>
  <c r="S164" i="2"/>
  <c r="R164" i="2"/>
  <c r="U165" i="2"/>
  <c r="T165" i="2"/>
  <c r="S165" i="2"/>
  <c r="R165" i="2"/>
  <c r="U166" i="2"/>
  <c r="T166" i="2"/>
  <c r="S166" i="2"/>
  <c r="R166" i="2"/>
  <c r="U167" i="2"/>
  <c r="T167" i="2"/>
  <c r="S167" i="2"/>
  <c r="R167" i="2"/>
  <c r="U168" i="2"/>
  <c r="T168" i="2"/>
  <c r="S168" i="2"/>
  <c r="R168" i="2"/>
  <c r="U169" i="2"/>
  <c r="T169" i="2"/>
  <c r="S169" i="2"/>
  <c r="R169" i="2"/>
  <c r="U170" i="2"/>
  <c r="T170" i="2"/>
  <c r="S170" i="2"/>
  <c r="R170" i="2"/>
  <c r="U171" i="2"/>
  <c r="T171" i="2"/>
  <c r="S171" i="2"/>
  <c r="R171" i="2"/>
  <c r="U172" i="2"/>
  <c r="T172" i="2"/>
  <c r="S172" i="2"/>
  <c r="R172" i="2"/>
  <c r="U173" i="2"/>
  <c r="T173" i="2"/>
  <c r="S173" i="2"/>
  <c r="R173" i="2"/>
  <c r="U174" i="2"/>
  <c r="T174" i="2"/>
  <c r="S174" i="2"/>
  <c r="R174" i="2"/>
  <c r="U175" i="2"/>
  <c r="T175" i="2"/>
  <c r="S175" i="2"/>
  <c r="R175" i="2"/>
  <c r="U176" i="2"/>
  <c r="T176" i="2"/>
  <c r="S176" i="2"/>
  <c r="R176" i="2"/>
  <c r="U177" i="2"/>
  <c r="T177" i="2"/>
  <c r="S177" i="2"/>
  <c r="R177" i="2"/>
  <c r="U178" i="2"/>
  <c r="T178" i="2"/>
  <c r="S178" i="2"/>
  <c r="R178" i="2"/>
  <c r="U179" i="2"/>
  <c r="T179" i="2"/>
  <c r="S179" i="2"/>
  <c r="R179" i="2"/>
  <c r="U180" i="2"/>
  <c r="T180" i="2"/>
  <c r="S180" i="2"/>
  <c r="R180" i="2"/>
  <c r="U181" i="2"/>
  <c r="T181" i="2"/>
  <c r="S181" i="2"/>
  <c r="R181" i="2"/>
  <c r="U182" i="2"/>
  <c r="T182" i="2"/>
  <c r="S182" i="2"/>
  <c r="R182" i="2"/>
  <c r="U183" i="2"/>
  <c r="T183" i="2"/>
  <c r="S183" i="2"/>
  <c r="R183" i="2"/>
  <c r="U184" i="2"/>
  <c r="T184" i="2"/>
  <c r="S184" i="2"/>
  <c r="R184" i="2"/>
  <c r="U185" i="2"/>
  <c r="T185" i="2"/>
  <c r="S185" i="2"/>
  <c r="R185" i="2"/>
  <c r="U186" i="2"/>
  <c r="T186" i="2"/>
  <c r="S186" i="2"/>
  <c r="R186" i="2"/>
  <c r="U187" i="2"/>
  <c r="T187" i="2"/>
  <c r="S187" i="2"/>
  <c r="R187" i="2"/>
  <c r="U188" i="2"/>
  <c r="T188" i="2"/>
  <c r="S188" i="2"/>
  <c r="R188" i="2"/>
  <c r="U189" i="2"/>
  <c r="T189" i="2"/>
  <c r="S189" i="2"/>
  <c r="R189" i="2"/>
  <c r="U190" i="2"/>
  <c r="T190" i="2"/>
  <c r="S190" i="2"/>
  <c r="R190" i="2"/>
  <c r="U191" i="2"/>
  <c r="T191" i="2"/>
  <c r="S191" i="2"/>
  <c r="R191" i="2"/>
  <c r="U192" i="2"/>
  <c r="T192" i="2"/>
  <c r="S192" i="2"/>
  <c r="R192" i="2"/>
  <c r="U193" i="2"/>
  <c r="T193" i="2"/>
  <c r="S193" i="2"/>
  <c r="R193" i="2"/>
  <c r="U194" i="2"/>
  <c r="T194" i="2"/>
  <c r="S194" i="2"/>
  <c r="R194" i="2"/>
  <c r="U195" i="2"/>
  <c r="T195" i="2"/>
  <c r="S195" i="2"/>
  <c r="R195" i="2"/>
  <c r="U196" i="2"/>
  <c r="T196" i="2"/>
  <c r="S196" i="2"/>
  <c r="R196" i="2"/>
  <c r="U197" i="2"/>
  <c r="T197" i="2"/>
  <c r="S197" i="2"/>
  <c r="R197" i="2"/>
  <c r="U198" i="2"/>
  <c r="T198" i="2"/>
  <c r="S198" i="2"/>
  <c r="R198" i="2"/>
  <c r="U199" i="2"/>
  <c r="T199" i="2"/>
  <c r="S199" i="2"/>
  <c r="R199" i="2"/>
  <c r="U200" i="2"/>
  <c r="T200" i="2"/>
  <c r="S200" i="2"/>
  <c r="R200" i="2"/>
  <c r="U201" i="2"/>
  <c r="T201" i="2"/>
  <c r="S201" i="2"/>
  <c r="R201" i="2"/>
  <c r="U202" i="2"/>
  <c r="T202" i="2"/>
  <c r="S202" i="2"/>
  <c r="R202" i="2"/>
  <c r="U203" i="2"/>
  <c r="T203" i="2"/>
  <c r="S203" i="2"/>
  <c r="R203" i="2"/>
  <c r="U204" i="2"/>
  <c r="T204" i="2"/>
  <c r="S204" i="2"/>
  <c r="R204" i="2"/>
  <c r="U205" i="2"/>
  <c r="T205" i="2"/>
  <c r="S205" i="2"/>
  <c r="R205" i="2"/>
  <c r="U206" i="2"/>
  <c r="T206" i="2"/>
  <c r="S206" i="2"/>
  <c r="R206" i="2"/>
  <c r="U207" i="2"/>
  <c r="T207" i="2"/>
  <c r="S207" i="2"/>
  <c r="R207" i="2"/>
  <c r="U208" i="2"/>
  <c r="T208" i="2"/>
  <c r="S208" i="2"/>
  <c r="R208" i="2"/>
  <c r="U209" i="2"/>
  <c r="T209" i="2"/>
  <c r="S209" i="2"/>
  <c r="R209" i="2"/>
  <c r="U210" i="2"/>
  <c r="T210" i="2"/>
  <c r="S210" i="2"/>
  <c r="R210" i="2"/>
  <c r="U211" i="2"/>
  <c r="T211" i="2"/>
  <c r="S211" i="2"/>
  <c r="R211" i="2"/>
  <c r="U212" i="2"/>
  <c r="T212" i="2"/>
  <c r="S212" i="2"/>
  <c r="R212" i="2"/>
  <c r="U213" i="2"/>
  <c r="T213" i="2"/>
  <c r="S213" i="2"/>
  <c r="R213" i="2"/>
  <c r="U214" i="2"/>
  <c r="T214" i="2"/>
  <c r="S214" i="2"/>
  <c r="R214" i="2"/>
  <c r="U215" i="2"/>
  <c r="T215" i="2"/>
  <c r="S215" i="2"/>
  <c r="R215" i="2"/>
  <c r="U216" i="2"/>
  <c r="T216" i="2"/>
  <c r="S216" i="2"/>
  <c r="R216" i="2"/>
  <c r="U217" i="2"/>
  <c r="T217" i="2"/>
  <c r="S217" i="2"/>
  <c r="R217" i="2"/>
  <c r="U218" i="2"/>
  <c r="T218" i="2"/>
  <c r="S218" i="2"/>
  <c r="R218" i="2"/>
  <c r="U219" i="2"/>
  <c r="T219" i="2"/>
  <c r="S219" i="2"/>
  <c r="R219" i="2"/>
  <c r="U220" i="2"/>
  <c r="T220" i="2"/>
  <c r="S220" i="2"/>
  <c r="R220" i="2"/>
  <c r="U221" i="2"/>
  <c r="T221" i="2"/>
  <c r="S221" i="2"/>
  <c r="R221" i="2"/>
  <c r="U222" i="2"/>
  <c r="T222" i="2"/>
  <c r="S222" i="2"/>
  <c r="R222" i="2"/>
  <c r="U223" i="2"/>
  <c r="T223" i="2"/>
  <c r="S223" i="2"/>
  <c r="R223" i="2"/>
  <c r="U224" i="2"/>
  <c r="T224" i="2"/>
  <c r="S224" i="2"/>
  <c r="R224" i="2"/>
  <c r="U225" i="2"/>
  <c r="T225" i="2"/>
  <c r="S225" i="2"/>
  <c r="R225" i="2"/>
  <c r="U226" i="2"/>
  <c r="T226" i="2"/>
  <c r="S226" i="2"/>
  <c r="R226" i="2"/>
  <c r="U227" i="2"/>
  <c r="T227" i="2"/>
  <c r="S227" i="2"/>
  <c r="R227" i="2"/>
  <c r="U228" i="2"/>
  <c r="T228" i="2"/>
  <c r="S228" i="2"/>
  <c r="R228" i="2"/>
  <c r="U229" i="2"/>
  <c r="T229" i="2"/>
  <c r="S229" i="2"/>
  <c r="R229" i="2"/>
  <c r="U230" i="2"/>
  <c r="T230" i="2"/>
  <c r="S230" i="2"/>
  <c r="R230" i="2"/>
  <c r="U231" i="2"/>
  <c r="T231" i="2"/>
  <c r="S231" i="2"/>
  <c r="R231" i="2"/>
  <c r="U232" i="2"/>
  <c r="T232" i="2"/>
  <c r="S232" i="2"/>
  <c r="R232" i="2"/>
  <c r="U233" i="2"/>
  <c r="T233" i="2"/>
  <c r="S233" i="2"/>
  <c r="R233" i="2"/>
  <c r="U234" i="2"/>
  <c r="T234" i="2"/>
  <c r="S234" i="2"/>
  <c r="R234" i="2"/>
  <c r="U235" i="2"/>
  <c r="T235" i="2"/>
  <c r="S235" i="2"/>
  <c r="R235" i="2"/>
  <c r="U236" i="2"/>
  <c r="T236" i="2"/>
  <c r="S236" i="2"/>
  <c r="R236" i="2"/>
  <c r="U237" i="2"/>
  <c r="T237" i="2"/>
  <c r="S237" i="2"/>
  <c r="R237" i="2"/>
  <c r="U238" i="2"/>
  <c r="T238" i="2"/>
  <c r="S238" i="2"/>
  <c r="R238" i="2"/>
  <c r="U239" i="2"/>
  <c r="T239" i="2"/>
  <c r="S239" i="2"/>
  <c r="R239" i="2"/>
  <c r="U240" i="2"/>
  <c r="T240" i="2"/>
  <c r="S240" i="2"/>
  <c r="R240" i="2"/>
  <c r="U241" i="2"/>
  <c r="T241" i="2"/>
  <c r="S241" i="2"/>
  <c r="R241" i="2"/>
  <c r="U242" i="2"/>
  <c r="T242" i="2"/>
  <c r="S242" i="2"/>
  <c r="R242" i="2"/>
  <c r="U243" i="2"/>
  <c r="T243" i="2"/>
  <c r="S243" i="2"/>
  <c r="R243" i="2"/>
  <c r="U244" i="2"/>
  <c r="T244" i="2"/>
  <c r="S244" i="2"/>
  <c r="R244" i="2"/>
  <c r="U245" i="2"/>
  <c r="T245" i="2"/>
  <c r="S245" i="2"/>
  <c r="R245" i="2"/>
  <c r="U246" i="2"/>
  <c r="T246" i="2"/>
  <c r="S246" i="2"/>
  <c r="R246" i="2"/>
  <c r="U247" i="2"/>
  <c r="T247" i="2"/>
  <c r="S247" i="2"/>
  <c r="R247" i="2"/>
  <c r="U248" i="2"/>
  <c r="T248" i="2"/>
  <c r="S248" i="2"/>
  <c r="R248" i="2"/>
  <c r="U249" i="2"/>
  <c r="T249" i="2"/>
  <c r="S249" i="2"/>
  <c r="R249" i="2"/>
  <c r="U250" i="2"/>
  <c r="T250" i="2"/>
  <c r="S250" i="2"/>
  <c r="R250" i="2"/>
  <c r="U251" i="2"/>
  <c r="T251" i="2"/>
  <c r="S251" i="2"/>
  <c r="R251" i="2"/>
  <c r="U252" i="2"/>
  <c r="T252" i="2"/>
  <c r="S252" i="2"/>
  <c r="R252" i="2"/>
  <c r="U253" i="2"/>
  <c r="T253" i="2"/>
  <c r="S253" i="2"/>
  <c r="R253" i="2"/>
  <c r="U254" i="2"/>
  <c r="T254" i="2"/>
  <c r="S254" i="2"/>
  <c r="R254" i="2"/>
  <c r="U255" i="2"/>
  <c r="T255" i="2"/>
  <c r="S255" i="2"/>
  <c r="R255" i="2"/>
  <c r="U256" i="2"/>
  <c r="T256" i="2"/>
  <c r="S256" i="2"/>
  <c r="R256" i="2"/>
  <c r="U257" i="2"/>
  <c r="T257" i="2"/>
  <c r="S257" i="2"/>
  <c r="R257" i="2"/>
  <c r="U258" i="2"/>
  <c r="T258" i="2"/>
  <c r="S258" i="2"/>
  <c r="R258" i="2"/>
  <c r="U259" i="2"/>
  <c r="T259" i="2"/>
  <c r="S259" i="2"/>
  <c r="R259" i="2"/>
  <c r="U260" i="2"/>
  <c r="T260" i="2"/>
  <c r="S260" i="2"/>
  <c r="R260" i="2"/>
  <c r="U261" i="2"/>
  <c r="T261" i="2"/>
  <c r="S261" i="2"/>
  <c r="R261" i="2"/>
  <c r="U262" i="2"/>
  <c r="T262" i="2"/>
  <c r="S262" i="2"/>
  <c r="R262" i="2"/>
  <c r="U263" i="2"/>
  <c r="T263" i="2"/>
  <c r="S263" i="2"/>
  <c r="R263" i="2"/>
  <c r="U264" i="2"/>
  <c r="T264" i="2"/>
  <c r="S264" i="2"/>
  <c r="R264" i="2"/>
  <c r="U265" i="2"/>
  <c r="T265" i="2"/>
  <c r="S265" i="2"/>
  <c r="R265" i="2"/>
  <c r="U266" i="2"/>
  <c r="T266" i="2"/>
  <c r="S266" i="2"/>
  <c r="R266" i="2"/>
  <c r="U267" i="2"/>
  <c r="T267" i="2"/>
  <c r="S267" i="2"/>
  <c r="R267" i="2"/>
  <c r="U268" i="2"/>
  <c r="T268" i="2"/>
  <c r="S268" i="2"/>
  <c r="R268" i="2"/>
  <c r="U269" i="2"/>
  <c r="T269" i="2"/>
  <c r="S269" i="2"/>
  <c r="R269" i="2"/>
  <c r="U270" i="2"/>
  <c r="T270" i="2"/>
  <c r="S270" i="2"/>
  <c r="R270" i="2"/>
  <c r="U271" i="2"/>
  <c r="T271" i="2"/>
  <c r="S271" i="2"/>
  <c r="R271" i="2"/>
  <c r="U272" i="2"/>
  <c r="T272" i="2"/>
  <c r="S272" i="2"/>
  <c r="R272" i="2"/>
  <c r="U273" i="2"/>
  <c r="T273" i="2"/>
  <c r="S273" i="2"/>
  <c r="R273" i="2"/>
  <c r="U274" i="2"/>
  <c r="T274" i="2"/>
  <c r="S274" i="2"/>
  <c r="R274" i="2"/>
  <c r="U275" i="2"/>
  <c r="T275" i="2"/>
  <c r="S275" i="2"/>
  <c r="R275" i="2"/>
  <c r="U276" i="2"/>
  <c r="T276" i="2"/>
  <c r="S276" i="2"/>
  <c r="R276" i="2"/>
  <c r="U277" i="2"/>
  <c r="T277" i="2"/>
  <c r="S277" i="2"/>
  <c r="R277" i="2"/>
  <c r="U278" i="2"/>
  <c r="T278" i="2"/>
  <c r="S278" i="2"/>
  <c r="R278" i="2"/>
  <c r="U279" i="2"/>
  <c r="T279" i="2"/>
  <c r="S279" i="2"/>
  <c r="R279" i="2"/>
  <c r="U280" i="2"/>
  <c r="T280" i="2"/>
  <c r="S280" i="2"/>
  <c r="R280" i="2"/>
  <c r="U281" i="2"/>
  <c r="T281" i="2"/>
  <c r="S281" i="2"/>
  <c r="R281" i="2"/>
  <c r="U282" i="2"/>
  <c r="T282" i="2"/>
  <c r="S282" i="2"/>
  <c r="R282" i="2"/>
  <c r="U283" i="2"/>
  <c r="T283" i="2"/>
  <c r="S283" i="2"/>
  <c r="R283" i="2"/>
  <c r="U284" i="2"/>
  <c r="T284" i="2"/>
  <c r="S284" i="2"/>
  <c r="R284" i="2"/>
  <c r="U285" i="2"/>
  <c r="T285" i="2"/>
  <c r="S285" i="2"/>
  <c r="R285" i="2"/>
  <c r="U286" i="2"/>
  <c r="T286" i="2"/>
  <c r="S286" i="2"/>
  <c r="R286" i="2"/>
  <c r="U287" i="2"/>
  <c r="T287" i="2"/>
  <c r="S287" i="2"/>
  <c r="R287" i="2"/>
  <c r="U288" i="2"/>
  <c r="T288" i="2"/>
  <c r="S288" i="2"/>
  <c r="R288" i="2"/>
  <c r="U289" i="2"/>
  <c r="T289" i="2"/>
  <c r="S289" i="2"/>
  <c r="R289" i="2"/>
  <c r="U290" i="2"/>
  <c r="T290" i="2"/>
  <c r="S290" i="2"/>
  <c r="R290" i="2"/>
  <c r="U291" i="2"/>
  <c r="T291" i="2"/>
  <c r="S291" i="2"/>
  <c r="R291" i="2"/>
  <c r="U292" i="2"/>
  <c r="T292" i="2"/>
  <c r="S292" i="2"/>
  <c r="R292" i="2"/>
  <c r="U293" i="2"/>
  <c r="T293" i="2"/>
  <c r="S293" i="2"/>
  <c r="R293" i="2"/>
  <c r="U294" i="2"/>
  <c r="T294" i="2"/>
  <c r="S294" i="2"/>
  <c r="R294" i="2"/>
  <c r="U295" i="2"/>
  <c r="T295" i="2"/>
  <c r="S295" i="2"/>
  <c r="R295" i="2"/>
  <c r="U296" i="2"/>
  <c r="T296" i="2"/>
  <c r="S296" i="2"/>
  <c r="R296" i="2"/>
  <c r="U297" i="2"/>
  <c r="T297" i="2"/>
  <c r="S297" i="2"/>
  <c r="R297" i="2"/>
  <c r="U298" i="2"/>
  <c r="T298" i="2"/>
  <c r="S298" i="2"/>
  <c r="R298" i="2"/>
  <c r="U299" i="2"/>
  <c r="T299" i="2"/>
  <c r="S299" i="2"/>
  <c r="R299" i="2"/>
  <c r="U300" i="2"/>
  <c r="T300" i="2"/>
  <c r="S300" i="2"/>
  <c r="R300" i="2"/>
  <c r="U301" i="2"/>
  <c r="T301" i="2"/>
  <c r="S301" i="2"/>
  <c r="R301" i="2"/>
  <c r="U302" i="2"/>
  <c r="T302" i="2"/>
  <c r="S302" i="2"/>
  <c r="R302" i="2"/>
  <c r="U303" i="2"/>
  <c r="T303" i="2"/>
  <c r="S303" i="2"/>
  <c r="R303" i="2"/>
  <c r="U304" i="2"/>
  <c r="T304" i="2"/>
  <c r="S304" i="2"/>
  <c r="R304" i="2"/>
  <c r="U305" i="2"/>
  <c r="T305" i="2"/>
  <c r="S305" i="2"/>
  <c r="R305" i="2"/>
  <c r="U306" i="2"/>
  <c r="T306" i="2"/>
  <c r="S306" i="2"/>
  <c r="R306" i="2"/>
  <c r="U307" i="2"/>
  <c r="T307" i="2"/>
  <c r="S307" i="2"/>
  <c r="R307" i="2"/>
  <c r="U308" i="2"/>
  <c r="T308" i="2"/>
  <c r="S308" i="2"/>
  <c r="R308" i="2"/>
  <c r="U309" i="2"/>
  <c r="T309" i="2"/>
  <c r="S309" i="2"/>
  <c r="R309" i="2"/>
  <c r="U310" i="2"/>
  <c r="T310" i="2"/>
  <c r="S310" i="2"/>
  <c r="R310" i="2"/>
  <c r="U311" i="2"/>
  <c r="T311" i="2"/>
  <c r="S311" i="2"/>
  <c r="R311" i="2"/>
  <c r="U312" i="2"/>
  <c r="T312" i="2"/>
  <c r="S312" i="2"/>
  <c r="R312" i="2"/>
  <c r="U313" i="2"/>
  <c r="T313" i="2"/>
  <c r="S313" i="2"/>
  <c r="R313" i="2"/>
  <c r="U314" i="2"/>
  <c r="T314" i="2"/>
  <c r="S314" i="2"/>
  <c r="R314" i="2"/>
  <c r="U315" i="2"/>
  <c r="T315" i="2"/>
  <c r="S315" i="2"/>
  <c r="R315" i="2"/>
  <c r="U316" i="2"/>
  <c r="T316" i="2"/>
  <c r="S316" i="2"/>
  <c r="R316" i="2"/>
  <c r="U317" i="2"/>
  <c r="T317" i="2"/>
  <c r="S317" i="2"/>
  <c r="R317" i="2"/>
  <c r="U318" i="2"/>
  <c r="T318" i="2"/>
  <c r="S318" i="2"/>
  <c r="R318" i="2"/>
  <c r="U319" i="2"/>
  <c r="T319" i="2"/>
  <c r="S319" i="2"/>
  <c r="R319" i="2"/>
  <c r="U320" i="2"/>
  <c r="T320" i="2"/>
  <c r="S320" i="2"/>
  <c r="R320" i="2"/>
  <c r="U321" i="2"/>
  <c r="T321" i="2"/>
  <c r="S321" i="2"/>
  <c r="R321" i="2"/>
  <c r="U322" i="2"/>
  <c r="T322" i="2"/>
  <c r="S322" i="2"/>
  <c r="R322" i="2"/>
  <c r="U323" i="2"/>
  <c r="T323" i="2"/>
  <c r="S323" i="2"/>
  <c r="R323" i="2"/>
  <c r="U324" i="2"/>
  <c r="T324" i="2"/>
  <c r="S324" i="2"/>
  <c r="R324" i="2"/>
  <c r="U325" i="2"/>
  <c r="T325" i="2"/>
  <c r="S325" i="2"/>
  <c r="R325" i="2"/>
  <c r="U326" i="2"/>
  <c r="T326" i="2"/>
  <c r="S326" i="2"/>
  <c r="R326" i="2"/>
  <c r="U327" i="2"/>
  <c r="T327" i="2"/>
  <c r="S327" i="2"/>
  <c r="R327" i="2"/>
  <c r="U328" i="2"/>
  <c r="T328" i="2"/>
  <c r="S328" i="2"/>
  <c r="R328" i="2"/>
  <c r="U329" i="2"/>
  <c r="T329" i="2"/>
  <c r="S329" i="2"/>
  <c r="R329" i="2"/>
  <c r="U330" i="2"/>
  <c r="T330" i="2"/>
  <c r="S330" i="2"/>
  <c r="R330" i="2"/>
  <c r="U331" i="2"/>
  <c r="T331" i="2"/>
  <c r="S331" i="2"/>
  <c r="R331" i="2"/>
  <c r="U332" i="2"/>
  <c r="T332" i="2"/>
  <c r="S332" i="2"/>
  <c r="R332" i="2"/>
  <c r="U333" i="2"/>
  <c r="T333" i="2"/>
  <c r="S333" i="2"/>
  <c r="R333" i="2"/>
  <c r="U334" i="2"/>
  <c r="T334" i="2"/>
  <c r="S334" i="2"/>
  <c r="R334" i="2"/>
  <c r="U335" i="2"/>
  <c r="T335" i="2"/>
  <c r="S335" i="2"/>
  <c r="R335" i="2"/>
  <c r="U336" i="2"/>
  <c r="T336" i="2"/>
  <c r="S336" i="2"/>
  <c r="R336" i="2"/>
  <c r="U337" i="2"/>
  <c r="T337" i="2"/>
  <c r="S337" i="2"/>
  <c r="R337" i="2"/>
  <c r="U338" i="2"/>
  <c r="T338" i="2"/>
  <c r="S338" i="2"/>
  <c r="R338" i="2"/>
  <c r="U339" i="2"/>
  <c r="T339" i="2"/>
  <c r="S339" i="2"/>
  <c r="R339" i="2"/>
  <c r="U340" i="2"/>
  <c r="T340" i="2"/>
  <c r="S340" i="2"/>
  <c r="R340" i="2"/>
  <c r="U341" i="2"/>
  <c r="T341" i="2"/>
  <c r="S341" i="2"/>
  <c r="R341" i="2"/>
  <c r="U342" i="2"/>
  <c r="T342" i="2"/>
  <c r="S342" i="2"/>
  <c r="R342" i="2"/>
  <c r="U343" i="2"/>
  <c r="T343" i="2"/>
  <c r="S343" i="2"/>
  <c r="R343" i="2"/>
  <c r="U344" i="2"/>
  <c r="T344" i="2"/>
  <c r="S344" i="2"/>
  <c r="R344" i="2"/>
  <c r="U345" i="2"/>
  <c r="T345" i="2"/>
  <c r="S345" i="2"/>
  <c r="R345" i="2"/>
  <c r="U346" i="2"/>
  <c r="T346" i="2"/>
  <c r="S346" i="2"/>
  <c r="R346" i="2"/>
  <c r="U347" i="2"/>
  <c r="T347" i="2"/>
  <c r="S347" i="2"/>
  <c r="R347" i="2"/>
  <c r="U348" i="2"/>
  <c r="T348" i="2"/>
  <c r="S348" i="2"/>
  <c r="R348" i="2"/>
  <c r="U349" i="2"/>
  <c r="T349" i="2"/>
  <c r="S349" i="2"/>
  <c r="R349" i="2"/>
  <c r="U350" i="2"/>
  <c r="T350" i="2"/>
  <c r="S350" i="2"/>
  <c r="R350" i="2"/>
  <c r="U351" i="2"/>
  <c r="T351" i="2"/>
  <c r="S351" i="2"/>
  <c r="R351" i="2"/>
  <c r="U352" i="2"/>
  <c r="T352" i="2"/>
  <c r="S352" i="2"/>
  <c r="R352" i="2"/>
  <c r="U353" i="2"/>
  <c r="T353" i="2"/>
  <c r="S353" i="2"/>
  <c r="R353" i="2"/>
  <c r="U354" i="2"/>
  <c r="T354" i="2"/>
  <c r="S354" i="2"/>
  <c r="R354" i="2"/>
  <c r="U355" i="2"/>
  <c r="T355" i="2"/>
  <c r="S355" i="2"/>
  <c r="R355" i="2"/>
  <c r="U356" i="2"/>
  <c r="T356" i="2"/>
  <c r="S356" i="2"/>
  <c r="R356" i="2"/>
  <c r="U357" i="2"/>
  <c r="T357" i="2"/>
  <c r="S357" i="2"/>
  <c r="R357" i="2"/>
  <c r="U358" i="2"/>
  <c r="T358" i="2"/>
  <c r="S358" i="2"/>
  <c r="R358" i="2"/>
  <c r="U359" i="2"/>
  <c r="T359" i="2"/>
  <c r="S359" i="2"/>
  <c r="R359" i="2"/>
  <c r="U360" i="2"/>
  <c r="T360" i="2"/>
  <c r="S360" i="2"/>
  <c r="R360" i="2"/>
  <c r="U361" i="2"/>
  <c r="T361" i="2"/>
  <c r="S361" i="2"/>
  <c r="R361" i="2"/>
  <c r="U362" i="2"/>
  <c r="T362" i="2"/>
  <c r="S362" i="2"/>
  <c r="R362" i="2"/>
  <c r="U363" i="2"/>
  <c r="T363" i="2"/>
  <c r="S363" i="2"/>
  <c r="R363" i="2"/>
  <c r="U364" i="2"/>
  <c r="T364" i="2"/>
  <c r="S364" i="2"/>
  <c r="R364" i="2"/>
  <c r="U365" i="2"/>
  <c r="T365" i="2"/>
  <c r="S365" i="2"/>
  <c r="R365" i="2"/>
  <c r="U366" i="2"/>
  <c r="T366" i="2"/>
  <c r="S366" i="2"/>
  <c r="R366" i="2"/>
  <c r="U367" i="2"/>
  <c r="T367" i="2"/>
  <c r="S367" i="2"/>
  <c r="R367" i="2"/>
  <c r="U368" i="2"/>
  <c r="T368" i="2"/>
  <c r="S368" i="2"/>
  <c r="R368" i="2"/>
  <c r="U369" i="2"/>
  <c r="T369" i="2"/>
  <c r="S369" i="2"/>
  <c r="R369" i="2"/>
  <c r="U370" i="2"/>
  <c r="T370" i="2"/>
  <c r="S370" i="2"/>
  <c r="R370" i="2"/>
  <c r="U371" i="2"/>
  <c r="T371" i="2"/>
  <c r="S371" i="2"/>
  <c r="R371" i="2"/>
  <c r="U372" i="2"/>
  <c r="T372" i="2"/>
  <c r="S372" i="2"/>
  <c r="R372" i="2"/>
  <c r="U373" i="2"/>
  <c r="T373" i="2"/>
  <c r="S373" i="2"/>
  <c r="R373" i="2"/>
  <c r="U374" i="2"/>
  <c r="T374" i="2"/>
  <c r="S374" i="2"/>
  <c r="R374" i="2"/>
  <c r="U375" i="2"/>
  <c r="T375" i="2"/>
  <c r="S375" i="2"/>
  <c r="R375" i="2"/>
  <c r="U376" i="2"/>
  <c r="T376" i="2"/>
  <c r="S376" i="2"/>
  <c r="R376" i="2"/>
  <c r="U377" i="2"/>
  <c r="T377" i="2"/>
  <c r="S377" i="2"/>
  <c r="R377" i="2"/>
  <c r="U378" i="2"/>
  <c r="T378" i="2"/>
  <c r="S378" i="2"/>
  <c r="R378" i="2"/>
  <c r="U379" i="2"/>
  <c r="T379" i="2"/>
  <c r="S379" i="2"/>
  <c r="R379" i="2"/>
  <c r="U380" i="2"/>
  <c r="T380" i="2"/>
  <c r="S380" i="2"/>
  <c r="R380" i="2"/>
  <c r="U381" i="2"/>
  <c r="T381" i="2"/>
  <c r="S381" i="2"/>
  <c r="R381" i="2"/>
  <c r="U382" i="2"/>
  <c r="T382" i="2"/>
  <c r="S382" i="2"/>
  <c r="R382" i="2"/>
  <c r="U383" i="2"/>
  <c r="T383" i="2"/>
  <c r="S383" i="2"/>
  <c r="R383" i="2"/>
  <c r="U2" i="2"/>
  <c r="T2" i="2"/>
  <c r="S2" i="2"/>
  <c r="R2"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<sst xmlns="http://schemas.openxmlformats.org/spreadsheetml/2006/main" count="18273" uniqueCount="1534">
  <si>
    <t>companyName</t>
  </si>
  <si>
    <t>Maharah for Human Resources Company</t>
  </si>
  <si>
    <t>Year</t>
  </si>
  <si>
    <t>Sum of Revenue</t>
  </si>
  <si>
    <t>Sum of Gross Profit</t>
  </si>
  <si>
    <t>Sum of Gross profit ratio</t>
  </si>
  <si>
    <t>Sum of G&amp;A expenses</t>
  </si>
  <si>
    <t>Sum of Interest expense</t>
  </si>
  <si>
    <t>Sum of Net income</t>
  </si>
  <si>
    <t>Sum of Net income ratio</t>
  </si>
  <si>
    <t>Sum of EBITDA</t>
  </si>
  <si>
    <t>Sum of EBITDA ratio</t>
  </si>
  <si>
    <t>Grand Total</t>
  </si>
  <si>
    <t>symbol</t>
  </si>
  <si>
    <t>Quarter</t>
  </si>
  <si>
    <t>Revenue</t>
  </si>
  <si>
    <t>Gross Profit</t>
  </si>
  <si>
    <t>G&amp;A expenses</t>
  </si>
  <si>
    <t>Interest expense</t>
  </si>
  <si>
    <t>Net income</t>
  </si>
  <si>
    <t>EBITDA</t>
  </si>
  <si>
    <t>Gross profit ratio</t>
  </si>
  <si>
    <t>Net income ratio</t>
  </si>
  <si>
    <t>EBITDA ratio</t>
  </si>
  <si>
    <t>1010.SR</t>
  </si>
  <si>
    <t>Riyad Bank</t>
  </si>
  <si>
    <t>FY</t>
  </si>
  <si>
    <t>1020.SR</t>
  </si>
  <si>
    <t>Bank AlJazira</t>
  </si>
  <si>
    <t>1030.SR</t>
  </si>
  <si>
    <t>The Saudi Investment Bank</t>
  </si>
  <si>
    <t>1050.SR</t>
  </si>
  <si>
    <t>Banque Saudi Fransi</t>
  </si>
  <si>
    <t>1060.SR</t>
  </si>
  <si>
    <t>The Saudi British Bank</t>
  </si>
  <si>
    <t>1080.SR</t>
  </si>
  <si>
    <t>Arab National Bank</t>
  </si>
  <si>
    <t>1111.SR</t>
  </si>
  <si>
    <t>Saudi Tadawul Group Holding Company</t>
  </si>
  <si>
    <t>1120.SR</t>
  </si>
  <si>
    <t>Al Rajhi Banking and Investment Corporation</t>
  </si>
  <si>
    <t>1140.SR</t>
  </si>
  <si>
    <t>Bank Albilad</t>
  </si>
  <si>
    <t>1150.SR</t>
  </si>
  <si>
    <t>Alinma Bank</t>
  </si>
  <si>
    <t>1180.SR</t>
  </si>
  <si>
    <t>The Saudi National Bank</t>
  </si>
  <si>
    <t>1182.SR</t>
  </si>
  <si>
    <t>Amlak International for Real Estate Finance Company</t>
  </si>
  <si>
    <t>1183.SR</t>
  </si>
  <si>
    <t>Saudi Home Loans Company</t>
  </si>
  <si>
    <t>1201.SR</t>
  </si>
  <si>
    <t>Takween Advanced Industries</t>
  </si>
  <si>
    <t>1202.SR</t>
  </si>
  <si>
    <t>Middle East Company for Manufacturing and Producing Paper</t>
  </si>
  <si>
    <t>1210.SR</t>
  </si>
  <si>
    <t>Basic Chemical Industries Company</t>
  </si>
  <si>
    <t>1211.SR</t>
  </si>
  <si>
    <t>Saudi Arabian Mining Company (Ma'aden)</t>
  </si>
  <si>
    <t>1212.SR</t>
  </si>
  <si>
    <t>Astra Industrial Group Company</t>
  </si>
  <si>
    <t>1213.SR</t>
  </si>
  <si>
    <t>Naseej International Trading Company</t>
  </si>
  <si>
    <t>1214.SR</t>
  </si>
  <si>
    <t>Al Hassan Ghazi Ibrahim Shaker Company</t>
  </si>
  <si>
    <t>1301.SR</t>
  </si>
  <si>
    <t>United Wire Factories Company</t>
  </si>
  <si>
    <t>1302.SR</t>
  </si>
  <si>
    <t>Bawan Company</t>
  </si>
  <si>
    <t>1303.SR</t>
  </si>
  <si>
    <t>Electrical Industries Company</t>
  </si>
  <si>
    <t>1304.SR</t>
  </si>
  <si>
    <t>Al Yamamah Steel Industries Company</t>
  </si>
  <si>
    <t>1320.SR</t>
  </si>
  <si>
    <t>Saudi Steel Pipes Company</t>
  </si>
  <si>
    <t>1321.SR</t>
  </si>
  <si>
    <t>East Pipes Integrated Company for Industry</t>
  </si>
  <si>
    <t>1322.SR</t>
  </si>
  <si>
    <t>Al Masane Al Kobra Mining Company</t>
  </si>
  <si>
    <t>1810.SR</t>
  </si>
  <si>
    <t>Seera Holding Group</t>
  </si>
  <si>
    <t>1820.SR</t>
  </si>
  <si>
    <t>Abdulmohsen Al-Hokair Group for Tourism and Development Company</t>
  </si>
  <si>
    <t>1830.SR</t>
  </si>
  <si>
    <t>Leejam Sports Company</t>
  </si>
  <si>
    <t>1831.SR</t>
  </si>
  <si>
    <t>1832.SR</t>
  </si>
  <si>
    <t>Sadr Logistics Company</t>
  </si>
  <si>
    <t>1833.SR</t>
  </si>
  <si>
    <t>Almawarid Manpower Company</t>
  </si>
  <si>
    <t>1834.SR</t>
  </si>
  <si>
    <t>Saudi Manpower Solutions Co.</t>
  </si>
  <si>
    <t>1835.SR</t>
  </si>
  <si>
    <t>Tamkeen Human Resources Company</t>
  </si>
  <si>
    <t>2001.SR</t>
  </si>
  <si>
    <t>Methanol Chemicals Company</t>
  </si>
  <si>
    <t>2010.SR</t>
  </si>
  <si>
    <t>Saudi Basic Industries Corporation</t>
  </si>
  <si>
    <t>2020.SR</t>
  </si>
  <si>
    <t>SABIC Agri-Nutrients Company</t>
  </si>
  <si>
    <t>2030.SR</t>
  </si>
  <si>
    <t>Saudi Arabia Refineries Company</t>
  </si>
  <si>
    <t>2040.SR</t>
  </si>
  <si>
    <t>Saudi Ceramic Company</t>
  </si>
  <si>
    <t>2050.SR</t>
  </si>
  <si>
    <t>Savola Group Company</t>
  </si>
  <si>
    <t>2060.SR</t>
  </si>
  <si>
    <t>National Industrialization Company</t>
  </si>
  <si>
    <t>2070.SR</t>
  </si>
  <si>
    <t>Saudi Pharmaceutical Industries and Medical Appliances Corporation</t>
  </si>
  <si>
    <t>2080.SR</t>
  </si>
  <si>
    <t>National Gas &amp; Industerialization Co.</t>
  </si>
  <si>
    <t>2081.SR</t>
  </si>
  <si>
    <t>Alkhorayef Water &amp; Power Technologies</t>
  </si>
  <si>
    <t>2082.SR</t>
  </si>
  <si>
    <t>ACWA POWER Company</t>
  </si>
  <si>
    <t>2083.SR</t>
  </si>
  <si>
    <t>The Power and Water Utility Company for Jubail and Yanbu</t>
  </si>
  <si>
    <t>2084.SR</t>
  </si>
  <si>
    <t>Miahona Co.</t>
  </si>
  <si>
    <t>2090.SR</t>
  </si>
  <si>
    <t>National Gypsum Company</t>
  </si>
  <si>
    <t>2100.SR</t>
  </si>
  <si>
    <t>Wafrah for Industry and Development Company</t>
  </si>
  <si>
    <t>2110.SR</t>
  </si>
  <si>
    <t>Saudi Cable Company</t>
  </si>
  <si>
    <t>2120.SR</t>
  </si>
  <si>
    <t>Saudi Advanced Industries Company</t>
  </si>
  <si>
    <t>2130.SR</t>
  </si>
  <si>
    <t>Saudi Industrial Development Co.</t>
  </si>
  <si>
    <t>2140.SR</t>
  </si>
  <si>
    <t>Ayyan Investment Company</t>
  </si>
  <si>
    <t>2150.SR</t>
  </si>
  <si>
    <t>The National Company for Glass Industries</t>
  </si>
  <si>
    <t>2160.SR</t>
  </si>
  <si>
    <t>The Saudi Arabian Amiantit Company</t>
  </si>
  <si>
    <t>2170.SR</t>
  </si>
  <si>
    <t>Alujain Corporation</t>
  </si>
  <si>
    <t>2180.SR</t>
  </si>
  <si>
    <t>Filling and Packing Materials Manufacturing Company</t>
  </si>
  <si>
    <t>2190.SR</t>
  </si>
  <si>
    <t>Saudi Industrial Services Company</t>
  </si>
  <si>
    <t>2200.SR</t>
  </si>
  <si>
    <t>Arabian Pipes Company</t>
  </si>
  <si>
    <t>2210.SR</t>
  </si>
  <si>
    <t>Nama Chemicals Company</t>
  </si>
  <si>
    <t>2220.SR</t>
  </si>
  <si>
    <t>National Metal Manufacturing and Casting Co.</t>
  </si>
  <si>
    <t>2222.SR</t>
  </si>
  <si>
    <t>Saudi Arabian Oil Company</t>
  </si>
  <si>
    <t>2223.SR</t>
  </si>
  <si>
    <t>Saudi Aramco Base Oil Company - Luberef</t>
  </si>
  <si>
    <t>2230.SR</t>
  </si>
  <si>
    <t>Saudi Chemical Holding Company</t>
  </si>
  <si>
    <t>2240.SR</t>
  </si>
  <si>
    <t>Zamil Industrial Investment Company</t>
  </si>
  <si>
    <t>2250.SR</t>
  </si>
  <si>
    <t>Saudi Industrial Investment Group</t>
  </si>
  <si>
    <t>2270.SR</t>
  </si>
  <si>
    <t>Saudia Dairy &amp; Foodstuff Company</t>
  </si>
  <si>
    <t>2280.SR</t>
  </si>
  <si>
    <t>Almarai Company</t>
  </si>
  <si>
    <t>2281.SR</t>
  </si>
  <si>
    <t>Tanmiah Food Company</t>
  </si>
  <si>
    <t>2282.SR</t>
  </si>
  <si>
    <t>Naqi Water Company</t>
  </si>
  <si>
    <t>2283.SR</t>
  </si>
  <si>
    <t>First Milling Co.</t>
  </si>
  <si>
    <t>2284.SR</t>
  </si>
  <si>
    <t>Modern Mills for Food Products Co.</t>
  </si>
  <si>
    <t>2285.SR</t>
  </si>
  <si>
    <t>Arabian Mills for Food Products</t>
  </si>
  <si>
    <t>2286.SR</t>
  </si>
  <si>
    <t>Fourth Milling Co.</t>
  </si>
  <si>
    <t>2290.SR</t>
  </si>
  <si>
    <t>Yanbu National Petrochemical Company</t>
  </si>
  <si>
    <t>2300.SR</t>
  </si>
  <si>
    <t>Saudi Paper Manufacturing Company</t>
  </si>
  <si>
    <t>2310.SR</t>
  </si>
  <si>
    <t>Sahara International Petrochemical Company</t>
  </si>
  <si>
    <t>2320.SR</t>
  </si>
  <si>
    <t>Al-Babtain Power and Telecommunication Co.</t>
  </si>
  <si>
    <t>2330.SR</t>
  </si>
  <si>
    <t>Advanced Petrochemical Company</t>
  </si>
  <si>
    <t>2340.SR</t>
  </si>
  <si>
    <t>Al Abdullatif Industrial Investment Company</t>
  </si>
  <si>
    <t>2350.SR</t>
  </si>
  <si>
    <t>Saudi Kayan Petrochemical Company</t>
  </si>
  <si>
    <t>2360.SR</t>
  </si>
  <si>
    <t>Saudi Vitrified Clay Pipe Company</t>
  </si>
  <si>
    <t>2370.SR</t>
  </si>
  <si>
    <t>Middle East Specialized Cables Company</t>
  </si>
  <si>
    <t>2380.SR</t>
  </si>
  <si>
    <t>Rabigh Refining and Petrochemical Company</t>
  </si>
  <si>
    <t>2381.SR</t>
  </si>
  <si>
    <t>Arabian Drilling Company</t>
  </si>
  <si>
    <t>2382.SR</t>
  </si>
  <si>
    <t>Ades Holding Co.</t>
  </si>
  <si>
    <t>3001.SR</t>
  </si>
  <si>
    <t>Hail Cement Company</t>
  </si>
  <si>
    <t>3002.SR</t>
  </si>
  <si>
    <t>Najran Cement Company</t>
  </si>
  <si>
    <t>3003.SR</t>
  </si>
  <si>
    <t>City Cement Company</t>
  </si>
  <si>
    <t>3004.SR</t>
  </si>
  <si>
    <t>Northern Region Cement Company</t>
  </si>
  <si>
    <t>3005.SR</t>
  </si>
  <si>
    <t>Umm Al-Qura Cement Company</t>
  </si>
  <si>
    <t>3007.SR</t>
  </si>
  <si>
    <t>Zahrat Al Waha For Trading Company</t>
  </si>
  <si>
    <t>3008.SR</t>
  </si>
  <si>
    <t>Al Kathiri Holding Company</t>
  </si>
  <si>
    <t>3010.SR</t>
  </si>
  <si>
    <t>Arabian Cement Company</t>
  </si>
  <si>
    <t>3020.SR</t>
  </si>
  <si>
    <t>Yamama Saudi Cement Company</t>
  </si>
  <si>
    <t>3030.SR</t>
  </si>
  <si>
    <t>Saudi Cement Company</t>
  </si>
  <si>
    <t>3040.SR</t>
  </si>
  <si>
    <t>Qassim Cement Company</t>
  </si>
  <si>
    <t>3050.SR</t>
  </si>
  <si>
    <t>Southern Province Cement Company</t>
  </si>
  <si>
    <t>3060.SR</t>
  </si>
  <si>
    <t>Yanbu Cement Company</t>
  </si>
  <si>
    <t>3080.SR</t>
  </si>
  <si>
    <t>Eastern Province Cement Company</t>
  </si>
  <si>
    <t>3090.SR</t>
  </si>
  <si>
    <t>Tabuk Cement Company</t>
  </si>
  <si>
    <t>3091.SR</t>
  </si>
  <si>
    <t>Al Jouf Cement Company</t>
  </si>
  <si>
    <t>3092.SR</t>
  </si>
  <si>
    <t>Riyadh Cement Company</t>
  </si>
  <si>
    <t>4001.SR</t>
  </si>
  <si>
    <t>Abdullah Al-Othaim Markets Company</t>
  </si>
  <si>
    <t>4002.SR</t>
  </si>
  <si>
    <t>Mouwasat Medical Services Company</t>
  </si>
  <si>
    <t>4003.SR</t>
  </si>
  <si>
    <t>United Electronics Company</t>
  </si>
  <si>
    <t>4004.SR</t>
  </si>
  <si>
    <t>Dallah Healthcare Company</t>
  </si>
  <si>
    <t>4005.SR</t>
  </si>
  <si>
    <t>National Medical Care Company</t>
  </si>
  <si>
    <t>4006.SR</t>
  </si>
  <si>
    <t>Saudi Marketing Company</t>
  </si>
  <si>
    <t>4007.SR</t>
  </si>
  <si>
    <t>Al Hammadi Company For Development and Investment</t>
  </si>
  <si>
    <t>4008.SR</t>
  </si>
  <si>
    <t>Saudi Company for Hardware</t>
  </si>
  <si>
    <t>4009.SR</t>
  </si>
  <si>
    <t>Middle East Healthcare Company</t>
  </si>
  <si>
    <t>4010.SR</t>
  </si>
  <si>
    <t>Dur Hospitality Company</t>
  </si>
  <si>
    <t>4011.SR</t>
  </si>
  <si>
    <t>L'azurde Company for Jewelry</t>
  </si>
  <si>
    <t>4012.SR</t>
  </si>
  <si>
    <t>Thob Al Aseel Company</t>
  </si>
  <si>
    <t>4013.SR</t>
  </si>
  <si>
    <t>Dr. Sulaiman Al Habib Medical Services Group Company</t>
  </si>
  <si>
    <t>4014.SR</t>
  </si>
  <si>
    <t>Scientific and Medical Equipment House Company</t>
  </si>
  <si>
    <t>4015.SR</t>
  </si>
  <si>
    <t>Jamjoom Pharmaceuticals Factory Company</t>
  </si>
  <si>
    <t>4016.SR</t>
  </si>
  <si>
    <t>Middle East Pharmaceutical Industries Company</t>
  </si>
  <si>
    <t>4017.SR</t>
  </si>
  <si>
    <t>Dr. Soliman Abdel Kader Fakeeh Hospital Company</t>
  </si>
  <si>
    <t>4018.SR</t>
  </si>
  <si>
    <t>Almoosa Health Company</t>
  </si>
  <si>
    <t>4020.SR</t>
  </si>
  <si>
    <t>Saudi Real Estate Company</t>
  </si>
  <si>
    <t>4030.SR</t>
  </si>
  <si>
    <t>The National Shipping Company of Saudi Arabia</t>
  </si>
  <si>
    <t>4031.SR</t>
  </si>
  <si>
    <t>Saudi Ground Services Company</t>
  </si>
  <si>
    <t>4040.SR</t>
  </si>
  <si>
    <t>Saudi Public Transport Company</t>
  </si>
  <si>
    <t>4050.SR</t>
  </si>
  <si>
    <t>Saudi Automotive Services Company</t>
  </si>
  <si>
    <t>4051.SR</t>
  </si>
  <si>
    <t>Baazeem Trading Company</t>
  </si>
  <si>
    <t>4061.SR</t>
  </si>
  <si>
    <t>Anaam International Holding Group Company</t>
  </si>
  <si>
    <t>4070.SR</t>
  </si>
  <si>
    <t>Tihama Advertising and Public Relations Co.</t>
  </si>
  <si>
    <t>4071.SR</t>
  </si>
  <si>
    <t>Arabian Contracting Services Company</t>
  </si>
  <si>
    <t>4072.SR</t>
  </si>
  <si>
    <t>MBC Group Co.</t>
  </si>
  <si>
    <t>4080.SR</t>
  </si>
  <si>
    <t>Sinad Holding Company</t>
  </si>
  <si>
    <t>4081.SR</t>
  </si>
  <si>
    <t>Nayifat Finance Company</t>
  </si>
  <si>
    <t>4082.SR</t>
  </si>
  <si>
    <t>Morabaha Marina Financing Company</t>
  </si>
  <si>
    <t>4083.SR</t>
  </si>
  <si>
    <t>United International Holding Company</t>
  </si>
  <si>
    <t>4090.SR</t>
  </si>
  <si>
    <t>Taiba Investments Co.</t>
  </si>
  <si>
    <t>4100.SR</t>
  </si>
  <si>
    <t>Makkah Construction &amp; Development Company</t>
  </si>
  <si>
    <t>4110.SR</t>
  </si>
  <si>
    <t>Batic Investment and Logistics Company</t>
  </si>
  <si>
    <t>4130.SR</t>
  </si>
  <si>
    <t>Al-Baha Investment &amp; Development Co.</t>
  </si>
  <si>
    <t>4140.SR</t>
  </si>
  <si>
    <t>Saudi Industrial Export Company</t>
  </si>
  <si>
    <t>4141.SR</t>
  </si>
  <si>
    <t>Al-Omran Industrial Trading Company</t>
  </si>
  <si>
    <t>4142.SR</t>
  </si>
  <si>
    <t>Riyadh Cables Group Company</t>
  </si>
  <si>
    <t>4143.SR</t>
  </si>
  <si>
    <t>Al Taiseer Group Talco Industrial Co.</t>
  </si>
  <si>
    <t>4144.SR</t>
  </si>
  <si>
    <t>Raoom Trading Co.</t>
  </si>
  <si>
    <t>4150.SR</t>
  </si>
  <si>
    <t>Arriyadh Development Co.</t>
  </si>
  <si>
    <t>4160.SR</t>
  </si>
  <si>
    <t>Thimar Development Holding Company</t>
  </si>
  <si>
    <t>4161.SR</t>
  </si>
  <si>
    <t>Bin Dawood Holding Company</t>
  </si>
  <si>
    <t>4162.SR</t>
  </si>
  <si>
    <t>Almunajem Foods Company</t>
  </si>
  <si>
    <t>4163.SR</t>
  </si>
  <si>
    <t>Al-Dawaa Medical Services Company</t>
  </si>
  <si>
    <t>4164.SR</t>
  </si>
  <si>
    <t>Nahdi Medical Company</t>
  </si>
  <si>
    <t>4165.SR</t>
  </si>
  <si>
    <t>Al Majed Oud Co.</t>
  </si>
  <si>
    <t>4170.SR</t>
  </si>
  <si>
    <t>Tourism Enterprises Co.</t>
  </si>
  <si>
    <t>4180.SR</t>
  </si>
  <si>
    <t>Fitaihi Holding Group</t>
  </si>
  <si>
    <t>4190.SR</t>
  </si>
  <si>
    <t>Jarir Marketing Company</t>
  </si>
  <si>
    <t>4191.SR</t>
  </si>
  <si>
    <t>Abdullah Saad Mohammed Abo Moati for Bookstores Company</t>
  </si>
  <si>
    <t>4192.SR</t>
  </si>
  <si>
    <t>Al-Saif Stores for Development &amp; Investment Company</t>
  </si>
  <si>
    <t>4193.SR</t>
  </si>
  <si>
    <t>Nice One Beauty Digital Marketing Company</t>
  </si>
  <si>
    <t>4200.SR</t>
  </si>
  <si>
    <t>Aldrees Petroleum and Transport Services Company</t>
  </si>
  <si>
    <t>4210.SR</t>
  </si>
  <si>
    <t>Saudi Research and Media Group</t>
  </si>
  <si>
    <t>4220.SR</t>
  </si>
  <si>
    <t>Emaar The Economic City</t>
  </si>
  <si>
    <t>4230.SR</t>
  </si>
  <si>
    <t>Red Sea International Company</t>
  </si>
  <si>
    <t>4240.SR</t>
  </si>
  <si>
    <t>Fawaz Abdulaziz Al Hokair &amp; Company</t>
  </si>
  <si>
    <t>4250.SR</t>
  </si>
  <si>
    <t>Jabal Omar Development Company</t>
  </si>
  <si>
    <t>4260.SR</t>
  </si>
  <si>
    <t>United International Transportation Company</t>
  </si>
  <si>
    <t>4261.SR</t>
  </si>
  <si>
    <t>Theeb Rent A Car Company</t>
  </si>
  <si>
    <t>4262.SR</t>
  </si>
  <si>
    <t>Lumi Rental Company</t>
  </si>
  <si>
    <t>4263.SR</t>
  </si>
  <si>
    <t>SAL Saudi Logistics Services Co</t>
  </si>
  <si>
    <t>4270.SR</t>
  </si>
  <si>
    <t>Saudi Printing and Packaging Co.</t>
  </si>
  <si>
    <t>4280.SR</t>
  </si>
  <si>
    <t>Kingdom Holding Company</t>
  </si>
  <si>
    <t>4290.SR</t>
  </si>
  <si>
    <t>Al Khaleej Training and Education Company</t>
  </si>
  <si>
    <t>4291.SR</t>
  </si>
  <si>
    <t>National Company for Learning and Education</t>
  </si>
  <si>
    <t>4292.SR</t>
  </si>
  <si>
    <t>Ataa Educational Company</t>
  </si>
  <si>
    <t>4300.SR</t>
  </si>
  <si>
    <t>Dar Al Arkan Real Estate Development Company</t>
  </si>
  <si>
    <t>4310.SR</t>
  </si>
  <si>
    <t>Knowledge Economic City Company</t>
  </si>
  <si>
    <t>4320.SR</t>
  </si>
  <si>
    <t>Alandalus Property Company</t>
  </si>
  <si>
    <t>4321.SR</t>
  </si>
  <si>
    <t>Arabian Centres Company</t>
  </si>
  <si>
    <t>4322.SR</t>
  </si>
  <si>
    <t>Retal Urban Development Company</t>
  </si>
  <si>
    <t>4323.SR</t>
  </si>
  <si>
    <t>Sumou Real Estate Company</t>
  </si>
  <si>
    <t>4324.SR</t>
  </si>
  <si>
    <t>Banan Real Estate Company</t>
  </si>
  <si>
    <t>4330.SR</t>
  </si>
  <si>
    <t>Riyad REIT Fund</t>
  </si>
  <si>
    <t>4331.SR</t>
  </si>
  <si>
    <t>Aljazira Mawten REIT Fund</t>
  </si>
  <si>
    <t>4332.SR</t>
  </si>
  <si>
    <t>Jadwa REIT Al Haramain Fund</t>
  </si>
  <si>
    <t>4333.SR</t>
  </si>
  <si>
    <t>Taleem REIT Fund</t>
  </si>
  <si>
    <t>4334.SR</t>
  </si>
  <si>
    <t>Al Maather Reit Fund</t>
  </si>
  <si>
    <t>4335.SR</t>
  </si>
  <si>
    <t>Musharaka REIT Fund</t>
  </si>
  <si>
    <t>4336.SR</t>
  </si>
  <si>
    <t>Mulkia Gulf Real Estate REIT</t>
  </si>
  <si>
    <t>4337.SR</t>
  </si>
  <si>
    <t>Muscat Capital - Al Masha'ar REIT Fund</t>
  </si>
  <si>
    <t>4338.SR</t>
  </si>
  <si>
    <t>Alahli Capital - Al-Ahli Reit Fund</t>
  </si>
  <si>
    <t>4339.SR</t>
  </si>
  <si>
    <t>Derayah Financial - Derayah Reit Fund</t>
  </si>
  <si>
    <t>4340.SR</t>
  </si>
  <si>
    <t>Al Rajhi REIT Fund</t>
  </si>
  <si>
    <t>4342.SR</t>
  </si>
  <si>
    <t>Jadwa Investment - Jadwa Reit Saudi Fund</t>
  </si>
  <si>
    <t>4344.SR</t>
  </si>
  <si>
    <t>SEDCO Capital REIT Fund</t>
  </si>
  <si>
    <t>4345.SR</t>
  </si>
  <si>
    <t>Swicorp Wabel Reit Fund</t>
  </si>
  <si>
    <t>4346.SR</t>
  </si>
  <si>
    <t>Middle East Financial Investment Company</t>
  </si>
  <si>
    <t>4347.SR</t>
  </si>
  <si>
    <t>Bonyan REIT Fund</t>
  </si>
  <si>
    <t>4348.SR</t>
  </si>
  <si>
    <t>Alkhabeer REIT Fund</t>
  </si>
  <si>
    <t>4349.SR</t>
  </si>
  <si>
    <t>Alinma Hospitality REIT Fund</t>
  </si>
  <si>
    <t>4350.SR</t>
  </si>
  <si>
    <t>Alistithmar AREIC Diversified REIT Fund</t>
  </si>
  <si>
    <t>4700.SR</t>
  </si>
  <si>
    <t>Alkhabeer Capital - Diversified Income ETF</t>
  </si>
  <si>
    <t>4701.SR</t>
  </si>
  <si>
    <t>Alkhabeer Growth A - Alkhabeer Growth And Income Fund</t>
  </si>
  <si>
    <t>5110.SR</t>
  </si>
  <si>
    <t>Saudi Electricity Company</t>
  </si>
  <si>
    <t>6001.SR</t>
  </si>
  <si>
    <t>Halwani Bros. Co. Ltd.</t>
  </si>
  <si>
    <t>6002.SR</t>
  </si>
  <si>
    <t>Herfy Food Services Company</t>
  </si>
  <si>
    <t>6004.SR</t>
  </si>
  <si>
    <t>Saudi Airlines Catering Company</t>
  </si>
  <si>
    <t>6010.SR</t>
  </si>
  <si>
    <t>The National Agricultural Development Company</t>
  </si>
  <si>
    <t>6012.SR</t>
  </si>
  <si>
    <t>Raydan Food Company</t>
  </si>
  <si>
    <t>6013.SR</t>
  </si>
  <si>
    <t>Development Works Food Co. Ltd</t>
  </si>
  <si>
    <t>6014.SR</t>
  </si>
  <si>
    <t>Alamar Foods Company</t>
  </si>
  <si>
    <t>6015.SR</t>
  </si>
  <si>
    <t>Americana Restaurants International PLC</t>
  </si>
  <si>
    <t>6016.SR</t>
  </si>
  <si>
    <t>Shatirah House Restaurant Co.</t>
  </si>
  <si>
    <t>6017.SR</t>
  </si>
  <si>
    <t>Jahez International Company for Information Systems Technology</t>
  </si>
  <si>
    <t>6020.SR</t>
  </si>
  <si>
    <t>Al Gassim Investment Holding Company</t>
  </si>
  <si>
    <t>6040.SR</t>
  </si>
  <si>
    <t>Tabuk Agricultural Development Company</t>
  </si>
  <si>
    <t>6050.SR</t>
  </si>
  <si>
    <t>Saudi Fisheries Company</t>
  </si>
  <si>
    <t>6060.SR</t>
  </si>
  <si>
    <t>Ash-Sharqiyah Development Co.</t>
  </si>
  <si>
    <t>6070.SR</t>
  </si>
  <si>
    <t>Al-Jouf Agricultural Development Co.</t>
  </si>
  <si>
    <t>6090.SR</t>
  </si>
  <si>
    <t>Jazan Energy and Development Company</t>
  </si>
  <si>
    <t>7010.SR</t>
  </si>
  <si>
    <t>Saudi Telecom Company</t>
  </si>
  <si>
    <t>7020.SR</t>
  </si>
  <si>
    <t>Etihad Etisalat Company</t>
  </si>
  <si>
    <t>7030.SR</t>
  </si>
  <si>
    <t>Mobile Telecommunications Company Saudi Arabia</t>
  </si>
  <si>
    <t>7040.SR</t>
  </si>
  <si>
    <t>Etihad Atheeb Telecommunication Company</t>
  </si>
  <si>
    <t>7200.SR</t>
  </si>
  <si>
    <t>Al Moammar Information Systems Company</t>
  </si>
  <si>
    <t>7201.SR</t>
  </si>
  <si>
    <t>Arab Sea Information Systems Company</t>
  </si>
  <si>
    <t>7202.SR</t>
  </si>
  <si>
    <t>Arabian Internet and Communications Services Co. Ltd.</t>
  </si>
  <si>
    <t>7203.SR</t>
  </si>
  <si>
    <t>Elm Company</t>
  </si>
  <si>
    <t>7204.SR</t>
  </si>
  <si>
    <t>Perfect Presentation for Commercial Services Company</t>
  </si>
  <si>
    <t>8010.SR</t>
  </si>
  <si>
    <t>The Company for Cooperative Insurance</t>
  </si>
  <si>
    <t>8012.SR</t>
  </si>
  <si>
    <t>Aljazira Takaful Taawuni Company</t>
  </si>
  <si>
    <t>8020.SR</t>
  </si>
  <si>
    <t>Malath Cooperative Insurance Company</t>
  </si>
  <si>
    <t>8030.SR</t>
  </si>
  <si>
    <t>The Mediterranean and Gulf Cooperative Insurance and Reinsurance Company</t>
  </si>
  <si>
    <t>8040.SR</t>
  </si>
  <si>
    <t>Allianz Saudi Fransi Cooperative Insurance Company</t>
  </si>
  <si>
    <t>8050.SR</t>
  </si>
  <si>
    <t>Salama Cooperative Insurance Company</t>
  </si>
  <si>
    <t>80504.SR</t>
  </si>
  <si>
    <t>Salama Cooperative Insurance Co. (Tradable Rights)</t>
  </si>
  <si>
    <t>8060.SR</t>
  </si>
  <si>
    <t>Walaa Cooperative Insurance Company</t>
  </si>
  <si>
    <t>8070.SR</t>
  </si>
  <si>
    <t>Arabian Shield Cooperative Insurance Company</t>
  </si>
  <si>
    <t>8080.SR</t>
  </si>
  <si>
    <t>SABB Takaful Company</t>
  </si>
  <si>
    <t>8100.SR</t>
  </si>
  <si>
    <t>Saudi Arabian Cooperative Insurance Company</t>
  </si>
  <si>
    <t>8110.SR</t>
  </si>
  <si>
    <t>Saudi Indian Company for Cooperative Insurance Wafa Insurance</t>
  </si>
  <si>
    <t>8120.SR</t>
  </si>
  <si>
    <t>Gulf Union Alahlia Cooperative Insurance Company</t>
  </si>
  <si>
    <t>8150.SR</t>
  </si>
  <si>
    <t>Allied Cooperative Insurance Group</t>
  </si>
  <si>
    <t>8160.SR</t>
  </si>
  <si>
    <t>Arabia Insurance Cooperative Company</t>
  </si>
  <si>
    <t>8170.SR</t>
  </si>
  <si>
    <t>Al-Etihad Cooperative Insurance Company</t>
  </si>
  <si>
    <t>8180.SR</t>
  </si>
  <si>
    <t>Al Sagr Cooperative Insurance Company</t>
  </si>
  <si>
    <t>8190.SR</t>
  </si>
  <si>
    <t>United Cooperative Assurance Company</t>
  </si>
  <si>
    <t>8200.SR</t>
  </si>
  <si>
    <t>Saudi Re for Cooperative Reinsurance Company</t>
  </si>
  <si>
    <t>8210.SR</t>
  </si>
  <si>
    <t>Bupa Arabia for Cooperative Insurance Company</t>
  </si>
  <si>
    <t>8230.SR</t>
  </si>
  <si>
    <t>Al Rajhi Company for Cooperative Insurance</t>
  </si>
  <si>
    <t>8240.SR</t>
  </si>
  <si>
    <t>Chubb Arabia Cooperative Insurance Company</t>
  </si>
  <si>
    <t>8250.SR</t>
  </si>
  <si>
    <t>Gulf Insurance Group</t>
  </si>
  <si>
    <t>8260.SR</t>
  </si>
  <si>
    <t>Gulf General Cooperative Insurance Company</t>
  </si>
  <si>
    <t>8270.SR</t>
  </si>
  <si>
    <t>Buruj Cooperative Insurance Company</t>
  </si>
  <si>
    <t>8280.SR</t>
  </si>
  <si>
    <t>Al Alamiya for Cooperative Insurance Company</t>
  </si>
  <si>
    <t>8300.SR</t>
  </si>
  <si>
    <t>Wataniya Insurance Company</t>
  </si>
  <si>
    <t>8310.SR</t>
  </si>
  <si>
    <t>Amana Cooperative Insurance Company</t>
  </si>
  <si>
    <t>8311.SR</t>
  </si>
  <si>
    <t>Saudi Enaya Cooperative Insurance Company</t>
  </si>
  <si>
    <t>8312.SR</t>
  </si>
  <si>
    <t>Alinma Tokio Marine Company</t>
  </si>
  <si>
    <t>8313.SR</t>
  </si>
  <si>
    <t>Rasan Information Technology Co.</t>
  </si>
  <si>
    <t>9300.SR</t>
  </si>
  <si>
    <t>Alwaha REIT Fund</t>
  </si>
  <si>
    <t>9400.SR</t>
  </si>
  <si>
    <t>YAQEEN Saudi Equity ETF</t>
  </si>
  <si>
    <t>9401.SR</t>
  </si>
  <si>
    <t>YAQEEN Petrochemical ETF</t>
  </si>
  <si>
    <t>9402.SR</t>
  </si>
  <si>
    <t>SAB Invest MSCI Tadawul 30 Saudi ETF</t>
  </si>
  <si>
    <t>9403.SR</t>
  </si>
  <si>
    <t>Albilad Saudi Sovereign Sukuk Etf</t>
  </si>
  <si>
    <t>9404.SR</t>
  </si>
  <si>
    <t>Alinma Saudi Government Sukuk Etf Fund - Short Maturity - Alinma Sukuk Fund</t>
  </si>
  <si>
    <t>9405.SR</t>
  </si>
  <si>
    <t>Albilad Gold ETF</t>
  </si>
  <si>
    <t>9406.SR</t>
  </si>
  <si>
    <t>Albilad Capital - Msci US Equity ETF</t>
  </si>
  <si>
    <t>9510.SR</t>
  </si>
  <si>
    <t>National Building and Marketing Co.</t>
  </si>
  <si>
    <t>9511.SR</t>
  </si>
  <si>
    <t>9512.SR</t>
  </si>
  <si>
    <t>9513.SR</t>
  </si>
  <si>
    <t>Watani Iron Steel Co.</t>
  </si>
  <si>
    <t>9514.SR</t>
  </si>
  <si>
    <t>Mohammed Hasan AlNaqool Sons Co.</t>
  </si>
  <si>
    <t>9515.SR</t>
  </si>
  <si>
    <t>Fesh Fash Snack Food Production Company</t>
  </si>
  <si>
    <t>9516.SR</t>
  </si>
  <si>
    <t>Natural Gas Distribution Company</t>
  </si>
  <si>
    <t>9517.SR</t>
  </si>
  <si>
    <t>National Fertilizer Company Ltd</t>
  </si>
  <si>
    <t>9518.SR</t>
  </si>
  <si>
    <t>Canadian General Medical Center Complex Company</t>
  </si>
  <si>
    <t>9519.SR</t>
  </si>
  <si>
    <t>9520.SR</t>
  </si>
  <si>
    <t>9521.SR</t>
  </si>
  <si>
    <t>Enma Al Rawabi Investment &amp; Real Estate Development Company</t>
  </si>
  <si>
    <t>9522.SR</t>
  </si>
  <si>
    <t>Alhasoob Co.</t>
  </si>
  <si>
    <t>9523.SR</t>
  </si>
  <si>
    <t>Group Five Pipe Saudi Ltd.</t>
  </si>
  <si>
    <t>9524.SR</t>
  </si>
  <si>
    <t>Advance International Company for Communication and Information Technology</t>
  </si>
  <si>
    <t>9525.SR</t>
  </si>
  <si>
    <t>Alwasail Industrial Company</t>
  </si>
  <si>
    <t>9526.SR</t>
  </si>
  <si>
    <t>9527.SR</t>
  </si>
  <si>
    <t>Ame Company For Medical Supplies</t>
  </si>
  <si>
    <t>9528.SR</t>
  </si>
  <si>
    <t>Gas Arabian Services Company</t>
  </si>
  <si>
    <t>9529.SR</t>
  </si>
  <si>
    <t>Raoom trading Company</t>
  </si>
  <si>
    <t>9530.SR</t>
  </si>
  <si>
    <t>Arabian International Healthcare Holding Company</t>
  </si>
  <si>
    <t>9531.SR</t>
  </si>
  <si>
    <t>Al Obeikan Glass Company</t>
  </si>
  <si>
    <t>9532.SR</t>
  </si>
  <si>
    <t>Aljouf Mineral Water Bottling Co.</t>
  </si>
  <si>
    <t>9533.SR</t>
  </si>
  <si>
    <t>Saudi Parts Center Company</t>
  </si>
  <si>
    <t>9534.SR</t>
  </si>
  <si>
    <t>Saudi Azm for Communication and Information Technology Company</t>
  </si>
  <si>
    <t>9535.SR</t>
  </si>
  <si>
    <t>Ladun Investment Company</t>
  </si>
  <si>
    <t>9536.SR</t>
  </si>
  <si>
    <t>Arabian Food &amp; Dairy Factories Company</t>
  </si>
  <si>
    <t>9537.SR</t>
  </si>
  <si>
    <t>Amwaj International Company</t>
  </si>
  <si>
    <t>9538.SR</t>
  </si>
  <si>
    <t>Naseej for Technology Co.</t>
  </si>
  <si>
    <t>9539.SR</t>
  </si>
  <si>
    <t>Aqaseem Factory for Chemicals and Plastics Co.</t>
  </si>
  <si>
    <t>9540.SR</t>
  </si>
  <si>
    <t>National Environmental Recycling Company</t>
  </si>
  <si>
    <t>9541.SR</t>
  </si>
  <si>
    <t>Academy Of Learning Company</t>
  </si>
  <si>
    <t>9542.SR</t>
  </si>
  <si>
    <t>Keir International Co.</t>
  </si>
  <si>
    <t>9543.SR</t>
  </si>
  <si>
    <t>Saudi Networkers Services Company</t>
  </si>
  <si>
    <t>9544.SR</t>
  </si>
  <si>
    <t>Future Care Trading Co.</t>
  </si>
  <si>
    <t>9545.SR</t>
  </si>
  <si>
    <t>International Human Resources Company</t>
  </si>
  <si>
    <t>9546.SR</t>
  </si>
  <si>
    <t>Naba Alsaha Medical Services Company</t>
  </si>
  <si>
    <t>9547.SR</t>
  </si>
  <si>
    <t>Rawasi Albina Investment Co.</t>
  </si>
  <si>
    <t>9548.SR</t>
  </si>
  <si>
    <t>Arabian Plastic Industrial Company Limited</t>
  </si>
  <si>
    <t>9549.SR</t>
  </si>
  <si>
    <t>Abdulaziz and Mansour Ibrahim Albabtin Co.</t>
  </si>
  <si>
    <t>9550.SR</t>
  </si>
  <si>
    <t>Sure Global Tech Company</t>
  </si>
  <si>
    <t>9551.SR</t>
  </si>
  <si>
    <t>Knowledge Tower</t>
  </si>
  <si>
    <t>9552.SR</t>
  </si>
  <si>
    <t>Saudi Top Trading Co.</t>
  </si>
  <si>
    <t>9553.SR</t>
  </si>
  <si>
    <t>Molan Steel Company</t>
  </si>
  <si>
    <t>9555.SR</t>
  </si>
  <si>
    <t>Leen Alkhair Trading Company</t>
  </si>
  <si>
    <t>9556.SR</t>
  </si>
  <si>
    <t>Nofoth Food Products Company</t>
  </si>
  <si>
    <t>9557.SR</t>
  </si>
  <si>
    <t>Edarat Communication and Information Technology Co.</t>
  </si>
  <si>
    <t>9558.SR</t>
  </si>
  <si>
    <t>Alqemam for Computer Systems Co.</t>
  </si>
  <si>
    <t>9559.SR</t>
  </si>
  <si>
    <t>Balady Poultry Trading Co.</t>
  </si>
  <si>
    <t>9560.SR</t>
  </si>
  <si>
    <t>Waja Company</t>
  </si>
  <si>
    <t>9561.SR</t>
  </si>
  <si>
    <t>Knowledge Net Company</t>
  </si>
  <si>
    <t>9562.SR</t>
  </si>
  <si>
    <t>Foods Gate Trading Co.</t>
  </si>
  <si>
    <t>9563.SR</t>
  </si>
  <si>
    <t>Bena Steel Industries Co.</t>
  </si>
  <si>
    <t>9564.SR</t>
  </si>
  <si>
    <t>Horizon Food Co.</t>
  </si>
  <si>
    <t>9565.SR</t>
  </si>
  <si>
    <t>Meyar Company</t>
  </si>
  <si>
    <t>9566.SR</t>
  </si>
  <si>
    <t>Saudi Lime Industries Co.</t>
  </si>
  <si>
    <t>9567.SR</t>
  </si>
  <si>
    <t>Ghida Al-Sultan Company</t>
  </si>
  <si>
    <t>9568.SR</t>
  </si>
  <si>
    <t>Mayar Holding Co.</t>
  </si>
  <si>
    <t>9569.SR</t>
  </si>
  <si>
    <t>Almuneef Company for Trade, Industry, Agriculture and Contracting</t>
  </si>
  <si>
    <t>9570.SR</t>
  </si>
  <si>
    <t>Tam Development Co.</t>
  </si>
  <si>
    <t>9571.SR</t>
  </si>
  <si>
    <t>Munawla Cargo Co. Ltd.</t>
  </si>
  <si>
    <t>9572.SR</t>
  </si>
  <si>
    <t>Al-Razi Medical Co.</t>
  </si>
  <si>
    <t>9574.SR</t>
  </si>
  <si>
    <t>Professional Medical Expertise Co.</t>
  </si>
  <si>
    <t>9575.SR</t>
  </si>
  <si>
    <t>Marble Design Co.</t>
  </si>
  <si>
    <t>9576.SR</t>
  </si>
  <si>
    <t>Paper Home Co.</t>
  </si>
  <si>
    <t>9577.SR</t>
  </si>
  <si>
    <t>Dar Almarkabah for Renting Cars Co.</t>
  </si>
  <si>
    <t>9578.SR</t>
  </si>
  <si>
    <t>Atlas Elevators General Trading and Contracting Co.</t>
  </si>
  <si>
    <t>9579.SR</t>
  </si>
  <si>
    <t>Intelligent Oud Company for Trading</t>
  </si>
  <si>
    <t>9580.SR</t>
  </si>
  <si>
    <t>Al Rashid Industrial Co.</t>
  </si>
  <si>
    <t>9581.SR</t>
  </si>
  <si>
    <t>Clean Life Co.</t>
  </si>
  <si>
    <t>9583.SR</t>
  </si>
  <si>
    <t>United Mining Industries Co.</t>
  </si>
  <si>
    <t>9584.SR</t>
  </si>
  <si>
    <t>Riyal Investment and Development Co.</t>
  </si>
  <si>
    <t>9585.SR</t>
  </si>
  <si>
    <t>Mulkia Investment Co.</t>
  </si>
  <si>
    <t>9586.SR</t>
  </si>
  <si>
    <t>Osool and Bakheet Investment Co.</t>
  </si>
  <si>
    <t>9587.SR</t>
  </si>
  <si>
    <t>Lana Medical Co.</t>
  </si>
  <si>
    <t>9588.SR</t>
  </si>
  <si>
    <t>Riyadh Steel Co.</t>
  </si>
  <si>
    <t>9589.SR</t>
  </si>
  <si>
    <t>Fad International Company</t>
  </si>
  <si>
    <t>9590.SR</t>
  </si>
  <si>
    <t>Armah Sports Co.</t>
  </si>
  <si>
    <t>9591.SR</t>
  </si>
  <si>
    <t>View United Real Estate Development Co.</t>
  </si>
  <si>
    <t>9592.SR</t>
  </si>
  <si>
    <t>Almujtama Alraida Medical Co.</t>
  </si>
  <si>
    <t>9593.SR</t>
  </si>
  <si>
    <t>Pan Gulf Marketing Co.</t>
  </si>
  <si>
    <t>9594.SR</t>
  </si>
  <si>
    <t>Al-Modawat Specialized Medical Co.</t>
  </si>
  <si>
    <t>9595.SR</t>
  </si>
  <si>
    <t xml:space="preserve">WSM for Information Technology </t>
  </si>
  <si>
    <t>9596.SR</t>
  </si>
  <si>
    <t>Quara Finance Co.</t>
  </si>
  <si>
    <t>9597.SR</t>
  </si>
  <si>
    <t>Leaf Global Environmental Services Co.</t>
  </si>
  <si>
    <t>9598.SR</t>
  </si>
  <si>
    <t>Al Mohafaza Company for Educati</t>
  </si>
  <si>
    <t>9599.SR</t>
  </si>
  <si>
    <t>Taqat Mineral Trading Co.</t>
  </si>
  <si>
    <t>9600.SR</t>
  </si>
  <si>
    <t>Qomel Co.</t>
  </si>
  <si>
    <t>9601.SR</t>
  </si>
  <si>
    <t>Mohammed Hadi Al Rasheed and Partners Co.</t>
  </si>
  <si>
    <t>9602.SR</t>
  </si>
  <si>
    <t>Yaqeen Capital Co.</t>
  </si>
  <si>
    <t>9603.SR</t>
  </si>
  <si>
    <t>Horizon Educational Co.</t>
  </si>
  <si>
    <t>9604.SR</t>
  </si>
  <si>
    <t>Miral Dental Clinics Co.</t>
  </si>
  <si>
    <t>9605.SR</t>
  </si>
  <si>
    <t>Neft Alsharq Company for Chemical Industries</t>
  </si>
  <si>
    <t>9606.SR</t>
  </si>
  <si>
    <t>Altharwah Albashariyyah Co.</t>
  </si>
  <si>
    <t>9607.SR</t>
  </si>
  <si>
    <t>ASG Plastic Factory Co.</t>
  </si>
  <si>
    <t>9608.SR</t>
  </si>
  <si>
    <t>Al Ashghal Al Moysra Co.</t>
  </si>
  <si>
    <t>9609.SR</t>
  </si>
  <si>
    <t>Nass Petrol Factory Company</t>
  </si>
  <si>
    <t>9610.SR</t>
  </si>
  <si>
    <t>First Avenue for Real Estate De</t>
  </si>
  <si>
    <t>9611.SR</t>
  </si>
  <si>
    <t>Arabian United Float Glass Company</t>
  </si>
  <si>
    <t>9612.SR</t>
  </si>
  <si>
    <t>Sama Healthy Water Factory Co.</t>
  </si>
  <si>
    <t>9613.SR</t>
  </si>
  <si>
    <t>Shalfa Facilities Management Company</t>
  </si>
  <si>
    <t>9614.SR</t>
  </si>
  <si>
    <t>Purity for Information Technology Company</t>
  </si>
  <si>
    <t>9615.SR</t>
  </si>
  <si>
    <t>Mufeed Company</t>
  </si>
  <si>
    <t>9616.SR</t>
  </si>
  <si>
    <t>Jana Medical Co.</t>
  </si>
  <si>
    <t>9617.SR</t>
  </si>
  <si>
    <t>Arabica Star Co.</t>
  </si>
  <si>
    <t>9618.SR</t>
  </si>
  <si>
    <t>Al-Fakhera Men's Tailoring Company</t>
  </si>
  <si>
    <t>9619.SR</t>
  </si>
  <si>
    <t>Multi Business Group Co.</t>
  </si>
  <si>
    <t>9620.SR</t>
  </si>
  <si>
    <t>Balsm Alofoq Medical Co.</t>
  </si>
  <si>
    <t>9621.SR</t>
  </si>
  <si>
    <t>Digital Research Company</t>
  </si>
  <si>
    <t>9622.SR</t>
  </si>
  <si>
    <t>Shmoh Almadi Co.</t>
  </si>
  <si>
    <t>9623.SR</t>
  </si>
  <si>
    <t>Albattal Factory for Chemical Industries Co.</t>
  </si>
  <si>
    <t>9624.SR</t>
  </si>
  <si>
    <t>Alshehili Company for metal industries</t>
  </si>
  <si>
    <t>9625.SR</t>
  </si>
  <si>
    <t>Itmam Consultancy Co.</t>
  </si>
  <si>
    <t>9626.SR</t>
  </si>
  <si>
    <t>Basma Adeem Medical Co.</t>
  </si>
  <si>
    <t>9627.SR</t>
  </si>
  <si>
    <t>Twareat Medical Care Co.</t>
  </si>
  <si>
    <t>9628.SR</t>
  </si>
  <si>
    <t>Lamasat Co.</t>
  </si>
  <si>
    <t>Industry</t>
  </si>
  <si>
    <t>Description</t>
  </si>
  <si>
    <t>CEO</t>
  </si>
  <si>
    <t>Sector</t>
  </si>
  <si>
    <t>IPO Date</t>
  </si>
  <si>
    <t>Full Time Employees</t>
  </si>
  <si>
    <t>sector</t>
  </si>
  <si>
    <t>industry</t>
  </si>
  <si>
    <t>isActivelyTrading</t>
  </si>
  <si>
    <t>Shares Outstanding</t>
  </si>
  <si>
    <t>Price</t>
  </si>
  <si>
    <t>Market Cap</t>
  </si>
  <si>
    <t>Net Income</t>
  </si>
  <si>
    <t>Dividend Paid</t>
  </si>
  <si>
    <t>Payout Ratio</t>
  </si>
  <si>
    <t>Free Cashflow</t>
  </si>
  <si>
    <t>Total Equity</t>
  </si>
  <si>
    <t>Total Debt</t>
  </si>
  <si>
    <t>Income Quality</t>
  </si>
  <si>
    <t>Graham Number</t>
  </si>
  <si>
    <t>PE</t>
  </si>
  <si>
    <t>PS</t>
  </si>
  <si>
    <t>PFCF</t>
  </si>
  <si>
    <t>M/B</t>
  </si>
  <si>
    <t>Div %</t>
  </si>
  <si>
    <t>EPS Growth</t>
  </si>
  <si>
    <t>Revenue Growth</t>
  </si>
  <si>
    <t>Net Income Growth</t>
  </si>
  <si>
    <t>Gross Profit growth</t>
  </si>
  <si>
    <t>Dividends per share growth</t>
  </si>
  <si>
    <t>Financial Services</t>
  </si>
  <si>
    <t>Banks - Regional</t>
  </si>
  <si>
    <t>Financial - Capital Markets</t>
  </si>
  <si>
    <t>Financial - Mortgages</t>
  </si>
  <si>
    <t>Consumer Cyclical</t>
  </si>
  <si>
    <t>Packaging &amp; Containers</t>
  </si>
  <si>
    <t>Basic Materials</t>
  </si>
  <si>
    <t>Paper, Lumber &amp; Forest Products</t>
  </si>
  <si>
    <t>Chemicals</t>
  </si>
  <si>
    <t>Industrial Materials</t>
  </si>
  <si>
    <t>Industrials</t>
  </si>
  <si>
    <t>Conglomerates</t>
  </si>
  <si>
    <t>Furnishings, Fixtures &amp; Appliances</t>
  </si>
  <si>
    <t>Technology</t>
  </si>
  <si>
    <t>Technology Distributors</t>
  </si>
  <si>
    <t>Construction</t>
  </si>
  <si>
    <t>Electrical Equipment &amp; Parts</t>
  </si>
  <si>
    <t>Steel</t>
  </si>
  <si>
    <t>Other Precious Metals</t>
  </si>
  <si>
    <t>Travel Services</t>
  </si>
  <si>
    <t>Travel Lodging</t>
  </si>
  <si>
    <t>Leisure</t>
  </si>
  <si>
    <t>Staffing &amp; Employment Services</t>
  </si>
  <si>
    <t>Manufacturing - Metal Fabrication</t>
  </si>
  <si>
    <t>Unavailable</t>
  </si>
  <si>
    <t>Agricultural Inputs</t>
  </si>
  <si>
    <t>Consumer Defensive</t>
  </si>
  <si>
    <t>Packaged Foods</t>
  </si>
  <si>
    <t>Healthcare</t>
  </si>
  <si>
    <t>Drug Manufacturers - Specialty &amp; Generic</t>
  </si>
  <si>
    <t>Utilities</t>
  </si>
  <si>
    <t>Regulated Gas</t>
  </si>
  <si>
    <t>Regulated Water</t>
  </si>
  <si>
    <t>Independent Power Producers</t>
  </si>
  <si>
    <t>Diversified Utilities</t>
  </si>
  <si>
    <t>Construction Materials</t>
  </si>
  <si>
    <t>Asset Management</t>
  </si>
  <si>
    <t>Energy</t>
  </si>
  <si>
    <t>Oil &amp; Gas Refining &amp; Marketing</t>
  </si>
  <si>
    <t>Industrial - Infrastructure Operations</t>
  </si>
  <si>
    <t>Oil &amp; Gas Integrated</t>
  </si>
  <si>
    <t>Oil &amp; Gas Exploration &amp; Production</t>
  </si>
  <si>
    <t>Chemicals - Specialty</t>
  </si>
  <si>
    <t>Food Distribution</t>
  </si>
  <si>
    <t>Agricultural Farm Products</t>
  </si>
  <si>
    <t>Beverages - Non-Alcoholic</t>
  </si>
  <si>
    <t>Household &amp; Personal Products</t>
  </si>
  <si>
    <t>Engineering &amp; Construction</t>
  </si>
  <si>
    <t>Apparel - Manufacturers</t>
  </si>
  <si>
    <t>Oil &amp; Gas Drilling</t>
  </si>
  <si>
    <t>Grocery Stores</t>
  </si>
  <si>
    <t>Medical - Care Facilities</t>
  </si>
  <si>
    <t>Specialty Retail</t>
  </si>
  <si>
    <t>Department Stores</t>
  </si>
  <si>
    <t>Home Improvement</t>
  </si>
  <si>
    <t>Luxury Goods</t>
  </si>
  <si>
    <t>Medical - Instruments &amp; Supplies</t>
  </si>
  <si>
    <t>Medical - Pharmaceuticals</t>
  </si>
  <si>
    <t>Real Estate</t>
  </si>
  <si>
    <t>Real Estate - Services</t>
  </si>
  <si>
    <t>Marine Shipping</t>
  </si>
  <si>
    <t>Airlines, Airports &amp; Air Services</t>
  </si>
  <si>
    <t>Railroads</t>
  </si>
  <si>
    <t>Communication Services</t>
  </si>
  <si>
    <t>Advertising Agencies</t>
  </si>
  <si>
    <t>Broadcasting</t>
  </si>
  <si>
    <t>Financial - Credit Services</t>
  </si>
  <si>
    <t>Real Estate - Diversified</t>
  </si>
  <si>
    <t>Manufacturing - Miscellaneous</t>
  </si>
  <si>
    <t>Gambling, Resorts &amp; Casinos</t>
  </si>
  <si>
    <t>Publishing</t>
  </si>
  <si>
    <t>Real Estate - Development</t>
  </si>
  <si>
    <t>Apparel - Retail</t>
  </si>
  <si>
    <t>Rental &amp; Leasing Services</t>
  </si>
  <si>
    <t>Integrated Freight &amp; Logistics</t>
  </si>
  <si>
    <t>Education &amp; Training Services</t>
  </si>
  <si>
    <t>Real Estate - General</t>
  </si>
  <si>
    <t>REIT - Diversified</t>
  </si>
  <si>
    <t>REIT - Hotel &amp; Motel</t>
  </si>
  <si>
    <t>REIT - Residential</t>
  </si>
  <si>
    <t>REIT - Retail</t>
  </si>
  <si>
    <t>Asset Management - Income</t>
  </si>
  <si>
    <t>Regulated Electric</t>
  </si>
  <si>
    <t>Restaurants</t>
  </si>
  <si>
    <t>Software - Application</t>
  </si>
  <si>
    <t>Telecommunications Services</t>
  </si>
  <si>
    <t>Information Technology Services</t>
  </si>
  <si>
    <t>Software - Infrastructure</t>
  </si>
  <si>
    <t>Insurance - Diversified</t>
  </si>
  <si>
    <t>Insurance - Life</t>
  </si>
  <si>
    <t>Insurance - Property &amp; Casualty</t>
  </si>
  <si>
    <t>Insurance - Reinsurance</t>
  </si>
  <si>
    <t>Insurance - Specialty</t>
  </si>
  <si>
    <t>Security &amp; Protection Services</t>
  </si>
  <si>
    <t>Medical - Distribution</t>
  </si>
  <si>
    <t>Oil &amp; Gas Equipment &amp; Services</t>
  </si>
  <si>
    <t>Auto - Parts</t>
  </si>
  <si>
    <t>Waste Management</t>
  </si>
  <si>
    <t>Communication Equipment</t>
  </si>
  <si>
    <t>Consulting Services</t>
  </si>
  <si>
    <t>Medical - Devices</t>
  </si>
  <si>
    <t>Industrial - Distribution</t>
  </si>
  <si>
    <t>Personal Products &amp; Services</t>
  </si>
  <si>
    <t>Apparel - Footwear &amp; Accessories</t>
  </si>
  <si>
    <t>Environmental Services</t>
  </si>
  <si>
    <t>Medical - Specialties</t>
  </si>
  <si>
    <t>Industrial - Specialties</t>
  </si>
  <si>
    <t>Specialty Business Services</t>
  </si>
  <si>
    <t>Medical - Equipment &amp; Services</t>
  </si>
  <si>
    <t>Name</t>
  </si>
  <si>
    <t>Beta</t>
  </si>
  <si>
    <t>Vol Avg</t>
  </si>
  <si>
    <t>1D</t>
  </si>
  <si>
    <t>5D</t>
  </si>
  <si>
    <t>1M</t>
  </si>
  <si>
    <t>3M</t>
  </si>
  <si>
    <t>6M</t>
  </si>
  <si>
    <t>YTD</t>
  </si>
  <si>
    <t>1Y</t>
  </si>
  <si>
    <t>3Y</t>
  </si>
  <si>
    <t>5Y</t>
  </si>
  <si>
    <t>10Y</t>
  </si>
  <si>
    <t>Day Low</t>
  </si>
  <si>
    <t>Day High</t>
  </si>
  <si>
    <t>Year High</t>
  </si>
  <si>
    <t>Year Low</t>
  </si>
  <si>
    <t>Price Avg 50</t>
  </si>
  <si>
    <t>Price Avg 200</t>
  </si>
  <si>
    <t>Avg Volume</t>
  </si>
  <si>
    <t>Previous Close</t>
  </si>
  <si>
    <t>Is ETF</t>
  </si>
  <si>
    <t>PE Ratio</t>
  </si>
  <si>
    <t>PB Ratio</t>
  </si>
  <si>
    <t>Price To Sales Ratio</t>
  </si>
  <si>
    <t>PFCF Ratio</t>
  </si>
  <si>
    <t>Is Fund</t>
  </si>
  <si>
    <t>Is actively trading</t>
  </si>
  <si>
    <t>Is Active Stock</t>
  </si>
  <si>
    <t>Index weight</t>
  </si>
  <si>
    <t>Sectore weight</t>
  </si>
  <si>
    <t>Industry weight</t>
  </si>
  <si>
    <t>Index Harmonic mean</t>
  </si>
  <si>
    <t>Sector Harmonic mean</t>
  </si>
  <si>
    <t>Industry Harmonic mean</t>
  </si>
  <si>
    <t>Wisesheets</t>
  </si>
  <si>
    <t>NA</t>
  </si>
  <si>
    <t>Estimated EPS AVG</t>
  </si>
  <si>
    <t>Price to sales ratio</t>
  </si>
  <si>
    <t>Free cashflow growth</t>
  </si>
  <si>
    <t>PFCF ratio</t>
  </si>
  <si>
    <t>Dividend Yield</t>
  </si>
  <si>
    <t>Dividend Payments per Year</t>
  </si>
  <si>
    <t>ROE</t>
  </si>
  <si>
    <t>ROIC</t>
  </si>
  <si>
    <t>English</t>
  </si>
  <si>
    <t>Ticker</t>
  </si>
  <si>
    <t>Market</t>
  </si>
  <si>
    <t>1M price change</t>
  </si>
  <si>
    <t>Market cap</t>
  </si>
  <si>
    <t>IPO date</t>
  </si>
  <si>
    <t>Forward PE</t>
  </si>
  <si>
    <t>Net Profit Margin</t>
  </si>
  <si>
    <t>Net Profit Margin growth</t>
  </si>
  <si>
    <t>Price to Sales</t>
  </si>
  <si>
    <t>Sales Growth</t>
  </si>
  <si>
    <t>FCF growth</t>
  </si>
  <si>
    <t>Dividend Payout ratio</t>
  </si>
  <si>
    <t>Dividend growth</t>
  </si>
  <si>
    <t>Return on Equity</t>
  </si>
  <si>
    <t>Return on invested capital</t>
  </si>
  <si>
    <t>Arabic</t>
  </si>
  <si>
    <t>رمز الشركة</t>
  </si>
  <si>
    <t>اسم الشركة</t>
  </si>
  <si>
    <t>السوق</t>
  </si>
  <si>
    <t>السعر</t>
  </si>
  <si>
    <t>التغير الشهري</t>
  </si>
  <si>
    <t>أعلى سعر سنوي</t>
  </si>
  <si>
    <t>أدنى سعر سنوي</t>
  </si>
  <si>
    <t>القيمة السوقية</t>
  </si>
  <si>
    <t>تاريخ الادراج</t>
  </si>
  <si>
    <t>متوسط توقعات المحللين لمكرر الربح</t>
  </si>
  <si>
    <t>مكرر الربحية</t>
  </si>
  <si>
    <t>مكرر الربحية المتوقع</t>
  </si>
  <si>
    <t>صافي الربح</t>
  </si>
  <si>
    <t>نمو صافي الربح</t>
  </si>
  <si>
    <t>مكرر المبيعات</t>
  </si>
  <si>
    <t>نمو المبيعات</t>
  </si>
  <si>
    <t>نمو التدفقات النقدية</t>
  </si>
  <si>
    <t>مكرر التدفقات النقدية</t>
  </si>
  <si>
    <t>توزيعات الأرباح</t>
  </si>
  <si>
    <t>نسبة التوزيعات من الأرباح</t>
  </si>
  <si>
    <t>نمو التوزيعات</t>
  </si>
  <si>
    <t>عدد التوزيعات</t>
  </si>
  <si>
    <t>العائد على حقوق الملكية</t>
  </si>
  <si>
    <t>العائد على راس المال المستثمر</t>
  </si>
  <si>
    <t>تقييم التوزيعات</t>
  </si>
  <si>
    <t>Category</t>
  </si>
  <si>
    <t>Filter</t>
  </si>
  <si>
    <t>Availability</t>
  </si>
  <si>
    <t>Exchange</t>
  </si>
  <si>
    <t>FIlter between Nomu and TASI</t>
  </si>
  <si>
    <t>Can be done manually</t>
  </si>
  <si>
    <t>Determin company size (stock price x company shares count)</t>
  </si>
  <si>
    <t>Yes</t>
  </si>
  <si>
    <t>Earnings date</t>
  </si>
  <si>
    <t>filter by upcoming</t>
  </si>
  <si>
    <t>No</t>
  </si>
  <si>
    <t>Current share price</t>
  </si>
  <si>
    <t>Dividend yield</t>
  </si>
  <si>
    <t>Profit distribution % relative to share value</t>
  </si>
  <si>
    <t>Average volume</t>
  </si>
  <si>
    <t>average daily value exchanged</t>
  </si>
  <si>
    <t>Target price</t>
  </si>
  <si>
    <t>analyst average target price</t>
  </si>
  <si>
    <t>company sector</t>
  </si>
  <si>
    <t>company industry</t>
  </si>
  <si>
    <t>listing date</t>
  </si>
  <si>
    <t>average recommendation</t>
  </si>
  <si>
    <t>analysts average recommendation</t>
  </si>
  <si>
    <t>float</t>
  </si>
  <si>
    <t>traded shares</t>
  </si>
  <si>
    <t>Fundamental</t>
  </si>
  <si>
    <t>Price to earnings ratio</t>
  </si>
  <si>
    <t>Price/Cash</t>
  </si>
  <si>
    <t>Price to cash balance</t>
  </si>
  <si>
    <t>EPS growth next 5 years</t>
  </si>
  <si>
    <t>Analysts etsimate of earnings</t>
  </si>
  <si>
    <t>Options</t>
  </si>
  <si>
    <t>Return on Assets</t>
  </si>
  <si>
    <t>Net profit over total assets</t>
  </si>
  <si>
    <t>Debt/Equity</t>
  </si>
  <si>
    <t>Total debt to equity</t>
  </si>
  <si>
    <t>Payout ratio</t>
  </si>
  <si>
    <t>percentage dividend paid to relative to net profit</t>
  </si>
  <si>
    <t>Forward P/E</t>
  </si>
  <si>
    <t>future estimated PE</t>
  </si>
  <si>
    <t>Forward revenue</t>
  </si>
  <si>
    <t>Forward net profit</t>
  </si>
  <si>
    <t>PB</t>
  </si>
  <si>
    <t>EPS growth</t>
  </si>
  <si>
    <t>RoE</t>
  </si>
  <si>
    <t>RoA</t>
  </si>
  <si>
    <t>RoI</t>
  </si>
  <si>
    <t>Current Ratio</t>
  </si>
  <si>
    <t>Gross Margin</t>
  </si>
  <si>
    <t>Insider ownership</t>
  </si>
  <si>
    <t>Technical</t>
  </si>
  <si>
    <t>Performance</t>
  </si>
  <si>
    <t>Perdormance 2</t>
  </si>
  <si>
    <t>50 day price average</t>
  </si>
  <si>
    <t>200 day price average</t>
  </si>
  <si>
    <t>volatility</t>
  </si>
  <si>
    <t>RSI</t>
  </si>
  <si>
    <t>52 week high/low</t>
  </si>
  <si>
    <t>alltime high/low</t>
  </si>
  <si>
    <t>Note</t>
  </si>
  <si>
    <t>Header</t>
  </si>
  <si>
    <t>Market Cap - live</t>
  </si>
  <si>
    <t>عدد المحللين</t>
  </si>
  <si>
    <t>Number analysts estimated EPS</t>
  </si>
  <si>
    <t>analysts coverage</t>
  </si>
  <si>
    <t>Calculate forward PE</t>
  </si>
  <si>
    <t>(All)</t>
  </si>
  <si>
    <t>Sum of PE</t>
  </si>
  <si>
    <t>Sum of PS</t>
  </si>
  <si>
    <t>Sum of M/B</t>
  </si>
  <si>
    <t>Sum of PFCF</t>
  </si>
  <si>
    <t>Sum of Div %</t>
  </si>
  <si>
    <t>Sum of Payout Ratio</t>
  </si>
  <si>
    <t>Below 75%</t>
  </si>
  <si>
    <t>Not profitable
Above 100%</t>
  </si>
  <si>
    <t>Done</t>
  </si>
  <si>
    <t>Dividend frequency</t>
  </si>
  <si>
    <t>Quarterly
Semi</t>
  </si>
  <si>
    <t>Annual</t>
  </si>
  <si>
    <t>Net Profit growth</t>
  </si>
  <si>
    <t>+/- 4%</t>
  </si>
  <si>
    <t>Cashflow range</t>
  </si>
  <si>
    <t>المكرر</t>
  </si>
  <si>
    <t>التصنيف</t>
  </si>
  <si>
    <t>أقل أفضل</t>
  </si>
  <si>
    <t>أعلى أفضل</t>
  </si>
  <si>
    <t>أبان</t>
  </si>
  <si>
    <t>تداول</t>
  </si>
  <si>
    <t>أبو معطي</t>
  </si>
  <si>
    <t>إتحاد إتصالات</t>
  </si>
  <si>
    <t>إتحاد الخليج الأهلية</t>
  </si>
  <si>
    <t>أديس</t>
  </si>
  <si>
    <t>أرامكو السعودية</t>
  </si>
  <si>
    <t>ارتبيكس</t>
  </si>
  <si>
    <t>اس تي سي</t>
  </si>
  <si>
    <t>أسترا الصناعية</t>
  </si>
  <si>
    <t>أسلاك</t>
  </si>
  <si>
    <t>أسمنت الجنوب</t>
  </si>
  <si>
    <t>أسمنت الجوف</t>
  </si>
  <si>
    <t>أسمنت الرياض</t>
  </si>
  <si>
    <t>أسمنت السعودية</t>
  </si>
  <si>
    <t>أسمنت الشرقية</t>
  </si>
  <si>
    <t>أسمنت الشمالية</t>
  </si>
  <si>
    <t>أسمنت العربية</t>
  </si>
  <si>
    <t>Seeking Alpha</t>
  </si>
  <si>
    <t>Ratio</t>
  </si>
  <si>
    <t>Comment</t>
  </si>
  <si>
    <t>Required Ratios</t>
  </si>
  <si>
    <t>أسمنت القصيم</t>
  </si>
  <si>
    <t>Valuation</t>
  </si>
  <si>
    <t>PE TTM</t>
  </si>
  <si>
    <t>PE ratio</t>
  </si>
  <si>
    <t>أسمنت المدينة</t>
  </si>
  <si>
    <t>PE FWD</t>
  </si>
  <si>
    <t>Requires calculation</t>
  </si>
  <si>
    <t>أسمنت اليمامة</t>
  </si>
  <si>
    <t>PEG TTM</t>
  </si>
  <si>
    <t>أسمنت ام القرى</t>
  </si>
  <si>
    <t>PEG FWD</t>
  </si>
  <si>
    <t>أسمنت تبوك</t>
  </si>
  <si>
    <t>EV/SALES TTM</t>
  </si>
  <si>
    <t>EV to sales</t>
  </si>
  <si>
    <t>أسمنت نجران</t>
  </si>
  <si>
    <t>EV/SALES FWD</t>
  </si>
  <si>
    <t>أسمنت ينبع</t>
  </si>
  <si>
    <t>Price/Sales TTM</t>
  </si>
  <si>
    <t>أسواق المزرعة</t>
  </si>
  <si>
    <t>Price/Sales FWD</t>
  </si>
  <si>
    <t>أسواق ع العثيم</t>
  </si>
  <si>
    <t>Price/Book TTM</t>
  </si>
  <si>
    <t>أسيج</t>
  </si>
  <si>
    <t>Price/Book FWD</t>
  </si>
  <si>
    <t>Maybe not doable</t>
  </si>
  <si>
    <t>إعمار</t>
  </si>
  <si>
    <t>Price/Cash Flow TTM</t>
  </si>
  <si>
    <t>أفالون فارما</t>
  </si>
  <si>
    <t>Price/Cash Flow FWD</t>
  </si>
  <si>
    <t>إكسترا</t>
  </si>
  <si>
    <t>Dividend Yield TTM</t>
  </si>
  <si>
    <t>أكوا باور</t>
  </si>
  <si>
    <t>Growth</t>
  </si>
  <si>
    <t>Revenue Growth YoY</t>
  </si>
  <si>
    <t>الأبحاث والإعلام</t>
  </si>
  <si>
    <t>Revenue Growth FWD</t>
  </si>
  <si>
    <t>الاتحاد</t>
  </si>
  <si>
    <t>EBITDA Growth YoY</t>
  </si>
  <si>
    <t>الإستثمار</t>
  </si>
  <si>
    <t>EBITDA Growth FWD</t>
  </si>
  <si>
    <t>الإستثمار ريت</t>
  </si>
  <si>
    <t>EPS Diluted Growth YoY</t>
  </si>
  <si>
    <t>EPS Diluted Growth</t>
  </si>
  <si>
    <t>الأسماك</t>
  </si>
  <si>
    <t>EPS Diluted Growth FWD</t>
  </si>
  <si>
    <t>الأصيل</t>
  </si>
  <si>
    <t>EPS FWD Long Term Growth (3-5Y CAGR)</t>
  </si>
  <si>
    <t>الإعادة السعودية</t>
  </si>
  <si>
    <t>Leveraged FCF Growth (YoY)</t>
  </si>
  <si>
    <t>TBD</t>
  </si>
  <si>
    <t>الأندلس</t>
  </si>
  <si>
    <t>Free Cash Flow Per share Growth Rate (FWD)</t>
  </si>
  <si>
    <t>الإنماء</t>
  </si>
  <si>
    <t>Operating Cashflow growht (FWD)</t>
  </si>
  <si>
    <t>Operating Cash Flow Growth</t>
  </si>
  <si>
    <t>الإنماء ريت الفندقي</t>
  </si>
  <si>
    <t>ROE Growth (FWD)</t>
  </si>
  <si>
    <t>الإنماء ريت للتجزئة</t>
  </si>
  <si>
    <t>Working Capital Growth (YoY)</t>
  </si>
  <si>
    <t>الأهلي</t>
  </si>
  <si>
    <t>CAPEX Growth (YoY)</t>
  </si>
  <si>
    <t>الأهلي ريت 1</t>
  </si>
  <si>
    <t>Dividend Per Share growth (FWD)</t>
  </si>
  <si>
    <t>الأول</t>
  </si>
  <si>
    <t>1 Year divdend Growth rate (TTM)</t>
  </si>
  <si>
    <t>البابطين</t>
  </si>
  <si>
    <t>Profitability</t>
  </si>
  <si>
    <t>Gross Profit Margin TTM</t>
  </si>
  <si>
    <t>الباحة</t>
  </si>
  <si>
    <t>EBIT Margin TTM</t>
  </si>
  <si>
    <t>البحر الأحمر</t>
  </si>
  <si>
    <t>EBITDA Margin TTM</t>
  </si>
  <si>
    <t>البحري</t>
  </si>
  <si>
    <t>Net Income Margin TTM</t>
  </si>
  <si>
    <t>البلاد</t>
  </si>
  <si>
    <t>Leveraged FCF Margin TTM</t>
  </si>
  <si>
    <t>التأمين العربية</t>
  </si>
  <si>
    <t>Return on Commong Equity TTM</t>
  </si>
  <si>
    <t>التصنيع</t>
  </si>
  <si>
    <t>Return on Total Capital TTM</t>
  </si>
  <si>
    <t>التطويرية الغذائية</t>
  </si>
  <si>
    <t>Return on Total Assets TTM</t>
  </si>
  <si>
    <t>التعاونية</t>
  </si>
  <si>
    <t>CAPEX/SALES TTM</t>
  </si>
  <si>
    <t>التعمير</t>
  </si>
  <si>
    <t>Asset Turnover Ratio TTM</t>
  </si>
  <si>
    <t>الجزيرة</t>
  </si>
  <si>
    <t>Cash from operations TTM</t>
  </si>
  <si>
    <t>الجزيرة ريت</t>
  </si>
  <si>
    <t>Cash per share TTM</t>
  </si>
  <si>
    <t>الجوف</t>
  </si>
  <si>
    <t>Net Income Per Employee TTM</t>
  </si>
  <si>
    <t>الحفر العربية</t>
  </si>
  <si>
    <t>Momentum</t>
  </si>
  <si>
    <t>3 M Price Performance</t>
  </si>
  <si>
    <t>الحمادي</t>
  </si>
  <si>
    <t>6M Price performance</t>
  </si>
  <si>
    <t>الخبير ريت</t>
  </si>
  <si>
    <t>9M price performance</t>
  </si>
  <si>
    <t>الخدمات الأرضية</t>
  </si>
  <si>
    <t>1 Y price Performance</t>
  </si>
  <si>
    <t>الخريف</t>
  </si>
  <si>
    <t>Dividends</t>
  </si>
  <si>
    <t>4 year average dividend yield</t>
  </si>
  <si>
    <t>الخزف السعودي</t>
  </si>
  <si>
    <t>dividend yield TTM</t>
  </si>
  <si>
    <t>الخليج للتدريب</t>
  </si>
  <si>
    <t>Dividend yield FWD</t>
  </si>
  <si>
    <t>الخليجية العامة</t>
  </si>
  <si>
    <t>1 year yield on cost</t>
  </si>
  <si>
    <t>الدرع العربي</t>
  </si>
  <si>
    <t>earnings yield TTM</t>
  </si>
  <si>
    <t>الدريس</t>
  </si>
  <si>
    <t>operating earnings yield ttm</t>
  </si>
  <si>
    <t>الدواء</t>
  </si>
  <si>
    <t>free cashflow yield ttm</t>
  </si>
  <si>
    <t>الدوائية</t>
  </si>
  <si>
    <t>Dividend growth rate</t>
  </si>
  <si>
    <t>الراجحي</t>
  </si>
  <si>
    <t>Dividend growth rate 3 Y</t>
  </si>
  <si>
    <t>الراجحي ريت</t>
  </si>
  <si>
    <t>revenue growth FWD</t>
  </si>
  <si>
    <t>الرياض</t>
  </si>
  <si>
    <t>EPS diluted growth</t>
  </si>
  <si>
    <t>الرياض ريت</t>
  </si>
  <si>
    <t>Dvidend payout ratio</t>
  </si>
  <si>
    <t>الزامل للصناعة</t>
  </si>
  <si>
    <t>cashflow payout ratio</t>
  </si>
  <si>
    <t>السعودي الألماني الصحية</t>
  </si>
  <si>
    <t>interest coverage ratio</t>
  </si>
  <si>
    <t>السيف غاليري</t>
  </si>
  <si>
    <t>Consecutive years of dividends growth</t>
  </si>
  <si>
    <t xml:space="preserve">الشرقية للتنمية </t>
  </si>
  <si>
    <t>consecutive years of dividend payments</t>
  </si>
  <si>
    <t>الصقر للتأمين</t>
  </si>
  <si>
    <t>الصناعات الكهربائية</t>
  </si>
  <si>
    <t>العربي</t>
  </si>
  <si>
    <t>العربية</t>
  </si>
  <si>
    <t>العقارية</t>
  </si>
  <si>
    <t>العمران</t>
  </si>
  <si>
    <t>الغاز</t>
  </si>
  <si>
    <t>الفخارية</t>
  </si>
  <si>
    <t>الكابلات السعودية</t>
  </si>
  <si>
    <t>الكثيري</t>
  </si>
  <si>
    <t>الكيمائية</t>
  </si>
  <si>
    <t>اللجين</t>
  </si>
  <si>
    <t>الماجد للعود</t>
  </si>
  <si>
    <t>المتحدة الدولية القابضة</t>
  </si>
  <si>
    <t>المتحدة للتأمين</t>
  </si>
  <si>
    <t>المتقدمة</t>
  </si>
  <si>
    <t>المجموعة السعودية</t>
  </si>
  <si>
    <t>المراعي</t>
  </si>
  <si>
    <t>المصافي</t>
  </si>
  <si>
    <t>المطاحن الأولى</t>
  </si>
  <si>
    <t>المطاحن الحديثة</t>
  </si>
  <si>
    <t>المطاحن الرابعة</t>
  </si>
  <si>
    <t>المطاحن العربية</t>
  </si>
  <si>
    <t>المعذر ريت</t>
  </si>
  <si>
    <t>المملكة</t>
  </si>
  <si>
    <t>المنجم</t>
  </si>
  <si>
    <t>الموارج</t>
  </si>
  <si>
    <t>المواساة</t>
  </si>
  <si>
    <t>الموسى</t>
  </si>
  <si>
    <t>النايفات</t>
  </si>
  <si>
    <t>النهدي</t>
  </si>
  <si>
    <t>الواحة</t>
  </si>
  <si>
    <t>الوطنية</t>
  </si>
  <si>
    <t>الوطنية للتعليم</t>
  </si>
  <si>
    <t>الىمار</t>
  </si>
  <si>
    <t>اليمامة للحديد</t>
  </si>
  <si>
    <t>ام آي اس</t>
  </si>
  <si>
    <t>أماك</t>
  </si>
  <si>
    <t>أمانة للتأمين</t>
  </si>
  <si>
    <t>أمريكانا</t>
  </si>
  <si>
    <t>أملاك</t>
  </si>
  <si>
    <t>أميانتيت</t>
  </si>
  <si>
    <t>أنابيب</t>
  </si>
  <si>
    <t>أنابيب السعودية</t>
  </si>
  <si>
    <t>أنابيب الشرق</t>
  </si>
  <si>
    <t>أنعام القابضة</t>
  </si>
  <si>
    <t>باتك</t>
  </si>
  <si>
    <t>باعظيم</t>
  </si>
  <si>
    <t>باين</t>
  </si>
  <si>
    <t>بترو رابغ</t>
  </si>
  <si>
    <t>بحر العرب</t>
  </si>
  <si>
    <t>بدجت السعودية</t>
  </si>
  <si>
    <t>برغرايزر</t>
  </si>
  <si>
    <t>بروج للتأمين</t>
  </si>
  <si>
    <t>بن داود</t>
  </si>
  <si>
    <t>بنان</t>
  </si>
  <si>
    <t>بنيان ريت</t>
  </si>
  <si>
    <t>بوان</t>
  </si>
  <si>
    <t>بوبا العربية</t>
  </si>
  <si>
    <t>بي اس اف</t>
  </si>
  <si>
    <t>بي سي آي</t>
  </si>
  <si>
    <t>تالكو</t>
  </si>
  <si>
    <t>تبوك الزراعية</t>
  </si>
  <si>
    <t>تشب</t>
  </si>
  <si>
    <t>تعليم ريت</t>
  </si>
  <si>
    <t>تكافل الراجحي</t>
  </si>
  <si>
    <t>تكوين</t>
  </si>
  <si>
    <t>تمكين</t>
  </si>
  <si>
    <t>تنمية</t>
  </si>
  <si>
    <t>تهامة</t>
  </si>
  <si>
    <t>توبي</t>
  </si>
  <si>
    <t>ثمار</t>
  </si>
  <si>
    <t>جازادكو</t>
  </si>
  <si>
    <t>جاكو</t>
  </si>
  <si>
    <t>جاهز</t>
  </si>
  <si>
    <t>جبل عمر</t>
  </si>
  <si>
    <t>جدوى ريت الحرمين</t>
  </si>
  <si>
    <t>جدوى ريت السعودية</t>
  </si>
  <si>
    <t>جرير</t>
  </si>
  <si>
    <t>جزيرة تكافل</t>
  </si>
  <si>
    <t>جمجوم فارما</t>
  </si>
  <si>
    <t>جي آي بي</t>
  </si>
  <si>
    <t>جيسكو</t>
  </si>
  <si>
    <t>حلواني إخوان</t>
  </si>
  <si>
    <t>دار الأركان</t>
  </si>
  <si>
    <t>دار المعدات</t>
  </si>
  <si>
    <t>دراية ريت</t>
  </si>
  <si>
    <t>دلة الصحية</t>
  </si>
  <si>
    <t>ذيب</t>
  </si>
  <si>
    <t>رتال</t>
  </si>
  <si>
    <t>رسن</t>
  </si>
  <si>
    <t>رعاية</t>
  </si>
  <si>
    <t>رؤوم</t>
  </si>
  <si>
    <t>ريدان</t>
  </si>
  <si>
    <t>زجاج</t>
  </si>
  <si>
    <t>زين السعودية</t>
  </si>
  <si>
    <t>سابتكو</t>
  </si>
  <si>
    <t>سابك</t>
  </si>
  <si>
    <t>سابك للمغذيات الزراعية</t>
  </si>
  <si>
    <t>ساسكو</t>
  </si>
  <si>
    <t>ساكو</t>
  </si>
  <si>
    <t>سال</t>
  </si>
  <si>
    <t>سايكو</t>
  </si>
  <si>
    <t>سبكيم العالمية</t>
  </si>
  <si>
    <t>سدافكو</t>
  </si>
  <si>
    <t>سدكو كابيتال ريت</t>
  </si>
  <si>
    <t>سلامة</t>
  </si>
  <si>
    <t>سلوشنز</t>
  </si>
  <si>
    <t>سليمان الحبيب</t>
  </si>
  <si>
    <t>سماسكو</t>
  </si>
  <si>
    <t>سمو</t>
  </si>
  <si>
    <t>سناد القابضة</t>
  </si>
  <si>
    <t>سهل</t>
  </si>
  <si>
    <t>سيسكو القابضة</t>
  </si>
  <si>
    <t>سيكو السعودية ريت</t>
  </si>
  <si>
    <t>سينومي ريتيل</t>
  </si>
  <si>
    <t>سينومي سنترز</t>
  </si>
  <si>
    <t>سييرا</t>
  </si>
  <si>
    <t>شاكر</t>
  </si>
  <si>
    <t>شمس</t>
  </si>
  <si>
    <t>صادرات</t>
  </si>
  <si>
    <t>صدر</t>
  </si>
  <si>
    <t>صدق</t>
  </si>
  <si>
    <t>صناعة الورق</t>
  </si>
  <si>
    <t>طباعة وتغليف</t>
  </si>
  <si>
    <t>طيبة</t>
  </si>
  <si>
    <t>عطاء</t>
  </si>
  <si>
    <t>علم</t>
  </si>
  <si>
    <t>عناية</t>
  </si>
  <si>
    <t>فقيه الطبية</t>
  </si>
  <si>
    <t>فيبكو</t>
  </si>
  <si>
    <t>قو للإتصالات</t>
  </si>
  <si>
    <t>كابلات الرياض</t>
  </si>
  <si>
    <t>كاتريون</t>
  </si>
  <si>
    <t>كهرباء السعودية</t>
  </si>
  <si>
    <t>كيان السعودية</t>
  </si>
  <si>
    <t>كيمانول</t>
  </si>
  <si>
    <t>لازوردي</t>
  </si>
  <si>
    <t>لجام للرياضة</t>
  </si>
  <si>
    <t>لوبريف</t>
  </si>
  <si>
    <t>لومي</t>
  </si>
  <si>
    <t>ليفا</t>
  </si>
  <si>
    <t>مبكو</t>
  </si>
  <si>
    <t>متطورة</t>
  </si>
  <si>
    <t>متكاملة</t>
  </si>
  <si>
    <t>مجموعة ام بي سي</t>
  </si>
  <si>
    <t>مجموعة تداول</t>
  </si>
  <si>
    <t>مجموعة صافولا</t>
  </si>
  <si>
    <t>مجموعة فتيحي</t>
  </si>
  <si>
    <t>مدينة المعرفة</t>
  </si>
  <si>
    <t>مرافق</t>
  </si>
  <si>
    <t>مرنة</t>
  </si>
  <si>
    <t>مسك</t>
  </si>
  <si>
    <t>مشاركة ريت</t>
  </si>
  <si>
    <t>معادن</t>
  </si>
  <si>
    <t>معدنية</t>
  </si>
  <si>
    <t>مكة</t>
  </si>
  <si>
    <t>ملاذ للتامين</t>
  </si>
  <si>
    <t>ملكية ريت</t>
  </si>
  <si>
    <t>مهارة</t>
  </si>
  <si>
    <t>مياهنا</t>
  </si>
  <si>
    <t>ميفك ريت</t>
  </si>
  <si>
    <t>نادك</t>
  </si>
  <si>
    <t>نايس ون</t>
  </si>
  <si>
    <t>نسيج</t>
  </si>
  <si>
    <t>نقي</t>
  </si>
  <si>
    <t>نماء للكيماويات</t>
  </si>
  <si>
    <t>هرفي للأغذية</t>
  </si>
  <si>
    <t>وفرة</t>
  </si>
  <si>
    <t>ولاء</t>
  </si>
  <si>
    <t>ينساب</t>
  </si>
  <si>
    <t>عسق</t>
  </si>
  <si>
    <t>الواحة ريت</t>
  </si>
  <si>
    <t>نمو</t>
  </si>
  <si>
    <t>الوطنية للبناء والتسويق</t>
  </si>
  <si>
    <t>حديد وطني</t>
  </si>
  <si>
    <t>الناقول</t>
  </si>
  <si>
    <t>فش فاش</t>
  </si>
  <si>
    <t>غاز</t>
  </si>
  <si>
    <t>موبي للصناعة</t>
  </si>
  <si>
    <t>المركز الكندي الطبي</t>
  </si>
  <si>
    <t>إنماء الروابي</t>
  </si>
  <si>
    <t>الحاسوب</t>
  </si>
  <si>
    <t>جروب فايف</t>
  </si>
  <si>
    <t>آيكتك</t>
  </si>
  <si>
    <t>الوسائل الصناعية</t>
  </si>
  <si>
    <t>ألف ميم ياء</t>
  </si>
  <si>
    <t>جاز</t>
  </si>
  <si>
    <t>طبية</t>
  </si>
  <si>
    <t>العبيكان للزجاج</t>
  </si>
  <si>
    <t>مياه الجوف</t>
  </si>
  <si>
    <t>المركز الآلي</t>
  </si>
  <si>
    <t>عزم</t>
  </si>
  <si>
    <t>لدن</t>
  </si>
  <si>
    <t>فاديكو</t>
  </si>
  <si>
    <t>أمواج الدولية</t>
  </si>
  <si>
    <t>نسيج للتقنية</t>
  </si>
  <si>
    <t>أقاسيم</t>
  </si>
  <si>
    <t>تدوير</t>
  </si>
  <si>
    <t>أكاديمية التعليم</t>
  </si>
  <si>
    <t>كير</t>
  </si>
  <si>
    <t>نت وركرس</t>
  </si>
  <si>
    <t>الرعاية المستقبلية</t>
  </si>
  <si>
    <t>الدولية</t>
  </si>
  <si>
    <t>نبع الصحة</t>
  </si>
  <si>
    <t>رواسي</t>
  </si>
  <si>
    <t>ابيكو</t>
  </si>
  <si>
    <t>البابطين الغذائية</t>
  </si>
  <si>
    <t>شور</t>
  </si>
  <si>
    <t>برج المعرفة</t>
  </si>
  <si>
    <t>قمة السعودية</t>
  </si>
  <si>
    <t>ملان</t>
  </si>
  <si>
    <t>لين الخير</t>
  </si>
  <si>
    <t>إدارات</t>
  </si>
  <si>
    <t>القمم</t>
  </si>
  <si>
    <t>بلدي</t>
  </si>
  <si>
    <t>وجا</t>
  </si>
  <si>
    <t>نولجنت</t>
  </si>
  <si>
    <t>بوابة الأطعمة</t>
  </si>
  <si>
    <t>بناء</t>
  </si>
  <si>
    <t>آفاق الغذاء</t>
  </si>
  <si>
    <t>معيار</t>
  </si>
  <si>
    <t>الصناعات الجيرية</t>
  </si>
  <si>
    <t>غذاء السلطان</t>
  </si>
  <si>
    <t>ميار</t>
  </si>
  <si>
    <t>آل منيف</t>
  </si>
  <si>
    <t>تام التنموية</t>
  </si>
  <si>
    <t>مناولة</t>
  </si>
  <si>
    <t>الرازي</t>
  </si>
  <si>
    <t>بروميديكس</t>
  </si>
  <si>
    <t>ماربل ديزاين</t>
  </si>
  <si>
    <t>منزل الورق</t>
  </si>
  <si>
    <t>دار المركبة</t>
  </si>
  <si>
    <t>مصاعد أطلس</t>
  </si>
  <si>
    <t>البخور الذكي</t>
  </si>
  <si>
    <t>الراشد للصناعة</t>
  </si>
  <si>
    <t>كلين لايف</t>
  </si>
  <si>
    <t>المتحدة للتعدين</t>
  </si>
  <si>
    <t>ريال</t>
  </si>
  <si>
    <t>ملكية</t>
  </si>
  <si>
    <t>أصول وبخيت</t>
  </si>
  <si>
    <t>لانا</t>
  </si>
  <si>
    <t>حديد الرياض</t>
  </si>
  <si>
    <t>فاد</t>
  </si>
  <si>
    <t>أرماح</t>
  </si>
  <si>
    <t>فيو</t>
  </si>
  <si>
    <t>المجتمع الطبية</t>
  </si>
  <si>
    <t>عبر الخليج</t>
  </si>
  <si>
    <t>المداواة</t>
  </si>
  <si>
    <t>وسم</t>
  </si>
  <si>
    <t>كوارا</t>
  </si>
  <si>
    <t>الليف</t>
  </si>
  <si>
    <t>المحافظة للتعليم</t>
  </si>
  <si>
    <t>طاقات</t>
  </si>
  <si>
    <t>كومل</t>
  </si>
  <si>
    <t>الرشيد</t>
  </si>
  <si>
    <t>يقين</t>
  </si>
  <si>
    <t>الأفق التعليمية</t>
  </si>
  <si>
    <t>ميرال</t>
  </si>
  <si>
    <t>نفط الشرق</t>
  </si>
  <si>
    <t>ثروة</t>
  </si>
  <si>
    <t>الأشغال الميسرة</t>
  </si>
  <si>
    <t>بترول ناس</t>
  </si>
  <si>
    <t>الجادة الأولى</t>
  </si>
  <si>
    <t>المتحدة للزجاج المسطح</t>
  </si>
  <si>
    <t>مياه سما</t>
  </si>
  <si>
    <t>شلفا</t>
  </si>
  <si>
    <t>نقاوة</t>
  </si>
  <si>
    <t>مفيد</t>
  </si>
  <si>
    <t>جنى</t>
  </si>
  <si>
    <t>أرابيكا ستار</t>
  </si>
  <si>
    <t>الفاخرة</t>
  </si>
  <si>
    <t>الأعمال المتعددة</t>
  </si>
  <si>
    <t>بلسم الطبية</t>
  </si>
  <si>
    <t>دي آر سي</t>
  </si>
  <si>
    <t>شموع الماضي</t>
  </si>
  <si>
    <t>مصنع البتال</t>
  </si>
  <si>
    <t>الشهيلي المعدنية</t>
  </si>
  <si>
    <t>إتمام</t>
  </si>
  <si>
    <t>سمايل كير</t>
  </si>
  <si>
    <t>طوارئيات</t>
  </si>
  <si>
    <t>لمسات</t>
  </si>
  <si>
    <t>صندوق الخبير</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</si>
</sst>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_(* #,##0.00000_);_(* \(#,##0.00000\);_(* &quot;-&quot;??_);_(@_)"/>
  </numFmts>
  <fonts count="11">
    <font>
      <sz val="11"/>
      <color theme="1"/>
      <name val="Aptos Narrow"/>
      <family val="2"/>
      <scheme val="minor"/>
    </font>
    <font>
      <sz val="11"/>
      <color rgb="FFF7F8F8"/>
      <name val="Aptos Narrow"/>
      <family val="2"/>
      <scheme val="minor"/>
    </font>
    <font>
      <b/>
      <sz val="11"/>
      <color rgb="FFF7F8F8"/>
      <name val="Aptos Narrow"/>
      <family val="2"/>
      <scheme val="minor"/>
    </font>
    <font>
      <sz val="11"/>
      <color rgb="FF242424"/>
      <name val="Aptos Narrow"/>
      <charset val="1"/>
    </font>
    <font>
      <b/>
      <sz val="11"/>
      <color theme="1"/>
      <name val="Aptos Narrow"/>
      <family val="2"/>
      <scheme val="minor"/>
    </font>
    <font>
      <sz val="11"/>
      <color theme="0"/>
      <name val="Aptos Narrow"/>
      <family val="2"/>
      <scheme val="minor"/>
    </font>
    <font>
      <b/>
      <sz val="11"/>
      <color rgb="FF000000"/>
      <name val="Calibri"/>
      <family val="2"/>
    </font>
    <font>
      <b/>
      <sz val="11"/>
      <color rgb="FF000000"/>
      <name val="Aptos Narrow"/>
      <family val="2"/>
    </font>
    <font>
      <sz val="11"/>
      <color rgb="FF000000"/>
      <name val="Calibri"/>
      <family val="2"/>
    </font>
    <font>
      <sz val="11"/>
      <color rgb="FF000000"/>
      <name val="Aptos Narrow"/>
      <family val="2"/>
    </font>
    <font>
      <b/>
      <sz val="11"/>
      <color rgb="FF000000"/>
      <name val="Aptos Narrow"/>
      <family val="2"/>
      <scheme val="minor"/>
    </font>
  </fonts>
  <fills count="5">
    <fill>
      <patternFill patternType="none"/>
    </fill>
    <fill>
      <patternFill patternType="gray125"/>
    </fill>
    <fill>
      <patternFill patternType="solid">
        <fgColor rgb="FF364165"/>
        <bgColor indexed="64"/>
      </patternFill>
    </fill>
    <fill>
      <patternFill patternType="solid">
        <fgColor theme="1" tint="0.34998626667073579"/>
        <bgColor indexed="64"/>
      </patternFill>
    </fill>
    <fill>
      <patternFill patternType="solid">
        <fgColor theme="1" tint="0.499984740745262"/>
        <bgColor indexed="64"/>
      </patternFill>
    </fill>
  </fills>
  <borders count="1">
    <border>
      <left/>
      <right/>
      <top/>
      <bottom/>
      <diagonal/>
    </border>
  </borders>
  <cellStyleXfs count="1">
    <xf numFmtId="0" fontId="0" fillId="0" borderId="0"/>
  </cellStyleXfs>
  <cellXfs count="41">
    <xf numFmtId="0" fontId="0" fillId="0" borderId="0" xfId="0"/>
    <xf numFmtId="0" fontId="1" fillId="2" borderId="0" xfId="0" applyFont="1" applyFill="1"/>
    <xf numFmtId="10" fontId="0" fillId="0" borderId="0" xfId="0" applyNumberFormat="1"/>
    <xf numFmtId="164" fontId="0" fillId="0" borderId="0" xfId="0" applyNumberFormat="1"/>
    <xf numFmtId="0" fontId="2" fillId="2" borderId="0" xfId="0" applyFont="1" applyFill="1"/>
    <xf numFmtId="43" fontId="0" fillId="0" borderId="0" xfId="0" applyNumberFormat="1"/>
    <xf numFmtId="0" fontId="0" fillId="0" borderId="0" xfId="0" pivotButton="1"/>
    <xf numFmtId="0" fontId="0" fillId="0" borderId="0" xfId="0" applyAlignment="1">
      <alignment wrapText="1"/>
    </xf>
    <xf numFmtId="0" fontId="3" fillId="0" borderId="0" xfId="0" applyFont="1"/>
    <xf numFmtId="0" fontId="0" fillId="0" borderId="0" xfId="0" applyAlignment="1">
      <alignment vertical="center"/>
    </xf>
    <xf numFmtId="0" fontId="0" fillId="0" borderId="0" xfId="0" applyAlignment="1">
      <alignment vertical="center" wrapText="1"/>
    </xf>
    <xf numFmtId="43" fontId="0" fillId="0" borderId="0" xfId="0" applyNumberFormat="1" applyAlignment="1">
      <alignment vertical="center" wrapText="1"/>
    </xf>
    <xf numFmtId="164" fontId="0" fillId="0" borderId="0" xfId="0" applyNumberFormat="1" applyAlignment="1">
      <alignment vertical="center" wrapText="1"/>
    </xf>
    <xf numFmtId="10" fontId="0" fillId="0" borderId="0" xfId="0" applyNumberFormat="1" applyAlignment="1">
      <alignment vertical="center" wrapText="1"/>
    </xf>
    <xf numFmtId="10" fontId="0" fillId="0" borderId="0" xfId="0" applyNumberFormat="1" applyAlignment="1">
      <alignment vertical="center"/>
    </xf>
    <xf numFmtId="164" fontId="0" fillId="0" borderId="0" xfId="0" applyNumberFormat="1" applyAlignment="1">
      <alignment horizontal="left" vertical="center"/>
    </xf>
    <xf numFmtId="0" fontId="4" fillId="0" borderId="0" xfId="0" applyFont="1"/>
    <xf numFmtId="10" fontId="0" fillId="0" borderId="0" xfId="0" applyNumberFormat="1" applyAlignment="1">
      <alignment wrapText="1"/>
    </xf>
    <xf numFmtId="0" fontId="5" fillId="3" borderId="0" xfId="0" applyFont="1" applyFill="1"/>
    <xf numFmtId="0" fontId="1" fillId="4" borderId="0" xfId="0" applyFont="1" applyFill="1"/>
    <xf numFmtId="0" fontId="1" fillId="4" borderId="0" xfId="0" applyFont="1" applyFill="1" applyAlignment="1">
      <alignment wrapText="1"/>
    </xf>
    <xf numFmtId="0" fontId="6" fillId="0" borderId="0" xfId="0" applyFont="1" applyFill="1" applyBorder="1" applyAlignment="1"/>
    <xf numFmtId="0" fontId="7" fillId="0" borderId="0" xfId="0" applyFont="1" applyFill="1" applyBorder="1" applyAlignment="1"/>
    <xf numFmtId="0" fontId="8" fillId="0" borderId="0" xfId="0" applyFont="1" applyFill="1" applyBorder="1" applyAlignment="1"/>
    <xf numFmtId="0" fontId="8" fillId="0" borderId="0" xfId="0" applyFont="1" applyFill="1" applyBorder="1" applyAlignment="1">
      <alignment readingOrder="2"/>
    </xf>
    <xf numFmtId="0" fontId="9" fillId="0" borderId="0" xfId="0" applyFont="1" applyFill="1" applyBorder="1" applyAlignment="1"/>
    <xf numFmtId="14" fontId="0" fillId="0" borderId="0" xfId="0" applyNumberFormat="1"/>
    <xf numFmtId="10" fontId="8" fillId="0" borderId="0" xfId="0" applyNumberFormat="1" applyFont="1" applyFill="1" applyBorder="1" applyAlignment="1">
      <alignment readingOrder="2"/>
    </xf>
    <xf numFmtId="2" fontId="0" fillId="0" borderId="0" xfId="0" applyNumberFormat="1"/>
    <xf numFmtId="165" fontId="0" fillId="0" borderId="0" xfId="0" applyNumberFormat="1"/>
    <xf numFmtId="43" fontId="0" fillId="0" borderId="0" xfId="0" applyNumberFormat="1" applyAlignment="1"/>
    <xf numFmtId="10" fontId="0" fillId="0" borderId="0" xfId="0" applyNumberFormat="1" applyAlignment="1"/>
    <xf numFmtId="164" fontId="0" fillId="0" borderId="0" xfId="0" applyNumberFormat="1" applyAlignment="1"/>
    <xf numFmtId="14" fontId="0" fillId="0" borderId="0" xfId="0" applyNumberFormat="1" applyAlignment="1"/>
    <xf numFmtId="9" fontId="0" fillId="0" borderId="0" xfId="0" applyNumberFormat="1"/>
    <xf numFmtId="9" fontId="0" fillId="0" borderId="0" xfId="0" applyNumberFormat="1" applyAlignment="1"/>
    <xf numFmtId="43" fontId="0" fillId="0" borderId="0" xfId="0" applyNumberFormat="1" applyAlignment="1">
      <alignment wrapText="1"/>
    </xf>
    <xf numFmtId="0" fontId="6" fillId="0" borderId="0" xfId="0" applyFont="1" applyFill="1" applyBorder="1" applyAlignment="1">
      <alignment readingOrder="2"/>
    </xf>
    <xf numFmtId="10" fontId="6" fillId="0" borderId="0" xfId="0" applyNumberFormat="1" applyFont="1" applyFill="1" applyBorder="1" applyAlignment="1">
      <alignment readingOrder="2"/>
    </xf>
    <xf numFmtId="0" fontId="10" fillId="0" borderId="0" xfId="0" applyFont="1" applyAlignment="1"/>
    <xf numFmtId="0" fontId="0" fillId="0" borderId="0" xfId="0" applyFont="1"/>
  </cellXfs>
  <cellStyles count="1">
    <cellStyle name="Normal" xfId="0" builtinId="0"/>
  </cellStyles>
  <dxfs count="7">
    <dxf>
      <numFmt numFmtId="35" formatCode="_(* #,##0.00_);_(* \(#,##0.00\);_(* &quot;-&quot;??_);_(@_)"/>
    </dxf>
    <dxf>
      <numFmt numFmtId="14" formatCode="0.00%"/>
    </dxf>
    <dxf>
      <numFmt numFmtId="14" formatCode="0.00%"/>
    </dxf>
    <dxf>
      <numFmt numFmtId="164" formatCode="_(* #,##0_);_(* \(#,##0\);_(* &quot;-&quot;??_);_(@_)"/>
    </dxf>
    <dxf>
      <numFmt numFmtId="14" formatCode="0.00%"/>
    </dxf>
    <dxf>
      <numFmt numFmtId="14" formatCode="0.00%"/>
    </dxf>
    <dxf>
      <numFmt numFmtId="14" formatCode="0.00%"/>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736.797152314815" createdVersion="8" refreshedVersion="8" minRefreshableVersion="3" recordCount="382" xr:uid="{93155FB2-A764-4655-8DE8-47AA6E0D8E09}">
  <cacheSource type="worksheet">
    <worksheetSource ref="A1:V383" sheet="Financials TTM"/>
  </cacheSource>
  <cacheFields count="21">
    <cacheField name="symbol" numFmtId="0">
      <sharedItems count="382">
        <s v="1010.SR"/>
        <s v="1020.SR"/>
        <s v="1030.SR"/>
        <s v="1050.SR"/>
        <s v="1060.SR"/>
        <s v="1080.SR"/>
        <s v="1111.SR"/>
        <s v="1120.SR"/>
        <s v="1140.SR"/>
        <s v="1150.SR"/>
        <s v="1180.SR"/>
        <s v="1182.SR"/>
        <s v="1183.SR"/>
        <s v="1201.SR"/>
        <s v="1202.SR"/>
        <s v="1210.SR"/>
        <s v="1211.SR"/>
        <s v="1212.SR"/>
        <s v="1213.SR"/>
        <s v="1214.SR"/>
        <s v="1301.SR"/>
        <s v="1302.SR"/>
        <s v="1303.SR"/>
        <s v="1304.SR"/>
        <s v="1320.SR"/>
        <s v="1321.SR"/>
        <s v="1322.SR"/>
        <s v="1810.SR"/>
        <s v="1820.SR"/>
        <s v="1830.SR"/>
        <s v="1831.SR"/>
        <s v="1832.SR"/>
        <s v="1833.SR"/>
        <s v="1834.SR"/>
        <s v="1835.SR"/>
        <s v="2001.SR"/>
        <s v="2010.SR"/>
        <s v="2020.SR"/>
        <s v="2030.SR"/>
        <s v="2040.SR"/>
        <s v="2050.SR"/>
        <s v="2060.SR"/>
        <s v="2070.SR"/>
        <s v="2080.SR"/>
        <s v="2081.SR"/>
        <s v="2082.SR"/>
        <s v="2083.SR"/>
        <s v="2084.SR"/>
        <s v="2090.SR"/>
        <s v="2100.SR"/>
        <s v="2110.SR"/>
        <s v="2120.SR"/>
        <s v="2130.SR"/>
        <s v="2140.SR"/>
        <s v="2150.SR"/>
        <s v="2160.SR"/>
        <s v="2170.SR"/>
        <s v="2180.SR"/>
        <s v="2190.SR"/>
        <s v="2200.SR"/>
        <s v="2210.SR"/>
        <s v="2220.SR"/>
        <s v="2222.SR"/>
        <s v="2223.SR"/>
        <s v="2230.SR"/>
        <s v="2240.SR"/>
        <s v="2250.SR"/>
        <s v="2270.SR"/>
        <s v="2280.SR"/>
        <s v="2281.SR"/>
        <s v="2282.SR"/>
        <s v="2283.SR"/>
        <s v="2284.SR"/>
        <s v="2285.SR"/>
        <s v="2286.SR"/>
        <s v="2290.SR"/>
        <s v="2300.SR"/>
        <s v="2310.SR"/>
        <s v="2320.SR"/>
        <s v="2330.SR"/>
        <s v="2340.SR"/>
        <s v="2350.SR"/>
        <s v="2360.SR"/>
        <s v="2370.SR"/>
        <s v="2380.SR"/>
        <s v="2381.SR"/>
        <s v="2382.SR"/>
        <s v="3001.SR"/>
        <s v="3002.SR"/>
        <s v="3003.SR"/>
        <s v="3004.SR"/>
        <s v="3005.SR"/>
        <s v="3007.SR"/>
        <s v="3008.SR"/>
        <s v="3010.SR"/>
        <s v="3020.SR"/>
        <s v="3030.SR"/>
        <s v="3040.SR"/>
        <s v="3050.SR"/>
        <s v="3060.SR"/>
        <s v="3080.SR"/>
        <s v="3090.SR"/>
        <s v="3091.SR"/>
        <s v="3092.SR"/>
        <s v="4001.SR"/>
        <s v="4002.SR"/>
        <s v="4003.SR"/>
        <s v="4004.SR"/>
        <s v="4005.SR"/>
        <s v="4006.SR"/>
        <s v="4007.SR"/>
        <s v="4008.SR"/>
        <s v="4009.SR"/>
        <s v="4010.SR"/>
        <s v="4011.SR"/>
        <s v="4012.SR"/>
        <s v="4013.SR"/>
        <s v="4014.SR"/>
        <s v="4015.SR"/>
        <s v="4016.SR"/>
        <s v="4017.SR"/>
        <s v="4018.SR"/>
        <s v="4020.SR"/>
        <s v="4030.SR"/>
        <s v="4031.SR"/>
        <s v="4040.SR"/>
        <s v="4050.SR"/>
        <s v="4051.SR"/>
        <s v="4061.SR"/>
        <s v="4070.SR"/>
        <s v="4071.SR"/>
        <s v="4072.SR"/>
        <s v="4080.SR"/>
        <s v="4081.SR"/>
        <s v="4082.SR"/>
        <s v="4083.SR"/>
        <s v="4090.SR"/>
        <s v="4100.SR"/>
        <s v="4110.SR"/>
        <s v="4130.SR"/>
        <s v="4140.SR"/>
        <s v="4141.SR"/>
        <s v="4142.SR"/>
        <s v="4143.SR"/>
        <s v="4144.SR"/>
        <s v="4150.SR"/>
        <s v="4160.SR"/>
        <s v="4161.SR"/>
        <s v="4162.SR"/>
        <s v="4163.SR"/>
        <s v="4164.SR"/>
        <s v="4165.SR"/>
        <s v="4170.SR"/>
        <s v="4180.SR"/>
        <s v="4190.SR"/>
        <s v="4191.SR"/>
        <s v="4192.SR"/>
        <s v="4193.SR"/>
        <s v="4200.SR"/>
        <s v="4210.SR"/>
        <s v="4220.SR"/>
        <s v="4230.SR"/>
        <s v="4240.SR"/>
        <s v="4250.SR"/>
        <s v="4260.SR"/>
        <s v="4261.SR"/>
        <s v="4262.SR"/>
        <s v="4263.SR"/>
        <s v="4270.SR"/>
        <s v="4280.SR"/>
        <s v="4290.SR"/>
        <s v="4291.SR"/>
        <s v="4292.SR"/>
        <s v="4300.SR"/>
        <s v="4310.SR"/>
        <s v="4320.SR"/>
        <s v="4321.SR"/>
        <s v="4322.SR"/>
        <s v="4323.SR"/>
        <s v="4324.SR"/>
        <s v="4330.SR"/>
        <s v="4331.SR"/>
        <s v="4332.SR"/>
        <s v="4333.SR"/>
        <s v="4334.SR"/>
        <s v="4335.SR"/>
        <s v="4336.SR"/>
        <s v="4337.SR"/>
        <s v="4338.SR"/>
        <s v="4339.SR"/>
        <s v="4340.SR"/>
        <s v="4342.SR"/>
        <s v="4344.SR"/>
        <s v="4345.SR"/>
        <s v="4346.SR"/>
        <s v="4347.SR"/>
        <s v="4348.SR"/>
        <s v="4349.SR"/>
        <s v="4350.SR"/>
        <s v="4700.SR"/>
        <s v="4701.SR"/>
        <s v="5110.SR"/>
        <s v="6001.SR"/>
        <s v="6002.SR"/>
        <s v="6004.SR"/>
        <s v="6010.SR"/>
        <s v="6012.SR"/>
        <s v="6013.SR"/>
        <s v="6014.SR"/>
        <s v="6015.SR"/>
        <s v="6016.SR"/>
        <s v="6017.SR"/>
        <s v="6020.SR"/>
        <s v="6040.SR"/>
        <s v="6050.SR"/>
        <s v="6060.SR"/>
        <s v="6070.SR"/>
        <s v="6090.SR"/>
        <s v="7010.SR"/>
        <s v="7020.SR"/>
        <s v="7030.SR"/>
        <s v="7040.SR"/>
        <s v="7200.SR"/>
        <s v="7201.SR"/>
        <s v="7202.SR"/>
        <s v="7203.SR"/>
        <s v="7204.SR"/>
        <s v="8010.SR"/>
        <s v="8012.SR"/>
        <s v="8020.SR"/>
        <s v="8030.SR"/>
        <s v="8040.SR"/>
        <s v="8050.SR"/>
        <s v="80504.SR"/>
        <s v="8060.SR"/>
        <s v="8070.SR"/>
        <s v="8080.SR"/>
        <s v="8100.SR"/>
        <s v="8110.SR"/>
        <s v="8120.SR"/>
        <s v="8150.SR"/>
        <s v="8160.SR"/>
        <s v="8170.SR"/>
        <s v="8180.SR"/>
        <s v="8190.SR"/>
        <s v="8200.SR"/>
        <s v="8210.SR"/>
        <s v="8230.SR"/>
        <s v="8240.SR"/>
        <s v="8250.SR"/>
        <s v="8260.SR"/>
        <s v="8270.SR"/>
        <s v="8280.SR"/>
        <s v="8300.SR"/>
        <s v="8310.SR"/>
        <s v="8311.SR"/>
        <s v="8312.SR"/>
        <s v="8313.SR"/>
        <s v="9300.SR"/>
        <s v="9400.SR"/>
        <s v="9401.SR"/>
        <s v="9402.SR"/>
        <s v="9403.SR"/>
        <s v="9404.SR"/>
        <s v="9405.SR"/>
        <s v="9406.SR"/>
        <s v="9510.SR"/>
        <s v="9511.SR"/>
        <s v="9512.SR"/>
        <s v="9513.SR"/>
        <s v="9514.SR"/>
        <s v="9515.SR"/>
        <s v="9516.SR"/>
        <s v="9517.SR"/>
        <s v="9518.SR"/>
        <s v="9519.SR"/>
        <s v="9520.SR"/>
        <s v="9521.SR"/>
        <s v="9522.SR"/>
        <s v="9523.SR"/>
        <s v="9524.SR"/>
        <s v="9525.SR"/>
        <s v="9526.SR"/>
        <s v="9527.SR"/>
        <s v="9528.SR"/>
        <s v="9529.SR"/>
        <s v="9530.SR"/>
        <s v="9531.SR"/>
        <s v="9532.SR"/>
        <s v="9533.SR"/>
        <s v="9534.SR"/>
        <s v="9535.SR"/>
        <s v="9536.SR"/>
        <s v="9537.SR"/>
        <s v="9538.SR"/>
        <s v="9539.SR"/>
        <s v="9540.SR"/>
        <s v="9541.SR"/>
        <s v="9542.SR"/>
        <s v="9543.SR"/>
        <s v="9544.SR"/>
        <s v="9545.SR"/>
        <s v="9546.SR"/>
        <s v="9547.SR"/>
        <s v="9548.SR"/>
        <s v="9549.SR"/>
        <s v="9550.SR"/>
        <s v="9551.SR"/>
        <s v="9552.SR"/>
        <s v="9553.SR"/>
        <s v="9555.SR"/>
        <s v="9556.SR"/>
        <s v="9557.SR"/>
        <s v="9558.SR"/>
        <s v="9559.SR"/>
        <s v="9560.SR"/>
        <s v="9561.SR"/>
        <s v="9562.SR"/>
        <s v="9563.SR"/>
        <s v="9564.SR"/>
        <s v="9565.SR"/>
        <s v="9566.SR"/>
        <s v="9567.SR"/>
        <s v="9568.SR"/>
        <s v="9569.SR"/>
        <s v="9570.SR"/>
        <s v="9571.SR"/>
        <s v="9572.SR"/>
        <s v="9574.SR"/>
        <s v="9575.SR"/>
        <s v="9576.SR"/>
        <s v="9577.SR"/>
        <s v="9578.SR"/>
        <s v="9579.SR"/>
        <s v="9580.SR"/>
        <s v="9581.SR"/>
        <s v="9583.SR"/>
        <s v="9584.SR"/>
        <s v="9585.SR"/>
        <s v="9586.SR"/>
        <s v="9587.SR"/>
        <s v="9588.SR"/>
        <s v="9589.SR"/>
        <s v="9590.SR"/>
        <s v="9591.SR"/>
        <s v="9592.SR"/>
        <s v="9593.SR"/>
        <s v="9594.SR"/>
        <s v="9595.SR"/>
        <s v="9596.SR"/>
        <s v="9597.SR"/>
        <s v="9598.SR"/>
        <s v="9599.SR"/>
        <s v="9600.SR"/>
        <s v="9601.SR"/>
        <s v="9602.SR"/>
        <s v="9603.SR"/>
        <s v="9604.SR"/>
        <s v="9605.SR"/>
        <s v="9606.SR"/>
        <s v="9607.SR"/>
        <s v="9608.SR"/>
        <s v="9609.SR"/>
        <s v="9610.SR"/>
        <s v="9611.SR"/>
        <s v="9612.SR"/>
        <s v="9613.SR"/>
        <s v="9614.SR"/>
        <s v="9615.SR"/>
        <s v="9616.SR"/>
        <s v="9617.SR"/>
        <s v="9618.SR"/>
        <s v="9619.SR"/>
        <s v="9620.SR"/>
        <s v="9621.SR"/>
        <s v="9622.SR"/>
        <s v="9623.SR"/>
        <s v="9624.SR"/>
        <s v="9625.SR"/>
        <s v="9626.SR"/>
        <s v="9627.SR"/>
        <s v="9628.SR"/>
      </sharedItems>
    </cacheField>
    <cacheField name="companyName" numFmtId="0">
      <sharedItems count="377">
        <s v="Riyad Bank"/>
        <s v="Bank AlJazira"/>
        <s v="The Saudi Investment Bank"/>
        <s v="Banque Saudi Fransi"/>
        <s v="The Saudi British Bank"/>
        <s v="Arab National Bank"/>
        <s v="Saudi Tadawul Group Holding Company"/>
        <s v="Al Rajhi Banking and Investment Corporation"/>
        <s v="Bank Albilad"/>
        <s v="Alinma Bank"/>
        <s v="The Saudi National Bank"/>
        <s v="Amlak International for Real Estate Finance Company"/>
        <s v="Saudi Home Loans Company"/>
        <s v="Takween Advanced Industries"/>
        <s v="Middle East Company for Manufacturing and Producing Paper"/>
        <s v="Basic Chemical Industries Company"/>
        <s v="Saudi Arabian Mining Company (Ma'aden)"/>
        <s v="Astra Industrial Group Company"/>
        <s v="Naseej International Trading Company"/>
        <s v="Al Hassan Ghazi Ibrahim Shaker Company"/>
        <s v="United Wire Factories Company"/>
        <s v="Bawan Company"/>
        <s v="Electrical Industries Company"/>
        <s v="Al Yamamah Steel Industries Company"/>
        <s v="Saudi Steel Pipes Company"/>
        <s v="East Pipes Integrated Company for Industry"/>
        <s v="Al Masane Al Kobra Mining Company"/>
        <s v="Seera Holding Group"/>
        <s v="Abdulmohsen Al-Hokair Group for Tourism and Development Company"/>
        <s v="Leejam Sports Company"/>
        <s v="Maharah for Human Resources Company"/>
        <s v="Sadr Logistics Company"/>
        <s v="Almawarid Manpower Company"/>
        <s v="Saudi Manpower Solutions Co."/>
        <s v="Tamkeen Human Resources Company"/>
        <s v="Methanol Chemicals Company"/>
        <s v="Saudi Basic Industries Corporation"/>
        <s v="SABIC Agri-Nutrients Company"/>
        <s v="Saudi Arabia Refineries Company"/>
        <s v="Saudi Ceramic Company"/>
        <s v="Savola Group Company"/>
        <s v="National Industrialization Company"/>
        <s v="Saudi Pharmaceutical Industries and Medical Appliances Corporation"/>
        <s v="National Gas &amp; Industerialization Co."/>
        <s v="Alkhorayef Water &amp; Power Technologies"/>
        <s v="ACWA POWER Company"/>
        <s v="The Power and Water Utility Company for Jubail and Yanbu"/>
        <s v="Miahona Co."/>
        <s v="National Gypsum Company"/>
        <s v="Wafrah for Industry and Development Company"/>
        <s v="Saudi Cable Company"/>
        <s v="Saudi Advanced Industries Company"/>
        <s v="Saudi Industrial Development Co."/>
        <s v="Ayyan Investment Company"/>
        <s v="The National Company for Glass Industries"/>
        <s v="The Saudi Arabian Amiantit Company"/>
        <s v="Alujain Corporation"/>
        <s v="Filling and Packing Materials Manufacturing Company"/>
        <s v="Saudi Industrial Services Company"/>
        <s v="Arabian Pipes Company"/>
        <s v="Nama Chemicals Company"/>
        <s v="National Metal Manufacturing and Casting Co."/>
        <s v="Saudi Arabian Oil Company"/>
        <s v="Saudi Aramco Base Oil Company - Luberef"/>
        <s v="Saudi Chemical Holding Company"/>
        <s v="Zamil Industrial Investment Company"/>
        <s v="Saudi Industrial Investment Group"/>
        <s v="Saudia Dairy &amp; Foodstuff Company"/>
        <s v="Almarai Company"/>
        <s v="Tanmiah Food Company"/>
        <s v="Naqi Water Company"/>
        <s v="First Milling Co."/>
        <s v="Modern Mills for Food Products Co."/>
        <s v="Arabian Mills for Food Products"/>
        <s v="Fourth Milling Co."/>
        <s v="Yanbu National Petrochemical Company"/>
        <s v="Saudi Paper Manufacturing Company"/>
        <s v="Sahara International Petrochemical Company"/>
        <s v="Al-Babtain Power and Telecommunication Co."/>
        <s v="Advanced Petrochemical Company"/>
        <s v="Al Abdullatif Industrial Investment Company"/>
        <s v="Saudi Kayan Petrochemical Company"/>
        <s v="Saudi Vitrified Clay Pipe Company"/>
        <s v="Middle East Specialized Cables Company"/>
        <s v="Rabigh Refining and Petrochemical Company"/>
        <s v="Arabian Drilling Company"/>
        <s v="Ades Holding Co."/>
        <s v="Hail Cement Company"/>
        <s v="Najran Cement Company"/>
        <s v="City Cement Company"/>
        <s v="Northern Region Cement Company"/>
        <s v="Umm Al-Qura Cement Company"/>
        <s v="Zahrat Al Waha For Trading Company"/>
        <s v="Al Kathiri Holding Company"/>
        <s v="Arabian Cement Company"/>
        <s v="Yamama Saudi Cement Company"/>
        <s v="Saudi Cement Company"/>
        <s v="Qassim Cement Company"/>
        <s v="Southern Province Cement Company"/>
        <s v="Yanbu Cement Company"/>
        <s v="Eastern Province Cement Company"/>
        <s v="Tabuk Cement Company"/>
        <s v="Al Jouf Cement Company"/>
        <s v="Riyadh Cement Company"/>
        <s v="Abdullah Al-Othaim Markets Company"/>
        <s v="Mouwasat Medical Services Company"/>
        <s v="United Electronics Company"/>
        <s v="Dallah Healthcare Company"/>
        <s v="National Medical Care Company"/>
        <s v="Saudi Marketing Company"/>
        <s v="Al Hammadi Company For Development and Investment"/>
        <s v="Saudi Company for Hardware"/>
        <s v="Middle East Healthcare Company"/>
        <s v="Dur Hospitality Company"/>
        <s v="L'azurde Company for Jewelry"/>
        <s v="Thob Al Aseel Company"/>
        <s v="Dr. Sulaiman Al Habib Medical Services Group Company"/>
        <s v="Scientific and Medical Equipment House Company"/>
        <s v="Jamjoom Pharmaceuticals Factory Company"/>
        <s v="Middle East Pharmaceutical Industries Company"/>
        <s v="Dr. Soliman Abdel Kader Fakeeh Hospital Company"/>
        <s v="Almoosa Health Company"/>
        <s v="Saudi Real Estate Company"/>
        <s v="The National Shipping Company of Saudi Arabia"/>
        <s v="Saudi Ground Services Company"/>
        <s v="Saudi Public Transport Company"/>
        <s v="Saudi Automotive Services Company"/>
        <s v="Baazeem Trading Company"/>
        <s v="Anaam International Holding Group Company"/>
        <s v="Tihama Advertising and Public Relations Co."/>
        <s v="Arabian Contracting Services Company"/>
        <s v="MBC Group Co."/>
        <s v="Sinad Holding Company"/>
        <s v="Nayifat Finance Company"/>
        <s v="Morabaha Marina Financing Company"/>
        <s v="United International Holding Company"/>
        <s v="Taiba Investments Co."/>
        <s v="Makkah Construction &amp; Development Company"/>
        <s v="Batic Investment and Logistics Company"/>
        <s v="Al-Baha Investment &amp; Development Co."/>
        <s v="Saudi Industrial Export Company"/>
        <s v="Al-Omran Industrial Trading Company"/>
        <s v="Riyadh Cables Group Company"/>
        <s v="Al Taiseer Group Talco Industrial Co."/>
        <s v="Raoom Trading Co."/>
        <s v="Arriyadh Development Co."/>
        <s v="Thimar Development Holding Company"/>
        <s v="Bin Dawood Holding Company"/>
        <s v="Almunajem Foods Company"/>
        <s v="Al-Dawaa Medical Services Company"/>
        <s v="Nahdi Medical Company"/>
        <s v="Al Majed Oud Co."/>
        <s v="Tourism Enterprises Co."/>
        <s v="Fitaihi Holding Group"/>
        <s v="Jarir Marketing Company"/>
        <s v="Abdullah Saad Mohammed Abo Moati for Bookstores Company"/>
        <s v="Al-Saif Stores for Development &amp; Investment Company"/>
        <s v="Nice One Beauty Digital Marketing Company"/>
        <s v="Aldrees Petroleum and Transport Services Company"/>
        <s v="Saudi Research and Media Group"/>
        <s v="Emaar The Economic City"/>
        <s v="Red Sea International Company"/>
        <s v="Fawaz Abdulaziz Al Hokair &amp; Company"/>
        <s v="Jabal Omar Development Company"/>
        <s v="United International Transportation Company"/>
        <s v="Theeb Rent A Car Company"/>
        <s v="Lumi Rental Company"/>
        <s v="SAL Saudi Logistics Services Co"/>
        <s v="Saudi Printing and Packaging Co."/>
        <s v="Kingdom Holding Company"/>
        <s v="Al Khaleej Training and Education Company"/>
        <s v="National Company for Learning and Education"/>
        <s v="Ataa Educational Company"/>
        <s v="Dar Al Arkan Real Estate Development Company"/>
        <s v="Knowledge Economic City Company"/>
        <s v="Alandalus Property Company"/>
        <s v="Arabian Centres Company"/>
        <s v="Retal Urban Development Company"/>
        <s v="Sumou Real Estate Company"/>
        <s v="Banan Real Estate Company"/>
        <s v="Riyad REIT Fund"/>
        <s v="Aljazira Mawten REIT Fund"/>
        <s v="Jadwa REIT Al Haramain Fund"/>
        <s v="Taleem REIT Fund"/>
        <s v="Al Maather Reit Fund"/>
        <s v="Musharaka REIT Fund"/>
        <s v="Mulkia Gulf Real Estate REIT"/>
        <s v="Muscat Capital - Al Masha'ar REIT Fund"/>
        <s v="Alahli Capital - Al-Ahli Reit Fund"/>
        <s v="Derayah Financial - Derayah Reit Fund"/>
        <s v="Al Rajhi REIT Fund"/>
        <s v="Jadwa Investment - Jadwa Reit Saudi Fund"/>
        <s v="SEDCO Capital REIT Fund"/>
        <s v="Swicorp Wabel Reit Fund"/>
        <s v="Middle East Financial Investment Company"/>
        <s v="Bonyan REIT Fund"/>
        <s v="Alkhabeer REIT Fund"/>
        <s v="Alinma Hospitality REIT Fund"/>
        <s v="Alistithmar AREIC Diversified REIT Fund"/>
        <s v="Alkhabeer Capital - Diversified Income ETF"/>
        <s v="Alkhabeer Growth A - Alkhabeer Growth And Income Fund"/>
        <s v="Saudi Electricity Company"/>
        <s v="Halwani Bros. Co. Ltd."/>
        <s v="Herfy Food Services Company"/>
        <s v="Saudi Airlines Catering Company"/>
        <s v="The National Agricultural Development Company"/>
        <s v="Raydan Food Company"/>
        <s v="Development Works Food Co. Ltd"/>
        <s v="Alamar Foods Company"/>
        <s v="Americana Restaurants International PLC"/>
        <s v="Shatirah House Restaurant Co."/>
        <s v="Jahez International Company for Information Systems Technology"/>
        <s v="Al Gassim Investment Holding Company"/>
        <s v="Tabuk Agricultural Development Company"/>
        <s v="Saudi Fisheries Company"/>
        <s v="Ash-Sharqiyah Development Co."/>
        <s v="Al-Jouf Agricultural Development Co."/>
        <s v="Jazan Energy and Development Company"/>
        <s v="Saudi Telecom Company"/>
        <s v="Etihad Etisalat Company"/>
        <s v="Mobile Telecommunications Company Saudi Arabia"/>
        <s v="Etihad Atheeb Telecommunication Company"/>
        <s v="Al Moammar Information Systems Company"/>
        <s v="Arab Sea Information Systems Company"/>
        <s v="Arabian Internet and Communications Services Co. Ltd."/>
        <s v="Elm Company"/>
        <s v="Perfect Presentation for Commercial Services Company"/>
        <s v="The Company for Cooperative Insurance"/>
        <s v="Aljazira Takaful Taawuni Company"/>
        <s v="Malath Cooperative Insurance Company"/>
        <s v="The Mediterranean and Gulf Cooperative Insurance and Reinsurance Company"/>
        <s v="Allianz Saudi Fransi Cooperative Insurance Company"/>
        <s v="Salama Cooperative Insurance Company"/>
        <s v="Salama Cooperative Insurance Co. (Tradable Rights)"/>
        <s v="Walaa Cooperative Insurance Company"/>
        <s v="Arabian Shield Cooperative Insurance Company"/>
        <s v="SABB Takaful Company"/>
        <s v="Saudi Arabian Cooperative Insurance Company"/>
        <s v="Saudi Indian Company for Cooperative Insurance Wafa Insurance"/>
        <s v="Gulf Union Alahlia Cooperative Insurance Company"/>
        <s v="Allied Cooperative Insurance Group"/>
        <s v="Arabia Insurance Cooperative Company"/>
        <s v="Al-Etihad Cooperative Insurance Company"/>
        <s v="Al Sagr Cooperative Insurance Company"/>
        <s v="United Cooperative Assurance Company"/>
        <s v="Saudi Re for Cooperative Reinsurance Company"/>
        <s v="Bupa Arabia for Cooperative Insurance Company"/>
        <s v="Al Rajhi Company for Cooperative Insurance"/>
        <s v="Chubb Arabia Cooperative Insurance Company"/>
        <s v="Gulf Insurance Group"/>
        <s v="Gulf General Cooperative Insurance Company"/>
        <s v="Buruj Cooperative Insurance Company"/>
        <s v="Al Alamiya for Cooperative Insurance Company"/>
        <s v="Wataniya Insurance Company"/>
        <s v="Amana Cooperative Insurance Company"/>
        <s v="Saudi Enaya Cooperative Insurance Company"/>
        <s v="Alinma Tokio Marine Company"/>
        <s v="Rasan Information Technology Co."/>
        <s v="Alwaha REIT Fund"/>
        <s v="YAQEEN Saudi Equity ETF"/>
        <s v="YAQEEN Petrochemical ETF"/>
        <s v="SAB Invest MSCI Tadawul 30 Saudi ETF"/>
        <s v="Albilad Saudi Sovereign Sukuk Etf"/>
        <s v="Alinma Saudi Government Sukuk Etf Fund - Short Maturity - Alinma Sukuk Fund"/>
        <s v="Albilad Gold ETF"/>
        <s v="Albilad Capital - Msci US Equity ETF"/>
        <s v="National Building and Marketing Co."/>
        <s v="Watani Iron Steel Co."/>
        <s v="Mohammed Hasan AlNaqool Sons Co."/>
        <s v="Fesh Fash Snack Food Production Company"/>
        <s v="Natural Gas Distribution Company"/>
        <s v="National Fertilizer Company Ltd"/>
        <s v="Canadian General Medical Center Complex Company"/>
        <s v="Enma Al Rawabi Investment &amp; Real Estate Development Company"/>
        <s v="Alhasoob Co."/>
        <s v="Group Five Pipe Saudi Ltd."/>
        <s v="Advance International Company for Communication and Information Technology"/>
        <s v="Alwasail Industrial Company"/>
        <s v="Ame Company For Medical Supplies"/>
        <s v="Gas Arabian Services Company"/>
        <s v="Raoom trading Company"/>
        <s v="Arabian International Healthcare Holding Company"/>
        <s v="Al Obeikan Glass Company"/>
        <s v="Aljouf Mineral Water Bottling Co."/>
        <s v="Saudi Parts Center Company"/>
        <s v="Saudi Azm for Communication and Information Technology Company"/>
        <s v="Ladun Investment Company"/>
        <s v="Arabian Food &amp; Dairy Factories Company"/>
        <s v="Amwaj International Company"/>
        <s v="Naseej for Technology Co."/>
        <s v="Aqaseem Factory for Chemicals and Plastics Co."/>
        <s v="National Environmental Recycling Company"/>
        <s v="Academy Of Learning Company"/>
        <s v="Keir International Co."/>
        <s v="Saudi Networkers Services Company"/>
        <s v="Future Care Trading Co."/>
        <s v="International Human Resources Company"/>
        <s v="Naba Alsaha Medical Services Company"/>
        <s v="Rawasi Albina Investment Co."/>
        <s v="Arabian Plastic Industrial Company Limited"/>
        <s v="Abdulaziz and Mansour Ibrahim Albabtin Co."/>
        <s v="Sure Global Tech Company"/>
        <s v="Knowledge Tower"/>
        <s v="Saudi Top Trading Co."/>
        <s v="Molan Steel Company"/>
        <s v="Leen Alkhair Trading Company"/>
        <s v="Nofoth Food Products Company"/>
        <s v="Edarat Communication and Information Technology Co."/>
        <s v="Alqemam for Computer Systems Co."/>
        <s v="Balady Poultry Trading Co."/>
        <s v="Waja Company"/>
        <s v="Knowledge Net Company"/>
        <s v="Foods Gate Trading Co."/>
        <s v="Bena Steel Industries Co."/>
        <s v="Horizon Food Co."/>
        <s v="Meyar Company"/>
        <s v="Saudi Lime Industries Co."/>
        <s v="Ghida Al-Sultan Company"/>
        <s v="Mayar Holding Co."/>
        <s v="Almuneef Company for Trade, Industry, Agriculture and Contracting"/>
        <s v="Tam Development Co."/>
        <s v="Munawla Cargo Co. Ltd."/>
        <s v="Al-Razi Medical Co."/>
        <s v="Professional Medical Expertise Co."/>
        <s v="Marble Design Co."/>
        <s v="Paper Home Co."/>
        <s v="Dar Almarkabah for Renting Cars Co."/>
        <s v="Atlas Elevators General Trading and Contracting Co."/>
        <s v="Intelligent Oud Company for Trading"/>
        <s v="Al Rashid Industrial Co."/>
        <s v="Clean Life Co."/>
        <s v="United Mining Industries Co."/>
        <s v="Riyal Investment and Development Co."/>
        <s v="Mulkia Investment Co."/>
        <s v="Osool and Bakheet Investment Co."/>
        <s v="Lana Medical Co."/>
        <s v="Riyadh Steel Co."/>
        <s v="Fad International Company"/>
        <s v="Armah Sports Co."/>
        <s v="View United Real Estate Development Co."/>
        <s v="Almujtama Alraida Medical Co."/>
        <s v="Pan Gulf Marketing Co."/>
        <s v="Al-Modawat Specialized Medical Co."/>
        <s v="WSM for Information Technology "/>
        <s v="Quara Finance Co."/>
        <s v="Leaf Global Environmental Services Co."/>
        <s v="Al Mohafaza Company for Educati"/>
        <s v="Taqat Mineral Trading Co."/>
        <s v="Qomel Co."/>
        <s v="Mohammed Hadi Al Rasheed and Partners Co."/>
        <s v="Yaqeen Capital Co."/>
        <s v="Horizon Educational Co."/>
        <s v="Miral Dental Clinics Co."/>
        <s v="Neft Alsharq Company for Chemical Industries"/>
        <s v="Altharwah Albashariyyah Co."/>
        <s v="ASG Plastic Factory Co."/>
        <s v="Al Ashghal Al Moysra Co."/>
        <s v="Nass Petrol Factory Company"/>
        <s v="First Avenue for Real Estate De"/>
        <s v="Arabian United Float Glass Company"/>
        <s v="Sama Healthy Water Factory Co."/>
        <s v="Shalfa Facilities Management Company"/>
        <s v="Purity for Information Technology Company"/>
        <s v="Mufeed Company"/>
        <s v="Jana Medical Co."/>
        <s v="Arabica Star Co."/>
        <s v="Al-Fakhera Men's Tailoring Company"/>
        <s v="Multi Business Group Co."/>
        <s v="Balsm Alofoq Medical Co."/>
        <s v="Digital Research Company"/>
        <s v="Shmoh Almadi Co."/>
        <s v="Albattal Factory for Chemical Industries Co."/>
        <s v="Alshehili Company for metal industries"/>
        <s v="Itmam Consultancy Co."/>
        <s v="Basma Adeem Medical Co."/>
        <s v="Twareat Medical Care Co."/>
        <s v="Lamasat Co."/>
      </sharedItems>
    </cacheField>
    <cacheField name="sector" numFmtId="0">
      <sharedItems/>
    </cacheField>
    <cacheField name="industry" numFmtId="0">
      <sharedItems/>
    </cacheField>
    <cacheField name="isActivelyTrading" numFmtId="0">
      <sharedItems/>
    </cacheField>
    <cacheField name="Shares Outstanding" numFmtId="164">
      <sharedItems containsSemiMixedTypes="0" containsString="0" containsNumber="1" containsInteger="1" minValue="0" maxValue="241854700000"/>
    </cacheField>
    <cacheField name="Price" numFmtId="43">
      <sharedItems containsSemiMixedTypes="0" containsString="0" containsNumber="1" minValue="0.37" maxValue="950"/>
    </cacheField>
    <cacheField name="Market Cap" numFmtId="164">
      <sharedItems containsSemiMixedTypes="0" containsString="0" containsNumber="1" minValue="0" maxValue="6215665790000"/>
    </cacheField>
    <cacheField name="Revenue" numFmtId="164">
      <sharedItems containsMixedTypes="1" containsNumber="1" minValue="0" maxValue="1801674000000"/>
    </cacheField>
    <cacheField name="Net Income" numFmtId="164">
      <sharedItems containsMixedTypes="1" containsNumber="1" containsInteger="1" minValue="-5152996000" maxValue="393891000000"/>
    </cacheField>
    <cacheField name="Dividend Paid" numFmtId="164">
      <sharedItems containsMixedTypes="1" containsNumber="1" minValue="-465918000000" maxValue="0"/>
    </cacheField>
    <cacheField name="Payout Ratio" numFmtId="10">
      <sharedItems containsMixedTypes="1" containsNumber="1" minValue="-9.4217335404283968" maxValue="28.677069432920511"/>
    </cacheField>
    <cacheField name="Free Cashflow" numFmtId="164">
      <sharedItems containsMixedTypes="1" containsNumber="1" minValue="-17965458000" maxValue="319998000000"/>
    </cacheField>
    <cacheField name="Total Equity" numFmtId="164">
      <sharedItems containsMixedTypes="1" containsNumber="1" containsInteger="1" minValue="-806300000" maxValue="1651355000000"/>
    </cacheField>
    <cacheField name="Total Debt" numFmtId="164">
      <sharedItems containsMixedTypes="1" containsNumber="1" containsInteger="1" minValue="0" maxValue="319290000000"/>
    </cacheField>
    <cacheField name="Income Quality" numFmtId="43">
      <sharedItems containsMixedTypes="1" containsNumber="1" minValue="-42.707309125806233" maxValue="89.128933534618909"/>
    </cacheField>
    <cacheField name="PE" numFmtId="43">
      <sharedItems containsMixedTypes="1" containsNumber="1" minValue="-2163.9459554497626" maxValue="2785.9956651742632" count="331">
        <n v="9.9920144983412165"/>
        <n v="14.372431318357702"/>
        <n v="9.0393758656465462"/>
        <n v="9.6288523995757878"/>
        <n v="9.1658258431581547"/>
        <n v="8.9347036133466382"/>
        <n v="42.579298516467446"/>
        <n v="20.444408297144061"/>
        <n v="16.212185078304852"/>
        <n v="12.925134022708111"/>
        <n v="9.9579485207611818"/>
        <n v="34.665866785030651"/>
        <n v="207.2014831569102"/>
        <n v="-4.2306012809414355"/>
        <n v="-35.748096403931108"/>
        <n v="21.444083428835047"/>
        <n v="43.339026727629872"/>
        <n v="21.71917704748591"/>
        <n v="-22.04999063425684"/>
        <n v="22.858644245927483"/>
        <n v="31.513858376518886"/>
        <n v="24.329315620901621"/>
        <n v="16.560221983120105"/>
        <n v="22.852593427832094"/>
        <n v="13.013535266308519"/>
        <n v="9.5936832039150541"/>
        <n v="28.704782982589336"/>
        <n v="29.637605799608856"/>
        <n v="-14.389929765953593"/>
        <n v="17.9361703339504"/>
        <n v="21.681778068832379"/>
        <n v="-45.974084144749369"/>
        <n v="22.234480488919402"/>
        <n v="17.29620597894462"/>
        <s v="NA"/>
        <n v="-5.4646589264120564"/>
        <n v="122.8435752810128"/>
        <n v="15.194560726046024"/>
        <n v="-80.422100543551679"/>
        <n v="-40.019593926995924"/>
        <n v="0.89495587060742099"/>
        <n v="116.6267287092608"/>
        <n v="185.50144116649713"/>
        <n v="31.197056481836206"/>
        <n v="30.385814022392566"/>
        <n v="136.51187053123491"/>
        <n v="631.92419825072886"/>
        <n v="-46.951513235099831"/>
        <n v="31.663471488012803"/>
        <n v="30.131672624647226"/>
        <n v="5.8303915041446972"/>
        <n v="-4.9500877332622641"/>
        <n v="-8.2372288869997181"/>
        <n v="15.103687293893747"/>
        <n v="2.3075339633611329"/>
        <n v="-35.983336330396213"/>
        <n v="41.764863533094498"/>
        <n v="-181.09716000560468"/>
        <n v="8.38539200562081"/>
        <n v="-8.0068085106382973"/>
        <n v="-13.276703979826685"/>
        <n v="15.780167076678573"/>
        <n v="17.794363063615453"/>
        <n v="25.333319598814711"/>
        <n v="-37.35214774849554"/>
        <n v="57.610590182018754"/>
        <n v="23.024336103257411"/>
        <n v="23.777614456789589"/>
        <n v="25.056951664700275"/>
        <n v="36.958952399768677"/>
        <n v="13.844909968417818"/>
        <n v="15.290882351351069"/>
        <n v="44.02748766457151"/>
        <n v="19.024702089920233"/>
        <n v="26.524449468758466"/>
        <n v="18.026333108207261"/>
        <n v="-28.67468043321411"/>
        <n v="-49.671876349192644"/>
        <n v="-4.9481099883074915"/>
        <n v="-4.0470032680823307"/>
        <n v="19.801923931187051"/>
        <n v="-2.4904502157579786"/>
        <n v="25.700419595010342"/>
        <n v="22.910490555739703"/>
        <n v="53.808805228841415"/>
        <n v="22.495079485238456"/>
        <n v="20.380248164561664"/>
        <n v="21.425960445377886"/>
        <n v="31.686288425809995"/>
        <n v="29.131058084049879"/>
        <n v="-95.363677392632681"/>
        <n v="15.958775765146783"/>
        <n v="18.531351445555941"/>
        <n v="15.485903373993184"/>
        <n v="21.915292490590087"/>
        <n v="20.324636359596632"/>
        <n v="24.428196977550314"/>
        <n v="13.397838572673319"/>
        <n v="17.97715601299684"/>
        <n v="25.914259805251611"/>
        <n v="16.904331393219863"/>
        <n v="16.219758416207846"/>
        <n v="22.610980550426579"/>
        <n v="13.034458230329895"/>
        <n v="26.198296540938561"/>
        <n v="23.98148925779434"/>
        <n v="39.001672738408551"/>
        <n v="19.362409206018022"/>
        <n v="-28.445100222820976"/>
        <n v="22.814394311603703"/>
        <n v="40.652284881997936"/>
        <n v="60.829076998037131"/>
        <n v="19.069492436497011"/>
        <n v="41.087776816192694"/>
        <n v="31.408491634493018"/>
        <n v="31.614464677129423"/>
        <n v="45.283399396406082"/>
        <n v="49.844330020356843"/>
        <n v="10.566843175415046"/>
        <n v="33.376692989733662"/>
        <n v="-41.083240676177375"/>
        <n v="47.404350569942366"/>
        <n v="28.570208963792098"/>
        <n v="78.559817578083482"/>
        <n v="-18.186867286913206"/>
        <n v="26.417951358008665"/>
        <n v="69.982258562172163"/>
        <n v="-66.382531796381173"/>
        <n v="12.234354640840616"/>
        <n v="49.177091974553804"/>
        <n v="55.929999317362018"/>
        <n v="53.768241914054542"/>
        <n v="-202.15664739078505"/>
        <n v="212.06521185477226"/>
        <n v="-26.161021068220538"/>
        <n v="-46.513251516554142"/>
        <n v="27.221630981229108"/>
        <n v="23.942140045499343"/>
        <n v="19.358412521578217"/>
        <n v="-17.659082273690437"/>
        <n v="23.502765183312029"/>
        <n v="16.682972127094349"/>
        <n v="18.272889430315267"/>
        <n v="17.907551578623206"/>
        <n v="-22.318902023490942"/>
        <n v="89.076056899881237"/>
        <n v="15.583036469491452"/>
        <n v="32.052554426854748"/>
        <n v="52.14549630234481"/>
        <n v="40.769256340480311"/>
        <n v="42.706959969151981"/>
        <n v="-5.4365436450800457"/>
        <n v="78.239207577539773"/>
        <n v="-1.1488341399659532"/>
        <n v="-88.833913481543888"/>
        <n v="19.81040377484706"/>
        <n v="17.450414268369475"/>
        <n v="20.880724191470694"/>
        <n v="24.81876526038084"/>
        <n v="-3.0297597864257777"/>
        <n v="23.607956862332959"/>
        <n v="90.638087638809097"/>
        <n v="41.151888506825919"/>
        <n v="40.731112709148448"/>
        <n v="33.089787102746065"/>
        <n v="-67.666043267844685"/>
        <n v="-172.52887082549296"/>
        <n v="7.2531166596670245"/>
        <n v="30.953510649098231"/>
        <n v="22.119012094213073"/>
        <n v="-146.97895548690798"/>
        <n v="14.792201811836957"/>
        <n v="15.068989209584259"/>
        <n v="10.849883224553253"/>
        <n v="11.186885074286366"/>
        <n v="-16.485223576384467"/>
        <n v="31.959276823342869"/>
        <n v="-1.9743133928765042"/>
        <n v="29.66108069077562"/>
        <n v="11.115170785770326"/>
        <n v="15.810254693796887"/>
        <n v="10.820704447743323"/>
        <n v="19.197045523636252"/>
        <n v="-7.6642024174428176"/>
        <n v="-12.464381804923432"/>
        <n v="12.282195242222699"/>
        <n v="12.270646717072596"/>
        <n v="17.144144335402018"/>
        <n v="5.4274856971537924"/>
        <n v="9.5868164334551782"/>
        <n v="37.836834298304638"/>
        <n v="-26.155000658727914"/>
        <n v="30.317608511972161"/>
        <n v="9.5246706885197909"/>
        <n v="-7.5614521063046665"/>
        <n v="2785.9956651742632"/>
        <n v="83.785071797945562"/>
        <n v="110.03569334651894"/>
        <n v="35.674794368339406"/>
        <n v="-51.989583128838717"/>
        <n v="-7.5253500179622144"/>
        <n v="-6.7401024472260058"/>
        <n v="53.885988954233063"/>
        <n v="17.939374386563092"/>
        <n v="-7.1778053644763951"/>
        <n v="9.0290529106246868"/>
        <n v="14.771240820278301"/>
        <n v="16.426344304188017"/>
        <n v="15.507475316191838"/>
        <n v="32.510680100718659"/>
        <n v="-48.610122802891475"/>
        <n v="22.724314364386473"/>
        <n v="40.409027144347704"/>
        <n v="24.489548710434278"/>
        <n v="21.127442559232893"/>
        <n v="26.890859064506266"/>
        <n v="26.30686315154713"/>
        <n v="14.183687508599016"/>
        <n v="32.097701393686535"/>
        <n v="13.598332501541261"/>
        <n v="18.830871255360503"/>
        <n v="12.894908625471095"/>
        <n v="0"/>
        <n v="10.929630501294422"/>
        <n v="-2.7480474399768586"/>
        <n v="9.1443709688090919"/>
        <n v="7.8443213875248148"/>
        <n v="13.967206054313232"/>
        <n v="9.3397100433182256"/>
        <n v="15.246672015572329"/>
        <n v="18.335441436883379"/>
        <n v="11.33345233459246"/>
        <n v="22.099679711698609"/>
        <n v="42.907478117487052"/>
        <n v="67.500633301136233"/>
        <n v="13.784890193798832"/>
        <n v="-27.937591418820087"/>
        <n v="40.205996606140872"/>
        <n v="21.554375174727426"/>
        <n v="8.5746757063918171"/>
        <n v="51.368118836599677"/>
        <n v="-14.524281169337895"/>
        <n v="14.098468994382641"/>
        <n v="95.919754962009847"/>
        <n v="13.845457196437165"/>
        <n v="109.49185631533169"/>
        <n v="25.667743803278281"/>
        <n v="14.28027222794816"/>
        <n v="94.572688856085705"/>
        <n v="279.51924366367172"/>
        <n v="48.747624078643845"/>
        <n v="60.966060361992973"/>
        <n v="34.73830477072719"/>
        <n v="47.538981278660316"/>
        <n v="77.187431295117136"/>
        <n v="38.453673087557426"/>
        <n v="19.111414850935379"/>
        <n v="92.630747205784274"/>
        <n v="112.14964191210308"/>
        <n v="57.85373798690793"/>
        <n v="19.15445280081633"/>
        <n v="44.482057699627546"/>
        <n v="38.123519963342211"/>
        <n v="26.905096126148372"/>
        <n v="24.405609844647394"/>
        <n v="12.867513700042121"/>
        <n v="41.896314788757358"/>
        <n v="46.506692062352904"/>
        <n v="48.728232391957533"/>
        <n v="120.98996679497579"/>
        <n v="30.821153343005108"/>
        <n v="16.892925728288194"/>
        <n v="15.978314607375214"/>
        <n v="20.370655391886142"/>
        <n v="26.587256549265309"/>
        <n v="33.291521832795034"/>
        <n v="36.515923284878767"/>
        <n v="35.962505491774273"/>
        <n v="9.6263685487286779"/>
        <n v="448.2253265238499"/>
        <n v="90.251224144294369"/>
        <n v="21.860645818500878"/>
        <n v="39.309275645882821"/>
        <n v="20.304860560600279"/>
        <n v="27.583882383505575"/>
        <n v="17.238557550803144"/>
        <n v="74.305990891029083"/>
        <n v="74.460200774485372"/>
        <n v="-20.259175011776051"/>
        <n v="18.697234228264612"/>
        <n v="22.287169919225359"/>
        <n v="50.10104011381631"/>
        <n v="14.959473426535386"/>
        <n v="14.804270087723399"/>
        <n v="22.95175433814612"/>
        <n v="-14.412097292742954"/>
        <n v="18.164946202646806"/>
        <n v="50.455884134118094"/>
        <n v="32.08976137672861"/>
        <n v="-411.6611243778874"/>
        <n v="17.135186047507858"/>
        <n v="18.411905272807708"/>
        <n v="-9.4173462901248914"/>
        <n v="12.870251530546263"/>
        <n v="12.961926947066821"/>
        <n v="33.315160658045521"/>
        <n v="910.88932454107999"/>
        <n v="14.874393793329721"/>
        <n v="23.174824346045082"/>
        <n v="26.165163056499221"/>
        <n v="-2163.9459554497626"/>
        <n v="15.838650908968862"/>
        <n v="25.184433655436766"/>
        <n v="15.959313495512601"/>
        <n v="18.253351961893085"/>
        <n v="18.518911210752915"/>
        <n v="10.706165971140946"/>
        <n v="18.783188118020245"/>
        <n v="12.489555396482551"/>
        <n v="50.471019375480907"/>
        <n v="56.348343248221553"/>
        <n v="8.1279615796080957"/>
        <n v="177.65694871741209"/>
        <n v="52.994491319213729"/>
        <n v="137.30166584522465"/>
        <n v="10.693565093077318"/>
        <n v="56.048231729241877"/>
        <n v="14.144946208172128"/>
        <n v="-10.49287633782559"/>
        <n v="17.601584792641273"/>
        <n v="31.520713991376837"/>
      </sharedItems>
    </cacheField>
    <cacheField name="PS" numFmtId="43">
      <sharedItems containsMixedTypes="1" containsNumber="1" minValue="0" maxValue="3755.5555555555557"/>
    </cacheField>
    <cacheField name="PFCF" numFmtId="0">
      <sharedItems containsMixedTypes="1" containsNumber="1" minValue="-4291.8241890904474" maxValue="2153.64376891341"/>
    </cacheField>
    <cacheField name="M/B" numFmtId="0">
      <sharedItems containsMixedTypes="1" containsNumber="1" minValue="-1.8705640781257664" maxValue="51.395965175616837"/>
    </cacheField>
    <cacheField name="Div %" numFmtId="10">
      <sharedItems containsMixedTypes="1" containsNumber="1" minValue="0" maxValue="0.1570354367430376"/>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738.177790856484" createdVersion="8" refreshedVersion="8" minRefreshableVersion="3" recordCount="3056" xr:uid="{36973A74-4E13-4A30-ABBD-FD1296841820}">
  <cacheSource type="worksheet">
    <worksheetSource ref="A1:M3057" sheet="Historical 2017-2024"/>
  </cacheSource>
  <cacheFields count="13">
    <cacheField name="symbol" numFmtId="0">
      <sharedItems/>
    </cacheField>
    <cacheField name="companyName" numFmtId="0">
      <sharedItems count="377">
        <s v="Riyad Bank"/>
        <s v="Bank AlJazira"/>
        <s v="The Saudi Investment Bank"/>
        <s v="Banque Saudi Fransi"/>
        <s v="The Saudi British Bank"/>
        <s v="Arab National Bank"/>
        <s v="Saudi Tadawul Group Holding Company"/>
        <s v="Al Rajhi Banking and Investment Corporation"/>
        <s v="Bank Albilad"/>
        <s v="Alinma Bank"/>
        <s v="The Saudi National Bank"/>
        <s v="Amlak International for Real Estate Finance Company"/>
        <s v="Saudi Home Loans Company"/>
        <s v="Takween Advanced Industries"/>
        <s v="Middle East Company for Manufacturing and Producing Paper"/>
        <s v="Basic Chemical Industries Company"/>
        <s v="Saudi Arabian Mining Company (Ma'aden)"/>
        <s v="Astra Industrial Group Company"/>
        <s v="Naseej International Trading Company"/>
        <s v="Al Hassan Ghazi Ibrahim Shaker Company"/>
        <s v="United Wire Factories Company"/>
        <s v="Bawan Company"/>
        <s v="Electrical Industries Company"/>
        <s v="Al Yamamah Steel Industries Company"/>
        <s v="Saudi Steel Pipes Company"/>
        <s v="East Pipes Integrated Company for Industry"/>
        <s v="Al Masane Al Kobra Mining Company"/>
        <s v="Seera Holding Group"/>
        <s v="Abdulmohsen Al-Hokair Group for Tourism and Development Company"/>
        <s v="Leejam Sports Company"/>
        <s v="Maharah for Human Resources Company"/>
        <s v="Sadr Logistics Company"/>
        <s v="Almawarid Manpower Company"/>
        <s v="Saudi Manpower Solutions Co."/>
        <s v="Tamkeen Human Resources Company"/>
        <s v="Methanol Chemicals Company"/>
        <s v="Saudi Basic Industries Corporation"/>
        <s v="SABIC Agri-Nutrients Company"/>
        <s v="Saudi Arabia Refineries Company"/>
        <s v="Saudi Ceramic Company"/>
        <s v="Savola Group Company"/>
        <s v="National Industrialization Company"/>
        <s v="Saudi Pharmaceutical Industries and Medical Appliances Corporation"/>
        <s v="National Gas &amp; Industerialization Co."/>
        <s v="Alkhorayef Water &amp; Power Technologies"/>
        <s v="ACWA POWER Company"/>
        <s v="The Power and Water Utility Company for Jubail and Yanbu"/>
        <s v="Miahona Co."/>
        <s v="National Gypsum Company"/>
        <s v="Wafrah for Industry and Development Company"/>
        <s v="Saudi Cable Company"/>
        <s v="Saudi Advanced Industries Company"/>
        <s v="Saudi Industrial Development Co."/>
        <s v="Ayyan Investment Company"/>
        <s v="The National Company for Glass Industries"/>
        <s v="The Saudi Arabian Amiantit Company"/>
        <s v="Alujain Corporation"/>
        <s v="Filling and Packing Materials Manufacturing Company"/>
        <s v="Saudi Industrial Services Company"/>
        <s v="Arabian Pipes Company"/>
        <s v="Nama Chemicals Company"/>
        <s v="National Metal Manufacturing and Casting Co."/>
        <s v="Saudi Arabian Oil Company"/>
        <s v="Saudi Aramco Base Oil Company - Luberef"/>
        <s v="Saudi Chemical Holding Company"/>
        <s v="Zamil Industrial Investment Company"/>
        <s v="Saudi Industrial Investment Group"/>
        <s v="Saudia Dairy &amp; Foodstuff Company"/>
        <s v="Almarai Company"/>
        <s v="Tanmiah Food Company"/>
        <s v="Naqi Water Company"/>
        <s v="First Milling Co."/>
        <s v="Modern Mills for Food Products Co."/>
        <s v="Arabian Mills for Food Products"/>
        <s v="Fourth Milling Co."/>
        <s v="Yanbu National Petrochemical Company"/>
        <s v="Saudi Paper Manufacturing Company"/>
        <s v="Sahara International Petrochemical Company"/>
        <s v="Al-Babtain Power and Telecommunication Co."/>
        <s v="Advanced Petrochemical Company"/>
        <s v="Al Abdullatif Industrial Investment Company"/>
        <s v="Saudi Kayan Petrochemical Company"/>
        <s v="Saudi Vitrified Clay Pipe Company"/>
        <s v="Middle East Specialized Cables Company"/>
        <s v="Rabigh Refining and Petrochemical Company"/>
        <s v="Arabian Drilling Company"/>
        <s v="Ades Holding Co."/>
        <s v="Hail Cement Company"/>
        <s v="Najran Cement Company"/>
        <s v="City Cement Company"/>
        <s v="Northern Region Cement Company"/>
        <s v="Umm Al-Qura Cement Company"/>
        <s v="Zahrat Al Waha For Trading Company"/>
        <s v="Al Kathiri Holding Company"/>
        <s v="Arabian Cement Company"/>
        <s v="Yamama Saudi Cement Company"/>
        <s v="Saudi Cement Company"/>
        <s v="Qassim Cement Company"/>
        <s v="Southern Province Cement Company"/>
        <s v="Yanbu Cement Company"/>
        <s v="Eastern Province Cement Company"/>
        <s v="Tabuk Cement Company"/>
        <s v="Al Jouf Cement Company"/>
        <s v="Riyadh Cement Company"/>
        <s v="Abdullah Al-Othaim Markets Company"/>
        <s v="Mouwasat Medical Services Company"/>
        <s v="United Electronics Company"/>
        <s v="Dallah Healthcare Company"/>
        <s v="National Medical Care Company"/>
        <s v="Saudi Marketing Company"/>
        <s v="Al Hammadi Company For Development and Investment"/>
        <s v="Saudi Company for Hardware"/>
        <s v="Middle East Healthcare Company"/>
        <s v="Dur Hospitality Company"/>
        <s v="L'azurde Company for Jewelry"/>
        <s v="Thob Al Aseel Company"/>
        <s v="Dr. Sulaiman Al Habib Medical Services Group Company"/>
        <s v="Scientific and Medical Equipment House Company"/>
        <s v="Jamjoom Pharmaceuticals Factory Company"/>
        <s v="Middle East Pharmaceutical Industries Company"/>
        <s v="Dr. Soliman Abdel Kader Fakeeh Hospital Company"/>
        <s v="Almoosa Health Company"/>
        <s v="Saudi Real Estate Company"/>
        <s v="The National Shipping Company of Saudi Arabia"/>
        <s v="Saudi Ground Services Company"/>
        <s v="Saudi Public Transport Company"/>
        <s v="Saudi Automotive Services Company"/>
        <s v="Baazeem Trading Company"/>
        <s v="Anaam International Holding Group Company"/>
        <s v="Tihama Advertising and Public Relations Co."/>
        <s v="Arabian Contracting Services Company"/>
        <s v="MBC Group Co."/>
        <s v="Sinad Holding Company"/>
        <s v="Nayifat Finance Company"/>
        <s v="Morabaha Marina Financing Company"/>
        <s v="United International Holding Company"/>
        <s v="Taiba Investments Co."/>
        <s v="Makkah Construction &amp; Development Company"/>
        <s v="Batic Investment and Logistics Company"/>
        <s v="Al-Baha Investment &amp; Development Co."/>
        <s v="Saudi Industrial Export Company"/>
        <s v="Al-Omran Industrial Trading Company"/>
        <s v="Riyadh Cables Group Company"/>
        <s v="Al Taiseer Group Talco Industrial Co."/>
        <s v="Raoom Trading Co."/>
        <s v="Arriyadh Development Co."/>
        <s v="Thimar Development Holding Company"/>
        <s v="Bin Dawood Holding Company"/>
        <s v="Almunajem Foods Company"/>
        <s v="Al-Dawaa Medical Services Company"/>
        <s v="Nahdi Medical Company"/>
        <s v="Al Majed Oud Co."/>
        <s v="Tourism Enterprises Co."/>
        <s v="Fitaihi Holding Group"/>
        <s v="Jarir Marketing Company"/>
        <s v="Abdullah Saad Mohammed Abo Moati for Bookstores Company"/>
        <s v="Al-Saif Stores for Development &amp; Investment Company"/>
        <s v="Nice One Beauty Digital Marketing Company"/>
        <s v="Aldrees Petroleum and Transport Services Company"/>
        <s v="Saudi Research and Media Group"/>
        <s v="Emaar The Economic City"/>
        <s v="Red Sea International Company"/>
        <s v="Fawaz Abdulaziz Al Hokair &amp; Company"/>
        <s v="Jabal Omar Development Company"/>
        <s v="United International Transportation Company"/>
        <s v="Theeb Rent A Car Company"/>
        <s v="Lumi Rental Company"/>
        <s v="SAL Saudi Logistics Services Co"/>
        <s v="Saudi Printing and Packaging Co."/>
        <s v="Kingdom Holding Company"/>
        <s v="Al Khaleej Training and Education Company"/>
        <s v="National Company for Learning and Education"/>
        <s v="Ataa Educational Company"/>
        <s v="Dar Al Arkan Real Estate Development Company"/>
        <s v="Knowledge Economic City Company"/>
        <s v="Alandalus Property Company"/>
        <s v="Arabian Centres Company"/>
        <s v="Retal Urban Development Company"/>
        <s v="Sumou Real Estate Company"/>
        <s v="Banan Real Estate Company"/>
        <s v="Riyad REIT Fund"/>
        <s v="Aljazira Mawten REIT Fund"/>
        <s v="Jadwa REIT Al Haramain Fund"/>
        <s v="Taleem REIT Fund"/>
        <s v="Al Maather Reit Fund"/>
        <s v="Musharaka REIT Fund"/>
        <s v="Mulkia Gulf Real Estate REIT"/>
        <s v="Muscat Capital - Al Masha'ar REIT Fund"/>
        <s v="Alahli Capital - Al-Ahli Reit Fund"/>
        <s v="Derayah Financial - Derayah Reit Fund"/>
        <s v="Al Rajhi REIT Fund"/>
        <s v="Jadwa Investment - Jadwa Reit Saudi Fund"/>
        <s v="SEDCO Capital REIT Fund"/>
        <s v="Swicorp Wabel Reit Fund"/>
        <s v="Middle East Financial Investment Company"/>
        <s v="Bonyan REIT Fund"/>
        <s v="Alkhabeer REIT Fund"/>
        <s v="Alinma Hospitality REIT Fund"/>
        <s v="Alistithmar AREIC Diversified REIT Fund"/>
        <s v="Alkhabeer Capital - Diversified Income ETF"/>
        <s v="Alkhabeer Growth A - Alkhabeer Growth And Income Fund"/>
        <s v="Saudi Electricity Company"/>
        <s v="Halwani Bros. Co. Ltd."/>
        <s v="Herfy Food Services Company"/>
        <s v="Saudi Airlines Catering Company"/>
        <s v="The National Agricultural Development Company"/>
        <s v="Raydan Food Company"/>
        <s v="Development Works Food Co. Ltd"/>
        <s v="Alamar Foods Company"/>
        <s v="Americana Restaurants International PLC"/>
        <s v="Shatirah House Restaurant Co."/>
        <s v="Jahez International Company for Information Systems Technology"/>
        <s v="Al Gassim Investment Holding Company"/>
        <s v="Tabuk Agricultural Development Company"/>
        <s v="Saudi Fisheries Company"/>
        <s v="Ash-Sharqiyah Development Co."/>
        <s v="Al-Jouf Agricultural Development Co."/>
        <s v="Jazan Energy and Development Company"/>
        <s v="Saudi Telecom Company"/>
        <s v="Etihad Etisalat Company"/>
        <s v="Mobile Telecommunications Company Saudi Arabia"/>
        <s v="Etihad Atheeb Telecommunication Company"/>
        <s v="Al Moammar Information Systems Company"/>
        <s v="Arab Sea Information Systems Company"/>
        <s v="Arabian Internet and Communications Services Co. Ltd."/>
        <s v="Elm Company"/>
        <s v="Perfect Presentation for Commercial Services Company"/>
        <s v="The Company for Cooperative Insurance"/>
        <s v="Aljazira Takaful Taawuni Company"/>
        <s v="Malath Cooperative Insurance Company"/>
        <s v="The Mediterranean and Gulf Cooperative Insurance and Reinsurance Company"/>
        <s v="Allianz Saudi Fransi Cooperative Insurance Company"/>
        <s v="Salama Cooperative Insurance Company"/>
        <s v="Salama Cooperative Insurance Co. (Tradable Rights)"/>
        <s v="Walaa Cooperative Insurance Company"/>
        <s v="Arabian Shield Cooperative Insurance Company"/>
        <s v="SABB Takaful Company"/>
        <s v="Saudi Arabian Cooperative Insurance Company"/>
        <s v="Saudi Indian Company for Cooperative Insurance Wafa Insurance"/>
        <s v="Gulf Union Alahlia Cooperative Insurance Company"/>
        <s v="Allied Cooperative Insurance Group"/>
        <s v="Arabia Insurance Cooperative Company"/>
        <s v="Al-Etihad Cooperative Insurance Company"/>
        <s v="Al Sagr Cooperative Insurance Company"/>
        <s v="United Cooperative Assurance Company"/>
        <s v="Saudi Re for Cooperative Reinsurance Company"/>
        <s v="Bupa Arabia for Cooperative Insurance Company"/>
        <s v="Al Rajhi Company for Cooperative Insurance"/>
        <s v="Chubb Arabia Cooperative Insurance Company"/>
        <s v="Gulf Insurance Group"/>
        <s v="Gulf General Cooperative Insurance Company"/>
        <s v="Buruj Cooperative Insurance Company"/>
        <s v="Al Alamiya for Cooperative Insurance Company"/>
        <s v="Wataniya Insurance Company"/>
        <s v="Amana Cooperative Insurance Company"/>
        <s v="Saudi Enaya Cooperative Insurance Company"/>
        <s v="Alinma Tokio Marine Company"/>
        <s v="Rasan Information Technology Co."/>
        <s v="Alwaha REIT Fund"/>
        <s v="YAQEEN Saudi Equity ETF"/>
        <s v="YAQEEN Petrochemical ETF"/>
        <s v="SAB Invest MSCI Tadawul 30 Saudi ETF"/>
        <s v="Albilad Saudi Sovereign Sukuk Etf"/>
        <s v="Alinma Saudi Government Sukuk Etf Fund - Short Maturity - Alinma Sukuk Fund"/>
        <s v="Albilad Gold ETF"/>
        <s v="Albilad Capital - Msci US Equity ETF"/>
        <s v="National Building and Marketing Co."/>
        <s v="Watani Iron Steel Co."/>
        <s v="Mohammed Hasan AlNaqool Sons Co."/>
        <s v="Fesh Fash Snack Food Production Company"/>
        <s v="Natural Gas Distribution Company"/>
        <s v="National Fertilizer Company Ltd"/>
        <s v="Canadian General Medical Center Complex Company"/>
        <s v="Enma Al Rawabi Investment &amp; Real Estate Development Company"/>
        <s v="Alhasoob Co."/>
        <s v="Group Five Pipe Saudi Ltd."/>
        <s v="Advance International Company for Communication and Information Technology"/>
        <s v="Alwasail Industrial Company"/>
        <s v="Ame Company For Medical Supplies"/>
        <s v="Gas Arabian Services Company"/>
        <s v="Raoom trading Company"/>
        <s v="Arabian International Healthcare Holding Company"/>
        <s v="Al Obeikan Glass Company"/>
        <s v="Aljouf Mineral Water Bottling Co."/>
        <s v="Saudi Parts Center Company"/>
        <s v="Saudi Azm for Communication and Information Technology Company"/>
        <s v="Ladun Investment Company"/>
        <s v="Arabian Food &amp; Dairy Factories Company"/>
        <s v="Amwaj International Company"/>
        <s v="Naseej for Technology Co."/>
        <s v="Aqaseem Factory for Chemicals and Plastics Co."/>
        <s v="National Environmental Recycling Company"/>
        <s v="Academy Of Learning Company"/>
        <s v="Keir International Co."/>
        <s v="Saudi Networkers Services Company"/>
        <s v="Future Care Trading Co."/>
        <s v="International Human Resources Company"/>
        <s v="Naba Alsaha Medical Services Company"/>
        <s v="Rawasi Albina Investment Co."/>
        <s v="Arabian Plastic Industrial Company Limited"/>
        <s v="Abdulaziz and Mansour Ibrahim Albabtin Co."/>
        <s v="Sure Global Tech Company"/>
        <s v="Knowledge Tower"/>
        <s v="Saudi Top Trading Co."/>
        <s v="Molan Steel Company"/>
        <s v="Leen Alkhair Trading Company"/>
        <s v="Nofoth Food Products Company"/>
        <s v="Edarat Communication and Information Technology Co."/>
        <s v="Alqemam for Computer Systems Co."/>
        <s v="Balady Poultry Trading Co."/>
        <s v="Waja Company"/>
        <s v="Knowledge Net Company"/>
        <s v="Foods Gate Trading Co."/>
        <s v="Bena Steel Industries Co."/>
        <s v="Horizon Food Co."/>
        <s v="Meyar Company"/>
        <s v="Saudi Lime Industries Co."/>
        <s v="Ghida Al-Sultan Company"/>
        <s v="Mayar Holding Co."/>
        <s v="Almuneef Company for Trade, Industry, Agriculture and Contracting"/>
        <s v="Tam Development Co."/>
        <s v="Munawla Cargo Co. Ltd."/>
        <s v="Al-Razi Medical Co."/>
        <s v="Professional Medical Expertise Co."/>
        <s v="Marble Design Co."/>
        <s v="Paper Home Co."/>
        <s v="Dar Almarkabah for Renting Cars Co."/>
        <s v="Atlas Elevators General Trading and Contracting Co."/>
        <s v="Intelligent Oud Company for Trading"/>
        <s v="Al Rashid Industrial Co."/>
        <s v="Clean Life Co."/>
        <s v="United Mining Industries Co."/>
        <s v="Riyal Investment and Development Co."/>
        <s v="Mulkia Investment Co."/>
        <s v="Osool and Bakheet Investment Co."/>
        <s v="Lana Medical Co."/>
        <s v="Riyadh Steel Co."/>
        <s v="Fad International Company"/>
        <s v="Armah Sports Co."/>
        <s v="View United Real Estate Development Co."/>
        <s v="Almujtama Alraida Medical Co."/>
        <s v="Pan Gulf Marketing Co."/>
        <s v="Al-Modawat Specialized Medical Co."/>
        <s v="WSM for Information Technology "/>
        <s v="Quara Finance Co."/>
        <s v="Leaf Global Environmental Services Co."/>
        <s v="Al Mohafaza Company for Educati"/>
        <s v="Taqat Mineral Trading Co."/>
        <s v="Qomel Co."/>
        <s v="Mohammed Hadi Al Rasheed and Partners Co."/>
        <s v="Yaqeen Capital Co."/>
        <s v="Horizon Educational Co."/>
        <s v="Miral Dental Clinics Co."/>
        <s v="Neft Alsharq Company for Chemical Industries"/>
        <s v="Altharwah Albashariyyah Co."/>
        <s v="ASG Plastic Factory Co."/>
        <s v="Al Ashghal Al Moysra Co."/>
        <s v="Nass Petrol Factory Company"/>
        <s v="First Avenue for Real Estate De"/>
        <s v="Arabian United Float Glass Company"/>
        <s v="Sama Healthy Water Factory Co."/>
        <s v="Shalfa Facilities Management Company"/>
        <s v="Purity for Information Technology Company"/>
        <s v="Mufeed Company"/>
        <s v="Jana Medical Co."/>
        <s v="Arabica Star Co."/>
        <s v="Al-Fakhera Men's Tailoring Company"/>
        <s v="Multi Business Group Co."/>
        <s v="Balsm Alofoq Medical Co."/>
        <s v="Digital Research Company"/>
        <s v="Shmoh Almadi Co."/>
        <s v="Albattal Factory for Chemical Industries Co."/>
        <s v="Alshehili Company for metal industries"/>
        <s v="Itmam Consultancy Co."/>
        <s v="Basma Adeem Medical Co."/>
        <s v="Twareat Medical Care Co."/>
        <s v="Lamasat Co."/>
      </sharedItems>
    </cacheField>
    <cacheField name="Year" numFmtId="0">
      <sharedItems containsSemiMixedTypes="0" containsString="0" containsNumber="1" containsInteger="1" minValue="2017" maxValue="2024" count="8">
        <n v="2021"/>
        <n v="2022"/>
        <n v="2023"/>
        <n v="2024"/>
        <n v="2020"/>
        <n v="2019"/>
        <n v="2018"/>
        <n v="2017"/>
      </sharedItems>
    </cacheField>
    <cacheField name="Quarter" numFmtId="0">
      <sharedItems/>
    </cacheField>
    <cacheField name="Revenue" numFmtId="164">
      <sharedItems containsMixedTypes="1" containsNumber="1" containsInteger="1" minValue="-16061152" maxValue="2266373000000"/>
    </cacheField>
    <cacheField name="Gross Profit" numFmtId="164">
      <sharedItems containsMixedTypes="1" containsNumber="1" containsInteger="1" minValue="-985022000" maxValue="1240643000000" count="2103">
        <n v="11575571000"/>
        <n v="3546885000"/>
        <n v="2772912000"/>
        <n v="7244825000"/>
        <n v="7942951000"/>
        <n v="5760698000"/>
        <n v="820688541"/>
        <n v="25636857000"/>
        <n v="4583950000"/>
        <n v="6650888000"/>
        <n v="29293402000"/>
        <n v="221507000"/>
        <n v="179511737"/>
        <n v="51915000"/>
        <n v="394102245"/>
        <n v="143761823"/>
        <n v="9154668071"/>
        <n v="910728694"/>
        <n v="27649000"/>
        <n v="235522000"/>
        <n v="85645966"/>
        <n v="425472000"/>
        <n v="149550172"/>
        <n v="364173517"/>
        <n v="27334583"/>
        <n v="230196964"/>
        <n v="267697497"/>
        <n v="606303726"/>
        <n v="104606000"/>
        <n v="372322770"/>
        <n v="218686473"/>
        <n v="21341761"/>
        <n v="96859426"/>
        <n v="257731630"/>
        <s v="Unavailable"/>
        <n v="413065032"/>
        <n v="48066467000"/>
        <n v="6506590000"/>
        <n v="8082465"/>
        <n v="528261000"/>
        <n v="4478714000"/>
        <n v="987004000"/>
        <n v="619865558"/>
        <n v="256826265"/>
        <n v="151458765"/>
        <n v="2900386000"/>
        <n v="1005285000"/>
        <n v="34241341"/>
        <n v="11492714"/>
        <n v="-76625000"/>
        <n v="100561770"/>
        <n v="26808217"/>
        <n v="64551981"/>
        <n v="443400"/>
        <n v="-76541000"/>
        <n v="119086000"/>
        <n v="28984983"/>
        <n v="446471874"/>
        <n v="12357000"/>
        <n v="99320000"/>
        <n v="13231718"/>
        <n v="842572000000"/>
        <n v="2041776628"/>
        <n v="431901000"/>
        <n v="475744000"/>
        <n v="-783000"/>
        <n v="656630000"/>
        <n v="5059270000"/>
        <n v="326687521"/>
        <n v="112944497"/>
        <n v="331468192"/>
        <n v="156929010"/>
        <n v="2154320000"/>
        <n v="136050237"/>
        <n v="5579802000"/>
        <n v="167130318"/>
        <n v="1058915000"/>
        <n v="18788000"/>
        <n v="3557653000"/>
        <n v="21500772"/>
        <n v="52343657"/>
        <n v="4756493000"/>
        <n v="475618867"/>
        <n v="515897731"/>
        <n v="66333820"/>
        <n v="230319000"/>
        <n v="207872505"/>
        <n v="199851422"/>
        <n v="115719334"/>
        <n v="87826022"/>
        <n v="40216558"/>
        <n v="308939000"/>
        <n v="227343878"/>
        <n v="530392000"/>
        <n v="289341276"/>
        <n v="526428942"/>
        <n v="223606913"/>
        <n v="269051000"/>
        <n v="48609550"/>
        <n v="50094291"/>
        <n v="264560558"/>
        <n v="1763959481"/>
        <n v="995778153"/>
        <n v="1183650000"/>
        <n v="760363398"/>
        <n v="246469499"/>
        <n v="486871460"/>
        <n v="364047367"/>
        <n v="207567965"/>
        <n v="608180123"/>
        <n v="59497972"/>
        <n v="307746451"/>
        <n v="174511600"/>
        <n v="2330229460"/>
        <n v="152983573"/>
        <n v="474693970"/>
        <n v="169228085"/>
        <n v="347496000"/>
        <n v="433099000"/>
        <n v="15334000"/>
        <n v="-53439000"/>
        <n v="152104681"/>
        <n v="96982739"/>
        <n v="2608076"/>
        <n v="10633322"/>
        <n v="330284381"/>
        <n v="717458001"/>
        <n v="486088969"/>
        <n v="362817000"/>
        <n v="84613980"/>
        <n v="40226025"/>
        <n v="149741402"/>
        <n v="88783878"/>
        <n v="6374093"/>
        <n v="1634039"/>
        <n v="36846874"/>
        <n v="463082987"/>
        <n v="93488951"/>
        <n v="172832128"/>
        <n v="14661"/>
        <n v="1438916272"/>
        <n v="441373963"/>
        <n v="1894403971"/>
        <n v="3304681115"/>
        <n v="3083211"/>
        <n v="4968830"/>
        <n v="1229330000"/>
        <n v="48251271"/>
        <n v="275528026"/>
        <n v="451442652"/>
        <n v="1082139996"/>
        <n v="-110268000"/>
        <n v="-28213000"/>
        <n v="990795824"/>
        <n v="-224635000"/>
        <n v="333517000"/>
        <n v="249313069"/>
        <n v="162843162"/>
        <n v="485976000"/>
        <n v="88976056"/>
        <n v="878077000"/>
        <n v="136936733"/>
        <n v="59305412"/>
        <n v="75326930"/>
        <n v="896728000"/>
        <n v="10470543"/>
        <n v="145026352"/>
        <n v="1152646204"/>
        <n v="245461178"/>
        <n v="64799262"/>
        <n v="108867407"/>
        <n v="4282064"/>
        <n v="-11124395"/>
        <n v="42739851"/>
        <n v="42041607"/>
        <n v="87278329"/>
        <n v="66121685"/>
        <n v="2401869"/>
        <n v="124929000"/>
        <n v="117451878"/>
        <n v="85167668"/>
        <n v="144242267"/>
        <n v="49659803"/>
        <n v="36017241"/>
        <n v="-28711817"/>
        <n v="126362321"/>
        <n v="-24413258"/>
        <n v="20541960000"/>
        <n v="344216211"/>
        <n v="385491976"/>
        <n v="331845162"/>
        <n v="623592642"/>
        <n v="-6480549"/>
        <n v="11325880"/>
        <n v="307099699"/>
        <n v="1081396000"/>
        <n v="65965176"/>
        <n v="9577160"/>
        <n v="775082"/>
        <n v="23231294"/>
        <n v="-642979"/>
        <n v="68009145"/>
        <n v="40726064"/>
        <n v="33201422000"/>
        <n v="8671515000"/>
        <n v="4884595000"/>
        <n v="160051833"/>
        <n v="166715145"/>
        <n v="37504743"/>
        <n v="1707966726"/>
        <n v="1195396829"/>
        <n v="116005800"/>
        <n v="8356228000"/>
        <n v="189703000"/>
        <n v="818444000"/>
        <n v="1739129000"/>
        <n v="483016804"/>
        <n v="426518000"/>
        <n v="1172638000"/>
        <n v="436466000"/>
        <n v="158856000"/>
        <n v="605399605"/>
        <s v="2021 data not available yet."/>
        <n v="619800204"/>
        <n v="493020000"/>
        <n v="307375689"/>
        <n v="798512323"/>
        <n v="341335064"/>
        <n v="227383000"/>
        <n v="899741170"/>
        <n v="10878152000"/>
        <n v="2386491000"/>
        <n v="129207830"/>
        <n v="1360264000"/>
        <n v="264103000"/>
        <n v="211569507"/>
        <n v="116179000"/>
        <n v="558814000"/>
        <n v="253785000"/>
        <n v="185743000"/>
        <n v="189783000"/>
        <n v="59450257"/>
        <n v="103125126"/>
        <n v="264217687"/>
        <n v="68420436"/>
        <n v="11484677"/>
        <n v="8771742"/>
        <n v="8430096"/>
        <n v="56734177"/>
        <n v="25192878"/>
        <n v="16307445"/>
        <n v="28250387"/>
        <n v="61308980"/>
        <n v="17794445"/>
        <n v="81637640"/>
        <n v="241494836"/>
        <n v="69544686"/>
        <n v="104702925"/>
        <n v="37995522"/>
        <n v="143518468"/>
        <n v="251447980"/>
        <n v="34239454"/>
        <n v="28198747"/>
        <n v="29228137"/>
        <n v="102850086"/>
        <n v="22037815"/>
        <n v="57867334"/>
        <n v="60827859"/>
        <n v="23883199"/>
        <n v="18732279"/>
        <n v="26980053"/>
        <n v="34220573"/>
        <n v="54273230"/>
        <n v="41819639"/>
        <n v="15667666"/>
        <n v="46783353"/>
        <n v="30008757"/>
        <n v="16435822"/>
        <n v="41433117"/>
        <n v="41157922"/>
        <n v="5592359"/>
        <n v="1761689600"/>
        <n v="7827163"/>
        <n v="32326223"/>
        <n v="76924205"/>
        <n v="12792563"/>
        <n v="14268685"/>
        <n v="27454189"/>
        <n v="22473367"/>
        <n v="14158074"/>
        <n v="18802935"/>
        <n v="38404027"/>
        <n v="16268893"/>
        <n v="9225966"/>
        <n v="57782204"/>
        <n v="42891703"/>
        <n v="43410170"/>
        <n v="26175646"/>
        <n v="34720777"/>
        <n v="24148246"/>
        <n v="11208771"/>
        <n v="64539891"/>
        <n v="37076956"/>
        <n v="11295294"/>
        <n v="13492934"/>
        <n v="24737448"/>
        <n v="7611518"/>
        <n v="29154009"/>
        <n v="14837765"/>
        <n v="43240096"/>
        <n v="36800025"/>
        <n v="18281210"/>
        <n v="2"/>
        <n v="15788862"/>
        <n v="11889569"/>
        <n v="79781404"/>
        <n v="-1650491"/>
        <n v="61601942"/>
        <n v="74753429"/>
        <n v="14031394"/>
        <n v="7220341"/>
        <n v="160047211"/>
        <n v="7560706"/>
        <n v="17138834"/>
        <n v="34482716"/>
        <n v="13318944000"/>
        <n v="3429643000"/>
        <n v="3281043000"/>
        <n v="8021256000"/>
        <n v="9701005000"/>
        <n v="6859586000"/>
        <n v="683703744"/>
        <n v="28559932000"/>
        <n v="5173109000"/>
        <n v="7967671000"/>
        <n v="34038190000"/>
        <n v="213357000"/>
        <n v="162659438"/>
        <n v="32550000"/>
        <n v="502786097"/>
        <n v="176145114"/>
        <n v="16248951457"/>
        <n v="1040052426"/>
        <n v="49913000"/>
        <n v="237643000"/>
        <n v="107309063"/>
        <n v="447318000"/>
        <n v="237622008"/>
        <n v="78157162"/>
        <n v="107162368"/>
        <n v="208360233"/>
        <n v="903865006"/>
        <n v="136023000"/>
        <n v="436121115"/>
        <n v="229218717"/>
        <n v="15511092"/>
        <n v="127637981"/>
        <n v="221152375"/>
        <n v="412194452"/>
        <n v="42624219000"/>
        <n v="11186852000"/>
        <n v="34445279"/>
        <n v="452342000"/>
        <n v="4874081000"/>
        <n v="864289000"/>
        <n v="566321535"/>
        <n v="262045382"/>
        <n v="187116295"/>
        <n v="2865348000"/>
        <n v="1148195000"/>
        <n v="7726357"/>
        <n v="48954602"/>
        <n v="-105877000"/>
        <n v="115153809"/>
        <n v="22064195"/>
        <n v="16833157"/>
        <n v="3433114"/>
        <n v="59679000"/>
        <n v="403687000"/>
        <n v="42203036"/>
        <n v="416150445"/>
        <n v="48626000"/>
        <n v="120939000"/>
        <n v="-875399"/>
        <n v="1240643000000"/>
        <n v="2503755462"/>
        <n v="487655000"/>
        <n v="551428000"/>
        <n v="-834000"/>
        <n v="822709000"/>
        <n v="5624223000"/>
        <n v="420188678"/>
        <n v="87318792"/>
        <n v="397926038"/>
        <n v="366007026"/>
        <n v="970422000"/>
        <n v="176871592"/>
        <n v="4838675000"/>
        <n v="277308451"/>
        <n v="536295000"/>
        <n v="7436000"/>
        <n v="-96840000"/>
        <n v="4414681"/>
        <n v="74943798"/>
        <n v="1683733000"/>
        <n v="801443092"/>
        <n v="873792993"/>
        <n v="63480591"/>
        <n v="171688000"/>
        <n v="145438946"/>
        <n v="215494785"/>
        <n v="70827155"/>
        <n v="57696429"/>
        <n v="28318941"/>
        <n v="274626000"/>
        <n v="423198828"/>
        <n v="568875000"/>
        <n v="188485620"/>
        <n v="357348914"/>
        <n v="284723069"/>
        <n v="247709000"/>
        <n v="63433985"/>
        <n v="81389882"/>
        <n v="229189290"/>
        <n v="2085622204"/>
        <n v="1098938028"/>
        <n v="1265064000"/>
        <n v="895101842"/>
        <n v="289680517"/>
        <n v="516594396"/>
        <n v="416018666"/>
        <n v="97351253"/>
        <n v="680008503"/>
        <n v="134946134"/>
        <n v="327043223"/>
        <n v="212209908"/>
        <n v="2748135218"/>
        <n v="154846902"/>
        <n v="593922736"/>
        <n v="177676071"/>
        <n v="456114000"/>
        <n v="1378128000"/>
        <n v="-38223000"/>
        <n v="99301000"/>
        <n v="272183564"/>
        <n v="97881388"/>
        <n v="12893378"/>
        <n v="21881298"/>
        <n v="486989481"/>
        <n v="641136000"/>
        <n v="484185097"/>
        <n v="350701000"/>
        <n v="90225931"/>
        <n v="188983689"/>
        <n v="294138593"/>
        <n v="43154230"/>
        <n v="5820245"/>
        <n v="243610"/>
        <n v="34829906"/>
        <n v="647101173"/>
        <n v="126539575"/>
        <n v="170184814"/>
        <n v="-421576"/>
        <n v="1437071445"/>
        <n v="588064492"/>
        <n v="2019598493"/>
        <n v="3520892316"/>
        <n v="1107732"/>
        <n v="19424056"/>
        <n v="1287379000"/>
        <n v="64859979"/>
        <n v="206257722"/>
        <n v="594561647"/>
        <n v="1252773942"/>
        <n v="-217503000"/>
        <n v="-55869000"/>
        <n v="774269747"/>
        <n v="51761000"/>
        <n v="358352000"/>
        <n v="355119963"/>
        <n v="258321179"/>
        <n v="590969000"/>
        <n v="142393307"/>
        <n v="1590518000"/>
        <n v="157185513"/>
        <n v="119351802"/>
        <n v="117123046"/>
        <n v="1457587000"/>
        <n v="18019989"/>
        <n v="142408337"/>
        <n v="2240499368"/>
        <n v="297163444"/>
        <n v="75953071"/>
        <n v="133767530"/>
        <n v="4433226"/>
        <n v="9221714"/>
        <n v="52491074"/>
        <n v="52006987"/>
        <n v="91657731"/>
        <n v="63679793"/>
        <n v="27132259"/>
        <n v="119591000"/>
        <n v="111509401"/>
        <n v="111409703"/>
        <n v="113887189"/>
        <n v="96321889"/>
        <n v="28312322"/>
        <n v="-16684586"/>
        <n v="149695034"/>
        <n v="46368680"/>
        <n v="122830"/>
        <n v="19759817000"/>
        <n v="271065597"/>
        <n v="307003843"/>
        <n v="516319742"/>
        <n v="808333563"/>
        <n v="6482654"/>
        <n v="2960997"/>
        <n v="362353740"/>
        <n v="1230071000"/>
        <n v="68310131"/>
        <n v="9338582"/>
        <n v="19666543"/>
        <n v="-22653648"/>
        <n v="-634514"/>
        <n v="118960167"/>
        <n v="15791379"/>
        <n v="35610501000"/>
        <n v="9363356000"/>
        <n v="5315370000"/>
        <n v="91843765"/>
        <n v="202774140"/>
        <n v="19469037"/>
        <n v="2011246108"/>
        <n v="1885860653"/>
        <n v="180425815"/>
        <n v="11046086000"/>
        <n v="190808000"/>
        <n v="933601000"/>
        <n v="2191727000"/>
        <n v="515046654"/>
        <n v="563499000"/>
        <n v="1481414000"/>
        <n v="669538000"/>
        <s v="2022 data not available yet."/>
        <n v="711986705"/>
        <n v="454955779"/>
        <n v="609404000"/>
        <n v="463977316"/>
        <n v="1082912677"/>
        <n v="429307353"/>
        <n v="319528000"/>
        <n v="936820880"/>
        <n v="13432384000"/>
        <n v="2592472000"/>
        <n v="120673673"/>
        <n v="1442273000"/>
        <n v="257777000"/>
        <n v="423806170"/>
        <n v="239163000"/>
        <n v="566326000"/>
        <n v="243805000"/>
        <n v="232667000"/>
        <n v="224365000"/>
        <n v="99182629"/>
        <n v="70171037"/>
        <n v="231545635"/>
        <n v="71373782"/>
        <n v="4686725"/>
        <n v="8315425"/>
        <n v="7967168"/>
        <n v="47856458"/>
        <n v="24972240"/>
        <n v="48122351"/>
        <n v="37617936"/>
        <n v="19963601"/>
        <n v="2166786"/>
        <n v="18950547"/>
        <n v="97887982"/>
        <n v="352400353"/>
        <n v="90281300"/>
        <n v="117361338"/>
        <n v="43708463"/>
        <n v="154200000"/>
        <n v="256195414"/>
        <n v="30586254"/>
        <n v="32933263"/>
        <n v="30810721"/>
        <n v="167063206"/>
        <n v="23369658"/>
        <n v="64185720"/>
        <n v="64905577"/>
        <n v="29019450"/>
        <n v="32653380"/>
        <n v="39646422"/>
        <n v="42878393"/>
        <n v="63233653"/>
        <n v="11759834"/>
        <n v="16233799"/>
        <n v="51639303"/>
        <n v="37545474"/>
        <n v="21337351"/>
        <n v="36772799"/>
        <n v="51413154"/>
        <n v="7621320"/>
        <n v="54075731"/>
        <n v="5318763"/>
        <n v="40394399"/>
        <n v="104849098"/>
        <n v="23458173"/>
        <n v="17202121"/>
        <n v="96446734"/>
        <n v="25525263"/>
        <n v="18805675"/>
        <n v="17274240"/>
        <n v="25761272"/>
        <n v="18782835"/>
        <n v="8159909"/>
        <n v="62454173"/>
        <n v="69470542"/>
        <n v="53645989"/>
        <n v="32634634"/>
        <n v="53967904"/>
        <n v="26884049"/>
        <n v="13551264"/>
        <n v="80576225"/>
        <n v="35021247"/>
        <n v="19216658"/>
        <n v="13512196"/>
        <n v="22615148"/>
        <n v="13421289"/>
        <n v="34204848"/>
        <n v="23283860"/>
        <n v="55082731"/>
        <n v="43058059"/>
        <n v="33950830"/>
        <n v="11569054"/>
        <n v="17345905"/>
        <n v="15755590"/>
        <n v="90715824"/>
        <n v="-6505941"/>
        <n v="19158046"/>
        <n v="96678204"/>
        <n v="123878567"/>
        <n v="27888012"/>
        <n v="6490755"/>
        <n v="174955713"/>
        <n v="6657982"/>
        <n v="8330068"/>
        <n v="25632092"/>
        <n v="46336687"/>
        <n v="9545804"/>
        <n v="20606115000"/>
        <n v="3323080000"/>
        <n v="3966150000"/>
        <n v="15283716000"/>
        <n v="12705748000"/>
        <n v="14944853000"/>
        <n v="606780190"/>
        <n v="27433692000"/>
        <n v="9214760000"/>
        <n v="9686112000"/>
        <n v="33666653000"/>
        <n v="151391000"/>
        <n v="95320322"/>
        <n v="897000"/>
        <n v="84996089"/>
        <n v="166551292"/>
        <n v="6913614534"/>
        <n v="1186809514"/>
        <n v="53437000"/>
        <n v="309949000"/>
        <n v="62814888"/>
        <n v="375034000"/>
        <n v="394498665"/>
        <n v="-28418778"/>
        <n v="283350250"/>
        <n v="155799702"/>
        <n v="115895672"/>
        <n v="1411821152"/>
        <n v="187665000"/>
        <n v="584548660"/>
        <n v="234870584"/>
        <n v="17772015"/>
        <n v="145332453"/>
        <n v="243373120"/>
        <n v="9385704"/>
        <n v="22856122000"/>
        <n v="4516966000"/>
        <n v="15599125"/>
        <n v="229369000"/>
        <n v="5443344000"/>
        <n v="364476000"/>
        <n v="708084000"/>
        <n v="304818567"/>
        <n v="262452930"/>
        <n v="3495180000"/>
        <n v="1124894000"/>
        <n v="7510879"/>
        <n v="50587839"/>
        <n v="-68163000"/>
        <n v="180133255"/>
        <n v="19216615"/>
        <n v="-39574982"/>
        <n v="35194418"/>
        <n v="88753000"/>
        <n v="230588000"/>
        <n v="47579777"/>
        <n v="538134383"/>
        <n v="224851000"/>
        <n v="-42686000"/>
        <n v="5724705"/>
        <n v="1056830000000"/>
        <n v="1858369000"/>
        <n v="671441000"/>
        <n v="568994000"/>
        <n v="-653000"/>
        <n v="998239751"/>
        <n v="5667780000"/>
        <n v="494772811"/>
        <n v="84886371"/>
        <n v="406686802"/>
        <n v="345742795"/>
        <n v="-53365000"/>
        <n v="247567256"/>
        <n v="2074043000"/>
        <n v="397342101"/>
        <n v="446514000"/>
        <n v="-10851000"/>
        <n v="-846443000"/>
        <n v="7278143"/>
        <n v="151677989"/>
        <n v="-578499000"/>
        <n v="975903948"/>
        <n v="1711125094"/>
        <n v="43312472"/>
        <n v="142430000"/>
        <n v="110429909"/>
        <n v="196509415"/>
        <n v="32890216"/>
        <n v="70446559"/>
        <n v="22752337"/>
        <n v="206398000"/>
        <n v="335357146"/>
        <n v="567039000"/>
        <n v="151100721"/>
        <n v="276506352"/>
        <n v="189202672"/>
        <n v="303735000"/>
        <n v="53154962"/>
        <n v="128920905"/>
        <n v="236899163"/>
        <n v="2271503973"/>
        <n v="1294687649"/>
        <n v="1361878000"/>
        <n v="1078667701"/>
        <n v="369633070"/>
        <n v="547283145"/>
        <n v="433144423"/>
        <n v="104094823"/>
        <n v="1003732223"/>
        <s v="2023 data not available yet."/>
        <n v="299465506"/>
        <n v="216784376"/>
        <n v="3216705547"/>
        <n v="133052082"/>
        <n v="701740623"/>
        <n v="207043372"/>
        <n v="561134000"/>
        <n v="1905087000"/>
        <n v="408096000"/>
        <n v="270725000"/>
        <n v="291294589"/>
        <n v="97087596"/>
        <n v="32859096"/>
        <n v="31636837"/>
        <n v="597963723"/>
        <n v="820804500"/>
        <n v="396148715"/>
        <n v="251864000"/>
        <n v="67833086"/>
        <n v="342736659"/>
        <n v="424886781"/>
        <n v="57433469"/>
        <n v="11673046"/>
        <n v="-334532"/>
        <n v="19534806"/>
        <n v="964046345"/>
        <n v="140004675"/>
        <n v="216210554"/>
        <n v="-377404"/>
        <n v="1809787003"/>
        <n v="581776138"/>
        <n v="2064670879"/>
        <n v="3435723261"/>
        <n v="-4165255"/>
        <n v="20358885"/>
        <n v="1275928000"/>
        <n v="80404565"/>
        <n v="209862128"/>
        <n v="738699834"/>
        <n v="1162606694"/>
        <n v="431632000"/>
        <n v="133953000"/>
        <n v="481900000"/>
        <n v="401050000"/>
        <n v="445075000"/>
        <n v="357728587"/>
        <n v="380511633"/>
        <n v="775569000"/>
        <n v="81802317"/>
        <n v="1503535000"/>
        <n v="224486478"/>
        <n v="180446721"/>
        <n v="180923672"/>
        <n v="1070406000"/>
        <n v="22725635"/>
        <n v="137705068"/>
        <n v="2242802512"/>
        <n v="371679334"/>
        <n v="116052216"/>
        <n v="164841247"/>
        <n v="4751817"/>
        <n v="18993486"/>
        <n v="62295835"/>
        <n v="51323370"/>
        <n v="73672503"/>
        <n v="57321895"/>
        <n v="19585481"/>
        <n v="113988000"/>
        <n v="121949996"/>
        <n v="187311893"/>
        <n v="120234851"/>
        <n v="111176010"/>
        <n v="31352495"/>
        <n v="25770502"/>
        <n v="163393034"/>
        <n v="104038423"/>
        <n v="60378766"/>
        <n v="67744726"/>
        <n v="15520673000"/>
        <n v="181987424"/>
        <n v="277842938"/>
        <n v="565992505"/>
        <n v="1141128598"/>
        <n v="9655452"/>
        <n v="3337778"/>
        <n v="293003751"/>
        <n v="1261559000"/>
        <n v="83441273"/>
        <n v="8953308"/>
        <n v="3020364"/>
        <n v="-43962327"/>
        <n v="-37478"/>
        <n v="124738299"/>
        <n v="22267473"/>
        <n v="36501992000"/>
        <n v="9451893000"/>
        <n v="4880612000"/>
        <n v="182688170"/>
        <n v="245778853"/>
        <n v="20636985"/>
        <n v="2597618000"/>
        <n v="2201101039"/>
        <n v="210405535"/>
        <n v="17580067000"/>
        <n v="276996000"/>
        <n v="916372000"/>
        <n v="3531833000"/>
        <n v="673611672"/>
        <n v="829798000"/>
        <n v="4289182000"/>
        <n v="873660000"/>
        <n v="1407513000"/>
        <n v="701351004"/>
        <n v="920691000"/>
        <n v="748249537"/>
        <n v="1191970000"/>
        <n v="520808915"/>
        <n v="1535491000"/>
        <n v="807336918"/>
        <n v="16464810000"/>
        <n v="3584771000"/>
        <n v="545899000"/>
        <n v="1838934000"/>
        <n v="331648000"/>
        <n v="236249634"/>
        <n v="24953000"/>
        <n v="1754512000"/>
        <n v="215755000"/>
        <n v="271504000"/>
        <n v="143338502"/>
        <n v="14599534"/>
        <n v="83844625"/>
        <n v="24433119"/>
        <n v="5788630"/>
        <n v="10025348"/>
        <n v="9447412"/>
        <n v="68711822"/>
        <n v="31540861"/>
        <n v="52741468"/>
        <n v="50679554"/>
        <n v="14360233"/>
        <n v="57166345"/>
        <n v="17548286"/>
        <n v="107938462"/>
        <n v="405877523"/>
        <n v="98752659"/>
        <n v="131869314"/>
        <n v="43292858"/>
        <n v="190037541"/>
        <n v="149700926"/>
        <n v="39006820"/>
        <n v="33882725"/>
        <n v="38473882"/>
        <n v="298091219"/>
        <n v="26768186"/>
        <n v="63967821"/>
        <n v="64857975"/>
        <n v="39270257"/>
        <n v="38686995"/>
        <n v="57563510"/>
        <n v="44694954"/>
        <n v="73739245"/>
        <n v="16940950"/>
        <n v="18231573"/>
        <n v="73769391"/>
        <n v="42498589"/>
        <n v="27748434"/>
        <n v="34827887"/>
        <n v="56460772"/>
        <n v="11435527"/>
        <n v="21482459"/>
        <n v="4140116"/>
        <n v="32162976"/>
        <n v="179568870"/>
        <n v="34592560"/>
        <n v="33497633"/>
        <n v="114282017"/>
        <n v="34435320"/>
        <n v="17783944"/>
        <n v="17856835"/>
        <n v="30226579"/>
        <n v="15989750"/>
        <n v="3601188"/>
        <n v="66651715"/>
        <n v="62995685"/>
        <n v="39803870"/>
        <n v="27936964"/>
        <n v="89762028"/>
        <n v="22410450"/>
        <n v="14073713"/>
        <n v="106509411"/>
        <n v="30481978"/>
        <n v="28247623"/>
        <n v="16258906"/>
        <n v="26775061"/>
        <n v="17872472"/>
        <n v="44020698"/>
        <n v="34384083"/>
        <n v="70711552"/>
        <n v="44399540"/>
        <n v="34711031"/>
        <n v="4717687"/>
        <n v="18301813"/>
        <n v="22053786"/>
        <n v="78971247"/>
        <n v="30653885"/>
        <n v="25875362"/>
        <n v="129205000"/>
        <n v="134338261"/>
        <n v="40627689"/>
        <n v="12524893"/>
        <n v="190290592"/>
        <n v="9954251"/>
        <n v="-560010"/>
        <n v="32667690"/>
        <n v="69328252"/>
        <n v="11882948"/>
        <n v="17252501000"/>
        <n v="3779125000"/>
        <n v="4174249000"/>
        <n v="9621734000"/>
        <n v="14136138000"/>
        <n v="9469351000"/>
        <s v="2024 data not available yet."/>
        <n v="31912742000"/>
        <n v="5654008000"/>
        <n v="10934157000"/>
        <n v="37621231000"/>
        <n v="1342292117"/>
        <n v="665315055"/>
        <n v="223898361"/>
        <n v="350559221"/>
        <n v="288329434"/>
        <n v="623393041"/>
        <n v="25623768000"/>
        <n v="4075699000"/>
        <n v="253744000"/>
        <n v="4957019000"/>
        <n v="354438189"/>
        <n v="3330590000"/>
        <n v="1522639000"/>
        <n v="878228000000"/>
        <n v="1335625000"/>
        <n v="875183000"/>
        <n v="0"/>
        <n v="6384350000"/>
        <n v="954086000"/>
        <n v="288181000"/>
        <n v="-642464000"/>
        <n v="-985022000"/>
        <n v="759899686"/>
        <n v="2359050000"/>
        <n v="188540658"/>
        <n v="240474000"/>
        <n v="529016002"/>
        <n v="667361000"/>
        <n v="2410730385"/>
        <n v="1558973000"/>
        <n v="454081921"/>
        <n v="382454397"/>
        <n v="1113896776"/>
        <n v="214963195"/>
        <n v="3744258398"/>
        <n v="2363135000"/>
        <n v="34929754"/>
        <n v="319240000"/>
        <n v="472335610"/>
        <n v="199953924"/>
        <n v="76411632"/>
        <n v="811218990"/>
        <n v="437774991"/>
        <n v="915215000"/>
        <n v="1335194000"/>
        <n v="281231419"/>
        <n v="196350037"/>
        <n v="499656331"/>
        <n v="17486273000"/>
        <n v="289123005"/>
        <n v="1174995716"/>
        <n v="1167394000"/>
        <n v="37300410000"/>
        <n v="9894026000"/>
        <n v="6471066000"/>
        <n v="305470474"/>
        <n v="2782974000"/>
        <n v="3025720349"/>
        <n v="16596268000"/>
        <n v="18794316000"/>
        <n v="5176091000"/>
        <n v="1379606000"/>
        <n v="57822217"/>
        <n v="12059282"/>
        <n v="38583065"/>
        <n v="13889641"/>
        <n v="16190443"/>
        <n v="11086100000"/>
        <n v="3280614000"/>
        <n v="2844407000"/>
        <n v="7096783000"/>
        <n v="8875354000"/>
        <n v="5835693000"/>
        <n v="754401972"/>
        <n v="20668060000"/>
        <n v="4262047000"/>
        <n v="5734970000"/>
        <n v="21940957000"/>
        <n v="201933000"/>
        <n v="108833977"/>
        <n v="57408000"/>
        <n v="143249098"/>
        <n v="131297896"/>
        <n v="2566994757"/>
        <n v="802621379"/>
        <n v="24487000"/>
        <n v="195560000"/>
        <n v="113509670"/>
        <n v="336652000"/>
        <n v="109100446"/>
        <n v="201671274"/>
        <n v="24640337"/>
        <n v="336004148"/>
        <n v="125259098"/>
        <n v="306957988"/>
        <n v="12128000"/>
        <n v="128803476"/>
        <n v="265827680"/>
        <n v="14678899"/>
        <n v="80273232"/>
        <n v="254114026"/>
        <n v="17925806"/>
        <n v="23262117000"/>
        <n v="1665188000"/>
        <n v="15764248"/>
        <n v="391931000"/>
        <n v="4640383000"/>
        <n v="329836000"/>
        <n v="691817943"/>
        <n v="238785062"/>
        <n v="143247354"/>
        <n v="2527749000"/>
        <n v="786514000"/>
        <n v="51804506"/>
        <n v="19414430"/>
        <n v="-57662000"/>
        <n v="36273405"/>
        <n v="35647654"/>
        <n v="21390578"/>
        <n v="1975244"/>
        <n v="-65148000"/>
        <n v="1339000"/>
        <n v="29307619"/>
        <n v="423739575"/>
        <n v="-79538000"/>
        <n v="21171000"/>
        <n v="11402785"/>
        <n v="440453000000"/>
        <n v="409975022"/>
        <n v="459159000"/>
        <n v="463112000"/>
        <n v="943505000"/>
        <n v="693826000"/>
        <n v="5535508000"/>
        <n v="309645288"/>
        <n v="101807105"/>
        <n v="255984481"/>
        <n v="132476488"/>
        <n v="1088716000"/>
        <n v="146871549"/>
        <n v="1172943000"/>
        <n v="202564243"/>
        <n v="729219000"/>
        <n v="30298000"/>
        <n v="417798000"/>
        <n v="39972735"/>
        <n v="80619093"/>
        <n v="-902609000"/>
        <n v="467212282"/>
        <n v="596594537"/>
        <n v="148070964"/>
        <n v="249918000"/>
        <n v="256960234"/>
        <n v="196126503"/>
        <n v="158034900"/>
        <n v="74185347"/>
        <n v="26966407"/>
        <n v="302541000"/>
        <n v="397775728"/>
        <n v="666378000"/>
        <n v="473231071"/>
        <n v="678852196"/>
        <n v="341782290"/>
        <n v="259608000"/>
        <n v="68246999"/>
        <n v="79597507"/>
        <n v="251758440"/>
        <n v="1911153862"/>
        <n v="960297076"/>
        <n v="1039299330"/>
        <n v="449724865"/>
        <n v="223880876"/>
        <n v="481194330"/>
        <n v="351837277"/>
        <n v="296423774"/>
        <n v="599999158"/>
        <n v="60824257"/>
        <n v="182979942"/>
        <n v="188488590"/>
        <n v="1864411104"/>
        <n v="146426912"/>
        <n v="513295579"/>
        <n v="171774806"/>
        <n v="141138000"/>
        <n v="2062417000"/>
        <n v="-184436000"/>
        <n v="-168348000"/>
        <n v="150255255"/>
        <n v="90318251"/>
        <n v="1234227"/>
        <n v="29552600"/>
        <n v="99045725"/>
        <n v="455576000"/>
        <n v="450916737"/>
        <n v="359264000"/>
        <n v="84290366"/>
        <n v="125168156"/>
        <n v="47559073"/>
        <n v="89791142"/>
        <n v="6311668"/>
        <n v="1955645"/>
        <n v="30066561"/>
        <n v="436377339"/>
        <n v="67809621"/>
        <n v="168623188"/>
        <n v="184022"/>
        <n v="1671891150"/>
        <n v="487544930"/>
        <n v="1572131929"/>
        <n v="2879825932"/>
        <n v="5433770"/>
        <n v="18155566"/>
        <n v="1328609000"/>
        <n v="60167354"/>
        <n v="309044199"/>
        <n v="325737523"/>
        <n v="774677826"/>
        <n v="-319029000"/>
        <n v="-28348000"/>
        <n v="-88300880"/>
        <n v="-424685000"/>
        <n v="298316000"/>
        <n v="162013957"/>
        <n v="93321061"/>
        <n v="318129600"/>
        <n v="127415381"/>
        <n v="476163000"/>
        <n v="103600407"/>
        <n v="97798915"/>
        <n v="115530182"/>
        <n v="674650000"/>
        <n v="24536798"/>
        <n v="95654830"/>
        <n v="1023138176"/>
        <n v="124308262"/>
        <n v="92094619"/>
        <n v="107571469"/>
        <n v="4360753"/>
        <n v="-6446204"/>
        <n v="41520309"/>
        <n v="40546647"/>
        <n v="91468049"/>
        <n v="55703090"/>
        <n v="30560881"/>
        <n v="81087000"/>
        <n v="109145610"/>
        <n v="121437363"/>
        <n v="136480370"/>
        <n v="45618465"/>
        <n v="35889944"/>
        <n v="-16245025"/>
        <n v="90704657"/>
        <n v="7585926"/>
        <n v="8097106000"/>
        <n v="357127488"/>
        <n v="249588973"/>
        <n v="42233821"/>
        <n v="725839039"/>
        <n v="-12358419"/>
        <n v="2620690"/>
        <n v="230749457"/>
        <n v="803942000"/>
        <n v="60929826"/>
        <n v="9905566"/>
        <n v="23151018"/>
        <n v="14206104"/>
        <n v="-662540"/>
        <n v="63608056"/>
        <n v="30784809"/>
        <n v="33028703000"/>
        <n v="8152408000"/>
        <n v="5444638000"/>
        <n v="187616247"/>
        <n v="180327152"/>
        <n v="5459062"/>
        <n v="1421971943"/>
        <n v="826574621"/>
        <n v="88803654"/>
        <n v="7378600000"/>
        <n v="238869000"/>
        <n v="773021000"/>
        <n v="1688875000"/>
        <n v="554703816"/>
        <n v="401281000"/>
        <n v="866840000"/>
        <n v="409394000"/>
        <n v="137654000"/>
        <n v="578886628"/>
        <s v="2020 data not available yet."/>
        <n v="482323864"/>
        <n v="460497000"/>
        <n v="260108973"/>
        <n v="702941576"/>
        <n v="404724290"/>
        <n v="186932000"/>
        <n v="687209415"/>
        <n v="10947777000"/>
        <n v="2437890000"/>
        <n v="117367316"/>
        <n v="1337077000"/>
        <n v="241060000"/>
        <n v="219665046"/>
        <n v="95430000"/>
        <n v="481219000"/>
        <n v="257834000"/>
        <n v="178770000"/>
        <n v="177628000"/>
        <n v="21234968"/>
        <n v="20902935"/>
        <n v="254095699"/>
        <n v="56396467"/>
        <n v="10209123"/>
        <n v="8641217"/>
        <n v="9288020"/>
        <n v="57070709"/>
        <n v="24026621"/>
        <n v="10795932"/>
        <n v="29192824"/>
        <n v="19541292"/>
        <n v="129760203"/>
        <n v="16893489"/>
        <n v="92465089"/>
        <n v="106409847"/>
        <n v="54988608"/>
        <n v="113757358"/>
        <n v="36449511"/>
        <n v="198379900"/>
        <n v="77172849"/>
        <n v="32761001"/>
        <n v="27950790"/>
        <n v="21314505"/>
        <n v="105796225"/>
        <n v="23185671"/>
        <n v="71514108"/>
        <n v="68035544"/>
        <n v="18791491"/>
        <n v="15253380"/>
        <n v="32363872"/>
        <n v="68903758"/>
        <n v="37655567"/>
        <n v="7611954"/>
        <n v="45931586"/>
        <n v="28203700"/>
        <n v="15278965"/>
        <n v="25152196"/>
        <n v="37838560"/>
        <n v="2624443"/>
        <n v="21772062"/>
        <n v="3945665"/>
        <n v="22642048"/>
        <n v="18232915"/>
        <n v="8640787"/>
        <n v="15810682"/>
        <n v="33792826"/>
        <n v="19510896"/>
        <n v="17763519"/>
        <n v="20995005"/>
        <n v="24986426"/>
        <n v="7529841"/>
        <n v="10755100"/>
        <n v="47404005"/>
        <n v="15887048"/>
        <n v="27689152"/>
        <n v="28421598"/>
        <n v="16665420"/>
        <n v="37883094"/>
        <n v="8075983"/>
        <n v="29860980"/>
        <n v="10199067"/>
        <n v="16067417"/>
        <n v="1"/>
        <n v="10543923"/>
        <n v="6464978"/>
        <n v="20086090"/>
        <n v="10722812000"/>
        <n v="2976943000"/>
        <n v="2818228000"/>
        <n v="6853108000"/>
        <n v="9389310000"/>
        <n v="6717934000"/>
        <n v="274095864"/>
        <n v="19460415000"/>
        <n v="3945347000"/>
        <n v="5604324000"/>
        <n v="20806978000"/>
        <n v="194030000"/>
        <n v="31050819"/>
        <n v="71935000"/>
        <n v="141709869"/>
        <n v="134538602"/>
        <n v="2303718586"/>
        <n v="738351312"/>
        <n v="-14845000"/>
        <n v="165646000"/>
        <n v="61650651"/>
        <n v="246060000"/>
        <n v="50706037"/>
        <n v="33384291"/>
        <n v="13178134"/>
        <n v="-34485946"/>
        <n v="32737508"/>
        <n v="1273002829"/>
        <n v="272080000"/>
        <n v="359302516"/>
        <n v="379806580"/>
        <n v="9810100"/>
        <n v="70823155"/>
        <n v="326428340"/>
        <n v="59458969"/>
        <n v="35695421000"/>
        <n v="1694025000"/>
        <n v="22792879"/>
        <n v="2143596000"/>
        <n v="4504304000"/>
        <n v="401256000"/>
        <n v="550749995"/>
        <n v="272992781"/>
        <n v="114033237"/>
        <n v="2193046000"/>
        <n v="685631000"/>
        <n v="20207387"/>
        <n v="16758800"/>
        <n v="-35177000"/>
        <n v="43635090"/>
        <n v="33188010"/>
        <n v="25141595"/>
        <n v="5560489"/>
        <n v="-146513000"/>
        <n v="5701000"/>
        <n v="22465385"/>
        <n v="260306885"/>
        <n v="96473000"/>
        <n v="73936000"/>
        <n v="17242968"/>
        <n v="720959000000"/>
        <n v="195035817"/>
        <n v="457962000"/>
        <n v="597947000"/>
        <n v="1875584000"/>
        <n v="689179000"/>
        <n v="5366674000"/>
        <n v="264663198"/>
        <n v="42925382"/>
        <n v="200417631"/>
        <n v="118358781"/>
        <n v="1498271000"/>
        <n v="98999416"/>
        <n v="1635242000"/>
        <n v="202793901"/>
        <n v="899195000"/>
        <n v="41040000"/>
        <n v="1059057000"/>
        <n v="38097798"/>
        <n v="53381357"/>
        <n v="1717911000"/>
        <n v="545335977"/>
        <n v="719409707"/>
        <n v="92023567"/>
        <n v="118452000"/>
        <n v="221300291"/>
        <n v="216322209"/>
        <n v="119101301"/>
        <n v="88460346"/>
        <n v="26605253"/>
        <n v="315710000"/>
        <n v="336626039"/>
        <n v="649793000"/>
        <n v="426642943"/>
        <n v="537537701"/>
        <n v="334800550"/>
        <n v="223061000"/>
        <n v="54578574"/>
        <n v="31713963"/>
        <n v="227319905"/>
        <n v="1463333149"/>
        <n v="829270348"/>
        <n v="901183033"/>
        <n v="447847387"/>
        <n v="165655651"/>
        <n v="474334766"/>
        <n v="282621194"/>
        <n v="258954528"/>
        <n v="472931070"/>
        <n v="119176890"/>
        <n v="287810174"/>
        <n v="180712944"/>
        <n v="1523538971"/>
        <n v="133813889"/>
        <n v="419431044"/>
        <n v="142938572"/>
        <n v="171149000"/>
        <n v="1074814000"/>
        <n v="516316000"/>
        <n v="227539000"/>
        <n v="156597737"/>
        <n v="127711801"/>
        <n v="-7645580"/>
        <n v="27906556"/>
        <n v="333218723"/>
        <n v="548826112"/>
        <n v="326781000"/>
        <n v="77509173"/>
        <n v="241848995"/>
        <n v="279462997"/>
        <n v="60121415"/>
        <n v="5679900"/>
        <n v="-2426177"/>
        <n v="20897313"/>
        <n v="480018783"/>
        <n v="53850159"/>
        <n v="184823052"/>
        <n v="444046"/>
        <n v="1644529737"/>
        <n v="302952503"/>
        <n v="1557095441"/>
        <n v="1968386659"/>
        <n v="1368503"/>
        <n v="45174480"/>
        <n v="1273170000"/>
        <n v="61634312"/>
        <n v="265178032"/>
        <n v="461599463"/>
        <n v="725685826"/>
        <n v="302420000"/>
        <n v="51689000"/>
        <n v="407845354"/>
        <n v="124986000"/>
        <n v="297360000"/>
        <n v="223575568"/>
        <n v="83932714"/>
        <n v="131063997"/>
        <n v="1121760000"/>
        <n v="178673344"/>
        <n v="77932034"/>
        <n v="107771488"/>
        <n v="824440000"/>
        <n v="46168194"/>
        <n v="102402280"/>
        <n v="1438437574"/>
        <n v="77401831"/>
        <n v="97050966"/>
        <n v="130888131"/>
        <n v="3149402"/>
        <n v="15740000"/>
        <n v="39038298"/>
        <n v="46443108"/>
        <n v="91994435"/>
        <n v="49938015"/>
        <n v="26040412"/>
        <n v="92149000"/>
        <n v="111496637"/>
        <n v="102484365"/>
        <n v="133621543"/>
        <n v="55408450"/>
        <n v="68787296"/>
        <n v="33207843"/>
        <n v="115160971"/>
        <n v="-42569223"/>
        <n v="6124117000"/>
        <n v="232646977"/>
        <n v="392636988"/>
        <n v="786932028"/>
        <n v="844596548"/>
        <n v="19711860"/>
        <n v="19520364"/>
        <n v="133460378"/>
        <n v="987398000"/>
        <n v="42322824"/>
        <n v="10288441"/>
        <n v="-65065284"/>
        <n v="6908507"/>
        <n v="-935993"/>
        <n v="40492779"/>
        <n v="12256237"/>
        <n v="31189989000"/>
        <n v="7799987000"/>
        <n v="5968506000"/>
        <n v="135386636"/>
        <n v="163821932"/>
        <n v="22459772"/>
        <n v="812021920"/>
        <n v="681368249"/>
        <n v="52682375"/>
        <n v="7235147000"/>
        <n v="114697000"/>
        <n v="711510000"/>
        <n v="2125486000"/>
        <n v="732619502"/>
        <n v="525486000"/>
        <n v="766232000"/>
        <n v="491155000"/>
        <n v="125809000"/>
        <n v="662809033"/>
        <n v="9727000"/>
        <n v="353814690"/>
        <n v="482338000"/>
        <n v="238924276"/>
        <n v="856566740"/>
        <n v="374005856"/>
        <n v="133751000"/>
        <n v="702957253"/>
        <n v="9606296000"/>
        <n v="2745476000"/>
        <n v="109654379"/>
        <n v="1317096000"/>
        <n v="187465000"/>
        <n v="312929203"/>
        <n v="154593000"/>
        <n v="505299000"/>
        <n v="203564000"/>
        <n v="105586000"/>
        <n v="196803000"/>
        <n v="15834915"/>
        <n v="229878821"/>
        <n v="49753028"/>
        <n v="7881895"/>
        <n v="9959099"/>
        <n v="9185065"/>
        <n v="46919776"/>
        <n v="21002917"/>
        <n v="8262541"/>
        <n v="31699796"/>
        <n v="14549151"/>
        <n v="74344100"/>
        <n v="10369681"/>
        <n v="63720063"/>
        <n v="24138631"/>
        <n v="41657289"/>
        <n v="108132305"/>
        <n v="30944768"/>
        <n v="171344172"/>
        <n v="91839098"/>
        <n v="35664556"/>
        <n v="25500051"/>
        <n v="18700159"/>
        <n v="49263607"/>
        <n v="22011767"/>
        <n v="47612239"/>
        <n v="59530645"/>
        <n v="2901709"/>
        <n v="45902764"/>
        <n v="58582186"/>
        <n v="10516643"/>
        <n v="23782495"/>
        <n v="30124668"/>
        <n v="36614129"/>
        <n v="5569315"/>
        <n v="10643281"/>
        <n v="13400977"/>
        <n v="33965910"/>
        <n v="8914831000"/>
        <n v="2717930000"/>
        <n v="2712760000"/>
        <n v="6342637000"/>
        <n v="7390867000"/>
        <n v="6539649000"/>
        <n v="342904959"/>
        <n v="17271705000"/>
        <n v="3381664000"/>
        <n v="4771166000"/>
        <n v="19249399000"/>
        <n v="173015000"/>
        <n v="48722749"/>
        <n v="128377000"/>
        <n v="235674342"/>
        <n v="154785013"/>
        <n v="5101882652"/>
        <n v="689560871"/>
        <n v="47850000"/>
        <n v="98718000"/>
        <n v="46144726"/>
        <n v="155576000"/>
        <n v="102468990"/>
        <n v="55816318"/>
        <n v="-2071004"/>
        <n v="-43266289"/>
        <n v="8063977"/>
        <n v="1424995803"/>
        <n v="227526000"/>
        <n v="305334255"/>
        <n v="298381195"/>
        <n v="10784082"/>
        <n v="43967983"/>
        <n v="195571256"/>
        <n v="57655481000"/>
        <n v="2131246000"/>
        <n v="18991003"/>
        <n v="107804000"/>
        <n v="3897957000"/>
        <n v="3059343000"/>
        <n v="620401749"/>
        <n v="240757919"/>
        <n v="75763064"/>
        <n v="1406296000"/>
        <n v="782556000"/>
        <n v="19236403"/>
        <n v="13179484"/>
        <n v="-95866000"/>
        <n v="44123478"/>
        <n v="28729465"/>
        <n v="8605809"/>
        <n v="29667070"/>
        <n v="96110000"/>
        <n v="4636000"/>
        <n v="28985099"/>
        <n v="222065748"/>
        <n v="-50256000"/>
        <n v="127565000"/>
        <n v="47908408"/>
        <n v="839800000000"/>
        <n v="409918836"/>
        <n v="410444000"/>
        <n v="706415000"/>
        <n v="2683106000"/>
        <n v="580298000"/>
        <n v="5445362000"/>
        <n v="239916680"/>
        <n v="32022695"/>
        <n v="169787919"/>
        <n v="2865437000"/>
        <n v="83163588"/>
        <n v="1634778208"/>
        <n v="180289923"/>
        <n v="827578000"/>
        <n v="57970000"/>
        <n v="3365327000"/>
        <n v="25756220"/>
        <n v="47365018"/>
        <n v="2315041000"/>
        <n v="567655940"/>
        <n v="367514140"/>
        <n v="11882132"/>
        <n v="-13953000"/>
        <n v="100713446"/>
        <n v="147596222"/>
        <n v="48624734"/>
        <n v="65035893"/>
        <n v="15865596"/>
        <n v="37839000"/>
        <n v="34088391"/>
        <n v="537992000"/>
        <n v="140351671"/>
        <n v="261692258"/>
        <n v="142861070"/>
        <n v="131162000"/>
        <n v="-25920159"/>
        <n v="-7534571"/>
        <n v="1405632031"/>
        <n v="773498674"/>
        <n v="779612772"/>
        <n v="436335499"/>
        <n v="166510121"/>
        <n v="442962876"/>
        <n v="244610794"/>
        <n v="249905655"/>
        <n v="500747160"/>
        <n v="108080958"/>
        <n v="244076373"/>
        <n v="143351901"/>
        <n v="1327544068"/>
        <n v="131016915"/>
        <n v="438293471"/>
        <n v="185200000"/>
        <n v="836362000"/>
        <n v="538996000"/>
        <n v="171933000"/>
        <n v="81981605"/>
        <n v="124399831"/>
        <n v="-2588040"/>
        <n v="29254965"/>
        <n v="189326898"/>
        <n v="549592621"/>
        <n v="261676000"/>
        <n v="67792754"/>
        <n v="264102711"/>
        <n v="338758217"/>
        <n v="77563064"/>
        <n v="4947589"/>
        <n v="1360107"/>
        <n v="23329976"/>
        <n v="356445746"/>
        <n v="215354610"/>
        <n v="16883050"/>
        <n v="730138365"/>
        <n v="386458125"/>
        <n v="1446205688"/>
        <n v="1930821416"/>
        <n v="1591701"/>
        <n v="52993054"/>
        <n v="1113822000"/>
        <n v="54626699"/>
        <n v="198524687"/>
        <n v="212035805"/>
        <n v="642365236"/>
        <n v="338407000"/>
        <n v="61246000"/>
        <n v="1084496898"/>
        <n v="797837000"/>
        <n v="275082000"/>
        <n v="193459283"/>
        <n v="38270272"/>
        <n v="123909931"/>
        <n v="1235808000"/>
        <n v="157799691"/>
        <n v="66652652"/>
        <n v="107848578"/>
        <n v="1057151000"/>
        <n v="13262612"/>
        <n v="93684891"/>
        <n v="1393908588"/>
        <n v="30641745"/>
        <n v="92689084"/>
        <n v="118135589"/>
        <n v="7244027"/>
        <n v="19241308"/>
        <n v="26402373"/>
        <n v="33698318"/>
        <n v="65906315"/>
        <n v="39631815"/>
        <n v="26840326"/>
        <n v="93332000"/>
        <n v="55615110"/>
        <n v="82032974"/>
        <n v="117463758"/>
        <n v="23309798"/>
        <n v="56942794"/>
        <n v="12126585"/>
        <n v="25697336"/>
        <n v="5919614000"/>
        <n v="257215485"/>
        <n v="345070364"/>
        <n v="696479472"/>
        <n v="775080000"/>
        <n v="41488550"/>
        <n v="14939901"/>
        <n v="98974843"/>
        <n v="32799833"/>
        <n v="10422222"/>
        <n v="214381924"/>
        <n v="-9949647"/>
        <n v="-1004709"/>
        <n v="103374850"/>
        <n v="13920067"/>
        <n v="29363272000"/>
        <n v="6582203000"/>
        <n v="5424559000"/>
        <n v="90934823"/>
        <n v="133622553"/>
        <n v="24895527"/>
        <n v="947356578"/>
        <n v="719304047"/>
        <n v="26342529"/>
        <n v="7404653000"/>
        <n v="95102000"/>
        <n v="628748000"/>
        <n v="1896337000"/>
        <n v="628525078"/>
        <n v="751113000"/>
        <n v="844858000"/>
        <n v="442245000"/>
        <n v="128934000"/>
        <n v="649200425"/>
        <n v="177372000"/>
        <n v="260137582"/>
        <n v="451269000"/>
        <n v="257207845"/>
        <n v="756988708"/>
        <n v="273519600"/>
        <n v="181066000"/>
        <n v="638586464"/>
        <n v="8334392000"/>
        <n v="2968771000"/>
        <n v="122590024"/>
        <n v="1274034000"/>
        <n v="142179000"/>
        <n v="379465015"/>
        <n v="175470000"/>
        <n v="446393000"/>
        <n v="70039000"/>
        <n v="247631000"/>
        <n v="234458000"/>
        <n v="31047242"/>
        <n v="100181295"/>
        <n v="49673773"/>
        <n v="-18911440"/>
        <n v="10185042"/>
        <n v="7709219"/>
        <n v="36091776"/>
        <n v="10379523"/>
        <n v="27303138"/>
        <n v="14271777"/>
        <n v="7661435"/>
        <n v="7551868"/>
        <n v="16717311"/>
        <n v="11325869"/>
        <n v="12668893"/>
        <n v="8125211000"/>
        <n v="2579696000"/>
        <n v="2551261000"/>
        <n v="6479472000"/>
        <n v="7078053000"/>
        <n v="6376642000"/>
        <n v="308203380"/>
        <n v="15868715000"/>
        <n v="2857818000"/>
        <n v="4320038000"/>
        <n v="18748375000"/>
        <n v="170761000"/>
        <n v="167284374"/>
        <n v="58506000"/>
        <n v="186109944"/>
        <n v="150793691"/>
        <n v="3932294967"/>
        <n v="780468518"/>
        <n v="78345000"/>
        <n v="175948000"/>
        <n v="68664118"/>
        <n v="263195000"/>
        <n v="161176256"/>
        <n v="214264320"/>
        <n v="93444333"/>
        <n v="-25758492"/>
        <n v="1603083230"/>
        <n v="268523000"/>
        <n v="278399833"/>
        <n v="296668585"/>
        <n v="17277664"/>
        <n v="133059593"/>
        <n v="51228875000"/>
        <n v="1199203000"/>
        <n v="15192748"/>
        <n v="168269000"/>
        <n v="4390503000"/>
        <n v="2104167000"/>
        <n v="704461002"/>
        <n v="259417069"/>
        <n v="40641479"/>
        <n v="1632286000"/>
        <n v="-8417902"/>
        <n v="-14331056"/>
        <n v="51918000"/>
        <n v="34581373"/>
        <n v="34510780"/>
        <n v="52895079"/>
        <n v="26316457"/>
        <n v="110978000"/>
        <n v="7324000"/>
        <n v="27104948"/>
        <n v="198686908"/>
        <n v="52396000"/>
        <n v="1106254000"/>
        <n v="36266436"/>
        <n v="629536000000"/>
        <n v="395505000"/>
        <n v="887577000"/>
        <n v="2263520000"/>
        <n v="633681000"/>
        <n v="5583639000"/>
        <n v="205263802"/>
        <n v="2870299000"/>
        <n v="124542624"/>
        <n v="1426054151"/>
        <n v="284233502"/>
        <n v="738123000"/>
        <n v="83986000"/>
        <n v="2299760000"/>
        <n v="-51446873"/>
        <n v="89749923"/>
        <n v="2696024000"/>
        <n v="297269465"/>
        <n v="50772922"/>
        <n v="46912000"/>
        <n v="128475000"/>
        <n v="173217293"/>
        <n v="71874271"/>
        <n v="77854702"/>
        <n v="11772482"/>
        <n v="349469000"/>
        <n v="191657562"/>
        <n v="568798000"/>
        <n v="273678870"/>
        <n v="423703248"/>
        <n v="357473062"/>
        <n v="165282000"/>
        <n v="6911395"/>
        <n v="79470138"/>
        <n v="1441868420"/>
        <n v="712167317"/>
        <n v="710328366"/>
        <n v="559084054"/>
        <n v="195402409"/>
        <n v="498858638"/>
        <n v="258952644"/>
        <n v="284681676"/>
        <n v="764907321"/>
        <n v="130511136"/>
        <n v="217481385"/>
        <n v="218714955"/>
        <n v="1230622805"/>
        <n v="108435311"/>
        <n v="209914000"/>
        <n v="1032838000"/>
        <n v="728577000"/>
        <n v="171532000"/>
        <n v="79491327"/>
        <n v="126051686"/>
        <n v="-10369628"/>
        <n v="-5583334"/>
        <n v="175428392"/>
        <n v="615918312"/>
        <n v="256404000"/>
        <n v="55953319"/>
        <n v="272054251"/>
        <n v="308453246"/>
        <n v="104551207"/>
        <n v="2691032"/>
        <n v="-2522436"/>
        <n v="28298135"/>
        <n v="237978588"/>
        <n v="35901335"/>
        <n v="853895595"/>
        <n v="359137139"/>
        <n v="1287760346"/>
        <n v="2007557516"/>
        <n v="3829811"/>
        <n v="68819999"/>
        <n v="1037241000"/>
        <n v="49782312"/>
        <n v="182147502"/>
        <n v="449475358"/>
        <n v="822354000"/>
        <n v="75153000"/>
        <n v="1214620140"/>
        <n v="7376284"/>
        <n v="262602000"/>
        <n v="153380103"/>
        <n v="157291690"/>
        <n v="1073741000"/>
        <n v="173677629"/>
        <n v="77657669"/>
        <n v="117323771"/>
        <n v="1114010000"/>
        <n v="3745611"/>
        <n v="84394680"/>
        <n v="1365106356"/>
        <n v="58846313"/>
        <n v="100632369"/>
        <n v="36942431"/>
        <n v="6718638"/>
        <n v="21277382"/>
        <n v="12932862"/>
        <n v="12921337"/>
        <n v="13264038"/>
        <n v="6171715"/>
        <n v="57723985"/>
        <n v="-1320000"/>
        <n v="6620005000"/>
        <n v="271519427"/>
        <n v="341745284"/>
        <n v="722791955"/>
        <n v="731083734"/>
        <n v="55752020"/>
        <n v="13407643"/>
        <n v="25747195"/>
        <n v="9964304"/>
        <n v="26481731"/>
        <n v="-4688044"/>
        <n v="-6009638"/>
        <n v="74392436"/>
        <n v="18992242"/>
        <n v="27502547000"/>
        <n v="6530307000"/>
        <n v="4913018000"/>
        <n v="82404402"/>
        <n v="118620905"/>
        <n v="16663112"/>
        <n v="903626526"/>
        <n v="696196756"/>
        <n v="7889516000"/>
        <n v="39529000"/>
        <n v="947364000"/>
        <n v="2446983000"/>
        <n v="669578938"/>
        <n v="695915000"/>
        <n v="823709515"/>
        <n v="508582464"/>
        <n v="133270000"/>
        <n v="593938528"/>
        <n v="417825427"/>
        <n v="254837561"/>
        <n v="376913000"/>
        <n v="253619582"/>
        <n v="728531621"/>
        <n v="215223161"/>
        <n v="261374000"/>
        <n v="657690767"/>
        <n v="7830555000"/>
        <n v="2836576000"/>
        <n v="112670237"/>
        <n v="1301207000"/>
        <n v="118835000"/>
        <n v="503174035"/>
        <n v="181308144"/>
        <n v="381776000"/>
        <n v="70286000"/>
        <n v="178277000"/>
        <n v="169742000"/>
        <n v="25867319"/>
        <n v="-14255424"/>
        <n v="6190291"/>
        <n v="14397351"/>
        <n v="15214987"/>
        <n v="17963404"/>
      </sharedItems>
    </cacheField>
    <cacheField name="G&amp;A expenses" numFmtId="0">
      <sharedItems containsMixedTypes="1" containsNumber="1" minValue="-310591503" maxValue="89235000000"/>
    </cacheField>
    <cacheField name="Interest expense" numFmtId="0">
      <sharedItems containsMixedTypes="1" containsNumber="1" containsInteger="1" minValue="0" maxValue="12058000000"/>
    </cacheField>
    <cacheField name="Net income" numFmtId="0">
      <sharedItems containsMixedTypes="1" containsNumber="1" containsInteger="1" minValue="-4692733000" maxValue="597215000000"/>
    </cacheField>
    <cacheField name="EBITDA" numFmtId="0">
      <sharedItems containsMixedTypes="1" containsNumber="1" containsInteger="1" minValue="-3705865000" maxValue="1250137000000"/>
    </cacheField>
    <cacheField name="Gross profit ratio" numFmtId="0">
      <sharedItems containsMixedTypes="1" containsNumber="1" minValue="-9.9999999989999999" maxValue="2.7089601879999998"/>
    </cacheField>
    <cacheField name="Net income ratio" numFmtId="0">
      <sharedItems containsMixedTypes="1" containsNumber="1" minValue="-9.9999999989999999" maxValue="9.9999999989999999"/>
    </cacheField>
    <cacheField name="EBITDA ratio" numFmtId="0">
      <sharedItems containsMixedTypes="1" containsNumber="1" minValue="-9.9999999989999999" maxValue="9.999999998999999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2">
  <r>
    <x v="0"/>
    <x v="0"/>
    <s v="Financial Services"/>
    <s v="Banks - Regional"/>
    <b v="1"/>
    <n v="2995000000"/>
    <n v="31.1"/>
    <n v="93144500000"/>
    <n v="20413886000"/>
    <n v="9321894000"/>
    <n v="-4624977000"/>
    <n v="0.49614134209206839"/>
    <n v="-1085665000"/>
    <n v="67942099000"/>
    <n v="0"/>
    <n v="6.7592202394470058E-2"/>
    <x v="0"/>
    <n v="4.5628010267128953"/>
    <n v="-85.794881478172371"/>
    <n v="1.370939393556269"/>
    <n v="4.9653785247652842E-2"/>
  </r>
  <r>
    <x v="1"/>
    <x v="1"/>
    <s v="Financial Services"/>
    <s v="Banks - Regional"/>
    <b v="1"/>
    <n v="1025000000"/>
    <n v="17.260000000000002"/>
    <n v="17691500000"/>
    <n v="6144421000"/>
    <n v="1230933000"/>
    <n v="-3676000"/>
    <n v="2.9863526284533764E-3"/>
    <n v="1664334000"/>
    <n v="17201697000"/>
    <n v="0"/>
    <n v="1.4055223009513975"/>
    <x v="1"/>
    <n v="2.8792786171390272"/>
    <n v="10.629777436500126"/>
    <n v="1.0284741092695679"/>
    <n v="2.0778339880733686E-4"/>
  </r>
  <r>
    <x v="2"/>
    <x v="2"/>
    <s v="Financial Services"/>
    <s v="Banks - Regional"/>
    <b v="1"/>
    <n v="1247300000"/>
    <n v="14.18"/>
    <n v="17686714000"/>
    <n v="6129490000"/>
    <n v="1956630000"/>
    <n v="-899531000"/>
    <n v="0.45973485022717631"/>
    <n v="-1642062000"/>
    <n v="20728614000"/>
    <n v="0"/>
    <n v="-0.61656349060644999"/>
    <x v="2"/>
    <n v="2.8855115189028777"/>
    <n v="-10.771039095965925"/>
    <n v="0.8532511628611541"/>
    <n v="5.0859136411659053E-2"/>
  </r>
  <r>
    <x v="3"/>
    <x v="3"/>
    <s v="Financial Services"/>
    <s v="Banks - Regional"/>
    <b v="1"/>
    <n v="2480329605"/>
    <n v="17.64"/>
    <n v="43753014232.200005"/>
    <n v="12986404000"/>
    <n v="4543949000"/>
    <n v="-2397279000"/>
    <n v="0.52757612376371299"/>
    <n v="984038000"/>
    <n v="46607002000"/>
    <n v="0"/>
    <n v="0.33457574989987643"/>
    <x v="3"/>
    <n v="3.3691400815961066"/>
    <n v="44.46272830134609"/>
    <n v="0.93876482834489128"/>
    <n v="5.4791173638403273E-2"/>
  </r>
  <r>
    <x v="4"/>
    <x v="4"/>
    <s v="Financial Services"/>
    <s v="Banks - Regional"/>
    <b v="1"/>
    <n v="2054790000"/>
    <n v="36"/>
    <n v="73972440000"/>
    <n v="19890512000"/>
    <n v="8070461000"/>
    <n v="-4021479000"/>
    <n v="0.49829607007579862"/>
    <n v="1310961001"/>
    <n v="68286183000"/>
    <n v="0"/>
    <n v="0.27034869923518184"/>
    <x v="4"/>
    <n v="3.718981190629985"/>
    <n v="56.426117896393471"/>
    <n v="1.0832709744517424"/>
    <n v="5.436455793536079E-2"/>
  </r>
  <r>
    <x v="5"/>
    <x v="5"/>
    <s v="Financial Services"/>
    <s v="Banks - Regional"/>
    <b v="1"/>
    <n v="1995000000"/>
    <n v="22.24"/>
    <n v="44368800000"/>
    <n v="13169781000"/>
    <n v="4965895000"/>
    <n v="-2161909000"/>
    <n v="0.43535133143169558"/>
    <n v="5639339000"/>
    <n v="38149048000"/>
    <n v="0"/>
    <n v="1.2181717241088397"/>
    <x v="5"/>
    <n v="3.3689854068188376"/>
    <n v="7.8677305975044236"/>
    <n v="1.1630381969164736"/>
    <n v="4.872588395449054E-2"/>
  </r>
  <r>
    <x v="6"/>
    <x v="6"/>
    <s v="Financial Services"/>
    <s v="Financial - Capital Markets"/>
    <b v="1"/>
    <n v="120000000"/>
    <n v="212"/>
    <n v="25440000000"/>
    <n v="1717198684"/>
    <n v="597473441"/>
    <n v="-276000002"/>
    <n v="0.46194522310155706"/>
    <n v="1062599399"/>
    <n v="3367962500"/>
    <n v="329807502"/>
    <n v="2.0641451438849443"/>
    <x v="6"/>
    <n v="14.814826168362007"/>
    <n v="23.941289656234787"/>
    <n v="7.5535282830494701"/>
    <n v="1.0849056682389937E-2"/>
  </r>
  <r>
    <x v="7"/>
    <x v="7"/>
    <s v="Financial Services"/>
    <s v="Banks - Regional"/>
    <b v="1"/>
    <n v="4000000000"/>
    <n v="100.8"/>
    <n v="403200000000"/>
    <n v="42149136000"/>
    <n v="19721774000"/>
    <n v="-9600000000"/>
    <n v="0.4867716261224776"/>
    <n v="42103618000"/>
    <n v="123139231000"/>
    <n v="0"/>
    <n v="2.2384796038651631"/>
    <x v="7"/>
    <n v="9.5660323855748786"/>
    <n v="9.5763741728798699"/>
    <n v="3.2743423580418494"/>
    <n v="2.3809523809523808E-2"/>
  </r>
  <r>
    <x v="8"/>
    <x v="8"/>
    <s v="Financial Services"/>
    <s v="Banks - Regional"/>
    <b v="1"/>
    <n v="1250000000"/>
    <n v="36.4"/>
    <n v="45500000000"/>
    <n v="7934703000"/>
    <n v="2806531000"/>
    <n v="-1125000000"/>
    <n v="0.40085072995808713"/>
    <n v="1287684000"/>
    <n v="16693230000"/>
    <n v="0"/>
    <n v="0.58463877208500148"/>
    <x v="8"/>
    <n v="5.7343041069086009"/>
    <n v="35.334756042631575"/>
    <n v="2.7256558497067376"/>
    <n v="2.4725274725274724E-2"/>
  </r>
  <r>
    <x v="9"/>
    <x v="9"/>
    <s v="Financial Services"/>
    <s v="Banks - Regional"/>
    <b v="1"/>
    <n v="2500000000"/>
    <n v="30.15"/>
    <n v="75375000000"/>
    <n v="16162697000"/>
    <n v="5831661000"/>
    <n v="-1988419000"/>
    <n v="0.34096957967892855"/>
    <n v="2389605000"/>
    <n v="41441775000"/>
    <n v="0"/>
    <n v="0.51609595480506343"/>
    <x v="9"/>
    <n v="4.6635162436071163"/>
    <n v="31.542870055929747"/>
    <n v="1.8188168822402033"/>
    <n v="2.6380351575456054E-2"/>
  </r>
  <r>
    <x v="10"/>
    <x v="10"/>
    <s v="Financial Services"/>
    <s v="Banks - Regional"/>
    <b v="1"/>
    <n v="5944725000"/>
    <n v="35.5"/>
    <n v="211037737500"/>
    <n v="52186314000"/>
    <n v="21192893000"/>
    <n v="-10800000000"/>
    <n v="0.50960480006198305"/>
    <n v="-4638448000"/>
    <n v="193275261000"/>
    <n v="0"/>
    <n v="-0.12500673872981818"/>
    <x v="10"/>
    <n v="4.0439287875361343"/>
    <n v="-45.497489138608429"/>
    <n v="1.0919024835775542"/>
    <n v="5.1175681316238522E-2"/>
  </r>
  <r>
    <x v="11"/>
    <x v="11"/>
    <s v="Financial Services"/>
    <s v="Financial - Mortgages"/>
    <b v="1"/>
    <n v="101925000"/>
    <n v="12.26"/>
    <n v="1249600500"/>
    <n v="414137000"/>
    <n v="36047000"/>
    <n v="0"/>
    <n v="0"/>
    <n v="-677326000"/>
    <n v="1199940000"/>
    <n v="3015223000"/>
    <n v="-18.048214830637779"/>
    <x v="11"/>
    <n v="3.0173601972294191"/>
    <n v="-1.8449026022919539"/>
    <n v="1.0413858192909646"/>
    <n v="0"/>
  </r>
  <r>
    <x v="12"/>
    <x v="12"/>
    <s v="Financial Services"/>
    <s v="Financial - Mortgages"/>
    <b v="1"/>
    <n v="100000000"/>
    <n v="17.16"/>
    <n v="1716000000"/>
    <n v="239520942"/>
    <n v="8281794"/>
    <n v="-21613"/>
    <n v="2.6097002654255829E-3"/>
    <n v="-63231893"/>
    <n v="1677051000"/>
    <n v="0"/>
    <n v="-5.6735781731733184"/>
    <x v="12"/>
    <n v="7.1643004810827771"/>
    <n v="-27.138203817494439"/>
    <n v="1.0232246962078075"/>
    <n v="1.2594988344988345E-5"/>
  </r>
  <r>
    <x v="13"/>
    <x v="13"/>
    <s v="Consumer Cyclical"/>
    <s v="Packaging &amp; Containers"/>
    <b v="1"/>
    <n v="76464600"/>
    <n v="9.02"/>
    <n v="689710692"/>
    <n v="702092000"/>
    <n v="-163028999"/>
    <n v="0"/>
    <n v="0"/>
    <n v="-37460001"/>
    <n v="441968000"/>
    <n v="546241000"/>
    <n v="3.696797073094224E-2"/>
    <x v="13"/>
    <n v="0.98236512024065226"/>
    <n v="-18.411924014630966"/>
    <n v="1.5605444104550557"/>
    <n v="0"/>
  </r>
  <r>
    <x v="14"/>
    <x v="14"/>
    <s v="Basic Materials"/>
    <s v="Paper, Lumber &amp; Forest Products"/>
    <b v="1"/>
    <n v="86666700"/>
    <n v="29"/>
    <n v="2513334300"/>
    <n v="999679567"/>
    <n v="-70306801"/>
    <n v="0"/>
    <n v="0"/>
    <n v="-176900245"/>
    <n v="1645294011"/>
    <n v="684351366"/>
    <n v="1.099184095495146"/>
    <x v="14"/>
    <n v="2.5141399133948688"/>
    <n v="-14.207636060651017"/>
    <n v="1.5275897700936809"/>
    <n v="0"/>
  </r>
  <r>
    <x v="15"/>
    <x v="15"/>
    <s v="Basic Materials"/>
    <s v="Chemicals"/>
    <b v="1"/>
    <n v="27500000"/>
    <n v="28.15"/>
    <n v="774125000"/>
    <n v="750576203"/>
    <n v="36099701"/>
    <n v="-18720"/>
    <n v="5.1856385181694444E-4"/>
    <n v="-10188181"/>
    <n v="688382792"/>
    <n v="320592937"/>
    <n v="0.53883037812804624"/>
    <x v="15"/>
    <n v="1.0313742920517293"/>
    <n v="-75.982650877521706"/>
    <n v="1.1245560013940616"/>
    <n v="2.4182141127078959E-5"/>
  </r>
  <r>
    <x v="16"/>
    <x v="16"/>
    <s v="Basic Materials"/>
    <s v="Industrial Materials"/>
    <b v="1"/>
    <n v="3683903246"/>
    <n v="45.5"/>
    <n v="167617597693"/>
    <n v="30611543687"/>
    <n v="3867590261"/>
    <n v="0"/>
    <n v="0"/>
    <n v="4512877105"/>
    <n v="59913894775"/>
    <n v="38382291743"/>
    <n v="1.8620971636412276"/>
    <x v="16"/>
    <n v="5.4756336173984987"/>
    <n v="37.142070079260442"/>
    <n v="2.7976414873790016"/>
    <n v="0"/>
  </r>
  <r>
    <x v="17"/>
    <x v="17"/>
    <s v="Industrials"/>
    <s v="Conglomerates"/>
    <b v="1"/>
    <n v="80000000"/>
    <n v="160"/>
    <n v="12800000000"/>
    <n v="3072103412"/>
    <n v="589340930"/>
    <n v="0"/>
    <n v="0"/>
    <n v="443539405"/>
    <n v="2530968707"/>
    <n v="515656193"/>
    <n v="1.2296564616750725"/>
    <x v="17"/>
    <n v="4.1665264098863606"/>
    <n v="28.858766223939"/>
    <n v="5.0573521373846049"/>
    <n v="0"/>
  </r>
  <r>
    <x v="18"/>
    <x v="18"/>
    <s v="Consumer Cyclical"/>
    <s v="Furnishings, Fixtures &amp; Appliances"/>
    <b v="1"/>
    <n v="10897300"/>
    <n v="92.9"/>
    <n v="1012359170.0000001"/>
    <n v="218592000"/>
    <n v="-45912000"/>
    <n v="0"/>
    <n v="0"/>
    <n v="24690000"/>
    <n v="65971000"/>
    <n v="172051000"/>
    <n v="-0.71147562845902512"/>
    <x v="18"/>
    <n v="4.6312727364221935"/>
    <n v="41.002801539084658"/>
    <n v="15.345518030649833"/>
    <n v="0"/>
  </r>
  <r>
    <x v="19"/>
    <x v="19"/>
    <s v="Technology"/>
    <s v="Technology Distributors"/>
    <b v="1"/>
    <n v="55500000"/>
    <n v="29"/>
    <n v="1609500000"/>
    <n v="1376557999"/>
    <n v="70411000"/>
    <n v="0"/>
    <n v="0"/>
    <n v="250212000"/>
    <n v="783607000"/>
    <n v="357285000"/>
    <n v="3.583729814943688"/>
    <x v="19"/>
    <n v="1.1692206221381305"/>
    <n v="6.4325452016689848"/>
    <n v="2.0539632749579826"/>
    <n v="0"/>
  </r>
  <r>
    <x v="20"/>
    <x v="20"/>
    <s v="Industrials"/>
    <s v="Construction"/>
    <b v="1"/>
    <n v="28080000"/>
    <n v="25.3"/>
    <n v="710424000"/>
    <n v="709893268"/>
    <n v="22543225"/>
    <n v="-42120000"/>
    <n v="1.8684105756829379"/>
    <n v="-15970189"/>
    <n v="386223779"/>
    <n v="2843472"/>
    <n v="0.78425553674091963"/>
    <x v="20"/>
    <n v="1.0007476222467855"/>
    <n v="-44.484382745877333"/>
    <n v="1.8394103072560946"/>
    <n v="5.9288537549407112E-2"/>
  </r>
  <r>
    <x v="21"/>
    <x v="21"/>
    <s v="Industrials"/>
    <s v="Construction"/>
    <b v="1"/>
    <n v="60000000"/>
    <n v="45.45"/>
    <n v="2727000000"/>
    <n v="3058309000"/>
    <n v="112087000"/>
    <n v="-51006000"/>
    <n v="0.45505723232845913"/>
    <n v="99440000"/>
    <n v="928099000"/>
    <n v="493564000"/>
    <n v="1.4477970330872301"/>
    <x v="21"/>
    <n v="0.89166921982049563"/>
    <n v="27.42357200321802"/>
    <n v="2.9382641291500153"/>
    <n v="1.8704070407040703E-2"/>
  </r>
  <r>
    <x v="22"/>
    <x v="22"/>
    <s v="Industrials"/>
    <s v="Electrical Equipment &amp; Parts"/>
    <b v="1"/>
    <n v="1112500000"/>
    <n v="5.98"/>
    <n v="6652750000"/>
    <n v="1987068250"/>
    <n v="401730726"/>
    <n v="-196583365"/>
    <n v="0.48934112398462648"/>
    <n v="643450448"/>
    <n v="946061764"/>
    <n v="91176646"/>
    <n v="1.7895501587725045"/>
    <x v="22"/>
    <n v="3.3480228975527138"/>
    <n v="10.339179995411239"/>
    <n v="7.0320461656454807"/>
    <n v="2.9549188681372365E-2"/>
  </r>
  <r>
    <x v="23"/>
    <x v="23"/>
    <s v="Basic Materials"/>
    <s v="Steel"/>
    <b v="1"/>
    <n v="50800000"/>
    <n v="31.85"/>
    <n v="1617980000"/>
    <n v="1956591819"/>
    <n v="70800717"/>
    <n v="-240"/>
    <n v="3.3897961796064861E-6"/>
    <n v="160623818"/>
    <n v="690965614"/>
    <n v="878260825"/>
    <n v="2.317046028677507"/>
    <x v="23"/>
    <n v="0.8269379357964084"/>
    <n v="10.073101362837733"/>
    <n v="2.3416215904486384"/>
    <n v="1.4833310671330918E-7"/>
  </r>
  <r>
    <x v="24"/>
    <x v="24"/>
    <s v="Basic Materials"/>
    <s v="Steel"/>
    <b v="1"/>
    <n v="50542311"/>
    <n v="60.6"/>
    <n v="3062864046.5999999"/>
    <n v="1857139335"/>
    <n v="235359876"/>
    <n v="0"/>
    <n v="0"/>
    <n v="318403564"/>
    <n v="1068887658"/>
    <n v="378778419"/>
    <n v="1.3486869825931811"/>
    <x v="24"/>
    <n v="1.6492376144733372"/>
    <n v="9.6194402101604606"/>
    <n v="2.8654686240188583"/>
    <n v="0"/>
  </r>
  <r>
    <x v="25"/>
    <x v="25"/>
    <s v="Basic Materials"/>
    <s v="Steel"/>
    <b v="1"/>
    <n v="31500000"/>
    <n v="145"/>
    <n v="4567500000"/>
    <n v="2154228273"/>
    <n v="476094520"/>
    <n v="0"/>
    <n v="0"/>
    <n v="847527490"/>
    <n v="1049616294"/>
    <n v="152850481"/>
    <n v="1.6196344506183582"/>
    <x v="25"/>
    <n v="2.1202488414281433"/>
    <n v="5.3892057235807185"/>
    <n v="4.351590220263863"/>
    <n v="0"/>
  </r>
  <r>
    <x v="26"/>
    <x v="26"/>
    <s v="Basic Materials"/>
    <s v="Other Precious Metals"/>
    <b v="1"/>
    <n v="88195939"/>
    <n v="57.9"/>
    <n v="5106544868.0999994"/>
    <n v="780648910"/>
    <n v="177898745"/>
    <n v="-137161617"/>
    <n v="0.77100946945971993"/>
    <n v="101406355"/>
    <n v="1252130341"/>
    <n v="64876022"/>
    <n v="1.47703286764083"/>
    <x v="26"/>
    <n v="6.5414103609009064"/>
    <n v="50.357247019676421"/>
    <n v="4.0782853836300417"/>
    <n v="2.6859965111994392E-2"/>
  </r>
  <r>
    <x v="27"/>
    <x v="27"/>
    <s v="Consumer Cyclical"/>
    <s v="Travel Services"/>
    <b v="1"/>
    <n v="300000000"/>
    <n v="23.68"/>
    <n v="7104000000"/>
    <n v="4118070434"/>
    <n v="239695475"/>
    <n v="0"/>
    <n v="0"/>
    <n v="-1051874065"/>
    <n v="7055455134"/>
    <n v="2205082992"/>
    <n v="-1.8996746399510731"/>
    <x v="27"/>
    <n v="1.7250797706972878"/>
    <n v="-6.7536601922018109"/>
    <n v="1.0068804726382659"/>
    <n v="0"/>
  </r>
  <r>
    <x v="28"/>
    <x v="28"/>
    <s v="Consumer Cyclical"/>
    <s v="Travel Lodging"/>
    <b v="1"/>
    <n v="315000000"/>
    <n v="2.27"/>
    <n v="715050000"/>
    <n v="669305000"/>
    <n v="-49691000"/>
    <n v="0"/>
    <n v="0"/>
    <n v="202073000"/>
    <n v="221352000"/>
    <n v="1413290000"/>
    <n v="-6.7694764644458552"/>
    <x v="28"/>
    <n v="1.068347016681483"/>
    <n v="3.5385726940264162"/>
    <n v="3.2303751490838124"/>
    <n v="0"/>
  </r>
  <r>
    <x v="29"/>
    <x v="29"/>
    <s v="Consumer Cyclical"/>
    <s v="Leisure"/>
    <b v="1"/>
    <n v="52273278"/>
    <n v="156.80000000000001"/>
    <n v="8196449990.4000006"/>
    <n v="1502146510"/>
    <n v="456978822"/>
    <n v="-282346315"/>
    <n v="0.6178542667782535"/>
    <n v="180985312"/>
    <n v="1238323590"/>
    <n v="1707611538"/>
    <n v="1.6632997463218211"/>
    <x v="29"/>
    <n v="5.4564917175755383"/>
    <n v="45.287929168528329"/>
    <n v="6.6189888140627282"/>
    <n v="3.4447390678976259E-2"/>
  </r>
  <r>
    <x v="30"/>
    <x v="30"/>
    <s v="Industrials"/>
    <s v="Staffing &amp; Employment Services"/>
    <b v="1"/>
    <n v="447500000"/>
    <n v="5.92"/>
    <n v="2649200000"/>
    <n v="2107928036"/>
    <n v="122185551"/>
    <n v="-65250000"/>
    <n v="0.53402386342719033"/>
    <n v="33134696"/>
    <n v="623027781"/>
    <n v="608839940"/>
    <n v="0.46454766117649454"/>
    <x v="30"/>
    <n v="1.2567791474642165"/>
    <n v="79.952446221326426"/>
    <n v="4.2521378352468684"/>
    <n v="2.4630077004378682E-2"/>
  </r>
  <r>
    <x v="31"/>
    <x v="31"/>
    <s v="Industrials"/>
    <s v="Manufacturing - Metal Fabrication"/>
    <b v="1"/>
    <n v="175000000"/>
    <n v="3.01"/>
    <n v="526749999.99999994"/>
    <n v="103880248"/>
    <n v="-11457542"/>
    <n v="0"/>
    <n v="0"/>
    <n v="-36298189"/>
    <n v="164701125"/>
    <n v="26787765"/>
    <n v="-0.78624331582316587"/>
    <x v="31"/>
    <n v="5.070742611242129"/>
    <n v="-14.511743271819977"/>
    <n v="3.1982173770822753"/>
    <n v="0"/>
  </r>
  <r>
    <x v="32"/>
    <x v="32"/>
    <s v="Industrials"/>
    <s v="Staffing &amp; Employment Services"/>
    <b v="1"/>
    <n v="15000000"/>
    <n v="130.4"/>
    <n v="1956000000"/>
    <n v="1598929576"/>
    <n v="87971473"/>
    <n v="-33750000"/>
    <n v="0.38364709432567989"/>
    <n v="123475224"/>
    <n v="377622083"/>
    <n v="46268191"/>
    <n v="1.4057460310763454"/>
    <x v="32"/>
    <n v="1.223318418371667"/>
    <n v="15.841234675549162"/>
    <n v="5.1797818190627378"/>
    <n v="1.7254601226993866E-2"/>
  </r>
  <r>
    <x v="33"/>
    <x v="33"/>
    <s v="Industrials"/>
    <s v="Staffing &amp; Employment Services"/>
    <b v="1"/>
    <n v="400000000"/>
    <n v="6.38"/>
    <n v="2552000000"/>
    <n v="1877658983"/>
    <n v="147546809"/>
    <n v="-120000000"/>
    <n v="0.81330122158046803"/>
    <n v="56812812"/>
    <n v="579994403"/>
    <n v="47676095"/>
    <n v="0.6310705987485512"/>
    <x v="33"/>
    <n v="1.3591392383310106"/>
    <n v="44.919445282870349"/>
    <n v="4.4000424604097432"/>
    <n v="4.7021943573667714E-2"/>
  </r>
  <r>
    <x v="34"/>
    <x v="34"/>
    <s v="Industrials"/>
    <s v="Staffing &amp; Employment Services"/>
    <b v="1"/>
    <n v="26500000"/>
    <n v="52.3"/>
    <n v="1385950000"/>
    <s v="Unavailable"/>
    <s v="Unavailable"/>
    <s v="Unavailable"/>
    <s v="Unavailable"/>
    <s v="Unavailable"/>
    <s v="Unavailable"/>
    <s v="Unavailable"/>
    <s v="Unavailable"/>
    <x v="34"/>
    <s v="NA"/>
    <s v="NA"/>
    <s v="NA"/>
    <s v="NA"/>
  </r>
  <r>
    <x v="35"/>
    <x v="35"/>
    <s v="Basic Materials"/>
    <s v="Chemicals"/>
    <b v="1"/>
    <n v="67450900"/>
    <n v="14.06"/>
    <n v="948359654"/>
    <n v="703768308"/>
    <n v="-173544162"/>
    <n v="0"/>
    <n v="0"/>
    <n v="-22969917"/>
    <n v="946078195"/>
    <n v="712458069"/>
    <n v="-4.565797100760751E-2"/>
    <x v="35"/>
    <n v="1.3475452691171765"/>
    <n v="-41.28703007503249"/>
    <n v="1.0024114909444668"/>
    <n v="0"/>
  </r>
  <r>
    <x v="36"/>
    <x v="36"/>
    <s v="Basic Materials"/>
    <s v="Chemicals"/>
    <b v="1"/>
    <n v="3000000000"/>
    <n v="63"/>
    <n v="189000000000"/>
    <n v="139980500000"/>
    <n v="1538542000"/>
    <n v="-10100547000"/>
    <n v="6.5650121998619468"/>
    <n v="6428157000"/>
    <n v="183918159000"/>
    <n v="35198069000"/>
    <n v="4.7389251427942822"/>
    <x v="36"/>
    <n v="1.3501880619086231"/>
    <n v="29.401895442192838"/>
    <n v="1.0276309910213923"/>
    <n v="5.3442047619047618E-2"/>
  </r>
  <r>
    <x v="37"/>
    <x v="37"/>
    <s v="Basic Materials"/>
    <s v="Agricultural Inputs"/>
    <b v="1"/>
    <n v="476035000"/>
    <n v="106.2"/>
    <n v="50554917000"/>
    <n v="11060823000"/>
    <n v="3327172000"/>
    <n v="-2852142000"/>
    <n v="0.85722709856899493"/>
    <n v="3411048000"/>
    <n v="19508024000"/>
    <n v="192793000"/>
    <n v="1.2306424469645207"/>
    <x v="37"/>
    <n v="4.57062887635034"/>
    <n v="14.820933918256207"/>
    <n v="2.5914934798111791"/>
    <n v="5.6416708190817524E-2"/>
  </r>
  <r>
    <x v="38"/>
    <x v="38"/>
    <s v="Industrials"/>
    <s v="Conglomerates"/>
    <b v="1"/>
    <n v="15000000"/>
    <n v="64.3"/>
    <n v="964500000"/>
    <n v="25980711"/>
    <n v="-11992972"/>
    <n v="0"/>
    <n v="0"/>
    <n v="6188566"/>
    <n v="379943866"/>
    <n v="271338"/>
    <n v="-0.61391889033110414"/>
    <x v="38"/>
    <n v="37.123695344596229"/>
    <n v="155.85193726624229"/>
    <n v="2.5385328894874171"/>
    <n v="0"/>
  </r>
  <r>
    <x v="39"/>
    <x v="39"/>
    <s v="Industrials"/>
    <s v="Construction"/>
    <b v="1"/>
    <n v="99680000"/>
    <n v="28.85"/>
    <n v="2875768000"/>
    <n v="1348797000"/>
    <n v="-71859000"/>
    <n v="0"/>
    <n v="0"/>
    <n v="89372000"/>
    <n v="1424700000"/>
    <n v="833073000"/>
    <n v="-4.052868391451069"/>
    <x v="39"/>
    <n v="2.1320984551418785"/>
    <n v="32.177505258917783"/>
    <n v="2.0185077560188112"/>
    <n v="0"/>
  </r>
  <r>
    <x v="40"/>
    <x v="40"/>
    <s v="Consumer Defensive"/>
    <s v="Packaged Foods"/>
    <b v="1"/>
    <n v="293153626"/>
    <n v="30.45"/>
    <n v="8926527911.6999989"/>
    <n v="23986655000"/>
    <n v="9974266000"/>
    <n v="-2533000"/>
    <n v="2.5395352399865817E-4"/>
    <n v="822894000"/>
    <n v="5579063000"/>
    <n v="6996674000"/>
    <n v="0.16209716048630984"/>
    <x v="40"/>
    <n v="0.37214559144240822"/>
    <n v="10.847725116114589"/>
    <n v="1.6000048595436185"/>
    <n v="2.8376094547130664E-4"/>
  </r>
  <r>
    <x v="41"/>
    <x v="41"/>
    <s v="Basic Materials"/>
    <s v="Chemicals"/>
    <b v="1"/>
    <n v="668914000"/>
    <n v="9.18"/>
    <n v="6140630520"/>
    <n v="3754805000"/>
    <n v="52652000"/>
    <n v="0"/>
    <n v="0"/>
    <n v="979455000"/>
    <n v="12275068000"/>
    <n v="6478608000"/>
    <n v="6.3403315851801727"/>
    <x v="41"/>
    <n v="1.6354059718147813"/>
    <n v="6.2694360843530328"/>
    <n v="0.50025226092433872"/>
    <n v="0"/>
  </r>
  <r>
    <x v="42"/>
    <x v="42"/>
    <s v="Healthcare"/>
    <s v="Drug Manufacturers - Specialty &amp; Generic"/>
    <b v="1"/>
    <n v="119355000"/>
    <n v="27.5"/>
    <n v="3282262500"/>
    <n v="1626396000"/>
    <n v="17694000"/>
    <n v="-1279000"/>
    <n v="7.228439018876455E-2"/>
    <n v="-555405000"/>
    <n v="1626548000"/>
    <n v="1573371000"/>
    <n v="-12.813658964609536"/>
    <x v="42"/>
    <n v="2.0181201257258379"/>
    <n v="-5.9096740216598702"/>
    <n v="2.0179315335299051"/>
    <n v="3.8967023508936291E-4"/>
  </r>
  <r>
    <x v="43"/>
    <x v="43"/>
    <s v="Utilities"/>
    <s v="Regulated Gas"/>
    <b v="1"/>
    <n v="75000000"/>
    <n v="96.2"/>
    <n v="7215000000"/>
    <n v="2736715125"/>
    <n v="231271819"/>
    <n v="-158110299"/>
    <n v="0.68365570731296055"/>
    <n v="42362629"/>
    <n v="1950588524"/>
    <n v="134006238"/>
    <n v="1.2255446729874131"/>
    <x v="43"/>
    <n v="2.6363723188031858"/>
    <n v="170.31520871851461"/>
    <n v="3.6988836503582343"/>
    <n v="2.1914109355509356E-2"/>
  </r>
  <r>
    <x v="44"/>
    <x v="44"/>
    <s v="Utilities"/>
    <s v="Regulated Water"/>
    <b v="1"/>
    <n v="35000000"/>
    <n v="164.8"/>
    <n v="5768000000"/>
    <n v="1844872711"/>
    <n v="189825423"/>
    <n v="0"/>
    <n v="0"/>
    <n v="245234109"/>
    <n v="697726312"/>
    <n v="608486645"/>
    <n v="1.6718324442481418"/>
    <x v="44"/>
    <n v="3.1265029644638718"/>
    <n v="23.520382313538612"/>
    <n v="8.2668517738227418"/>
    <n v="0"/>
  </r>
  <r>
    <x v="45"/>
    <x v="45"/>
    <s v="Utilities"/>
    <s v="Independent Power Producers"/>
    <b v="1"/>
    <n v="732170750"/>
    <n v="327.60000000000002"/>
    <n v="239859137700.00003"/>
    <n v="6400133000"/>
    <n v="1757057000"/>
    <n v="-402805000"/>
    <n v="0.22924981944239717"/>
    <n v="-1251913000"/>
    <n v="24306212000"/>
    <n v="26355922000"/>
    <n v="1.5761672783445826"/>
    <x v="45"/>
    <n v="37.477211442324716"/>
    <n v="-191.59409455768895"/>
    <n v="9.868223715813885"/>
    <n v="1.6793398152869284E-3"/>
  </r>
  <r>
    <x v="46"/>
    <x v="46"/>
    <s v="Utilities"/>
    <s v="Diversified Utilities"/>
    <b v="1"/>
    <n v="250000000"/>
    <n v="43.35"/>
    <n v="10837500000"/>
    <n v="6883210000"/>
    <n v="17150000"/>
    <n v="-362433000"/>
    <n v="21.133119533527697"/>
    <n v="1897681000"/>
    <n v="5224408000"/>
    <n v="14683461000"/>
    <n v="63.570314544407807"/>
    <x v="46"/>
    <n v="1.5744834168941526"/>
    <n v="5.7109176937535864"/>
    <n v="2.0743977116641732"/>
    <n v="3.344249134948097E-2"/>
  </r>
  <r>
    <x v="47"/>
    <x v="47"/>
    <s v="Utilities"/>
    <s v="Regulated Water"/>
    <b v="1"/>
    <n v="160926000"/>
    <n v="20.9"/>
    <n v="3363353400"/>
    <s v="Unavailable"/>
    <s v="Unavailable"/>
    <s v="Unavailable"/>
    <s v="Unavailable"/>
    <s v="Unavailable"/>
    <s v="Unavailable"/>
    <s v="Unavailable"/>
    <s v="Unavailable"/>
    <x v="34"/>
    <s v="NA"/>
    <s v="NA"/>
    <s v="NA"/>
    <s v="NA"/>
  </r>
  <r>
    <x v="48"/>
    <x v="48"/>
    <s v="Basic Materials"/>
    <s v="Construction Materials"/>
    <b v="1"/>
    <n v="31666667"/>
    <n v="21.02"/>
    <n v="665633340.34000003"/>
    <n v="60996096"/>
    <n v="-14177037"/>
    <n v="0"/>
    <n v="0"/>
    <n v="-42016893"/>
    <n v="349690437"/>
    <n v="5555015"/>
    <n v="2.5097991144210008"/>
    <x v="47"/>
    <n v="10.912720386891646"/>
    <n v="-15.842040970045073"/>
    <n v="1.903493118229024"/>
    <n v="0"/>
  </r>
  <r>
    <x v="49"/>
    <x v="49"/>
    <s v="Consumer Defensive"/>
    <s v="Packaged Foods"/>
    <b v="1"/>
    <n v="23151100"/>
    <n v="33.25"/>
    <n v="769774075"/>
    <n v="164161335"/>
    <n v="24311108"/>
    <n v="-76701"/>
    <n v="3.154977551825281E-3"/>
    <n v="-39318070"/>
    <n v="251096633"/>
    <n v="11068576"/>
    <n v="-1.1854391996845504"/>
    <x v="48"/>
    <n v="4.6891314267150666"/>
    <n v="-19.578124638366024"/>
    <n v="3.0656487337287395"/>
    <n v="9.9640923864576761E-5"/>
  </r>
  <r>
    <x v="50"/>
    <x v="50"/>
    <s v="Industrials"/>
    <s v="Electrical Equipment &amp; Parts"/>
    <b v="1"/>
    <n v="6672910"/>
    <n v="120"/>
    <n v="800749200"/>
    <n v="41579000"/>
    <n v="26575000"/>
    <n v="0"/>
    <n v="0"/>
    <n v="-45068000"/>
    <n v="-428079000"/>
    <n v="110745000"/>
    <n v="-0.84950416831250908"/>
    <x v="49"/>
    <n v="19.258500685442172"/>
    <n v="-17.767577882311173"/>
    <n v="-1.8705640781257664"/>
    <n v="0"/>
  </r>
  <r>
    <x v="51"/>
    <x v="51"/>
    <s v="Industrials"/>
    <s v="Conglomerates"/>
    <b v="1"/>
    <n v="59000000"/>
    <n v="31.9"/>
    <n v="1882100000"/>
    <n v="235210599"/>
    <n v="322808511"/>
    <n v="-59000000"/>
    <n v="0.18277089354685569"/>
    <n v="82269485"/>
    <n v="1219739155"/>
    <n v="101522356"/>
    <n v="0.29281051178574968"/>
    <x v="50"/>
    <n v="8.0017652605867475"/>
    <n v="22.877255157243297"/>
    <n v="1.543034830262541"/>
    <n v="3.1347962382445138E-2"/>
  </r>
  <r>
    <x v="52"/>
    <x v="52"/>
    <s v="Consumer Cyclical"/>
    <s v="Furnishings, Fixtures &amp; Appliances"/>
    <b v="1"/>
    <n v="13500000"/>
    <n v="26.65"/>
    <n v="359775000"/>
    <n v="129712340"/>
    <n v="-72680530"/>
    <n v="0"/>
    <n v="0"/>
    <n v="-31709123"/>
    <n v="80028490"/>
    <n v="29610071"/>
    <n v="0.39963474185652414"/>
    <x v="51"/>
    <n v="2.7736374195392668"/>
    <n v="-11.346103769568145"/>
    <n v="4.4955865092543918"/>
    <n v="0"/>
  </r>
  <r>
    <x v="53"/>
    <x v="53"/>
    <s v="Financial Services"/>
    <s v="Asset Management"/>
    <b v="1"/>
    <n v="100636000"/>
    <n v="17.22"/>
    <n v="1732951920"/>
    <n v="302980382"/>
    <n v="-210380450"/>
    <n v="0"/>
    <n v="0"/>
    <n v="-263870825"/>
    <n v="560049087"/>
    <n v="3422992"/>
    <n v="1.1633949752673225"/>
    <x v="52"/>
    <n v="5.7196835932433405"/>
    <n v="-6.5674252543834655"/>
    <n v="3.0942857692757921"/>
    <n v="0"/>
  </r>
  <r>
    <x v="54"/>
    <x v="54"/>
    <s v="Consumer Cyclical"/>
    <s v="Packaging &amp; Containers"/>
    <b v="1"/>
    <n v="32900000"/>
    <n v="46.35"/>
    <n v="1524915000"/>
    <n v="141422142"/>
    <n v="100963094"/>
    <n v="-36275695"/>
    <n v="0.3592965861367125"/>
    <n v="40192939"/>
    <n v="760251590"/>
    <n v="17011006"/>
    <n v="0.777635359921098"/>
    <x v="53"/>
    <n v="10.782717461598057"/>
    <n v="37.939872971220147"/>
    <n v="2.0058031052588787"/>
    <n v="2.3788666909303143E-2"/>
  </r>
  <r>
    <x v="55"/>
    <x v="55"/>
    <s v="Industrials"/>
    <s v="Construction"/>
    <b v="1"/>
    <n v="44332412"/>
    <n v="23.94"/>
    <n v="1061317943.2800001"/>
    <n v="806932000"/>
    <n v="459936001"/>
    <n v="0"/>
    <n v="0"/>
    <n v="-21959000"/>
    <n v="972427000"/>
    <n v="271003000"/>
    <n v="-2.8797614768235669E-2"/>
    <x v="54"/>
    <n v="1.3152507810819252"/>
    <n v="-48.331797590054194"/>
    <n v="1.0914114306575198"/>
    <n v="0"/>
  </r>
  <r>
    <x v="56"/>
    <x v="56"/>
    <s v="Energy"/>
    <s v="Oil &amp; Gas Refining &amp; Marketing"/>
    <b v="1"/>
    <n v="69200000"/>
    <n v="34.700000000000003"/>
    <n v="2401240000"/>
    <n v="1372552000"/>
    <n v="-66732000"/>
    <n v="0"/>
    <n v="0"/>
    <n v="-57317000"/>
    <n v="4960247000"/>
    <n v="36628000"/>
    <n v="-8.5077735164336676"/>
    <x v="55"/>
    <n v="1.7494710582914164"/>
    <n v="-41.894027949822913"/>
    <n v="0.48409686049908401"/>
    <n v="0"/>
  </r>
  <r>
    <x v="57"/>
    <x v="57"/>
    <s v="Consumer Cyclical"/>
    <s v="Packaging &amp; Containers"/>
    <b v="1"/>
    <n v="11500000"/>
    <n v="38.200000000000003"/>
    <n v="439300000.00000006"/>
    <n v="234333116"/>
    <n v="10518411"/>
    <n v="0"/>
    <n v="0"/>
    <n v="19050909"/>
    <n v="147142720"/>
    <n v="65360839"/>
    <n v="1.9032191260834772"/>
    <x v="56"/>
    <n v="1.8746816817815886"/>
    <n v="23.059267145730423"/>
    <n v="2.9855367632187311"/>
    <n v="0"/>
  </r>
  <r>
    <x v="58"/>
    <x v="58"/>
    <s v="Industrials"/>
    <s v="Industrial - Infrastructure Operations"/>
    <b v="1"/>
    <n v="81335498"/>
    <n v="29.35"/>
    <n v="2387196866.3000002"/>
    <n v="1218594711"/>
    <n v="-13181857"/>
    <n v="-32534199"/>
    <n v="-2.4681043801339979"/>
    <n v="-118260584"/>
    <n v="2434866704"/>
    <n v="1413887121"/>
    <n v="3.6721142319244247"/>
    <x v="57"/>
    <n v="1.9589752398818676"/>
    <n v="-20.185904597765223"/>
    <n v="0.98042199286651388"/>
    <n v="1.3628620018434378E-2"/>
  </r>
  <r>
    <x v="59"/>
    <x v="59"/>
    <s v="Basic Materials"/>
    <s v="Steel"/>
    <b v="1"/>
    <n v="150000000"/>
    <n v="10.98"/>
    <n v="1647000000"/>
    <n v="1272953000"/>
    <n v="196413000"/>
    <n v="0"/>
    <n v="0"/>
    <n v="-208130000"/>
    <n v="388840000"/>
    <n v="432888000"/>
    <n v="-0.96888837626810964"/>
    <x v="58"/>
    <n v="1.2938419564587225"/>
    <n v="-7.9133234036419546"/>
    <n v="4.2356753420429998"/>
    <n v="0"/>
  </r>
  <r>
    <x v="60"/>
    <x v="60"/>
    <s v="Basic Materials"/>
    <s v="Chemicals"/>
    <b v="1"/>
    <n v="23520000"/>
    <n v="28"/>
    <n v="658560000"/>
    <n v="383777000"/>
    <n v="-82250000"/>
    <n v="0"/>
    <n v="0"/>
    <n v="-71005000"/>
    <n v="200275000"/>
    <n v="538159000"/>
    <n v="0.4710172702681984"/>
    <x v="59"/>
    <n v="1.7159965292344252"/>
    <n v="-9.2748398000140835"/>
    <n v="3.2882786169017599"/>
    <n v="0"/>
  </r>
  <r>
    <x v="61"/>
    <x v="61"/>
    <s v="Basic Materials"/>
    <s v="Steel"/>
    <b v="1"/>
    <n v="35400000"/>
    <n v="15.44"/>
    <n v="546576000"/>
    <n v="241497352"/>
    <n v="-41168049"/>
    <n v="0"/>
    <n v="0"/>
    <n v="-33221300"/>
    <n v="256164843"/>
    <n v="42463411"/>
    <n v="0.24485788183362131"/>
    <x v="60"/>
    <n v="2.2632794747993756"/>
    <n v="-16.45257711167233"/>
    <n v="2.1336885795838891"/>
    <n v="0"/>
  </r>
  <r>
    <x v="62"/>
    <x v="62"/>
    <s v="Energy"/>
    <s v="Oil &amp; Gas Integrated"/>
    <b v="1"/>
    <n v="241854700000"/>
    <n v="25.7"/>
    <n v="6215665790000"/>
    <n v="1801674000000"/>
    <n v="393891000000"/>
    <n v="-465918000000"/>
    <n v="1.1828602329070732"/>
    <n v="319998000000"/>
    <n v="1651355000000"/>
    <n v="319290000000"/>
    <n v="0.65074359662919912"/>
    <x v="61"/>
    <n v="3.4499392176387071"/>
    <n v="19.424076994231214"/>
    <n v="3.7639791504552322"/>
    <n v="7.4958663438691744E-2"/>
  </r>
  <r>
    <x v="63"/>
    <x v="63"/>
    <s v="Energy"/>
    <s v="Oil &amp; Gas Exploration &amp; Production"/>
    <b v="1"/>
    <n v="168255050"/>
    <n v="102.8"/>
    <n v="17296619140"/>
    <n v="10035854000"/>
    <n v="972028000"/>
    <n v="-1446993000"/>
    <n v="1.4886330434925743"/>
    <n v="1588538000"/>
    <n v="4397459000"/>
    <n v="1070825000"/>
    <n v="1.8359510878755856"/>
    <x v="62"/>
    <n v="1.7234825397021518"/>
    <n v="10.888388656739719"/>
    <n v="3.9333212975948157"/>
    <n v="8.3657562688288459E-2"/>
  </r>
  <r>
    <x v="64"/>
    <x v="64"/>
    <s v="Industrials"/>
    <s v="Conglomerates"/>
    <b v="1"/>
    <n v="843200000"/>
    <n v="8.75"/>
    <n v="7378000000"/>
    <n v="6375280000"/>
    <n v="291237000"/>
    <n v="0"/>
    <n v="0.14490603872447524"/>
    <n v="48041000"/>
    <n v="2102515000"/>
    <n v="1586601000"/>
    <n v="0.73500565403666362"/>
    <x v="63"/>
    <n v="1.1572825036704271"/>
    <n v="153.57715284860848"/>
    <n v="3.5091307315286691"/>
    <n v="0"/>
  </r>
  <r>
    <x v="65"/>
    <x v="65"/>
    <s v="Industrials"/>
    <s v="Construction"/>
    <b v="1"/>
    <n v="60000000"/>
    <n v="30"/>
    <n v="1800000000"/>
    <n v="5575016000"/>
    <n v="-48190000"/>
    <n v="0"/>
    <n v="0"/>
    <n v="337076000"/>
    <n v="653227000"/>
    <n v="2206160000"/>
    <n v="-17.126027316619929"/>
    <x v="64"/>
    <n v="0.32286902853731719"/>
    <n v="5.3400420083304656"/>
    <n v="2.7555505207225055"/>
    <n v="0"/>
  </r>
  <r>
    <x v="66"/>
    <x v="66"/>
    <s v="Basic Materials"/>
    <s v="Chemicals - Specialty"/>
    <b v="1"/>
    <n v="754800000"/>
    <n v="15.36"/>
    <n v="11593728000"/>
    <n v="0"/>
    <n v="201243000"/>
    <n v="-754296000"/>
    <n v="3.7481850300383122"/>
    <n v="779204000"/>
    <n v="9834517000"/>
    <n v="0"/>
    <n v="7.0816767619895202"/>
    <x v="65"/>
    <s v="NA"/>
    <n v="14.878937993131451"/>
    <n v="1.178881281104095"/>
    <n v="6.5060694886062531E-2"/>
  </r>
  <r>
    <x v="67"/>
    <x v="67"/>
    <s v="Consumer Defensive"/>
    <s v="Food Distribution"/>
    <b v="1"/>
    <n v="32000000"/>
    <n v="300.8"/>
    <n v="9625600000"/>
    <n v="2779677000"/>
    <n v="418062000"/>
    <n v="-98194000"/>
    <n v="1.0964131496544609E-2"/>
    <n v="640197000"/>
    <n v="1901835000"/>
    <n v="64033000"/>
    <n v="1.6606814113495032"/>
    <x v="66"/>
    <n v="3.4628483813047342"/>
    <n v="15.035371924579465"/>
    <n v="5.061217192868992"/>
    <n v="1.0201338098404256E-2"/>
  </r>
  <r>
    <x v="68"/>
    <x v="68"/>
    <s v="Consumer Defensive"/>
    <s v="Packaged Foods"/>
    <b v="1"/>
    <n v="1000000000"/>
    <n v="55"/>
    <n v="55000000000"/>
    <n v="20979512000"/>
    <n v="2313100000"/>
    <n v="-986875000"/>
    <n v="0.42664605940080408"/>
    <n v="1046221000"/>
    <n v="18791132000"/>
    <n v="10667789000"/>
    <n v="2.5657328760370888"/>
    <x v="67"/>
    <n v="2.6216053071205851"/>
    <n v="52.570154871676252"/>
    <n v="2.9269125457689298"/>
    <n v="1.7943181818181816E-2"/>
  </r>
  <r>
    <x v="69"/>
    <x v="69"/>
    <s v="Consumer Defensive"/>
    <s v="Agricultural Farm Products"/>
    <b v="1"/>
    <n v="20000000"/>
    <n v="119.6"/>
    <n v="2392000000"/>
    <n v="2454823521"/>
    <n v="95462530"/>
    <n v="0"/>
    <n v="0"/>
    <n v="-112537617"/>
    <n v="742806929"/>
    <n v="1101025564"/>
    <n v="1.7100734936000548"/>
    <x v="68"/>
    <n v="0.97440813139414273"/>
    <n v="-21.255115078543025"/>
    <n v="3.2202176724713887"/>
    <n v="0"/>
  </r>
  <r>
    <x v="70"/>
    <x v="70"/>
    <s v="Consumer Defensive"/>
    <s v="Beverages - Non-Alcoholic"/>
    <b v="1"/>
    <n v="20000000"/>
    <n v="58"/>
    <n v="1160000000"/>
    <n v="228833166"/>
    <n v="31386171"/>
    <n v="-10000000"/>
    <n v="0.3186116586186955"/>
    <n v="16136813"/>
    <n v="272142635"/>
    <n v="8958806"/>
    <n v="1.6881120745991878"/>
    <x v="69"/>
    <n v="5.0691952581733712"/>
    <n v="71.885322089312183"/>
    <n v="4.2624706709406261"/>
    <n v="8.6206896551724137E-3"/>
  </r>
  <r>
    <x v="71"/>
    <x v="71"/>
    <s v="Consumer Defensive"/>
    <s v="Packaged Foods"/>
    <b v="1"/>
    <n v="55200000"/>
    <n v="60.7"/>
    <n v="3350640000"/>
    <n v="1026626173"/>
    <n v="242012408"/>
    <n v="-163673904"/>
    <n v="0.67630377034222144"/>
    <n v="188966185"/>
    <n v="876733672"/>
    <n v="1451665881"/>
    <n v="1.1508402536121205"/>
    <x v="70"/>
    <n v="3.2637391176271913"/>
    <n v="17.731426392505092"/>
    <n v="3.8217307113989798"/>
    <n v="4.8848549530835901E-2"/>
  </r>
  <r>
    <x v="72"/>
    <x v="72"/>
    <s v="Consumer Defensive"/>
    <s v="Packaged Foods"/>
    <b v="1"/>
    <n v="81013680"/>
    <n v="39.450000000000003"/>
    <n v="3195989676"/>
    <n v="980645767"/>
    <n v="209012770"/>
    <n v="-232027360"/>
    <n v="1.1101109276720269"/>
    <n v="163563481"/>
    <n v="211268021"/>
    <n v="877575361"/>
    <n v="1.2888198098923198"/>
    <x v="71"/>
    <n v="3.2590664065957262"/>
    <n v="19.539750905643785"/>
    <n v="15.127654724422301"/>
    <n v="7.2599533641297037E-2"/>
  </r>
  <r>
    <x v="73"/>
    <x v="73"/>
    <s v="Consumer Defensive"/>
    <s v="Agricultural Inputs"/>
    <b v="1"/>
    <n v="51315006"/>
    <n v="46.9"/>
    <n v="2406673781.4000001"/>
    <s v="Unavailable"/>
    <s v="Unavailable"/>
    <s v="Unavailable"/>
    <s v="Unavailable"/>
    <s v="Unavailable"/>
    <s v="Unavailable"/>
    <s v="Unavailable"/>
    <s v="Unavailable"/>
    <x v="34"/>
    <s v="NA"/>
    <s v="NA"/>
    <s v="NA"/>
    <s v="NA"/>
  </r>
  <r>
    <x v="74"/>
    <x v="74"/>
    <s v="Consumer Defensive"/>
    <s v="Agricultural Farm Products"/>
    <b v="1"/>
    <n v="540000000"/>
    <n v="4.12"/>
    <n v="2224800000"/>
    <s v="Unavailable"/>
    <s v="Unavailable"/>
    <s v="Unavailable"/>
    <s v="Unavailable"/>
    <s v="Unavailable"/>
    <s v="Unavailable"/>
    <s v="Unavailable"/>
    <s v="Unavailable"/>
    <x v="34"/>
    <s v="NA"/>
    <s v="NA"/>
    <s v="NA"/>
    <s v="NA"/>
  </r>
  <r>
    <x v="75"/>
    <x v="75"/>
    <s v="Basic Materials"/>
    <s v="Chemicals"/>
    <b v="1"/>
    <n v="562500000"/>
    <n v="32.9"/>
    <n v="18506250000"/>
    <n v="6160519000"/>
    <n v="420334000"/>
    <n v="-984973000"/>
    <n v="2.3433103198884697"/>
    <n v="1404452000"/>
    <n v="11236659000"/>
    <n v="105156000"/>
    <n v="3.5548634658106484"/>
    <x v="72"/>
    <n v="3.0040082661866636"/>
    <n v="13.176847624553918"/>
    <n v="1.6469530667434154"/>
    <n v="5.3223802769334687E-2"/>
  </r>
  <r>
    <x v="76"/>
    <x v="76"/>
    <s v="Consumer Defensive"/>
    <s v="Household &amp; Personal Products"/>
    <b v="1"/>
    <n v="37070000"/>
    <n v="53.2"/>
    <n v="1972124000"/>
    <n v="842982940"/>
    <n v="103661229"/>
    <n v="-44513028"/>
    <n v="0.4294086461197561"/>
    <n v="-19305326"/>
    <n v="512095848"/>
    <n v="500603533"/>
    <n v="0.93562476495280145"/>
    <x v="73"/>
    <n v="2.339458969359451"/>
    <n v="-102.15440029347342"/>
    <n v="3.8510837525868791"/>
    <n v="2.2571110133034231E-2"/>
  </r>
  <r>
    <x v="77"/>
    <x v="77"/>
    <s v="Basic Materials"/>
    <s v="Chemicals"/>
    <b v="1"/>
    <n v="725133000"/>
    <n v="20.66"/>
    <n v="14981247780"/>
    <n v="7361357000"/>
    <n v="564809000"/>
    <n v="-906403000"/>
    <n v="1.6047956034694917"/>
    <n v="1133117000"/>
    <n v="16472017000"/>
    <n v="2459442000"/>
    <n v="3.2691653284561686"/>
    <x v="74"/>
    <n v="2.0351203969594192"/>
    <n v="13.221271748636726"/>
    <n v="0.90949686246681261"/>
    <n v="6.0502503750725627E-2"/>
  </r>
  <r>
    <x v="78"/>
    <x v="78"/>
    <s v="Industrials"/>
    <s v="Engineering &amp; Construction"/>
    <b v="1"/>
    <n v="95920500"/>
    <n v="42.1"/>
    <n v="4038253050"/>
    <n v="2686032640"/>
    <n v="224019662"/>
    <n v="0"/>
    <n v="0"/>
    <n v="530413875"/>
    <n v="1043430609"/>
    <n v="1131195093"/>
    <n v="2.1940116290522065"/>
    <x v="75"/>
    <n v="1.5034266486054317"/>
    <n v="7.6134001019486908"/>
    <n v="3.8701692428499577"/>
    <n v="0"/>
  </r>
  <r>
    <x v="79"/>
    <x v="79"/>
    <s v="Basic Materials"/>
    <s v="Chemicals"/>
    <b v="1"/>
    <n v="258500000"/>
    <n v="28.75"/>
    <n v="7431875000"/>
    <n v="2192582000"/>
    <n v="-259179000"/>
    <n v="-24000"/>
    <n v="-9.2600094915097294E-5"/>
    <n v="-2197299000"/>
    <n v="3241848000"/>
    <n v="8484500000"/>
    <n v="-0.1374723798795546"/>
    <x v="76"/>
    <n v="3.3895539596694673"/>
    <n v="-3.3822775143482975"/>
    <n v="2.2924810170001804"/>
    <n v="3.2293331090740898E-6"/>
  </r>
  <r>
    <x v="80"/>
    <x v="80"/>
    <s v="Consumer Cyclical"/>
    <s v="Apparel - Manufacturers"/>
    <b v="1"/>
    <n v="81250000"/>
    <n v="14.16"/>
    <n v="1150500000"/>
    <n v="549238000"/>
    <n v="-23162000"/>
    <n v="0"/>
    <n v="0"/>
    <n v="-18427000"/>
    <n v="1188716000"/>
    <n v="236557000"/>
    <n v="-1.1355295539916238E-2"/>
    <x v="77"/>
    <n v="2.0947203216092114"/>
    <n v="-62.435556520323438"/>
    <n v="0.96785102581272564"/>
    <n v="0"/>
  </r>
  <r>
    <x v="81"/>
    <x v="81"/>
    <s v="Basic Materials"/>
    <s v="Chemicals"/>
    <b v="1"/>
    <n v="1500000000"/>
    <n v="5.95"/>
    <n v="8925000000"/>
    <n v="8726022999"/>
    <n v="-1803719000"/>
    <n v="0"/>
    <n v="0"/>
    <n v="1417898000"/>
    <n v="11502847000"/>
    <n v="8379180000"/>
    <n v="-1.1676900710961824"/>
    <x v="78"/>
    <n v="1.0228027133349067"/>
    <n v="6.2945289435488307"/>
    <n v="0.77589487193909468"/>
    <n v="0"/>
  </r>
  <r>
    <x v="82"/>
    <x v="82"/>
    <s v="Industrials"/>
    <s v="Construction"/>
    <b v="1"/>
    <n v="15000000"/>
    <n v="35"/>
    <n v="525000000"/>
    <n v="55548762"/>
    <n v="-129725618"/>
    <n v="0"/>
    <n v="0"/>
    <n v="-13689345"/>
    <n v="132456041"/>
    <n v="27185382"/>
    <n v="8.1646306890362411E-2"/>
    <x v="79"/>
    <n v="9.4511557251266911"/>
    <n v="-38.35099487959431"/>
    <n v="3.9635791318872351"/>
    <n v="0"/>
  </r>
  <r>
    <x v="83"/>
    <x v="83"/>
    <s v="Industrials"/>
    <s v="Electrical Equipment &amp; Parts"/>
    <b v="1"/>
    <n v="40000000"/>
    <n v="39.200000000000003"/>
    <n v="1568000000"/>
    <n v="1092900738"/>
    <n v="79184225"/>
    <n v="0"/>
    <n v="0"/>
    <n v="4539176"/>
    <n v="446310967"/>
    <n v="64880271"/>
    <n v="0.21716437050708071"/>
    <x v="80"/>
    <n v="1.4347140096816369"/>
    <n v="345.43714542022605"/>
    <n v="3.5132455080361042"/>
    <n v="0"/>
  </r>
  <r>
    <x v="84"/>
    <x v="84"/>
    <s v="Energy"/>
    <s v="Oil &amp; Gas Refining &amp; Marketing"/>
    <b v="1"/>
    <n v="1671000000"/>
    <n v="7.68"/>
    <n v="12833280000"/>
    <n v="38246270000"/>
    <n v="-5152996000"/>
    <n v="-25000"/>
    <n v="-4.8515465566051288E-6"/>
    <n v="-2614794000"/>
    <n v="10580552000"/>
    <n v="35816335000"/>
    <n v="0.36580633185009248"/>
    <x v="81"/>
    <n v="0.33554330919067404"/>
    <n v="-4.9079506836867459"/>
    <n v="1.2129121429581369"/>
    <n v="1.9480600438858966E-6"/>
  </r>
  <r>
    <x v="85"/>
    <x v="85"/>
    <s v="Energy"/>
    <s v="Oil &amp; Gas Drilling"/>
    <b v="1"/>
    <n v="89000000"/>
    <n v="92.8"/>
    <n v="8259200000"/>
    <n v="3619152706"/>
    <n v="321364403"/>
    <n v="-344825105"/>
    <n v="1.0730034247134708"/>
    <n v="-160705849"/>
    <n v="5938184935"/>
    <n v="3022833525"/>
    <n v="4.9127807913253996"/>
    <x v="82"/>
    <n v="2.2820811032116755"/>
    <n v="-51.393275673494621"/>
    <n v="1.3908627114860983"/>
    <n v="4.1750424375242151E-2"/>
  </r>
  <r>
    <x v="86"/>
    <x v="86"/>
    <s v="Energy"/>
    <s v="Oil &amp; Gas Drilling"/>
    <b v="1"/>
    <n v="1100935500"/>
    <n v="16.7"/>
    <n v="18385622850"/>
    <n v="6199022000"/>
    <n v="802498000"/>
    <n v="0"/>
    <n v="0"/>
    <n v="264365000"/>
    <n v="6537984000"/>
    <n v="12572179000"/>
    <n v="3.1253439629981621"/>
    <x v="83"/>
    <n v="2.9658908856913238"/>
    <n v="69.546357687288406"/>
    <n v="2.8121241731396101"/>
    <n v="0"/>
  </r>
  <r>
    <x v="87"/>
    <x v="87"/>
    <s v="Basic Materials"/>
    <s v="Construction Materials"/>
    <b v="0"/>
    <n v="97900000"/>
    <n v="11.6"/>
    <n v="1135640000"/>
    <n v="240995448"/>
    <n v="21105096"/>
    <n v="-93514326"/>
    <n v="4.4308884451414006"/>
    <n v="23237144"/>
    <n v="981137148"/>
    <n v="8046329"/>
    <n v="1.0897955365187479"/>
    <x v="84"/>
    <n v="4.7122881756671191"/>
    <n v="48.871754635595494"/>
    <n v="1.1574732465435098"/>
    <n v="8.2345044204149204E-2"/>
  </r>
  <r>
    <x v="88"/>
    <x v="88"/>
    <s v="Basic Materials"/>
    <s v="Construction Materials"/>
    <b v="1"/>
    <n v="170000000"/>
    <n v="8.74"/>
    <n v="1485800000"/>
    <n v="512788000"/>
    <n v="66050000"/>
    <n v="0"/>
    <n v="0"/>
    <n v="15032000"/>
    <n v="2048751000"/>
    <n v="334360000"/>
    <n v="1.5485077789937591"/>
    <x v="85"/>
    <n v="2.8974937011006499"/>
    <n v="98.842469398616288"/>
    <n v="0.7252223427834813"/>
    <n v="0"/>
  </r>
  <r>
    <x v="89"/>
    <x v="89"/>
    <s v="Basic Materials"/>
    <s v="Construction Materials"/>
    <b v="1"/>
    <n v="140000000"/>
    <n v="20.98"/>
    <n v="2937200000"/>
    <n v="520836291"/>
    <n v="144119933"/>
    <n v="-126000000"/>
    <n v="0.87427184690683979"/>
    <n v="222750995"/>
    <n v="1795130032"/>
    <n v="1695396"/>
    <n v="1.7338133052803699"/>
    <x v="86"/>
    <n v="5.6393919754720008"/>
    <n v="13.186024152215348"/>
    <n v="1.6362045911112026"/>
    <n v="4.2897998093422304E-2"/>
  </r>
  <r>
    <x v="90"/>
    <x v="90"/>
    <s v="Basic Materials"/>
    <s v="Construction Materials"/>
    <b v="1"/>
    <n v="180000000"/>
    <n v="8.76"/>
    <n v="1576800000"/>
    <n v="625199674"/>
    <n v="73592967"/>
    <n v="-45000000"/>
    <n v="0.61147147389777068"/>
    <n v="-39905032"/>
    <n v="2278576785"/>
    <n v="840851966"/>
    <n v="1.5752680914972648"/>
    <x v="87"/>
    <n v="2.5220742517533687"/>
    <n v="-39.513813696478181"/>
    <n v="0.69201091241698054"/>
    <n v="2.8538812785388126E-2"/>
  </r>
  <r>
    <x v="91"/>
    <x v="91"/>
    <s v="Basic Materials"/>
    <s v="Construction Materials"/>
    <b v="1"/>
    <n v="55000000"/>
    <n v="19.559999999999999"/>
    <n v="1075800000"/>
    <n v="243480090"/>
    <n v="33951594"/>
    <n v="0"/>
    <n v="0"/>
    <n v="19532165"/>
    <n v="806206984"/>
    <n v="277390444"/>
    <n v="0.62770314238564373"/>
    <x v="88"/>
    <n v="4.4184310922507049"/>
    <n v="55.078379688068374"/>
    <n v="1.3343967757044386"/>
    <n v="0"/>
  </r>
  <r>
    <x v="92"/>
    <x v="92"/>
    <s v="Consumer Cyclical"/>
    <s v="Packaging &amp; Containers"/>
    <b v="1"/>
    <n v="22500000"/>
    <n v="30"/>
    <n v="675000000"/>
    <n v="537688820"/>
    <n v="23171146"/>
    <n v="-30375000"/>
    <n v="1.3108976137822446"/>
    <n v="16122652"/>
    <n v="291812014"/>
    <n v="221905895"/>
    <n v="1.672753648006879"/>
    <x v="89"/>
    <n v="1.255372949729548"/>
    <n v="41.866561406895094"/>
    <n v="2.3131330021251286"/>
    <n v="4.4999999999999998E-2"/>
  </r>
  <r>
    <x v="93"/>
    <x v="93"/>
    <s v="Basic Materials"/>
    <s v="Construction Materials"/>
    <b v="1"/>
    <n v="226044000"/>
    <n v="2.25"/>
    <n v="508599000"/>
    <n v="177174267"/>
    <n v="-5333257"/>
    <n v="0"/>
    <n v="0"/>
    <n v="-21802880"/>
    <n v="133322435"/>
    <n v="135473312"/>
    <n v="1.2507312571429736"/>
    <x v="90"/>
    <n v="2.8706143878106181"/>
    <n v="-23.327147606187808"/>
    <n v="3.8148043125674986"/>
    <n v="0"/>
  </r>
  <r>
    <x v="94"/>
    <x v="94"/>
    <s v="Basic Materials"/>
    <s v="Construction Materials"/>
    <b v="1"/>
    <n v="100000000"/>
    <n v="25.55"/>
    <n v="2555000000"/>
    <n v="857818000"/>
    <n v="160100000"/>
    <n v="-146203000"/>
    <n v="0.91319800124921924"/>
    <n v="134080000"/>
    <n v="2659787000"/>
    <n v="89763000"/>
    <n v="0.9064906490649064"/>
    <x v="91"/>
    <n v="2.9784872781872145"/>
    <n v="19.055787589498806"/>
    <n v="0.96060323627418287"/>
    <n v="5.7222309197651665E-2"/>
  </r>
  <r>
    <x v="95"/>
    <x v="95"/>
    <s v="Basic Materials"/>
    <s v="Construction Materials"/>
    <b v="1"/>
    <n v="202500000"/>
    <n v="38.5"/>
    <n v="7796250000"/>
    <n v="1172978881"/>
    <n v="420705960"/>
    <n v="-200070861"/>
    <n v="0.47555984469533069"/>
    <n v="-405668943"/>
    <n v="4843333168"/>
    <n v="1792876225"/>
    <n v="1.3502881070617674"/>
    <x v="92"/>
    <n v="6.6465391033753827"/>
    <n v="-19.218256991391129"/>
    <n v="1.6096869097319138"/>
    <n v="2.5662448100048099E-2"/>
  </r>
  <r>
    <x v="96"/>
    <x v="96"/>
    <s v="Basic Materials"/>
    <s v="Construction Materials"/>
    <b v="1"/>
    <n v="153000000"/>
    <n v="42.7"/>
    <n v="6533100000"/>
    <n v="1675765000"/>
    <n v="421874000"/>
    <n v="-342893000"/>
    <n v="0.81278533400968056"/>
    <n v="496518000"/>
    <n v="2240513000"/>
    <n v="298878000"/>
    <n v="1.3804121609769742"/>
    <x v="93"/>
    <n v="3.8985776645293342"/>
    <n v="13.157831136031323"/>
    <n v="2.9158947080423099"/>
    <n v="5.2485496931012843E-2"/>
  </r>
  <r>
    <x v="97"/>
    <x v="97"/>
    <s v="Basic Materials"/>
    <s v="Construction Materials"/>
    <b v="1"/>
    <n v="109760647"/>
    <n v="52"/>
    <n v="5707553644"/>
    <n v="816057968"/>
    <n v="260437028"/>
    <n v="-263235597"/>
    <n v="1.0107456647831199"/>
    <n v="177140496"/>
    <n v="2751705405"/>
    <n v="8468549"/>
    <n v="0.90753117870781419"/>
    <x v="94"/>
    <n v="6.9940541821901556"/>
    <n v="32.220490361503785"/>
    <n v="2.0741877504870474"/>
    <n v="4.6120564679531899E-2"/>
  </r>
  <r>
    <x v="98"/>
    <x v="98"/>
    <s v="Basic Materials"/>
    <s v="Construction Materials"/>
    <b v="1"/>
    <n v="140000000"/>
    <n v="31.85"/>
    <n v="4459000000"/>
    <n v="955782095"/>
    <n v="219388919"/>
    <n v="-186383490"/>
    <n v="0.84955744733853222"/>
    <n v="-122331776"/>
    <n v="3270380283"/>
    <n v="482615593"/>
    <n v="0.71446004936340424"/>
    <x v="95"/>
    <n v="4.6652893199469281"/>
    <n v="-36.450055298796613"/>
    <n v="1.3634500009612491"/>
    <n v="4.1799392240412646E-2"/>
  </r>
  <r>
    <x v="99"/>
    <x v="99"/>
    <s v="Basic Materials"/>
    <s v="Construction Materials"/>
    <b v="1"/>
    <n v="157500000"/>
    <n v="22.84"/>
    <n v="3597300000"/>
    <n v="822161592"/>
    <n v="147260152"/>
    <n v="-117929661"/>
    <n v="0.80082533800454048"/>
    <n v="164126202"/>
    <n v="2657249010"/>
    <n v="375277655"/>
    <n v="1.3451372826176682"/>
    <x v="96"/>
    <n v="4.3754172354964496"/>
    <n v="21.917889746818123"/>
    <n v="1.3537684975936823"/>
    <n v="3.2782826286381454E-2"/>
  </r>
  <r>
    <x v="100"/>
    <x v="100"/>
    <s v="Basic Materials"/>
    <s v="Construction Materials"/>
    <b v="1"/>
    <n v="86000000"/>
    <n v="34.15"/>
    <n v="2936900000"/>
    <n v="1153573000"/>
    <n v="219207000"/>
    <n v="-86546000"/>
    <n v="0.3948140342233597"/>
    <n v="87059000"/>
    <n v="2424750000"/>
    <n v="5626000"/>
    <n v="1.2942519313739749"/>
    <x v="97"/>
    <n v="2.5459160365230464"/>
    <n v="33.734593781228824"/>
    <n v="1.2112176513042581"/>
    <n v="2.9468487180360242E-2"/>
  </r>
  <r>
    <x v="101"/>
    <x v="101"/>
    <s v="Basic Materials"/>
    <s v="Construction Materials"/>
    <b v="1"/>
    <n v="90000000"/>
    <n v="13"/>
    <n v="1170000000"/>
    <n v="328895693"/>
    <n v="65082597"/>
    <n v="-22617768"/>
    <n v="0.34752405470236536"/>
    <n v="102945493"/>
    <n v="1331801426"/>
    <n v="114644898"/>
    <n v="1.7616672276588892"/>
    <x v="98"/>
    <n v="3.5573588371678677"/>
    <n v="11.36523771856627"/>
    <n v="0.87850934618236398"/>
    <n v="1.9331425641025642E-2"/>
  </r>
  <r>
    <x v="102"/>
    <x v="102"/>
    <s v="Basic Materials"/>
    <s v="Construction Materials"/>
    <b v="1"/>
    <n v="108700000"/>
    <n v="10.18"/>
    <n v="1106566000"/>
    <n v="318682958"/>
    <n v="42701046"/>
    <n v="0"/>
    <n v="0"/>
    <n v="-67854121"/>
    <n v="1251464019"/>
    <n v="714275566"/>
    <n v="-1.0547630087651829"/>
    <x v="99"/>
    <n v="3.4723099313016919"/>
    <n v="-16.308014659861264"/>
    <n v="0.88421719138534816"/>
    <n v="0"/>
  </r>
  <r>
    <x v="103"/>
    <x v="103"/>
    <s v="Basic Materials"/>
    <s v="Construction Materials"/>
    <b v="1"/>
    <n v="120000000"/>
    <n v="36.65"/>
    <n v="4398000000"/>
    <n v="704867951"/>
    <n v="260170006"/>
    <n v="-258540540"/>
    <n v="0.99373691831332778"/>
    <n v="307740868"/>
    <n v="1698875399"/>
    <n v="4088694"/>
    <n v="1.4416146804258427"/>
    <x v="100"/>
    <n v="6.2394665465503625"/>
    <n v="14.291244541495217"/>
    <n v="2.588771373456094"/>
    <n v="5.8785934515688948E-2"/>
  </r>
  <r>
    <x v="104"/>
    <x v="104"/>
    <s v="Consumer Defensive"/>
    <s v="Grocery Stores"/>
    <b v="1"/>
    <n v="900000000"/>
    <n v="9.4"/>
    <n v="8460000000"/>
    <n v="10709607801"/>
    <n v="521586067"/>
    <n v="-540000000"/>
    <n v="1.0353037286941178"/>
    <n v="355256136"/>
    <n v="1372438539"/>
    <n v="2781797023"/>
    <n v="1.8273995723560643"/>
    <x v="101"/>
    <n v="0.78994489408006663"/>
    <n v="23.813804021107746"/>
    <n v="6.1642104615950313"/>
    <n v="6.3829787234042548E-2"/>
  </r>
  <r>
    <x v="105"/>
    <x v="105"/>
    <s v="Healthcare"/>
    <s v="Medical - Care Facilities"/>
    <b v="1"/>
    <n v="200000000"/>
    <n v="74.400000000000006"/>
    <n v="14880000000.000002"/>
    <n v="2896886964"/>
    <n v="658087338"/>
    <n v="-350000000"/>
    <n v="0.5318443005812703"/>
    <n v="522601288"/>
    <n v="3537868341"/>
    <n v="799119783"/>
    <n v="1.4172665548269947"/>
    <x v="102"/>
    <n v="5.1365483655095083"/>
    <n v="28.472949343362512"/>
    <n v="4.2059224837615297"/>
    <n v="2.3521505376344082E-2"/>
  </r>
  <r>
    <x v="106"/>
    <x v="106"/>
    <s v="Consumer Cyclical"/>
    <s v="Specialty Retail"/>
    <b v="1"/>
    <n v="73278225"/>
    <n v="93.9"/>
    <n v="6880825327.5"/>
    <n v="6779880000"/>
    <n v="527895000"/>
    <n v="-688303000"/>
    <n v="1.3038634576951855"/>
    <n v="216118000"/>
    <n v="2043450000"/>
    <n v="1904911000"/>
    <n v="0.48607419634613769"/>
    <x v="103"/>
    <n v="1.0148889548930069"/>
    <n v="31.838279678231338"/>
    <n v="3.3672589627835277"/>
    <n v="0.10003204081480152"/>
  </r>
  <r>
    <x v="107"/>
    <x v="107"/>
    <s v="Healthcare"/>
    <s v="Medical - Care Facilities"/>
    <b v="1"/>
    <n v="97303550"/>
    <n v="126.8"/>
    <n v="12338090140"/>
    <n v="3202992296"/>
    <n v="470950091"/>
    <n v="-193623388"/>
    <n v="0.41113356107197357"/>
    <n v="342149772"/>
    <n v="3703405725"/>
    <n v="2037271936"/>
    <n v="1.5338210407317592"/>
    <x v="104"/>
    <n v="3.852051144615054"/>
    <n v="36.060494992818526"/>
    <n v="3.3315523753476941"/>
    <n v="1.5693140980732045E-2"/>
  </r>
  <r>
    <x v="108"/>
    <x v="108"/>
    <s v="Healthcare"/>
    <s v="Medical - Care Facilities"/>
    <b v="1"/>
    <n v="44690000"/>
    <n v="160"/>
    <n v="7150400000"/>
    <n v="1293685585"/>
    <n v="298163301"/>
    <n v="0"/>
    <n v="0"/>
    <n v="-6580121"/>
    <n v="1629505100"/>
    <n v="487730657"/>
    <n v="0.81402823233450172"/>
    <x v="105"/>
    <n v="5.5271544206005823"/>
    <n v="-1086.6669473099355"/>
    <n v="4.3880807737269434"/>
    <n v="0"/>
  </r>
  <r>
    <x v="109"/>
    <x v="109"/>
    <s v="Consumer Cyclical"/>
    <s v="Department Stores"/>
    <b v="1"/>
    <n v="45000000"/>
    <n v="20.399999999999999"/>
    <n v="917999999.99999988"/>
    <n v="1821068542"/>
    <n v="23537452"/>
    <n v="0"/>
    <n v="0"/>
    <n v="3355978"/>
    <n v="681020473"/>
    <n v="1262318434"/>
    <n v="4.6802996453083976"/>
    <x v="106"/>
    <n v="0.50409964195625534"/>
    <n v="273.54172166802044"/>
    <n v="1.347977096717913"/>
    <n v="0"/>
  </r>
  <r>
    <x v="110"/>
    <x v="110"/>
    <s v="Healthcare"/>
    <s v="Medical - Care Facilities"/>
    <b v="1"/>
    <n v="160000000"/>
    <n v="41"/>
    <n v="6560000000"/>
    <n v="1153877784"/>
    <n v="338800814"/>
    <n v="-224774980"/>
    <n v="0.66344285701745687"/>
    <n v="250058816"/>
    <n v="1961253780"/>
    <n v="304109279"/>
    <n v="1.3687466937431856"/>
    <x v="107"/>
    <n v="5.6851774866999261"/>
    <n v="26.233828124660079"/>
    <n v="3.3447991620951778"/>
    <n v="3.4264478658536587E-2"/>
  </r>
  <r>
    <x v="111"/>
    <x v="111"/>
    <s v="Consumer Cyclical"/>
    <s v="Home Improvement"/>
    <b v="1"/>
    <n v="35892393"/>
    <n v="33.15"/>
    <n v="1189832827.95"/>
    <n v="953531225"/>
    <n v="-41829096"/>
    <n v="0"/>
    <n v="0"/>
    <n v="-28340716"/>
    <n v="322865758"/>
    <n v="457439680"/>
    <n v="0.11409500499355932"/>
    <x v="108"/>
    <n v="1.2478173726822632"/>
    <n v="-41.983160480137485"/>
    <n v="3.6852245816355667"/>
    <n v="0"/>
  </r>
  <r>
    <x v="112"/>
    <x v="112"/>
    <s v="Healthcare"/>
    <s v="Medical - Care Facilities"/>
    <b v="1"/>
    <n v="92040000"/>
    <n v="69.900000000000006"/>
    <n v="6433596000.000001"/>
    <n v="2882817031"/>
    <n v="281997230"/>
    <n v="0"/>
    <n v="0"/>
    <n v="223435992"/>
    <n v="1674060601"/>
    <n v="2465850931"/>
    <n v="2.3200083418537658"/>
    <x v="109"/>
    <n v="2.2317045899261587"/>
    <n v="28.793910696357287"/>
    <n v="3.8431081862609351"/>
    <n v="0"/>
  </r>
  <r>
    <x v="113"/>
    <x v="113"/>
    <s v="Consumer Cyclical"/>
    <s v="Travel Lodging"/>
    <b v="0"/>
    <n v="100000000"/>
    <n v="27"/>
    <n v="2700000000"/>
    <n v="672639755"/>
    <n v="66416931"/>
    <n v="-86894"/>
    <n v="6.9230868745524523E-3"/>
    <n v="80069662"/>
    <n v="1686578497"/>
    <n v="1464059255"/>
    <n v="9.8646468730856682"/>
    <x v="110"/>
    <n v="4.0140357151503778"/>
    <n v="33.720636912392614"/>
    <n v="1.6008741987417856"/>
    <n v="3.2182962962962961E-5"/>
  </r>
  <r>
    <x v="114"/>
    <x v="114"/>
    <s v="Consumer Cyclical"/>
    <s v="Luxury Goods"/>
    <b v="1"/>
    <n v="57500000"/>
    <n v="12.86"/>
    <n v="739450000"/>
    <n v="2061967717"/>
    <n v="12156193"/>
    <n v="-18910189"/>
    <n v="1.5556012478577792"/>
    <n v="-32799053"/>
    <n v="301215177"/>
    <n v="76241504"/>
    <n v="-0.95946476092793997"/>
    <x v="111"/>
    <n v="0.3586137619437812"/>
    <n v="-22.544858231120269"/>
    <n v="2.4548895821408094"/>
    <n v="2.5573316654270064E-2"/>
  </r>
  <r>
    <x v="115"/>
    <x v="115"/>
    <s v="Consumer Cyclical"/>
    <s v="Apparel - Manufacturers"/>
    <b v="1"/>
    <n v="400000000"/>
    <n v="4"/>
    <n v="1600000000"/>
    <n v="522464285"/>
    <n v="83903649"/>
    <n v="-76000000"/>
    <n v="0.90580089073360803"/>
    <n v="136797869"/>
    <n v="592983600"/>
    <n v="30882008"/>
    <n v="1.6221252940945257"/>
    <x v="112"/>
    <n v="3.0624102851355666"/>
    <n v="11.696088628398151"/>
    <n v="2.6982196472212721"/>
    <n v="4.7500000000000001E-2"/>
  </r>
  <r>
    <x v="116"/>
    <x v="116"/>
    <s v="Healthcare"/>
    <s v="Medical - Care Facilities"/>
    <b v="1"/>
    <n v="350000000"/>
    <n v="271.8"/>
    <n v="95130000000"/>
    <n v="11200438575"/>
    <n v="2315287109"/>
    <n v="-1641500000"/>
    <n v="0.70898334535667296"/>
    <n v="-858191855"/>
    <n v="7612648097"/>
    <n v="8165469568"/>
    <n v="1.231070102829841"/>
    <x v="113"/>
    <n v="8.4934174106659928"/>
    <n v="-110.84933916088029"/>
    <n v="12.496308615327816"/>
    <n v="1.7255334805003679E-2"/>
  </r>
  <r>
    <x v="117"/>
    <x v="117"/>
    <s v="Healthcare"/>
    <s v="Medical - Instruments &amp; Supplies"/>
    <b v="1"/>
    <n v="30000000"/>
    <n v="42.85"/>
    <n v="1285500000"/>
    <n v="884807767"/>
    <n v="40928422"/>
    <n v="0"/>
    <n v="0"/>
    <n v="239323512"/>
    <n v="533269388"/>
    <n v="201039498"/>
    <n v="5.055066015538622"/>
    <x v="114"/>
    <n v="1.4528579516865836"/>
    <n v="5.3713903379455674"/>
    <n v="2.4106015250963551"/>
    <n v="0"/>
  </r>
  <r>
    <x v="118"/>
    <x v="118"/>
    <s v="Healthcare"/>
    <s v="Drug Manufacturers - Specialty &amp; Generic"/>
    <b v="1"/>
    <n v="70000000"/>
    <n v="157.80000000000001"/>
    <n v="11046000000"/>
    <n v="1266677704"/>
    <n v="349397028"/>
    <n v="-217000000"/>
    <n v="0.62106996514005841"/>
    <n v="254553705"/>
    <n v="1444628711"/>
    <n v="2130733"/>
    <n v="0.84255261496157852"/>
    <x v="115"/>
    <n v="8.7204503285391368"/>
    <n v="43.393593505150513"/>
    <n v="7.6462553429065832"/>
    <n v="1.9645120405576678E-2"/>
  </r>
  <r>
    <x v="119"/>
    <x v="119"/>
    <s v="Healthcare"/>
    <s v="Medical - Pharmaceuticals"/>
    <b v="1"/>
    <n v="20000000"/>
    <n v="134"/>
    <n v="2680000000"/>
    <n v="352973475"/>
    <n v="59182836"/>
    <n v="-9000000"/>
    <n v="0.15207111737599058"/>
    <n v="14546261"/>
    <n v="326192618"/>
    <n v="73582314"/>
    <n v="0.79047271303872313"/>
    <x v="116"/>
    <n v="7.5926385120015034"/>
    <n v="184.23978505541734"/>
    <n v="8.2160044467959104"/>
    <n v="3.3582089552238806E-3"/>
  </r>
  <r>
    <x v="120"/>
    <x v="120"/>
    <s v="Healthcare"/>
    <s v="Medical - Care Facilities"/>
    <b v="1"/>
    <n v="230000000"/>
    <n v="51.9"/>
    <n v="11937000000"/>
    <s v="Unavailable"/>
    <s v="Unavailable"/>
    <s v="Unavailable"/>
    <s v="Unavailable"/>
    <s v="Unavailable"/>
    <s v="Unavailable"/>
    <s v="Unavailable"/>
    <s v="Unavailable"/>
    <x v="34"/>
    <s v="NA"/>
    <s v="NA"/>
    <s v="NA"/>
    <s v="NA"/>
  </r>
  <r>
    <x v="121"/>
    <x v="121"/>
    <s v="Healthcare"/>
    <s v="Medical - Care Facilities"/>
    <b v="1"/>
    <n v="44303580"/>
    <n v="152.80000000000001"/>
    <n v="6769587024.000001"/>
    <s v="Unavailable"/>
    <s v="Unavailable"/>
    <s v="Unavailable"/>
    <s v="Unavailable"/>
    <s v="Unavailable"/>
    <s v="Unavailable"/>
    <s v="Unavailable"/>
    <s v="Unavailable"/>
    <x v="34"/>
    <s v="NA"/>
    <s v="NA"/>
    <s v="NA"/>
    <s v="NA"/>
  </r>
  <r>
    <x v="122"/>
    <x v="122"/>
    <s v="Real Estate"/>
    <s v="Real Estate - Services"/>
    <b v="1"/>
    <n v="375000000"/>
    <n v="24.42"/>
    <n v="9157500000"/>
    <n v="1920144000"/>
    <n v="183722000"/>
    <n v="0"/>
    <n v="0"/>
    <n v="190823000"/>
    <n v="4983056000"/>
    <n v="3240143000"/>
    <n v="1.0969745465630238"/>
    <x v="117"/>
    <n v="4.7691735619828517"/>
    <n v="47.989498121295654"/>
    <n v="1.8377276916012986"/>
    <n v="0"/>
  </r>
  <r>
    <x v="123"/>
    <x v="123"/>
    <s v="Industrials"/>
    <s v="Marine Shipping"/>
    <b v="1"/>
    <n v="738281000"/>
    <n v="31.05"/>
    <n v="22923625050"/>
    <n v="9482392000"/>
    <n v="2169392000"/>
    <n v="-406055000"/>
    <n v="0.18717456319558659"/>
    <n v="-2006845000"/>
    <n v="14585222000"/>
    <n v="9724601000"/>
    <n v="1.5448276752854635"/>
    <x v="118"/>
    <n v="2.4174939245287477"/>
    <n v="-11.422718271715055"/>
    <n v="1.5717021688116917"/>
    <n v="1.7713385169855586E-2"/>
  </r>
  <r>
    <x v="124"/>
    <x v="124"/>
    <s v="Industrials"/>
    <s v="Airlines, Airports &amp; Air Services"/>
    <b v="1"/>
    <n v="188000000"/>
    <n v="52"/>
    <n v="9776000000"/>
    <n v="2630194000"/>
    <n v="292899000"/>
    <n v="0"/>
    <n v="0"/>
    <n v="266412000"/>
    <n v="2378529000"/>
    <n v="157730000"/>
    <n v="1.28188629851485"/>
    <x v="119"/>
    <n v="3.7168360965008667"/>
    <n v="36.695043766797291"/>
    <n v="4.1101033453870022"/>
    <n v="0"/>
  </r>
  <r>
    <x v="125"/>
    <x v="125"/>
    <s v="Industrials"/>
    <s v="Railroads"/>
    <b v="1"/>
    <n v="125000000"/>
    <n v="17.440000000000001"/>
    <n v="2180000000"/>
    <n v="1481105000"/>
    <n v="-53063000"/>
    <n v="0"/>
    <n v="0"/>
    <n v="-300032000"/>
    <n v="939764000"/>
    <n v="1376952000"/>
    <n v="1.6392375200528451"/>
    <x v="120"/>
    <n v="1.4718740399904127"/>
    <n v="-7.2658916382252556"/>
    <n v="2.319731336803708"/>
    <n v="0"/>
  </r>
  <r>
    <x v="126"/>
    <x v="126"/>
    <s v="Consumer Cyclical"/>
    <s v="Specialty Retail"/>
    <b v="1"/>
    <n v="70000000"/>
    <n v="67.400000000000006"/>
    <n v="4718000000"/>
    <n v="9916101726"/>
    <n v="99526730"/>
    <n v="-93992701"/>
    <n v="0.94439655557858682"/>
    <n v="242002820"/>
    <n v="966130522"/>
    <n v="4255924496"/>
    <n v="5.5462092224844852"/>
    <x v="121"/>
    <n v="0.47579181117408398"/>
    <n v="19.495640587989843"/>
    <n v="4.8833981460736835"/>
    <n v="1.992214942772361E-2"/>
  </r>
  <r>
    <x v="127"/>
    <x v="127"/>
    <s v="Industrials"/>
    <s v="Conglomerates"/>
    <b v="1"/>
    <n v="101250000"/>
    <n v="6.27"/>
    <n v="634837500"/>
    <n v="254631958"/>
    <n v="22220261"/>
    <n v="-18225000"/>
    <n v="0.82019738652034735"/>
    <n v="4135019"/>
    <n v="193958080"/>
    <n v="21442001"/>
    <n v="0.19703258218685332"/>
    <x v="122"/>
    <n v="2.493157202207902"/>
    <n v="153.52710592139962"/>
    <n v="3.273065499514122"/>
    <n v="2.8708133971291867E-2"/>
  </r>
  <r>
    <x v="128"/>
    <x v="128"/>
    <s v="Consumer Defensive"/>
    <s v="Food Distribution"/>
    <b v="1"/>
    <n v="31500000"/>
    <n v="17.88"/>
    <n v="563220000"/>
    <n v="45806551"/>
    <n v="7169314"/>
    <n v="-13993"/>
    <n v="1.9517906455206176E-3"/>
    <n v="-23524403"/>
    <n v="286372104"/>
    <n v="165092750"/>
    <n v="-7.2885709798565177"/>
    <x v="123"/>
    <n v="12.295621209289475"/>
    <n v="-23.941946582023782"/>
    <n v="1.9667418443802054"/>
    <n v="2.4844643301019142E-5"/>
  </r>
  <r>
    <x v="129"/>
    <x v="129"/>
    <s v="Communication Services"/>
    <s v="Advertising Agencies"/>
    <b v="1"/>
    <n v="40000000"/>
    <n v="16.059999999999999"/>
    <n v="642400000"/>
    <n v="75941219"/>
    <n v="-35322191"/>
    <n v="0"/>
    <n v="0"/>
    <n v="-96828483"/>
    <n v="203893952"/>
    <n v="36970719"/>
    <n v="3.2056268656886826"/>
    <x v="124"/>
    <n v="8.4591741936615481"/>
    <n v="-6.6344114881981575"/>
    <n v="3.1506574554992195"/>
    <n v="0"/>
  </r>
  <r>
    <x v="130"/>
    <x v="130"/>
    <s v="Communication Services"/>
    <s v="Advertising Agencies"/>
    <b v="1"/>
    <n v="55000000"/>
    <n v="130.6"/>
    <n v="7183000000"/>
    <n v="1535201063"/>
    <n v="271898449"/>
    <n v="-36000000"/>
    <n v="0.1324023735052641"/>
    <n v="-196183833"/>
    <n v="1303575670"/>
    <n v="2478400160"/>
    <n v="-0.26743751458105108"/>
    <x v="125"/>
    <n v="4.6788659629790788"/>
    <n v="-36.613618411665961"/>
    <n v="5.5102286467190664"/>
    <n v="5.0118334957538636E-3"/>
  </r>
  <r>
    <x v="131"/>
    <x v="131"/>
    <s v="Communication Services"/>
    <s v="Broadcasting"/>
    <b v="1"/>
    <n v="332500000"/>
    <n v="47.75"/>
    <n v="15876875000"/>
    <n v="3603151000"/>
    <n v="226870000"/>
    <n v="0"/>
    <n v="0"/>
    <n v="1266638500"/>
    <n v="4011933000"/>
    <n v="600482000"/>
    <n v="5.4457549116318917"/>
    <x v="126"/>
    <n v="4.4063862435962298"/>
    <n v="12.534653731115863"/>
    <n v="3.9574127982695622"/>
    <n v="0"/>
  </r>
  <r>
    <x v="132"/>
    <x v="132"/>
    <s v="Industrials"/>
    <s v="Conglomerates"/>
    <b v="1"/>
    <n v="126389000"/>
    <n v="12.4"/>
    <n v="1567223600"/>
    <n v="1715811783"/>
    <n v="-23608976"/>
    <n v="-96081"/>
    <n v="-4.0696809552434633E-3"/>
    <n v="-50042964"/>
    <n v="1329276808"/>
    <n v="684637888"/>
    <n v="0.2351143299900231"/>
    <x v="127"/>
    <n v="0.91340065124147707"/>
    <n v="-31.317561445800852"/>
    <n v="1.1790046968155634"/>
    <n v="6.130650406234312E-5"/>
  </r>
  <r>
    <x v="133"/>
    <x v="133"/>
    <s v="Financial Services"/>
    <s v="Financial - Credit Services"/>
    <b v="1"/>
    <n v="120000000"/>
    <n v="13.38"/>
    <n v="1605600000"/>
    <n v="355434000"/>
    <n v="131237000"/>
    <n v="0"/>
    <n v="0"/>
    <n v="169855000"/>
    <n v="1447985000"/>
    <n v="0"/>
    <n v="1.2644158689885827"/>
    <x v="128"/>
    <n v="4.5172943500059084"/>
    <n v="9.4527685378705364"/>
    <n v="1.1088512657244378"/>
    <n v="0"/>
  </r>
  <r>
    <x v="134"/>
    <x v="134"/>
    <s v="Financial Services"/>
    <s v="Financial - Credit Services"/>
    <b v="1"/>
    <n v="71428570"/>
    <n v="11.4"/>
    <n v="814285698"/>
    <n v="195058575"/>
    <n v="16558232"/>
    <n v="-24450614"/>
    <n v="1.4766440040216855"/>
    <n v="-79982756"/>
    <n v="839740702"/>
    <n v="583683591"/>
    <n v="-4.336990769122619"/>
    <x v="129"/>
    <n v="4.1745701156691011"/>
    <n v="-10.180765689044273"/>
    <n v="0.96968706656784154"/>
    <n v="3.0027070425102814E-2"/>
  </r>
  <r>
    <x v="135"/>
    <x v="135"/>
    <s v="Financial Services"/>
    <s v="Asset Management"/>
    <b v="1"/>
    <n v="25000000"/>
    <n v="170"/>
    <n v="4250000000"/>
    <s v="Unavailable"/>
    <s v="Unavailable"/>
    <s v="Unavailable"/>
    <s v="Unavailable"/>
    <s v="Unavailable"/>
    <s v="Unavailable"/>
    <s v="Unavailable"/>
    <s v="Unavailable"/>
    <x v="34"/>
    <s v="NA"/>
    <s v="NA"/>
    <s v="NA"/>
    <s v="NA"/>
  </r>
  <r>
    <x v="136"/>
    <x v="136"/>
    <s v="Real Estate"/>
    <s v="Real Estate - Diversified"/>
    <b v="1"/>
    <n v="260458000"/>
    <n v="48.45"/>
    <n v="12619190100"/>
    <n v="1153888615"/>
    <n v="225624714"/>
    <n v="-168267960"/>
    <n v="0.74578691765122862"/>
    <n v="8060318"/>
    <n v="6812006900"/>
    <n v="1959886121"/>
    <n v="1.9639007926845624"/>
    <x v="130"/>
    <n v="10.936228970419299"/>
    <n v="1565.5945708345503"/>
    <n v="1.8524922662659076"/>
    <n v="1.3334291556476354E-2"/>
  </r>
  <r>
    <x v="137"/>
    <x v="137"/>
    <s v="Industrials"/>
    <s v="Engineering &amp; Construction"/>
    <b v="1"/>
    <n v="200000000"/>
    <n v="110.4"/>
    <n v="22080000000"/>
    <n v="835629675"/>
    <n v="410651329"/>
    <n v="-244611854"/>
    <n v="0.59566799551256289"/>
    <n v="295549070"/>
    <n v="4054401695"/>
    <n v="102240363"/>
    <n v="0.80084436261094116"/>
    <x v="131"/>
    <n v="26.423187998918301"/>
    <n v="74.708406289351544"/>
    <n v="5.4459330034391176"/>
    <n v="1.1078435416666668E-2"/>
  </r>
  <r>
    <x v="138"/>
    <x v="138"/>
    <s v="Industrials"/>
    <s v="Conglomerates"/>
    <b v="1"/>
    <n v="600000000"/>
    <n v="2.61"/>
    <n v="1566000000"/>
    <n v="493599954"/>
    <n v="-7746468"/>
    <n v="0"/>
    <n v="0"/>
    <n v="60566287"/>
    <n v="465852547"/>
    <n v="284305253"/>
    <n v="-21.154864275350945"/>
    <x v="132"/>
    <n v="3.172609695988748"/>
    <n v="25.855968354143947"/>
    <n v="3.3615787014254535"/>
    <n v="0"/>
  </r>
  <r>
    <x v="139"/>
    <x v="139"/>
    <s v="Industrials"/>
    <s v="Conglomerates"/>
    <b v="1"/>
    <n v="2182950000"/>
    <n v="0.37"/>
    <n v="807691500"/>
    <n v="17841959"/>
    <n v="3808694"/>
    <n v="0"/>
    <n v="0"/>
    <n v="10084315"/>
    <n v="236942241"/>
    <n v="10721217"/>
    <n v="1.836171490034485"/>
    <x v="133"/>
    <n v="45.269216233486468"/>
    <n v="80.093838798173209"/>
    <n v="3.408811770291309"/>
    <n v="0"/>
  </r>
  <r>
    <x v="140"/>
    <x v="140"/>
    <s v="Industrials"/>
    <s v="Conglomerates"/>
    <b v="1"/>
    <n v="194400000"/>
    <n v="2.29"/>
    <n v="445176000"/>
    <n v="23572268"/>
    <n v="-17016767"/>
    <n v="0"/>
    <n v="0"/>
    <n v="-16517905"/>
    <n v="132036314"/>
    <n v="0"/>
    <n v="1.1334771354555884"/>
    <x v="134"/>
    <n v="18.885581989819563"/>
    <n v="-26.951117590275523"/>
    <n v="3.3716179020265593"/>
    <n v="0"/>
  </r>
  <r>
    <x v="141"/>
    <x v="141"/>
    <s v="Industrials"/>
    <s v="Conglomerates"/>
    <b v="1"/>
    <n v="12000000"/>
    <n v="34.200000000000003"/>
    <n v="410400000.00000006"/>
    <n v="139091767"/>
    <n v="-8823292"/>
    <n v="0"/>
    <n v="0"/>
    <n v="-13831286"/>
    <n v="156199901"/>
    <n v="31009069"/>
    <n v="-0.14871156600515942"/>
    <x v="135"/>
    <n v="2.9505700362552734"/>
    <n v="-29.671861314992697"/>
    <n v="2.6274024335009027"/>
    <n v="0"/>
  </r>
  <r>
    <x v="142"/>
    <x v="142"/>
    <s v="Industrials"/>
    <s v="Electrical Equipment &amp; Parts"/>
    <b v="1"/>
    <n v="149717500"/>
    <n v="127"/>
    <n v="19014122500"/>
    <n v="8400698930"/>
    <n v="698493140"/>
    <n v="-374607385"/>
    <n v="0.53630789416199565"/>
    <n v="585667271"/>
    <n v="2643626068"/>
    <n v="849076530"/>
    <n v="1.0207261919875112"/>
    <x v="136"/>
    <n v="2.263397683744869"/>
    <n v="32.465741969043719"/>
    <n v="7.1924402358404951"/>
    <n v="1.9701534214897374E-2"/>
  </r>
  <r>
    <x v="143"/>
    <x v="143"/>
    <s v="Industrials"/>
    <s v="Manufacturing - Metal Fabrication"/>
    <b v="1"/>
    <n v="40000000"/>
    <n v="47.75"/>
    <n v="1910000000"/>
    <n v="663017404"/>
    <n v="79775659"/>
    <n v="0"/>
    <n v="0"/>
    <n v="54447336"/>
    <n v="543685416"/>
    <n v="34572695"/>
    <n v="0.81203952370007493"/>
    <x v="137"/>
    <n v="2.8807690242773778"/>
    <n v="35.079769559340789"/>
    <n v="3.5130609425800747"/>
    <n v="0"/>
  </r>
  <r>
    <x v="144"/>
    <x v="144"/>
    <s v="Industrials"/>
    <s v="Manufacturing - Miscellaneous"/>
    <b v="1"/>
    <n v="6250000"/>
    <n v="167.4"/>
    <n v="1046250000"/>
    <s v="Unavailable"/>
    <s v="Unavailable"/>
    <s v="Unavailable"/>
    <s v="Unavailable"/>
    <s v="Unavailable"/>
    <s v="Unavailable"/>
    <s v="Unavailable"/>
    <s v="Unavailable"/>
    <x v="34"/>
    <s v="NA"/>
    <s v="NA"/>
    <s v="NA"/>
    <s v="NA"/>
  </r>
  <r>
    <x v="145"/>
    <x v="145"/>
    <s v="Real Estate"/>
    <s v="Real Estate - Diversified"/>
    <b v="1"/>
    <n v="177778000"/>
    <n v="32.25"/>
    <n v="5733340500"/>
    <n v="321516591"/>
    <n v="296167906"/>
    <n v="-131196883"/>
    <n v="0.44298143162075099"/>
    <n v="228553620"/>
    <n v="2543844599"/>
    <n v="54184707"/>
    <n v="0.80996294827163673"/>
    <x v="138"/>
    <n v="17.832176193980608"/>
    <n v="25.085319147428073"/>
    <n v="2.2538092548003164"/>
    <n v="2.288314866350603E-2"/>
  </r>
  <r>
    <x v="146"/>
    <x v="146"/>
    <s v="Consumer Defensive"/>
    <s v="Agricultural Farm Products"/>
    <b v="1"/>
    <n v="6500000"/>
    <n v="41.6"/>
    <n v="270400000"/>
    <n v="72000"/>
    <n v="-15312234"/>
    <n v="0"/>
    <n v="0"/>
    <n v="-78236810"/>
    <n v="19858396"/>
    <n v="15393331"/>
    <n v="5.0422682934443142"/>
    <x v="139"/>
    <n v="3755.5555555555557"/>
    <n v="-3.4561736348912997"/>
    <n v="13.61640688402024"/>
    <n v="0"/>
  </r>
  <r>
    <x v="147"/>
    <x v="147"/>
    <s v="Consumer Defensive"/>
    <s v="Grocery Stores"/>
    <b v="1"/>
    <n v="1141000000"/>
    <n v="6.01"/>
    <n v="6857410000"/>
    <n v="5703496946"/>
    <n v="291770349"/>
    <n v="-228600000"/>
    <n v="0.78349291072068461"/>
    <n v="624877297"/>
    <n v="1520645334"/>
    <n v="2285490750"/>
    <n v="2.9729057396121443"/>
    <x v="140"/>
    <n v="1.2023167654730256"/>
    <n v="10.974010470410802"/>
    <n v="4.5095393690268608"/>
    <n v="3.3336201277158577E-2"/>
  </r>
  <r>
    <x v="148"/>
    <x v="148"/>
    <s v="Consumer Defensive"/>
    <s v="Food Distribution"/>
    <b v="1"/>
    <n v="60000000"/>
    <n v="83.4"/>
    <n v="5004000000"/>
    <n v="3357088518"/>
    <n v="299946554"/>
    <n v="-195000000"/>
    <n v="0.65011582030043924"/>
    <n v="372562680"/>
    <n v="1070862951"/>
    <n v="103712404"/>
    <n v="1.3224844467450088"/>
    <x v="141"/>
    <n v="1.49057731816412"/>
    <n v="13.431296983369348"/>
    <n v="4.6728668643612457"/>
    <n v="3.8968824940047962E-2"/>
  </r>
  <r>
    <x v="149"/>
    <x v="149"/>
    <s v="Healthcare"/>
    <s v="Medical - Pharmaceuticals"/>
    <b v="1"/>
    <n v="85000000"/>
    <n v="77.099999999999994"/>
    <n v="6553499999.999999"/>
    <n v="6187010678"/>
    <n v="358646071"/>
    <n v="-159748522"/>
    <n v="0.44542108478863002"/>
    <n v="405248888"/>
    <n v="1415018073"/>
    <n v="2105217136"/>
    <n v="1.9123860983834635"/>
    <x v="142"/>
    <n v="1.0592352819598607"/>
    <n v="16.171543449121071"/>
    <n v="4.6313896091134934"/>
    <n v="2.4376061951628905E-2"/>
  </r>
  <r>
    <x v="150"/>
    <x v="150"/>
    <s v="Healthcare"/>
    <s v="Medical - Pharmaceuticals"/>
    <b v="1"/>
    <n v="130000000"/>
    <n v="114.8"/>
    <n v="14924000000"/>
    <n v="9297699244"/>
    <n v="833391429"/>
    <n v="-715000000"/>
    <n v="0.85794018887132084"/>
    <n v="962236135"/>
    <n v="2409097162"/>
    <n v="1484284195"/>
    <n v="1.5703822313120692"/>
    <x v="143"/>
    <n v="1.6051282804862472"/>
    <n v="15.509706460982159"/>
    <n v="6.1948518454981265"/>
    <n v="4.7909407665505228E-2"/>
  </r>
  <r>
    <x v="151"/>
    <x v="151"/>
    <s v="Consumer Cyclical"/>
    <s v="Specialty Retail"/>
    <b v="1"/>
    <n v="25000000"/>
    <n v="125.4"/>
    <n v="3135000000"/>
    <s v="Unavailable"/>
    <s v="Unavailable"/>
    <s v="Unavailable"/>
    <s v="Unavailable"/>
    <s v="Unavailable"/>
    <s v="Unavailable"/>
    <s v="Unavailable"/>
    <s v="Unavailable"/>
    <x v="34"/>
    <s v="NA"/>
    <s v="NA"/>
    <s v="NA"/>
    <s v="NA"/>
  </r>
  <r>
    <x v="152"/>
    <x v="152"/>
    <s v="Consumer Cyclical"/>
    <s v="Gambling, Resorts &amp; Casinos"/>
    <b v="1"/>
    <n v="1156470000"/>
    <n v="0.81"/>
    <n v="936740700.00000012"/>
    <n v="8935427"/>
    <n v="-41970734"/>
    <n v="0"/>
    <n v="0"/>
    <n v="16637334"/>
    <n v="514538085"/>
    <n v="262483"/>
    <n v="-0.45454897554834617"/>
    <x v="144"/>
    <n v="104.8344639825271"/>
    <n v="56.303533967641698"/>
    <n v="1.8205468697229674"/>
    <n v="0"/>
  </r>
  <r>
    <x v="153"/>
    <x v="153"/>
    <s v="Consumer Cyclical"/>
    <s v="Luxury Goods"/>
    <b v="1"/>
    <n v="275000000"/>
    <n v="3.93"/>
    <n v="1080750000"/>
    <n v="56498638"/>
    <n v="12132890"/>
    <n v="0"/>
    <n v="0"/>
    <n v="-251816"/>
    <n v="470490735"/>
    <n v="2576706"/>
    <n v="0.15082012802271058"/>
    <x v="145"/>
    <n v="19.128779706158582"/>
    <n v="-4291.8241890904474"/>
    <n v="2.2970696755590736"/>
    <n v="0"/>
  </r>
  <r>
    <x v="154"/>
    <x v="154"/>
    <s v="Consumer Cyclical"/>
    <s v="Specialty Retail"/>
    <b v="1"/>
    <n v="1200000000"/>
    <n v="12.62"/>
    <n v="15144000000"/>
    <n v="10768923000"/>
    <n v="971826000"/>
    <n v="-984000000"/>
    <n v="1.0125269338338343"/>
    <n v="1010024000"/>
    <n v="1779060000"/>
    <n v="748313000"/>
    <n v="1.0912828016537941"/>
    <x v="146"/>
    <n v="1.4062687605807935"/>
    <n v="14.993703119925863"/>
    <n v="8.5123604600182112"/>
    <n v="6.4976228209191758E-2"/>
  </r>
  <r>
    <x v="155"/>
    <x v="155"/>
    <s v="Consumer Cyclical"/>
    <s v="Specialty Retail"/>
    <b v="1"/>
    <n v="20000000"/>
    <n v="38.15"/>
    <n v="763000000"/>
    <n v="267705766"/>
    <n v="23804655"/>
    <n v="-10000000"/>
    <n v="0.42008590336637941"/>
    <n v="-14981055"/>
    <n v="241059458"/>
    <n v="64954812"/>
    <n v="0.7301424624415559"/>
    <x v="147"/>
    <n v="2.8501440645099891"/>
    <n v="-50.930992510207055"/>
    <n v="3.1651942069827435"/>
    <n v="1.310615989515072E-2"/>
  </r>
  <r>
    <x v="156"/>
    <x v="156"/>
    <s v="Consumer Cyclical"/>
    <s v="Furnishings, Fixtures &amp; Appliances"/>
    <b v="1"/>
    <n v="350000000"/>
    <n v="7.76"/>
    <n v="2716000000"/>
    <n v="776979801"/>
    <n v="52085035"/>
    <n v="-34994828"/>
    <n v="0.67187874597761144"/>
    <n v="21564254"/>
    <n v="437545574"/>
    <n v="291722807"/>
    <n v="1.455176496827741"/>
    <x v="148"/>
    <n v="3.4955863672445715"/>
    <n v="125.94917496334443"/>
    <n v="6.2073533853184397"/>
    <n v="1.2884693667157585E-2"/>
  </r>
  <r>
    <x v="157"/>
    <x v="157"/>
    <s v="Consumer Cyclical"/>
    <s v="Specialty Retail"/>
    <b v="1"/>
    <n v="115500000"/>
    <n v="39.35"/>
    <n v="4544925000"/>
    <s v="Unavailable"/>
    <s v="Unavailable"/>
    <s v="Unavailable"/>
    <s v="Unavailable"/>
    <s v="Unavailable"/>
    <s v="Unavailable"/>
    <s v="Unavailable"/>
    <s v="Unavailable"/>
    <x v="34"/>
    <s v="NA"/>
    <s v="NA"/>
    <s v="NA"/>
    <s v="NA"/>
  </r>
  <r>
    <x v="158"/>
    <x v="158"/>
    <s v="Consumer Cyclical"/>
    <s v="Specialty Retail"/>
    <b v="1"/>
    <n v="100000000"/>
    <n v="137.80000000000001"/>
    <n v="13780000000.000002"/>
    <n v="19288553013"/>
    <n v="337999788"/>
    <n v="-75000000"/>
    <n v="0.2218936303001468"/>
    <n v="978313476"/>
    <n v="1479487425"/>
    <n v="4222658362"/>
    <n v="4.1236837752176507"/>
    <x v="149"/>
    <n v="0.71441336168206226"/>
    <n v="14.085464769781012"/>
    <n v="9.3140365826360458"/>
    <n v="5.4426705370101587E-3"/>
  </r>
  <r>
    <x v="159"/>
    <x v="159"/>
    <s v="Communication Services"/>
    <s v="Publishing"/>
    <b v="1"/>
    <n v="80000000"/>
    <n v="173.4"/>
    <n v="13872000000"/>
    <n v="3348361601"/>
    <n v="324818250"/>
    <n v="0"/>
    <n v="0"/>
    <n v="841948575"/>
    <n v="3474055661"/>
    <n v="1105263133"/>
    <n v="3.3847607719991402"/>
    <x v="150"/>
    <n v="4.1429217190452423"/>
    <n v="16.476065655197527"/>
    <n v="3.9930275601879597"/>
    <n v="0"/>
  </r>
  <r>
    <x v="160"/>
    <x v="160"/>
    <s v="Real Estate"/>
    <s v="Real Estate - Development"/>
    <b v="1"/>
    <n v="523260000"/>
    <n v="14.1"/>
    <n v="7377966000"/>
    <n v="1144318000"/>
    <n v="-1357106000"/>
    <n v="0"/>
    <n v="0"/>
    <n v="-764370000"/>
    <n v="5244135000"/>
    <n v="7972119000"/>
    <n v="0.38493713552656439"/>
    <x v="151"/>
    <n v="6.447478760274679"/>
    <n v="-9.6523489932885909"/>
    <n v="1.4068985638241578"/>
    <n v="0"/>
  </r>
  <r>
    <x v="161"/>
    <x v="161"/>
    <s v="Real Estate"/>
    <s v="Real Estate - Services"/>
    <b v="1"/>
    <n v="30234400"/>
    <n v="41.8"/>
    <n v="1263797920"/>
    <n v="3147944999"/>
    <n v="16153000"/>
    <n v="0"/>
    <n v="0"/>
    <n v="66134000"/>
    <n v="499377000"/>
    <n v="433311000"/>
    <n v="6.8374967131212196"/>
    <x v="152"/>
    <n v="0.40146759883081429"/>
    <n v="19.109654942994528"/>
    <n v="2.5307491534451927"/>
    <n v="0"/>
  </r>
  <r>
    <x v="162"/>
    <x v="162"/>
    <s v="Consumer Cyclical"/>
    <s v="Apparel - Retail"/>
    <b v="1"/>
    <n v="114766000"/>
    <n v="11.68"/>
    <n v="1340466880"/>
    <n v="5232183128"/>
    <n v="-1166806272"/>
    <n v="0"/>
    <n v="0"/>
    <n v="830402472"/>
    <n v="-806300000"/>
    <n v="4688100000"/>
    <n v="-1.1614974136012211"/>
    <x v="153"/>
    <n v="0.25619647615667324"/>
    <n v="1.6142375838206802"/>
    <n v="-1.6624914795981645"/>
    <n v="0"/>
  </r>
  <r>
    <x v="163"/>
    <x v="163"/>
    <s v="Real Estate"/>
    <s v="Real Estate - Services"/>
    <b v="1"/>
    <n v="1180020000"/>
    <n v="26.45"/>
    <n v="31211529000"/>
    <n v="2180376000"/>
    <n v="-351347000"/>
    <n v="0"/>
    <n v="0"/>
    <n v="-754548000"/>
    <n v="12571667000"/>
    <n v="12454062000"/>
    <n v="1.2562081024656231"/>
    <x v="154"/>
    <n v="14.314746172219838"/>
    <n v="-41.364537444933923"/>
    <n v="2.4826881749254097"/>
    <n v="0"/>
  </r>
  <r>
    <x v="164"/>
    <x v="164"/>
    <s v="Industrials"/>
    <s v="Rental &amp; Leasing Services"/>
    <b v="1"/>
    <n v="71166700"/>
    <n v="77.400000000000006"/>
    <n v="5508302580"/>
    <n v="1717574000"/>
    <n v="278051000"/>
    <n v="-106404000"/>
    <n v="0.38267799792124468"/>
    <n v="-25112999"/>
    <n v="2632348000"/>
    <n v="1754882000"/>
    <n v="1.7061287593594321E-2"/>
    <x v="155"/>
    <n v="3.2070248967438957"/>
    <n v="-219.34069204558165"/>
    <n v="2.0925434555005644"/>
    <n v="1.9317021615032629E-2"/>
  </r>
  <r>
    <x v="165"/>
    <x v="165"/>
    <s v="Industrials"/>
    <s v="Rental &amp; Leasing Services"/>
    <b v="1"/>
    <n v="43000000"/>
    <n v="67.8"/>
    <n v="2915400000"/>
    <n v="1228013226"/>
    <n v="167067667"/>
    <n v="-76970000"/>
    <n v="0.46071152714426783"/>
    <n v="-89497956"/>
    <n v="801448744"/>
    <n v="1365659240"/>
    <n v="-0.44879820689255412"/>
    <x v="156"/>
    <n v="2.37407866484982"/>
    <n v="-32.575045624505663"/>
    <n v="3.6376624479431463"/>
    <n v="2.6401179941002949E-2"/>
  </r>
  <r>
    <x v="166"/>
    <x v="166"/>
    <s v="Industrials"/>
    <s v="Rental &amp; Leasing Services"/>
    <b v="1"/>
    <n v="55000000"/>
    <n v="68.400000000000006"/>
    <n v="3762000000.0000005"/>
    <n v="1576893831"/>
    <n v="180166165"/>
    <n v="0"/>
    <n v="0"/>
    <n v="-210587419"/>
    <n v="1212242506"/>
    <n v="1701804715"/>
    <n v="2.3816508055216694"/>
    <x v="157"/>
    <n v="2.3857027822946697"/>
    <n v="-17.864315056731858"/>
    <n v="3.1033394567340808"/>
    <n v="0"/>
  </r>
  <r>
    <x v="167"/>
    <x v="167"/>
    <s v="Industrials"/>
    <s v="Integrated Freight &amp; Logistics"/>
    <b v="1"/>
    <n v="80000000"/>
    <n v="205.2"/>
    <n v="16416000000"/>
    <n v="1633957000"/>
    <n v="661435000"/>
    <n v="-493600000"/>
    <n v="0.74625624588961881"/>
    <n v="752897000"/>
    <n v="1402309000"/>
    <n v="1334726000"/>
    <n v="1.2245243022258114"/>
    <x v="158"/>
    <n v="10.046776016749522"/>
    <n v="21.803779268611777"/>
    <n v="11.706407075758623"/>
    <n v="3.0068226120857699E-2"/>
  </r>
  <r>
    <x v="168"/>
    <x v="168"/>
    <s v="Communication Services"/>
    <s v="Publishing"/>
    <b v="1"/>
    <n v="60000000"/>
    <n v="10.42"/>
    <n v="625200000"/>
    <n v="713765536"/>
    <n v="-206352993"/>
    <n v="0"/>
    <n v="0"/>
    <n v="-29355083"/>
    <n v="370080923"/>
    <n v="789499647"/>
    <n v="3.357905700536739E-2"/>
    <x v="159"/>
    <n v="0.87591788685073191"/>
    <n v="-21.297844737826154"/>
    <n v="1.6893602483800549"/>
    <n v="0"/>
  </r>
  <r>
    <x v="169"/>
    <x v="169"/>
    <s v="Industrials"/>
    <s v="Conglomerates"/>
    <b v="1"/>
    <n v="3705880000"/>
    <n v="7.88"/>
    <n v="29202334400"/>
    <n v="2388879000"/>
    <n v="1236970000"/>
    <n v="-1037564998"/>
    <n v="0.83879560377373741"/>
    <n v="2337292000"/>
    <n v="39558842000"/>
    <n v="12597435000"/>
    <n v="1.8394520655911208"/>
    <x v="160"/>
    <n v="12.224283607499585"/>
    <n v="12.494089056908594"/>
    <n v="0.73819993011928908"/>
    <n v="3.553020740698045E-2"/>
  </r>
  <r>
    <x v="170"/>
    <x v="170"/>
    <s v="Consumer Defensive"/>
    <s v="Education &amp; Training Services"/>
    <b v="1"/>
    <n v="65000000"/>
    <n v="27.9"/>
    <n v="1813500000"/>
    <n v="1141583130"/>
    <n v="20008145"/>
    <n v="-6609313"/>
    <n v="0.33033112265030068"/>
    <n v="55813725"/>
    <n v="597791726"/>
    <n v="1257434491"/>
    <n v="1.7112273150832518"/>
    <x v="161"/>
    <n v="1.5885833912069112"/>
    <n v="32.492008014157811"/>
    <n v="3.0336652735805849"/>
    <n v="3.6445067548938515E-3"/>
  </r>
  <r>
    <x v="171"/>
    <x v="171"/>
    <s v="Consumer Defensive"/>
    <s v="Education &amp; Training Services"/>
    <b v="1"/>
    <n v="43000000"/>
    <n v="157.80000000000001"/>
    <n v="6785400000.000001"/>
    <n v="588436291"/>
    <n v="164886722"/>
    <n v="0"/>
    <n v="0.41490339788690256"/>
    <n v="134405409"/>
    <n v="831911268"/>
    <n v="340304527"/>
    <n v="1.3706162322299849"/>
    <x v="162"/>
    <n v="11.531239836463453"/>
    <n v="50.484575364076314"/>
    <n v="8.1563987182344562"/>
    <n v="0"/>
  </r>
  <r>
    <x v="172"/>
    <x v="172"/>
    <s v="Consumer Defensive"/>
    <s v="Education &amp; Training Services"/>
    <b v="1"/>
    <n v="42087200"/>
    <n v="68"/>
    <n v="2861929600"/>
    <n v="660151385"/>
    <n v="70263968"/>
    <n v="-100950885"/>
    <n v="1.4367376035466712"/>
    <n v="102252892"/>
    <n v="850734531"/>
    <n v="1084817077"/>
    <n v="2.733897981048123"/>
    <x v="163"/>
    <n v="4.3352625852629245"/>
    <n v="27.988739917497885"/>
    <n v="3.3640689259855612"/>
    <n v="3.5273713581214575E-2"/>
  </r>
  <r>
    <x v="173"/>
    <x v="173"/>
    <s v="Real Estate"/>
    <s v="Real Estate - Development"/>
    <b v="1"/>
    <n v="1080000000"/>
    <n v="19.86"/>
    <n v="21448800000"/>
    <n v="3146057000"/>
    <n v="648200000"/>
    <n v="0"/>
    <n v="0"/>
    <n v="-648270000"/>
    <n v="20732364000"/>
    <n v="10575932000"/>
    <n v="-0.97101502225632219"/>
    <x v="164"/>
    <n v="6.8176768570944519"/>
    <n v="-33.086214077467723"/>
    <n v="1.0345564065921282"/>
    <n v="0"/>
  </r>
  <r>
    <x v="174"/>
    <x v="174"/>
    <s v="Real Estate"/>
    <s v="Real Estate - Development"/>
    <b v="1"/>
    <n v="339300000"/>
    <n v="13.82"/>
    <n v="4689126000"/>
    <n v="50020349"/>
    <n v="-69298067"/>
    <n v="0"/>
    <n v="0"/>
    <n v="-7875018"/>
    <n v="3049963938"/>
    <n v="1199619678"/>
    <n v="6.706581041626769E-2"/>
    <x v="165"/>
    <n v="93.744367917145084"/>
    <n v="-595.44321041551905"/>
    <n v="1.5374365387004783"/>
    <n v="0"/>
  </r>
  <r>
    <x v="175"/>
    <x v="175"/>
    <s v="Real Estate"/>
    <s v="Real Estate - Development"/>
    <b v="1"/>
    <n v="93333300"/>
    <n v="23.02"/>
    <n v="2148532566"/>
    <n v="224208976"/>
    <n v="-12453177"/>
    <n v="-46982208"/>
    <n v="-3.7727086027926848"/>
    <n v="157854634"/>
    <n v="1174017685"/>
    <n v="976300537"/>
    <n v="-30.515738241180458"/>
    <x v="166"/>
    <n v="9.5827232447642956"/>
    <n v="13.610829860085071"/>
    <n v="1.8300683145160628"/>
    <n v="2.1867114673280685E-2"/>
  </r>
  <r>
    <x v="176"/>
    <x v="176"/>
    <s v="Real Estate"/>
    <s v="Real Estate - Services"/>
    <b v="1"/>
    <n v="474890813"/>
    <n v="20.34"/>
    <n v="9659279136.4200001"/>
    <n v="2282400029"/>
    <n v="1331741869"/>
    <n v="-723350000"/>
    <n v="0.5431608157992065"/>
    <n v="144348456"/>
    <n v="14317229826"/>
    <n v="13676369478"/>
    <n v="0.11675583758481188"/>
    <x v="167"/>
    <n v="4.2320710715430856"/>
    <n v="66.916400799049768"/>
    <n v="0.6746611777425553"/>
    <n v="7.4886540681139674E-2"/>
  </r>
  <r>
    <x v="177"/>
    <x v="177"/>
    <s v="Real Estate"/>
    <s v="Real Estate - Diversified"/>
    <b v="1"/>
    <n v="499244322"/>
    <n v="16.5"/>
    <n v="8237531313"/>
    <n v="2063212921"/>
    <n v="266125914"/>
    <n v="-160000000"/>
    <n v="0.60121916575174261"/>
    <n v="-45373729"/>
    <n v="842483834"/>
    <n v="1771912082"/>
    <n v="-9.3191755081070606E-3"/>
    <x v="168"/>
    <n v="3.9925745080189907"/>
    <n v="-181.5484751760209"/>
    <n v="9.7776728532455142"/>
    <n v="1.9423294907237217E-2"/>
  </r>
  <r>
    <x v="178"/>
    <x v="178"/>
    <s v="Real Estate"/>
    <s v="Real Estate - Development"/>
    <b v="1"/>
    <n v="50000000"/>
    <n v="47.8"/>
    <n v="2390000000"/>
    <n v="397178493"/>
    <n v="108051842"/>
    <n v="-37500000"/>
    <n v="0.34705562909330134"/>
    <n v="157425389"/>
    <n v="581677204"/>
    <n v="20110292"/>
    <n v="1.5497796282687677"/>
    <x v="169"/>
    <n v="6.0174456626482042"/>
    <n v="15.18179510421918"/>
    <n v="4.1088080873116013"/>
    <n v="1.5690376569037656E-2"/>
  </r>
  <r>
    <x v="179"/>
    <x v="179"/>
    <s v="Real Estate"/>
    <s v="Real Estate - General"/>
    <b v="1"/>
    <n v="199921496"/>
    <n v="6.5"/>
    <n v="1299489724"/>
    <s v="Unavailable"/>
    <s v="Unavailable"/>
    <s v="Unavailable"/>
    <s v="Unavailable"/>
    <s v="Unavailable"/>
    <s v="Unavailable"/>
    <s v="Unavailable"/>
    <s v="Unavailable"/>
    <x v="34"/>
    <s v="NA"/>
    <s v="NA"/>
    <s v="NA"/>
    <s v="NA"/>
  </r>
  <r>
    <x v="180"/>
    <x v="180"/>
    <s v="Real Estate"/>
    <s v="REIT - Diversified"/>
    <b v="1"/>
    <n v="171697000"/>
    <n v="6.24"/>
    <n v="1071389280"/>
    <n v="270521053"/>
    <n v="-7289406"/>
    <n v="-68678841"/>
    <n v="-9.4217335404283968"/>
    <n v="124546925"/>
    <n v="1447322669"/>
    <n v="1436077912"/>
    <n v="-17.086017982809572"/>
    <x v="170"/>
    <n v="3.9604654355681514"/>
    <n v="8.6022941152501353"/>
    <n v="0.74025599332335201"/>
    <n v="6.4102602370634129E-2"/>
  </r>
  <r>
    <x v="181"/>
    <x v="181"/>
    <s v="Financial Services"/>
    <s v="Financial - Capital Markets"/>
    <b v="1"/>
    <n v="11800000"/>
    <n v="14.36"/>
    <n v="169448000"/>
    <n v="7838198"/>
    <n v="11455225"/>
    <n v="-6028500"/>
    <n v="0.52626639808471676"/>
    <n v="5749270"/>
    <n v="93175563"/>
    <n v="0"/>
    <n v="0.50189062196508583"/>
    <x v="171"/>
    <n v="21.618234191073"/>
    <n v="29.472959175686654"/>
    <n v="1.8185884210863315"/>
    <n v="3.5577286247108257E-2"/>
  </r>
  <r>
    <x v="182"/>
    <x v="182"/>
    <s v="Real Estate"/>
    <s v="REIT - Hotel &amp; Motel"/>
    <b v="1"/>
    <n v="66000000"/>
    <n v="6.02"/>
    <n v="397320000"/>
    <n v="41158607"/>
    <n v="26366732"/>
    <n v="-8580000"/>
    <n v="0.32541006598769995"/>
    <n v="-20237316"/>
    <n v="506020572"/>
    <n v="214349007"/>
    <n v="0.3213778256630363"/>
    <x v="172"/>
    <n v="9.6533879292853619"/>
    <n v="-19.633038294208578"/>
    <n v="0.78518546870462014"/>
    <n v="2.1594684385382059E-2"/>
  </r>
  <r>
    <x v="183"/>
    <x v="183"/>
    <s v="Real Estate"/>
    <s v="REIT - Diversified"/>
    <b v="1"/>
    <n v="51000000"/>
    <n v="9.7200000000000006"/>
    <n v="495720000.00000006"/>
    <n v="84870332"/>
    <n v="45688971"/>
    <n v="-40800000"/>
    <n v="0.89299450407845693"/>
    <n v="37915979"/>
    <n v="548980383"/>
    <n v="297629589"/>
    <n v="0.82987158979789677"/>
    <x v="173"/>
    <n v="5.8409103430866756"/>
    <n v="13.074171182550767"/>
    <n v="0.90298308528084514"/>
    <n v="8.230452674897118E-2"/>
  </r>
  <r>
    <x v="184"/>
    <x v="184"/>
    <s v="Real Estate"/>
    <s v="REIT - Diversified"/>
    <b v="1"/>
    <n v="61370000"/>
    <n v="9.18"/>
    <n v="563376600"/>
    <n v="80117331"/>
    <n v="50360453"/>
    <n v="-48763080"/>
    <n v="0.96828120271277163"/>
    <n v="43322451"/>
    <n v="515931877"/>
    <n v="199771344"/>
    <n v="1.1530551164819745"/>
    <x v="174"/>
    <n v="7.031894260181982"/>
    <n v="13.004264232418429"/>
    <n v="1.0919592781819916"/>
    <n v="8.6555032637138291E-2"/>
  </r>
  <r>
    <x v="185"/>
    <x v="185"/>
    <s v="Real Estate"/>
    <s v="REIT - Diversified"/>
    <b v="1"/>
    <n v="88000000"/>
    <n v="4.41"/>
    <n v="388080000"/>
    <n v="108912949"/>
    <n v="-23541082"/>
    <n v="-14960000"/>
    <n v="-0.63548480906697491"/>
    <n v="19384411"/>
    <n v="761403785"/>
    <n v="789615377"/>
    <n v="-0.75993405910569445"/>
    <x v="175"/>
    <n v="3.5632126718008528"/>
    <n v="20.020211086114507"/>
    <n v="0.50969013767117011"/>
    <n v="3.8548752834467119E-2"/>
  </r>
  <r>
    <x v="186"/>
    <x v="186"/>
    <s v="Real Estate"/>
    <s v="REIT - Diversified"/>
    <b v="1"/>
    <n v="103766000"/>
    <n v="5"/>
    <n v="518830000"/>
    <n v="145286509"/>
    <n v="16234097"/>
    <n v="-49807679"/>
    <n v="3.0680905134421703"/>
    <n v="140712582"/>
    <n v="792127028"/>
    <n v="476910997"/>
    <n v="8.6677186294993795"/>
    <x v="176"/>
    <n v="3.5710817444171639"/>
    <n v="3.6871613939967358"/>
    <n v="0.65498333178955737"/>
    <n v="9.5999998072586398E-2"/>
  </r>
  <r>
    <x v="187"/>
    <x v="187"/>
    <s v="Real Estate"/>
    <s v="REIT - Diversified"/>
    <b v="1"/>
    <n v="57240000"/>
    <n v="3.66"/>
    <n v="209498400"/>
    <n v="16425244"/>
    <n v="-106112029"/>
    <n v="0"/>
    <n v="0"/>
    <n v="7579946"/>
    <n v="255849583"/>
    <n v="149891640"/>
    <n v="-7.1433474602267052E-2"/>
    <x v="177"/>
    <n v="12.754659839452005"/>
    <n v="27.638508242670859"/>
    <n v="0.81883424449435194"/>
    <n v="0"/>
  </r>
  <r>
    <x v="188"/>
    <x v="188"/>
    <s v="Real Estate"/>
    <s v="REIT - Diversified"/>
    <b v="1"/>
    <n v="137500000"/>
    <n v="7.17"/>
    <n v="985875000"/>
    <n v="182192000"/>
    <n v="33238000"/>
    <n v="-103125000"/>
    <n v="3.1026235032192071"/>
    <n v="21356000"/>
    <n v="1218302000"/>
    <n v="680215000"/>
    <n v="3.1018713520669112"/>
    <x v="178"/>
    <n v="5.4111870993237901"/>
    <n v="46.163841543360178"/>
    <n v="0.80922053809318217"/>
    <n v="0.10460251046025104"/>
  </r>
  <r>
    <x v="189"/>
    <x v="189"/>
    <s v="Real Estate"/>
    <s v="REIT - Diversified"/>
    <b v="1"/>
    <n v="107507000"/>
    <n v="5.64"/>
    <n v="606339480"/>
    <n v="109827871"/>
    <n v="54550622"/>
    <n v="-19931531"/>
    <n v="0.3653767870877806"/>
    <n v="26767166"/>
    <n v="887299498"/>
    <n v="607982834"/>
    <n v="0.49068489081572708"/>
    <x v="179"/>
    <n v="5.5208161141537557"/>
    <n v="22.652359984616975"/>
    <n v="0.68335379583410971"/>
    <n v="3.2871900408002461E-2"/>
  </r>
  <r>
    <x v="190"/>
    <x v="190"/>
    <s v="Real Estate"/>
    <s v="REIT - Diversified"/>
    <b v="1"/>
    <n v="275607000"/>
    <n v="8.2100000000000009"/>
    <n v="2262733470"/>
    <n v="233718248"/>
    <n v="143118091"/>
    <n v="-128861428"/>
    <n v="0.87477826348456078"/>
    <n v="171700903"/>
    <n v="2209525756"/>
    <n v="896399599"/>
    <n v="1.1566576419506125"/>
    <x v="180"/>
    <n v="9.6814582916093048"/>
    <n v="13.178343447617163"/>
    <n v="1.0240810562427316"/>
    <n v="5.6949450612934979E-2"/>
  </r>
  <r>
    <x v="191"/>
    <x v="191"/>
    <s v="Real Estate"/>
    <s v="REIT - Residential"/>
    <b v="1"/>
    <n v="186510000"/>
    <n v="9.8800000000000008"/>
    <n v="1842718800.0000002"/>
    <n v="166461493"/>
    <n v="170295641"/>
    <n v="-149207828"/>
    <n v="0.87616939061875343"/>
    <n v="92300259"/>
    <n v="1767457178"/>
    <n v="542500000"/>
    <n v="0.54200012083691562"/>
    <x v="181"/>
    <n v="11.06994036152253"/>
    <n v="19.964394682792822"/>
    <n v="1.0425818644642717"/>
    <n v="8.0971566578687953E-2"/>
  </r>
  <r>
    <x v="192"/>
    <x v="192"/>
    <s v="Real Estate"/>
    <s v="REIT - Diversified"/>
    <b v="1"/>
    <n v="186944000"/>
    <n v="7.55"/>
    <n v="1411427200"/>
    <n v="179473805"/>
    <n v="73523147"/>
    <n v="-79391179"/>
    <n v="1.0403232132996751"/>
    <n v="124586129"/>
    <n v="1527638943"/>
    <n v="794871811"/>
    <n v="1.6130272789051867"/>
    <x v="182"/>
    <n v="7.8642518332967866"/>
    <n v="11.328927315816996"/>
    <n v="0.92392721884152695"/>
    <n v="5.6248865687156945E-2"/>
  </r>
  <r>
    <x v="193"/>
    <x v="193"/>
    <s v="Real Estate"/>
    <s v="REIT - Retail"/>
    <b v="1"/>
    <n v="118000000"/>
    <n v="4.5599999999999996"/>
    <n v="538080000"/>
    <n v="44061979"/>
    <n v="-70206914"/>
    <n v="-35399973"/>
    <n v="-0.50422345867530938"/>
    <n v="36019733"/>
    <n v="778413343"/>
    <n v="263816491"/>
    <n v="-0.49549642533405641"/>
    <x v="183"/>
    <n v="12.211889075613239"/>
    <n v="14.938478305766454"/>
    <n v="0.69125228240081693"/>
    <n v="6.5789423505798389E-2"/>
  </r>
  <r>
    <x v="194"/>
    <x v="194"/>
    <s v="Real Estate"/>
    <s v="REIT - Diversified"/>
    <b v="1"/>
    <n v="73276800"/>
    <n v="3.91"/>
    <n v="286512288"/>
    <n v="64595001"/>
    <n v="-22986482"/>
    <n v="-5860798"/>
    <n v="-0.25496715852386631"/>
    <n v="15229185"/>
    <n v="508763548"/>
    <n v="437917908"/>
    <n v="-0.66252787181613959"/>
    <x v="184"/>
    <n v="4.4355179745256139"/>
    <n v="18.813369723987201"/>
    <n v="0.56315411968154605"/>
    <n v="2.0455660177479018E-2"/>
  </r>
  <r>
    <x v="195"/>
    <x v="195"/>
    <s v="Real Estate"/>
    <s v="REIT - Diversified"/>
    <b v="1"/>
    <n v="162881000"/>
    <n v="9.3800000000000008"/>
    <n v="1527823780.0000002"/>
    <n v="241017020"/>
    <n v="124393380"/>
    <n v="-107501526"/>
    <n v="0.86420616595513366"/>
    <n v="112479419"/>
    <n v="1387669317"/>
    <n v="498333142"/>
    <n v="1.1525136144704806"/>
    <x v="185"/>
    <n v="6.3390700789512717"/>
    <n v="13.583140752176185"/>
    <n v="1.1009999005404256"/>
    <n v="7.0362516546247228E-2"/>
  </r>
  <r>
    <x v="196"/>
    <x v="196"/>
    <s v="Real Estate"/>
    <s v="REIT - Diversified"/>
    <b v="1"/>
    <n v="141009000"/>
    <n v="5.7"/>
    <n v="803751300"/>
    <n v="128248903"/>
    <n v="65501951"/>
    <n v="-53364716"/>
    <n v="0.81470422155822508"/>
    <n v="135073727"/>
    <n v="1063550943"/>
    <n v="751490490"/>
    <n v="2.0737529329469897"/>
    <x v="186"/>
    <n v="6.2671202731457285"/>
    <n v="5.9504636308732337"/>
    <n v="0.75572430760375908"/>
    <n v="6.6394562596663917E-2"/>
  </r>
  <r>
    <x v="197"/>
    <x v="197"/>
    <s v="Real Estate"/>
    <s v="REIT - Hotel &amp; Motel"/>
    <b v="1"/>
    <n v="102002100"/>
    <n v="8.2100000000000009"/>
    <n v="837437241.00000012"/>
    <n v="75527308"/>
    <n v="48846838"/>
    <n v="-65281344"/>
    <n v="1.3364497411275629"/>
    <n v="62369891"/>
    <n v="1039493089"/>
    <n v="0"/>
    <n v="1.2768460263487271"/>
    <x v="187"/>
    <n v="11.08787355429112"/>
    <n v="13.426947323028031"/>
    <n v="0.8056207875375303"/>
    <n v="7.7953714981729594E-2"/>
  </r>
  <r>
    <x v="198"/>
    <x v="198"/>
    <s v="Real Estate"/>
    <s v="REIT - Diversified"/>
    <b v="1"/>
    <n v="60975598"/>
    <n v="6.3"/>
    <n v="384146267.39999998"/>
    <s v="Unavailable"/>
    <s v="Unavailable"/>
    <s v="Unavailable"/>
    <s v="Unavailable"/>
    <s v="Unavailable"/>
    <s v="Unavailable"/>
    <s v="Unavailable"/>
    <s v="Unavailable"/>
    <x v="34"/>
    <s v="NA"/>
    <s v="NA"/>
    <s v="NA"/>
    <s v="NA"/>
  </r>
  <r>
    <x v="199"/>
    <x v="199"/>
    <s v="Financial Services"/>
    <s v="Asset Management - Income"/>
    <b v="1"/>
    <n v="15856099"/>
    <n v="6.05"/>
    <n v="95929398.950000003"/>
    <s v="Unavailable"/>
    <s v="Unavailable"/>
    <s v="Unavailable"/>
    <n v="0"/>
    <s v="Unavailable"/>
    <s v="Unavailable"/>
    <s v="Unavailable"/>
    <n v="0"/>
    <x v="34"/>
    <s v="NA"/>
    <s v="NA"/>
    <s v="NA"/>
    <s v="NA"/>
  </r>
  <r>
    <x v="200"/>
    <x v="200"/>
    <s v="Financial Services"/>
    <s v="Asset Management"/>
    <b v="1"/>
    <n v="70524300"/>
    <n v="8.35"/>
    <n v="588877905"/>
    <n v="61882498"/>
    <n v="108499209"/>
    <n v="-92474699"/>
    <n v="0.85230758686913566"/>
    <n v="376427544"/>
    <n v="855912669"/>
    <n v="0"/>
    <n v="3.4694035787855371"/>
    <x v="188"/>
    <n v="9.5160655117703872"/>
    <n v="1.5643858011623082"/>
    <n v="0.68801167026539245"/>
    <n v="0.1570354367430376"/>
  </r>
  <r>
    <x v="201"/>
    <x v="201"/>
    <s v="Utilities"/>
    <s v="Regulated Electric"/>
    <b v="1"/>
    <n v="4166590000"/>
    <n v="15.8"/>
    <n v="65832122000"/>
    <n v="88665301000"/>
    <n v="6866943000"/>
    <n v="-2921128000"/>
    <n v="0.42538987144643547"/>
    <n v="-17965458000"/>
    <n v="251371706000"/>
    <n v="144810016000"/>
    <n v="7.6723537334922822"/>
    <x v="189"/>
    <n v="0.74247897720439704"/>
    <n v="-3.6643720410579013"/>
    <n v="0.26189153523905351"/>
    <n v="4.4372381008772589E-2"/>
  </r>
  <r>
    <x v="202"/>
    <x v="202"/>
    <s v="Consumer Defensive"/>
    <s v="Packaged Foods"/>
    <b v="1"/>
    <n v="35357100"/>
    <n v="47.8"/>
    <n v="1690069380"/>
    <n v="971804030"/>
    <n v="44667304"/>
    <n v="0"/>
    <n v="0"/>
    <n v="49755484"/>
    <n v="289594908"/>
    <n v="262658965"/>
    <n v="1.1169917527783011"/>
    <x v="190"/>
    <n v="1.7391051362485088"/>
    <n v="33.967499542362006"/>
    <n v="5.8359775441907979"/>
    <n v="0"/>
  </r>
  <r>
    <x v="203"/>
    <x v="203"/>
    <s v="Consumer Cyclical"/>
    <s v="Restaurants"/>
    <b v="1"/>
    <n v="64680000"/>
    <n v="20.62"/>
    <n v="1333701600"/>
    <n v="1166125708"/>
    <n v="-50992222"/>
    <n v="0"/>
    <n v="0"/>
    <n v="132973096"/>
    <n v="976859808"/>
    <n v="524050796"/>
    <n v="-3.4320024253565591"/>
    <x v="191"/>
    <n v="1.1437031109513967"/>
    <n v="10.029860476438031"/>
    <n v="1.3652947834250542"/>
    <n v="0"/>
  </r>
  <r>
    <x v="204"/>
    <x v="204"/>
    <s v="Industrials"/>
    <s v="Airlines, Airports &amp; Air Services"/>
    <b v="1"/>
    <n v="82000000"/>
    <n v="119.6"/>
    <n v="9807200000"/>
    <n v="2253956941"/>
    <n v="323481979"/>
    <n v="-184749051"/>
    <n v="0.57112625430055253"/>
    <n v="180354099"/>
    <n v="1355435406"/>
    <n v="253349830"/>
    <n v="1.5818648336038403"/>
    <x v="192"/>
    <n v="4.3511035289116462"/>
    <n v="54.377472174890798"/>
    <n v="7.235460986622626"/>
    <n v="1.8838103740109309E-2"/>
  </r>
  <r>
    <x v="205"/>
    <x v="205"/>
    <s v="Consumer Defensive"/>
    <s v="Packaged Foods"/>
    <b v="1"/>
    <n v="301640000"/>
    <n v="24.46"/>
    <n v="7378114400"/>
    <n v="3220398444"/>
    <n v="774631968"/>
    <n v="-393469"/>
    <n v="5.0794314752576804E-4"/>
    <n v="373729290"/>
    <n v="4296929918"/>
    <n v="247198948"/>
    <n v="0.82876336535609108"/>
    <x v="193"/>
    <n v="2.2910563796061751"/>
    <n v="19.741868238371147"/>
    <n v="1.7170664964985356"/>
    <n v="5.332920834081944E-5"/>
  </r>
  <r>
    <x v="206"/>
    <x v="206"/>
    <s v="Consumer Cyclical"/>
    <s v="Restaurants"/>
    <b v="1"/>
    <n v="15808500"/>
    <n v="21.1"/>
    <n v="333559350"/>
    <n v="155959096"/>
    <n v="-44113134"/>
    <n v="0"/>
    <n v="0"/>
    <n v="8769030"/>
    <n v="136393677"/>
    <n v="62188823"/>
    <n v="-0.34051036456920603"/>
    <x v="194"/>
    <n v="2.1387617558388516"/>
    <n v="38.03834061464039"/>
    <n v="2.4455631473297696"/>
    <n v="0"/>
  </r>
  <r>
    <x v="207"/>
    <x v="207"/>
    <s v="Consumer Cyclical"/>
    <s v="Restaurants"/>
    <b v="1"/>
    <n v="3000000"/>
    <n v="117.4"/>
    <n v="352200000"/>
    <n v="95373608"/>
    <n v="126418"/>
    <n v="-151283"/>
    <n v="1.1966887626762013"/>
    <n v="22598980"/>
    <n v="27821875"/>
    <n v="27382137"/>
    <n v="89.128933534618909"/>
    <x v="195"/>
    <n v="3.6928455092104726"/>
    <n v="15.584774180073614"/>
    <n v="12.65910367291924"/>
    <n v="4.2953719477569564E-4"/>
  </r>
  <r>
    <x v="208"/>
    <x v="208"/>
    <s v="Consumer Cyclical"/>
    <s v="Restaurants"/>
    <b v="1"/>
    <n v="25301500"/>
    <n v="71.8"/>
    <n v="1816647700"/>
    <n v="887982658"/>
    <n v="21682236"/>
    <n v="-47689073"/>
    <n v="2.1994536449100544"/>
    <n v="89245666"/>
    <n v="289403998"/>
    <n v="173503603"/>
    <n v="5.6800769605109442"/>
    <x v="196"/>
    <n v="2.045814390217517"/>
    <n v="20.355584550178605"/>
    <n v="6.277203191919968"/>
    <n v="2.6251139943094085E-2"/>
  </r>
  <r>
    <x v="209"/>
    <x v="209"/>
    <s v="Consumer Cyclical"/>
    <s v="Restaurants"/>
    <b v="1"/>
    <n v="8398633000"/>
    <n v="2.08"/>
    <n v="17469156640"/>
    <n v="2196751000"/>
    <n v="158759000"/>
    <n v="-179424000"/>
    <n v="1.1301658488652613"/>
    <n v="308492000"/>
    <n v="398124000"/>
    <n v="578831000"/>
    <n v="2.5143698694598879"/>
    <x v="197"/>
    <n v="7.952269802084988"/>
    <n v="56.627583989212035"/>
    <n v="43.878682621494811"/>
    <n v="1.0270902236297081E-2"/>
  </r>
  <r>
    <x v="210"/>
    <x v="210"/>
    <s v="Consumer Cyclical"/>
    <s v="Restaurants"/>
    <b v="1"/>
    <n v="35000000"/>
    <n v="19"/>
    <n v="665000000"/>
    <n v="372227133"/>
    <n v="18640612"/>
    <n v="-4900000"/>
    <n v="0.26286690587197459"/>
    <n v="26900181"/>
    <n v="73316588"/>
    <n v="35536352"/>
    <n v="2.5534456603368736"/>
    <x v="198"/>
    <n v="1.7865435940694845"/>
    <n v="24.72102325259447"/>
    <n v="9.0702529692189167"/>
    <n v="7.3684210526315788E-3"/>
  </r>
  <r>
    <x v="211"/>
    <x v="211"/>
    <s v="Technology"/>
    <s v="Software - Application"/>
    <b v="1"/>
    <n v="202567043"/>
    <n v="29.45"/>
    <n v="5965599416.3499994"/>
    <s v="Unavailable"/>
    <s v="Unavailable"/>
    <s v="Unavailable"/>
    <s v="Unavailable"/>
    <s v="Unavailable"/>
    <s v="Unavailable"/>
    <s v="Unavailable"/>
    <s v="Unavailable"/>
    <x v="34"/>
    <s v="NA"/>
    <s v="NA"/>
    <s v="NA"/>
    <s v="NA"/>
  </r>
  <r>
    <x v="212"/>
    <x v="212"/>
    <s v="Consumer Defensive"/>
    <s v="Agricultural Farm Products"/>
    <b v="1"/>
    <n v="30000000"/>
    <n v="17.920000000000002"/>
    <n v="537600000"/>
    <n v="7627155.5700000003"/>
    <n v="-10340533"/>
    <n v="-42060"/>
    <n v="-4.0674885907718682E-3"/>
    <n v="4071389"/>
    <n v="291683422"/>
    <n v="0"/>
    <n v="-0.75413649686148965"/>
    <x v="199"/>
    <n v="70.484992087292639"/>
    <n v="132.04338863223336"/>
    <n v="1.8430941200353854"/>
    <n v="7.823660714285715E-5"/>
  </r>
  <r>
    <x v="213"/>
    <x v="213"/>
    <s v="Consumer Defensive"/>
    <s v="Agricultural Farm Products"/>
    <b v="1"/>
    <n v="39176700"/>
    <n v="13.16"/>
    <n v="515565372"/>
    <n v="46983341"/>
    <n v="-68510484"/>
    <n v="-40519"/>
    <n v="-5.9142772951363185E-4"/>
    <n v="-52784250"/>
    <n v="280979790"/>
    <n v="50500000"/>
    <n v="0.67993757160810531"/>
    <x v="200"/>
    <n v="10.973365474371011"/>
    <n v="-9.7674092556018124"/>
    <n v="1.834884181527789"/>
    <n v="7.8591391510289405E-5"/>
  </r>
  <r>
    <x v="214"/>
    <x v="214"/>
    <s v="Consumer Defensive"/>
    <s v="Agricultural Farm Products"/>
    <b v="1"/>
    <n v="6698600"/>
    <n v="101.2"/>
    <n v="677898320"/>
    <n v="27095792"/>
    <n v="-100576857"/>
    <n v="0"/>
    <n v="0"/>
    <n v="-14917300"/>
    <n v="67802775"/>
    <n v="40252764"/>
    <n v="0.15183888051615088"/>
    <x v="201"/>
    <n v="25.018582959302314"/>
    <n v="-45.443767974097192"/>
    <n v="9.9980910810803838"/>
    <n v="0"/>
  </r>
  <r>
    <x v="215"/>
    <x v="215"/>
    <s v="Consumer Defensive"/>
    <s v="Agricultural Farm Products"/>
    <b v="1"/>
    <n v="30000000"/>
    <n v="18.78"/>
    <n v="563400000"/>
    <n v="51525843"/>
    <n v="10455408"/>
    <n v="0"/>
    <n v="0"/>
    <n v="-23812286"/>
    <n v="374639704"/>
    <n v="965023"/>
    <n v="-0.78679454689860018"/>
    <x v="202"/>
    <n v="10.934318920313444"/>
    <n v="-23.660055149681973"/>
    <n v="1.5038448781178837"/>
    <n v="0"/>
  </r>
  <r>
    <x v="216"/>
    <x v="216"/>
    <s v="Consumer Defensive"/>
    <s v="Agricultural Farm Products"/>
    <b v="1"/>
    <n v="30000000"/>
    <n v="50"/>
    <n v="1500000000"/>
    <n v="535117957"/>
    <n v="83614956"/>
    <n v="-21971536"/>
    <n v="0.26277040676789926"/>
    <n v="-14684850"/>
    <n v="748232312"/>
    <n v="243821820"/>
    <n v="0.94071255914764818"/>
    <x v="203"/>
    <n v="2.8031202847487324"/>
    <n v="-102.14608933696974"/>
    <n v="2.0047249710327932"/>
    <n v="1.4647690666666666E-2"/>
  </r>
  <r>
    <x v="217"/>
    <x v="217"/>
    <s v="Consumer Defensive"/>
    <s v="Agricultural Farm Products"/>
    <b v="1"/>
    <n v="50000000"/>
    <n v="12.8"/>
    <n v="640000000"/>
    <n v="80755526"/>
    <n v="-89163744"/>
    <n v="-9000"/>
    <n v="-1.0093788793794932E-4"/>
    <n v="-10243783"/>
    <n v="430686309"/>
    <n v="41636644"/>
    <n v="8.1538020257209728E-2"/>
    <x v="204"/>
    <n v="7.9251542488869431"/>
    <n v="-62.476918927314252"/>
    <n v="1.4860003362679448"/>
    <n v="1.40625E-5"/>
  </r>
  <r>
    <x v="218"/>
    <x v="218"/>
    <s v="Communication Services"/>
    <s v="Telecommunications Services"/>
    <b v="1"/>
    <n v="4986916000"/>
    <n v="44.7"/>
    <n v="222915145200"/>
    <n v="76163986000"/>
    <n v="24688652000"/>
    <n v="-9687757000"/>
    <n v="0.39239716287466808"/>
    <n v="8345620000"/>
    <n v="92485047000"/>
    <n v="17295824000"/>
    <n v="0.7787291192672986"/>
    <x v="205"/>
    <n v="2.9267788742044041"/>
    <n v="26.710435557813561"/>
    <n v="2.4102830936551287"/>
    <n v="4.3459393444568881E-2"/>
  </r>
  <r>
    <x v="219"/>
    <x v="219"/>
    <s v="Communication Services"/>
    <s v="Telecommunications Services"/>
    <b v="1"/>
    <n v="770000000"/>
    <n v="59.6"/>
    <n v="45892000000"/>
    <n v="18206412000"/>
    <n v="3106848000"/>
    <n v="-673421000"/>
    <n v="0.21675376458713139"/>
    <n v="3740375000"/>
    <n v="18875492000"/>
    <n v="9459565000"/>
    <n v="2.0632898680592038"/>
    <x v="206"/>
    <n v="2.5206504170069315"/>
    <n v="12.269358018915216"/>
    <n v="2.4313008635748408"/>
    <n v="1.4674039048200123E-2"/>
  </r>
  <r>
    <x v="220"/>
    <x v="220"/>
    <s v="Communication Services"/>
    <s v="Telecommunications Services"/>
    <b v="1"/>
    <n v="898729000"/>
    <n v="10.9"/>
    <n v="9796146100"/>
    <n v="10365086000"/>
    <n v="596368000"/>
    <n v="-448115000"/>
    <n v="0.75140684946207714"/>
    <n v="1176397000"/>
    <n v="10706837000"/>
    <n v="9687756000"/>
    <n v="3.508770291745487"/>
    <x v="207"/>
    <n v="0.94510996821444604"/>
    <n v="8.3272450541781389"/>
    <n v="0.91494304994089293"/>
    <n v="4.5744009473276434E-2"/>
  </r>
  <r>
    <x v="221"/>
    <x v="221"/>
    <s v="Communication Services"/>
    <s v="Telecommunications Services"/>
    <b v="1"/>
    <n v="33999800"/>
    <n v="91"/>
    <n v="3093981800"/>
    <n v="1228989753"/>
    <n v="199515507"/>
    <n v="0"/>
    <n v="0"/>
    <n v="158664493"/>
    <n v="654048438"/>
    <n v="67307260"/>
    <n v="1.1110984050753441"/>
    <x v="208"/>
    <n v="2.5175000787821866"/>
    <n v="19.500152438012705"/>
    <n v="4.7305086599717558"/>
    <n v="0"/>
  </r>
  <r>
    <x v="222"/>
    <x v="222"/>
    <s v="Technology"/>
    <s v="Information Technology Services"/>
    <b v="1"/>
    <n v="30000000"/>
    <n v="129.80000000000001"/>
    <n v="3894000000.0000005"/>
    <n v="1245808844"/>
    <n v="119776024"/>
    <n v="0"/>
    <n v="0"/>
    <n v="-20863867"/>
    <n v="417319472"/>
    <n v="953709744"/>
    <n v="-0.17144901433946561"/>
    <x v="209"/>
    <n v="3.1256801705607415"/>
    <n v="-186.63845968726702"/>
    <n v="9.3309808462520056"/>
    <n v="0"/>
  </r>
  <r>
    <x v="223"/>
    <x v="223"/>
    <s v="Technology"/>
    <s v="Software - Application"/>
    <b v="1"/>
    <n v="100000000"/>
    <n v="5.81"/>
    <n v="581000000"/>
    <n v="46796650"/>
    <n v="-11952243"/>
    <n v="0"/>
    <n v="0"/>
    <n v="2296063"/>
    <n v="107963581"/>
    <n v="0"/>
    <n v="-1.1954851437356484"/>
    <x v="210"/>
    <n v="12.415418625051153"/>
    <n v="253.04183726666037"/>
    <n v="5.3814443224146116"/>
    <n v="0"/>
  </r>
  <r>
    <x v="224"/>
    <x v="224"/>
    <s v="Communication Services"/>
    <s v="Telecommunications Services"/>
    <b v="1"/>
    <n v="118999585"/>
    <n v="304.8"/>
    <n v="36271073508"/>
    <n v="12063780000"/>
    <n v="1596135000"/>
    <n v="-713998000"/>
    <n v="0.44732932991257007"/>
    <n v="1221953000"/>
    <n v="4029626000"/>
    <n v="877871000"/>
    <n v="0.91171119014142765"/>
    <x v="211"/>
    <n v="3.0066093304088768"/>
    <n v="29.682871197173704"/>
    <n v="9.0011017171320606"/>
    <n v="1.9685052879466598E-2"/>
  </r>
  <r>
    <x v="225"/>
    <x v="225"/>
    <s v="Technology"/>
    <s v="Information Technology Services"/>
    <b v="1"/>
    <n v="77697200"/>
    <n v="950"/>
    <n v="73812340000"/>
    <n v="7406254788"/>
    <n v="1826629969"/>
    <n v="-582729000"/>
    <n v="0.31901863535011343"/>
    <n v="1429870742"/>
    <n v="5293245576"/>
    <n v="566014883"/>
    <n v="0.8810381227623687"/>
    <x v="212"/>
    <n v="9.9662166793930176"/>
    <n v="51.621687074145335"/>
    <n v="13.94462791121407"/>
    <n v="7.8947368421052634E-3"/>
  </r>
  <r>
    <x v="226"/>
    <x v="226"/>
    <s v="Technology"/>
    <s v="Software - Infrastructure"/>
    <b v="1"/>
    <n v="300000000"/>
    <n v="13.4"/>
    <n v="4020000000"/>
    <n v="1163139732"/>
    <n v="164151657"/>
    <n v="0"/>
    <n v="0"/>
    <n v="-132920187"/>
    <n v="505099487"/>
    <n v="465404763"/>
    <n v="-0.59718436669049491"/>
    <x v="213"/>
    <n v="3.4561625653417196"/>
    <n v="-30.243713093783114"/>
    <n v="7.9588281189444166"/>
    <n v="0"/>
  </r>
  <r>
    <x v="227"/>
    <x v="227"/>
    <s v="Financial Services"/>
    <s v="Insurance - Diversified"/>
    <b v="1"/>
    <n v="149741848"/>
    <n v="144.19999999999999"/>
    <n v="21592774481.599998"/>
    <n v="17841789000"/>
    <n v="1022025000"/>
    <n v="0"/>
    <n v="0"/>
    <n v="2403999000"/>
    <n v="4478243000"/>
    <n v="118809000"/>
    <n v="2.677183067806939"/>
    <x v="214"/>
    <n v="1.2102359512042205"/>
    <n v="8.9820230713906284"/>
    <n v="4.8217067456142955"/>
    <n v="0"/>
  </r>
  <r>
    <x v="228"/>
    <x v="228"/>
    <s v="Financial Services"/>
    <s v="Insurance - Life"/>
    <b v="1"/>
    <n v="66000000"/>
    <n v="14.66"/>
    <n v="967560000"/>
    <n v="425145000"/>
    <n v="35981000"/>
    <n v="0"/>
    <n v="0"/>
    <n v="-32234000"/>
    <n v="953606000"/>
    <n v="13474000"/>
    <n v="-0.67452266473972378"/>
    <x v="215"/>
    <n v="2.2758353032494796"/>
    <n v="-30.016752497363033"/>
    <n v="1.0146328777293767"/>
    <n v="0"/>
  </r>
  <r>
    <x v="229"/>
    <x v="229"/>
    <s v="Financial Services"/>
    <s v="Insurance - Property &amp; Casualty"/>
    <b v="1"/>
    <n v="50000000"/>
    <n v="13.96"/>
    <n v="698000000"/>
    <n v="963484000"/>
    <n v="26533000"/>
    <n v="0"/>
    <n v="0"/>
    <n v="117173000"/>
    <n v="408285000"/>
    <n v="704000"/>
    <n v="4.1355321703510137"/>
    <x v="216"/>
    <n v="0.72445416841379828"/>
    <n v="5.9570037465969126"/>
    <n v="1.7095901147482764"/>
    <n v="0"/>
  </r>
  <r>
    <x v="230"/>
    <x v="230"/>
    <s v="Financial Services"/>
    <s v="Insurance - Diversified"/>
    <b v="1"/>
    <n v="105000000"/>
    <n v="21.6"/>
    <n v="2268000000"/>
    <n v="3522310000"/>
    <n v="159902000"/>
    <n v="0"/>
    <n v="0"/>
    <n v="218749000"/>
    <n v="1016173000"/>
    <n v="2063000"/>
    <n v="1.484012951869311"/>
    <x v="217"/>
    <n v="0.64389562531406941"/>
    <n v="10.3680473967881"/>
    <n v="2.2319034258930319"/>
    <n v="0"/>
  </r>
  <r>
    <x v="231"/>
    <x v="231"/>
    <s v="Financial Services"/>
    <s v="Insurance - Diversified"/>
    <b v="1"/>
    <n v="61068491"/>
    <n v="14.98"/>
    <n v="914805995.18000007"/>
    <n v="845160645"/>
    <n v="28500670"/>
    <n v="0"/>
    <n v="0"/>
    <n v="-34863081"/>
    <n v="808046923"/>
    <n v="3045425"/>
    <n v="-1.0089711743377583"/>
    <x v="218"/>
    <n v="1.0824048665682962"/>
    <n v="-26.239964137994576"/>
    <n v="1.132119891978105"/>
    <n v="0"/>
  </r>
  <r>
    <x v="232"/>
    <x v="232"/>
    <s v="Financial Services"/>
    <s v="Insurance - Property &amp; Casualty"/>
    <b v="1"/>
    <n v="30000000"/>
    <n v="15.44"/>
    <n v="463200000"/>
    <n v="781250000"/>
    <n v="34063000"/>
    <n v="0"/>
    <n v="0"/>
    <n v="-80965000"/>
    <n v="232348000"/>
    <n v="17168000"/>
    <n v="-2.0245086337232441"/>
    <x v="219"/>
    <n v="0.59289599999999998"/>
    <n v="-5.720990551472859"/>
    <n v="1.9935613820648337"/>
    <n v="0"/>
  </r>
  <r>
    <x v="233"/>
    <x v="233"/>
    <s v="Financial Services"/>
    <s v="Insurance - Diversified"/>
    <b v="0"/>
    <n v="0"/>
    <n v="5.63"/>
    <n v="0"/>
    <s v="Unavailable"/>
    <s v="Unavailable"/>
    <s v="Unavailable"/>
    <s v="Unavailable"/>
    <s v="Unavailable"/>
    <s v="Unavailable"/>
    <s v="Unavailable"/>
    <s v="Unavailable"/>
    <x v="34"/>
    <s v="NA"/>
    <s v="NA"/>
    <s v="NA"/>
    <s v="NA"/>
  </r>
  <r>
    <x v="234"/>
    <x v="234"/>
    <s v="Financial Services"/>
    <s v="Insurance - Diversified"/>
    <b v="1"/>
    <n v="127558000"/>
    <n v="19.14"/>
    <n v="2441460120"/>
    <n v="4486928000"/>
    <n v="129652000"/>
    <n v="0"/>
    <n v="0"/>
    <n v="45932000"/>
    <n v="1352857000"/>
    <n v="21640000"/>
    <n v="0.38619384112946342"/>
    <x v="220"/>
    <n v="0.54412732274732289"/>
    <n v="53.153795175476795"/>
    <n v="1.8046697618447478"/>
    <n v="0"/>
  </r>
  <r>
    <x v="235"/>
    <x v="235"/>
    <s v="Financial Services"/>
    <s v="Insurance - Property &amp; Casualty"/>
    <b v="1"/>
    <n v="63852500"/>
    <n v="17.04"/>
    <n v="1088046600"/>
    <n v="1361171000"/>
    <n v="84378000"/>
    <n v="0"/>
    <n v="0"/>
    <n v="40916000"/>
    <n v="1612429000"/>
    <n v="1164000"/>
    <n v="0.56569838619922097"/>
    <x v="221"/>
    <n v="0.79934600428601554"/>
    <n v="26.592203538957865"/>
    <n v="0.67478729295987605"/>
    <n v="0"/>
  </r>
  <r>
    <x v="236"/>
    <x v="236"/>
    <s v="Financial Services"/>
    <s v="Insurance - Diversified"/>
    <b v="0"/>
    <n v="0"/>
    <n v="11.5"/>
    <n v="0"/>
    <n v="196164000"/>
    <n v="-5604000"/>
    <n v="0"/>
    <n v="0"/>
    <n v="-43326000"/>
    <n v="295350000"/>
    <n v="0"/>
    <n v="0.64687975646879758"/>
    <x v="222"/>
    <n v="0"/>
    <n v="0"/>
    <n v="0"/>
    <s v="NA"/>
  </r>
  <r>
    <x v="237"/>
    <x v="237"/>
    <s v="Financial Services"/>
    <s v="Insurance - Diversified"/>
    <b v="1"/>
    <n v="30000000"/>
    <n v="15.48"/>
    <n v="464400000"/>
    <n v="1184037000"/>
    <n v="42490000"/>
    <n v="0"/>
    <n v="0"/>
    <n v="135389000"/>
    <n v="350757000"/>
    <n v="0"/>
    <n v="3.1129173654520508"/>
    <x v="223"/>
    <n v="0.39221747293370057"/>
    <n v="3.4301161837372312"/>
    <n v="1.3239935339850666"/>
    <n v="0"/>
  </r>
  <r>
    <x v="238"/>
    <x v="238"/>
    <s v="Financial Services"/>
    <s v="Insurance - Diversified"/>
    <b v="0"/>
    <n v="10000000"/>
    <n v="9.5"/>
    <n v="95000000"/>
    <n v="9727000"/>
    <n v="-34570000"/>
    <n v="0"/>
    <n v="0"/>
    <n v="3971000"/>
    <n v="-107919000"/>
    <n v="0"/>
    <n v="-0.12231845028613396"/>
    <x v="224"/>
    <n v="9.7666289709057263"/>
    <n v="23.923444976076556"/>
    <n v="-0.88028984701489077"/>
    <n v="0"/>
  </r>
  <r>
    <x v="239"/>
    <x v="239"/>
    <s v="Financial Services"/>
    <s v="Insurance - Diversified"/>
    <b v="1"/>
    <n v="45894900"/>
    <n v="14.78"/>
    <n v="678326622"/>
    <n v="837396407"/>
    <n v="74179692"/>
    <n v="0"/>
    <n v="0"/>
    <n v="76532117"/>
    <n v="586165510"/>
    <n v="9189323"/>
    <n v="1.1886477682810863"/>
    <x v="225"/>
    <n v="0.81004243191122272"/>
    <n v="8.8632935895396692"/>
    <n v="1.1572271149150348"/>
    <n v="0"/>
  </r>
  <r>
    <x v="240"/>
    <x v="240"/>
    <s v="Financial Services"/>
    <s v="Insurance - Diversified"/>
    <b v="1"/>
    <n v="29100000"/>
    <n v="12.9"/>
    <n v="375390000"/>
    <n v="908471000"/>
    <n v="47855000"/>
    <n v="0"/>
    <n v="0"/>
    <n v="10485000"/>
    <n v="285160000"/>
    <n v="6683000"/>
    <n v="0.28546951397885412"/>
    <x v="226"/>
    <n v="0.41321076842298765"/>
    <n v="35.802575107296136"/>
    <n v="1.3164188525739935"/>
    <n v="0"/>
  </r>
  <r>
    <x v="241"/>
    <x v="241"/>
    <s v="Financial Services"/>
    <s v="Insurance - Property &amp; Casualty"/>
    <b v="1"/>
    <n v="53000000"/>
    <n v="12.6"/>
    <n v="667800000"/>
    <n v="707300123"/>
    <n v="47811996"/>
    <n v="0"/>
    <n v="0"/>
    <n v="-64965979"/>
    <n v="596668181"/>
    <n v="3953149"/>
    <n v="-1.2694561686376322"/>
    <x v="227"/>
    <n v="0.94415366021362901"/>
    <n v="-10.279226300892041"/>
    <n v="1.1192150365397144"/>
    <n v="0"/>
  </r>
  <r>
    <x v="242"/>
    <x v="242"/>
    <s v="Financial Services"/>
    <s v="Insurance - Diversified"/>
    <b v="1"/>
    <n v="50000000"/>
    <n v="14.92"/>
    <n v="746000000"/>
    <n v="1502511000"/>
    <n v="79874000"/>
    <n v="-27000000"/>
    <n v="0.3380324010316248"/>
    <n v="-153325000"/>
    <n v="700536000"/>
    <n v="2397000"/>
    <n v="-1.7278760528030503"/>
    <x v="228"/>
    <n v="0.49650218866950058"/>
    <n v="-4.8654818196641125"/>
    <n v="1.0648988774309958"/>
    <n v="3.6193029490616625E-2"/>
  </r>
  <r>
    <x v="243"/>
    <x v="243"/>
    <s v="Financial Services"/>
    <s v="Insurance - Diversified"/>
    <b v="1"/>
    <n v="30000000"/>
    <n v="14.42"/>
    <n v="432600000"/>
    <n v="502572937"/>
    <n v="28373405"/>
    <n v="-500"/>
    <n v="1.7622135940328626E-5"/>
    <n v="4751076"/>
    <n v="372214058"/>
    <n v="937622"/>
    <n v="0.29111309237220262"/>
    <x v="229"/>
    <n v="0.86077058303678611"/>
    <n v="91.053058296689002"/>
    <n v="1.162234447362007"/>
    <n v="1.1558021266759131E-6"/>
  </r>
  <r>
    <x v="244"/>
    <x v="244"/>
    <s v="Financial Services"/>
    <s v="Insurance - Diversified"/>
    <b v="1"/>
    <n v="40000000"/>
    <n v="9.06"/>
    <n v="362400000"/>
    <n v="878268000"/>
    <n v="19765000"/>
    <n v="0"/>
    <n v="0"/>
    <n v="12273000"/>
    <n v="270190000"/>
    <n v="2140000"/>
    <n v="1.623982235381199"/>
    <x v="230"/>
    <n v="0.41263031329844646"/>
    <n v="29.528232705939867"/>
    <n v="1.3412783596728228"/>
    <n v="0"/>
  </r>
  <r>
    <x v="245"/>
    <x v="245"/>
    <s v="Financial Services"/>
    <s v="Insurance - Reinsurance"/>
    <b v="1"/>
    <n v="115830000"/>
    <n v="48.35"/>
    <n v="5600380500"/>
    <n v="1410027456"/>
    <n v="494146032"/>
    <n v="0"/>
    <n v="0"/>
    <n v="263386118"/>
    <n v="1615141568"/>
    <n v="56797019"/>
    <n v="0.5244040673402558"/>
    <x v="231"/>
    <n v="3.9718237231261404"/>
    <n v="21.263005592420782"/>
    <n v="3.4674239156229802"/>
    <n v="0"/>
  </r>
  <r>
    <x v="246"/>
    <x v="246"/>
    <s v="Financial Services"/>
    <s v="Insurance - Specialty"/>
    <b v="1"/>
    <n v="149294732"/>
    <n v="172.6"/>
    <n v="25768270743.200001"/>
    <n v="18900912000"/>
    <n v="1166002000"/>
    <n v="0"/>
    <n v="0"/>
    <n v="1460801000"/>
    <n v="5117997000"/>
    <n v="144817000"/>
    <n v="1.2054639395281128"/>
    <x v="232"/>
    <n v="1.363334782109985"/>
    <n v="17.639822770658018"/>
    <n v="5.0348350620760431"/>
    <n v="0"/>
  </r>
  <r>
    <x v="247"/>
    <x v="247"/>
    <s v="Financial Services"/>
    <s v="Insurance - Diversified"/>
    <b v="1"/>
    <n v="100000000"/>
    <n v="142.6"/>
    <n v="14260000000"/>
    <n v="5651711000"/>
    <n v="332343000"/>
    <n v="0"/>
    <n v="0"/>
    <n v="-576440000"/>
    <n v="2080425000"/>
    <n v="38792000"/>
    <n v="-1.3034540356046085"/>
    <x v="233"/>
    <n v="2.5231297212472472"/>
    <n v="-24.7380473249601"/>
    <n v="6.8543686987033903"/>
    <n v="0"/>
  </r>
  <r>
    <x v="248"/>
    <x v="248"/>
    <s v="Financial Services"/>
    <s v="Insurance - Diversified"/>
    <b v="1"/>
    <n v="30000000"/>
    <n v="43.7"/>
    <n v="1311000000"/>
    <n v="398571728"/>
    <n v="19422040"/>
    <n v="0"/>
    <n v="0"/>
    <n v="50531585"/>
    <n v="437967229"/>
    <n v="0"/>
    <n v="2.3246079344621804"/>
    <x v="234"/>
    <n v="3.2892448407680335"/>
    <n v="25.944169374461538"/>
    <n v="2.9933746481292096"/>
    <n v="0"/>
  </r>
  <r>
    <x v="249"/>
    <x v="249"/>
    <s v="Financial Services"/>
    <s v="Insurance - Diversified"/>
    <b v="1"/>
    <n v="52500000"/>
    <n v="26.65"/>
    <n v="1399125000"/>
    <n v="1435159000"/>
    <n v="101497000"/>
    <n v="-78750000"/>
    <n v="0.77588500152713868"/>
    <n v="65304000"/>
    <n v="1089957000"/>
    <n v="26536000"/>
    <n v="0.59311666666666663"/>
    <x v="235"/>
    <n v="0.97489198060981397"/>
    <n v="21.424797868430723"/>
    <n v="1.2836515568962812"/>
    <n v="5.6285178236397747E-2"/>
  </r>
  <r>
    <x v="250"/>
    <x v="250"/>
    <s v="Financial Services"/>
    <s v="Insurance - Diversified"/>
    <b v="1"/>
    <n v="30000000"/>
    <n v="9.5500000000000007"/>
    <n v="286500000"/>
    <n v="414232000"/>
    <n v="-10255000"/>
    <n v="0"/>
    <n v="0"/>
    <n v="60876000"/>
    <n v="285183000"/>
    <n v="4464000"/>
    <n v="-6.9126114937337695"/>
    <x v="236"/>
    <n v="0.69164139902276989"/>
    <n v="4.7062881923910904"/>
    <n v="1.0046180873333965"/>
    <n v="0"/>
  </r>
  <r>
    <x v="251"/>
    <x v="251"/>
    <s v="Financial Services"/>
    <s v="Insurance - Diversified"/>
    <b v="1"/>
    <n v="30000000"/>
    <n v="18.36"/>
    <n v="550800000"/>
    <n v="433878563"/>
    <n v="13699449"/>
    <n v="0"/>
    <n v="0"/>
    <n v="-103537566"/>
    <n v="452613466"/>
    <n v="2382818"/>
    <n v="-6.4083506747051651"/>
    <x v="237"/>
    <n v="1.2694796354804005"/>
    <n v="-5.3198082713283021"/>
    <n v="1.2169324188865385"/>
    <n v="0"/>
  </r>
  <r>
    <x v="252"/>
    <x v="252"/>
    <s v="Financial Services"/>
    <s v="Insurance - Diversified"/>
    <b v="1"/>
    <n v="40000000"/>
    <n v="15.42"/>
    <n v="616800000"/>
    <n v="493793000"/>
    <n v="28616000"/>
    <n v="0"/>
    <n v="0"/>
    <n v="26307000"/>
    <n v="411957000"/>
    <n v="0"/>
    <n v="0.86512536027520381"/>
    <x v="238"/>
    <n v="1.2491064069356999"/>
    <n v="23.446231041167749"/>
    <n v="1.4972436443609405"/>
    <n v="0"/>
  </r>
  <r>
    <x v="253"/>
    <x v="253"/>
    <s v="Financial Services"/>
    <s v="Insurance - Diversified"/>
    <b v="1"/>
    <n v="40000000"/>
    <n v="21.88"/>
    <n v="875200000"/>
    <n v="1820326000"/>
    <n v="102068000"/>
    <n v="0"/>
    <n v="0"/>
    <n v="368060000"/>
    <n v="559115000"/>
    <n v="4621000"/>
    <n v="3.4904836606248466"/>
    <x v="239"/>
    <n v="0.48079300081413989"/>
    <n v="2.3778731728522522"/>
    <n v="1.5653309247650304"/>
    <n v="0"/>
  </r>
  <r>
    <x v="254"/>
    <x v="254"/>
    <s v="Financial Services"/>
    <s v="Insurance - Diversified"/>
    <b v="1"/>
    <n v="43000000"/>
    <n v="9.57"/>
    <n v="411510000"/>
    <n v="213024000"/>
    <n v="8011000"/>
    <n v="0"/>
    <n v="0"/>
    <n v="35168000"/>
    <n v="294180000"/>
    <n v="0"/>
    <n v="3.3968180556840251"/>
    <x v="240"/>
    <n v="1.9317541685443893"/>
    <n v="11.701262511373976"/>
    <n v="1.3988374464613502"/>
    <n v="0"/>
  </r>
  <r>
    <x v="255"/>
    <x v="255"/>
    <s v="Financial Services"/>
    <s v="Insurance - Reinsurance"/>
    <b v="1"/>
    <n v="23000000"/>
    <n v="10.52"/>
    <n v="241960000"/>
    <n v="256373000"/>
    <n v="-16659000"/>
    <n v="0"/>
    <n v="0"/>
    <n v="-60268000"/>
    <n v="173316000"/>
    <n v="2915000"/>
    <n v="3.6207111277165458"/>
    <x v="241"/>
    <n v="0.94378113139839215"/>
    <n v="-4.0147341872967415"/>
    <n v="1.396062683191396"/>
    <n v="0"/>
  </r>
  <r>
    <x v="256"/>
    <x v="256"/>
    <s v="Financial Services"/>
    <s v="Insurance - Diversified"/>
    <b v="0"/>
    <n v="30000000"/>
    <n v="12.8"/>
    <n v="384000000"/>
    <n v="233134000"/>
    <n v="27237000"/>
    <n v="0"/>
    <n v="0"/>
    <n v="18335000"/>
    <n v="274810000"/>
    <n v="2479000"/>
    <n v="1.8072093023255813"/>
    <x v="242"/>
    <n v="1.6471213979942865"/>
    <n v="20.943550586310334"/>
    <n v="1.3973290637167497"/>
    <n v="0"/>
  </r>
  <r>
    <x v="257"/>
    <x v="257"/>
    <s v="Technology"/>
    <s v="Software - Application"/>
    <b v="1"/>
    <n v="77507000"/>
    <n v="79.900000000000006"/>
    <n v="6192809300"/>
    <n v="308599302"/>
    <n v="64562397"/>
    <n v="0"/>
    <n v="0"/>
    <n v="134582818"/>
    <n v="371086092"/>
    <n v="4486832"/>
    <n v="2.2644139407498658"/>
    <x v="243"/>
    <n v="20.067476691829977"/>
    <n v="46.014858300856801"/>
    <n v="16.688335762257562"/>
    <n v="0"/>
  </r>
  <r>
    <x v="258"/>
    <x v="258"/>
    <s v="Real Estate"/>
    <s v="REIT - Diversified"/>
    <b v="1"/>
    <n v="15000000"/>
    <n v="11.68"/>
    <n v="175200000"/>
    <n v="18641221"/>
    <n v="12653970"/>
    <n v="-12450000"/>
    <n v="0.98388094803449044"/>
    <n v="162663683"/>
    <n v="157817606"/>
    <n v="0"/>
    <n v="12.854754910909383"/>
    <x v="244"/>
    <n v="9.3985259871121105"/>
    <n v="1.0770689361558352"/>
    <n v="1.1101422993325598"/>
    <n v="7.1061643835616445E-2"/>
  </r>
  <r>
    <x v="259"/>
    <x v="259"/>
    <s v="Financial Services"/>
    <s v="Asset Management"/>
    <b v="1"/>
    <n v="650000"/>
    <n v="49.9"/>
    <n v="32435000"/>
    <s v="Unavailable"/>
    <s v="Unavailable"/>
    <s v="Unavailable"/>
    <n v="0"/>
    <s v="Unavailable"/>
    <s v="Unavailable"/>
    <s v="Unavailable"/>
    <n v="0"/>
    <x v="34"/>
    <s v="NA"/>
    <s v="NA"/>
    <s v="NA"/>
    <s v="NA"/>
  </r>
  <r>
    <x v="260"/>
    <x v="260"/>
    <s v="Financial Services"/>
    <s v="Asset Management"/>
    <b v="1"/>
    <n v="3585205"/>
    <n v="25.38"/>
    <n v="90992502.899999991"/>
    <s v="Unavailable"/>
    <s v="Unavailable"/>
    <s v="Unavailable"/>
    <n v="0"/>
    <s v="Unavailable"/>
    <s v="Unavailable"/>
    <s v="Unavailable"/>
    <n v="0"/>
    <x v="34"/>
    <s v="NA"/>
    <s v="NA"/>
    <s v="NA"/>
    <s v="NA"/>
  </r>
  <r>
    <x v="261"/>
    <x v="261"/>
    <s v="Financial Services"/>
    <s v="Asset Management"/>
    <b v="1"/>
    <n v="2177825"/>
    <n v="46.33"/>
    <n v="100898632.25"/>
    <s v="Unavailable"/>
    <s v="Unavailable"/>
    <s v="Unavailable"/>
    <n v="0"/>
    <s v="Unavailable"/>
    <s v="Unavailable"/>
    <s v="Unavailable"/>
    <n v="0"/>
    <x v="34"/>
    <s v="NA"/>
    <s v="NA"/>
    <s v="NA"/>
    <s v="NA"/>
  </r>
  <r>
    <x v="262"/>
    <x v="262"/>
    <s v="Financial Services"/>
    <s v="Asset Management"/>
    <b v="1"/>
    <n v="12288967"/>
    <n v="8.25"/>
    <n v="101383977.75"/>
    <s v="Unavailable"/>
    <s v="Unavailable"/>
    <s v="Unavailable"/>
    <n v="0"/>
    <s v="Unavailable"/>
    <s v="Unavailable"/>
    <s v="Unavailable"/>
    <n v="0"/>
    <x v="34"/>
    <s v="NA"/>
    <s v="NA"/>
    <s v="NA"/>
    <s v="NA"/>
  </r>
  <r>
    <x v="263"/>
    <x v="263"/>
    <s v="Financial Services"/>
    <s v="Asset Management"/>
    <b v="1"/>
    <n v="9334999"/>
    <n v="10.44"/>
    <n v="97457389.560000002"/>
    <s v="Unavailable"/>
    <s v="Unavailable"/>
    <s v="Unavailable"/>
    <n v="0"/>
    <s v="Unavailable"/>
    <s v="Unavailable"/>
    <s v="Unavailable"/>
    <n v="0"/>
    <x v="34"/>
    <s v="NA"/>
    <s v="NA"/>
    <s v="NA"/>
    <s v="NA"/>
  </r>
  <r>
    <x v="264"/>
    <x v="264"/>
    <s v="Financial Services"/>
    <s v="Asset Management"/>
    <b v="1"/>
    <n v="7075996"/>
    <n v="16"/>
    <n v="113215936"/>
    <s v="Unavailable"/>
    <s v="Unavailable"/>
    <s v="Unavailable"/>
    <n v="0"/>
    <s v="Unavailable"/>
    <s v="Unavailable"/>
    <s v="Unavailable"/>
    <n v="0"/>
    <x v="34"/>
    <s v="NA"/>
    <s v="NA"/>
    <s v="NA"/>
    <s v="NA"/>
  </r>
  <r>
    <x v="265"/>
    <x v="265"/>
    <s v="Financial Services"/>
    <s v="Asset Management"/>
    <b v="1"/>
    <n v="8063077"/>
    <n v="11.05"/>
    <n v="89097000.850000009"/>
    <s v="Unavailable"/>
    <s v="Unavailable"/>
    <s v="Unavailable"/>
    <n v="0"/>
    <s v="Unavailable"/>
    <s v="Unavailable"/>
    <s v="Unavailable"/>
    <n v="0"/>
    <x v="34"/>
    <s v="NA"/>
    <s v="NA"/>
    <s v="NA"/>
    <s v="NA"/>
  </r>
  <r>
    <x v="266"/>
    <x v="266"/>
    <s v="Basic Materials"/>
    <s v="Construction Materials"/>
    <b v="1"/>
    <n v="12000000"/>
    <n v="180.2"/>
    <n v="2162400000"/>
    <n v="730012118"/>
    <n v="19749414"/>
    <n v="0"/>
    <n v="0"/>
    <n v="94080738"/>
    <n v="322888295"/>
    <n v="593731725"/>
    <n v="7.9164940286329513"/>
    <x v="245"/>
    <n v="2.9621426092546042"/>
    <n v="22.98451357811415"/>
    <n v="6.6970529235195722"/>
    <n v="0"/>
  </r>
  <r>
    <x v="267"/>
    <x v="178"/>
    <s v="Real Estate"/>
    <s v="Real Estate - Development"/>
    <b v="0"/>
    <n v="37500000"/>
    <n v="57"/>
    <n v="2137500000"/>
    <n v="317625493"/>
    <n v="83275726"/>
    <n v="-37500000"/>
    <n v="0.42790885938394552"/>
    <n v="157425389"/>
    <n v="581677204"/>
    <n v="20110292"/>
    <n v="-0.14610177611270769"/>
    <x v="246"/>
    <n v="6.729623557010898"/>
    <n v="13.57786068421276"/>
    <n v="3.6747185299701033"/>
    <n v="1.7543859649122806E-2"/>
  </r>
  <r>
    <x v="268"/>
    <x v="103"/>
    <s v="Basic Materials"/>
    <s v="Construction Materials"/>
    <b v="0"/>
    <n v="120000000"/>
    <n v="34.799999999999997"/>
    <n v="4175999999.9999995"/>
    <n v="727928035"/>
    <n v="292431400"/>
    <n v="-258540540"/>
    <n v="1.0268815253875063"/>
    <n v="307740868"/>
    <n v="1698875399"/>
    <n v="4088694"/>
    <n v="1.4946207953446526"/>
    <x v="247"/>
    <n v="5.7368308393287801"/>
    <n v="13.569858391378812"/>
    <n v="2.458096692940575"/>
    <n v="6.1911048850574718E-2"/>
  </r>
  <r>
    <x v="269"/>
    <x v="267"/>
    <s v="Basic Materials"/>
    <s v="Steel"/>
    <b v="1"/>
    <n v="181650000"/>
    <n v="2.21"/>
    <n v="401446500"/>
    <n v="370108596"/>
    <n v="4244846"/>
    <n v="0"/>
    <n v="0"/>
    <n v="-9933118"/>
    <n v="242439390"/>
    <n v="91156636"/>
    <n v="6.0472594198105876"/>
    <x v="248"/>
    <n v="1.0846721863223086"/>
    <n v="-40.414953290598177"/>
    <n v="1.6558633479485325"/>
    <n v="0"/>
  </r>
  <r>
    <x v="270"/>
    <x v="268"/>
    <s v="Basic Materials"/>
    <s v="Construction Materials"/>
    <b v="1"/>
    <n v="2900000"/>
    <n v="46"/>
    <n v="133400000"/>
    <n v="41492111"/>
    <n v="477248"/>
    <n v="0"/>
    <n v="0"/>
    <n v="1869196"/>
    <n v="51602094"/>
    <n v="29395689"/>
    <n v="-5.2760675636150918"/>
    <x v="249"/>
    <n v="3.2150690043222916"/>
    <n v="71.367582639808774"/>
    <n v="2.585166408169405"/>
    <n v="0"/>
  </r>
  <r>
    <x v="271"/>
    <x v="269"/>
    <s v="Consumer Defensive"/>
    <s v="Packaged Foods"/>
    <b v="1"/>
    <n v="11300000"/>
    <n v="13.94"/>
    <n v="157522000"/>
    <n v="35606913"/>
    <n v="3231378"/>
    <n v="-2033999"/>
    <n v="0.62945251220996123"/>
    <n v="1958670"/>
    <n v="14990300"/>
    <n v="3925615"/>
    <n v="1.3243398561419133"/>
    <x v="250"/>
    <n v="4.4239162209877616"/>
    <n v="80.422940056262675"/>
    <n v="10.508262009432766"/>
    <n v="1.291247571767753E-2"/>
  </r>
  <r>
    <x v="272"/>
    <x v="270"/>
    <s v="Utilities"/>
    <s v="Regulated Gas"/>
    <b v="1"/>
    <n v="5000000"/>
    <n v="54.5"/>
    <n v="272500000"/>
    <n v="121530063"/>
    <n v="4469700"/>
    <n v="0"/>
    <n v="0"/>
    <n v="-2081652"/>
    <n v="57089943"/>
    <n v="6140000"/>
    <n v="-0.32048060816905038"/>
    <x v="251"/>
    <n v="2.2422435508817271"/>
    <n v="-130.90564609262259"/>
    <n v="4.7731699434346959"/>
    <n v="0"/>
  </r>
  <r>
    <x v="273"/>
    <x v="271"/>
    <s v="Basic Materials"/>
    <s v="Chemicals"/>
    <b v="1"/>
    <n v="50000000"/>
    <n v="14.4"/>
    <n v="720000000"/>
    <n v="154743804"/>
    <n v="20726400"/>
    <n v="-37500000"/>
    <n v="1.809286706808708"/>
    <n v="31611635"/>
    <n v="74828890"/>
    <n v="26492133"/>
    <n v="1.0356145039969586"/>
    <x v="252"/>
    <n v="4.6528518841374744"/>
    <n v="22.77642393378261"/>
    <n v="9.621952163128439"/>
    <n v="5.2083333333333336E-2"/>
  </r>
  <r>
    <x v="274"/>
    <x v="272"/>
    <s v="Healthcare"/>
    <s v="Medical - Care Facilities"/>
    <b v="1"/>
    <n v="77000000"/>
    <n v="6.84"/>
    <n v="526680000"/>
    <n v="106349379"/>
    <n v="11078908"/>
    <n v="-14630000"/>
    <n v="1.3205272577405642"/>
    <n v="6615980"/>
    <n v="88052965"/>
    <n v="7611326"/>
    <n v="1.1071837585437121"/>
    <x v="253"/>
    <n v="4.9523561392869064"/>
    <n v="79.607253951795499"/>
    <n v="5.9813999449081585"/>
    <n v="2.7777777777777776E-2"/>
  </r>
  <r>
    <x v="275"/>
    <x v="179"/>
    <s v="Real Estate"/>
    <s v="Real Estate - Services"/>
    <b v="0"/>
    <n v="199968000"/>
    <n v="8.25"/>
    <n v="1649736000"/>
    <n v="53783699"/>
    <n v="21373117"/>
    <n v="-11237504"/>
    <n v="0.52577749890200853"/>
    <n v="57300505"/>
    <n v="560468660"/>
    <n v="57912925"/>
    <n v="1.6441116550225343"/>
    <x v="254"/>
    <n v="30.673531770286012"/>
    <n v="28.79095044624825"/>
    <n v="2.9434937539594097"/>
    <n v="6.8116983565855386E-3"/>
  </r>
  <r>
    <x v="276"/>
    <x v="210"/>
    <s v="Consumer Cyclical"/>
    <s v="Restaurants"/>
    <b v="0"/>
    <n v="35000000"/>
    <n v="20.48"/>
    <n v="716800000"/>
    <n v="372227133"/>
    <n v="18640612"/>
    <n v="-4900000"/>
    <n v="0.26286690587197459"/>
    <n v="28045956"/>
    <n v="70385927"/>
    <n v="37830808"/>
    <n v="2.3159949589727349"/>
    <x v="255"/>
    <n v="1.925705937186476"/>
    <n v="25.558051934474975"/>
    <n v="10.18385394000707"/>
    <n v="6.8359375E-3"/>
  </r>
  <r>
    <x v="277"/>
    <x v="273"/>
    <s v="Real Estate"/>
    <s v="Real Estate - Development"/>
    <b v="1"/>
    <n v="37395659"/>
    <n v="28"/>
    <n v="1047078452"/>
    <n v="110900298"/>
    <n v="54788118"/>
    <n v="-20000000"/>
    <n v="0.2866157659995513"/>
    <n v="41048376"/>
    <n v="586023048"/>
    <n v="170000000"/>
    <n v="0.59273326997978437"/>
    <x v="256"/>
    <n v="9.4416198232397903"/>
    <n v="25.508401404235823"/>
    <n v="1.7867530220415495"/>
    <n v="1.9100765526975049E-2"/>
  </r>
  <r>
    <x v="278"/>
    <x v="274"/>
    <s v="Technology"/>
    <s v="Technology Distributors"/>
    <b v="1"/>
    <n v="2800000"/>
    <n v="62.3"/>
    <n v="174440000"/>
    <n v="247090057"/>
    <n v="1883176"/>
    <n v="0"/>
    <n v="0"/>
    <n v="-1383699"/>
    <n v="38762736"/>
    <n v="1363974"/>
    <n v="-0.36211621886167372"/>
    <x v="257"/>
    <n v="0.7059774161612663"/>
    <n v="-126.06788036993595"/>
    <n v="4.5001983348131054"/>
    <n v="0"/>
  </r>
  <r>
    <x v="279"/>
    <x v="275"/>
    <s v="Basic Materials"/>
    <s v="Steel"/>
    <b v="1"/>
    <n v="28000000"/>
    <n v="35.65"/>
    <n v="998200000"/>
    <n v="519752320"/>
    <n v="8900608"/>
    <n v="0"/>
    <n v="0"/>
    <n v="49620008"/>
    <n v="333281213"/>
    <n v="707447785"/>
    <n v="5.8902778327053609"/>
    <x v="258"/>
    <n v="1.9205301478981374"/>
    <n v="20.116885108120094"/>
    <n v="2.9950683118763135"/>
    <n v="0"/>
  </r>
  <r>
    <x v="280"/>
    <x v="276"/>
    <s v="Industrials"/>
    <s v="Security &amp; Protection Services"/>
    <b v="1"/>
    <n v="64000000"/>
    <n v="3.4"/>
    <n v="217600000"/>
    <n v="49615223"/>
    <n v="3761209"/>
    <n v="0"/>
    <n v="0"/>
    <n v="-7728909"/>
    <n v="42462708"/>
    <n v="9330431"/>
    <n v="-1.6798874191483162"/>
    <x v="259"/>
    <n v="4.3857507200965316"/>
    <n v="-28.154038299584069"/>
    <n v="5.1244965347005191"/>
    <n v="0"/>
  </r>
  <r>
    <x v="281"/>
    <x v="277"/>
    <s v="Basic Materials"/>
    <s v="Chemicals - Specialty"/>
    <b v="1"/>
    <n v="250000000"/>
    <n v="3.08"/>
    <n v="770000000"/>
    <n v="458469671"/>
    <n v="40199530"/>
    <n v="-25000000"/>
    <n v="0.62189781820832235"/>
    <n v="18439463"/>
    <n v="359372980"/>
    <n v="21977825"/>
    <n v="1.0390008291141712"/>
    <x v="260"/>
    <n v="1.6795004090903103"/>
    <n v="41.758265953840414"/>
    <n v="2.1426207390438758"/>
    <n v="3.2467532467532464E-2"/>
  </r>
  <r>
    <x v="282"/>
    <x v="211"/>
    <s v="Consumer Cyclical"/>
    <s v="Specialty Retail"/>
    <b v="0"/>
    <n v="204766000"/>
    <n v="37.6"/>
    <n v="7699201600"/>
    <n v="2091402270"/>
    <n v="173085554"/>
    <n v="0"/>
    <n v="0"/>
    <n v="233524344"/>
    <n v="1137395165"/>
    <n v="85451736"/>
    <n v="2.4697935863039122"/>
    <x v="261"/>
    <n v="3.6813585365382626"/>
    <n v="32.969588815117277"/>
    <n v="6.7691527420903004"/>
    <n v="0"/>
  </r>
  <r>
    <x v="283"/>
    <x v="278"/>
    <s v="Healthcare"/>
    <s v="Medical - Distribution"/>
    <b v="1"/>
    <n v="7000000"/>
    <n v="135.4"/>
    <n v="947800000"/>
    <n v="157643850"/>
    <n v="24861293"/>
    <n v="-14000000"/>
    <n v="0.56312437168895435"/>
    <n v="-2617173"/>
    <n v="139762339"/>
    <n v="1848366"/>
    <n v="-5.717834652812942E-2"/>
    <x v="262"/>
    <n v="6.012286556056579"/>
    <n v="-362.14648401156518"/>
    <n v="6.7815121497072255"/>
    <n v="1.4771048744460856E-2"/>
  </r>
  <r>
    <x v="284"/>
    <x v="279"/>
    <s v="Energy"/>
    <s v="Oil &amp; Gas Equipment &amp; Services"/>
    <b v="1"/>
    <n v="157868516"/>
    <n v="15.62"/>
    <n v="2465906219.9200001"/>
    <n v="851835130"/>
    <n v="91652013"/>
    <n v="-47277218"/>
    <n v="0.51583392936497752"/>
    <n v="74963337"/>
    <n v="359021885"/>
    <n v="3974006"/>
    <n v="1.1652680139744231"/>
    <x v="263"/>
    <n v="2.8948163008022458"/>
    <n v="32.894829907585361"/>
    <n v="6.8684008494913895"/>
    <n v="1.9172350358698468E-2"/>
  </r>
  <r>
    <x v="285"/>
    <x v="280"/>
    <s v="Industrials"/>
    <s v="Construction"/>
    <b v="0"/>
    <n v="6250000"/>
    <n v="193"/>
    <n v="1206250000"/>
    <n v="121548124"/>
    <n v="49425112"/>
    <n v="-14843750"/>
    <n v="0.30032810041988373"/>
    <n v="21437972"/>
    <n v="161619806"/>
    <n v="35100085"/>
    <n v="0.74167431973672027"/>
    <x v="264"/>
    <n v="9.9240527973924131"/>
    <n v="56.266982716462174"/>
    <n v="7.4635035757931796"/>
    <n v="1.2305699481865285E-2"/>
  </r>
  <r>
    <x v="286"/>
    <x v="281"/>
    <s v="Healthcare"/>
    <s v="Medical - Care Facilities"/>
    <b v="1"/>
    <n v="19790000"/>
    <n v="38.700000000000003"/>
    <n v="765873000"/>
    <n v="1010539410"/>
    <n v="59519890"/>
    <n v="-552"/>
    <n v="9.2742106882254004E-6"/>
    <n v="19718454"/>
    <n v="328851023"/>
    <n v="532201965"/>
    <n v="0.80857273512566707"/>
    <x v="265"/>
    <n v="0.75788533571392336"/>
    <n v="38.840418219399957"/>
    <n v="2.3289360422637335"/>
    <n v="7.2074612892738088E-7"/>
  </r>
  <r>
    <x v="287"/>
    <x v="282"/>
    <s v="Industrials"/>
    <s v="Construction"/>
    <b v="1"/>
    <n v="32000000"/>
    <n v="38.15"/>
    <n v="1220800000"/>
    <n v="338944472"/>
    <n v="29138601"/>
    <n v="-64000000"/>
    <n v="2.196399202556087"/>
    <n v="13867364"/>
    <n v="597068409"/>
    <n v="74298665"/>
    <n v="3.5061990546922202"/>
    <x v="266"/>
    <n v="3.6017699087890716"/>
    <n v="88.034034442306407"/>
    <n v="2.0446568292646012"/>
    <n v="5.242463958060288E-2"/>
  </r>
  <r>
    <x v="288"/>
    <x v="283"/>
    <s v="Consumer Defensive"/>
    <s v="Beverages - Non-Alcoholic"/>
    <b v="1"/>
    <n v="93750000"/>
    <n v="1.67"/>
    <n v="156562500"/>
    <n v="75296272"/>
    <n v="3366451"/>
    <n v="0"/>
    <n v="0"/>
    <n v="2482642"/>
    <n v="88763170"/>
    <n v="86050478"/>
    <n v="2.8072898750909712"/>
    <x v="267"/>
    <n v="2.0792862095483291"/>
    <n v="63.062858035914964"/>
    <n v="1.7638227656808561"/>
    <n v="0"/>
  </r>
  <r>
    <x v="289"/>
    <x v="284"/>
    <s v="Consumer Cyclical"/>
    <s v="Auto - Parts"/>
    <b v="0"/>
    <n v="3000000"/>
    <n v="66.2"/>
    <n v="198600000"/>
    <n v="114989600"/>
    <n v="4075666"/>
    <n v="0"/>
    <n v="0"/>
    <n v="-1102763"/>
    <n v="46855032"/>
    <n v="13156469"/>
    <n v="1.3683563295805714"/>
    <x v="268"/>
    <n v="1.7271127128018533"/>
    <n v="-180.09309343893474"/>
    <n v="4.2386055781586061"/>
    <n v="0"/>
  </r>
  <r>
    <x v="290"/>
    <x v="285"/>
    <s v="Technology"/>
    <s v="Software - Application"/>
    <b v="1"/>
    <n v="60000000"/>
    <n v="29.25"/>
    <n v="1755000000"/>
    <n v="119061662"/>
    <n v="14505335"/>
    <n v="0"/>
    <n v="0"/>
    <n v="814898"/>
    <n v="120753031"/>
    <n v="27353586"/>
    <n v="5.6195388295236411E-2"/>
    <x v="269"/>
    <n v="14.740261226993455"/>
    <n v="2153.64376891341"/>
    <n v="14.533796671323307"/>
    <n v="0"/>
  </r>
  <r>
    <x v="291"/>
    <x v="286"/>
    <s v="Real Estate"/>
    <s v="Real Estate - Development"/>
    <b v="1"/>
    <n v="500000000"/>
    <n v="4.2300000000000004"/>
    <n v="2115000000.0000002"/>
    <n v="1430651038"/>
    <n v="68621702"/>
    <n v="-29999442"/>
    <n v="0.43717134850429679"/>
    <n v="-522293080"/>
    <n v="607712799"/>
    <n v="1379653003"/>
    <n v="-7.6687551410485266"/>
    <x v="270"/>
    <n v="1.4783479295948341"/>
    <n v="-4.0494505498713487"/>
    <n v="3.4802623928280969"/>
    <n v="1.4184133333333331E-2"/>
  </r>
  <r>
    <x v="292"/>
    <x v="287"/>
    <s v="Consumer Defensive"/>
    <s v="Packaged Foods"/>
    <b v="1"/>
    <n v="1410000"/>
    <n v="83"/>
    <n v="117030000"/>
    <n v="61578666"/>
    <n v="6927752"/>
    <n v="-1790700"/>
    <n v="0.25848211656537362"/>
    <n v="3592434"/>
    <n v="34710871"/>
    <n v="5481887"/>
    <n v="1.1590244569955737"/>
    <x v="271"/>
    <n v="1.9004958632913549"/>
    <n v="32.576798905700144"/>
    <n v="3.3715662162438966"/>
    <n v="1.5301204819277109E-2"/>
  </r>
  <r>
    <x v="293"/>
    <x v="288"/>
    <s v="Consumer Cyclical"/>
    <s v="Furnishings, Fixtures &amp; Appliances"/>
    <b v="1"/>
    <n v="6000000"/>
    <n v="42.5"/>
    <n v="255000000"/>
    <n v="301933958"/>
    <n v="15959130"/>
    <n v="-9000000"/>
    <n v="1.5501744979759888"/>
    <n v="19073160"/>
    <n v="129692471"/>
    <n v="185691560"/>
    <n v="-2.9862378952901909"/>
    <x v="272"/>
    <n v="0.84455555012464012"/>
    <n v="13.36957273991305"/>
    <n v="1.9661896950055027"/>
    <n v="3.5294117647058823E-2"/>
  </r>
  <r>
    <x v="294"/>
    <x v="289"/>
    <s v="Technology"/>
    <s v="Information Technology Services"/>
    <b v="0"/>
    <n v="5000000"/>
    <n v="63"/>
    <n v="315000000"/>
    <n v="290085184"/>
    <n v="15463420"/>
    <n v="-211100"/>
    <n v="1.3651572549927509E-2"/>
    <n v="-8460248"/>
    <n v="127318518"/>
    <n v="23429060"/>
    <n v="3.5548733721259593E-2"/>
    <x v="273"/>
    <n v="1.0858879300778077"/>
    <n v="-37.232951090795446"/>
    <n v="2.4741098541533448"/>
    <n v="6.7015873015873015E-4"/>
  </r>
  <r>
    <x v="295"/>
    <x v="290"/>
    <s v="Energy"/>
    <s v="Oil &amp; Gas Refining &amp; Marketing"/>
    <b v="1"/>
    <n v="25000000"/>
    <n v="9.9700000000000006"/>
    <n v="249250000.00000003"/>
    <n v="169690704"/>
    <n v="9374792"/>
    <n v="0"/>
    <n v="0"/>
    <n v="-4186050"/>
    <n v="60891935"/>
    <n v="40100917"/>
    <n v="1.3888558807491409"/>
    <x v="274"/>
    <n v="1.4688488769543913"/>
    <n v="-59.543005936383949"/>
    <n v="4.0933171199108722"/>
    <n v="0"/>
  </r>
  <r>
    <x v="296"/>
    <x v="291"/>
    <s v="Industrials"/>
    <s v="Waste Management"/>
    <b v="1"/>
    <n v="112160000"/>
    <n v="7.33"/>
    <n v="822132800"/>
    <n v="770806396"/>
    <n v="24694960"/>
    <n v="0"/>
    <n v="0"/>
    <n v="-52632998"/>
    <n v="210958199"/>
    <n v="103327280"/>
    <n v="0.19356297803276459"/>
    <x v="275"/>
    <n v="1.0665879321530696"/>
    <n v="-15.620102050808507"/>
    <n v="3.8971360387846317"/>
    <n v="0"/>
  </r>
  <r>
    <x v="297"/>
    <x v="292"/>
    <s v="Consumer Defensive"/>
    <s v="Education &amp; Training Services"/>
    <b v="1"/>
    <n v="90000000"/>
    <n v="8.99"/>
    <n v="809100000"/>
    <n v="105538895"/>
    <n v="22157457"/>
    <n v="-18000000"/>
    <n v="0.81236759254457769"/>
    <n v="-11948058"/>
    <n v="111767697"/>
    <n v="67801654"/>
    <n v="1.0613324444226611"/>
    <x v="276"/>
    <n v="7.6663679300413365"/>
    <n v="-67.718117873214211"/>
    <n v="7.2391220515172643"/>
    <n v="2.224694104560623E-2"/>
  </r>
  <r>
    <x v="298"/>
    <x v="293"/>
    <s v="Technology"/>
    <s v="Communication Equipment"/>
    <b v="1"/>
    <n v="120000000"/>
    <n v="4.5"/>
    <n v="540000000"/>
    <n v="210794930"/>
    <n v="15015639"/>
    <n v="-4662333"/>
    <n v="0.24487733713918297"/>
    <n v="38939329"/>
    <n v="243942380"/>
    <n v="57946833"/>
    <n v="2.5683052615507065"/>
    <x v="277"/>
    <n v="2.5617314420228228"/>
    <n v="13.867727407423995"/>
    <n v="2.2136374991504142"/>
    <n v="8.6339499999999996E-3"/>
  </r>
  <r>
    <x v="299"/>
    <x v="294"/>
    <s v="Industrials"/>
    <s v="Consulting Services"/>
    <b v="1"/>
    <n v="6000000"/>
    <n v="80"/>
    <n v="480000000"/>
    <n v="699506110"/>
    <n v="49863040"/>
    <n v="-32100000"/>
    <n v="0.64376339669623028"/>
    <n v="58738066"/>
    <n v="105902510"/>
    <n v="31435363"/>
    <n v="1.185418130916515"/>
    <x v="278"/>
    <n v="0.68619843792358015"/>
    <n v="8.1718727341141939"/>
    <n v="4.5324704768564974"/>
    <n v="6.6875000000000004E-2"/>
  </r>
  <r>
    <x v="300"/>
    <x v="295"/>
    <s v="Healthcare"/>
    <s v="Medical - Care Facilities"/>
    <b v="1"/>
    <n v="500000000"/>
    <n v="8.1"/>
    <n v="4050000000"/>
    <n v="38935484"/>
    <n v="9035634"/>
    <n v="0"/>
    <n v="0"/>
    <n v="10996126"/>
    <n v="78799960"/>
    <n v="2066184"/>
    <n v="0.91644396417300245"/>
    <x v="279"/>
    <n v="104.01822666439693"/>
    <n v="368.3115308063949"/>
    <n v="51.395965175616837"/>
    <n v="0"/>
  </r>
  <r>
    <x v="301"/>
    <x v="296"/>
    <s v="Industrials"/>
    <s v="Staffing &amp; Employment Services"/>
    <b v="1"/>
    <n v="50000000"/>
    <n v="6.04"/>
    <n v="302000000"/>
    <n v="108622944"/>
    <n v="3346215"/>
    <n v="0"/>
    <n v="0"/>
    <n v="-3573088"/>
    <n v="45118709"/>
    <n v="9994091"/>
    <n v="-0.41064192347399142"/>
    <x v="280"/>
    <n v="2.7802597580120825"/>
    <n v="-84.520728288807888"/>
    <n v="6.6934539283914347"/>
    <n v="0"/>
  </r>
  <r>
    <x v="302"/>
    <x v="297"/>
    <s v="Healthcare"/>
    <s v="Medical - Care Facilities"/>
    <b v="1"/>
    <n v="10500000"/>
    <n v="78.400000000000006"/>
    <n v="823200000.00000012"/>
    <n v="196784662"/>
    <n v="37656710"/>
    <n v="-2100000"/>
    <n v="5.5766953618624673E-2"/>
    <n v="-18497218"/>
    <n v="193137824"/>
    <n v="53610399"/>
    <n v="0.81121074383775738"/>
    <x v="281"/>
    <n v="4.183252859412387"/>
    <n v="-44.503989735105037"/>
    <n v="4.2622412479908656"/>
    <n v="2.5510204081632651E-3"/>
  </r>
  <r>
    <x v="303"/>
    <x v="298"/>
    <s v="Industrials"/>
    <s v="Engineering &amp; Construction"/>
    <b v="1"/>
    <n v="55000000"/>
    <n v="5.8"/>
    <n v="319000000"/>
    <n v="151194348"/>
    <n v="8115133"/>
    <n v="0"/>
    <n v="0"/>
    <n v="-22961456"/>
    <n v="128021886"/>
    <n v="2403232"/>
    <n v="-4.1839975727679333"/>
    <x v="282"/>
    <n v="2.1098672286347635"/>
    <n v="-13.892847213173241"/>
    <n v="2.4917614477262116"/>
    <n v="0"/>
  </r>
  <r>
    <x v="304"/>
    <x v="299"/>
    <s v="Basic Materials"/>
    <s v="Chemicals - Specialty"/>
    <b v="1"/>
    <n v="5000000"/>
    <n v="48"/>
    <n v="240000000"/>
    <n v="160602882"/>
    <n v="11819830"/>
    <n v="0"/>
    <n v="0"/>
    <n v="-34568250"/>
    <n v="101291652"/>
    <n v="74272772"/>
    <n v="1.4797035997979666"/>
    <x v="283"/>
    <n v="1.4943691981816367"/>
    <n v="-6.942787095094487"/>
    <n v="2.3693956536516949"/>
    <n v="0"/>
  </r>
  <r>
    <x v="305"/>
    <x v="300"/>
    <s v="Consumer Defensive"/>
    <s v="Packaged Foods"/>
    <b v="1"/>
    <n v="3400000"/>
    <n v="44"/>
    <n v="149600000"/>
    <n v="127296232"/>
    <n v="5423457"/>
    <n v="-2550000"/>
    <n v="0"/>
    <n v="5583859"/>
    <n v="66153471"/>
    <n v="0"/>
    <n v="3.4874254357659384"/>
    <x v="284"/>
    <n v="1.1752115333625901"/>
    <n v="26.791507450313485"/>
    <n v="2.2614081731251865"/>
    <n v="1.7045454545454544E-2"/>
  </r>
  <r>
    <x v="306"/>
    <x v="301"/>
    <s v="Technology"/>
    <s v="Information Technology Services"/>
    <b v="1"/>
    <n v="7550370"/>
    <n v="84"/>
    <n v="634231080"/>
    <n v="266073598"/>
    <n v="36791424"/>
    <n v="-10259500"/>
    <n v="0.35443803787773026"/>
    <n v="-1724876"/>
    <n v="109115085"/>
    <n v="517483"/>
    <n v="0.43187646541766289"/>
    <x v="285"/>
    <n v="2.3836678451651561"/>
    <n v="-367.69662282969904"/>
    <n v="5.8124967780577723"/>
    <n v="1.6176280733514351E-2"/>
  </r>
  <r>
    <x v="307"/>
    <x v="302"/>
    <s v="Consumer Cyclical"/>
    <s v="Specialty Retail"/>
    <b v="1"/>
    <n v="17500000"/>
    <n v="14.4"/>
    <n v="252000000"/>
    <n v="31422558"/>
    <n v="3391382"/>
    <n v="-3501312.5"/>
    <n v="3.8701036922410981E-4"/>
    <n v="8057670.9900000002"/>
    <n v="19759530"/>
    <n v="10289983"/>
    <n v="1.2436955586674636"/>
    <x v="286"/>
    <n v="8.0197162815325225"/>
    <n v="31.274545748113251"/>
    <n v="12.753339780855111"/>
    <n v="1.3894097222222223E-2"/>
  </r>
  <r>
    <x v="308"/>
    <x v="303"/>
    <s v="Basic Materials"/>
    <s v="Chemicals - Specialty"/>
    <b v="1"/>
    <n v="40000000"/>
    <n v="7.5"/>
    <n v="300000000"/>
    <n v="148490508"/>
    <n v="4028998"/>
    <n v="-7200000"/>
    <n v="1.7870448185876489"/>
    <n v="4697816"/>
    <n v="71019459"/>
    <n v="25438802"/>
    <n v="4.4336462812838331"/>
    <x v="287"/>
    <n v="2.0203311581370573"/>
    <n v="63.859461502962226"/>
    <n v="4.2241943859358324"/>
    <n v="2.4E-2"/>
  </r>
  <r>
    <x v="309"/>
    <x v="304"/>
    <s v="Basic Materials"/>
    <s v="Steel"/>
    <b v="1"/>
    <n v="26600000"/>
    <n v="3.14"/>
    <n v="83524000"/>
    <n v="85579690"/>
    <n v="-4122774"/>
    <n v="0"/>
    <n v="0"/>
    <n v="-2043150"/>
    <n v="27585599"/>
    <n v="13952672"/>
    <n v="0.48837845586491041"/>
    <x v="288"/>
    <n v="0.97597923058613556"/>
    <n v="-40.880013704329102"/>
    <n v="3.0278117216160503"/>
    <n v="0"/>
  </r>
  <r>
    <x v="310"/>
    <x v="305"/>
    <s v="Consumer Defensive"/>
    <s v="Agricultural Farm Products"/>
    <b v="1"/>
    <n v="8159560"/>
    <n v="23"/>
    <n v="187669880"/>
    <n v="321333071"/>
    <n v="10037307"/>
    <n v="0"/>
    <n v="0"/>
    <n v="-43169324"/>
    <n v="150191418"/>
    <n v="99325565"/>
    <n v="0.80624831723482793"/>
    <x v="289"/>
    <n v="0.58403537306622266"/>
    <n v="-4.3472971687024797"/>
    <n v="1.2495379729353111"/>
    <n v="0"/>
  </r>
  <r>
    <x v="311"/>
    <x v="306"/>
    <s v="Consumer Defensive"/>
    <s v="Grocery Stores"/>
    <b v="1"/>
    <n v="47686823"/>
    <n v="22.32"/>
    <n v="1064369889.36"/>
    <n v="331888626"/>
    <n v="47757068"/>
    <n v="0"/>
    <n v="0"/>
    <n v="57232842"/>
    <n v="117986363"/>
    <n v="31539011"/>
    <n v="1.5220982577908675"/>
    <x v="290"/>
    <n v="3.207009237369888"/>
    <n v="18.597187421865229"/>
    <n v="9.0211263598319409"/>
    <n v="0"/>
  </r>
  <r>
    <x v="312"/>
    <x v="307"/>
    <s v="Technology"/>
    <s v="Information Technology Services"/>
    <b v="1"/>
    <n v="2518355"/>
    <n v="579"/>
    <n v="1458127545"/>
    <n v="111371113"/>
    <n v="29103738"/>
    <n v="0"/>
    <n v="0"/>
    <n v="8117164"/>
    <n v="49646674"/>
    <n v="1678397"/>
    <n v="0.1999356477409158"/>
    <x v="291"/>
    <n v="13.09251120620479"/>
    <n v="179.63509730738471"/>
    <n v="29.370095265596241"/>
    <n v="0"/>
  </r>
  <r>
    <x v="313"/>
    <x v="308"/>
    <s v="Technology"/>
    <s v="Software - Infrastructure"/>
    <b v="1"/>
    <n v="3000000"/>
    <n v="110"/>
    <n v="330000000"/>
    <n v="52270780"/>
    <n v="22059600"/>
    <n v="0"/>
    <n v="0"/>
    <n v="10308144"/>
    <n v="75247039"/>
    <n v="1698770"/>
    <n v="0.47250258390904643"/>
    <x v="292"/>
    <n v="6.3132786616155334"/>
    <n v="32.013522511909031"/>
    <n v="4.3855546262757263"/>
    <n v="0"/>
  </r>
  <r>
    <x v="314"/>
    <x v="309"/>
    <s v="Consumer Defensive"/>
    <s v="Agricultural Farm Products"/>
    <b v="1"/>
    <n v="6570000"/>
    <n v="308"/>
    <n v="2023560000"/>
    <n v="895051837"/>
    <n v="136687590"/>
    <n v="-3283479"/>
    <n v="2.402177842187429E-2"/>
    <n v="111410532"/>
    <n v="290491532"/>
    <n v="9923364"/>
    <n v="0"/>
    <x v="293"/>
    <n v="2.2608299501205313"/>
    <n v="18.163094311406752"/>
    <n v="6.9659861892290893"/>
    <n v="1.6226249777619641E-3"/>
  </r>
  <r>
    <x v="315"/>
    <x v="310"/>
    <s v="Industrials"/>
    <s v="Engineering &amp; Construction"/>
    <b v="1"/>
    <n v="70000000"/>
    <n v="8.18"/>
    <n v="572600000"/>
    <n v="190931102"/>
    <n v="24947984"/>
    <n v="0"/>
    <n v="0"/>
    <n v="-3132818"/>
    <n v="102689950"/>
    <n v="10281037"/>
    <n v="-8.0799634952467503E-2"/>
    <x v="294"/>
    <n v="2.9989875614922079"/>
    <n v="-182.77474146279803"/>
    <n v="5.5760081682774212"/>
    <n v="0"/>
  </r>
  <r>
    <x v="316"/>
    <x v="311"/>
    <s v="Technology"/>
    <s v="Software - Application"/>
    <b v="1"/>
    <n v="3500000"/>
    <n v="32.5"/>
    <n v="113750000"/>
    <n v="64421323"/>
    <n v="-7892675"/>
    <n v="-1750000"/>
    <n v="-0.33258688167109896"/>
    <n v="-7288920"/>
    <n v="35683086"/>
    <n v="1094833"/>
    <n v="0.39714484614815926"/>
    <x v="295"/>
    <n v="1.7657197136420189"/>
    <n v="-15.605878511494158"/>
    <n v="3.1877848233193733"/>
    <n v="1.5384615384615385E-2"/>
  </r>
  <r>
    <x v="317"/>
    <x v="312"/>
    <s v="Consumer Cyclical"/>
    <s v="Restaurants"/>
    <b v="0"/>
    <n v="2100000"/>
    <n v="59.9"/>
    <n v="125790000"/>
    <n v="62245878"/>
    <n v="6924876"/>
    <n v="-2100488"/>
    <n v="0.30332499816603214"/>
    <n v="8620508"/>
    <n v="47888660"/>
    <n v="11857469"/>
    <n v="2.3971120926930678"/>
    <x v="296"/>
    <n v="2.020856706366966"/>
    <n v="14.59194748151733"/>
    <n v="2.6267178910414284"/>
    <n v="1.6698370299705858E-2"/>
  </r>
  <r>
    <x v="318"/>
    <x v="313"/>
    <s v="Basic Materials"/>
    <s v="Steel"/>
    <b v="0"/>
    <n v="6000000"/>
    <n v="38.950000000000003"/>
    <n v="233700000.00000003"/>
    <n v="384021569"/>
    <n v="4631769"/>
    <n v="0"/>
    <n v="0"/>
    <n v="24076189"/>
    <n v="85881886"/>
    <n v="114811420"/>
    <n v="5.924465776351493"/>
    <x v="297"/>
    <n v="0.60855956765282637"/>
    <n v="9.7066857217311266"/>
    <n v="2.7211791785755617"/>
    <n v="0"/>
  </r>
  <r>
    <x v="319"/>
    <x v="314"/>
    <s v="Consumer Defensive"/>
    <s v="Packaged Foods"/>
    <b v="1"/>
    <n v="8000000"/>
    <n v="37.1"/>
    <n v="296800000"/>
    <n v="55115896"/>
    <n v="9249056"/>
    <n v="0"/>
    <n v="0"/>
    <n v="4804692"/>
    <n v="102353478"/>
    <n v="600670"/>
    <n v="1.7590593915790609"/>
    <x v="298"/>
    <n v="5.3850163299531593"/>
    <n v="61.77295027444007"/>
    <n v="2.8997549062280035"/>
    <n v="0"/>
  </r>
  <r>
    <x v="320"/>
    <x v="315"/>
    <s v="Basic Materials"/>
    <s v="Construction Materials"/>
    <b v="1"/>
    <n v="1327000"/>
    <n v="69.5"/>
    <n v="92226500"/>
    <n v="34967508"/>
    <n v="-224035"/>
    <n v="0"/>
    <n v="0"/>
    <n v="-4956310"/>
    <n v="34234943"/>
    <n v="15569464"/>
    <n v="-42.707309125806233"/>
    <x v="299"/>
    <n v="2.6374913534015634"/>
    <n v="-18.607895793443106"/>
    <n v="2.6939288317202688"/>
    <n v="0"/>
  </r>
  <r>
    <x v="321"/>
    <x v="316"/>
    <s v="Basic Materials"/>
    <s v="Industrial Materials"/>
    <b v="1"/>
    <n v="22000000"/>
    <n v="12.6"/>
    <n v="277200000"/>
    <n v="207698484"/>
    <n v="16177239"/>
    <n v="0"/>
    <n v="0"/>
    <n v="-15453209"/>
    <n v="284091752"/>
    <n v="138054676"/>
    <n v="-0.24845729237232636"/>
    <x v="300"/>
    <n v="1.3346269778261839"/>
    <n v="-17.93802180505033"/>
    <n v="0.97574110493711197"/>
    <n v="0"/>
  </r>
  <r>
    <x v="322"/>
    <x v="317"/>
    <s v="Consumer Cyclical"/>
    <s v="Restaurants"/>
    <b v="1"/>
    <n v="3200000"/>
    <n v="49.15"/>
    <n v="157280000"/>
    <n v="172940636"/>
    <n v="8542299"/>
    <n v="0"/>
    <n v="0"/>
    <n v="19285588"/>
    <n v="66779617"/>
    <n v="28766293"/>
    <n v="3.0551557607618278"/>
    <x v="301"/>
    <n v="0.90944501904110031"/>
    <n v="8.1553126614547615"/>
    <n v="2.3552096742333819"/>
    <n v="0"/>
  </r>
  <r>
    <x v="323"/>
    <x v="318"/>
    <s v="Industrials"/>
    <s v="Conglomerates"/>
    <b v="1"/>
    <n v="119969100"/>
    <n v="3"/>
    <n v="359907300"/>
    <n v="354959174"/>
    <n v="-38217486"/>
    <n v="0"/>
    <n v="0"/>
    <n v="-12631790"/>
    <n v="38679353"/>
    <n v="257544830"/>
    <n v="-0.2259759049610697"/>
    <x v="302"/>
    <n v="1.0139399862362763"/>
    <n v="-28.492185193072398"/>
    <n v="9.3048945260278781"/>
    <n v="0"/>
  </r>
  <r>
    <x v="324"/>
    <x v="319"/>
    <s v="Basic Materials"/>
    <s v="Agricultural Inputs"/>
    <b v="1"/>
    <n v="38000000"/>
    <n v="7.05"/>
    <n v="267900000"/>
    <n v="296347412"/>
    <n v="20815444"/>
    <n v="-1487980"/>
    <n v="7.1484422816059073E-2"/>
    <n v="7969565"/>
    <n v="97087479"/>
    <n v="4108473"/>
    <n v="1.0508689149685644"/>
    <x v="303"/>
    <n v="0.90400654485891041"/>
    <n v="33.615385532334578"/>
    <n v="2.7593671476421795"/>
    <n v="5.5542366554684587E-3"/>
  </r>
  <r>
    <x v="325"/>
    <x v="320"/>
    <s v="Industrials"/>
    <s v="Consulting Services"/>
    <b v="1"/>
    <n v="3294000"/>
    <n v="186"/>
    <n v="612684000"/>
    <n v="246293543"/>
    <n v="47267972"/>
    <n v="-6850616"/>
    <n v="0.14493145591268439"/>
    <n v="3015576"/>
    <n v="117713550"/>
    <n v="15288855"/>
    <n v="0.21874704080809729"/>
    <x v="304"/>
    <n v="2.4876169814975619"/>
    <n v="203.17312513430269"/>
    <n v="5.2048723362773446"/>
    <n v="1.1181320223802155E-2"/>
  </r>
  <r>
    <x v="326"/>
    <x v="321"/>
    <s v="Industrials"/>
    <s v="Integrated Freight &amp; Logistics"/>
    <b v="1"/>
    <n v="2000000"/>
    <n v="65.599999999999994"/>
    <n v="131199999.99999999"/>
    <n v="65970963"/>
    <n v="3938147"/>
    <n v="0"/>
    <n v="0"/>
    <n v="-4716890"/>
    <n v="39142656"/>
    <n v="8798341"/>
    <n v="0"/>
    <x v="305"/>
    <n v="1.9887537491305074"/>
    <n v="-27.814937384590266"/>
    <n v="3.3518420415824615"/>
    <n v="0"/>
  </r>
  <r>
    <x v="327"/>
    <x v="322"/>
    <s v="Healthcare"/>
    <s v="Medical - Pharmaceuticals"/>
    <b v="1"/>
    <n v="1520000"/>
    <n v="53.8"/>
    <n v="81776000"/>
    <n v="61994816"/>
    <n v="89776"/>
    <n v="-598800"/>
    <n v="6.6699340581001607"/>
    <n v="-87822"/>
    <n v="22379404"/>
    <n v="9233456"/>
    <n v="67.500690607734811"/>
    <x v="306"/>
    <n v="1.3190780338794779"/>
    <n v="-931.15620231832565"/>
    <n v="3.6540740763248207"/>
    <n v="7.3224417922128741E-3"/>
  </r>
  <r>
    <x v="328"/>
    <x v="323"/>
    <s v="Healthcare"/>
    <s v="Medical - Devices"/>
    <b v="1"/>
    <n v="3500000"/>
    <n v="99"/>
    <n v="346500000"/>
    <n v="108575037"/>
    <n v="23295067"/>
    <s v="Unavailable"/>
    <n v="0"/>
    <s v="Unavailable"/>
    <n v="73189715"/>
    <n v="58547945"/>
    <n v="-1.1423891185227755E-2"/>
    <x v="307"/>
    <n v="3.1913413025132105"/>
    <s v="NA"/>
    <n v="4.734271748428041"/>
    <s v="NA"/>
  </r>
  <r>
    <x v="329"/>
    <x v="324"/>
    <s v="Basic Materials"/>
    <s v="Construction Materials"/>
    <b v="0"/>
    <n v="6000000"/>
    <n v="77.5"/>
    <n v="465000000"/>
    <n v="50744867"/>
    <n v="20064877"/>
    <n v="-20400000"/>
    <n v="1.0167019713103649"/>
    <n v="19085993"/>
    <n v="97704306"/>
    <n v="1746947"/>
    <n v="1.3289242355646751"/>
    <x v="308"/>
    <n v="9.1634883977526247"/>
    <n v="24.363416668967655"/>
    <n v="4.7592580003587557"/>
    <n v="4.3870967741935482E-2"/>
  </r>
  <r>
    <x v="330"/>
    <x v="325"/>
    <s v="Consumer Cyclical"/>
    <s v="Packaging &amp; Containers"/>
    <b v="1"/>
    <n v="2000000"/>
    <n v="150"/>
    <n v="300000000"/>
    <n v="68212544"/>
    <n v="11465627"/>
    <n v="0"/>
    <n v="0"/>
    <n v="-6863762"/>
    <n v="72306638"/>
    <n v="17702687"/>
    <n v="1.0585802360489265"/>
    <x v="309"/>
    <n v="4.3980180536881894"/>
    <n v="-43.707809215995546"/>
    <n v="4.1489966661152193"/>
    <n v="0"/>
  </r>
  <r>
    <x v="331"/>
    <x v="326"/>
    <s v="Industrials"/>
    <s v="Rental &amp; Leasing Services"/>
    <b v="1"/>
    <n v="50000000"/>
    <n v="3.2"/>
    <n v="160000000"/>
    <n v="35440716"/>
    <n v="-73939"/>
    <n v="0"/>
    <n v="0"/>
    <n v="-1744230"/>
    <n v="40738684"/>
    <n v="22411235"/>
    <n v="-41.9782181357007"/>
    <x v="310"/>
    <n v="4.5145814774171038"/>
    <n v="-91.731021711586195"/>
    <n v="3.9274710002905349"/>
    <n v="0"/>
  </r>
  <r>
    <x v="332"/>
    <x v="327"/>
    <s v="Industrials"/>
    <s v="Industrial - Distribution"/>
    <b v="1"/>
    <n v="6000000"/>
    <n v="21"/>
    <n v="126000000"/>
    <n v="62762009"/>
    <n v="7955223"/>
    <n v="-6000000"/>
    <n v="0.67861788158117964"/>
    <n v="88708"/>
    <n v="96478021"/>
    <n v="4396756"/>
    <n v="0.27885200475032518"/>
    <x v="311"/>
    <n v="2.0075839191189688"/>
    <n v="1420.3904946566263"/>
    <n v="1.305996937893243"/>
    <n v="4.7619047619047616E-2"/>
  </r>
  <r>
    <x v="333"/>
    <x v="328"/>
    <s v="Consumer Defensive"/>
    <s v="Household &amp; Personal Products"/>
    <b v="1"/>
    <n v="2493000"/>
    <n v="53.3"/>
    <n v="132876900"/>
    <n v="25201438"/>
    <n v="5276152"/>
    <n v="0"/>
    <n v="0"/>
    <n v="-8320469"/>
    <n v="41099254"/>
    <n v="15155100"/>
    <n v="-0.90437387822963999"/>
    <x v="312"/>
    <n v="5.2725919846319877"/>
    <n v="-15.969881024735505"/>
    <n v="3.2330732815734318"/>
    <n v="0"/>
  </r>
  <r>
    <x v="334"/>
    <x v="329"/>
    <s v="Consumer Cyclical"/>
    <s v="Packaging &amp; Containers"/>
    <b v="1"/>
    <n v="8000000"/>
    <n v="49.95"/>
    <n v="399600000"/>
    <n v="141919752"/>
    <n v="25038671"/>
    <n v="0"/>
    <n v="0"/>
    <n v="25128742"/>
    <n v="132743236"/>
    <n v="1382423"/>
    <n v="1.0944200317844834"/>
    <x v="313"/>
    <n v="2.8156757207411127"/>
    <n v="15.902109226160228"/>
    <n v="3.0103228762631642"/>
    <n v="0"/>
  </r>
  <r>
    <x v="335"/>
    <x v="330"/>
    <s v="Consumer Cyclical"/>
    <s v="Personal Products &amp; Services"/>
    <b v="1"/>
    <n v="1500000"/>
    <n v="112"/>
    <n v="168000000"/>
    <n v="49309915"/>
    <n v="9203789"/>
    <n v="-7500000"/>
    <n v="0.65382570418989816"/>
    <n v="10253164"/>
    <n v="24397466"/>
    <n v="9840848"/>
    <n v="1.2803541340997229"/>
    <x v="314"/>
    <n v="3.4070227052713435"/>
    <n v="16.385186075244675"/>
    <n v="6.885961025624546"/>
    <n v="4.4642857142857144E-2"/>
  </r>
  <r>
    <x v="336"/>
    <x v="331"/>
    <s v="Basic Materials"/>
    <s v="Construction Materials"/>
    <b v="1"/>
    <n v="14000000"/>
    <n v="38.799999999999997"/>
    <n v="543200000"/>
    <n v="246682566"/>
    <n v="29332178"/>
    <n v="-28000000"/>
    <n v="0.95458305210066563"/>
    <n v="40355374"/>
    <n v="184568792"/>
    <n v="110492628"/>
    <n v="2.2699003122100243"/>
    <x v="315"/>
    <n v="2.2020202270800118"/>
    <n v="13.460412979941655"/>
    <n v="2.9430760970684577"/>
    <n v="5.1546391752577317E-2"/>
  </r>
  <r>
    <x v="337"/>
    <x v="332"/>
    <s v="Industrials"/>
    <s v="Rental &amp; Leasing Services"/>
    <b v="1"/>
    <n v="8000000"/>
    <n v="27.95"/>
    <n v="223600000"/>
    <n v="133163692"/>
    <n v="20885161"/>
    <n v="0"/>
    <n v="0"/>
    <n v="68212096"/>
    <n v="161539173"/>
    <n v="164270747"/>
    <n v="3.7640520899641041"/>
    <x v="316"/>
    <n v="1.6791363820101954"/>
    <n v="3.2780109850311594"/>
    <n v="1.3841843798469862"/>
    <n v="0"/>
  </r>
  <r>
    <x v="338"/>
    <x v="333"/>
    <s v="Financial Services"/>
    <s v="Asset Management"/>
    <b v="1"/>
    <n v="6500000"/>
    <n v="45.9"/>
    <n v="298350000"/>
    <n v="46565768"/>
    <n v="15883885"/>
    <n v="-15708012"/>
    <n v="0.988927582892976"/>
    <n v="11835716"/>
    <n v="81657355"/>
    <n v="13210590"/>
    <n v="0.75496240371924128"/>
    <x v="317"/>
    <n v="6.40706709701427"/>
    <n v="25.207600452731377"/>
    <n v="3.6536819004240342"/>
    <n v="5.2649612870789342E-2"/>
  </r>
  <r>
    <x v="339"/>
    <x v="334"/>
    <s v="Financial Services"/>
    <s v="Asset Management"/>
    <b v="1"/>
    <n v="8100000"/>
    <n v="38.4"/>
    <n v="311040000"/>
    <n v="19481226"/>
    <n v="24904009"/>
    <n v="0"/>
    <n v="0"/>
    <n v="-7454878"/>
    <n v="212059872"/>
    <n v="1471031"/>
    <n v="-8.383165005503572E-2"/>
    <x v="318"/>
    <n v="15.966140940000388"/>
    <n v="-41.7230167951776"/>
    <n v="1.4667555774059884"/>
    <n v="0"/>
  </r>
  <r>
    <x v="340"/>
    <x v="335"/>
    <s v="Healthcare"/>
    <s v="Medical - Care Facilities"/>
    <b v="1"/>
    <n v="3600000"/>
    <n v="45.15"/>
    <n v="162540000"/>
    <n v="33661893"/>
    <n v="3220462"/>
    <n v="0"/>
    <n v="0"/>
    <n v="-5450010"/>
    <n v="71275595"/>
    <n v="5372709"/>
    <n v="0.47453344121267904"/>
    <x v="319"/>
    <n v="4.8286054500856501"/>
    <n v="-29.823798488443142"/>
    <n v="2.280443958412413"/>
    <n v="0"/>
  </r>
  <r>
    <x v="341"/>
    <x v="336"/>
    <s v="Basic Materials"/>
    <s v="Steel"/>
    <b v="1"/>
    <n v="70000000"/>
    <n v="2.04"/>
    <n v="142800000"/>
    <n v="70653562"/>
    <n v="2534236"/>
    <n v="0"/>
    <n v="0"/>
    <n v="-2198310"/>
    <n v="77467484"/>
    <n v="14093311"/>
    <n v="-9.9297488863714478E-2"/>
    <x v="320"/>
    <n v="2.0211295221039247"/>
    <n v="-64.95899122507744"/>
    <n v="1.8433540451630002"/>
    <n v="0"/>
  </r>
  <r>
    <x v="342"/>
    <x v="337"/>
    <s v="Consumer Cyclical"/>
    <s v="Apparel - Footwear &amp; Accessories"/>
    <b v="1"/>
    <n v="1200000"/>
    <n v="102.2"/>
    <n v="122640000"/>
    <n v="105098949"/>
    <n v="15088654"/>
    <n v="0"/>
    <n v="28.677069432920511"/>
    <n v="35475677"/>
    <n v="31949372"/>
    <n v="22250068"/>
    <n v="78.757694057728855"/>
    <x v="321"/>
    <n v="1.1669003464535121"/>
    <n v="3.4570164792063025"/>
    <n v="3.8385731024697449"/>
    <n v="0"/>
  </r>
  <r>
    <x v="343"/>
    <x v="338"/>
    <s v="Consumer Cyclical"/>
    <s v="Leisure"/>
    <b v="1"/>
    <n v="32859200"/>
    <n v="86.8"/>
    <n v="2852178560"/>
    <n v="127683584"/>
    <n v="16054416"/>
    <n v="0"/>
    <n v="0"/>
    <n v="-47233863"/>
    <n v="387140214"/>
    <n v="347360523"/>
    <n v="3.1555761978511083"/>
    <x v="322"/>
    <n v="22.337864200303148"/>
    <n v="-60.384190046026937"/>
    <n v="7.3673011918105722"/>
    <n v="0"/>
  </r>
  <r>
    <x v="344"/>
    <x v="339"/>
    <s v="Real Estate"/>
    <s v="Real Estate - Development"/>
    <b v="1"/>
    <n v="33000000"/>
    <n v="6.9"/>
    <n v="227700000"/>
    <n v="30401855"/>
    <n v="4296673"/>
    <n v="0"/>
    <n v="8.9003099496812121E-2"/>
    <n v="-32704710"/>
    <n v="60385914"/>
    <n v="34774147"/>
    <n v="0.56957547376023199"/>
    <x v="323"/>
    <n v="7.4896745609766242"/>
    <n v="-6.9622999256070459"/>
    <n v="3.7707469328029051"/>
    <n v="0"/>
  </r>
  <r>
    <x v="345"/>
    <x v="340"/>
    <s v="Healthcare"/>
    <s v="Medical - Pharmaceuticals"/>
    <b v="1"/>
    <n v="9500000"/>
    <n v="29.5"/>
    <n v="280250000"/>
    <n v="413001757"/>
    <n v="2041126"/>
    <n v="0"/>
    <n v="0"/>
    <n v="20008802"/>
    <n v="131764805"/>
    <n v="167609933"/>
    <n v="23.134164671852691"/>
    <x v="324"/>
    <n v="0.67856854177983561"/>
    <n v="14.006335811609311"/>
    <n v="2.126895721509245"/>
    <n v="0"/>
  </r>
  <r>
    <x v="346"/>
    <x v="341"/>
    <s v="Consumer Cyclical"/>
    <s v="Specialty Retail"/>
    <b v="0"/>
    <n v="7500000"/>
    <n v="27"/>
    <n v="202500000"/>
    <n v="405901282"/>
    <n v="18936622"/>
    <n v="-834556"/>
    <n v="4.4071006962065361E-2"/>
    <n v="67808744"/>
    <n v="76741453"/>
    <n v="159413024"/>
    <n v="3.6793053164392258"/>
    <x v="325"/>
    <n v="0.49888977684973168"/>
    <n v="2.9863405226912918"/>
    <n v="2.6387303352205227"/>
    <n v="4.1212641975308644E-3"/>
  </r>
  <r>
    <x v="347"/>
    <x v="342"/>
    <s v="Healthcare"/>
    <s v="Medical - Care Facilities"/>
    <b v="1"/>
    <n v="23750000"/>
    <n v="16.5"/>
    <n v="391875000"/>
    <n v="55854181"/>
    <n v="6991746"/>
    <n v="-23085002"/>
    <n v="2.1331430430066001"/>
    <n v="-4091004"/>
    <n v="78512912"/>
    <n v="13129075"/>
    <n v="0.21325256004864135"/>
    <x v="326"/>
    <n v="7.0160369910356399"/>
    <n v="-95.789444351557705"/>
    <n v="4.9912172408023787"/>
    <n v="5.890909601275917E-2"/>
  </r>
  <r>
    <x v="348"/>
    <x v="343"/>
    <s v="Industrials"/>
    <s v="Consulting Services"/>
    <b v="1"/>
    <n v="1950000"/>
    <n v="44.3"/>
    <n v="86385000"/>
    <s v="Unavailable"/>
    <s v="Unavailable"/>
    <s v="Unavailable"/>
    <n v="0"/>
    <s v="Unavailable"/>
    <s v="Unavailable"/>
    <s v="Unavailable"/>
    <n v="0.49758155975128132"/>
    <x v="34"/>
    <s v="NA"/>
    <s v="NA"/>
    <s v="NA"/>
    <s v="NA"/>
  </r>
  <r>
    <x v="349"/>
    <x v="344"/>
    <s v="Financial Services"/>
    <s v="Financial - Credit Services"/>
    <b v="1"/>
    <n v="30000000"/>
    <n v="18.96"/>
    <n v="568800000"/>
    <n v="171357357"/>
    <n v="40212242"/>
    <n v="0"/>
    <n v="0"/>
    <n v="39618619"/>
    <n v="450592485"/>
    <n v="195425996"/>
    <n v="1.1008967732983843"/>
    <x v="327"/>
    <n v="3.3193789280958623"/>
    <n v="14.356886089340973"/>
    <n v="1.2623379637589829"/>
    <n v="0"/>
  </r>
  <r>
    <x v="350"/>
    <x v="345"/>
    <s v="Industrials"/>
    <s v="Environmental Services"/>
    <b v="1"/>
    <n v="5000000"/>
    <n v="119"/>
    <n v="595000000"/>
    <s v="Unavailable"/>
    <s v="Unavailable"/>
    <s v="Unavailable"/>
    <s v="Unavailable"/>
    <s v="Unavailable"/>
    <s v="Unavailable"/>
    <s v="Unavailable"/>
    <s v="Unavailable"/>
    <x v="34"/>
    <s v="NA"/>
    <s v="NA"/>
    <s v="NA"/>
    <s v="NA"/>
  </r>
  <r>
    <x v="351"/>
    <x v="346"/>
    <s v="Consumer Defensive"/>
    <s v="Education &amp; Training Services"/>
    <b v="1"/>
    <n v="8000000"/>
    <n v="26.5"/>
    <n v="212000000"/>
    <s v="Unavailable"/>
    <s v="Unavailable"/>
    <s v="Unavailable"/>
    <n v="0"/>
    <s v="Unavailable"/>
    <s v="Unavailable"/>
    <s v="Unavailable"/>
    <n v="1.0086865365830415"/>
    <x v="34"/>
    <s v="NA"/>
    <s v="NA"/>
    <s v="NA"/>
    <s v="NA"/>
  </r>
  <r>
    <x v="352"/>
    <x v="347"/>
    <s v="Industrials"/>
    <s v="Manufacturing - Metal Fabrication"/>
    <b v="1"/>
    <n v="12187500"/>
    <n v="10"/>
    <n v="121875000"/>
    <n v="156409592"/>
    <n v="-11615023"/>
    <n v="0"/>
    <n v="-0.2518290321078141"/>
    <n v="-1948762"/>
    <n v="97517166"/>
    <n v="9008603"/>
    <n v="-0.26387429452356659"/>
    <x v="328"/>
    <n v="0.77920412962908314"/>
    <n v="-62.539704694570197"/>
    <n v="1.2497799618171841"/>
    <n v="0"/>
  </r>
  <r>
    <x v="353"/>
    <x v="348"/>
    <s v="Healthcare"/>
    <s v="Medical - Care Facilities"/>
    <b v="1"/>
    <n v="3500000"/>
    <n v="117.6"/>
    <n v="411600000"/>
    <n v="120003034"/>
    <n v="23384258"/>
    <n v="-4650000"/>
    <n v="0.19885172324048084"/>
    <n v="-7747603"/>
    <n v="94107809"/>
    <n v="36557648"/>
    <n v="0.32024258884941265"/>
    <x v="329"/>
    <n v="3.4299132803592283"/>
    <n v="-53.126108810686347"/>
    <n v="4.3737071808780499"/>
    <n v="1.129737609329446E-2"/>
  </r>
  <r>
    <x v="354"/>
    <x v="349"/>
    <s v="Industrials"/>
    <s v="Industrial Materials"/>
    <b v="1"/>
    <n v="12000000"/>
    <n v="138"/>
    <n v="1656000000"/>
    <n v="192646007"/>
    <n v="52536881"/>
    <n v="-8817164"/>
    <n v="0.12779952872318165"/>
    <n v="53780876"/>
    <n v="210192360"/>
    <n v="37588060"/>
    <n v="0.956929011689852"/>
    <x v="330"/>
    <n v="8.5960774676217397"/>
    <n v="30.791614476491606"/>
    <n v="7.8784975819292384"/>
    <n v="5.3243743961352659E-3"/>
  </r>
  <r>
    <x v="355"/>
    <x v="350"/>
    <s v="Financial Services"/>
    <s v="Asset Management"/>
    <b v="1"/>
    <n v="15000000"/>
    <n v="24.8"/>
    <n v="372000000"/>
    <s v="Unavailable"/>
    <s v="Unavailable"/>
    <s v="Unavailable"/>
    <s v="Unavailable"/>
    <s v="Unavailable"/>
    <s v="Unavailable"/>
    <s v="Unavailable"/>
    <s v="Unavailable"/>
    <x v="34"/>
    <s v="NA"/>
    <s v="NA"/>
    <s v="NA"/>
    <s v="NA"/>
  </r>
  <r>
    <x v="356"/>
    <x v="351"/>
    <s v="Technology"/>
    <s v="Education &amp; Training Services"/>
    <b v="1"/>
    <n v="2500000"/>
    <n v="81"/>
    <n v="202500000"/>
    <s v="Unavailable"/>
    <s v="Unavailable"/>
    <s v="Unavailable"/>
    <n v="0"/>
    <s v="Unavailable"/>
    <s v="Unavailable"/>
    <s v="Unavailable"/>
    <n v="0"/>
    <x v="34"/>
    <s v="NA"/>
    <s v="NA"/>
    <s v="NA"/>
    <s v="NA"/>
  </r>
  <r>
    <x v="357"/>
    <x v="352"/>
    <s v="Healthcare"/>
    <s v="Medical - Specialties"/>
    <b v="1"/>
    <n v="2000000"/>
    <n v="109"/>
    <n v="218000000"/>
    <s v="Unavailable"/>
    <s v="Unavailable"/>
    <s v="Unavailable"/>
    <s v="Unavailable"/>
    <s v="Unavailable"/>
    <s v="Unavailable"/>
    <s v="Unavailable"/>
    <s v="Unavailable"/>
    <x v="34"/>
    <s v="NA"/>
    <s v="NA"/>
    <s v="NA"/>
    <s v="NA"/>
  </r>
  <r>
    <x v="358"/>
    <x v="353"/>
    <s v="Energy"/>
    <s v="Oil &amp; Gas Refining &amp; Marketing"/>
    <b v="1"/>
    <n v="25000000"/>
    <n v="4.42"/>
    <n v="110500000"/>
    <s v="Unavailable"/>
    <s v="Unavailable"/>
    <s v="Unavailable"/>
    <s v="Unavailable"/>
    <s v="Unavailable"/>
    <s v="Unavailable"/>
    <s v="Unavailable"/>
    <s v="Unavailable"/>
    <x v="34"/>
    <s v="NA"/>
    <s v="NA"/>
    <s v="NA"/>
    <s v="NA"/>
  </r>
  <r>
    <x v="359"/>
    <x v="354"/>
    <s v="Industrials"/>
    <s v="Education &amp; Training Services"/>
    <b v="1"/>
    <n v="4705735"/>
    <n v="52.5"/>
    <n v="247051087.5"/>
    <s v="Unavailable"/>
    <s v="Unavailable"/>
    <s v="Unavailable"/>
    <s v="Unavailable"/>
    <s v="Unavailable"/>
    <s v="Unavailable"/>
    <s v="Unavailable"/>
    <s v="Unavailable"/>
    <x v="34"/>
    <s v="NA"/>
    <s v="NA"/>
    <s v="NA"/>
    <s v="NA"/>
  </r>
  <r>
    <x v="360"/>
    <x v="355"/>
    <s v="Industrials"/>
    <s v="Manufacturing - Miscellaneous"/>
    <b v="1"/>
    <n v="7050000"/>
    <n v="66"/>
    <n v="465300000"/>
    <s v="Unavailable"/>
    <s v="Unavailable"/>
    <s v="Unavailable"/>
    <s v="Unavailable"/>
    <s v="Unavailable"/>
    <s v="Unavailable"/>
    <s v="Unavailable"/>
    <s v="Unavailable"/>
    <x v="34"/>
    <s v="NA"/>
    <s v="NA"/>
    <s v="NA"/>
    <s v="NA"/>
  </r>
  <r>
    <x v="361"/>
    <x v="356"/>
    <s v="Industrials"/>
    <s v="Industrial - Infrastructure Operations"/>
    <b v="1"/>
    <n v="2400000"/>
    <n v="73.599999999999994"/>
    <n v="176640000"/>
    <s v="Unavailable"/>
    <s v="Unavailable"/>
    <s v="Unavailable"/>
    <s v="Unavailable"/>
    <s v="Unavailable"/>
    <s v="Unavailable"/>
    <s v="Unavailable"/>
    <s v="Unavailable"/>
    <x v="34"/>
    <s v="NA"/>
    <s v="NA"/>
    <s v="NA"/>
    <s v="NA"/>
  </r>
  <r>
    <x v="362"/>
    <x v="357"/>
    <s v="Energy"/>
    <s v="Oil &amp; Gas Refining &amp; Marketing"/>
    <b v="1"/>
    <n v="3000000"/>
    <n v="73"/>
    <n v="219000000"/>
    <s v="Unavailable"/>
    <s v="Unavailable"/>
    <s v="Unavailable"/>
    <s v="Unavailable"/>
    <s v="Unavailable"/>
    <s v="Unavailable"/>
    <s v="Unavailable"/>
    <s v="Unavailable"/>
    <x v="34"/>
    <s v="NA"/>
    <s v="NA"/>
    <s v="NA"/>
    <s v="NA"/>
  </r>
  <r>
    <x v="363"/>
    <x v="358"/>
    <s v="Real Estate"/>
    <s v="Real Estate - Development"/>
    <b v="1"/>
    <n v="198873950"/>
    <n v="9"/>
    <n v="1789865550"/>
    <s v="Unavailable"/>
    <s v="Unavailable"/>
    <s v="Unavailable"/>
    <s v="Unavailable"/>
    <s v="Unavailable"/>
    <s v="Unavailable"/>
    <s v="Unavailable"/>
    <s v="Unavailable"/>
    <x v="34"/>
    <s v="NA"/>
    <s v="NA"/>
    <s v="NA"/>
    <s v="NA"/>
  </r>
  <r>
    <x v="364"/>
    <x v="359"/>
    <s v="Basic Materials"/>
    <s v="Industrial - Specialties"/>
    <b v="1"/>
    <n v="17003850"/>
    <n v="37"/>
    <n v="629142450"/>
    <s v="Unavailable"/>
    <s v="Unavailable"/>
    <s v="Unavailable"/>
    <s v="Unavailable"/>
    <s v="Unavailable"/>
    <s v="Unavailable"/>
    <s v="Unavailable"/>
    <s v="Unavailable"/>
    <x v="34"/>
    <s v="NA"/>
    <s v="NA"/>
    <s v="NA"/>
    <s v="NA"/>
  </r>
  <r>
    <x v="365"/>
    <x v="360"/>
    <s v="Consumer Defensive"/>
    <s v="Beverages - Non-Alcoholic"/>
    <b v="1"/>
    <n v="50000000"/>
    <n v="3.3"/>
    <n v="165000000"/>
    <s v="Unavailable"/>
    <s v="Unavailable"/>
    <s v="Unavailable"/>
    <s v="Unavailable"/>
    <s v="Unavailable"/>
    <s v="Unavailable"/>
    <s v="Unavailable"/>
    <s v="Unavailable"/>
    <x v="34"/>
    <s v="NA"/>
    <s v="NA"/>
    <s v="NA"/>
    <s v="NA"/>
  </r>
  <r>
    <x v="366"/>
    <x v="361"/>
    <s v="Industrials"/>
    <s v="Specialty Business Services"/>
    <b v="1"/>
    <n v="4200000"/>
    <n v="82"/>
    <n v="344400000"/>
    <s v="Unavailable"/>
    <s v="Unavailable"/>
    <s v="Unavailable"/>
    <s v="Unavailable"/>
    <s v="Unavailable"/>
    <s v="Unavailable"/>
    <s v="Unavailable"/>
    <s v="Unavailable"/>
    <x v="34"/>
    <s v="NA"/>
    <s v="NA"/>
    <s v="NA"/>
    <s v="NA"/>
  </r>
  <r>
    <x v="367"/>
    <x v="362"/>
    <s v="Technology"/>
    <s v="Information Technology Services"/>
    <b v="1"/>
    <n v="15000000"/>
    <n v="23.02"/>
    <n v="345300000"/>
    <s v="Unavailable"/>
    <s v="Unavailable"/>
    <s v="Unavailable"/>
    <s v="Unavailable"/>
    <s v="Unavailable"/>
    <s v="Unavailable"/>
    <s v="Unavailable"/>
    <s v="Unavailable"/>
    <x v="34"/>
    <s v="NA"/>
    <s v="NA"/>
    <s v="NA"/>
    <s v="NA"/>
  </r>
  <r>
    <x v="368"/>
    <x v="363"/>
    <s v="Industrials"/>
    <s v="Rental &amp; Leasing Services"/>
    <b v="1"/>
    <n v="6600000"/>
    <n v="69.400000000000006"/>
    <n v="458040000.00000006"/>
    <s v="Unavailable"/>
    <s v="Unavailable"/>
    <s v="Unavailable"/>
    <s v="Unavailable"/>
    <s v="Unavailable"/>
    <s v="Unavailable"/>
    <s v="Unavailable"/>
    <s v="Unavailable"/>
    <x v="34"/>
    <s v="NA"/>
    <s v="NA"/>
    <s v="NA"/>
    <s v="NA"/>
  </r>
  <r>
    <x v="369"/>
    <x v="364"/>
    <s v="Healthcare"/>
    <s v="Medical - Instruments &amp; Supplies"/>
    <b v="1"/>
    <n v="3212499"/>
    <n v="35"/>
    <n v="112437465"/>
    <s v="Unavailable"/>
    <s v="Unavailable"/>
    <s v="Unavailable"/>
    <s v="Unavailable"/>
    <s v="Unavailable"/>
    <s v="Unavailable"/>
    <s v="Unavailable"/>
    <s v="Unavailable"/>
    <x v="34"/>
    <s v="NA"/>
    <s v="NA"/>
    <s v="NA"/>
    <s v="NA"/>
  </r>
  <r>
    <x v="370"/>
    <x v="365"/>
    <s v="Consumer Cyclical"/>
    <s v="Restaurants"/>
    <b v="1"/>
    <n v="1375000"/>
    <n v="73.400000000000006"/>
    <n v="100925000.00000001"/>
    <s v="Unavailable"/>
    <s v="Unavailable"/>
    <s v="Unavailable"/>
    <s v="Unavailable"/>
    <s v="Unavailable"/>
    <s v="Unavailable"/>
    <s v="Unavailable"/>
    <s v="Unavailable"/>
    <x v="34"/>
    <s v="NA"/>
    <s v="NA"/>
    <s v="NA"/>
    <s v="NA"/>
  </r>
  <r>
    <x v="371"/>
    <x v="366"/>
    <s v="Consumer Cyclical"/>
    <s v="Apparel - Retail"/>
    <b v="1"/>
    <n v="36000000"/>
    <n v="5.9"/>
    <n v="212400000"/>
    <s v="Unavailable"/>
    <s v="Unavailable"/>
    <s v="Unavailable"/>
    <s v="Unavailable"/>
    <s v="Unavailable"/>
    <s v="Unavailable"/>
    <s v="Unavailable"/>
    <s v="Unavailable"/>
    <x v="34"/>
    <s v="NA"/>
    <s v="NA"/>
    <s v="NA"/>
    <s v="NA"/>
  </r>
  <r>
    <x v="372"/>
    <x v="367"/>
    <s v="Industrials"/>
    <s v="Engineering &amp; Construction"/>
    <b v="1"/>
    <n v="15000000"/>
    <n v="19.98"/>
    <n v="299700000"/>
    <s v="Unavailable"/>
    <s v="Unavailable"/>
    <s v="Unavailable"/>
    <s v="Unavailable"/>
    <s v="Unavailable"/>
    <s v="Unavailable"/>
    <s v="Unavailable"/>
    <s v="Unavailable"/>
    <x v="34"/>
    <s v="NA"/>
    <s v="NA"/>
    <s v="NA"/>
    <s v="NA"/>
  </r>
  <r>
    <x v="373"/>
    <x v="368"/>
    <s v="Healthcare"/>
    <s v="Medical - Equipment &amp; Services"/>
    <b v="1"/>
    <n v="1250000"/>
    <n v="79"/>
    <n v="98750000"/>
    <s v="Unavailable"/>
    <s v="Unavailable"/>
    <s v="Unavailable"/>
    <s v="Unavailable"/>
    <s v="Unavailable"/>
    <s v="Unavailable"/>
    <s v="Unavailable"/>
    <s v="Unavailable"/>
    <x v="34"/>
    <s v="NA"/>
    <s v="NA"/>
    <s v="NA"/>
    <s v="NA"/>
  </r>
  <r>
    <x v="374"/>
    <x v="369"/>
    <s v="Technology"/>
    <s v="Consulting Services"/>
    <b v="1"/>
    <n v="1687500"/>
    <n v="68"/>
    <n v="114750000"/>
    <s v="Unavailable"/>
    <s v="Unavailable"/>
    <s v="Unavailable"/>
    <s v="Unavailable"/>
    <s v="Unavailable"/>
    <s v="Unavailable"/>
    <s v="Unavailable"/>
    <s v="Unavailable"/>
    <x v="34"/>
    <s v="NA"/>
    <s v="NA"/>
    <s v="NA"/>
    <s v="NA"/>
  </r>
  <r>
    <x v="375"/>
    <x v="370"/>
    <s v="Consumer Defensive"/>
    <s v="Packaged Foods"/>
    <b v="1"/>
    <n v="9400000"/>
    <n v="17.079999999999998"/>
    <n v="160551999.99999997"/>
    <s v="Unavailable"/>
    <s v="Unavailable"/>
    <s v="Unavailable"/>
    <s v="Unavailable"/>
    <s v="Unavailable"/>
    <s v="Unavailable"/>
    <s v="Unavailable"/>
    <s v="Unavailable"/>
    <x v="34"/>
    <s v="NA"/>
    <s v="NA"/>
    <s v="NA"/>
    <s v="NA"/>
  </r>
  <r>
    <x v="376"/>
    <x v="371"/>
    <s v="Basic Materials"/>
    <s v="Chemicals"/>
    <b v="1"/>
    <n v="3335000"/>
    <n v="55.5"/>
    <n v="185092500"/>
    <s v="Unavailable"/>
    <s v="Unavailable"/>
    <s v="Unavailable"/>
    <s v="Unavailable"/>
    <s v="Unavailable"/>
    <s v="Unavailable"/>
    <s v="Unavailable"/>
    <s v="Unavailable"/>
    <x v="34"/>
    <s v="NA"/>
    <s v="NA"/>
    <s v="NA"/>
    <s v="NA"/>
  </r>
  <r>
    <x v="377"/>
    <x v="372"/>
    <s v="Industrials"/>
    <s v="Manufacturing - Metal Fabrication"/>
    <b v="1"/>
    <n v="2500000"/>
    <n v="76.5"/>
    <n v="191250000"/>
    <s v="Unavailable"/>
    <s v="Unavailable"/>
    <s v="Unavailable"/>
    <s v="Unavailable"/>
    <s v="Unavailable"/>
    <s v="Unavailable"/>
    <s v="Unavailable"/>
    <s v="Unavailable"/>
    <x v="34"/>
    <s v="NA"/>
    <s v="NA"/>
    <s v="NA"/>
    <s v="NA"/>
  </r>
  <r>
    <x v="378"/>
    <x v="373"/>
    <s v="Industrials"/>
    <s v="Consulting Services"/>
    <b v="1"/>
    <n v="21000000"/>
    <n v="19"/>
    <n v="399000000"/>
    <s v="Unavailable"/>
    <s v="Unavailable"/>
    <s v="Unavailable"/>
    <s v="Unavailable"/>
    <s v="Unavailable"/>
    <s v="Unavailable"/>
    <s v="Unavailable"/>
    <s v="Unavailable"/>
    <x v="34"/>
    <s v="NA"/>
    <s v="NA"/>
    <s v="NA"/>
    <s v="NA"/>
  </r>
  <r>
    <x v="379"/>
    <x v="374"/>
    <s v="Healthcare"/>
    <s v="Medical - Specialties"/>
    <b v="1"/>
    <n v="20000000"/>
    <n v="6.14"/>
    <n v="122800000"/>
    <s v="Unavailable"/>
    <s v="Unavailable"/>
    <s v="Unavailable"/>
    <s v="Unavailable"/>
    <s v="Unavailable"/>
    <s v="Unavailable"/>
    <s v="Unavailable"/>
    <s v="Unavailable"/>
    <x v="34"/>
    <s v="NA"/>
    <s v="NA"/>
    <s v="NA"/>
    <s v="NA"/>
  </r>
  <r>
    <x v="380"/>
    <x v="375"/>
    <s v="Healthcare"/>
    <s v="Medical - Care Facilities"/>
    <b v="1"/>
    <n v="40000000"/>
    <n v="24.02"/>
    <n v="960800000"/>
    <s v="Unavailable"/>
    <s v="Unavailable"/>
    <s v="Unavailable"/>
    <s v="Unavailable"/>
    <s v="Unavailable"/>
    <s v="Unavailable"/>
    <s v="Unavailable"/>
    <s v="Unavailable"/>
    <x v="34"/>
    <s v="NA"/>
    <s v="NA"/>
    <s v="NA"/>
    <s v="NA"/>
  </r>
  <r>
    <x v="381"/>
    <x v="376"/>
    <s v="Consumer Cyclical"/>
    <s v="Personal Products &amp; Services"/>
    <b v="1"/>
    <n v="81000000"/>
    <n v="7.01"/>
    <n v="567810000"/>
    <s v="Unavailable"/>
    <s v="Unavailable"/>
    <s v="Unavailable"/>
    <s v="Unavailable"/>
    <s v="Unavailable"/>
    <s v="Unavailable"/>
    <s v="Unavailable"/>
    <s v="Unavailable"/>
    <x v="34"/>
    <s v="NA"/>
    <s v="NA"/>
    <s v="NA"/>
    <s v="NA"/>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56">
  <r>
    <s v="1010.SR"/>
    <x v="0"/>
    <x v="0"/>
    <s v="FY"/>
    <n v="11575571000"/>
    <x v="0"/>
    <n v="1132413000"/>
    <n v="242502000"/>
    <n v="6025379000"/>
    <n v="7243751000"/>
    <n v="1"/>
    <n v="0.52052542400000001"/>
    <n v="0.62297168800000002"/>
  </r>
  <r>
    <s v="1020.SR"/>
    <x v="1"/>
    <x v="0"/>
    <s v="FY"/>
    <n v="3546885000"/>
    <x v="1"/>
    <n v="502565000"/>
    <n v="39685000"/>
    <n v="1006076000"/>
    <n v="1343910000"/>
    <n v="1"/>
    <n v="0.28365058399999998"/>
    <n v="0.381156987"/>
  </r>
  <r>
    <s v="1030.SR"/>
    <x v="2"/>
    <x v="0"/>
    <s v="FY"/>
    <n v="2772912000"/>
    <x v="2"/>
    <n v="254774000"/>
    <n v="31921000"/>
    <n v="1061656000"/>
    <n v="1363408000"/>
    <n v="1"/>
    <n v="0.38286682"/>
    <n v="0.51145366299999995"/>
  </r>
  <r>
    <s v="1050.SR"/>
    <x v="3"/>
    <x v="0"/>
    <s v="FY"/>
    <n v="7244825000"/>
    <x v="3"/>
    <n v="118169000"/>
    <n v="0"/>
    <n v="3449877000"/>
    <n v="4062349000"/>
    <n v="1"/>
    <n v="0.476185001"/>
    <n v="0.56072424099999996"/>
  </r>
  <r>
    <s v="1060.SR"/>
    <x v="4"/>
    <x v="0"/>
    <s v="FY"/>
    <n v="7942951000"/>
    <x v="4"/>
    <n v="1268366000"/>
    <n v="142352000"/>
    <n v="3204427000"/>
    <n v="4418462000"/>
    <n v="1"/>
    <n v="0.403430287"/>
    <n v="0.57005412700000002"/>
  </r>
  <r>
    <s v="1080.SR"/>
    <x v="5"/>
    <x v="0"/>
    <s v="FY"/>
    <n v="5760698000"/>
    <x v="5"/>
    <n v="683233000"/>
    <n v="93283000"/>
    <n v="2176591000"/>
    <n v="2746998000"/>
    <n v="1"/>
    <n v="0.37783459600000002"/>
    <n v="0.49249118800000002"/>
  </r>
  <r>
    <s v="1111.SR"/>
    <x v="6"/>
    <x v="0"/>
    <s v="FY"/>
    <n v="1166080140"/>
    <x v="6"/>
    <n v="29118156"/>
    <n v="956484"/>
    <n v="587703531"/>
    <n v="713638531"/>
    <n v="0.70380114800000004"/>
    <n v="0.50399926299999998"/>
    <n v="0.58325688499999995"/>
  </r>
  <r>
    <s v="1120.SR"/>
    <x v="7"/>
    <x v="0"/>
    <s v="FY"/>
    <n v="25636857000"/>
    <x v="7"/>
    <n v="2652244000"/>
    <n v="0"/>
    <n v="14746211000"/>
    <n v="17502688000"/>
    <n v="1"/>
    <n v="0.57519574299999998"/>
    <n v="0.68599368500000002"/>
  </r>
  <r>
    <s v="1140.SR"/>
    <x v="8"/>
    <x v="0"/>
    <s v="FY"/>
    <n v="4583950000"/>
    <x v="8"/>
    <n v="679991000"/>
    <n v="81028000"/>
    <n v="1686537000"/>
    <n v="2156651000"/>
    <n v="1"/>
    <n v="0.367922207"/>
    <n v="0.47047873600000001"/>
  </r>
  <r>
    <s v="1150.SR"/>
    <x v="9"/>
    <x v="0"/>
    <s v="FY"/>
    <n v="6650888000"/>
    <x v="9"/>
    <n v="936707000"/>
    <n v="0"/>
    <n v="2709387000"/>
    <n v="3286855000"/>
    <n v="1"/>
    <n v="0.40737221899999998"/>
    <n v="0.49207188600000001"/>
  </r>
  <r>
    <s v="1180.SR"/>
    <x v="10"/>
    <x v="0"/>
    <s v="FY"/>
    <n v="29293402000"/>
    <x v="10"/>
    <n v="3145915000"/>
    <n v="491549000"/>
    <n v="12668176000"/>
    <n v="16250664000"/>
    <n v="1"/>
    <n v="0.43245834"/>
    <n v="0.54998617100000002"/>
  </r>
  <r>
    <s v="1182.SR"/>
    <x v="11"/>
    <x v="0"/>
    <s v="FY"/>
    <n v="232133000"/>
    <x v="11"/>
    <n v="20334000"/>
    <n v="42769000"/>
    <n v="107753000"/>
    <n v="193660000"/>
    <n v="0.95422451799999997"/>
    <n v="0.46418647899999999"/>
    <n v="0.56916939899999996"/>
  </r>
  <r>
    <s v="1183.SR"/>
    <x v="12"/>
    <x v="0"/>
    <s v="FY"/>
    <n v="211829989"/>
    <x v="12"/>
    <n v="13067969"/>
    <n v="74077401"/>
    <n v="103195599"/>
    <n v="0"/>
    <n v="0.84743306600000001"/>
    <n v="0.48716236800000001"/>
    <n v="0.58413643699999995"/>
  </r>
  <r>
    <s v="1201.SR"/>
    <x v="13"/>
    <x v="0"/>
    <s v="FY"/>
    <n v="838556000"/>
    <x v="13"/>
    <n v="23815000"/>
    <n v="17279000"/>
    <n v="-34089000"/>
    <n v="28023000"/>
    <n v="6.1909998000000001E-2"/>
    <n v="-4.0652026000000001E-2"/>
    <n v="4.6380921999999998E-2"/>
  </r>
  <r>
    <s v="1202.SR"/>
    <x v="14"/>
    <x v="0"/>
    <s v="FY"/>
    <n v="1057399630"/>
    <x v="14"/>
    <n v="13277568"/>
    <n v="13121545"/>
    <n v="220710095"/>
    <n v="342839175"/>
    <n v="0.37270889299999999"/>
    <n v="0.20872912099999999"/>
    <n v="0.31987401799999998"/>
  </r>
  <r>
    <s v="1210.SR"/>
    <x v="15"/>
    <x v="0"/>
    <s v="FY"/>
    <n v="513378612"/>
    <x v="15"/>
    <n v="6741487"/>
    <n v="91500"/>
    <n v="57719079"/>
    <n v="87540867"/>
    <n v="0.280030799"/>
    <n v="0.112429847"/>
    <n v="0.182251734"/>
  </r>
  <r>
    <s v="1211.SR"/>
    <x v="16"/>
    <x v="0"/>
    <s v="FY"/>
    <n v="26769006109"/>
    <x v="16"/>
    <n v="561195262"/>
    <n v="1013059915"/>
    <n v="5227700464"/>
    <n v="12001489183"/>
    <n v="0.34198759699999998"/>
    <n v="0.1952893"/>
    <n v="0.46901754200000001"/>
  </r>
  <r>
    <s v="1212.SR"/>
    <x v="17"/>
    <x v="0"/>
    <s v="FY"/>
    <n v="2347549100"/>
    <x v="17"/>
    <n v="39715604"/>
    <n v="52307316"/>
    <n v="202368832"/>
    <n v="374567783"/>
    <n v="0.38794873099999999"/>
    <n v="8.6204301999999997E-2"/>
    <n v="0.178826872"/>
  </r>
  <r>
    <s v="1213.SR"/>
    <x v="18"/>
    <x v="0"/>
    <s v="FY"/>
    <n v="230196000"/>
    <x v="18"/>
    <n v="3292000"/>
    <n v="12036000"/>
    <n v="-85517000"/>
    <n v="-50143000"/>
    <n v="0.12011068799999999"/>
    <n v="-0.37149646400000003"/>
    <n v="4.0183149999999997E-3"/>
  </r>
  <r>
    <s v="1214.SR"/>
    <x v="19"/>
    <x v="0"/>
    <s v="FY"/>
    <n v="1086445000"/>
    <x v="19"/>
    <n v="28148000"/>
    <n v="495000"/>
    <n v="27423000"/>
    <n v="53014000"/>
    <n v="0.21678225800000001"/>
    <n v="2.5241038E-2"/>
    <n v="6.9376728999999998E-2"/>
  </r>
  <r>
    <s v="1301.SR"/>
    <x v="20"/>
    <x v="0"/>
    <s v="FY"/>
    <n v="921327393"/>
    <x v="20"/>
    <n v="1867461"/>
    <n v="0"/>
    <n v="46182991"/>
    <n v="58169463"/>
    <n v="9.2959317999999999E-2"/>
    <n v="5.0126579999999997E-2"/>
    <n v="6.3136582999999996E-2"/>
  </r>
  <r>
    <s v="1302.SR"/>
    <x v="21"/>
    <x v="0"/>
    <s v="FY"/>
    <n v="3227410000"/>
    <x v="21"/>
    <n v="16967000"/>
    <n v="0"/>
    <n v="170342000"/>
    <n v="281422000"/>
    <n v="0.131830787"/>
    <n v="5.2779782999999997E-2"/>
    <n v="8.5040946000000006E-2"/>
  </r>
  <r>
    <s v="1303.SR"/>
    <x v="22"/>
    <x v="0"/>
    <s v="FY"/>
    <n v="770687910"/>
    <x v="22"/>
    <n v="13326040"/>
    <n v="7731958"/>
    <n v="48845470"/>
    <n v="98978036"/>
    <n v="0.19404764199999999"/>
    <n v="6.3379053000000005E-2"/>
    <n v="0.12818886099999999"/>
  </r>
  <r>
    <s v="1304.SR"/>
    <x v="23"/>
    <x v="0"/>
    <s v="FY"/>
    <n v="1619027590"/>
    <x v="23"/>
    <n v="6231935"/>
    <n v="13310210"/>
    <n v="207831707"/>
    <n v="327941522"/>
    <n v="0.22493348399999999"/>
    <n v="0.128368231"/>
    <n v="0.20220323600000001"/>
  </r>
  <r>
    <s v="1320.SR"/>
    <x v="24"/>
    <x v="0"/>
    <s v="FY"/>
    <n v="373484610"/>
    <x v="24"/>
    <n v="5355311"/>
    <n v="7027056"/>
    <n v="-17988670"/>
    <n v="34955282"/>
    <n v="7.3187977000000001E-2"/>
    <n v="-4.8164420999999999E-2"/>
    <n v="9.3703975999999994E-2"/>
  </r>
  <r>
    <s v="1321.SR"/>
    <x v="25"/>
    <x v="0"/>
    <s v="FY"/>
    <n v="935506334"/>
    <x v="25"/>
    <n v="4385051"/>
    <n v="22478232"/>
    <n v="148266023"/>
    <n v="246311928"/>
    <n v="0.246066708"/>
    <n v="0.15848746"/>
    <n v="0.25310265599999998"/>
  </r>
  <r>
    <s v="1322.SR"/>
    <x v="26"/>
    <x v="0"/>
    <s v="FY"/>
    <n v="586653318"/>
    <x v="26"/>
    <n v="6922864"/>
    <n v="13546970"/>
    <n v="197264769"/>
    <n v="309891046"/>
    <n v="0.456312934"/>
    <n v="0.336254416"/>
    <n v="0.52823539799999997"/>
  </r>
  <r>
    <s v="1810.SR"/>
    <x v="27"/>
    <x v="0"/>
    <s v="FY"/>
    <n v="1327857675"/>
    <x v="27"/>
    <n v="172672901"/>
    <n v="38941874"/>
    <n v="-377724388"/>
    <n v="43455627"/>
    <n v="0.45660294600000001"/>
    <n v="-0.28446150199999998"/>
    <n v="3.8830444999999998E-2"/>
  </r>
  <r>
    <s v="1820.SR"/>
    <x v="28"/>
    <x v="0"/>
    <s v="FY"/>
    <n v="708417000"/>
    <x v="28"/>
    <n v="47916000"/>
    <n v="60959000"/>
    <n v="-171575000"/>
    <n v="161323000"/>
    <n v="0.147661617"/>
    <n v="-0.24219492200000001"/>
    <n v="0.23588931399999999"/>
  </r>
  <r>
    <s v="1830.SR"/>
    <x v="29"/>
    <x v="0"/>
    <s v="FY"/>
    <n v="885283139"/>
    <x v="29"/>
    <n v="28984880"/>
    <n v="46379354"/>
    <n v="206020219"/>
    <n v="478843326"/>
    <n v="0.42056914200000001"/>
    <n v="0.232716755"/>
    <n v="0.540892857"/>
  </r>
  <r>
    <s v="1831.SR"/>
    <x v="30"/>
    <x v="0"/>
    <s v="FY"/>
    <n v="1318728548"/>
    <x v="30"/>
    <n v="18191808"/>
    <n v="1928716"/>
    <n v="144925035"/>
    <n v="186598276"/>
    <n v="0.16583130300000001"/>
    <n v="0.109897549"/>
    <n v="0.13066194"/>
  </r>
  <r>
    <s v="1832.SR"/>
    <x v="31"/>
    <x v="0"/>
    <s v="FY"/>
    <n v="73228811"/>
    <x v="31"/>
    <n v="1247211"/>
    <n v="1225738"/>
    <n v="3599087"/>
    <n v="15172810"/>
    <n v="0.29143940400000001"/>
    <n v="4.9148510999999999E-2"/>
    <n v="0.22295706800000001"/>
  </r>
  <r>
    <s v="1833.SR"/>
    <x v="32"/>
    <x v="0"/>
    <s v="FY"/>
    <n v="663723149"/>
    <x v="32"/>
    <n v="5107065"/>
    <n v="137005"/>
    <n v="55660953"/>
    <n v="89656779"/>
    <n v="0.14593347600000001"/>
    <n v="8.3861701999999996E-2"/>
    <n v="0.135081591"/>
  </r>
  <r>
    <s v="1834.SR"/>
    <x v="33"/>
    <x v="0"/>
    <s v="FY"/>
    <n v="1715761176"/>
    <x v="33"/>
    <n v="61278386"/>
    <n v="0"/>
    <n v="150454689"/>
    <n v="203174400"/>
    <n v="0.15021416400000001"/>
    <n v="8.7689762000000004E-2"/>
    <n v="0.11424949600000001"/>
  </r>
  <r>
    <s v="1835.SR"/>
    <x v="34"/>
    <x v="0"/>
    <s v="FY"/>
    <s v="Unavailable"/>
    <x v="34"/>
    <s v="Unavailable"/>
    <s v="Unavailable"/>
    <s v="Unavailable"/>
    <s v="Unavailable"/>
    <s v="Unavailable"/>
    <s v="Unavailable"/>
    <s v="Unavailable"/>
  </r>
  <r>
    <s v="2001.SR"/>
    <x v="35"/>
    <x v="0"/>
    <s v="FY"/>
    <n v="1009548016"/>
    <x v="35"/>
    <n v="16176263"/>
    <n v="24874470"/>
    <n v="244004449"/>
    <n v="403656068"/>
    <n v="0.40915838100000002"/>
    <n v="0.241696725"/>
    <n v="0.39786108399999998"/>
  </r>
  <r>
    <s v="2010.SR"/>
    <x v="36"/>
    <x v="0"/>
    <s v="FY"/>
    <n v="174883126000"/>
    <x v="36"/>
    <n v="8008347000"/>
    <n v="1178371000"/>
    <n v="23066002000"/>
    <n v="43203154000"/>
    <n v="0.27484908400000002"/>
    <n v="0.131893811"/>
    <n v="0.24704015200000001"/>
  </r>
  <r>
    <s v="2020.SR"/>
    <x v="37"/>
    <x v="0"/>
    <s v="FY"/>
    <n v="9591975000"/>
    <x v="37"/>
    <n v="261526000"/>
    <n v="13098000"/>
    <n v="5228016000"/>
    <n v="6616751000"/>
    <n v="0.67833683899999997"/>
    <n v="0.54504061999999998"/>
    <n v="0.71465991100000004"/>
  </r>
  <r>
    <s v="2030.SR"/>
    <x v="38"/>
    <x v="0"/>
    <s v="FY"/>
    <n v="8099667"/>
    <x v="38"/>
    <n v="880151"/>
    <n v="0"/>
    <n v="6592233"/>
    <n v="6836022"/>
    <n v="0.99787620899999996"/>
    <n v="0.81388938600000005"/>
    <n v="0.84398803099999997"/>
  </r>
  <r>
    <s v="2040.SR"/>
    <x v="39"/>
    <x v="0"/>
    <s v="FY"/>
    <n v="1534770000"/>
    <x v="39"/>
    <n v="16947000"/>
    <n v="21019000"/>
    <n v="233792000"/>
    <n v="412393000"/>
    <n v="0.34419554699999999"/>
    <n v="0.15233031699999999"/>
    <n v="0.26649009299999998"/>
  </r>
  <r>
    <s v="2050.SR"/>
    <x v="40"/>
    <x v="0"/>
    <s v="FY"/>
    <n v="24669163000"/>
    <x v="40"/>
    <n v="290448000"/>
    <n v="519802000"/>
    <n v="396114000"/>
    <n v="1613819000"/>
    <n v="0.18155111299999999"/>
    <n v="1.6057050999999999E-2"/>
    <n v="0.101155357"/>
  </r>
  <r>
    <s v="2060.SR"/>
    <x v="41"/>
    <x v="0"/>
    <s v="FY"/>
    <n v="3673085000"/>
    <x v="41"/>
    <n v="119867000"/>
    <n v="16583000"/>
    <n v="2053611000"/>
    <n v="64101000"/>
    <n v="0.26871254"/>
    <n v="0.55909705300000001"/>
    <n v="0.90749683199999998"/>
  </r>
  <r>
    <s v="2070.SR"/>
    <x v="42"/>
    <x v="0"/>
    <s v="FY"/>
    <n v="1459783969"/>
    <x v="42"/>
    <n v="64923428"/>
    <n v="31401160"/>
    <n v="26454090"/>
    <n v="142641331"/>
    <n v="0.424628281"/>
    <n v="1.8121920999999999E-2"/>
    <n v="9.0443425999999993E-2"/>
  </r>
  <r>
    <s v="2080.SR"/>
    <x v="43"/>
    <x v="0"/>
    <s v="FY"/>
    <n v="1901496279"/>
    <x v="43"/>
    <n v="22515797"/>
    <n v="5903746"/>
    <n v="201364232"/>
    <n v="308596891"/>
    <n v="0.135065352"/>
    <n v="0.105897779"/>
    <n v="0.154445733"/>
  </r>
  <r>
    <s v="2081.SR"/>
    <x v="44"/>
    <x v="0"/>
    <s v="FY"/>
    <n v="569038542"/>
    <x v="44"/>
    <n v="10145118"/>
    <n v="3762100"/>
    <n v="103325408"/>
    <n v="137788237"/>
    <n v="0.26616609200000002"/>
    <n v="0.181578927"/>
    <n v="0.240439866"/>
  </r>
  <r>
    <s v="2082.SR"/>
    <x v="45"/>
    <x v="0"/>
    <s v="FY"/>
    <n v="5360940000"/>
    <x v="45"/>
    <n v="93445000"/>
    <n v="1048591000"/>
    <n v="758798000"/>
    <n v="2149885000"/>
    <n v="0.54102190999999999"/>
    <n v="0.14154196799999999"/>
    <n v="0.47058053300000002"/>
  </r>
  <r>
    <s v="2083.SR"/>
    <x v="46"/>
    <x v="0"/>
    <s v="FY"/>
    <n v="6192287000"/>
    <x v="46"/>
    <n v="73426000"/>
    <n v="203469000"/>
    <n v="631999000"/>
    <n v="2166849000"/>
    <n v="0.16234470400000001"/>
    <n v="0.102062291"/>
    <n v="0.347590801"/>
  </r>
  <r>
    <s v="2084.SR"/>
    <x v="47"/>
    <x v="0"/>
    <s v="FY"/>
    <s v="Unavailable"/>
    <x v="34"/>
    <s v="Unavailable"/>
    <s v="Unavailable"/>
    <s v="Unavailable"/>
    <s v="Unavailable"/>
    <s v="Unavailable"/>
    <s v="Unavailable"/>
    <s v="Unavailable"/>
  </r>
  <r>
    <s v="2090.SR"/>
    <x v="48"/>
    <x v="0"/>
    <s v="FY"/>
    <n v="85559036"/>
    <x v="47"/>
    <n v="1017989"/>
    <n v="128984"/>
    <n v="20759125"/>
    <n v="32693516"/>
    <n v="0.40020718599999999"/>
    <n v="0.24262925299999999"/>
    <n v="0.39358769799999999"/>
  </r>
  <r>
    <s v="2100.SR"/>
    <x v="49"/>
    <x v="0"/>
    <s v="FY"/>
    <n v="64967601"/>
    <x v="48"/>
    <n v="3101638"/>
    <n v="588898"/>
    <n v="-10930587"/>
    <n v="-146053"/>
    <n v="0.176899159"/>
    <n v="-0.16824673900000001"/>
    <n v="-8.2613489999999994E-3"/>
  </r>
  <r>
    <s v="2110.SR"/>
    <x v="50"/>
    <x v="0"/>
    <s v="FY"/>
    <n v="160553000"/>
    <x v="49"/>
    <n v="10181000"/>
    <n v="28662000"/>
    <n v="-194309000"/>
    <n v="-77939000"/>
    <n v="-0.47725673099999999"/>
    <n v="-1.2102483289999999"/>
    <n v="-0.43509619900000002"/>
  </r>
  <r>
    <s v="2120.SR"/>
    <x v="51"/>
    <x v="0"/>
    <s v="FY"/>
    <n v="101475095"/>
    <x v="50"/>
    <n v="-302643"/>
    <n v="6001"/>
    <n v="91133066"/>
    <n v="92759785"/>
    <n v="0.99099951600000002"/>
    <n v="0.89808308100000001"/>
    <n v="0.914113803"/>
  </r>
  <r>
    <s v="2130.SR"/>
    <x v="52"/>
    <x v="0"/>
    <s v="FY"/>
    <n v="163078518"/>
    <x v="51"/>
    <n v="8441496"/>
    <n v="720189"/>
    <n v="-23730494"/>
    <n v="-4893644"/>
    <n v="0.16438840199999999"/>
    <n v="-0.145515757"/>
    <n v="6.2284840000000003E-3"/>
  </r>
  <r>
    <s v="2140.SR"/>
    <x v="53"/>
    <x v="0"/>
    <s v="FY"/>
    <n v="269562709"/>
    <x v="52"/>
    <n v="12852504"/>
    <n v="2934573"/>
    <n v="6375864"/>
    <n v="35640298"/>
    <n v="0.23946925499999999"/>
    <n v="2.3652619E-2"/>
    <n v="0.13221523900000001"/>
  </r>
  <r>
    <s v="2150.SR"/>
    <x v="54"/>
    <x v="0"/>
    <s v="FY"/>
    <n v="86933383"/>
    <x v="53"/>
    <n v="2029103"/>
    <n v="2502053"/>
    <n v="51114630"/>
    <n v="13185693"/>
    <n v="5.1004570000000001E-3"/>
    <n v="0.58797470200000002"/>
    <n v="1.0545758700000001"/>
  </r>
  <r>
    <s v="2160.SR"/>
    <x v="55"/>
    <x v="0"/>
    <s v="FY"/>
    <n v="438911000"/>
    <x v="54"/>
    <n v="34184000"/>
    <n v="6065000"/>
    <n v="-171783000"/>
    <n v="-90537000"/>
    <n v="-0.17438843000000001"/>
    <n v="-0.39138458599999998"/>
    <n v="-0.27836850800000001"/>
  </r>
  <r>
    <s v="2170.SR"/>
    <x v="56"/>
    <x v="0"/>
    <s v="FY"/>
    <n v="519298000"/>
    <x v="55"/>
    <n v="6712000"/>
    <n v="8471000"/>
    <n v="1622307000"/>
    <n v="1439350000"/>
    <n v="0.22932112199999999"/>
    <n v="3.1240386060000001"/>
    <n v="3.3019441629999999"/>
  </r>
  <r>
    <s v="2180.SR"/>
    <x v="57"/>
    <x v="0"/>
    <s v="FY"/>
    <n v="222590032"/>
    <x v="56"/>
    <n v="5497265"/>
    <n v="4088678"/>
    <n v="-9063067"/>
    <n v="5489407"/>
    <n v="0.130216896"/>
    <n v="-4.0716410000000001E-2"/>
    <n v="1.6629806E-2"/>
  </r>
  <r>
    <s v="2190.SR"/>
    <x v="58"/>
    <x v="0"/>
    <s v="FY"/>
    <n v="985408218"/>
    <x v="57"/>
    <n v="47212524"/>
    <n v="203372689"/>
    <n v="95116713"/>
    <n v="299033267"/>
    <n v="0.45308316500000001"/>
    <n v="9.6525187999999998E-2"/>
    <n v="0.49799954699999999"/>
  </r>
  <r>
    <s v="2200.SR"/>
    <x v="59"/>
    <x v="0"/>
    <s v="FY"/>
    <n v="388697000"/>
    <x v="58"/>
    <n v="51360000"/>
    <n v="18257000"/>
    <n v="-60116000"/>
    <n v="-12870000"/>
    <n v="3.1790829E-2"/>
    <n v="-0.15466031399999999"/>
    <n v="-3.2225614999999999E-2"/>
  </r>
  <r>
    <s v="2210.SR"/>
    <x v="60"/>
    <x v="0"/>
    <s v="FY"/>
    <n v="554277000"/>
    <x v="59"/>
    <n v="15525000"/>
    <n v="11425000"/>
    <n v="27689000"/>
    <n v="106233000"/>
    <n v="0.17918838400000001"/>
    <n v="4.9955167000000002E-2"/>
    <n v="0.18808105"/>
  </r>
  <r>
    <s v="2220.SR"/>
    <x v="61"/>
    <x v="0"/>
    <s v="FY"/>
    <n v="227017605"/>
    <x v="60"/>
    <n v="5697109"/>
    <n v="3217123"/>
    <n v="-29130080"/>
    <n v="-3961975"/>
    <n v="5.8284985999999997E-2"/>
    <n v="-0.128316392"/>
    <n v="-1.5555873E-2"/>
  </r>
  <r>
    <s v="2222.SR"/>
    <x v="62"/>
    <x v="0"/>
    <s v="FY"/>
    <n v="1501758000000"/>
    <x v="61"/>
    <n v="59496000000"/>
    <n v="12058000000"/>
    <n v="395203000000"/>
    <n v="859226000000"/>
    <n v="0.56105710799999997"/>
    <n v="0.26316024300000002"/>
    <n v="0.57738130899999995"/>
  </r>
  <r>
    <s v="2223.SR"/>
    <x v="63"/>
    <x v="0"/>
    <s v="FY"/>
    <n v="8846726837"/>
    <x v="62"/>
    <n v="176933882"/>
    <n v="69860511"/>
    <n v="1502515031"/>
    <n v="2101455987"/>
    <n v="0.230794583"/>
    <n v="0.16983852399999999"/>
    <n v="0.23603248499999999"/>
  </r>
  <r>
    <s v="2230.SR"/>
    <x v="64"/>
    <x v="0"/>
    <s v="FY"/>
    <n v="3410980000"/>
    <x v="63"/>
    <n v="35654000"/>
    <n v="42354000"/>
    <n v="69570000"/>
    <n v="192546000"/>
    <n v="0.12662079500000001"/>
    <n v="2.0395897999999999E-2"/>
    <n v="5.7472338999999997E-2"/>
  </r>
  <r>
    <s v="2240.SR"/>
    <x v="65"/>
    <x v="0"/>
    <s v="FY"/>
    <n v="3523817000"/>
    <x v="64"/>
    <n v="66425000"/>
    <n v="51447000"/>
    <n v="-149591000"/>
    <n v="24575000"/>
    <n v="0.135008146"/>
    <n v="-4.2451410000000002E-2"/>
    <n v="9.9176549999999992E-3"/>
  </r>
  <r>
    <s v="2250.SR"/>
    <x v="66"/>
    <x v="0"/>
    <s v="FY"/>
    <n v="0"/>
    <x v="65"/>
    <n v="35111000"/>
    <n v="339000"/>
    <n v="1817773000"/>
    <n v="-57360000"/>
    <n v="0"/>
    <n v="0"/>
    <n v="0"/>
  </r>
  <r>
    <s v="2270.SR"/>
    <x v="67"/>
    <x v="0"/>
    <s v="FY"/>
    <n v="2170327000"/>
    <x v="66"/>
    <n v="32900000"/>
    <n v="7310000"/>
    <n v="207291000"/>
    <n v="347125000"/>
    <n v="0.30254887899999999"/>
    <n v="9.5511414000000003E-2"/>
    <n v="0.15994133599999999"/>
  </r>
  <r>
    <s v="2280.SR"/>
    <x v="68"/>
    <x v="0"/>
    <s v="FY"/>
    <n v="15849720000"/>
    <x v="67"/>
    <n v="120047000"/>
    <n v="362808000"/>
    <n v="1563543000"/>
    <n v="4196884000"/>
    <n v="0.31920248400000001"/>
    <n v="9.8647989000000005E-2"/>
    <n v="0.27219326300000002"/>
  </r>
  <r>
    <s v="2281.SR"/>
    <x v="69"/>
    <x v="0"/>
    <s v="FY"/>
    <n v="1539326189"/>
    <x v="68"/>
    <n v="14708699"/>
    <n v="21255695"/>
    <n v="13556583"/>
    <n v="90388687"/>
    <n v="0.21222761200000001"/>
    <n v="8.8068290000000004E-3"/>
    <n v="9.0589661000000002E-2"/>
  </r>
  <r>
    <s v="2282.SR"/>
    <x v="70"/>
    <x v="0"/>
    <s v="FY"/>
    <n v="277823065"/>
    <x v="69"/>
    <n v="1813712"/>
    <n v="1193591"/>
    <n v="77275987"/>
    <n v="98124957"/>
    <n v="0.40653391"/>
    <n v="0.27814820600000001"/>
    <n v="0.35319226300000001"/>
  </r>
  <r>
    <s v="2283.SR"/>
    <x v="71"/>
    <x v="0"/>
    <s v="FY"/>
    <n v="801009367"/>
    <x v="70"/>
    <n v="33942301"/>
    <n v="11818497"/>
    <n v="198475214"/>
    <n v="258650865"/>
    <n v="0.41381312799999997"/>
    <n v="0.24778138999999999"/>
    <n v="0.33097898999999997"/>
  </r>
  <r>
    <s v="2284.SR"/>
    <x v="72"/>
    <x v="0"/>
    <s v="FY"/>
    <n v="555011779"/>
    <x v="71"/>
    <n v="0"/>
    <n v="6920094"/>
    <n v="79513273"/>
    <n v="141122198"/>
    <n v="0.28274897199999999"/>
    <n v="0.143264118"/>
    <n v="0.25370928199999998"/>
  </r>
  <r>
    <s v="2285.SR"/>
    <x v="73"/>
    <x v="0"/>
    <s v="FY"/>
    <s v="Unavailable"/>
    <x v="34"/>
    <s v="Unavailable"/>
    <s v="Unavailable"/>
    <s v="Unavailable"/>
    <s v="Unavailable"/>
    <s v="Unavailable"/>
    <s v="Unavailable"/>
    <s v="Unavailable"/>
  </r>
  <r>
    <s v="2286.SR"/>
    <x v="74"/>
    <x v="0"/>
    <s v="FY"/>
    <s v="Unavailable"/>
    <x v="34"/>
    <s v="Unavailable"/>
    <s v="Unavailable"/>
    <s v="Unavailable"/>
    <s v="Unavailable"/>
    <s v="Unavailable"/>
    <s v="Unavailable"/>
    <s v="Unavailable"/>
  </r>
  <r>
    <s v="2290.SR"/>
    <x v="75"/>
    <x v="0"/>
    <s v="FY"/>
    <n v="7407725000"/>
    <x v="72"/>
    <n v="98578000"/>
    <n v="29104000"/>
    <n v="1531299000"/>
    <n v="3008818000"/>
    <n v="0.290820731"/>
    <n v="0.206716502"/>
    <n v="0.420575278"/>
  </r>
  <r>
    <s v="2300.SR"/>
    <x v="76"/>
    <x v="0"/>
    <s v="FY"/>
    <n v="588799468"/>
    <x v="73"/>
    <n v="11734199"/>
    <n v="20492389"/>
    <n v="30275860"/>
    <n v="110305576"/>
    <n v="0.23106379099999999"/>
    <n v="5.1419645999999999E-2"/>
    <n v="0.193899919"/>
  </r>
  <r>
    <s v="2310.SR"/>
    <x v="77"/>
    <x v="0"/>
    <s v="FY"/>
    <n v="9981729000"/>
    <x v="74"/>
    <n v="120525000"/>
    <n v="288073000"/>
    <n v="3591844000"/>
    <n v="5197005000"/>
    <n v="0.55900155200000001"/>
    <n v="0.35984186699999998"/>
    <n v="0.59656097699999999"/>
  </r>
  <r>
    <s v="2320.SR"/>
    <x v="78"/>
    <x v="0"/>
    <s v="FY"/>
    <n v="1474465609"/>
    <x v="75"/>
    <n v="16031052"/>
    <n v="36379256"/>
    <n v="51029030"/>
    <n v="133981840"/>
    <n v="0.113349757"/>
    <n v="3.4608490999999998E-2"/>
    <n v="9.4614063999999998E-2"/>
  </r>
  <r>
    <s v="2330.SR"/>
    <x v="79"/>
    <x v="0"/>
    <s v="FY"/>
    <n v="3111319000"/>
    <x v="76"/>
    <n v="38650000"/>
    <n v="15955000"/>
    <n v="815395000"/>
    <n v="1098184000"/>
    <n v="0.340342794"/>
    <n v="0.262073738"/>
    <n v="0.35644336100000001"/>
  </r>
  <r>
    <s v="2340.SR"/>
    <x v="80"/>
    <x v="0"/>
    <s v="FY"/>
    <n v="641516000"/>
    <x v="77"/>
    <n v="6151000"/>
    <n v="2623000"/>
    <n v="-47754000"/>
    <n v="30395000"/>
    <n v="2.9286876999999999E-2"/>
    <n v="-7.4439297000000001E-2"/>
    <n v="4.9180379000000003E-2"/>
  </r>
  <r>
    <s v="2350.SR"/>
    <x v="81"/>
    <x v="0"/>
    <s v="FY"/>
    <n v="12656207000"/>
    <x v="78"/>
    <n v="347730000"/>
    <n v="274127000"/>
    <n v="2390616000"/>
    <n v="5194557000"/>
    <n v="0.28109946400000002"/>
    <n v="0.18888882000000001"/>
    <n v="0.41343666400000001"/>
  </r>
  <r>
    <s v="2360.SR"/>
    <x v="82"/>
    <x v="0"/>
    <s v="FY"/>
    <n v="88715334"/>
    <x v="79"/>
    <n v="1461266"/>
    <n v="197891"/>
    <n v="-2055341"/>
    <n v="12804651"/>
    <n v="0.24235688499999999"/>
    <n v="-2.3167821000000002E-2"/>
    <n v="0.144334135"/>
  </r>
  <r>
    <s v="2370.SR"/>
    <x v="83"/>
    <x v="0"/>
    <s v="FY"/>
    <n v="516503292"/>
    <x v="80"/>
    <n v="7368104"/>
    <n v="3597085"/>
    <n v="-22716042"/>
    <n v="11968974"/>
    <n v="0.101342349"/>
    <n v="-4.3980440000000003E-2"/>
    <n v="2.4101299E-2"/>
  </r>
  <r>
    <s v="2380.SR"/>
    <x v="84"/>
    <x v="0"/>
    <s v="FY"/>
    <n v="45638066000"/>
    <x v="81"/>
    <n v="139379000"/>
    <n v="1076454000"/>
    <n v="2036661000"/>
    <n v="6573368000"/>
    <n v="0.10422205499999999"/>
    <n v="4.4626365000000001E-2"/>
    <n v="0.14386063199999999"/>
  </r>
  <r>
    <s v="2381.SR"/>
    <x v="85"/>
    <x v="0"/>
    <s v="FY"/>
    <n v="2198968512"/>
    <x v="82"/>
    <n v="13208929"/>
    <n v="190298"/>
    <n v="273583505"/>
    <n v="885767568"/>
    <n v="0.216291804"/>
    <n v="0.124414471"/>
    <n v="0.402810483"/>
  </r>
  <r>
    <s v="2382.SR"/>
    <x v="86"/>
    <x v="0"/>
    <s v="FY"/>
    <n v="1514205630"/>
    <x v="83"/>
    <n v="156108449"/>
    <n v="280381992"/>
    <n v="107810728"/>
    <n v="705086888"/>
    <n v="0.34070519900000001"/>
    <n v="7.1199528999999998E-2"/>
    <n v="0.252330214"/>
  </r>
  <r>
    <s v="3001.SR"/>
    <x v="87"/>
    <x v="0"/>
    <s v="FY"/>
    <n v="253305663"/>
    <x v="84"/>
    <n v="3558665"/>
    <n v="389000"/>
    <n v="42407468"/>
    <n v="105556360"/>
    <n v="0.26187262900000002"/>
    <n v="0.16741618599999999"/>
    <n v="0.43210321000000002"/>
  </r>
  <r>
    <s v="3002.SR"/>
    <x v="88"/>
    <x v="0"/>
    <s v="FY"/>
    <n v="581553000"/>
    <x v="85"/>
    <n v="6480000"/>
    <n v="8202000"/>
    <n v="165546000"/>
    <n v="253093000"/>
    <n v="0.39604128900000002"/>
    <n v="0.28466193099999998"/>
    <n v="0.43560088299999999"/>
  </r>
  <r>
    <s v="3003.SR"/>
    <x v="89"/>
    <x v="0"/>
    <s v="FY"/>
    <n v="496731659"/>
    <x v="86"/>
    <n v="3035862"/>
    <n v="912631"/>
    <n v="160280269"/>
    <n v="255761388"/>
    <n v="0.41848048399999999"/>
    <n v="0.32266972700000002"/>
    <n v="0.50944668900000001"/>
  </r>
  <r>
    <s v="3004.SR"/>
    <x v="90"/>
    <x v="0"/>
    <s v="FY"/>
    <n v="561912703"/>
    <x v="87"/>
    <n v="11438459"/>
    <n v="19429578"/>
    <n v="106062313"/>
    <n v="212396402"/>
    <n v="0.35566275899999999"/>
    <n v="0.18875229600000001"/>
    <n v="0.40258100000000002"/>
  </r>
  <r>
    <s v="3005.SR"/>
    <x v="91"/>
    <x v="0"/>
    <s v="FY"/>
    <n v="278832850"/>
    <x v="88"/>
    <n v="1790604"/>
    <n v="72556"/>
    <n v="81436401"/>
    <n v="160587027"/>
    <n v="0.41501327399999999"/>
    <n v="0.292061717"/>
    <n v="0.49723285499999997"/>
  </r>
  <r>
    <s v="3007.SR"/>
    <x v="92"/>
    <x v="0"/>
    <s v="FY"/>
    <n v="549011303"/>
    <x v="89"/>
    <n v="2660441"/>
    <n v="7615435"/>
    <n v="64571683"/>
    <n v="102733478"/>
    <n v="0.15997124600000001"/>
    <n v="0.117614487"/>
    <n v="0.19087048600000001"/>
  </r>
  <r>
    <s v="3008.SR"/>
    <x v="93"/>
    <x v="0"/>
    <s v="FY"/>
    <n v="128777194"/>
    <x v="90"/>
    <n v="4468235"/>
    <n v="2358114"/>
    <n v="8586814"/>
    <n v="20434747"/>
    <n v="0.31229565399999998"/>
    <n v="6.6679616999999997E-2"/>
    <n v="0.158682934"/>
  </r>
  <r>
    <s v="3010.SR"/>
    <x v="94"/>
    <x v="0"/>
    <s v="FY"/>
    <n v="1033205000"/>
    <x v="91"/>
    <n v="10376000"/>
    <n v="18819000"/>
    <n v="161520000"/>
    <n v="353889000"/>
    <n v="0.299010361"/>
    <n v="0.156329093"/>
    <n v="0.37320086499999999"/>
  </r>
  <r>
    <s v="3020.SR"/>
    <x v="95"/>
    <x v="0"/>
    <s v="FY"/>
    <n v="735842704"/>
    <x v="92"/>
    <n v="13917131"/>
    <n v="158652"/>
    <n v="153665412"/>
    <n v="182064790"/>
    <n v="0.308957168"/>
    <n v="0.20882915799999999"/>
    <n v="0.23416077800000001"/>
  </r>
  <r>
    <s v="3030.SR"/>
    <x v="96"/>
    <x v="0"/>
    <s v="FY"/>
    <n v="1409569000"/>
    <x v="93"/>
    <n v="14269000"/>
    <n v="8405000"/>
    <n v="331920000"/>
    <n v="585379000"/>
    <n v="0.37627955800000001"/>
    <n v="0.23547623400000001"/>
    <n v="0.41860668099999998"/>
  </r>
  <r>
    <s v="3040.SR"/>
    <x v="97"/>
    <x v="0"/>
    <s v="FY"/>
    <n v="722798388"/>
    <x v="94"/>
    <n v="124586"/>
    <n v="1099514"/>
    <n v="291872242"/>
    <n v="397025507"/>
    <n v="0.40030703000000001"/>
    <n v="0.40380865100000002"/>
    <n v="0.52607499199999996"/>
  </r>
  <r>
    <s v="3050.SR"/>
    <x v="98"/>
    <x v="0"/>
    <s v="FY"/>
    <n v="1339350164"/>
    <x v="95"/>
    <n v="12601476"/>
    <n v="8630940"/>
    <n v="429150690"/>
    <n v="638476430"/>
    <n v="0.39304802900000002"/>
    <n v="0.32041709600000001"/>
    <n v="0.50654637199999997"/>
  </r>
  <r>
    <s v="3060.SR"/>
    <x v="99"/>
    <x v="0"/>
    <s v="FY"/>
    <n v="934025649"/>
    <x v="96"/>
    <n v="10498340"/>
    <n v="3254612"/>
    <n v="159556334"/>
    <n v="370575014"/>
    <n v="0.23940125600000001"/>
    <n v="0.17082650199999999"/>
    <n v="0.33967024699999998"/>
  </r>
  <r>
    <s v="3080.SR"/>
    <x v="100"/>
    <x v="0"/>
    <s v="FY"/>
    <n v="757734000"/>
    <x v="97"/>
    <n v="8592000"/>
    <n v="3054000"/>
    <n v="192847000"/>
    <n v="308427000"/>
    <n v="0.355073152"/>
    <n v="0.25450487900000002"/>
    <n v="0.45384660100000002"/>
  </r>
  <r>
    <s v="3090.SR"/>
    <x v="101"/>
    <x v="0"/>
    <s v="FY"/>
    <n v="228529275"/>
    <x v="98"/>
    <n v="8062930"/>
    <n v="6192117"/>
    <n v="17757321"/>
    <n v="85407284"/>
    <n v="0.212706009"/>
    <n v="7.7702609000000006E-2"/>
    <n v="0.37372579099999997"/>
  </r>
  <r>
    <s v="3091.SR"/>
    <x v="102"/>
    <x v="0"/>
    <s v="FY"/>
    <n v="226515823"/>
    <x v="99"/>
    <n v="3920791"/>
    <n v="20086545"/>
    <n v="-150976118"/>
    <n v="-38979296"/>
    <n v="0.221151398"/>
    <n v="-0.66651466599999998"/>
    <n v="0.16305603499999999"/>
  </r>
  <r>
    <s v="3092.SR"/>
    <x v="103"/>
    <x v="0"/>
    <s v="FY"/>
    <n v="671065997"/>
    <x v="100"/>
    <n v="3736711"/>
    <n v="1572601"/>
    <n v="213730732"/>
    <n v="325856464"/>
    <n v="0.39423925399999998"/>
    <n v="0.31849435500000001"/>
    <n v="0.48297543199999998"/>
  </r>
  <r>
    <s v="4001.SR"/>
    <x v="104"/>
    <x v="0"/>
    <s v="FY"/>
    <n v="8403692741"/>
    <x v="101"/>
    <n v="28820448"/>
    <n v="70574445"/>
    <n v="300120973"/>
    <n v="668868489"/>
    <n v="0.209902901"/>
    <n v="3.5712987000000002E-2"/>
    <n v="8.6310150000000002E-2"/>
  </r>
  <r>
    <s v="4002.SR"/>
    <x v="105"/>
    <x v="0"/>
    <s v="FY"/>
    <n v="2144143112"/>
    <x v="102"/>
    <n v="51655180"/>
    <n v="8199051"/>
    <n v="578161353"/>
    <n v="787440505"/>
    <n v="0.46441776600000001"/>
    <n v="0.26964681099999999"/>
    <n v="0.372132607"/>
  </r>
  <r>
    <s v="4003.SR"/>
    <x v="106"/>
    <x v="0"/>
    <s v="FY"/>
    <n v="5833628000"/>
    <x v="103"/>
    <n v="25675000"/>
    <n v="37771000"/>
    <n v="396834000"/>
    <n v="591685000"/>
    <n v="0.20290117899999999"/>
    <n v="6.8025249999999995E-2"/>
    <n v="0.101426591"/>
  </r>
  <r>
    <s v="4004.SR"/>
    <x v="107"/>
    <x v="0"/>
    <s v="FY"/>
    <n v="2105179107"/>
    <x v="104"/>
    <n v="114697825"/>
    <n v="41834684"/>
    <n v="258601120"/>
    <n v="479862820"/>
    <n v="0.36118703400000002"/>
    <n v="0.122840436"/>
    <n v="0.21630233200000001"/>
  </r>
  <r>
    <s v="4005.SR"/>
    <x v="108"/>
    <x v="0"/>
    <s v="FY"/>
    <n v="845380520"/>
    <x v="105"/>
    <n v="18990784"/>
    <n v="0"/>
    <n v="136356673"/>
    <n v="214558626"/>
    <n v="0.29154859100000002"/>
    <n v="0.161296209"/>
    <n v="0.24411855599999999"/>
  </r>
  <r>
    <s v="4006.SR"/>
    <x v="109"/>
    <x v="0"/>
    <s v="FY"/>
    <n v="1651397200"/>
    <x v="106"/>
    <n v="20889437"/>
    <n v="49160571"/>
    <n v="20773908"/>
    <n v="194793697"/>
    <n v="0.29482395900000002"/>
    <n v="1.2579595000000001E-2"/>
    <n v="0.114544537"/>
  </r>
  <r>
    <s v="4007.SR"/>
    <x v="110"/>
    <x v="0"/>
    <s v="FY"/>
    <n v="951887495"/>
    <x v="107"/>
    <n v="13845482"/>
    <n v="15717117"/>
    <n v="90087837"/>
    <n v="228804140"/>
    <n v="0.38244789299999998"/>
    <n v="9.4641265000000002E-2"/>
    <n v="0.254943788"/>
  </r>
  <r>
    <s v="4008.SR"/>
    <x v="111"/>
    <x v="0"/>
    <s v="FY"/>
    <n v="1272503111"/>
    <x v="108"/>
    <n v="44621578"/>
    <n v="35672852"/>
    <n v="-28486961"/>
    <n v="136023122"/>
    <n v="0.16311784500000001"/>
    <n v="-2.2386554999999999E-2"/>
    <n v="0.117044052"/>
  </r>
  <r>
    <s v="4009.SR"/>
    <x v="112"/>
    <x v="0"/>
    <s v="FY"/>
    <n v="1872620790"/>
    <x v="109"/>
    <n v="102412006"/>
    <n v="41522134"/>
    <n v="11732486"/>
    <n v="212898806"/>
    <n v="0.32477484299999998"/>
    <n v="6.2652760000000002E-3"/>
    <n v="0.108852619"/>
  </r>
  <r>
    <s v="4010.SR"/>
    <x v="113"/>
    <x v="0"/>
    <s v="FY"/>
    <n v="473149956"/>
    <x v="110"/>
    <n v="16242473"/>
    <n v="36886403"/>
    <n v="-14171410"/>
    <n v="146574514"/>
    <n v="0.12574865800000001"/>
    <n v="-2.9951202E-2"/>
    <n v="0.30978448200000003"/>
  </r>
  <r>
    <s v="4011.SR"/>
    <x v="114"/>
    <x v="0"/>
    <s v="FY"/>
    <n v="1971482405"/>
    <x v="111"/>
    <n v="11703779"/>
    <n v="31211903"/>
    <n v="22042833"/>
    <n v="119697075"/>
    <n v="0.15609901000000001"/>
    <n v="1.1180842E-2"/>
    <n v="6.3331047000000001E-2"/>
  </r>
  <r>
    <s v="4012.SR"/>
    <x v="115"/>
    <x v="0"/>
    <s v="FY"/>
    <n v="481898919"/>
    <x v="112"/>
    <n v="5903735"/>
    <n v="1545411"/>
    <n v="59730268"/>
    <n v="90991329"/>
    <n v="0.36213320500000001"/>
    <n v="0.123947711"/>
    <n v="0.22185155400000001"/>
  </r>
  <r>
    <s v="4013.SR"/>
    <x v="116"/>
    <x v="0"/>
    <s v="FY"/>
    <n v="7250472190"/>
    <x v="113"/>
    <n v="102638783"/>
    <n v="37896011"/>
    <n v="1376615197"/>
    <n v="1857241157"/>
    <n v="0.32139002799999999"/>
    <n v="0.189865592"/>
    <n v="0.25571206299999999"/>
  </r>
  <r>
    <s v="4014.SR"/>
    <x v="117"/>
    <x v="0"/>
    <s v="FY"/>
    <n v="699453092"/>
    <x v="114"/>
    <n v="54634283"/>
    <n v="13980454"/>
    <n v="77524475"/>
    <n v="110763361"/>
    <n v="0.21871884599999999"/>
    <n v="0.110835846"/>
    <n v="0.14127483599999999"/>
  </r>
  <r>
    <s v="4015.SR"/>
    <x v="118"/>
    <x v="0"/>
    <s v="FY"/>
    <n v="735682864"/>
    <x v="115"/>
    <n v="14769769"/>
    <n v="3181414"/>
    <n v="170695307"/>
    <n v="215675298"/>
    <n v="0.64524266299999999"/>
    <n v="0.23202294800000001"/>
    <n v="0.28695321899999998"/>
  </r>
  <r>
    <s v="4016.SR"/>
    <x v="119"/>
    <x v="0"/>
    <s v="FY"/>
    <n v="287222069"/>
    <x v="116"/>
    <n v="34983964"/>
    <n v="2943196"/>
    <n v="66283077"/>
    <n v="82972904"/>
    <n v="0.58918900500000004"/>
    <n v="0.23077292499999999"/>
    <n v="0.29972268600000002"/>
  </r>
  <r>
    <s v="4017.SR"/>
    <x v="120"/>
    <x v="0"/>
    <s v="FY"/>
    <s v="Unavailable"/>
    <x v="34"/>
    <s v="Unavailable"/>
    <s v="Unavailable"/>
    <s v="Unavailable"/>
    <s v="Unavailable"/>
    <s v="Unavailable"/>
    <s v="Unavailable"/>
    <s v="Unavailable"/>
  </r>
  <r>
    <s v="4018.SR"/>
    <x v="121"/>
    <x v="0"/>
    <s v="FY"/>
    <s v="Unavailable"/>
    <x v="34"/>
    <s v="Unavailable"/>
    <s v="Unavailable"/>
    <s v="Unavailable"/>
    <s v="Unavailable"/>
    <s v="Unavailable"/>
    <s v="Unavailable"/>
    <s v="Unavailable"/>
  </r>
  <r>
    <s v="4020.SR"/>
    <x v="122"/>
    <x v="0"/>
    <s v="FY"/>
    <n v="1028841000"/>
    <x v="117"/>
    <n v="53800000"/>
    <n v="77153000"/>
    <n v="80523000"/>
    <n v="258545000"/>
    <n v="0.33775481299999999"/>
    <n v="7.8265738000000001E-2"/>
    <n v="0.25129733399999998"/>
  </r>
  <r>
    <s v="4030.SR"/>
    <x v="123"/>
    <x v="0"/>
    <s v="FY"/>
    <n v="5351075000"/>
    <x v="118"/>
    <n v="19760000"/>
    <n v="180372000"/>
    <n v="192433000"/>
    <n v="1657301000"/>
    <n v="8.0936821000000006E-2"/>
    <n v="3.5961558999999997E-2"/>
    <n v="0.30847016700000002"/>
  </r>
  <r>
    <s v="4031.SR"/>
    <x v="124"/>
    <x v="0"/>
    <s v="FY"/>
    <n v="1607933000"/>
    <x v="119"/>
    <n v="111379000"/>
    <n v="26210000"/>
    <n v="-254410000"/>
    <n v="20412000"/>
    <n v="9.5364669999999999E-3"/>
    <n v="-0.15822176700000001"/>
    <n v="2.8648581999999999E-2"/>
  </r>
  <r>
    <s v="4040.SR"/>
    <x v="125"/>
    <x v="0"/>
    <s v="FY"/>
    <n v="904786000"/>
    <x v="120"/>
    <n v="36202000"/>
    <n v="44433000"/>
    <n v="-220466000"/>
    <n v="13704000"/>
    <n v="-5.9062585000000001E-2"/>
    <n v="-0.243666458"/>
    <n v="5.8152978000000001E-2"/>
  </r>
  <r>
    <s v="4050.SR"/>
    <x v="126"/>
    <x v="0"/>
    <s v="FY"/>
    <n v="4061642625"/>
    <x v="121"/>
    <n v="7930396"/>
    <n v="50034324"/>
    <n v="50842979"/>
    <n v="278764034"/>
    <n v="3.7449056000000001E-2"/>
    <n v="1.2517837E-2"/>
    <n v="6.6319056000000001E-2"/>
  </r>
  <r>
    <s v="4051.SR"/>
    <x v="127"/>
    <x v="0"/>
    <s v="FY"/>
    <n v="259905021"/>
    <x v="122"/>
    <n v="4613580"/>
    <n v="1124795"/>
    <n v="21550718"/>
    <n v="33717382"/>
    <n v="0.373146847"/>
    <n v="8.2917667E-2"/>
    <n v="0.136298844"/>
  </r>
  <r>
    <s v="4061.SR"/>
    <x v="128"/>
    <x v="0"/>
    <s v="FY"/>
    <n v="7737793"/>
    <x v="123"/>
    <n v="5573067"/>
    <n v="316835"/>
    <n v="2276983"/>
    <n v="-12657485"/>
    <n v="0.337056833"/>
    <n v="0.29426775799999999"/>
    <n v="-1.216349804"/>
  </r>
  <r>
    <s v="4070.SR"/>
    <x v="129"/>
    <x v="0"/>
    <s v="FY"/>
    <n v="73249703"/>
    <x v="124"/>
    <n v="7635868"/>
    <n v="4048351"/>
    <n v="-76783636"/>
    <n v="-44663776"/>
    <n v="0.145165394"/>
    <n v="-1.048245015"/>
    <n v="-0.57088339300000002"/>
  </r>
  <r>
    <s v="4071.SR"/>
    <x v="130"/>
    <x v="0"/>
    <s v="FY"/>
    <n v="720337357"/>
    <x v="125"/>
    <n v="10972650"/>
    <n v="32605561"/>
    <n v="206247959"/>
    <n v="564940951"/>
    <n v="0.45851346999999998"/>
    <n v="0.28632134199999998"/>
    <n v="0.79778126500000002"/>
  </r>
  <r>
    <s v="4072.SR"/>
    <x v="131"/>
    <x v="0"/>
    <s v="FY"/>
    <n v="2845473000"/>
    <x v="126"/>
    <n v="60742000"/>
    <n v="0"/>
    <n v="737149000"/>
    <n v="83286000"/>
    <n v="0.25214015400000001"/>
    <n v="0.25906026900000001"/>
    <n v="2.9269650000000001E-2"/>
  </r>
  <r>
    <s v="4080.SR"/>
    <x v="132"/>
    <x v="0"/>
    <s v="FY"/>
    <n v="1711312365"/>
    <x v="127"/>
    <n v="51598731"/>
    <n v="2646472"/>
    <n v="-40753503"/>
    <n v="189791704"/>
    <n v="0.28404456099999997"/>
    <n v="-2.3814181E-2"/>
    <n v="6.1771631E-2"/>
  </r>
  <r>
    <s v="4081.SR"/>
    <x v="133"/>
    <x v="0"/>
    <s v="FY"/>
    <n v="373217000"/>
    <x v="128"/>
    <n v="21693000"/>
    <n v="30000"/>
    <n v="225088000"/>
    <n v="280147000"/>
    <n v="0.97213417400000002"/>
    <n v="0.603102217"/>
    <n v="0.69929290499999996"/>
  </r>
  <r>
    <s v="4082.SR"/>
    <x v="134"/>
    <x v="0"/>
    <s v="FY"/>
    <n v="133619550"/>
    <x v="129"/>
    <n v="9690072"/>
    <n v="1014715"/>
    <n v="40881246"/>
    <n v="99513257"/>
    <n v="0.63324550899999998"/>
    <n v="0.30595257999999997"/>
    <n v="0.744750727"/>
  </r>
  <r>
    <s v="4083.SR"/>
    <x v="135"/>
    <x v="0"/>
    <s v="FY"/>
    <s v="Unavailable"/>
    <x v="34"/>
    <s v="Unavailable"/>
    <s v="Unavailable"/>
    <s v="Unavailable"/>
    <s v="Unavailable"/>
    <s v="Unavailable"/>
    <s v="Unavailable"/>
    <s v="Unavailable"/>
  </r>
  <r>
    <s v="4090.SR"/>
    <x v="136"/>
    <x v="0"/>
    <s v="FY"/>
    <n v="130935221"/>
    <x v="130"/>
    <n v="21333210"/>
    <n v="0"/>
    <n v="-123848304"/>
    <n v="-63160637"/>
    <n v="0.30722081299999998"/>
    <n v="-0.94587463199999999"/>
    <n v="0.69180073399999997"/>
  </r>
  <r>
    <s v="4100.SR"/>
    <x v="137"/>
    <x v="0"/>
    <s v="FY"/>
    <n v="253071405"/>
    <x v="131"/>
    <n v="-136667"/>
    <n v="782650"/>
    <n v="103856497"/>
    <n v="110871565"/>
    <n v="0.59169625299999995"/>
    <n v="0.410384164"/>
    <n v="0.438103882"/>
  </r>
  <r>
    <s v="4110.SR"/>
    <x v="138"/>
    <x v="0"/>
    <s v="FY"/>
    <n v="474828927"/>
    <x v="132"/>
    <n v="11145939"/>
    <n v="4215716"/>
    <n v="-17065989"/>
    <n v="37081787"/>
    <n v="0.18698076899999999"/>
    <n v="-3.5941342000000001E-2"/>
    <n v="7.7975034999999998E-2"/>
  </r>
  <r>
    <s v="4130.SR"/>
    <x v="139"/>
    <x v="0"/>
    <s v="FY"/>
    <n v="11405811"/>
    <x v="133"/>
    <n v="2031254"/>
    <n v="1611856"/>
    <n v="-9117510"/>
    <n v="-1525066"/>
    <n v="0.55884610099999998"/>
    <n v="-0.79937410900000005"/>
    <n v="0.48410455000000002"/>
  </r>
  <r>
    <s v="4140.SR"/>
    <x v="140"/>
    <x v="0"/>
    <s v="FY"/>
    <n v="15656058"/>
    <x v="134"/>
    <n v="5007246"/>
    <n v="120492"/>
    <n v="-14800174"/>
    <n v="-12415921"/>
    <n v="0.104371036"/>
    <n v="-0.94533208800000001"/>
    <n v="-0.73029864899999997"/>
  </r>
  <r>
    <s v="4141.SR"/>
    <x v="141"/>
    <x v="0"/>
    <s v="FY"/>
    <n v="135240507"/>
    <x v="135"/>
    <n v="1317628"/>
    <n v="2067139"/>
    <n v="9934641"/>
    <n v="18361057"/>
    <n v="0.272454421"/>
    <n v="7.3459064000000004E-2"/>
    <n v="0.13322900400000001"/>
  </r>
  <r>
    <s v="4142.SR"/>
    <x v="142"/>
    <x v="0"/>
    <s v="FY"/>
    <n v="4883443882"/>
    <x v="136"/>
    <n v="14322618"/>
    <n v="25468790"/>
    <n v="239832593"/>
    <n v="362031657"/>
    <n v="9.4827133999999993E-2"/>
    <n v="4.9111364999999997E-2"/>
    <n v="7.4134496999999994E-2"/>
  </r>
  <r>
    <s v="4143.SR"/>
    <x v="143"/>
    <x v="0"/>
    <s v="FY"/>
    <n v="518543403"/>
    <x v="137"/>
    <n v="17876629"/>
    <n v="0"/>
    <n v="56618985"/>
    <n v="84447582"/>
    <n v="0.18029146700000001"/>
    <n v="0.109188517"/>
    <n v="0.157684293"/>
  </r>
  <r>
    <s v="4144.SR"/>
    <x v="144"/>
    <x v="0"/>
    <s v="FY"/>
    <s v="Unavailable"/>
    <x v="34"/>
    <s v="Unavailable"/>
    <s v="Unavailable"/>
    <s v="Unavailable"/>
    <s v="Unavailable"/>
    <s v="Unavailable"/>
    <s v="Unavailable"/>
    <s v="Unavailable"/>
  </r>
  <r>
    <s v="4150.SR"/>
    <x v="145"/>
    <x v="0"/>
    <s v="FY"/>
    <n v="250912214"/>
    <x v="138"/>
    <n v="5188240"/>
    <n v="3080792"/>
    <n v="318309495"/>
    <n v="404105926"/>
    <n v="0.68881512499999997"/>
    <n v="1.2686090080000001"/>
    <n v="1.6105470500000001"/>
  </r>
  <r>
    <s v="4160.SR"/>
    <x v="146"/>
    <x v="0"/>
    <s v="FY"/>
    <n v="425304"/>
    <x v="139"/>
    <n v="8036480"/>
    <n v="18296"/>
    <n v="-282723431"/>
    <n v="-160780839"/>
    <n v="3.4471812999999997E-2"/>
    <n v="-9.9999999989999999"/>
    <n v="-9.9999999989999999"/>
  </r>
  <r>
    <s v="4161.SR"/>
    <x v="147"/>
    <x v="0"/>
    <s v="FY"/>
    <n v="4382169554"/>
    <x v="140"/>
    <n v="17395255"/>
    <n v="88065665"/>
    <n v="240563746"/>
    <n v="760484812"/>
    <n v="0.32835705100000001"/>
    <n v="5.4896038000000001E-2"/>
    <n v="0.16026119699999999"/>
  </r>
  <r>
    <s v="4162.SR"/>
    <x v="148"/>
    <x v="0"/>
    <s v="FY"/>
    <n v="2577023654"/>
    <x v="141"/>
    <n v="5666035"/>
    <n v="3759006"/>
    <n v="166091980"/>
    <n v="220641373"/>
    <n v="0.17127276399999999"/>
    <n v="6.4451089000000003E-2"/>
    <n v="8.4274848999999999E-2"/>
  </r>
  <r>
    <s v="4163.SR"/>
    <x v="149"/>
    <x v="0"/>
    <s v="FY"/>
    <n v="5034381999"/>
    <x v="142"/>
    <n v="51561555"/>
    <n v="82771407"/>
    <n v="239144980"/>
    <n v="659130494"/>
    <n v="0.376293251"/>
    <n v="4.7502350999999998E-2"/>
    <n v="0.11844117699999999"/>
  </r>
  <r>
    <s v="4164.SR"/>
    <x v="150"/>
    <x v="0"/>
    <s v="FY"/>
    <n v="8066215379"/>
    <x v="143"/>
    <n v="52236191"/>
    <n v="78881567"/>
    <n v="812528628"/>
    <n v="1506785331"/>
    <n v="0.40969413300000002"/>
    <n v="0.100732325"/>
    <n v="0.18083576000000001"/>
  </r>
  <r>
    <s v="4165.SR"/>
    <x v="151"/>
    <x v="0"/>
    <s v="FY"/>
    <s v="Unavailable"/>
    <x v="34"/>
    <s v="Unavailable"/>
    <s v="Unavailable"/>
    <s v="Unavailable"/>
    <s v="Unavailable"/>
    <s v="Unavailable"/>
    <s v="Unavailable"/>
    <s v="Unavailable"/>
  </r>
  <r>
    <s v="4170.SR"/>
    <x v="152"/>
    <x v="0"/>
    <s v="FY"/>
    <n v="15975723"/>
    <x v="144"/>
    <n v="2147339"/>
    <n v="0"/>
    <n v="-14036427"/>
    <n v="-6899145"/>
    <n v="0.192993519"/>
    <n v="-0.87860981299999996"/>
    <n v="-0.38283694600000001"/>
  </r>
  <r>
    <s v="4180.SR"/>
    <x v="153"/>
    <x v="0"/>
    <s v="FY"/>
    <n v="52669793"/>
    <x v="145"/>
    <n v="2898259"/>
    <n v="36711"/>
    <n v="149638380"/>
    <n v="19317823"/>
    <n v="9.4339273000000001E-2"/>
    <n v="2.8410664149999998"/>
    <n v="0.36677233599999998"/>
  </r>
  <r>
    <s v="4190.SR"/>
    <x v="154"/>
    <x v="0"/>
    <s v="FY"/>
    <n v="9088260000"/>
    <x v="146"/>
    <n v="23720000"/>
    <n v="42333000"/>
    <n v="991858000"/>
    <n v="1203390000"/>
    <n v="0.13526571600000001"/>
    <n v="0.109136182"/>
    <n v="0.13385807599999999"/>
  </r>
  <r>
    <s v="4191.SR"/>
    <x v="155"/>
    <x v="0"/>
    <s v="FY"/>
    <n v="231177003"/>
    <x v="147"/>
    <n v="6871546"/>
    <n v="2792072"/>
    <n v="5332187"/>
    <n v="19219198"/>
    <n v="0.20872003"/>
    <n v="2.3065387E-2"/>
    <n v="8.4103083999999995E-2"/>
  </r>
  <r>
    <s v="4192.SR"/>
    <x v="156"/>
    <x v="0"/>
    <s v="FY"/>
    <n v="825288695"/>
    <x v="148"/>
    <n v="5188215"/>
    <n v="6902757"/>
    <n v="184884412"/>
    <n v="233675479"/>
    <n v="0.33385653700000001"/>
    <n v="0.22402392400000001"/>
    <n v="0.27369970199999999"/>
  </r>
  <r>
    <s v="4193.SR"/>
    <x v="157"/>
    <x v="0"/>
    <s v="FY"/>
    <s v="Unavailable"/>
    <x v="34"/>
    <s v="Unavailable"/>
    <s v="Unavailable"/>
    <s v="Unavailable"/>
    <s v="Unavailable"/>
    <s v="Unavailable"/>
    <s v="Unavailable"/>
    <s v="Unavailable"/>
  </r>
  <r>
    <s v="4200.SR"/>
    <x v="158"/>
    <x v="0"/>
    <s v="FY"/>
    <n v="9109614772"/>
    <x v="149"/>
    <n v="20791455"/>
    <n v="93011903"/>
    <n v="176804966"/>
    <n v="667649594"/>
    <n v="4.9556722999999997E-2"/>
    <n v="1.9408610999999999E-2"/>
    <n v="7.2117079000000001E-2"/>
  </r>
  <r>
    <s v="4210.SR"/>
    <x v="159"/>
    <x v="0"/>
    <s v="FY"/>
    <n v="3045974177"/>
    <x v="150"/>
    <n v="115514571"/>
    <n v="47653264"/>
    <n v="537019653"/>
    <n v="852241572"/>
    <n v="0.35526893300000001"/>
    <n v="0.17630472899999999"/>
    <n v="0.27995250100000002"/>
  </r>
  <r>
    <s v="4220.SR"/>
    <x v="160"/>
    <x v="0"/>
    <s v="FY"/>
    <n v="372079000"/>
    <x v="151"/>
    <n v="68150000"/>
    <n v="2871000"/>
    <n v="-827438000"/>
    <n v="-336326000"/>
    <n v="-0.29635641899999998"/>
    <n v="-2.2238234349999999"/>
    <n v="-1.1320633520000001"/>
  </r>
  <r>
    <s v="4230.SR"/>
    <x v="161"/>
    <x v="0"/>
    <s v="FY"/>
    <n v="468201000"/>
    <x v="152"/>
    <n v="14701000"/>
    <n v="8332000"/>
    <n v="-132367000"/>
    <n v="-37298000"/>
    <n v="-6.0258307999999997E-2"/>
    <n v="-0.282714048"/>
    <n v="-7.9831098000000003E-2"/>
  </r>
  <r>
    <s v="4240.SR"/>
    <x v="162"/>
    <x v="0"/>
    <s v="FY"/>
    <n v="5915094932"/>
    <x v="153"/>
    <n v="140127764"/>
    <n v="278119836"/>
    <n v="44691636"/>
    <n v="1098041001"/>
    <n v="0.16750294600000001"/>
    <n v="7.5555229999999998E-3"/>
    <n v="0.18563370700000001"/>
  </r>
  <r>
    <s v="4250.SR"/>
    <x v="163"/>
    <x v="0"/>
    <s v="FY"/>
    <n v="310359000"/>
    <x v="154"/>
    <n v="45714000"/>
    <n v="736029000"/>
    <n v="946206000"/>
    <n v="-188165000"/>
    <n v="-0.72379083600000005"/>
    <n v="3.048746774"/>
    <n v="-0.68697218400000004"/>
  </r>
  <r>
    <s v="4260.SR"/>
    <x v="164"/>
    <x v="0"/>
    <s v="FY"/>
    <n v="988129000"/>
    <x v="155"/>
    <n v="22997000"/>
    <n v="1685000"/>
    <n v="219912000"/>
    <n v="454054000"/>
    <n v="0.33752374400000001"/>
    <n v="0.22255393800000001"/>
    <n v="0.47140201300000001"/>
  </r>
  <r>
    <s v="4261.SR"/>
    <x v="165"/>
    <x v="0"/>
    <s v="FY"/>
    <n v="752369576"/>
    <x v="156"/>
    <n v="12200386"/>
    <n v="25630013"/>
    <n v="125726066"/>
    <n v="404257163"/>
    <n v="0.33137048200000002"/>
    <n v="0.167106792"/>
    <n v="0.54384354599999996"/>
  </r>
  <r>
    <s v="4262.SR"/>
    <x v="166"/>
    <x v="0"/>
    <s v="FY"/>
    <n v="521474074"/>
    <x v="157"/>
    <n v="42748897"/>
    <n v="2703977"/>
    <n v="106106768"/>
    <n v="309964969"/>
    <n v="0.31227470400000001"/>
    <n v="0.20347467599999999"/>
    <n v="0.59440147700000001"/>
  </r>
  <r>
    <s v="4263.SR"/>
    <x v="167"/>
    <x v="0"/>
    <s v="FY"/>
    <n v="962170000"/>
    <x v="158"/>
    <n v="136711000"/>
    <n v="72553000"/>
    <n v="275555000"/>
    <n v="390438000"/>
    <n v="0.50508330099999998"/>
    <n v="0.28638910000000001"/>
    <n v="0.40578899800000001"/>
  </r>
  <r>
    <s v="4270.SR"/>
    <x v="168"/>
    <x v="0"/>
    <s v="FY"/>
    <n v="783639098"/>
    <x v="159"/>
    <n v="13776361"/>
    <n v="33874802"/>
    <n v="-59297476"/>
    <n v="30741418"/>
    <n v="0.113542135"/>
    <n v="-7.5669369E-2"/>
    <n v="3.9229051000000001E-2"/>
  </r>
  <r>
    <s v="4280.SR"/>
    <x v="169"/>
    <x v="0"/>
    <s v="FY"/>
    <n v="1508354000"/>
    <x v="160"/>
    <n v="169499000"/>
    <n v="406114000"/>
    <n v="1017427000"/>
    <n v="1862686000"/>
    <n v="0.58214252099999997"/>
    <n v="0.67452799500000005"/>
    <n v="1.172450234"/>
  </r>
  <r>
    <s v="4290.SR"/>
    <x v="170"/>
    <x v="0"/>
    <s v="FY"/>
    <n v="844217281"/>
    <x v="161"/>
    <n v="6313121"/>
    <n v="51634068"/>
    <n v="20687921"/>
    <n v="100069493"/>
    <n v="0.162205556"/>
    <n v="2.4505446E-2"/>
    <n v="0.17672320799999999"/>
  </r>
  <r>
    <s v="4291.SR"/>
    <x v="171"/>
    <x v="0"/>
    <s v="FY"/>
    <n v="176087841"/>
    <x v="162"/>
    <n v="7902152"/>
    <n v="4252725"/>
    <n v="24457508"/>
    <n v="50595907"/>
    <n v="0.33679447499999998"/>
    <n v="0.13889379199999999"/>
    <n v="0.26750433600000001"/>
  </r>
  <r>
    <s v="4292.SR"/>
    <x v="172"/>
    <x v="0"/>
    <s v="FY"/>
    <n v="280002431"/>
    <x v="163"/>
    <n v="6586160"/>
    <n v="20260795"/>
    <n v="35521640"/>
    <n v="104693573"/>
    <n v="0.26902241399999999"/>
    <n v="0.126861899"/>
    <n v="0.36880579099999999"/>
  </r>
  <r>
    <s v="4300.SR"/>
    <x v="173"/>
    <x v="0"/>
    <s v="FY"/>
    <n v="2493078000"/>
    <x v="164"/>
    <n v="200559000"/>
    <n v="119000"/>
    <n v="132520000"/>
    <n v="733688000"/>
    <n v="0.35968710199999998"/>
    <n v="5.3155175999999998E-2"/>
    <n v="7.3991266999999999E-2"/>
  </r>
  <r>
    <s v="4310.SR"/>
    <x v="174"/>
    <x v="0"/>
    <s v="FY"/>
    <n v="42454283"/>
    <x v="165"/>
    <n v="19062142"/>
    <n v="163847"/>
    <n v="-22528742"/>
    <n v="-8114646"/>
    <n v="0.24663101700000001"/>
    <n v="-0.530658874"/>
    <n v="-0.81232343500000004"/>
  </r>
  <r>
    <s v="4320.SR"/>
    <x v="175"/>
    <x v="0"/>
    <s v="FY"/>
    <n v="214386203"/>
    <x v="166"/>
    <n v="41241539"/>
    <n v="26321741"/>
    <n v="91649534"/>
    <n v="159152590"/>
    <n v="0.67647241300000005"/>
    <n v="0.427497352"/>
    <n v="0.76704472899999998"/>
  </r>
  <r>
    <s v="4321.SR"/>
    <x v="176"/>
    <x v="0"/>
    <s v="FY"/>
    <n v="2037485632"/>
    <x v="167"/>
    <n v="64573193"/>
    <n v="162339246"/>
    <n v="436838271"/>
    <n v="1254627504"/>
    <n v="0.56571991799999999"/>
    <n v="0.21440066299999999"/>
    <n v="0.61577244200000003"/>
  </r>
  <r>
    <s v="4322.SR"/>
    <x v="177"/>
    <x v="0"/>
    <s v="FY"/>
    <n v="1085321002"/>
    <x v="168"/>
    <n v="7293465"/>
    <n v="3111375"/>
    <n v="193719486"/>
    <n v="203361721"/>
    <n v="0.226164589"/>
    <n v="0.178490498"/>
    <n v="0.185751739"/>
  </r>
  <r>
    <s v="4323.SR"/>
    <x v="178"/>
    <x v="0"/>
    <s v="FY"/>
    <n v="103128366"/>
    <x v="169"/>
    <n v="1690832"/>
    <n v="1561427"/>
    <n v="81209527"/>
    <n v="86527427"/>
    <n v="0.62833597100000005"/>
    <n v="0.78746061999999994"/>
    <n v="0.83902645200000003"/>
  </r>
  <r>
    <s v="4324.SR"/>
    <x v="179"/>
    <x v="0"/>
    <s v="FY"/>
    <s v="Unavailable"/>
    <x v="34"/>
    <s v="Unavailable"/>
    <s v="Unavailable"/>
    <s v="Unavailable"/>
    <s v="Unavailable"/>
    <s v="Unavailable"/>
    <s v="Unavailable"/>
    <s v="Unavailable"/>
  </r>
  <r>
    <s v="4330.SR"/>
    <x v="180"/>
    <x v="0"/>
    <s v="FY"/>
    <n v="180063516"/>
    <x v="170"/>
    <n v="38967280"/>
    <n v="27891192"/>
    <n v="96550165"/>
    <n v="136425124"/>
    <n v="0.604605583"/>
    <n v="0.53620059799999997"/>
    <n v="0.75765000599999999"/>
  </r>
  <r>
    <s v="4331.SR"/>
    <x v="181"/>
    <x v="0"/>
    <s v="FY"/>
    <n v="5248646"/>
    <x v="171"/>
    <n v="35000"/>
    <n v="0"/>
    <n v="8048813"/>
    <n v="1460354"/>
    <n v="0.81584164800000003"/>
    <n v="1.533502736"/>
    <n v="0.27823442500000001"/>
  </r>
  <r>
    <s v="4332.SR"/>
    <x v="182"/>
    <x v="0"/>
    <s v="FY"/>
    <n v="833290"/>
    <x v="172"/>
    <n v="0"/>
    <n v="8024649"/>
    <n v="-12297180"/>
    <n v="0"/>
    <n v="-9.9999999989999999"/>
    <n v="-9.9999999989999999"/>
    <n v="9.9999999989999999"/>
  </r>
  <r>
    <s v="4333.SR"/>
    <x v="183"/>
    <x v="0"/>
    <s v="FY"/>
    <n v="50633548"/>
    <x v="173"/>
    <n v="231975"/>
    <n v="2190014"/>
    <n v="39458241"/>
    <n v="46576573"/>
    <n v="0.84410144399999998"/>
    <n v="0.77929046199999996"/>
    <n v="0.89723023199999996"/>
  </r>
  <r>
    <s v="4334.SR"/>
    <x v="184"/>
    <x v="0"/>
    <s v="FY"/>
    <n v="51759626"/>
    <x v="174"/>
    <n v="141980"/>
    <n v="2232556"/>
    <n v="8380249"/>
    <n v="41455533"/>
    <n v="0.81224711699999996"/>
    <n v="0.16190706299999999"/>
    <n v="0.79695100600000002"/>
  </r>
  <r>
    <s v="4335.SR"/>
    <x v="185"/>
    <x v="0"/>
    <s v="FY"/>
    <n v="88784030"/>
    <x v="175"/>
    <n v="18231774"/>
    <n v="15321260"/>
    <n v="29868881"/>
    <n v="75320343"/>
    <n v="0.98304085799999996"/>
    <n v="0.33642177499999998"/>
    <n v="0.84835463099999997"/>
  </r>
  <r>
    <s v="4336.SR"/>
    <x v="186"/>
    <x v="0"/>
    <s v="FY"/>
    <n v="76518528"/>
    <x v="176"/>
    <n v="1434034"/>
    <n v="9180487"/>
    <n v="30528929"/>
    <n v="54717003"/>
    <n v="0.86412646400000004"/>
    <n v="0.39897433700000001"/>
    <n v="0.71864079800000003"/>
  </r>
  <r>
    <s v="4337.SR"/>
    <x v="187"/>
    <x v="0"/>
    <s v="FY"/>
    <n v="15136254"/>
    <x v="177"/>
    <n v="35500"/>
    <n v="3661908"/>
    <n v="982467"/>
    <n v="9470498"/>
    <n v="0.158683185"/>
    <n v="6.4908199999999999E-2"/>
    <n v="0.62568321100000002"/>
  </r>
  <r>
    <s v="4338.SR"/>
    <x v="188"/>
    <x v="0"/>
    <s v="FY"/>
    <n v="183407000"/>
    <x v="178"/>
    <n v="530000"/>
    <n v="14057000"/>
    <n v="75420000"/>
    <n v="115602000"/>
    <n v="0.68115720800000001"/>
    <n v="0.411216584"/>
    <n v="0.66284820099999997"/>
  </r>
  <r>
    <s v="4339.SR"/>
    <x v="189"/>
    <x v="0"/>
    <s v="FY"/>
    <n v="130200628"/>
    <x v="179"/>
    <n v="927110"/>
    <n v="21791879"/>
    <n v="45559753"/>
    <n v="91614973"/>
    <n v="0.90208380600000004"/>
    <n v="0.34991960999999999"/>
    <n v="0.70364463200000005"/>
  </r>
  <r>
    <s v="4340.SR"/>
    <x v="190"/>
    <x v="0"/>
    <s v="FY"/>
    <n v="130283660"/>
    <x v="180"/>
    <n v="16520103"/>
    <n v="21029026"/>
    <n v="-422708325"/>
    <n v="101148500"/>
    <n v="0.65370951399999999"/>
    <n v="-3.244522951"/>
    <n v="0.77637134200000002"/>
  </r>
  <r>
    <s v="4342.SR"/>
    <x v="191"/>
    <x v="0"/>
    <s v="FY"/>
    <n v="145197306"/>
    <x v="181"/>
    <n v="16195894"/>
    <n v="16772483"/>
    <n v="-46557729"/>
    <n v="129763000"/>
    <n v="0.99342247400000006"/>
    <n v="-0.320651466"/>
    <n v="0.97579094200000005"/>
  </r>
  <r>
    <s v="4344.SR"/>
    <x v="192"/>
    <x v="0"/>
    <s v="FY"/>
    <n v="72910276"/>
    <x v="182"/>
    <n v="8995692"/>
    <n v="12480293"/>
    <n v="-109297241"/>
    <n v="54616329"/>
    <n v="0.68110842199999999"/>
    <n v="-1.4990649739999999"/>
    <n v="0.749089593"/>
  </r>
  <r>
    <s v="4345.SR"/>
    <x v="193"/>
    <x v="0"/>
    <s v="FY"/>
    <n v="59045285"/>
    <x v="183"/>
    <n v="10984898"/>
    <n v="326373"/>
    <n v="-5398033"/>
    <n v="16593963"/>
    <n v="0.60999351599999996"/>
    <n v="-9.1421915000000006E-2"/>
    <n v="0.115298046"/>
  </r>
  <r>
    <s v="4346.SR"/>
    <x v="194"/>
    <x v="0"/>
    <s v="FY"/>
    <n v="31422823"/>
    <x v="184"/>
    <n v="835309"/>
    <n v="22811677"/>
    <n v="-133121167"/>
    <n v="0"/>
    <n v="-0.91372493799999999"/>
    <n v="-4.2364483609999999"/>
    <n v="-3.2626905289999999"/>
  </r>
  <r>
    <s v="4347.SR"/>
    <x v="195"/>
    <x v="0"/>
    <s v="FY"/>
    <n v="219477061"/>
    <x v="185"/>
    <n v="140000"/>
    <n v="8459795"/>
    <n v="65401922"/>
    <n v="120972758"/>
    <n v="0.57574272400000004"/>
    <n v="0.29798978399999998"/>
    <n v="0.55118634"/>
  </r>
  <r>
    <s v="4348.SR"/>
    <x v="196"/>
    <x v="0"/>
    <s v="FY"/>
    <n v="31830124"/>
    <x v="186"/>
    <n v="5213818"/>
    <n v="30031243"/>
    <n v="-33831010"/>
    <n v="0"/>
    <n v="-0.76698595300000005"/>
    <n v="-1.0628613950000001"/>
    <n v="0.19215463899999999"/>
  </r>
  <r>
    <s v="4349.SR"/>
    <x v="197"/>
    <x v="0"/>
    <s v="FY"/>
    <s v="Unavailable"/>
    <x v="34"/>
    <s v="Unavailable"/>
    <s v="Unavailable"/>
    <s v="Unavailable"/>
    <s v="Unavailable"/>
    <s v="Unavailable"/>
    <s v="Unavailable"/>
    <s v="Unavailable"/>
  </r>
  <r>
    <s v="4350.SR"/>
    <x v="198"/>
    <x v="0"/>
    <s v="FY"/>
    <s v="Unavailable"/>
    <x v="34"/>
    <s v="Unavailable"/>
    <s v="Unavailable"/>
    <s v="Unavailable"/>
    <s v="Unavailable"/>
    <s v="Unavailable"/>
    <s v="Unavailable"/>
    <s v="Unavailable"/>
  </r>
  <r>
    <s v="4700.SR"/>
    <x v="199"/>
    <x v="0"/>
    <s v="FY"/>
    <s v="Unavailable"/>
    <x v="34"/>
    <s v="Unavailable"/>
    <s v="Unavailable"/>
    <s v="Unavailable"/>
    <s v="Unavailable"/>
    <s v="Unavailable"/>
    <s v="Unavailable"/>
    <s v="Unavailable"/>
  </r>
  <r>
    <s v="4701.SR"/>
    <x v="200"/>
    <x v="0"/>
    <s v="FY"/>
    <s v="Unavailable"/>
    <x v="34"/>
    <s v="Unavailable"/>
    <s v="Unavailable"/>
    <s v="Unavailable"/>
    <s v="Unavailable"/>
    <s v="Unavailable"/>
    <s v="Unavailable"/>
    <s v="Unavailable"/>
  </r>
  <r>
    <s v="5110.SR"/>
    <x v="201"/>
    <x v="0"/>
    <s v="FY"/>
    <n v="69338036000"/>
    <x v="187"/>
    <n v="204446000"/>
    <n v="2471674000"/>
    <n v="14390871000"/>
    <n v="37238641000"/>
    <n v="0.29625817500000001"/>
    <n v="0.20754656199999999"/>
    <n v="0.54857657100000001"/>
  </r>
  <r>
    <s v="6001.SR"/>
    <x v="202"/>
    <x v="0"/>
    <s v="FY"/>
    <n v="1091294643"/>
    <x v="188"/>
    <n v="24668799"/>
    <n v="5787226"/>
    <n v="84254428"/>
    <n v="173107787"/>
    <n v="0.31542005000000001"/>
    <n v="7.7205939000000001E-2"/>
    <n v="0.15472212900000001"/>
  </r>
  <r>
    <s v="6002.SR"/>
    <x v="203"/>
    <x v="0"/>
    <s v="FY"/>
    <n v="1313856321"/>
    <x v="189"/>
    <n v="10926989"/>
    <n v="28552315"/>
    <n v="151791474"/>
    <n v="364367264"/>
    <n v="0.29340497100000001"/>
    <n v="0.115531258"/>
    <n v="0.26606395999999999"/>
  </r>
  <r>
    <s v="6004.SR"/>
    <x v="204"/>
    <x v="0"/>
    <s v="FY"/>
    <n v="1212507870"/>
    <x v="190"/>
    <n v="78384986"/>
    <n v="27180198"/>
    <n v="14055459"/>
    <n v="224733945"/>
    <n v="0.27368495500000001"/>
    <n v="1.1592056E-2"/>
    <n v="0.19073774600000001"/>
  </r>
  <r>
    <s v="6010.SR"/>
    <x v="205"/>
    <x v="0"/>
    <s v="FY"/>
    <n v="2225089026"/>
    <x v="191"/>
    <n v="81810275"/>
    <n v="25866179"/>
    <n v="-285028123"/>
    <n v="56683297"/>
    <n v="0.28025514299999998"/>
    <n v="-0.128097402"/>
    <n v="8.3180021000000007E-2"/>
  </r>
  <r>
    <s v="6012.SR"/>
    <x v="206"/>
    <x v="0"/>
    <s v="FY"/>
    <n v="131168043"/>
    <x v="192"/>
    <n v="4382227"/>
    <n v="4687621"/>
    <n v="-34814810"/>
    <n v="-13342201"/>
    <n v="-4.9406462999999998E-2"/>
    <n v="-0.26542143400000001"/>
    <n v="-0.113268862"/>
  </r>
  <r>
    <s v="6013.SR"/>
    <x v="207"/>
    <x v="0"/>
    <s v="FY"/>
    <n v="100858743"/>
    <x v="193"/>
    <n v="1858103"/>
    <n v="1298801"/>
    <n v="2348659"/>
    <n v="21860535"/>
    <n v="0.112294479"/>
    <n v="2.3286617999999999E-2"/>
    <n v="4.2874855000000003E-2"/>
  </r>
  <r>
    <s v="6014.SR"/>
    <x v="208"/>
    <x v="0"/>
    <s v="FY"/>
    <n v="868136005"/>
    <x v="194"/>
    <n v="95935054"/>
    <n v="11500339"/>
    <n v="118587389"/>
    <n v="244426743"/>
    <n v="0.353746069"/>
    <n v="0.13660001199999999"/>
    <n v="0.27711668900000003"/>
  </r>
  <r>
    <s v="6015.SR"/>
    <x v="209"/>
    <x v="0"/>
    <s v="FY"/>
    <n v="2051747000"/>
    <x v="195"/>
    <n v="50413000"/>
    <n v="23118000"/>
    <n v="203917000"/>
    <n v="453887000"/>
    <n v="0.52706108500000004"/>
    <n v="9.9387009999999998E-2"/>
    <n v="0.21987067599999999"/>
  </r>
  <r>
    <s v="6016.SR"/>
    <x v="210"/>
    <x v="0"/>
    <s v="FY"/>
    <n v="234782861"/>
    <x v="196"/>
    <n v="6618594"/>
    <n v="1532068"/>
    <n v="15367655"/>
    <n v="38795187"/>
    <n v="0.28096248499999998"/>
    <n v="6.5454757000000002E-2"/>
    <n v="0.16828607400000001"/>
  </r>
  <r>
    <s v="6017.SR"/>
    <x v="211"/>
    <x v="0"/>
    <s v="FY"/>
    <s v="Unavailable"/>
    <x v="34"/>
    <s v="Unavailable"/>
    <s v="Unavailable"/>
    <s v="Unavailable"/>
    <s v="Unavailable"/>
    <s v="Unavailable"/>
    <s v="Unavailable"/>
    <s v="Unavailable"/>
  </r>
  <r>
    <s v="6020.SR"/>
    <x v="212"/>
    <x v="0"/>
    <s v="FY"/>
    <n v="11372882"/>
    <x v="197"/>
    <n v="1933077"/>
    <n v="0"/>
    <n v="1089793"/>
    <n v="1772362"/>
    <n v="0.84210492999999997"/>
    <n v="9.5823820000000004E-2"/>
    <n v="-0.57401466099999998"/>
  </r>
  <r>
    <s v="6040.SR"/>
    <x v="213"/>
    <x v="0"/>
    <s v="FY"/>
    <n v="119413289"/>
    <x v="198"/>
    <n v="7632947"/>
    <n v="873565"/>
    <n v="-70532940"/>
    <n v="-44434059"/>
    <n v="6.4907519999999998E-3"/>
    <n v="-0.590662401"/>
    <n v="-0.30031842600000003"/>
  </r>
  <r>
    <s v="6050.SR"/>
    <x v="214"/>
    <x v="0"/>
    <s v="FY"/>
    <n v="47586410"/>
    <x v="199"/>
    <n v="3658676"/>
    <n v="306236"/>
    <n v="-34184824"/>
    <n v="-20138960"/>
    <n v="0.48819177600000002"/>
    <n v="-0.71837366999999996"/>
    <n v="-0.29107234599999998"/>
  </r>
  <r>
    <s v="6060.SR"/>
    <x v="215"/>
    <x v="0"/>
    <s v="FY"/>
    <n v="0"/>
    <x v="200"/>
    <n v="-115999"/>
    <n v="350141"/>
    <n v="-237361"/>
    <n v="-4138152"/>
    <n v="0"/>
    <n v="0"/>
    <n v="0"/>
  </r>
  <r>
    <s v="6070.SR"/>
    <x v="216"/>
    <x v="0"/>
    <s v="FY"/>
    <n v="312660455"/>
    <x v="201"/>
    <n v="3441440"/>
    <n v="601940"/>
    <n v="17374482"/>
    <n v="57330060"/>
    <n v="0.21751757799999999"/>
    <n v="5.5569809999999997E-2"/>
    <n v="0.183243932"/>
  </r>
  <r>
    <s v="6090.SR"/>
    <x v="217"/>
    <x v="0"/>
    <s v="FY"/>
    <n v="98509218"/>
    <x v="202"/>
    <n v="8673807"/>
    <n v="660793"/>
    <n v="12128716"/>
    <n v="27422693"/>
    <n v="0.41342388899999999"/>
    <n v="0.12312265"/>
    <n v="0.29071637700000003"/>
  </r>
  <r>
    <s v="7010.SR"/>
    <x v="218"/>
    <x v="0"/>
    <s v="FY"/>
    <n v="63007986000"/>
    <x v="203"/>
    <n v="4723785000"/>
    <n v="618956000"/>
    <n v="11311342000"/>
    <n v="23567892000"/>
    <n v="0.52693990300000004"/>
    <n v="0.17952235499999999"/>
    <n v="0.32766160799999999"/>
  </r>
  <r>
    <s v="7020.SR"/>
    <x v="219"/>
    <x v="0"/>
    <s v="FY"/>
    <n v="14834056000"/>
    <x v="204"/>
    <n v="670606000"/>
    <n v="483577000"/>
    <n v="1071541000"/>
    <n v="5580521000"/>
    <n v="0.58456803700000004"/>
    <n v="7.2235199999999999E-2"/>
    <n v="0.38438489100000001"/>
  </r>
  <r>
    <s v="7030.SR"/>
    <x v="220"/>
    <x v="0"/>
    <s v="FY"/>
    <n v="7900646000"/>
    <x v="205"/>
    <n v="15864000"/>
    <n v="489158000"/>
    <n v="214302000"/>
    <n v="3146677000"/>
    <n v="0.61825260900000001"/>
    <n v="2.7124617E-2"/>
    <n v="0.39828097600000001"/>
  </r>
  <r>
    <s v="7040.SR"/>
    <x v="221"/>
    <x v="0"/>
    <s v="FY"/>
    <n v="282099669"/>
    <x v="206"/>
    <n v="28769988"/>
    <n v="15733937"/>
    <n v="-38258894"/>
    <n v="99815410"/>
    <n v="0.56735916600000003"/>
    <n v="-0.13562190299999999"/>
    <n v="0.75656939899999998"/>
  </r>
  <r>
    <s v="7200.SR"/>
    <x v="222"/>
    <x v="0"/>
    <s v="FY"/>
    <n v="638823828"/>
    <x v="207"/>
    <n v="7723747"/>
    <n v="17444963"/>
    <n v="56479749"/>
    <n v="82818629"/>
    <n v="0.26097202000000003"/>
    <n v="8.8412088999999999E-2"/>
    <n v="0.16386953700000001"/>
  </r>
  <r>
    <s v="7201.SR"/>
    <x v="223"/>
    <x v="0"/>
    <s v="FY"/>
    <n v="57450145"/>
    <x v="208"/>
    <n v="3458656"/>
    <n v="121000"/>
    <n v="21549524"/>
    <n v="34408412"/>
    <n v="0.65282242499999998"/>
    <n v="0.375099558"/>
    <n v="0.39790007500000002"/>
  </r>
  <r>
    <s v="7202.SR"/>
    <x v="224"/>
    <x v="0"/>
    <s v="FY"/>
    <n v="7815797402"/>
    <x v="209"/>
    <n v="161075758"/>
    <n v="1072276"/>
    <n v="832918609"/>
    <n v="1054514737"/>
    <n v="0.21852750800000001"/>
    <n v="0.106568603"/>
    <n v="0.16186765"/>
  </r>
  <r>
    <s v="7203.SR"/>
    <x v="225"/>
    <x v="0"/>
    <s v="FY"/>
    <n v="3827650269"/>
    <x v="210"/>
    <n v="55665430"/>
    <n v="4783220"/>
    <n v="566891419"/>
    <n v="765924819"/>
    <n v="0.31230565599999999"/>
    <n v="0.148104288"/>
    <n v="0.194470381"/>
  </r>
  <r>
    <s v="7204.SR"/>
    <x v="226"/>
    <x v="0"/>
    <s v="FY"/>
    <n v="655478211"/>
    <x v="211"/>
    <n v="5547556"/>
    <n v="283141"/>
    <n v="80615566"/>
    <n v="88851326"/>
    <n v="0.176978881"/>
    <n v="0.12298740800000001"/>
    <n v="0.13608826399999999"/>
  </r>
  <r>
    <s v="8010.SR"/>
    <x v="227"/>
    <x v="0"/>
    <s v="FY"/>
    <n v="8356228000"/>
    <x v="212"/>
    <n v="131156000"/>
    <n v="8499000"/>
    <n v="288890000"/>
    <n v="384896000"/>
    <n v="1"/>
    <n v="3.4571818999999997E-2"/>
    <n v="4.7691016000000003E-2"/>
  </r>
  <r>
    <s v="8012.SR"/>
    <x v="228"/>
    <x v="0"/>
    <s v="FY"/>
    <n v="189703000"/>
    <x v="213"/>
    <n v="19095000"/>
    <n v="0"/>
    <n v="23018000"/>
    <n v="0"/>
    <n v="1"/>
    <n v="0.12133703699999999"/>
    <n v="5.3198948000000003E-2"/>
  </r>
  <r>
    <s v="8020.SR"/>
    <x v="229"/>
    <x v="0"/>
    <s v="FY"/>
    <n v="818444000"/>
    <x v="214"/>
    <n v="25678000"/>
    <n v="0"/>
    <n v="-85660000"/>
    <n v="-70896000"/>
    <n v="1"/>
    <n v="-0.104662017"/>
    <n v="-8.7864288999999998E-2"/>
  </r>
  <r>
    <s v="8030.SR"/>
    <x v="230"/>
    <x v="0"/>
    <s v="FY"/>
    <n v="1739129000"/>
    <x v="215"/>
    <n v="82842000"/>
    <n v="0"/>
    <n v="-140588000"/>
    <n v="-129260000"/>
    <n v="1"/>
    <n v="-8.0838167000000002E-2"/>
    <n v="-7.2156234999999999E-2"/>
  </r>
  <r>
    <s v="8040.SR"/>
    <x v="231"/>
    <x v="0"/>
    <s v="FY"/>
    <n v="483016804"/>
    <x v="216"/>
    <n v="31133970"/>
    <n v="0"/>
    <n v="5619429"/>
    <n v="24101666"/>
    <n v="1"/>
    <n v="1.1634024E-2"/>
    <n v="4.8104958000000003E-2"/>
  </r>
  <r>
    <s v="8050.SR"/>
    <x v="232"/>
    <x v="0"/>
    <s v="FY"/>
    <n v="426518000"/>
    <x v="217"/>
    <n v="29840000"/>
    <n v="1333000"/>
    <n v="-112410000"/>
    <n v="-93561000"/>
    <n v="1"/>
    <n v="-0.26355276900000002"/>
    <n v="-0.22406791700000001"/>
  </r>
  <r>
    <s v="80504.SR"/>
    <x v="233"/>
    <x v="0"/>
    <s v="FY"/>
    <s v="Unavailable"/>
    <x v="34"/>
    <s v="Unavailable"/>
    <s v="Unavailable"/>
    <s v="Unavailable"/>
    <s v="Unavailable"/>
    <s v="Unavailable"/>
    <s v="Unavailable"/>
    <s v="Unavailable"/>
  </r>
  <r>
    <s v="8060.SR"/>
    <x v="234"/>
    <x v="0"/>
    <s v="FY"/>
    <n v="1172638000"/>
    <x v="218"/>
    <n v="47126000"/>
    <n v="0"/>
    <n v="-122054000"/>
    <n v="-102217000"/>
    <n v="1"/>
    <n v="-0.10408497799999999"/>
    <n v="-9.0267414000000004E-2"/>
  </r>
  <r>
    <s v="8070.SR"/>
    <x v="235"/>
    <x v="0"/>
    <s v="FY"/>
    <n v="436466000"/>
    <x v="219"/>
    <n v="64001000"/>
    <n v="0"/>
    <n v="29022000"/>
    <n v="43858000"/>
    <n v="1"/>
    <n v="6.6493152E-2"/>
    <n v="6.7079681000000002E-2"/>
  </r>
  <r>
    <s v="8080.SR"/>
    <x v="236"/>
    <x v="0"/>
    <s v="FY"/>
    <n v="158856000"/>
    <x v="220"/>
    <n v="13427000"/>
    <n v="0"/>
    <n v="-5558000"/>
    <n v="2076000"/>
    <n v="1"/>
    <n v="-3.4987662000000003E-2"/>
    <n v="1.3068438999999999E-2"/>
  </r>
  <r>
    <s v="8100.SR"/>
    <x v="237"/>
    <x v="0"/>
    <s v="FY"/>
    <n v="605399605"/>
    <x v="221"/>
    <n v="17575987"/>
    <n v="0"/>
    <n v="-62634679"/>
    <n v="0"/>
    <n v="1"/>
    <n v="-0.10346005899999999"/>
    <n v="-8.8614188999999996E-2"/>
  </r>
  <r>
    <s v="8110.SR"/>
    <x v="238"/>
    <x v="0"/>
    <s v="FY"/>
    <s v="2021 data not available yet."/>
    <x v="222"/>
    <s v="2021 data not available yet."/>
    <s v="2021 data not available yet."/>
    <s v="2021 data not available yet."/>
    <s v="2021 data not available yet."/>
    <s v="2021 data not available yet."/>
    <s v="2021 data not available yet."/>
    <s v="2021 data not available yet."/>
  </r>
  <r>
    <s v="8120.SR"/>
    <x v="239"/>
    <x v="0"/>
    <s v="FY"/>
    <n v="619800204"/>
    <x v="223"/>
    <n v="30278574"/>
    <n v="624886"/>
    <n v="-141189259"/>
    <n v="-125234150"/>
    <n v="1"/>
    <n v="-0.22779801999999999"/>
    <n v="-0.215403342"/>
  </r>
  <r>
    <s v="8150.SR"/>
    <x v="240"/>
    <x v="0"/>
    <s v="FY"/>
    <n v="493020000"/>
    <x v="224"/>
    <n v="15499000"/>
    <n v="0"/>
    <n v="-114584000"/>
    <n v="-99175000"/>
    <n v="1"/>
    <n v="-0.23241247800000001"/>
    <n v="-0.20173623800000001"/>
  </r>
  <r>
    <s v="8160.SR"/>
    <x v="241"/>
    <x v="0"/>
    <s v="FY"/>
    <n v="307375689"/>
    <x v="225"/>
    <n v="22023137"/>
    <n v="158230"/>
    <n v="-5517385"/>
    <n v="7281658"/>
    <n v="1"/>
    <n v="-1.7949972000000002E-2"/>
    <n v="5.5300339999999996E-3"/>
  </r>
  <r>
    <s v="8170.SR"/>
    <x v="242"/>
    <x v="0"/>
    <s v="FY"/>
    <n v="798512323"/>
    <x v="226"/>
    <n v="14131970"/>
    <n v="134268"/>
    <n v="33432317"/>
    <n v="55709793"/>
    <n v="1"/>
    <n v="4.1868254000000001E-2"/>
    <n v="5.9119401000000002E-2"/>
  </r>
  <r>
    <s v="8180.SR"/>
    <x v="243"/>
    <x v="0"/>
    <s v="FY"/>
    <n v="341335064"/>
    <x v="227"/>
    <n v="15446165"/>
    <n v="129341"/>
    <n v="-74471147"/>
    <n v="-65276730"/>
    <n v="1"/>
    <n v="-0.21817608199999999"/>
    <n v="-0.20220722199999999"/>
  </r>
  <r>
    <s v="8190.SR"/>
    <x v="244"/>
    <x v="0"/>
    <s v="FY"/>
    <n v="227383000"/>
    <x v="228"/>
    <n v="26450000"/>
    <n v="257000"/>
    <n v="-73671000"/>
    <n v="-58235000"/>
    <n v="1"/>
    <n v="-0.32399519799999998"/>
    <n v="-0.257239987"/>
  </r>
  <r>
    <s v="8200.SR"/>
    <x v="245"/>
    <x v="0"/>
    <s v="FY"/>
    <n v="899741170"/>
    <x v="229"/>
    <n v="14369901"/>
    <n v="432140"/>
    <n v="38309395"/>
    <n v="40273335"/>
    <n v="1"/>
    <n v="4.2578240000000003E-2"/>
    <n v="6.5919850000000002E-2"/>
  </r>
  <r>
    <s v="8210.SR"/>
    <x v="246"/>
    <x v="0"/>
    <s v="FY"/>
    <n v="10878152000"/>
    <x v="230"/>
    <n v="73924000"/>
    <n v="0"/>
    <n v="625570000"/>
    <n v="834649000"/>
    <n v="1"/>
    <n v="5.7507009999999997E-2"/>
    <n v="7.6727094999999995E-2"/>
  </r>
  <r>
    <s v="8230.SR"/>
    <x v="247"/>
    <x v="0"/>
    <s v="FY"/>
    <n v="2386491000"/>
    <x v="231"/>
    <n v="69586000"/>
    <n v="0"/>
    <n v="108589000"/>
    <n v="148870000"/>
    <n v="1"/>
    <n v="4.5501532999999997E-2"/>
    <n v="5.9271959999999999E-2"/>
  </r>
  <r>
    <s v="8240.SR"/>
    <x v="248"/>
    <x v="0"/>
    <s v="FY"/>
    <n v="129207830"/>
    <x v="232"/>
    <n v="8571192"/>
    <n v="656550"/>
    <n v="8943629"/>
    <n v="17069525"/>
    <n v="1"/>
    <n v="6.9218940000000007E-2"/>
    <n v="0.132109068"/>
  </r>
  <r>
    <s v="8250.SR"/>
    <x v="249"/>
    <x v="0"/>
    <s v="FY"/>
    <n v="1360264000"/>
    <x v="233"/>
    <n v="28285000"/>
    <n v="808000"/>
    <n v="154553000"/>
    <n v="198544000"/>
    <n v="1"/>
    <n v="0.11361985600000001"/>
    <n v="0.14536663499999999"/>
  </r>
  <r>
    <s v="8260.SR"/>
    <x v="250"/>
    <x v="0"/>
    <s v="FY"/>
    <n v="264103000"/>
    <x v="234"/>
    <n v="20648000"/>
    <n v="0"/>
    <n v="-86776000"/>
    <n v="-80707000"/>
    <n v="1"/>
    <n v="-0.32856877800000001"/>
    <n v="-0.30592609700000001"/>
  </r>
  <r>
    <s v="8270.SR"/>
    <x v="251"/>
    <x v="0"/>
    <s v="FY"/>
    <n v="211569507"/>
    <x v="235"/>
    <n v="18336976"/>
    <n v="0"/>
    <n v="4313807"/>
    <n v="18941351"/>
    <n v="1"/>
    <n v="2.0389549999999999E-2"/>
    <n v="7.7368204999999995E-2"/>
  </r>
  <r>
    <s v="8280.SR"/>
    <x v="252"/>
    <x v="0"/>
    <s v="FY"/>
    <n v="116179000"/>
    <x v="236"/>
    <n v="20652000"/>
    <n v="0"/>
    <n v="-35377000"/>
    <n v="0"/>
    <n v="1"/>
    <n v="-0.30450425599999997"/>
    <n v="-0.21293004800000001"/>
  </r>
  <r>
    <s v="8300.SR"/>
    <x v="253"/>
    <x v="0"/>
    <s v="FY"/>
    <n v="558814000"/>
    <x v="237"/>
    <n v="34781000"/>
    <n v="0"/>
    <n v="-54476000"/>
    <n v="0"/>
    <n v="1"/>
    <n v="-9.7485031E-2"/>
    <n v="-7.8466179999999996E-2"/>
  </r>
  <r>
    <s v="8310.SR"/>
    <x v="254"/>
    <x v="0"/>
    <s v="FY"/>
    <n v="253785000"/>
    <x v="238"/>
    <n v="15507000"/>
    <n v="284000"/>
    <n v="-119136000"/>
    <n v="-119202000"/>
    <n v="1"/>
    <n v="-0.46943672800000003"/>
    <n v="-0.47156451300000002"/>
  </r>
  <r>
    <s v="8311.SR"/>
    <x v="255"/>
    <x v="0"/>
    <s v="FY"/>
    <n v="185743000"/>
    <x v="239"/>
    <n v="7505000"/>
    <n v="0"/>
    <n v="-61972000"/>
    <n v="0"/>
    <n v="1"/>
    <n v="-0.33364379799999999"/>
    <n v="-0.29255476699999999"/>
  </r>
  <r>
    <s v="8312.SR"/>
    <x v="256"/>
    <x v="0"/>
    <s v="FY"/>
    <n v="189783000"/>
    <x v="240"/>
    <n v="20435000"/>
    <n v="0"/>
    <n v="-14403000"/>
    <n v="-13435000"/>
    <n v="1"/>
    <n v="-7.5891940000000005E-2"/>
    <n v="-7.0791378000000002E-2"/>
  </r>
  <r>
    <s v="8313.SR"/>
    <x v="257"/>
    <x v="0"/>
    <s v="FY"/>
    <n v="86898916"/>
    <x v="241"/>
    <n v="19733332"/>
    <n v="0"/>
    <n v="35279886"/>
    <n v="43527587"/>
    <n v="0.68413116900000004"/>
    <n v="0.40598764199999998"/>
    <n v="0.45846843500000001"/>
  </r>
  <r>
    <s v="9300.SR"/>
    <x v="258"/>
    <x v="0"/>
    <s v="FY"/>
    <s v="Unavailable"/>
    <x v="34"/>
    <s v="Unavailable"/>
    <s v="Unavailable"/>
    <s v="Unavailable"/>
    <s v="Unavailable"/>
    <s v="Unavailable"/>
    <s v="Unavailable"/>
    <s v="Unavailable"/>
  </r>
  <r>
    <s v="9400.SR"/>
    <x v="259"/>
    <x v="0"/>
    <s v="FY"/>
    <s v="Unavailable"/>
    <x v="34"/>
    <s v="Unavailable"/>
    <s v="Unavailable"/>
    <s v="Unavailable"/>
    <s v="Unavailable"/>
    <s v="Unavailable"/>
    <s v="Unavailable"/>
    <s v="Unavailable"/>
  </r>
  <r>
    <s v="9401.SR"/>
    <x v="260"/>
    <x v="0"/>
    <s v="FY"/>
    <s v="Unavailable"/>
    <x v="34"/>
    <s v="Unavailable"/>
    <s v="Unavailable"/>
    <s v="Unavailable"/>
    <s v="Unavailable"/>
    <s v="Unavailable"/>
    <s v="Unavailable"/>
    <s v="Unavailable"/>
  </r>
  <r>
    <s v="9402.SR"/>
    <x v="261"/>
    <x v="0"/>
    <s v="FY"/>
    <s v="Unavailable"/>
    <x v="34"/>
    <s v="Unavailable"/>
    <s v="Unavailable"/>
    <s v="Unavailable"/>
    <s v="Unavailable"/>
    <s v="Unavailable"/>
    <s v="Unavailable"/>
    <s v="Unavailable"/>
  </r>
  <r>
    <s v="9403.SR"/>
    <x v="262"/>
    <x v="0"/>
    <s v="FY"/>
    <s v="Unavailable"/>
    <x v="34"/>
    <s v="Unavailable"/>
    <s v="Unavailable"/>
    <s v="Unavailable"/>
    <s v="Unavailable"/>
    <s v="Unavailable"/>
    <s v="Unavailable"/>
    <s v="Unavailable"/>
  </r>
  <r>
    <s v="9404.SR"/>
    <x v="263"/>
    <x v="0"/>
    <s v="FY"/>
    <s v="Unavailable"/>
    <x v="34"/>
    <s v="Unavailable"/>
    <s v="Unavailable"/>
    <s v="Unavailable"/>
    <s v="Unavailable"/>
    <s v="Unavailable"/>
    <s v="Unavailable"/>
    <s v="Unavailable"/>
  </r>
  <r>
    <s v="9405.SR"/>
    <x v="264"/>
    <x v="0"/>
    <s v="FY"/>
    <s v="Unavailable"/>
    <x v="34"/>
    <s v="Unavailable"/>
    <s v="Unavailable"/>
    <s v="Unavailable"/>
    <s v="Unavailable"/>
    <s v="Unavailable"/>
    <s v="Unavailable"/>
    <s v="Unavailable"/>
  </r>
  <r>
    <s v="9406.SR"/>
    <x v="265"/>
    <x v="0"/>
    <s v="FY"/>
    <s v="Unavailable"/>
    <x v="34"/>
    <s v="Unavailable"/>
    <s v="Unavailable"/>
    <s v="Unavailable"/>
    <s v="Unavailable"/>
    <s v="Unavailable"/>
    <s v="Unavailable"/>
    <s v="Unavailable"/>
  </r>
  <r>
    <s v="9510.SR"/>
    <x v="266"/>
    <x v="0"/>
    <s v="FY"/>
    <n v="660280419"/>
    <x v="242"/>
    <n v="15951398"/>
    <n v="5755771"/>
    <n v="73402337"/>
    <n v="104784065"/>
    <n v="0.15618383199999999"/>
    <n v="0.111168429"/>
    <n v="0.13509211500000001"/>
  </r>
  <r>
    <s v="9511.SR"/>
    <x v="178"/>
    <x v="0"/>
    <s v="FY"/>
    <n v="103128366"/>
    <x v="169"/>
    <n v="1690832"/>
    <n v="1561427"/>
    <n v="81209527"/>
    <n v="86527427"/>
    <n v="0.62833597100000005"/>
    <n v="0.78746061999999994"/>
    <n v="0.83902645200000003"/>
  </r>
  <r>
    <s v="9512.SR"/>
    <x v="103"/>
    <x v="0"/>
    <s v="FY"/>
    <n v="671065997"/>
    <x v="243"/>
    <n v="4300986"/>
    <n v="1321412"/>
    <n v="213730732"/>
    <n v="331111572"/>
    <n v="0.39372831899999999"/>
    <n v="0.31849435500000001"/>
    <n v="0.493411339"/>
  </r>
  <r>
    <s v="9513.SR"/>
    <x v="267"/>
    <x v="0"/>
    <s v="FY"/>
    <n v="622892946"/>
    <x v="244"/>
    <n v="3401157"/>
    <n v="6587873"/>
    <n v="47057638"/>
    <n v="74860459"/>
    <n v="0.10984301"/>
    <n v="7.5546910999999994E-2"/>
    <n v="0.120819496"/>
  </r>
  <r>
    <s v="9514.SR"/>
    <x v="268"/>
    <x v="0"/>
    <s v="FY"/>
    <n v="53322085"/>
    <x v="245"/>
    <n v="1262531"/>
    <n v="453561"/>
    <n v="9204656"/>
    <n v="14202880"/>
    <n v="0.21538311900000001"/>
    <n v="0.17262370699999999"/>
    <n v="0.19095605500000001"/>
  </r>
  <r>
    <s v="9515.SR"/>
    <x v="269"/>
    <x v="0"/>
    <s v="FY"/>
    <n v="29819143"/>
    <x v="246"/>
    <n v="1886777"/>
    <n v="74629"/>
    <n v="1400936"/>
    <n v="4028369"/>
    <n v="0.29416479200000001"/>
    <n v="4.6981095E-2"/>
    <n v="0.13509338600000001"/>
  </r>
  <r>
    <s v="9516.SR"/>
    <x v="270"/>
    <x v="0"/>
    <s v="FY"/>
    <n v="89591285"/>
    <x v="247"/>
    <n v="2220123"/>
    <n v="311786"/>
    <n v="2788273"/>
    <n v="8762965"/>
    <n v="9.4095045000000002E-2"/>
    <n v="3.1122145E-2"/>
    <n v="3.1871470999999998E-2"/>
  </r>
  <r>
    <s v="9517.SR"/>
    <x v="271"/>
    <x v="0"/>
    <s v="FY"/>
    <n v="202877077"/>
    <x v="248"/>
    <n v="2559484"/>
    <n v="499479"/>
    <n v="16129282"/>
    <n v="20476026"/>
    <n v="0.27964803999999999"/>
    <n v="7.9502733000000006E-2"/>
    <n v="0.102779916"/>
  </r>
  <r>
    <s v="9518.SR"/>
    <x v="272"/>
    <x v="0"/>
    <s v="FY"/>
    <n v="70642658"/>
    <x v="249"/>
    <n v="2795445"/>
    <n v="531195"/>
    <n v="14063361"/>
    <n v="19884911"/>
    <n v="0.35662415200000003"/>
    <n v="0.19907746100000001"/>
    <n v="0.27764804700000001"/>
  </r>
  <r>
    <s v="9519.SR"/>
    <x v="179"/>
    <x v="0"/>
    <s v="FY"/>
    <n v="18901610"/>
    <x v="250"/>
    <n v="1669986"/>
    <n v="8288"/>
    <n v="24328455"/>
    <n v="27253824"/>
    <n v="0.86275428399999998"/>
    <n v="1.287110199"/>
    <n v="1.441878443"/>
  </r>
  <r>
    <s v="9520.SR"/>
    <x v="210"/>
    <x v="0"/>
    <s v="FY"/>
    <n v="234782861"/>
    <x v="196"/>
    <n v="6618594"/>
    <n v="1532068"/>
    <n v="15367655"/>
    <n v="38795187"/>
    <n v="0.28096248499999998"/>
    <n v="6.5454757000000002E-2"/>
    <n v="0.16828607400000001"/>
  </r>
  <r>
    <s v="9521.SR"/>
    <x v="273"/>
    <x v="0"/>
    <s v="FY"/>
    <n v="38983601"/>
    <x v="251"/>
    <n v="4252980"/>
    <n v="32251382"/>
    <n v="23208190"/>
    <n v="31785474"/>
    <n v="0.72467361299999999"/>
    <n v="0.59533212400000002"/>
    <n v="0.40466787599999998"/>
  </r>
  <r>
    <s v="9522.SR"/>
    <x v="274"/>
    <x v="0"/>
    <s v="FY"/>
    <n v="720337357"/>
    <x v="125"/>
    <n v="10972650"/>
    <n v="32251382"/>
    <n v="206247959"/>
    <n v="12859595"/>
    <n v="0.45851346999999998"/>
    <n v="0.28632134199999998"/>
    <n v="0.78438870599999999"/>
  </r>
  <r>
    <s v="9523.SR"/>
    <x v="275"/>
    <x v="0"/>
    <s v="FY"/>
    <n v="641098583"/>
    <x v="252"/>
    <n v="1236542"/>
    <n v="31042629"/>
    <n v="35114974"/>
    <n v="91274649"/>
    <n v="9.5631126999999996E-2"/>
    <n v="5.4773126999999998E-2"/>
    <n v="0.12759452800000001"/>
  </r>
  <r>
    <s v="9524.SR"/>
    <x v="276"/>
    <x v="0"/>
    <s v="FY"/>
    <n v="30108247"/>
    <x v="253"/>
    <n v="-219351737"/>
    <n v="466060"/>
    <n v="5246468"/>
    <n v="7563370"/>
    <n v="0.59101564399999995"/>
    <n v="0.174253519"/>
    <n v="0.25359530200000002"/>
  </r>
  <r>
    <s v="9525.SR"/>
    <x v="277"/>
    <x v="0"/>
    <s v="FY"/>
    <n v="303751059"/>
    <x v="254"/>
    <n v="16332891"/>
    <n v="172780"/>
    <n v="30392008"/>
    <n v="46915571"/>
    <n v="0.268764956"/>
    <n v="0.100055645"/>
    <n v="0.121466329"/>
  </r>
  <r>
    <s v="9526.SR"/>
    <x v="211"/>
    <x v="0"/>
    <s v="FY"/>
    <n v="1159567962"/>
    <x v="255"/>
    <n v="10222255"/>
    <n v="547273"/>
    <n v="117068284"/>
    <n v="127788790"/>
    <n v="0.20826277000000001"/>
    <n v="0.100958536"/>
    <n v="0.108088956"/>
  </r>
  <r>
    <s v="9527.SR"/>
    <x v="278"/>
    <x v="0"/>
    <s v="FY"/>
    <n v="151386080"/>
    <x v="256"/>
    <n v="4526261"/>
    <n v="247919"/>
    <n v="21222822"/>
    <n v="24837024"/>
    <n v="0.45938626599999999"/>
    <n v="0.14019004900000001"/>
    <n v="0.16458769500000001"/>
  </r>
  <r>
    <s v="9528.SR"/>
    <x v="279"/>
    <x v="0"/>
    <s v="FY"/>
    <n v="386463808"/>
    <x v="257"/>
    <n v="63411459"/>
    <n v="2490963"/>
    <n v="60060154"/>
    <n v="49029984"/>
    <n v="0.27092556400000001"/>
    <n v="0.155409518"/>
    <n v="0.18432937499999999"/>
  </r>
  <r>
    <s v="9529.SR"/>
    <x v="280"/>
    <x v="0"/>
    <s v="FY"/>
    <n v="110191981"/>
    <x v="258"/>
    <n v="8346716"/>
    <n v="1285037"/>
    <n v="24882353"/>
    <n v="33299444"/>
    <n v="0.34481204199999999"/>
    <n v="0.22580910900000001"/>
    <n v="0.25206287900000002"/>
  </r>
  <r>
    <s v="9530.SR"/>
    <x v="281"/>
    <x v="0"/>
    <s v="FY"/>
    <n v="618539790"/>
    <x v="259"/>
    <n v="9552077"/>
    <n v="12998784"/>
    <n v="82313802"/>
    <n v="106446458"/>
    <n v="0.232027867"/>
    <n v="0.13307761800000001"/>
    <n v="0.13225648800000001"/>
  </r>
  <r>
    <s v="9531.SR"/>
    <x v="282"/>
    <x v="0"/>
    <s v="FY"/>
    <n v="463236025"/>
    <x v="260"/>
    <n v="4666280"/>
    <n v="5641424"/>
    <n v="173681580"/>
    <n v="222395055"/>
    <n v="0.54280748099999998"/>
    <n v="0.374931073"/>
    <n v="0.48183015800000001"/>
  </r>
  <r>
    <s v="9532.SR"/>
    <x v="283"/>
    <x v="0"/>
    <s v="FY"/>
    <n v="67626114"/>
    <x v="261"/>
    <n v="6627350"/>
    <n v="560814"/>
    <n v="4703004"/>
    <n v="11199011"/>
    <n v="0.506305212"/>
    <n v="6.95442E-2"/>
    <n v="7.8887410000000005E-2"/>
  </r>
  <r>
    <s v="9533.SR"/>
    <x v="284"/>
    <x v="0"/>
    <s v="FY"/>
    <n v="80581300"/>
    <x v="262"/>
    <n v="6479261"/>
    <n v="156048"/>
    <n v="5747317"/>
    <n v="9168925"/>
    <n v="0.349941575"/>
    <n v="7.1323209999999998E-2"/>
    <n v="8.5605420000000002E-2"/>
  </r>
  <r>
    <s v="9534.SR"/>
    <x v="285"/>
    <x v="0"/>
    <s v="FY"/>
    <n v="135143015"/>
    <x v="263"/>
    <n v="3897379"/>
    <n v="822913"/>
    <n v="15536093"/>
    <n v="18746298"/>
    <n v="0.21627560300000001"/>
    <n v="0.114960385"/>
    <n v="0.138752447"/>
  </r>
  <r>
    <s v="9535.SR"/>
    <x v="286"/>
    <x v="0"/>
    <s v="FY"/>
    <n v="769821055"/>
    <x v="264"/>
    <n v="18242452"/>
    <n v="21048497"/>
    <n v="80800218"/>
    <n v="86731336"/>
    <n v="0.13360258899999999"/>
    <n v="0.10495974"/>
    <n v="0.15128492800000001"/>
  </r>
  <r>
    <s v="9536.SR"/>
    <x v="287"/>
    <x v="0"/>
    <s v="FY"/>
    <n v="52240239"/>
    <x v="265"/>
    <n v="962593"/>
    <n v="191569"/>
    <n v="6018098"/>
    <n v="10149606"/>
    <n v="0.421855172"/>
    <n v="0.11520043000000001"/>
    <n v="0.19698020499999999"/>
  </r>
  <r>
    <s v="9537.SR"/>
    <x v="288"/>
    <x v="0"/>
    <s v="FY"/>
    <n v="270551927"/>
    <x v="266"/>
    <n v="15875735"/>
    <n v="4848921"/>
    <n v="28261475"/>
    <n v="39185331"/>
    <n v="0.21388623900000001"/>
    <n v="0.104458598"/>
    <n v="0.13304860299999999"/>
  </r>
  <r>
    <s v="9538.SR"/>
    <x v="289"/>
    <x v="0"/>
    <s v="FY"/>
    <n v="194421673"/>
    <x v="267"/>
    <n v="4989018"/>
    <n v="79261"/>
    <n v="20707512"/>
    <n v="26925347"/>
    <n v="0.31286562899999998"/>
    <n v="0.106508249"/>
    <n v="0.14255695700000001"/>
  </r>
  <r>
    <s v="9539.SR"/>
    <x v="290"/>
    <x v="0"/>
    <s v="FY"/>
    <n v="98723752"/>
    <x v="268"/>
    <n v="3613688"/>
    <n v="737356"/>
    <n v="7220113"/>
    <n v="11875460"/>
    <n v="0.24191948299999999"/>
    <n v="7.3134508000000001E-2"/>
    <n v="0.10158765"/>
  </r>
  <r>
    <s v="9540.SR"/>
    <x v="291"/>
    <x v="0"/>
    <s v="FY"/>
    <n v="153602924"/>
    <x v="269"/>
    <n v="2287111"/>
    <n v="197929"/>
    <n v="11264545"/>
    <n v="15988098"/>
    <n v="0.12195262"/>
    <n v="7.3335486000000005E-2"/>
    <n v="8.5418537000000003E-2"/>
  </r>
  <r>
    <s v="9541.SR"/>
    <x v="292"/>
    <x v="0"/>
    <s v="FY"/>
    <n v="42280009"/>
    <x v="270"/>
    <n v="2908910"/>
    <n v="577700"/>
    <n v="16198124"/>
    <n v="19727762"/>
    <n v="0.63812789199999997"/>
    <n v="0.38311543399999998"/>
    <n v="0.51526304099999998"/>
  </r>
  <r>
    <s v="9542.SR"/>
    <x v="293"/>
    <x v="0"/>
    <s v="FY"/>
    <n v="169374119"/>
    <x v="271"/>
    <n v="1394965"/>
    <n v="1476351"/>
    <n v="16942958"/>
    <n v="24312864"/>
    <n v="0.20204133399999999"/>
    <n v="0.10003274500000001"/>
    <n v="0.149381931"/>
  </r>
  <r>
    <s v="9543.SR"/>
    <x v="294"/>
    <x v="0"/>
    <s v="FY"/>
    <n v="462792369"/>
    <x v="272"/>
    <n v="1455625"/>
    <n v="1257550"/>
    <n v="28336965"/>
    <n v="31215704"/>
    <n v="0.11727339000000001"/>
    <n v="6.1230407000000001E-2"/>
    <n v="7.1674607000000001E-2"/>
  </r>
  <r>
    <s v="9544.SR"/>
    <x v="295"/>
    <x v="0"/>
    <s v="FY"/>
    <n v="72028180"/>
    <x v="273"/>
    <n v="4046884"/>
    <n v="126652"/>
    <n v="36701570"/>
    <n v="39473955"/>
    <n v="0.58060107900000002"/>
    <n v="0.50954459799999996"/>
    <n v="0.55223330699999995"/>
  </r>
  <r>
    <s v="9545.SR"/>
    <x v="296"/>
    <x v="0"/>
    <s v="FY"/>
    <n v="77985227"/>
    <x v="274"/>
    <n v="11670893"/>
    <n v="0"/>
    <n v="3346133"/>
    <n v="3526577"/>
    <n v="0.20090556400000001"/>
    <n v="4.2907267999999998E-2"/>
    <n v="4.2907267999999998E-2"/>
  </r>
  <r>
    <s v="9546.SR"/>
    <x v="297"/>
    <x v="0"/>
    <s v="FY"/>
    <n v="117681668"/>
    <x v="275"/>
    <n v="4757831"/>
    <n v="248881"/>
    <n v="25827253"/>
    <n v="33899490"/>
    <n v="0.39754155299999999"/>
    <n v="0.219467088"/>
    <n v="0.28806093199999999"/>
  </r>
  <r>
    <s v="9547.SR"/>
    <x v="298"/>
    <x v="0"/>
    <s v="FY"/>
    <n v="95532446"/>
    <x v="276"/>
    <n v="5986165"/>
    <n v="5104587"/>
    <n v="17482822"/>
    <n v="28379171"/>
    <n v="0.31412109999999999"/>
    <n v="0.18300402399999999"/>
    <n v="0.29787933"/>
  </r>
  <r>
    <s v="9548.SR"/>
    <x v="299"/>
    <x v="0"/>
    <s v="FY"/>
    <n v="116682997"/>
    <x v="277"/>
    <n v="515673"/>
    <n v="1297657"/>
    <n v="7807305"/>
    <n v="18488527"/>
    <n v="0.140858758"/>
    <n v="6.6910391E-2"/>
    <n v="0.15815137100000001"/>
  </r>
  <r>
    <s v="9549.SR"/>
    <x v="300"/>
    <x v="0"/>
    <s v="FY"/>
    <n v="127742803"/>
    <x v="278"/>
    <n v="9225042"/>
    <n v="514945"/>
    <n v="15873566"/>
    <n v="18500533"/>
    <n v="0.32434795599999999"/>
    <n v="0.12426192"/>
    <n v="0.13608268000000001"/>
  </r>
  <r>
    <s v="9550.SR"/>
    <x v="301"/>
    <x v="0"/>
    <s v="FY"/>
    <n v="185433299"/>
    <x v="279"/>
    <n v="3536357"/>
    <n v="458033"/>
    <n v="18127614"/>
    <n v="24184571"/>
    <n v="0.2219554"/>
    <n v="9.7758137999999994E-2"/>
    <n v="0.12224635"/>
  </r>
  <r>
    <s v="9551.SR"/>
    <x v="302"/>
    <x v="0"/>
    <s v="FY"/>
    <n v="13803727"/>
    <x v="280"/>
    <n v="1221744"/>
    <n v="25776"/>
    <n v="3651417"/>
    <n v="4031378"/>
    <n v="0.40513399"/>
    <n v="0.26452399399999998"/>
    <n v="0.278149227"/>
  </r>
  <r>
    <s v="9552.SR"/>
    <x v="303"/>
    <x v="0"/>
    <s v="FY"/>
    <n v="1917711965"/>
    <x v="281"/>
    <n v="0"/>
    <n v="237144"/>
    <n v="17095679"/>
    <n v="21162502"/>
    <n v="0.918641398"/>
    <n v="8.914623E-3"/>
    <n v="9.4007259999999995E-2"/>
  </r>
  <r>
    <s v="9553.SR"/>
    <x v="304"/>
    <x v="0"/>
    <s v="FY"/>
    <n v="48152978"/>
    <x v="282"/>
    <n v="2442910"/>
    <n v="235640"/>
    <n v="4170796"/>
    <n v="5559828"/>
    <n v="0.16254784899999999"/>
    <n v="8.6615536000000007E-2"/>
    <n v="0.10453253799999999"/>
  </r>
  <r>
    <s v="9555.SR"/>
    <x v="305"/>
    <x v="0"/>
    <s v="FY"/>
    <n v="188560193"/>
    <x v="283"/>
    <n v="6688691"/>
    <n v="1292154"/>
    <n v="20458905"/>
    <n v="25607789"/>
    <n v="0.17143715500000001"/>
    <n v="0.108500658"/>
    <n v="0.1296438"/>
  </r>
  <r>
    <s v="9556.SR"/>
    <x v="306"/>
    <x v="0"/>
    <s v="FY"/>
    <n v="183558754"/>
    <x v="284"/>
    <n v="17333253"/>
    <n v="3074757"/>
    <n v="26847954"/>
    <n v="42507548"/>
    <n v="0.41907129599999998"/>
    <n v="0.14626354499999999"/>
    <n v="0.212888839"/>
  </r>
  <r>
    <s v="9557.SR"/>
    <x v="307"/>
    <x v="0"/>
    <s v="FY"/>
    <n v="37333376"/>
    <x v="285"/>
    <n v="1874000"/>
    <n v="187473"/>
    <n v="6479247"/>
    <n v="8497554"/>
    <n v="0.34265754599999998"/>
    <n v="0.17355106100000001"/>
    <n v="0.22761279300000001"/>
  </r>
  <r>
    <s v="9558.SR"/>
    <x v="308"/>
    <x v="0"/>
    <s v="FY"/>
    <n v="22162176"/>
    <x v="286"/>
    <n v="2484846"/>
    <n v="27461"/>
    <n v="11963111"/>
    <n v="12960595"/>
    <n v="0.643830507"/>
    <n v="0.53979857399999998"/>
    <n v="0.583765376"/>
  </r>
  <r>
    <s v="9559.SR"/>
    <x v="309"/>
    <x v="0"/>
    <s v="FY"/>
    <n v="357497208"/>
    <x v="287"/>
    <n v="5141249"/>
    <n v="94589"/>
    <n v="20541130"/>
    <n v="19984173"/>
    <n v="7.6795533999999999E-2"/>
    <n v="5.7458154999999997E-2"/>
    <n v="5.6148858000000003E-2"/>
  </r>
  <r>
    <s v="9560.SR"/>
    <x v="310"/>
    <x v="0"/>
    <s v="FY"/>
    <n v="79031738"/>
    <x v="288"/>
    <n v="5459367"/>
    <n v="163224"/>
    <n v="17361957"/>
    <n v="20069096"/>
    <n v="0.28435875999999999"/>
    <n v="0.219683351"/>
    <n v="0.234226027"/>
  </r>
  <r>
    <s v="9561.SR"/>
    <x v="311"/>
    <x v="0"/>
    <s v="FY"/>
    <n v="49014525"/>
    <x v="289"/>
    <n v="0"/>
    <n v="94557"/>
    <n v="1573252"/>
    <n v="5122556"/>
    <n v="0.28885466100000001"/>
    <n v="3.2097669000000002E-2"/>
    <n v="0.101544593"/>
  </r>
  <r>
    <s v="9562.SR"/>
    <x v="312"/>
    <x v="0"/>
    <s v="FY"/>
    <n v="59901588"/>
    <x v="290"/>
    <n v="10244511"/>
    <n v="0"/>
    <n v="5644416"/>
    <n v="11730851"/>
    <n v="0.31389710399999998"/>
    <n v="9.4228152999999995E-2"/>
    <n v="0.195835393"/>
  </r>
  <r>
    <s v="9563.SR"/>
    <x v="313"/>
    <x v="0"/>
    <s v="FY"/>
    <n v="258208997"/>
    <x v="291"/>
    <n v="6280886"/>
    <n v="3847382"/>
    <n v="21618486"/>
    <n v="31748040"/>
    <n v="0.14873233499999999"/>
    <n v="8.3724758999999996E-2"/>
    <n v="0.12329884100000001"/>
  </r>
  <r>
    <s v="9564.SR"/>
    <x v="314"/>
    <x v="0"/>
    <s v="FY"/>
    <n v="53752420"/>
    <x v="292"/>
    <n v="0"/>
    <n v="170889"/>
    <n v="10165965"/>
    <n v="12740988"/>
    <n v="0.302663452"/>
    <n v="0.189125718"/>
    <n v="0.23183588799999999"/>
  </r>
  <r>
    <s v="9565.SR"/>
    <x v="315"/>
    <x v="0"/>
    <s v="FY"/>
    <n v="41288874"/>
    <x v="293"/>
    <n v="4614092"/>
    <n v="173176"/>
    <n v="4454281"/>
    <n v="7751911"/>
    <n v="0.22344920300000001"/>
    <n v="0.107880903"/>
    <n v="0.192645602"/>
  </r>
  <r>
    <s v="9566.SR"/>
    <x v="316"/>
    <x v="0"/>
    <s v="FY"/>
    <n v="131593842"/>
    <x v="294"/>
    <n v="0"/>
    <n v="437098"/>
    <n v="11260831"/>
    <n v="25460245"/>
    <n v="0.43909504500000002"/>
    <n v="8.5572628999999997E-2"/>
    <n v="0.15741830800000001"/>
  </r>
  <r>
    <s v="9567.SR"/>
    <x v="317"/>
    <x v="0"/>
    <s v="FY"/>
    <n v="107079201"/>
    <x v="295"/>
    <n v="0"/>
    <n v="1818201"/>
    <n v="15268440"/>
    <n v="24147662"/>
    <n v="0.40056054400000002"/>
    <n v="0.142590156"/>
    <n v="0.220743522"/>
  </r>
  <r>
    <s v="9568.SR"/>
    <x v="318"/>
    <x v="0"/>
    <s v="FY"/>
    <n v="286242996"/>
    <x v="296"/>
    <n v="24339742"/>
    <n v="0"/>
    <n v="18217335"/>
    <n v="20200141"/>
    <n v="0.15165496000000001"/>
    <n v="6.3642902000000001E-2"/>
    <n v="7.0569905000000002E-2"/>
  </r>
  <r>
    <s v="9569.SR"/>
    <x v="319"/>
    <x v="0"/>
    <s v="FY"/>
    <n v="187755064"/>
    <x v="297"/>
    <n v="7231411"/>
    <n v="293758"/>
    <n v="19672223"/>
    <n v="28049925"/>
    <n v="0.13941379500000001"/>
    <n v="0.104775992"/>
    <n v="0.14613028"/>
  </r>
  <r>
    <s v="9570.SR"/>
    <x v="320"/>
    <x v="0"/>
    <s v="FY"/>
    <n v="89844546"/>
    <x v="298"/>
    <n v="0"/>
    <n v="65393"/>
    <n v="16516701"/>
    <n v="20251982"/>
    <n v="0.38645392000000001"/>
    <n v="0.18383643499999999"/>
    <n v="0.22898407200000001"/>
  </r>
  <r>
    <s v="9571.SR"/>
    <x v="321"/>
    <x v="0"/>
    <s v="FY"/>
    <n v="131759340"/>
    <x v="299"/>
    <n v="0"/>
    <n v="362870"/>
    <n v="7577806"/>
    <n v="10969599"/>
    <n v="0.183275402"/>
    <n v="5.7512476999999999E-2"/>
    <n v="8.1608483999999995E-2"/>
  </r>
  <r>
    <s v="9572.SR"/>
    <x v="322"/>
    <x v="0"/>
    <s v="FY"/>
    <n v="45185060"/>
    <x v="300"/>
    <n v="0"/>
    <n v="595077"/>
    <n v="2162958"/>
    <n v="5124624"/>
    <n v="0.248063652"/>
    <n v="4.7868874999999998E-2"/>
    <n v="0.102733514"/>
  </r>
  <r>
    <s v="9574.SR"/>
    <x v="323"/>
    <x v="0"/>
    <s v="FY"/>
    <n v="131259497"/>
    <x v="301"/>
    <n v="0"/>
    <n v="2563380"/>
    <n v="20619166"/>
    <n v="26745974"/>
    <n v="0.49169692500000001"/>
    <n v="0.15708704100000001"/>
    <n v="0.20437233599999999"/>
  </r>
  <r>
    <s v="9575.SR"/>
    <x v="324"/>
    <x v="0"/>
    <s v="FY"/>
    <n v="59074335"/>
    <x v="302"/>
    <n v="0"/>
    <n v="257734"/>
    <n v="24765976"/>
    <n v="29427552"/>
    <n v="0.62763221999999996"/>
    <n v="0.419234106"/>
    <n v="0.49453878699999998"/>
  </r>
  <r>
    <s v="9576.SR"/>
    <x v="325"/>
    <x v="0"/>
    <s v="FY"/>
    <n v="62538801"/>
    <x v="303"/>
    <n v="0"/>
    <n v="293473"/>
    <n v="9294858"/>
    <n v="12375358"/>
    <n v="0.180612577"/>
    <n v="0.14862545899999999"/>
    <n v="0.15803324999999999"/>
  </r>
  <r>
    <s v="9577.SR"/>
    <x v="326"/>
    <x v="0"/>
    <s v="FY"/>
    <n v="46109362"/>
    <x v="304"/>
    <n v="0"/>
    <n v="983224"/>
    <n v="6048093"/>
    <n v="11143897"/>
    <n v="0.292628946"/>
    <n v="0.131168438"/>
    <n v="0.241296334"/>
  </r>
  <r>
    <s v="9578.SR"/>
    <x v="327"/>
    <x v="0"/>
    <s v="FY"/>
    <n v="79287102"/>
    <x v="305"/>
    <n v="13267084"/>
    <n v="393817"/>
    <n v="10682067"/>
    <n v="15772066"/>
    <n v="0.31199838800000002"/>
    <n v="0.13472641499999999"/>
    <n v="0.182355133"/>
  </r>
  <r>
    <s v="9579.SR"/>
    <x v="328"/>
    <x v="0"/>
    <s v="FY"/>
    <n v="13105860"/>
    <x v="306"/>
    <n v="0"/>
    <n v="638891"/>
    <n v="771119"/>
    <n v="2721639"/>
    <n v="0.58077211299999998"/>
    <n v="5.8837726E-2"/>
    <n v="0.16784781800000001"/>
  </r>
  <r>
    <s v="9580.SR"/>
    <x v="329"/>
    <x v="0"/>
    <s v="FY"/>
    <n v="95148868"/>
    <x v="307"/>
    <n v="0"/>
    <n v="51581"/>
    <n v="15220796"/>
    <n v="25539816"/>
    <n v="0.30640415999999998"/>
    <n v="0.15996822999999999"/>
    <n v="0.26779046899999998"/>
  </r>
  <r>
    <s v="9581.SR"/>
    <x v="330"/>
    <x v="0"/>
    <s v="FY"/>
    <n v="20959018"/>
    <x v="308"/>
    <n v="0"/>
    <n v="60000"/>
    <n v="6256455"/>
    <n v="7729474"/>
    <n v="0.70794180299999998"/>
    <n v="0.29850897599999998"/>
    <n v="0.3531821"/>
  </r>
  <r>
    <s v="9583.SR"/>
    <x v="331"/>
    <x v="0"/>
    <s v="FY"/>
    <n v="190778646"/>
    <x v="309"/>
    <n v="0"/>
    <n v="3566662"/>
    <n v="19317877"/>
    <n v="38751518"/>
    <n v="0.226650607"/>
    <n v="0.10125806699999999"/>
    <n v="0.20853623199999999"/>
  </r>
  <r>
    <s v="9584.SR"/>
    <x v="332"/>
    <x v="0"/>
    <s v="FY"/>
    <n v="103401223"/>
    <x v="310"/>
    <n v="0"/>
    <n v="0"/>
    <n v="29414490"/>
    <n v="36757824"/>
    <n v="0.355895452"/>
    <n v="0.28446945899999998"/>
    <n v="0.71553053099999997"/>
  </r>
  <r>
    <s v="9585.SR"/>
    <x v="333"/>
    <x v="0"/>
    <s v="FY"/>
    <n v="19322168"/>
    <x v="311"/>
    <n v="6877010"/>
    <n v="0"/>
    <n v="10003370"/>
    <n v="10435888"/>
    <n v="0.94612623200000001"/>
    <n v="0.51771467900000001"/>
    <n v="0.48228547700000002"/>
  </r>
  <r>
    <s v="9586.SR"/>
    <x v="334"/>
    <x v="0"/>
    <s v="FY"/>
    <n v="18641697"/>
    <x v="312"/>
    <n v="0"/>
    <n v="0"/>
    <n v="27110820"/>
    <n v="28782104"/>
    <n v="1.0700000000000001E-7"/>
    <n v="1.4543107319999999"/>
    <n v="-0.454310463"/>
  </r>
  <r>
    <s v="9587.SR"/>
    <x v="335"/>
    <x v="0"/>
    <s v="FY"/>
    <n v="31965072"/>
    <x v="313"/>
    <n v="6712819"/>
    <n v="0"/>
    <n v="6594380"/>
    <n v="8088379"/>
    <n v="0.49394107399999998"/>
    <n v="0.206299551"/>
    <n v="0.26480090499999998"/>
  </r>
  <r>
    <s v="9588.SR"/>
    <x v="336"/>
    <x v="0"/>
    <s v="FY"/>
    <n v="144742973"/>
    <x v="314"/>
    <n v="0"/>
    <n v="266144"/>
    <n v="4481614"/>
    <n v="12635696"/>
    <n v="8.2142634000000006E-2"/>
    <n v="3.0962567E-2"/>
    <n v="8.3501325000000001E-2"/>
  </r>
  <r>
    <s v="9589.SR"/>
    <x v="337"/>
    <x v="0"/>
    <s v="FY"/>
    <n v="148912289"/>
    <x v="315"/>
    <n v="0"/>
    <n v="1551242"/>
    <n v="13673742"/>
    <n v="32572930"/>
    <n v="0.53576104800000002"/>
    <n v="9.1824134000000002E-2"/>
    <n v="0.218739032"/>
  </r>
  <r>
    <s v="9590.SR"/>
    <x v="338"/>
    <x v="0"/>
    <s v="FY"/>
    <n v="437713"/>
    <x v="316"/>
    <n v="0"/>
    <n v="5313375"/>
    <n v="-11154329"/>
    <n v="-9830934"/>
    <n v="-3.770715058"/>
    <n v="-9.9999999989999999"/>
    <n v="-9.9999999989999999"/>
  </r>
  <r>
    <s v="9591.SR"/>
    <x v="339"/>
    <x v="0"/>
    <s v="FY"/>
    <s v="Unavailable"/>
    <x v="34"/>
    <s v="Unavailable"/>
    <s v="Unavailable"/>
    <s v="Unavailable"/>
    <s v="Unavailable"/>
    <s v="Unavailable"/>
    <s v="Unavailable"/>
    <s v="Unavailable"/>
  </r>
  <r>
    <s v="9592.SR"/>
    <x v="340"/>
    <x v="0"/>
    <s v="FY"/>
    <n v="304497594"/>
    <x v="317"/>
    <n v="4598449"/>
    <n v="2580867"/>
    <n v="7810295"/>
    <n v="34516289"/>
    <n v="0.20230682699999999"/>
    <n v="2.5649775999999999E-2"/>
    <n v="0.110714734"/>
  </r>
  <r>
    <s v="9593.SR"/>
    <x v="341"/>
    <x v="0"/>
    <s v="FY"/>
    <n v="247342686"/>
    <x v="318"/>
    <n v="13967187"/>
    <n v="8464052"/>
    <n v="7974436"/>
    <n v="24550006"/>
    <n v="0.302226155"/>
    <n v="3.2240435999999997E-2"/>
    <n v="8.4949065000000004E-2"/>
  </r>
  <r>
    <s v="9594.SR"/>
    <x v="342"/>
    <x v="0"/>
    <s v="FY"/>
    <n v="40837386"/>
    <x v="319"/>
    <n v="15560710"/>
    <n v="35193"/>
    <n v="-2206474"/>
    <n v="1262033"/>
    <n v="0.34359187400000002"/>
    <n v="-5.4030736000000003E-2"/>
    <n v="2.5141423E-2"/>
  </r>
  <r>
    <s v="9595.SR"/>
    <x v="343"/>
    <x v="0"/>
    <s v="FY"/>
    <n v="10367523"/>
    <x v="320"/>
    <n v="0"/>
    <n v="68079"/>
    <n v="4920358"/>
    <n v="5751275"/>
    <n v="0.69643838800000002"/>
    <n v="0.47459340100000003"/>
    <n v="0.50107532899999996"/>
  </r>
  <r>
    <s v="9596.SR"/>
    <x v="344"/>
    <x v="0"/>
    <s v="FY"/>
    <n v="182147423"/>
    <x v="321"/>
    <n v="32850484"/>
    <n v="0"/>
    <n v="43700988"/>
    <n v="1253681"/>
    <n v="0.87866854400000005"/>
    <n v="0.23992097900000001"/>
    <n v="6.8827819999999996E-3"/>
  </r>
  <r>
    <s v="9597.SR"/>
    <x v="345"/>
    <x v="0"/>
    <s v="FY"/>
    <s v="Unavailable"/>
    <x v="34"/>
    <s v="Unavailable"/>
    <s v="Unavailable"/>
    <s v="Unavailable"/>
    <s v="Unavailable"/>
    <s v="Unavailable"/>
    <s v="Unavailable"/>
    <s v="Unavailable"/>
  </r>
  <r>
    <s v="9598.SR"/>
    <x v="346"/>
    <x v="0"/>
    <s v="FY"/>
    <s v="Unavailable"/>
    <x v="34"/>
    <s v="Unavailable"/>
    <s v="Unavailable"/>
    <s v="Unavailable"/>
    <s v="Unavailable"/>
    <s v="Unavailable"/>
    <s v="Unavailable"/>
    <s v="Unavailable"/>
  </r>
  <r>
    <s v="9599.SR"/>
    <x v="347"/>
    <x v="0"/>
    <s v="FY"/>
    <n v="254133272"/>
    <x v="322"/>
    <n v="2570282"/>
    <n v="220351"/>
    <n v="4230949"/>
    <n v="7211822"/>
    <n v="2.9750948999999999E-2"/>
    <n v="1.6648544000000001E-2"/>
    <n v="2.9631538999999998E-2"/>
  </r>
  <r>
    <s v="9600.SR"/>
    <x v="348"/>
    <x v="0"/>
    <s v="FY"/>
    <n v="61228950"/>
    <x v="323"/>
    <n v="0"/>
    <n v="1035643"/>
    <n v="6127982"/>
    <n v="8348526"/>
    <n v="0.27991389700000002"/>
    <n v="0.100083082"/>
    <n v="0.13959671000000001"/>
  </r>
  <r>
    <s v="9601.SR"/>
    <x v="349"/>
    <x v="0"/>
    <s v="FY"/>
    <n v="120551528"/>
    <x v="324"/>
    <n v="60816"/>
    <n v="0"/>
    <n v="24614748"/>
    <n v="39233845"/>
    <n v="0.286041302"/>
    <n v="0.20418445499999999"/>
    <n v="0.32545290500000001"/>
  </r>
  <r>
    <s v="9602.SR"/>
    <x v="350"/>
    <x v="0"/>
    <s v="FY"/>
    <s v="Unavailable"/>
    <x v="34"/>
    <s v="Unavailable"/>
    <s v="Unavailable"/>
    <s v="Unavailable"/>
    <s v="Unavailable"/>
    <s v="Unavailable"/>
    <s v="Unavailable"/>
    <s v="Unavailable"/>
  </r>
  <r>
    <s v="9603.SR"/>
    <x v="351"/>
    <x v="0"/>
    <s v="FY"/>
    <s v="Unavailable"/>
    <x v="34"/>
    <s v="Unavailable"/>
    <s v="Unavailable"/>
    <s v="Unavailable"/>
    <s v="Unavailable"/>
    <s v="Unavailable"/>
    <s v="Unavailable"/>
    <s v="Unavailable"/>
  </r>
  <r>
    <s v="9604.SR"/>
    <x v="352"/>
    <x v="0"/>
    <s v="FY"/>
    <s v="Unavailable"/>
    <x v="34"/>
    <s v="Unavailable"/>
    <s v="Unavailable"/>
    <s v="Unavailable"/>
    <s v="Unavailable"/>
    <s v="Unavailable"/>
    <s v="Unavailable"/>
    <s v="Unavailable"/>
  </r>
  <r>
    <s v="9605.SR"/>
    <x v="353"/>
    <x v="0"/>
    <s v="FY"/>
    <s v="Unavailable"/>
    <x v="34"/>
    <s v="Unavailable"/>
    <s v="Unavailable"/>
    <s v="Unavailable"/>
    <s v="Unavailable"/>
    <s v="Unavailable"/>
    <s v="Unavailable"/>
    <s v="Unavailable"/>
  </r>
  <r>
    <s v="9606.SR"/>
    <x v="354"/>
    <x v="0"/>
    <s v="FY"/>
    <s v="Unavailable"/>
    <x v="34"/>
    <s v="Unavailable"/>
    <s v="Unavailable"/>
    <s v="Unavailable"/>
    <s v="Unavailable"/>
    <s v="Unavailable"/>
    <s v="Unavailable"/>
    <s v="Unavailable"/>
  </r>
  <r>
    <s v="9607.SR"/>
    <x v="355"/>
    <x v="0"/>
    <s v="FY"/>
    <s v="Unavailable"/>
    <x v="34"/>
    <s v="Unavailable"/>
    <s v="Unavailable"/>
    <s v="Unavailable"/>
    <s v="Unavailable"/>
    <s v="Unavailable"/>
    <s v="Unavailable"/>
    <s v="Unavailable"/>
  </r>
  <r>
    <s v="9608.SR"/>
    <x v="356"/>
    <x v="0"/>
    <s v="FY"/>
    <s v="Unavailable"/>
    <x v="34"/>
    <s v="Unavailable"/>
    <s v="Unavailable"/>
    <s v="Unavailable"/>
    <s v="Unavailable"/>
    <s v="Unavailable"/>
    <s v="Unavailable"/>
    <s v="Unavailable"/>
  </r>
  <r>
    <s v="9609.SR"/>
    <x v="357"/>
    <x v="0"/>
    <s v="FY"/>
    <s v="Unavailable"/>
    <x v="34"/>
    <s v="Unavailable"/>
    <s v="Unavailable"/>
    <s v="Unavailable"/>
    <s v="Unavailable"/>
    <s v="Unavailable"/>
    <s v="Unavailable"/>
    <s v="Unavailable"/>
  </r>
  <r>
    <s v="9610.SR"/>
    <x v="358"/>
    <x v="0"/>
    <s v="FY"/>
    <s v="Unavailable"/>
    <x v="34"/>
    <s v="Unavailable"/>
    <s v="Unavailable"/>
    <s v="Unavailable"/>
    <s v="Unavailable"/>
    <s v="Unavailable"/>
    <s v="Unavailable"/>
    <s v="Unavailable"/>
  </r>
  <r>
    <s v="9611.SR"/>
    <x v="359"/>
    <x v="0"/>
    <s v="FY"/>
    <s v="Unavailable"/>
    <x v="34"/>
    <s v="Unavailable"/>
    <s v="Unavailable"/>
    <s v="Unavailable"/>
    <s v="Unavailable"/>
    <s v="Unavailable"/>
    <s v="Unavailable"/>
    <s v="Unavailable"/>
  </r>
  <r>
    <s v="9612.SR"/>
    <x v="360"/>
    <x v="0"/>
    <s v="FY"/>
    <s v="Unavailable"/>
    <x v="34"/>
    <s v="Unavailable"/>
    <s v="Unavailable"/>
    <s v="Unavailable"/>
    <s v="Unavailable"/>
    <s v="Unavailable"/>
    <s v="Unavailable"/>
    <s v="Unavailable"/>
  </r>
  <r>
    <s v="9613.SR"/>
    <x v="361"/>
    <x v="0"/>
    <s v="FY"/>
    <s v="Unavailable"/>
    <x v="34"/>
    <s v="Unavailable"/>
    <s v="Unavailable"/>
    <s v="Unavailable"/>
    <s v="Unavailable"/>
    <s v="Unavailable"/>
    <s v="Unavailable"/>
    <s v="Unavailable"/>
  </r>
  <r>
    <s v="9614.SR"/>
    <x v="362"/>
    <x v="0"/>
    <s v="FY"/>
    <s v="Unavailable"/>
    <x v="34"/>
    <s v="Unavailable"/>
    <s v="Unavailable"/>
    <s v="Unavailable"/>
    <s v="Unavailable"/>
    <s v="Unavailable"/>
    <s v="Unavailable"/>
    <s v="Unavailable"/>
  </r>
  <r>
    <s v="9615.SR"/>
    <x v="363"/>
    <x v="0"/>
    <s v="FY"/>
    <s v="Unavailable"/>
    <x v="34"/>
    <s v="Unavailable"/>
    <s v="Unavailable"/>
    <s v="Unavailable"/>
    <s v="Unavailable"/>
    <s v="Unavailable"/>
    <s v="Unavailable"/>
    <s v="Unavailable"/>
  </r>
  <r>
    <s v="9616.SR"/>
    <x v="364"/>
    <x v="0"/>
    <s v="FY"/>
    <s v="Unavailable"/>
    <x v="34"/>
    <s v="Unavailable"/>
    <s v="Unavailable"/>
    <s v="Unavailable"/>
    <s v="Unavailable"/>
    <s v="Unavailable"/>
    <s v="Unavailable"/>
    <s v="Unavailable"/>
  </r>
  <r>
    <s v="9617.SR"/>
    <x v="365"/>
    <x v="0"/>
    <s v="FY"/>
    <s v="Unavailable"/>
    <x v="34"/>
    <s v="Unavailable"/>
    <s v="Unavailable"/>
    <s v="Unavailable"/>
    <s v="Unavailable"/>
    <s v="Unavailable"/>
    <s v="Unavailable"/>
    <s v="Unavailable"/>
  </r>
  <r>
    <s v="9618.SR"/>
    <x v="366"/>
    <x v="0"/>
    <s v="FY"/>
    <s v="Unavailable"/>
    <x v="34"/>
    <s v="Unavailable"/>
    <s v="Unavailable"/>
    <s v="Unavailable"/>
    <s v="Unavailable"/>
    <s v="Unavailable"/>
    <s v="Unavailable"/>
    <s v="Unavailable"/>
  </r>
  <r>
    <s v="9619.SR"/>
    <x v="367"/>
    <x v="0"/>
    <s v="FY"/>
    <s v="Unavailable"/>
    <x v="34"/>
    <s v="Unavailable"/>
    <s v="Unavailable"/>
    <s v="Unavailable"/>
    <s v="Unavailable"/>
    <s v="Unavailable"/>
    <s v="Unavailable"/>
    <s v="Unavailable"/>
  </r>
  <r>
    <s v="9620.SR"/>
    <x v="368"/>
    <x v="0"/>
    <s v="FY"/>
    <s v="Unavailable"/>
    <x v="34"/>
    <s v="Unavailable"/>
    <s v="Unavailable"/>
    <s v="Unavailable"/>
    <s v="Unavailable"/>
    <s v="Unavailable"/>
    <s v="Unavailable"/>
    <s v="Unavailable"/>
  </r>
  <r>
    <s v="9621.SR"/>
    <x v="369"/>
    <x v="0"/>
    <s v="FY"/>
    <s v="Unavailable"/>
    <x v="34"/>
    <s v="Unavailable"/>
    <s v="Unavailable"/>
    <s v="Unavailable"/>
    <s v="Unavailable"/>
    <s v="Unavailable"/>
    <s v="Unavailable"/>
    <s v="Unavailable"/>
  </r>
  <r>
    <s v="9622.SR"/>
    <x v="370"/>
    <x v="0"/>
    <s v="FY"/>
    <s v="Unavailable"/>
    <x v="34"/>
    <s v="Unavailable"/>
    <s v="Unavailable"/>
    <s v="Unavailable"/>
    <s v="Unavailable"/>
    <s v="Unavailable"/>
    <s v="Unavailable"/>
    <s v="Unavailable"/>
  </r>
  <r>
    <s v="9623.SR"/>
    <x v="371"/>
    <x v="0"/>
    <s v="FY"/>
    <s v="Unavailable"/>
    <x v="34"/>
    <s v="Unavailable"/>
    <s v="Unavailable"/>
    <s v="Unavailable"/>
    <s v="Unavailable"/>
    <s v="Unavailable"/>
    <s v="Unavailable"/>
    <s v="Unavailable"/>
  </r>
  <r>
    <s v="9624.SR"/>
    <x v="372"/>
    <x v="0"/>
    <s v="FY"/>
    <s v="Unavailable"/>
    <x v="34"/>
    <s v="Unavailable"/>
    <s v="Unavailable"/>
    <s v="Unavailable"/>
    <s v="Unavailable"/>
    <s v="Unavailable"/>
    <s v="Unavailable"/>
    <s v="Unavailable"/>
  </r>
  <r>
    <s v="9625.SR"/>
    <x v="373"/>
    <x v="0"/>
    <s v="FY"/>
    <s v="Unavailable"/>
    <x v="34"/>
    <s v="Unavailable"/>
    <s v="Unavailable"/>
    <s v="Unavailable"/>
    <s v="Unavailable"/>
    <s v="Unavailable"/>
    <s v="Unavailable"/>
    <s v="Unavailable"/>
  </r>
  <r>
    <s v="9626.SR"/>
    <x v="374"/>
    <x v="0"/>
    <s v="FY"/>
    <s v="Unavailable"/>
    <x v="34"/>
    <s v="Unavailable"/>
    <s v="Unavailable"/>
    <s v="Unavailable"/>
    <s v="Unavailable"/>
    <s v="Unavailable"/>
    <s v="Unavailable"/>
    <s v="Unavailable"/>
  </r>
  <r>
    <s v="9627.SR"/>
    <x v="375"/>
    <x v="0"/>
    <s v="FY"/>
    <s v="Unavailable"/>
    <x v="34"/>
    <s v="Unavailable"/>
    <s v="Unavailable"/>
    <s v="Unavailable"/>
    <s v="Unavailable"/>
    <s v="Unavailable"/>
    <s v="Unavailable"/>
    <s v="Unavailable"/>
  </r>
  <r>
    <s v="9628.SR"/>
    <x v="376"/>
    <x v="0"/>
    <s v="FY"/>
    <s v="Unavailable"/>
    <x v="34"/>
    <s v="Unavailable"/>
    <s v="Unavailable"/>
    <s v="Unavailable"/>
    <s v="Unavailable"/>
    <s v="Unavailable"/>
    <s v="Unavailable"/>
    <s v="Unavailable"/>
  </r>
  <r>
    <s v="1010.SR"/>
    <x v="0"/>
    <x v="1"/>
    <s v="FY"/>
    <n v="13318944000"/>
    <x v="325"/>
    <n v="1336308000"/>
    <n v="286015000"/>
    <n v="7019322000"/>
    <n v="8449206000"/>
    <n v="1"/>
    <n v="0.52701790800000003"/>
    <n v="0.62835071600000003"/>
  </r>
  <r>
    <s v="1020.SR"/>
    <x v="1"/>
    <x v="1"/>
    <s v="FY"/>
    <n v="3429643000"/>
    <x v="326"/>
    <n v="611388000"/>
    <n v="91901000"/>
    <n v="1109088000"/>
    <n v="1487220000"/>
    <n v="1"/>
    <n v="0.32338292899999999"/>
    <n v="0.43568558000000002"/>
  </r>
  <r>
    <s v="1030.SR"/>
    <x v="2"/>
    <x v="1"/>
    <s v="FY"/>
    <n v="3281043000"/>
    <x v="327"/>
    <n v="394877000"/>
    <n v="12597000"/>
    <n v="1507855000"/>
    <n v="1796095000"/>
    <n v="1"/>
    <n v="0.45956575399999999"/>
    <n v="0.56901143899999995"/>
  </r>
  <r>
    <s v="1050.SR"/>
    <x v="3"/>
    <x v="1"/>
    <s v="FY"/>
    <n v="8021256000"/>
    <x v="328"/>
    <n v="141428000"/>
    <n v="5671000"/>
    <n v="3575130000"/>
    <n v="4225331000"/>
    <n v="1"/>
    <n v="0.44570700699999999"/>
    <n v="0.526766756"/>
  </r>
  <r>
    <s v="1060.SR"/>
    <x v="4"/>
    <x v="1"/>
    <s v="FY"/>
    <n v="9701005000"/>
    <x v="329"/>
    <n v="1337942000"/>
    <n v="203039000"/>
    <n v="4827605000"/>
    <n v="6007603000"/>
    <n v="1"/>
    <n v="0.49763967799999997"/>
    <n v="0.63650075399999995"/>
  </r>
  <r>
    <s v="1080.SR"/>
    <x v="5"/>
    <x v="1"/>
    <s v="FY"/>
    <n v="6859586000"/>
    <x v="330"/>
    <n v="810766000"/>
    <n v="93543000"/>
    <n v="3070405000"/>
    <n v="3774363000"/>
    <n v="1"/>
    <n v="0.44760791700000002"/>
    <n v="0.56122833100000002"/>
  </r>
  <r>
    <s v="1111.SR"/>
    <x v="6"/>
    <x v="1"/>
    <s v="FY"/>
    <n v="1071429658"/>
    <x v="331"/>
    <n v="46392801"/>
    <n v="130602"/>
    <n v="424598326"/>
    <n v="559461349"/>
    <n v="0.63812284699999999"/>
    <n v="0.396291369"/>
    <n v="0.49389086799999998"/>
  </r>
  <r>
    <s v="1120.SR"/>
    <x v="7"/>
    <x v="1"/>
    <s v="FY"/>
    <n v="28559932000"/>
    <x v="332"/>
    <n v="2725760000"/>
    <n v="0"/>
    <n v="17150825000"/>
    <n v="20432572000"/>
    <n v="1"/>
    <n v="0.60052051200000001"/>
    <n v="0.71087340099999996"/>
  </r>
  <r>
    <s v="1140.SR"/>
    <x v="8"/>
    <x v="1"/>
    <s v="FY"/>
    <n v="5173109000"/>
    <x v="333"/>
    <n v="770527000"/>
    <n v="128384999"/>
    <n v="2081688000"/>
    <n v="2611133000"/>
    <n v="1"/>
    <n v="0.40240559399999998"/>
    <n v="0.50475120500000004"/>
  </r>
  <r>
    <s v="1150.SR"/>
    <x v="9"/>
    <x v="1"/>
    <s v="FY"/>
    <n v="7967671000"/>
    <x v="334"/>
    <n v="1092312000"/>
    <n v="0"/>
    <n v="3599140000"/>
    <n v="4288481000"/>
    <n v="1"/>
    <n v="0.45171794900000001"/>
    <n v="0.53867874299999996"/>
  </r>
  <r>
    <s v="1180.SR"/>
    <x v="10"/>
    <x v="1"/>
    <s v="FY"/>
    <n v="34038190000"/>
    <x v="335"/>
    <n v="2663574000"/>
    <n v="345085000"/>
    <n v="18580690000"/>
    <n v="23556879000"/>
    <n v="1"/>
    <n v="0.54587773299999998"/>
    <n v="0.68771964699999999"/>
  </r>
  <r>
    <s v="1182.SR"/>
    <x v="11"/>
    <x v="1"/>
    <s v="FY"/>
    <n v="224255000"/>
    <x v="336"/>
    <n v="13955000"/>
    <n v="71381000"/>
    <n v="96722000"/>
    <n v="0"/>
    <n v="0.95140353600000005"/>
    <n v="0.43130364999999998"/>
    <n v="0.53635816400000003"/>
  </r>
  <r>
    <s v="1183.SR"/>
    <x v="12"/>
    <x v="1"/>
    <s v="FY"/>
    <n v="192120478"/>
    <x v="337"/>
    <n v="13338723"/>
    <n v="106706161"/>
    <n v="95889625"/>
    <n v="0"/>
    <n v="0.84665330699999997"/>
    <n v="0.499111943"/>
    <n v="0.53348053299999998"/>
  </r>
  <r>
    <s v="1201.SR"/>
    <x v="13"/>
    <x v="1"/>
    <s v="FY"/>
    <n v="1045399000"/>
    <x v="338"/>
    <n v="13635000"/>
    <n v="35108000"/>
    <n v="-158916000"/>
    <n v="-52647000"/>
    <n v="3.1136436999999999E-2"/>
    <n v="-0.15201468500000001"/>
    <n v="-1.1889240000000001E-2"/>
  </r>
  <r>
    <s v="1202.SR"/>
    <x v="14"/>
    <x v="1"/>
    <s v="FY"/>
    <n v="1187005798"/>
    <x v="339"/>
    <n v="23606985"/>
    <n v="17239845"/>
    <n v="269698532"/>
    <n v="407208343"/>
    <n v="0.42357509799999998"/>
    <n v="0.22720911099999999"/>
    <n v="0.35574409800000001"/>
  </r>
  <r>
    <s v="1210.SR"/>
    <x v="15"/>
    <x v="1"/>
    <s v="FY"/>
    <n v="674665582"/>
    <x v="340"/>
    <n v="7924159"/>
    <n v="9754311"/>
    <n v="70395387"/>
    <n v="112910701"/>
    <n v="0.261085075"/>
    <n v="0.104341156"/>
    <n v="0.17507378300000001"/>
  </r>
  <r>
    <s v="1211.SR"/>
    <x v="16"/>
    <x v="1"/>
    <s v="FY"/>
    <n v="40277122289"/>
    <x v="341"/>
    <n v="997061058"/>
    <n v="1337752796"/>
    <n v="9319047152"/>
    <n v="18954989673"/>
    <n v="0.403428809"/>
    <n v="0.23137321199999999"/>
    <n v="0.47606278000000002"/>
  </r>
  <r>
    <s v="1212.SR"/>
    <x v="17"/>
    <x v="1"/>
    <s v="FY"/>
    <n v="2594148494"/>
    <x v="342"/>
    <n v="52298136"/>
    <n v="1950536"/>
    <n v="302707236"/>
    <n v="473705374"/>
    <n v="0.40092247199999997"/>
    <n v="0.116688477"/>
    <n v="0.16309815799999999"/>
  </r>
  <r>
    <s v="1213.SR"/>
    <x v="18"/>
    <x v="1"/>
    <s v="FY"/>
    <n v="280181000"/>
    <x v="343"/>
    <n v="3610000"/>
    <n v="7435000"/>
    <n v="-1376000"/>
    <n v="32469000"/>
    <n v="0.17814555600000001"/>
    <n v="-4.9111110000000001E-3"/>
    <n v="0.11824499199999999"/>
  </r>
  <r>
    <s v="1214.SR"/>
    <x v="19"/>
    <x v="1"/>
    <s v="FY"/>
    <n v="1037226000"/>
    <x v="344"/>
    <n v="29583000"/>
    <n v="454000"/>
    <n v="32832000"/>
    <n v="53614000"/>
    <n v="0.22911400200000001"/>
    <n v="3.1653661E-2"/>
    <n v="6.3108714999999996E-2"/>
  </r>
  <r>
    <s v="1301.SR"/>
    <x v="20"/>
    <x v="1"/>
    <s v="FY"/>
    <n v="1026362591"/>
    <x v="345"/>
    <n v="2568160"/>
    <n v="1914251"/>
    <n v="56675330"/>
    <n v="81102699"/>
    <n v="0.104552781"/>
    <n v="5.5219598000000002E-2"/>
    <n v="7.9019539E-2"/>
  </r>
  <r>
    <s v="1302.SR"/>
    <x v="21"/>
    <x v="1"/>
    <s v="FY"/>
    <n v="3631880000"/>
    <x v="346"/>
    <n v="17070000"/>
    <n v="0"/>
    <n v="162850000"/>
    <n v="271506000"/>
    <n v="0.123164312"/>
    <n v="4.4839036999999998E-2"/>
    <n v="8.2104860000000002E-2"/>
  </r>
  <r>
    <s v="1303.SR"/>
    <x v="22"/>
    <x v="1"/>
    <s v="FY"/>
    <n v="1066088833"/>
    <x v="347"/>
    <n v="12117121"/>
    <n v="19459808"/>
    <n v="94170010"/>
    <n v="159365360"/>
    <n v="0.222891377"/>
    <n v="8.8332235999999995E-2"/>
    <n v="0.14926293400000001"/>
  </r>
  <r>
    <s v="1304.SR"/>
    <x v="23"/>
    <x v="1"/>
    <s v="FY"/>
    <n v="1464976007"/>
    <x v="348"/>
    <n v="6980311"/>
    <n v="1952584"/>
    <n v="-17013073"/>
    <n v="69454977"/>
    <n v="5.3350472000000003E-2"/>
    <n v="-1.1613208999999999E-2"/>
    <n v="2.9057734000000002E-2"/>
  </r>
  <r>
    <s v="1320.SR"/>
    <x v="24"/>
    <x v="1"/>
    <s v="FY"/>
    <n v="747622847"/>
    <x v="349"/>
    <n v="5874883"/>
    <n v="11071797"/>
    <n v="54205644"/>
    <n v="112163905"/>
    <n v="0.14333747099999999"/>
    <n v="7.2503996000000001E-2"/>
    <n v="0.158476749"/>
  </r>
  <r>
    <s v="1321.SR"/>
    <x v="25"/>
    <x v="1"/>
    <s v="FY"/>
    <n v="935506334"/>
    <x v="25"/>
    <n v="4385051"/>
    <n v="22478232"/>
    <n v="148266023"/>
    <n v="38621094"/>
    <n v="0.246066708"/>
    <n v="0.15848746"/>
    <n v="0.25310265599999998"/>
  </r>
  <r>
    <s v="1322.SR"/>
    <x v="26"/>
    <x v="1"/>
    <s v="FY"/>
    <n v="582768703"/>
    <x v="350"/>
    <n v="13209037"/>
    <n v="12042497"/>
    <n v="126331146"/>
    <n v="264089340"/>
    <n v="0.357535043"/>
    <n v="0.21677750600000001"/>
    <n v="0.45316321799999998"/>
  </r>
  <r>
    <s v="1810.SR"/>
    <x v="27"/>
    <x v="1"/>
    <s v="FY"/>
    <n v="2270707099"/>
    <x v="351"/>
    <n v="191811072"/>
    <n v="54722309"/>
    <n v="-45744373"/>
    <n v="410320167"/>
    <n v="0.39805442400000002"/>
    <n v="-2.0145430999999998E-2"/>
    <n v="0.141189763"/>
  </r>
  <r>
    <s v="1820.SR"/>
    <x v="28"/>
    <x v="1"/>
    <s v="FY"/>
    <n v="720893000"/>
    <x v="352"/>
    <n v="40484000"/>
    <n v="58839000"/>
    <n v="-81488000"/>
    <n v="208218000"/>
    <n v="0.18868680900000001"/>
    <n v="-0.11303758"/>
    <n v="0.24735571000000001"/>
  </r>
  <r>
    <s v="1830.SR"/>
    <x v="29"/>
    <x v="1"/>
    <s v="FY"/>
    <n v="1065788788"/>
    <x v="353"/>
    <n v="34942007"/>
    <n v="48556173"/>
    <n v="254758323"/>
    <n v="559793221"/>
    <n v="0.40920032200000001"/>
    <n v="0.23903265400000001"/>
    <n v="0.52142564999999996"/>
  </r>
  <r>
    <s v="1831.SR"/>
    <x v="30"/>
    <x v="1"/>
    <s v="FY"/>
    <n v="1683594673"/>
    <x v="354"/>
    <n v="24340854"/>
    <n v="10551899"/>
    <n v="154114400"/>
    <n v="149377313"/>
    <n v="0.136148398"/>
    <n v="9.1538896999999994E-2"/>
    <n v="0.120772649"/>
  </r>
  <r>
    <s v="1832.SR"/>
    <x v="31"/>
    <x v="1"/>
    <s v="FY"/>
    <n v="110822288"/>
    <x v="355"/>
    <n v="2126773"/>
    <n v="915508"/>
    <n v="-7215933"/>
    <n v="8320940"/>
    <n v="0.13996365099999999"/>
    <n v="-6.5112650999999994E-2"/>
    <n v="6.5192878999999995E-2"/>
  </r>
  <r>
    <s v="1833.SR"/>
    <x v="32"/>
    <x v="1"/>
    <s v="FY"/>
    <n v="944729376"/>
    <x v="356"/>
    <n v="6641928"/>
    <n v="1035503"/>
    <n v="75987371"/>
    <n v="99747659"/>
    <n v="0.13510533699999999"/>
    <n v="8.0432950000000003E-2"/>
    <n v="0.11050382"/>
  </r>
  <r>
    <s v="1834.SR"/>
    <x v="33"/>
    <x v="1"/>
    <s v="FY"/>
    <n v="1839445641"/>
    <x v="357"/>
    <n v="44225600"/>
    <n v="0"/>
    <n v="150249210"/>
    <n v="206584242"/>
    <n v="0.120227731"/>
    <n v="8.1681789000000005E-2"/>
    <n v="0.10709408099999999"/>
  </r>
  <r>
    <s v="1835.SR"/>
    <x v="34"/>
    <x v="1"/>
    <s v="FY"/>
    <s v="Unavailable"/>
    <x v="34"/>
    <s v="Unavailable"/>
    <s v="Unavailable"/>
    <s v="Unavailable"/>
    <s v="Unavailable"/>
    <s v="Unavailable"/>
    <s v="Unavailable"/>
    <s v="Unavailable"/>
  </r>
  <r>
    <s v="2001.SR"/>
    <x v="35"/>
    <x v="1"/>
    <s v="FY"/>
    <n v="1076824269"/>
    <x v="358"/>
    <n v="20608504"/>
    <n v="23671994"/>
    <n v="206428499"/>
    <n v="363763397"/>
    <n v="0.38278711199999998"/>
    <n v="0.19170119499999999"/>
    <n v="0.324240943"/>
  </r>
  <r>
    <s v="2010.SR"/>
    <x v="36"/>
    <x v="1"/>
    <s v="FY"/>
    <n v="198466764000"/>
    <x v="359"/>
    <n v="8629817000"/>
    <n v="1983404000"/>
    <n v="16529722000"/>
    <n v="35276199000"/>
    <n v="0.21476754200000001"/>
    <n v="8.3287104000000001E-2"/>
    <n v="0.17272375100000001"/>
  </r>
  <r>
    <s v="2020.SR"/>
    <x v="37"/>
    <x v="1"/>
    <s v="FY"/>
    <n v="18980830000"/>
    <x v="360"/>
    <n v="216276000"/>
    <n v="11560000"/>
    <n v="10036764000"/>
    <n v="11376899000"/>
    <n v="0.589376334"/>
    <n v="0.52878425200000001"/>
    <n v="0.62074903999999997"/>
  </r>
  <r>
    <s v="2030.SR"/>
    <x v="38"/>
    <x v="1"/>
    <s v="FY"/>
    <n v="34478958"/>
    <x v="361"/>
    <n v="1304587"/>
    <n v="121077"/>
    <n v="28230062"/>
    <n v="29591872"/>
    <n v="0.99902320099999997"/>
    <n v="0.81876203999999997"/>
    <n v="0.85825888400000006"/>
  </r>
  <r>
    <s v="2040.SR"/>
    <x v="39"/>
    <x v="1"/>
    <s v="FY"/>
    <n v="1484958000"/>
    <x v="362"/>
    <n v="21929000"/>
    <n v="25176000"/>
    <n v="173920000"/>
    <n v="354472000"/>
    <n v="0.30461602300000001"/>
    <n v="0.117121158"/>
    <n v="0.23266988"/>
  </r>
  <r>
    <s v="2050.SR"/>
    <x v="40"/>
    <x v="1"/>
    <s v="FY"/>
    <n v="28054703000"/>
    <x v="363"/>
    <n v="366155000"/>
    <n v="678718000"/>
    <n v="742752000"/>
    <n v="2172386000"/>
    <n v="0.173734899"/>
    <n v="2.6475133000000001E-2"/>
    <n v="9.7931424000000003E-2"/>
  </r>
  <r>
    <s v="2060.SR"/>
    <x v="41"/>
    <x v="1"/>
    <s v="FY"/>
    <n v="3882862000"/>
    <x v="364"/>
    <n v="61938000"/>
    <n v="28054000"/>
    <n v="1085714000"/>
    <n v="736499000"/>
    <n v="0.222590708"/>
    <n v="0.27961694199999998"/>
    <n v="0.47121169899999998"/>
  </r>
  <r>
    <s v="2070.SR"/>
    <x v="42"/>
    <x v="1"/>
    <s v="FY"/>
    <n v="1426337088"/>
    <x v="365"/>
    <n v="80822942"/>
    <n v="35303565"/>
    <n v="-170231771"/>
    <n v="-13460994"/>
    <n v="0.39704606999999997"/>
    <n v="-0.119348906"/>
    <n v="-9.4374560000000003E-3"/>
  </r>
  <r>
    <s v="2080.SR"/>
    <x v="43"/>
    <x v="1"/>
    <s v="FY"/>
    <n v="2063624993"/>
    <x v="366"/>
    <n v="25694281"/>
    <n v="4184025"/>
    <n v="214063523"/>
    <n v="348490073"/>
    <n v="0.12698304299999999"/>
    <n v="0.103731794"/>
    <n v="0.156015602"/>
  </r>
  <r>
    <s v="2081.SR"/>
    <x v="44"/>
    <x v="1"/>
    <s v="FY"/>
    <n v="822032855"/>
    <x v="367"/>
    <n v="44690451"/>
    <n v="19198077"/>
    <n v="107441177"/>
    <n v="175399054"/>
    <n v="0.22762629700000001"/>
    <n v="0.130701804"/>
    <n v="0.16571641500000001"/>
  </r>
  <r>
    <s v="2082.SR"/>
    <x v="45"/>
    <x v="1"/>
    <s v="FY"/>
    <n v="5275930000"/>
    <x v="368"/>
    <n v="279413000"/>
    <n v="1181716000"/>
    <n v="1540035000"/>
    <n v="2782072000"/>
    <n v="0.54309818399999998"/>
    <n v="0.2918983"/>
    <n v="0.53056769100000001"/>
  </r>
  <r>
    <s v="2083.SR"/>
    <x v="46"/>
    <x v="1"/>
    <s v="FY"/>
    <n v="6505093000"/>
    <x v="369"/>
    <n v="68306000"/>
    <n v="282677000"/>
    <n v="845650000"/>
    <n v="2268006000"/>
    <n v="0.17650708500000001"/>
    <n v="0.12999814200000001"/>
    <n v="0.35546717"/>
  </r>
  <r>
    <s v="2084.SR"/>
    <x v="47"/>
    <x v="1"/>
    <s v="FY"/>
    <s v="Unavailable"/>
    <x v="34"/>
    <s v="Unavailable"/>
    <s v="Unavailable"/>
    <s v="Unavailable"/>
    <s v="Unavailable"/>
    <s v="Unavailable"/>
    <s v="Unavailable"/>
    <s v="Unavailable"/>
  </r>
  <r>
    <s v="2090.SR"/>
    <x v="48"/>
    <x v="1"/>
    <s v="FY"/>
    <n v="54737007"/>
    <x v="370"/>
    <n v="905651"/>
    <n v="122511"/>
    <n v="-4335842"/>
    <n v="6044667"/>
    <n v="0.14115417399999999"/>
    <n v="-7.9212258999999993E-2"/>
    <n v="0.19333735199999999"/>
  </r>
  <r>
    <s v="2100.SR"/>
    <x v="49"/>
    <x v="1"/>
    <s v="FY"/>
    <n v="135048211"/>
    <x v="371"/>
    <n v="3304070"/>
    <n v="807689"/>
    <n v="18992158"/>
    <n v="24862478"/>
    <n v="0.36249722699999998"/>
    <n v="0.140632429"/>
    <n v="0.21516069600000001"/>
  </r>
  <r>
    <s v="2110.SR"/>
    <x v="50"/>
    <x v="1"/>
    <s v="FY"/>
    <n v="72928000"/>
    <x v="372"/>
    <n v="9514000"/>
    <n v="15136000"/>
    <n v="-580476000"/>
    <n v="-208820000"/>
    <n v="-1.451801777"/>
    <n v="-7.9595765690000002"/>
    <n v="-3.6293741769999999"/>
  </r>
  <r>
    <s v="2120.SR"/>
    <x v="51"/>
    <x v="1"/>
    <s v="FY"/>
    <n v="116047600"/>
    <x v="373"/>
    <n v="2986988"/>
    <n v="381262"/>
    <n v="100207371"/>
    <n v="102845185"/>
    <n v="0.99229806600000003"/>
    <n v="0.86350231300000002"/>
    <n v="0.88625165900000002"/>
  </r>
  <r>
    <s v="2130.SR"/>
    <x v="52"/>
    <x v="1"/>
    <s v="FY"/>
    <n v="155347238"/>
    <x v="374"/>
    <n v="7551858"/>
    <n v="1350469"/>
    <n v="-38146774"/>
    <n v="-20009752"/>
    <n v="0.14203146"/>
    <n v="-0.245558109"/>
    <n v="-9.3828408000000002E-2"/>
  </r>
  <r>
    <s v="2140.SR"/>
    <x v="53"/>
    <x v="1"/>
    <s v="FY"/>
    <n v="266226780"/>
    <x v="375"/>
    <n v="16049966"/>
    <n v="3387122"/>
    <n v="-44631079"/>
    <n v="-19499667"/>
    <n v="6.3228639000000003E-2"/>
    <n v="-0.167643086"/>
    <n v="-5.7754336000000003E-2"/>
  </r>
  <r>
    <s v="2150.SR"/>
    <x v="54"/>
    <x v="1"/>
    <s v="FY"/>
    <n v="112317021"/>
    <x v="376"/>
    <n v="3473028"/>
    <n v="3377170"/>
    <n v="104330993"/>
    <n v="21216903"/>
    <n v="3.0566283999999999E-2"/>
    <n v="0.92889743800000002"/>
    <n v="1.336251831"/>
  </r>
  <r>
    <s v="2160.SR"/>
    <x v="55"/>
    <x v="1"/>
    <s v="FY"/>
    <n v="508817000"/>
    <x v="377"/>
    <n v="31190000"/>
    <n v="3916000"/>
    <n v="-5059000"/>
    <n v="48842999"/>
    <n v="0.117289713"/>
    <n v="-9.9426710000000001E-3"/>
    <n v="6.0695692000000002E-2"/>
  </r>
  <r>
    <s v="2170.SR"/>
    <x v="56"/>
    <x v="1"/>
    <s v="FY"/>
    <n v="1911180000"/>
    <x v="378"/>
    <n v="21644000"/>
    <n v="40575000"/>
    <n v="170054000"/>
    <n v="415455000"/>
    <n v="0.21122395599999999"/>
    <n v="8.8978536999999996E-2"/>
    <n v="0.22270429799999999"/>
  </r>
  <r>
    <s v="2180.SR"/>
    <x v="57"/>
    <x v="1"/>
    <s v="FY"/>
    <n v="260654273"/>
    <x v="379"/>
    <n v="4293500"/>
    <n v="5771188"/>
    <n v="9795159"/>
    <n v="25396343"/>
    <n v="0.16191192800000001"/>
    <n v="3.7579122999999999E-2"/>
    <n v="7.3542547E-2"/>
  </r>
  <r>
    <s v="2190.SR"/>
    <x v="58"/>
    <x v="1"/>
    <s v="FY"/>
    <n v="993837003"/>
    <x v="380"/>
    <n v="59911633"/>
    <n v="213351619"/>
    <n v="55528624"/>
    <n v="428074846"/>
    <n v="0.418731083"/>
    <n v="5.5872969000000001E-2"/>
    <n v="0.46160325899999999"/>
  </r>
  <r>
    <s v="2200.SR"/>
    <x v="59"/>
    <x v="1"/>
    <s v="FY"/>
    <n v="531638000"/>
    <x v="381"/>
    <n v="18740000"/>
    <n v="18157000"/>
    <n v="8995000"/>
    <n v="46963000"/>
    <n v="9.1464492999999994E-2"/>
    <n v="1.6919408E-2"/>
    <n v="0.105970604"/>
  </r>
  <r>
    <s v="2210.SR"/>
    <x v="60"/>
    <x v="1"/>
    <s v="FY"/>
    <n v="577211000"/>
    <x v="382"/>
    <n v="11670000"/>
    <n v="10280000"/>
    <n v="37016000"/>
    <n v="121542000"/>
    <n v="0.209523034"/>
    <n v="6.4129062000000001E-2"/>
    <n v="0.203131957"/>
  </r>
  <r>
    <s v="2220.SR"/>
    <x v="61"/>
    <x v="1"/>
    <s v="FY"/>
    <n v="257631441"/>
    <x v="383"/>
    <n v="6997572"/>
    <n v="2040867"/>
    <n v="-38997304"/>
    <n v="-16636880"/>
    <n v="-3.397873E-3"/>
    <n v="-0.15136857500000001"/>
    <n v="-5.8183163000000003E-2"/>
  </r>
  <r>
    <s v="2222.SR"/>
    <x v="62"/>
    <x v="1"/>
    <s v="FY"/>
    <n v="2266373000000"/>
    <x v="384"/>
    <n v="83700000000"/>
    <n v="8882000000"/>
    <n v="597215000000"/>
    <n v="1250137000000"/>
    <n v="0.54741342199999998"/>
    <n v="0.26351134599999998"/>
    <n v="0.55306959600000005"/>
  </r>
  <r>
    <s v="2223.SR"/>
    <x v="63"/>
    <x v="1"/>
    <s v="FY"/>
    <n v="10613892189"/>
    <x v="385"/>
    <n v="216679818"/>
    <n v="74401947"/>
    <n v="1978080000"/>
    <n v="2546287755"/>
    <n v="0.23589418600000001"/>
    <n v="0.186367071"/>
    <n v="0.23930448200000001"/>
  </r>
  <r>
    <s v="2230.SR"/>
    <x v="64"/>
    <x v="1"/>
    <s v="FY"/>
    <n v="3695868000"/>
    <x v="386"/>
    <n v="35735000"/>
    <n v="58027000"/>
    <n v="80223000"/>
    <n v="216334000"/>
    <n v="0.13194600000000001"/>
    <n v="2.1706132E-2"/>
    <n v="5.7716075999999998E-2"/>
  </r>
  <r>
    <s v="2240.SR"/>
    <x v="65"/>
    <x v="1"/>
    <s v="FY"/>
    <n v="3926186000"/>
    <x v="387"/>
    <n v="75888000"/>
    <n v="109363000"/>
    <n v="-169860000"/>
    <n v="59374000"/>
    <n v="0.140448771"/>
    <n v="-4.3263360000000001E-2"/>
    <n v="1.6781935000000001E-2"/>
  </r>
  <r>
    <s v="2250.SR"/>
    <x v="66"/>
    <x v="1"/>
    <s v="FY"/>
    <n v="0"/>
    <x v="388"/>
    <n v="42174000"/>
    <n v="557000"/>
    <n v="393683000"/>
    <n v="-25745000"/>
    <n v="0"/>
    <n v="0"/>
    <n v="0"/>
  </r>
  <r>
    <s v="2270.SR"/>
    <x v="67"/>
    <x v="1"/>
    <s v="FY"/>
    <n v="2648013000"/>
    <x v="389"/>
    <n v="30714000"/>
    <n v="2476000"/>
    <n v="308771000"/>
    <n v="489934000"/>
    <n v="0.31068918499999998"/>
    <n v="0.11660479"/>
    <n v="0.18501948400000001"/>
  </r>
  <r>
    <s v="2280.SR"/>
    <x v="68"/>
    <x v="1"/>
    <s v="FY"/>
    <n v="18722258000"/>
    <x v="390"/>
    <n v="122788000"/>
    <n v="430016000"/>
    <n v="1759812000"/>
    <n v="4691172000"/>
    <n v="0.30040302800000002"/>
    <n v="9.3995713999999994E-2"/>
    <n v="0.25981305300000002"/>
  </r>
  <r>
    <s v="2281.SR"/>
    <x v="69"/>
    <x v="1"/>
    <s v="FY"/>
    <n v="1727041745"/>
    <x v="391"/>
    <n v="23949758"/>
    <n v="27905387"/>
    <n v="74865900"/>
    <n v="220289976"/>
    <n v="0.243299665"/>
    <n v="4.3349212999999998E-2"/>
    <n v="0.127704438"/>
  </r>
  <r>
    <s v="2282.SR"/>
    <x v="70"/>
    <x v="1"/>
    <s v="FY"/>
    <n v="274649545"/>
    <x v="392"/>
    <n v="1712770"/>
    <n v="801243"/>
    <n v="48707066"/>
    <n v="74630485"/>
    <n v="0.31792804200000002"/>
    <n v="0.17734260600000001"/>
    <n v="0.27186939599999999"/>
  </r>
  <r>
    <s v="2283.SR"/>
    <x v="71"/>
    <x v="1"/>
    <s v="FY"/>
    <n v="913649822"/>
    <x v="393"/>
    <n v="38621013"/>
    <n v="36811751"/>
    <n v="217480731"/>
    <n v="312063777"/>
    <n v="0.43553452199999998"/>
    <n v="0.238035105"/>
    <n v="0.34624015899999999"/>
  </r>
  <r>
    <s v="2284.SR"/>
    <x v="72"/>
    <x v="1"/>
    <s v="FY"/>
    <n v="978000691"/>
    <x v="394"/>
    <n v="21551958"/>
    <n v="35222933"/>
    <n v="233009125"/>
    <n v="324992277"/>
    <n v="0.37424004900000002"/>
    <n v="0.23825047099999999"/>
    <n v="0.33101664800000002"/>
  </r>
  <r>
    <s v="2285.SR"/>
    <x v="73"/>
    <x v="1"/>
    <s v="FY"/>
    <s v="Unavailable"/>
    <x v="34"/>
    <s v="Unavailable"/>
    <s v="Unavailable"/>
    <s v="Unavailable"/>
    <s v="Unavailable"/>
    <s v="Unavailable"/>
    <s v="Unavailable"/>
    <s v="Unavailable"/>
  </r>
  <r>
    <s v="2286.SR"/>
    <x v="74"/>
    <x v="1"/>
    <s v="FY"/>
    <s v="Unavailable"/>
    <x v="34"/>
    <s v="Unavailable"/>
    <s v="Unavailable"/>
    <s v="Unavailable"/>
    <s v="Unavailable"/>
    <s v="Unavailable"/>
    <s v="Unavailable"/>
    <s v="Unavailable"/>
  </r>
  <r>
    <s v="2290.SR"/>
    <x v="75"/>
    <x v="1"/>
    <s v="FY"/>
    <n v="7024050000"/>
    <x v="395"/>
    <n v="82617000"/>
    <n v="39665000"/>
    <n v="414145000"/>
    <n v="1727705000"/>
    <n v="0.13815704600000001"/>
    <n v="5.8960998000000001E-2"/>
    <n v="0.240172408"/>
  </r>
  <r>
    <s v="2300.SR"/>
    <x v="76"/>
    <x v="1"/>
    <s v="FY"/>
    <n v="691864895"/>
    <x v="396"/>
    <n v="17073155"/>
    <n v="24733613"/>
    <n v="46894939"/>
    <n v="128554141"/>
    <n v="0.255644698"/>
    <n v="6.7780486000000001E-2"/>
    <n v="0.16065892500000001"/>
  </r>
  <r>
    <s v="2310.SR"/>
    <x v="77"/>
    <x v="1"/>
    <s v="FY"/>
    <n v="10253628000"/>
    <x v="397"/>
    <n v="64336000"/>
    <n v="228607000"/>
    <n v="3595291000"/>
    <n v="4923902000"/>
    <n v="0.47189882500000002"/>
    <n v="0.35063599000000001"/>
    <n v="0.52041735899999997"/>
  </r>
  <r>
    <s v="2320.SR"/>
    <x v="78"/>
    <x v="1"/>
    <s v="FY"/>
    <n v="2205761925"/>
    <x v="398"/>
    <n v="18461750"/>
    <n v="69659347"/>
    <n v="52630638"/>
    <n v="192827820"/>
    <n v="0.12572002800000001"/>
    <n v="2.3860525E-2"/>
    <n v="8.1477206999999996E-2"/>
  </r>
  <r>
    <s v="2330.SR"/>
    <x v="79"/>
    <x v="1"/>
    <s v="FY"/>
    <n v="2948471000"/>
    <x v="399"/>
    <n v="30146000"/>
    <n v="1393000"/>
    <n v="294501000"/>
    <n v="621698000"/>
    <n v="0.18188918900000001"/>
    <n v="9.9882617000000007E-2"/>
    <n v="0.173852482"/>
  </r>
  <r>
    <s v="2340.SR"/>
    <x v="80"/>
    <x v="1"/>
    <s v="FY"/>
    <n v="647504000"/>
    <x v="400"/>
    <n v="6001000"/>
    <n v="6242000"/>
    <n v="-57867000"/>
    <n v="17443000"/>
    <n v="1.1484098999999999E-2"/>
    <n v="-8.9369331999999996E-2"/>
    <n v="2.9303294000000001E-2"/>
  </r>
  <r>
    <s v="2350.SR"/>
    <x v="81"/>
    <x v="1"/>
    <s v="FY"/>
    <n v="11157015000"/>
    <x v="401"/>
    <n v="328654000"/>
    <n v="381152000"/>
    <n v="-1243890000"/>
    <n v="1541955000"/>
    <n v="-8.6797409999999995E-3"/>
    <n v="-0.11148949800000001"/>
    <n v="0.14238548600000001"/>
  </r>
  <r>
    <s v="2360.SR"/>
    <x v="82"/>
    <x v="1"/>
    <s v="FY"/>
    <n v="76349895"/>
    <x v="402"/>
    <n v="1677473"/>
    <n v="192574"/>
    <n v="-8762676"/>
    <n v="8234318"/>
    <n v="5.7821704000000002E-2"/>
    <n v="-0.11476998099999999"/>
    <n v="-6.9807862999999998E-2"/>
  </r>
  <r>
    <s v="2370.SR"/>
    <x v="83"/>
    <x v="1"/>
    <s v="FY"/>
    <n v="814395347"/>
    <x v="403"/>
    <n v="4200497"/>
    <n v="3948959"/>
    <n v="-11788217"/>
    <n v="48942143"/>
    <n v="9.2023853000000003E-2"/>
    <n v="-1.4474809E-2"/>
    <n v="4.7159297000000003E-2"/>
  </r>
  <r>
    <s v="2380.SR"/>
    <x v="84"/>
    <x v="1"/>
    <s v="FY"/>
    <n v="55952481000"/>
    <x v="404"/>
    <n v="133261000"/>
    <n v="1303086000"/>
    <n v="-1114881000"/>
    <n v="3331615000"/>
    <n v="3.0092196000000002E-2"/>
    <n v="-1.9925497E-2"/>
    <n v="5.8554794E-2"/>
  </r>
  <r>
    <s v="2381.SR"/>
    <x v="85"/>
    <x v="1"/>
    <s v="FY"/>
    <n v="2703535475"/>
    <x v="405"/>
    <n v="29977190"/>
    <n v="1277230"/>
    <n v="557719959"/>
    <n v="1175230061"/>
    <n v="0.296442602"/>
    <n v="0.20629282099999999"/>
    <n v="0.39964243999999999"/>
  </r>
  <r>
    <s v="2382.SR"/>
    <x v="86"/>
    <x v="1"/>
    <s v="FY"/>
    <n v="2467200801"/>
    <x v="406"/>
    <n v="242294135"/>
    <n v="302992606"/>
    <n v="390448249"/>
    <n v="1159301343"/>
    <n v="0.35416371200000002"/>
    <n v="0.15825556199999999"/>
    <n v="0.29836911900000002"/>
  </r>
  <r>
    <s v="3001.SR"/>
    <x v="87"/>
    <x v="1"/>
    <s v="FY"/>
    <n v="365463971"/>
    <x v="407"/>
    <n v="14217948"/>
    <n v="827977"/>
    <n v="16414481"/>
    <n v="93984005"/>
    <n v="0.17369862999999999"/>
    <n v="4.4914087999999998E-2"/>
    <n v="0.26228773500000002"/>
  </r>
  <r>
    <s v="3002.SR"/>
    <x v="88"/>
    <x v="1"/>
    <s v="FY"/>
    <n v="535686000"/>
    <x v="408"/>
    <n v="5832000"/>
    <n v="1269000"/>
    <n v="112809000"/>
    <n v="205746000"/>
    <n v="0.32050118900000002"/>
    <n v="0.21058791900000001"/>
    <n v="0.36595692299999999"/>
  </r>
  <r>
    <s v="3003.SR"/>
    <x v="89"/>
    <x v="1"/>
    <s v="FY"/>
    <n v="431381721"/>
    <x v="409"/>
    <n v="3012019"/>
    <n v="976981"/>
    <n v="115010427"/>
    <n v="206934413"/>
    <n v="0.33714675199999999"/>
    <n v="0.26660941199999999"/>
    <n v="0.46963758100000003"/>
  </r>
  <r>
    <s v="3004.SR"/>
    <x v="90"/>
    <x v="1"/>
    <s v="FY"/>
    <n v="617958173"/>
    <x v="410"/>
    <n v="10638401"/>
    <n v="28112350"/>
    <n v="112023420"/>
    <n v="214107994"/>
    <n v="0.34872066499999999"/>
    <n v="0.181279939"/>
    <n v="0.40683242800000002"/>
  </r>
  <r>
    <s v="3005.SR"/>
    <x v="91"/>
    <x v="1"/>
    <s v="FY"/>
    <n v="221216841"/>
    <x v="411"/>
    <n v="2095340"/>
    <n v="53110"/>
    <n v="22986944"/>
    <n v="99555362"/>
    <n v="0.32017071899999999"/>
    <n v="0.10391136500000001"/>
    <n v="0.37535188800000002"/>
  </r>
  <r>
    <s v="3007.SR"/>
    <x v="92"/>
    <x v="1"/>
    <s v="FY"/>
    <n v="624740216"/>
    <x v="412"/>
    <n v="3107832"/>
    <n v="12575607"/>
    <n v="15739163"/>
    <n v="65572658"/>
    <n v="9.2352672999999996E-2"/>
    <n v="2.5193132E-2"/>
    <n v="0.10936016799999999"/>
  </r>
  <r>
    <s v="3008.SR"/>
    <x v="93"/>
    <x v="1"/>
    <s v="FY"/>
    <n v="129371710"/>
    <x v="413"/>
    <n v="4331265"/>
    <n v="3327234"/>
    <n v="1709762"/>
    <n v="19441873"/>
    <n v="0.21889593199999999"/>
    <n v="1.3215888E-2"/>
    <n v="0.151754414"/>
  </r>
  <r>
    <s v="3010.SR"/>
    <x v="94"/>
    <x v="1"/>
    <s v="FY"/>
    <n v="970949000"/>
    <x v="414"/>
    <n v="11892000"/>
    <n v="15666000"/>
    <n v="181006000"/>
    <n v="354862000"/>
    <n v="0.28284286800000003"/>
    <n v="0.186421738"/>
    <n v="0.37739263299999998"/>
  </r>
  <r>
    <s v="3020.SR"/>
    <x v="95"/>
    <x v="1"/>
    <s v="FY"/>
    <n v="1022664166"/>
    <x v="415"/>
    <n v="20656308"/>
    <n v="6788227"/>
    <n v="355798550"/>
    <n v="421745405"/>
    <n v="0.413819944"/>
    <n v="0.34791338300000002"/>
    <n v="0.37172892299999999"/>
  </r>
  <r>
    <s v="3030.SR"/>
    <x v="96"/>
    <x v="1"/>
    <s v="FY"/>
    <n v="1419821000"/>
    <x v="416"/>
    <n v="18278000"/>
    <n v="16298000"/>
    <n v="398838000"/>
    <n v="650307000"/>
    <n v="0.40066670399999998"/>
    <n v="0.28090724099999997"/>
    <n v="0.46346616899999998"/>
  </r>
  <r>
    <s v="3040.SR"/>
    <x v="97"/>
    <x v="1"/>
    <s v="FY"/>
    <n v="678456217"/>
    <x v="417"/>
    <n v="13732009"/>
    <n v="1029818"/>
    <n v="130512557"/>
    <n v="228789621"/>
    <n v="0.27781545099999999"/>
    <n v="0.19236695600000001"/>
    <n v="0.34529969199999999"/>
  </r>
  <r>
    <s v="3050.SR"/>
    <x v="98"/>
    <x v="1"/>
    <s v="FY"/>
    <n v="1222409001"/>
    <x v="418"/>
    <n v="14840779"/>
    <n v="10349650"/>
    <n v="300708182"/>
    <n v="508281694"/>
    <n v="0.29233171000000002"/>
    <n v="0.24599637399999999"/>
    <n v="0.42175958499999999"/>
  </r>
  <r>
    <s v="3060.SR"/>
    <x v="99"/>
    <x v="1"/>
    <s v="FY"/>
    <n v="981168444"/>
    <x v="419"/>
    <n v="9706258"/>
    <n v="8452401"/>
    <n v="215407476"/>
    <n v="405561826"/>
    <n v="0.29018775600000002"/>
    <n v="0.21954178999999999"/>
    <n v="0.40872046000000001"/>
  </r>
  <r>
    <s v="3080.SR"/>
    <x v="100"/>
    <x v="1"/>
    <s v="FY"/>
    <n v="784197000"/>
    <x v="420"/>
    <n v="12656000"/>
    <n v="5229000"/>
    <n v="143300000"/>
    <n v="283444000"/>
    <n v="0.31587598500000003"/>
    <n v="0.182734696"/>
    <n v="0.35789348900000001"/>
  </r>
  <r>
    <s v="3090.SR"/>
    <x v="101"/>
    <x v="1"/>
    <s v="FY"/>
    <n v="297549464"/>
    <x v="421"/>
    <n v="8084399"/>
    <n v="7345044"/>
    <n v="20967188"/>
    <n v="92542362"/>
    <n v="0.213188033"/>
    <n v="7.0466227000000006E-2"/>
    <n v="0.32691739600000003"/>
  </r>
  <r>
    <s v="3091.SR"/>
    <x v="102"/>
    <x v="1"/>
    <s v="FY"/>
    <n v="251861520"/>
    <x v="422"/>
    <n v="3449962"/>
    <n v="326758"/>
    <n v="30893914"/>
    <n v="99868470"/>
    <n v="0.323153303"/>
    <n v="0.122662303"/>
    <n v="0.25378237599999998"/>
  </r>
  <r>
    <s v="3092.SR"/>
    <x v="103"/>
    <x v="1"/>
    <s v="FY"/>
    <n v="598006116"/>
    <x v="423"/>
    <n v="4782846"/>
    <n v="2595571"/>
    <n v="189839971"/>
    <n v="298034529"/>
    <n v="0.38325576300000003"/>
    <n v="0.31745489900000001"/>
    <n v="0.49920870699999997"/>
  </r>
  <r>
    <s v="4001.SR"/>
    <x v="104"/>
    <x v="1"/>
    <s v="FY"/>
    <n v="9549545554"/>
    <x v="424"/>
    <n v="31748160"/>
    <n v="83489404"/>
    <n v="1079509086"/>
    <n v="1473953393"/>
    <n v="0.21840015199999999"/>
    <n v="0.11304298"/>
    <n v="-8.4756799999999993E-3"/>
  </r>
  <r>
    <s v="4002.SR"/>
    <x v="105"/>
    <x v="1"/>
    <s v="FY"/>
    <n v="2334112284"/>
    <x v="425"/>
    <n v="71107089"/>
    <n v="22880351"/>
    <n v="599305261"/>
    <n v="861816560"/>
    <n v="0.47081626500000001"/>
    <n v="0.25675939599999997"/>
    <n v="0.37335770699999998"/>
  </r>
  <r>
    <s v="4003.SR"/>
    <x v="106"/>
    <x v="1"/>
    <s v="FY"/>
    <n v="6031066000"/>
    <x v="426"/>
    <n v="26170000"/>
    <n v="50107000"/>
    <n v="440174000"/>
    <n v="651877000"/>
    <n v="0.209757943"/>
    <n v="7.2984443999999996E-2"/>
    <n v="0.108086531"/>
  </r>
  <r>
    <s v="4004.SR"/>
    <x v="107"/>
    <x v="1"/>
    <s v="FY"/>
    <n v="2487983135"/>
    <x v="427"/>
    <n v="121118244"/>
    <n v="70491351"/>
    <n v="274463823"/>
    <n v="536705743"/>
    <n v="0.35977006"/>
    <n v="0.110315789"/>
    <n v="0.216349444"/>
  </r>
  <r>
    <s v="4005.SR"/>
    <x v="108"/>
    <x v="1"/>
    <s v="FY"/>
    <n v="917934901"/>
    <x v="428"/>
    <n v="21848320"/>
    <n v="0"/>
    <n v="170074845"/>
    <n v="244183471"/>
    <n v="0.31557849799999999"/>
    <n v="0.18527985499999999"/>
    <n v="0.26482756400000002"/>
  </r>
  <r>
    <s v="4006.SR"/>
    <x v="109"/>
    <x v="1"/>
    <s v="FY"/>
    <n v="1798679985"/>
    <x v="429"/>
    <n v="24819718"/>
    <n v="59098016"/>
    <n v="22826074"/>
    <n v="214868334"/>
    <n v="0.287207508"/>
    <n v="1.2690458999999999E-2"/>
    <n v="0.113874684"/>
  </r>
  <r>
    <s v="4007.SR"/>
    <x v="110"/>
    <x v="1"/>
    <s v="FY"/>
    <n v="1122397025"/>
    <x v="430"/>
    <n v="19760898"/>
    <n v="21709419"/>
    <n v="257336168"/>
    <n v="388642397"/>
    <n v="0.370651968"/>
    <n v="0.229273744"/>
    <n v="0.35306035800000002"/>
  </r>
  <r>
    <s v="4008.SR"/>
    <x v="111"/>
    <x v="1"/>
    <s v="FY"/>
    <n v="1136538153"/>
    <x v="431"/>
    <n v="44648523"/>
    <n v="31420996"/>
    <n v="-142500986"/>
    <n v="22787743"/>
    <n v="8.5655947999999996E-2"/>
    <n v="-0.125381612"/>
    <n v="4.2353427999999999E-2"/>
  </r>
  <r>
    <s v="4009.SR"/>
    <x v="112"/>
    <x v="1"/>
    <s v="FY"/>
    <n v="2151743736"/>
    <x v="432"/>
    <n v="83967098"/>
    <n v="65986225"/>
    <n v="75182816"/>
    <n v="297413100"/>
    <n v="0.31602671399999999"/>
    <n v="3.4940414000000003E-2"/>
    <n v="0.13717121800000001"/>
  </r>
  <r>
    <s v="4010.SR"/>
    <x v="113"/>
    <x v="1"/>
    <s v="FY"/>
    <n v="568395086"/>
    <x v="433"/>
    <n v="8479705"/>
    <n v="55463063"/>
    <n v="40165884"/>
    <n v="209196006"/>
    <n v="0.237416081"/>
    <n v="7.0665432E-2"/>
    <n v="0.36804682399999999"/>
  </r>
  <r>
    <s v="4011.SR"/>
    <x v="114"/>
    <x v="1"/>
    <s v="FY"/>
    <n v="1999626921"/>
    <x v="434"/>
    <n v="12908657"/>
    <n v="31950783"/>
    <n v="34161868"/>
    <n v="128820190"/>
    <n v="0.16355212"/>
    <n v="1.7084121000000001E-2"/>
    <n v="6.3525984999999993E-2"/>
  </r>
  <r>
    <s v="4012.SR"/>
    <x v="115"/>
    <x v="1"/>
    <s v="FY"/>
    <n v="508801895"/>
    <x v="435"/>
    <n v="6240222"/>
    <n v="2543048"/>
    <n v="53436256"/>
    <n v="135830068"/>
    <n v="0.41707766800000001"/>
    <n v="0.105023697"/>
    <n v="0.26696061700000001"/>
  </r>
  <r>
    <s v="4013.SR"/>
    <x v="116"/>
    <x v="1"/>
    <s v="FY"/>
    <n v="8310738514"/>
    <x v="436"/>
    <n v="133185187"/>
    <n v="60894772"/>
    <n v="1650750047"/>
    <n v="2147169336"/>
    <n v="0.33067280500000001"/>
    <n v="0.19862856300000001"/>
    <n v="0.24320921200000001"/>
  </r>
  <r>
    <s v="4014.SR"/>
    <x v="117"/>
    <x v="1"/>
    <s v="FY"/>
    <n v="713821099"/>
    <x v="437"/>
    <n v="67643538"/>
    <n v="20986801"/>
    <n v="17566594"/>
    <n v="60981068"/>
    <n v="0.21692676499999999"/>
    <n v="2.4609239000000002E-2"/>
    <n v="6.8260702000000006E-2"/>
  </r>
  <r>
    <s v="4015.SR"/>
    <x v="118"/>
    <x v="1"/>
    <s v="FY"/>
    <n v="916672111"/>
    <x v="438"/>
    <n v="19666137"/>
    <n v="122260"/>
    <n v="171314162"/>
    <n v="212220572"/>
    <n v="0.647911864"/>
    <n v="0.18688706699999999"/>
    <n v="0.24420835399999999"/>
  </r>
  <r>
    <s v="4016.SR"/>
    <x v="119"/>
    <x v="1"/>
    <s v="FY"/>
    <n v="302662218"/>
    <x v="439"/>
    <n v="42562480"/>
    <n v="5833312"/>
    <n v="59451749"/>
    <n v="81124593"/>
    <n v="0.58704410500000004"/>
    <n v="0.19642937099999999"/>
    <n v="0.26748042900000002"/>
  </r>
  <r>
    <s v="4017.SR"/>
    <x v="120"/>
    <x v="1"/>
    <s v="FY"/>
    <s v="Unavailable"/>
    <x v="34"/>
    <s v="Unavailable"/>
    <s v="Unavailable"/>
    <s v="Unavailable"/>
    <s v="Unavailable"/>
    <s v="Unavailable"/>
    <s v="Unavailable"/>
    <s v="Unavailable"/>
  </r>
  <r>
    <s v="4018.SR"/>
    <x v="121"/>
    <x v="1"/>
    <s v="FY"/>
    <s v="Unavailable"/>
    <x v="34"/>
    <s v="Unavailable"/>
    <s v="Unavailable"/>
    <s v="Unavailable"/>
    <s v="Unavailable"/>
    <s v="Unavailable"/>
    <s v="Unavailable"/>
    <s v="Unavailable"/>
  </r>
  <r>
    <s v="4020.SR"/>
    <x v="122"/>
    <x v="1"/>
    <s v="FY"/>
    <n v="2051276000"/>
    <x v="440"/>
    <n v="34274000"/>
    <n v="149208000"/>
    <n v="110539000"/>
    <n v="393740000"/>
    <n v="0.22235623099999999"/>
    <n v="5.3887921999999998E-2"/>
    <n v="0.19244460499999999"/>
  </r>
  <r>
    <s v="4030.SR"/>
    <x v="123"/>
    <x v="1"/>
    <s v="FY"/>
    <n v="8582580000"/>
    <x v="441"/>
    <n v="16651000"/>
    <n v="321601000"/>
    <n v="1040909000"/>
    <n v="2865150000"/>
    <n v="0.16057269499999999"/>
    <n v="0.12128159600000001"/>
    <n v="0.31538255399999998"/>
  </r>
  <r>
    <s v="4031.SR"/>
    <x v="124"/>
    <x v="1"/>
    <s v="FY"/>
    <n v="1977037000"/>
    <x v="442"/>
    <n v="79900000"/>
    <n v="30548000"/>
    <n v="-244488000"/>
    <n v="115581000"/>
    <n v="-1.9333477000000002E-2"/>
    <n v="-0.12366384699999999"/>
    <n v="5.6913452000000003E-2"/>
  </r>
  <r>
    <s v="4040.SR"/>
    <x v="125"/>
    <x v="1"/>
    <s v="FY"/>
    <n v="1242685000"/>
    <x v="443"/>
    <n v="46186000"/>
    <n v="69944000"/>
    <n v="-96354000"/>
    <n v="154561000"/>
    <n v="7.9908424000000006E-2"/>
    <n v="-7.7536945999999995E-2"/>
    <n v="0.175824123"/>
  </r>
  <r>
    <s v="4050.SR"/>
    <x v="126"/>
    <x v="1"/>
    <s v="FY"/>
    <n v="7852211128"/>
    <x v="444"/>
    <n v="19009092"/>
    <n v="114968010"/>
    <n v="75177274"/>
    <n v="498109717"/>
    <n v="3.4663302E-2"/>
    <n v="9.5740259999999994E-3"/>
    <n v="5.4526524E-2"/>
  </r>
  <r>
    <s v="4051.SR"/>
    <x v="127"/>
    <x v="1"/>
    <s v="FY"/>
    <n v="263353491"/>
    <x v="445"/>
    <n v="4301306"/>
    <n v="993313"/>
    <n v="21775621"/>
    <n v="31150976"/>
    <n v="0.37167302299999999"/>
    <n v="8.2685902000000006E-2"/>
    <n v="0.12482035"/>
  </r>
  <r>
    <s v="4061.SR"/>
    <x v="128"/>
    <x v="1"/>
    <s v="FY"/>
    <n v="30318193"/>
    <x v="446"/>
    <n v="3699519"/>
    <n v="5862022"/>
    <n v="-31465495"/>
    <n v="-8901901"/>
    <n v="0.42526868299999998"/>
    <n v="-1.0378420310000001"/>
    <n v="0.27226085"/>
  </r>
  <r>
    <s v="4070.SR"/>
    <x v="129"/>
    <x v="1"/>
    <s v="FY"/>
    <n v="89995106"/>
    <x v="447"/>
    <n v="9580265"/>
    <n v="2134542"/>
    <n v="-35499986"/>
    <n v="-20153780"/>
    <n v="0.24313875500000001"/>
    <n v="-0.39446573899999998"/>
    <n v="-0.116229965"/>
  </r>
  <r>
    <s v="4071.SR"/>
    <x v="130"/>
    <x v="1"/>
    <s v="FY"/>
    <n v="1126182377"/>
    <x v="448"/>
    <n v="11647407"/>
    <n v="55204826"/>
    <n v="274699804"/>
    <n v="790117133"/>
    <n v="0.432425059"/>
    <n v="0.24392124200000001"/>
    <n v="0.74930192600000001"/>
  </r>
  <r>
    <s v="4072.SR"/>
    <x v="131"/>
    <x v="1"/>
    <s v="FY"/>
    <n v="3488734000"/>
    <x v="449"/>
    <n v="20509000"/>
    <n v="0"/>
    <n v="34974000"/>
    <n v="-57113000"/>
    <n v="0.183773254"/>
    <n v="1.002484E-2"/>
    <n v="-1.6370695000000001E-2"/>
  </r>
  <r>
    <s v="4080.SR"/>
    <x v="132"/>
    <x v="1"/>
    <s v="FY"/>
    <n v="1768973970"/>
    <x v="450"/>
    <n v="57000300"/>
    <n v="2568500"/>
    <n v="10123556"/>
    <n v="199163073"/>
    <n v="0.27370956600000002"/>
    <n v="5.7228410000000002E-3"/>
    <n v="4.9985121E-2"/>
  </r>
  <r>
    <s v="4081.SR"/>
    <x v="133"/>
    <x v="1"/>
    <s v="FY"/>
    <n v="364341000"/>
    <x v="451"/>
    <n v="31131000"/>
    <n v="28029000"/>
    <n v="171457000"/>
    <n v="239292000"/>
    <n v="0.96256254399999996"/>
    <n v="0.47059485499999998"/>
    <n v="0.56209430199999999"/>
  </r>
  <r>
    <s v="4082.SR"/>
    <x v="134"/>
    <x v="1"/>
    <s v="FY"/>
    <n v="160837194"/>
    <x v="452"/>
    <n v="16476335"/>
    <n v="1011655"/>
    <n v="44980627"/>
    <n v="89953750"/>
    <n v="0.56097677899999998"/>
    <n v="0.279665579"/>
    <n v="0.55928450200000002"/>
  </r>
  <r>
    <s v="4083.SR"/>
    <x v="135"/>
    <x v="1"/>
    <s v="FY"/>
    <s v="Unavailable"/>
    <x v="34"/>
    <s v="Unavailable"/>
    <s v="Unavailable"/>
    <s v="Unavailable"/>
    <s v="Unavailable"/>
    <s v="Unavailable"/>
    <s v="Unavailable"/>
    <s v="Unavailable"/>
  </r>
  <r>
    <s v="4090.SR"/>
    <x v="136"/>
    <x v="1"/>
    <s v="FY"/>
    <n v="330283906"/>
    <x v="453"/>
    <n v="13491008"/>
    <n v="1402974"/>
    <n v="139570012"/>
    <n v="188436136"/>
    <n v="0.57218558200000003"/>
    <n v="0.42257587899999999"/>
    <n v="0.56136264800000002"/>
  </r>
  <r>
    <s v="4100.SR"/>
    <x v="137"/>
    <x v="1"/>
    <s v="FY"/>
    <n v="461348095"/>
    <x v="454"/>
    <n v="82626369"/>
    <n v="0"/>
    <n v="155586497"/>
    <n v="174275769"/>
    <n v="0.637563255"/>
    <n v="0.33724317599999998"/>
    <n v="0.37775330800000001"/>
  </r>
  <r>
    <s v="4110.SR"/>
    <x v="138"/>
    <x v="1"/>
    <s v="FY"/>
    <n v="427495117"/>
    <x v="455"/>
    <n v="9980666"/>
    <n v="4381739"/>
    <n v="-31951346"/>
    <n v="37313771"/>
    <n v="0.10094672"/>
    <n v="-7.4740844000000001E-2"/>
    <n v="9.5713477000000005E-2"/>
  </r>
  <r>
    <s v="4130.SR"/>
    <x v="139"/>
    <x v="1"/>
    <s v="FY"/>
    <n v="11516628"/>
    <x v="456"/>
    <n v="1589175"/>
    <n v="2751616"/>
    <n v="-8094870"/>
    <n v="2460324"/>
    <n v="0.50537752899999999"/>
    <n v="-0.70288542799999998"/>
    <n v="0.685717295"/>
  </r>
  <r>
    <s v="4140.SR"/>
    <x v="140"/>
    <x v="1"/>
    <s v="FY"/>
    <n v="266530"/>
    <x v="457"/>
    <n v="5560369"/>
    <n v="14617"/>
    <n v="-24299187"/>
    <n v="-21690061"/>
    <n v="0.91400592800000002"/>
    <n v="-9.9999999989999999"/>
    <n v="-9.9999999989999999"/>
  </r>
  <r>
    <s v="4141.SR"/>
    <x v="141"/>
    <x v="1"/>
    <s v="FY"/>
    <n v="126933111"/>
    <x v="458"/>
    <n v="1426085"/>
    <n v="3261999"/>
    <n v="5791528"/>
    <n v="15541533"/>
    <n v="0.27439574900000002"/>
    <n v="4.5626614000000003E-2"/>
    <n v="0.121435399"/>
  </r>
  <r>
    <s v="4142.SR"/>
    <x v="142"/>
    <x v="1"/>
    <s v="FY"/>
    <n v="6852306557"/>
    <x v="459"/>
    <n v="16927088"/>
    <n v="59932965"/>
    <n v="352319866"/>
    <n v="518508292"/>
    <n v="9.4435526000000006E-2"/>
    <n v="5.1416244E-2"/>
    <n v="7.4062239000000002E-2"/>
  </r>
  <r>
    <s v="4143.SR"/>
    <x v="143"/>
    <x v="1"/>
    <s v="FY"/>
    <n v="749874192"/>
    <x v="460"/>
    <n v="30538467"/>
    <n v="0"/>
    <n v="74701597"/>
    <n v="106852542"/>
    <n v="0.16874774000000001"/>
    <n v="9.961884E-2"/>
    <n v="0.13866995400000001"/>
  </r>
  <r>
    <s v="4144.SR"/>
    <x v="144"/>
    <x v="1"/>
    <s v="FY"/>
    <s v="Unavailable"/>
    <x v="34"/>
    <s v="Unavailable"/>
    <s v="Unavailable"/>
    <s v="Unavailable"/>
    <s v="Unavailable"/>
    <s v="Unavailable"/>
    <s v="Unavailable"/>
    <s v="Unavailable"/>
  </r>
  <r>
    <s v="4150.SR"/>
    <x v="145"/>
    <x v="1"/>
    <s v="FY"/>
    <n v="258897034"/>
    <x v="461"/>
    <n v="18509265"/>
    <n v="2899047"/>
    <n v="300356265"/>
    <n v="354327358"/>
    <n v="0.65734555299999997"/>
    <n v="1.1601379140000001"/>
    <n v="1.368603389"/>
  </r>
  <r>
    <s v="4160.SR"/>
    <x v="146"/>
    <x v="1"/>
    <s v="FY"/>
    <n v="0"/>
    <x v="462"/>
    <n v="6510962"/>
    <n v="0"/>
    <n v="-4705412"/>
    <n v="-4283836"/>
    <n v="0"/>
    <n v="0"/>
    <n v="0"/>
  </r>
  <r>
    <s v="4161.SR"/>
    <x v="147"/>
    <x v="1"/>
    <s v="FY"/>
    <n v="4897027199"/>
    <x v="463"/>
    <n v="29643128"/>
    <n v="85012579"/>
    <n v="118654833"/>
    <n v="674336735"/>
    <n v="0.29345792599999998"/>
    <n v="2.4229971999999999E-2"/>
    <n v="0.12602282300000001"/>
  </r>
  <r>
    <s v="4162.SR"/>
    <x v="148"/>
    <x v="1"/>
    <s v="FY"/>
    <n v="2978522624"/>
    <x v="464"/>
    <n v="7128211"/>
    <n v="2927596"/>
    <n v="290201821"/>
    <n v="350560994"/>
    <n v="0.19743495899999999"/>
    <n v="9.7431463999999995E-2"/>
    <n v="0.11715142000000001"/>
  </r>
  <r>
    <s v="4163.SR"/>
    <x v="149"/>
    <x v="1"/>
    <s v="FY"/>
    <n v="5372242509"/>
    <x v="465"/>
    <n v="52218323"/>
    <n v="117008435"/>
    <n v="305448633"/>
    <n v="784254760"/>
    <n v="0.37593211599999998"/>
    <n v="5.6856821000000002E-2"/>
    <n v="0.13627209200000001"/>
  </r>
  <r>
    <s v="4164.SR"/>
    <x v="150"/>
    <x v="1"/>
    <s v="FY"/>
    <n v="8616187816"/>
    <x v="466"/>
    <n v="68824677"/>
    <n v="79375137"/>
    <n v="887811814"/>
    <n v="1613943499"/>
    <n v="0.40863690400000002"/>
    <n v="0.103039979"/>
    <n v="0.18560051399999999"/>
  </r>
  <r>
    <s v="4165.SR"/>
    <x v="151"/>
    <x v="1"/>
    <s v="FY"/>
    <s v="Unavailable"/>
    <x v="34"/>
    <s v="Unavailable"/>
    <s v="Unavailable"/>
    <s v="Unavailable"/>
    <s v="Unavailable"/>
    <s v="Unavailable"/>
    <s v="Unavailable"/>
    <s v="Unavailable"/>
  </r>
  <r>
    <s v="4170.SR"/>
    <x v="152"/>
    <x v="1"/>
    <s v="FY"/>
    <n v="10000914"/>
    <x v="467"/>
    <n v="3613881"/>
    <n v="365525"/>
    <n v="-7232908"/>
    <n v="-333162"/>
    <n v="0.110763076"/>
    <n v="-0.72322469700000003"/>
    <n v="3.2355040000000002E-3"/>
  </r>
  <r>
    <s v="4180.SR"/>
    <x v="153"/>
    <x v="1"/>
    <s v="FY"/>
    <n v="53346735"/>
    <x v="468"/>
    <n v="1746745"/>
    <n v="109880"/>
    <n v="-17244535"/>
    <n v="-11236715"/>
    <n v="0.364109556"/>
    <n v="-0.32325380399999998"/>
    <n v="-0.21063547799999999"/>
  </r>
  <r>
    <s v="4190.SR"/>
    <x v="154"/>
    <x v="1"/>
    <s v="FY"/>
    <n v="9391699000"/>
    <x v="469"/>
    <n v="26594000"/>
    <n v="40749000"/>
    <n v="969761000"/>
    <n v="1172732000"/>
    <n v="0.137076263"/>
    <n v="0.103257249"/>
    <n v="0.12624052399999999"/>
  </r>
  <r>
    <s v="4191.SR"/>
    <x v="155"/>
    <x v="1"/>
    <s v="FY"/>
    <n v="282295052"/>
    <x v="470"/>
    <n v="3354821"/>
    <n v="1951359"/>
    <n v="15102972"/>
    <n v="31606499"/>
    <n v="0.22975953199999999"/>
    <n v="5.3500660999999998E-2"/>
    <n v="0.111975016"/>
  </r>
  <r>
    <s v="4192.SR"/>
    <x v="156"/>
    <x v="1"/>
    <s v="FY"/>
    <n v="739107713"/>
    <x v="471"/>
    <n v="6243358"/>
    <n v="7792487"/>
    <n v="129765732"/>
    <n v="181865370"/>
    <n v="0.27906314399999999"/>
    <n v="0.175570799"/>
    <n v="0.221884263"/>
  </r>
  <r>
    <s v="4193.SR"/>
    <x v="157"/>
    <x v="1"/>
    <s v="FY"/>
    <s v="Unavailable"/>
    <x v="34"/>
    <s v="Unavailable"/>
    <s v="Unavailable"/>
    <s v="Unavailable"/>
    <s v="Unavailable"/>
    <s v="Unavailable"/>
    <s v="Unavailable"/>
    <s v="Unavailable"/>
  </r>
  <r>
    <s v="4200.SR"/>
    <x v="158"/>
    <x v="1"/>
    <s v="FY"/>
    <n v="12356078987"/>
    <x v="472"/>
    <n v="22415351"/>
    <n v="107579600"/>
    <n v="241826918"/>
    <n v="493018987"/>
    <n v="4.8118958000000003E-2"/>
    <n v="1.9571492999999999E-2"/>
    <n v="6.1760519E-2"/>
  </r>
  <r>
    <s v="4210.SR"/>
    <x v="159"/>
    <x v="1"/>
    <s v="FY"/>
    <n v="3709838682"/>
    <x v="473"/>
    <n v="150735740"/>
    <n v="67294762"/>
    <n v="648791550"/>
    <n v="1036419889"/>
    <n v="0.33768959999999998"/>
    <n v="0.17488403299999999"/>
    <n v="0.27949561899999997"/>
  </r>
  <r>
    <s v="4220.SR"/>
    <x v="160"/>
    <x v="1"/>
    <s v="FY"/>
    <n v="363267000"/>
    <x v="474"/>
    <n v="238529000"/>
    <n v="285992000"/>
    <n v="-1157290000"/>
    <n v="-428363000"/>
    <n v="-0.59874142200000002"/>
    <n v="-3.1857834600000001"/>
    <n v="-1.1791960180000001"/>
  </r>
  <r>
    <s v="4230.SR"/>
    <x v="161"/>
    <x v="1"/>
    <s v="FY"/>
    <n v="419569000"/>
    <x v="475"/>
    <n v="20304000"/>
    <n v="8183000"/>
    <n v="-197769000"/>
    <n v="-113555000"/>
    <n v="-0.13315807399999999"/>
    <n v="-0.471362279"/>
    <n v="-0.27123309899999998"/>
  </r>
  <r>
    <s v="4240.SR"/>
    <x v="162"/>
    <x v="1"/>
    <s v="FY"/>
    <n v="6030009813"/>
    <x v="476"/>
    <n v="225967613"/>
    <n v="315566645"/>
    <n v="124272332"/>
    <n v="1061425459"/>
    <n v="0.12840273399999999"/>
    <n v="2.0608977000000001E-2"/>
    <n v="0.17602383599999999"/>
  </r>
  <r>
    <s v="4250.SR"/>
    <x v="163"/>
    <x v="1"/>
    <s v="FY"/>
    <n v="849501000"/>
    <x v="477"/>
    <n v="77479000"/>
    <n v="346060000"/>
    <n v="-172722000"/>
    <n v="91018000"/>
    <n v="6.0931064E-2"/>
    <n v="-0.20332171499999999"/>
    <n v="9.4942795999999996E-2"/>
  </r>
  <r>
    <s v="4260.SR"/>
    <x v="164"/>
    <x v="1"/>
    <s v="FY"/>
    <n v="1025162000"/>
    <x v="478"/>
    <n v="22125000"/>
    <n v="2295000"/>
    <n v="252009000"/>
    <n v="531834000"/>
    <n v="0.34955646000000001"/>
    <n v="0.24582358700000001"/>
    <n v="0.52314951200000004"/>
  </r>
  <r>
    <s v="4261.SR"/>
    <x v="165"/>
    <x v="1"/>
    <s v="FY"/>
    <n v="967967678"/>
    <x v="479"/>
    <n v="19097610"/>
    <n v="32676379"/>
    <n v="193107949"/>
    <n v="515958495"/>
    <n v="0.36687171600000001"/>
    <n v="0.19949834399999999"/>
    <n v="0.53973219299999997"/>
  </r>
  <r>
    <s v="4262.SR"/>
    <x v="166"/>
    <x v="1"/>
    <s v="FY"/>
    <n v="782630550"/>
    <x v="480"/>
    <n v="15384616"/>
    <n v="21540564"/>
    <n v="143662779"/>
    <n v="430202965"/>
    <n v="0.33006784500000003"/>
    <n v="0.18356398099999999"/>
    <n v="0.54968844500000003"/>
  </r>
  <r>
    <s v="4263.SR"/>
    <x v="167"/>
    <x v="1"/>
    <s v="FY"/>
    <n v="1222650000"/>
    <x v="481"/>
    <n v="130592999"/>
    <n v="77013000"/>
    <n v="362412000"/>
    <n v="566393000"/>
    <n v="0.48335091800000002"/>
    <n v="0.29641516400000001"/>
    <n v="0.38630842799999998"/>
  </r>
  <r>
    <s v="4270.SR"/>
    <x v="168"/>
    <x v="1"/>
    <s v="FY"/>
    <n v="1000093933"/>
    <x v="482"/>
    <n v="15662338"/>
    <n v="790864"/>
    <n v="-9219476"/>
    <n v="52412474"/>
    <n v="0.14237993299999999"/>
    <n v="-9.2186100000000003E-3"/>
    <n v="4.3078128E-2"/>
  </r>
  <r>
    <s v="4280.SR"/>
    <x v="169"/>
    <x v="1"/>
    <s v="FY"/>
    <n v="2492121000"/>
    <x v="483"/>
    <n v="151633000"/>
    <n v="685453000"/>
    <n v="6957868000"/>
    <n v="1383087000"/>
    <n v="0.63821861000000002"/>
    <n v="2.791946298"/>
    <n v="3.2919705750000001"/>
  </r>
  <r>
    <s v="4290.SR"/>
    <x v="170"/>
    <x v="1"/>
    <s v="FY"/>
    <n v="880897839"/>
    <x v="484"/>
    <n v="7426318"/>
    <n v="42403799"/>
    <n v="7201074"/>
    <n v="146348880"/>
    <n v="0.17843784600000001"/>
    <n v="8.1746979999999993E-3"/>
    <n v="0.14896155699999999"/>
  </r>
  <r>
    <s v="4291.SR"/>
    <x v="171"/>
    <x v="1"/>
    <s v="FY"/>
    <n v="308530994"/>
    <x v="485"/>
    <n v="9149969"/>
    <n v="6121683"/>
    <n v="71046522"/>
    <n v="109971356"/>
    <n v="0.38683893800000002"/>
    <n v="0.230273533"/>
    <n v="0.34326934399999998"/>
  </r>
  <r>
    <s v="4292.SR"/>
    <x v="172"/>
    <x v="1"/>
    <s v="FY"/>
    <n v="577493411"/>
    <x v="486"/>
    <n v="14971931"/>
    <n v="40703722"/>
    <n v="70615973"/>
    <n v="204729769"/>
    <n v="0.202812783"/>
    <n v="0.122280136"/>
    <n v="0.27904884800000002"/>
  </r>
  <r>
    <s v="4300.SR"/>
    <x v="173"/>
    <x v="1"/>
    <s v="FY"/>
    <n v="3925499000"/>
    <x v="487"/>
    <n v="342076000"/>
    <n v="950000"/>
    <n v="441720000"/>
    <n v="639518000"/>
    <n v="0.371312539"/>
    <n v="0.112525822"/>
    <n v="0.16291380999999999"/>
  </r>
  <r>
    <s v="4310.SR"/>
    <x v="174"/>
    <x v="1"/>
    <s v="FY"/>
    <n v="56686593"/>
    <x v="488"/>
    <n v="13288659"/>
    <n v="116347"/>
    <n v="-18836026"/>
    <n v="-27284474"/>
    <n v="0.31788802300000002"/>
    <n v="-0.332283614"/>
    <n v="-0.42465325100000001"/>
  </r>
  <r>
    <s v="4320.SR"/>
    <x v="175"/>
    <x v="1"/>
    <s v="FY"/>
    <n v="216108228"/>
    <x v="489"/>
    <n v="41616886"/>
    <n v="32805340"/>
    <n v="66773852"/>
    <n v="160348518"/>
    <n v="0.65896767700000003"/>
    <n v="0.30898338600000003"/>
    <n v="0.75596863400000003"/>
  </r>
  <r>
    <s v="4321.SR"/>
    <x v="176"/>
    <x v="1"/>
    <s v="FY"/>
    <n v="2240499368"/>
    <x v="490"/>
    <n v="274621318"/>
    <n v="158509560"/>
    <n v="1109209815"/>
    <n v="1000170525"/>
    <n v="1"/>
    <n v="0.49507258599999998"/>
    <n v="0.44640518099999998"/>
  </r>
  <r>
    <s v="4322.SR"/>
    <x v="177"/>
    <x v="1"/>
    <s v="FY"/>
    <n v="1106830262"/>
    <x v="491"/>
    <n v="10427490"/>
    <n v="14348716"/>
    <n v="245743632"/>
    <n v="256789529"/>
    <n v="0.26848149599999999"/>
    <n v="0.222024678"/>
    <n v="0.247571441"/>
  </r>
  <r>
    <s v="4323.SR"/>
    <x v="178"/>
    <x v="1"/>
    <s v="FY"/>
    <n v="282419948"/>
    <x v="492"/>
    <n v="4621994"/>
    <n v="278952"/>
    <n v="87635484"/>
    <n v="67433430"/>
    <n v="0.26893663699999998"/>
    <n v="0.31030203299999998"/>
    <n v="0.33526009299999998"/>
  </r>
  <r>
    <s v="4324.SR"/>
    <x v="179"/>
    <x v="1"/>
    <s v="FY"/>
    <s v="Unavailable"/>
    <x v="34"/>
    <s v="Unavailable"/>
    <s v="Unavailable"/>
    <s v="Unavailable"/>
    <s v="Unavailable"/>
    <s v="Unavailable"/>
    <s v="Unavailable"/>
    <s v="Unavailable"/>
  </r>
  <r>
    <s v="4330.SR"/>
    <x v="180"/>
    <x v="1"/>
    <s v="FY"/>
    <n v="210409286"/>
    <x v="493"/>
    <n v="45389453"/>
    <n v="49984877"/>
    <n v="88927084"/>
    <n v="149334607"/>
    <n v="0.63574917500000006"/>
    <n v="0.42263858999999998"/>
    <n v="0.70973391799999996"/>
  </r>
  <r>
    <s v="4331.SR"/>
    <x v="181"/>
    <x v="1"/>
    <s v="FY"/>
    <n v="6030842"/>
    <x v="494"/>
    <n v="35095"/>
    <n v="0"/>
    <n v="10946327"/>
    <n v="1370218"/>
    <n v="0.73509237999999999"/>
    <n v="1.8150578310000001"/>
    <n v="0.227201774"/>
  </r>
  <r>
    <s v="4332.SR"/>
    <x v="182"/>
    <x v="1"/>
    <s v="FY"/>
    <n v="21112131"/>
    <x v="495"/>
    <n v="0"/>
    <n v="11973827"/>
    <n v="3321630"/>
    <n v="15086961"/>
    <n v="0.43679693000000003"/>
    <n v="0.15733276800000001"/>
    <n v="0.84266728000000002"/>
  </r>
  <r>
    <s v="4333.SR"/>
    <x v="183"/>
    <x v="1"/>
    <s v="FY"/>
    <n v="62446254"/>
    <x v="496"/>
    <n v="483250"/>
    <n v="11336578"/>
    <n v="33158623"/>
    <n v="58349977"/>
    <n v="0.84058002899999995"/>
    <n v="0.53099458899999996"/>
    <n v="0.91060978599999998"/>
  </r>
  <r>
    <s v="4334.SR"/>
    <x v="184"/>
    <x v="1"/>
    <s v="FY"/>
    <n v="61879927"/>
    <x v="497"/>
    <n v="675713"/>
    <n v="5900724"/>
    <n v="28210372"/>
    <n v="50041877"/>
    <n v="0.84045003799999995"/>
    <n v="0.45588890199999998"/>
    <n v="0.80869321299999997"/>
  </r>
  <r>
    <s v="4335.SR"/>
    <x v="185"/>
    <x v="1"/>
    <s v="FY"/>
    <n v="100616509"/>
    <x v="498"/>
    <n v="15780449"/>
    <n v="29648391"/>
    <n v="10900439"/>
    <n v="77713621"/>
    <n v="0.91096115300000002"/>
    <n v="0.108336486"/>
    <n v="0.75224838100000002"/>
  </r>
  <r>
    <s v="4336.SR"/>
    <x v="186"/>
    <x v="1"/>
    <s v="FY"/>
    <n v="96014963"/>
    <x v="499"/>
    <n v="5658872"/>
    <n v="22042855"/>
    <n v="-106042"/>
    <n v="48192433"/>
    <n v="0.66322780299999995"/>
    <n v="-1.104432E-3"/>
    <n v="0.501926278"/>
  </r>
  <r>
    <s v="4337.SR"/>
    <x v="187"/>
    <x v="1"/>
    <s v="FY"/>
    <n v="36838615"/>
    <x v="500"/>
    <n v="16029427"/>
    <n v="6978368"/>
    <n v="-83388207"/>
    <n v="16935408"/>
    <n v="0.73651680399999997"/>
    <n v="-2.2636086350000002"/>
    <n v="0.45971896600000001"/>
  </r>
  <r>
    <s v="4338.SR"/>
    <x v="188"/>
    <x v="1"/>
    <s v="FY"/>
    <n v="185120000"/>
    <x v="501"/>
    <n v="530000"/>
    <n v="20850000"/>
    <n v="66117000"/>
    <n v="112900000"/>
    <n v="0.64601879900000003"/>
    <n v="0.35715751899999998"/>
    <n v="0.63120678500000005"/>
  </r>
  <r>
    <s v="4339.SR"/>
    <x v="189"/>
    <x v="1"/>
    <s v="FY"/>
    <n v="123127631"/>
    <x v="502"/>
    <n v="1254756"/>
    <n v="37517869"/>
    <n v="47184270"/>
    <n v="104874754"/>
    <n v="0.90564075700000002"/>
    <n v="0.38321430899999998"/>
    <n v="0.85175645099999997"/>
  </r>
  <r>
    <s v="4340.SR"/>
    <x v="190"/>
    <x v="1"/>
    <s v="FY"/>
    <n v="158156358"/>
    <x v="503"/>
    <n v="16812114"/>
    <n v="32692423"/>
    <n v="157160008"/>
    <n v="146295093"/>
    <n v="0.70442759600000004"/>
    <n v="0.99370022199999997"/>
    <n v="0.83644286999999995"/>
  </r>
  <r>
    <s v="4342.SR"/>
    <x v="191"/>
    <x v="1"/>
    <s v="FY"/>
    <n v="173544279"/>
    <x v="504"/>
    <n v="3047304"/>
    <n v="0"/>
    <n v="77641492"/>
    <n v="139858445"/>
    <n v="0.65624283100000003"/>
    <n v="0.447387217"/>
    <n v="0.80589484600000005"/>
  </r>
  <r>
    <s v="4344.SR"/>
    <x v="192"/>
    <x v="1"/>
    <s v="FY"/>
    <n v="137505273"/>
    <x v="505"/>
    <n v="12471904"/>
    <n v="45380449"/>
    <n v="-4270105"/>
    <n v="115621242"/>
    <n v="0.70049596599999997"/>
    <n v="-3.1054117999999999E-2"/>
    <n v="0.84084951399999996"/>
  </r>
  <r>
    <s v="4345.SR"/>
    <x v="193"/>
    <x v="1"/>
    <s v="FY"/>
    <n v="48735471"/>
    <x v="506"/>
    <n v="8892761"/>
    <n v="311837"/>
    <n v="-3603344"/>
    <n v="8766900"/>
    <n v="0.58093871699999999"/>
    <n v="-7.3936784000000005E-2"/>
    <n v="0.190339599"/>
  </r>
  <r>
    <s v="4346.SR"/>
    <x v="194"/>
    <x v="1"/>
    <s v="FY"/>
    <n v="25765496"/>
    <x v="507"/>
    <n v="1391398"/>
    <n v="25407564"/>
    <n v="-11718187"/>
    <n v="59694741"/>
    <n v="-0.64755539699999998"/>
    <n v="-0.45480153000000001"/>
    <n v="2.6778712900000001"/>
  </r>
  <r>
    <s v="4347.SR"/>
    <x v="195"/>
    <x v="1"/>
    <s v="FY"/>
    <n v="246681958"/>
    <x v="508"/>
    <n v="140000"/>
    <n v="15581777"/>
    <n v="97579682"/>
    <n v="142784825"/>
    <n v="0.60683414099999999"/>
    <n v="0.39556878299999998"/>
    <n v="0.57882151599999998"/>
  </r>
  <r>
    <s v="4348.SR"/>
    <x v="196"/>
    <x v="1"/>
    <s v="FY"/>
    <n v="106129879"/>
    <x v="509"/>
    <n v="4346432"/>
    <n v="38030318"/>
    <n v="5345726"/>
    <n v="84719044"/>
    <n v="0.43690504899999999"/>
    <n v="5.0369661000000003E-2"/>
    <n v="1.176047369"/>
  </r>
  <r>
    <s v="4349.SR"/>
    <x v="197"/>
    <x v="1"/>
    <s v="FY"/>
    <s v="Unavailable"/>
    <x v="34"/>
    <s v="Unavailable"/>
    <s v="Unavailable"/>
    <s v="Unavailable"/>
    <s v="Unavailable"/>
    <s v="Unavailable"/>
    <s v="Unavailable"/>
    <s v="Unavailable"/>
  </r>
  <r>
    <s v="4350.SR"/>
    <x v="198"/>
    <x v="1"/>
    <s v="FY"/>
    <s v="Unavailable"/>
    <x v="34"/>
    <s v="Unavailable"/>
    <s v="Unavailable"/>
    <s v="Unavailable"/>
    <s v="Unavailable"/>
    <s v="Unavailable"/>
    <s v="Unavailable"/>
    <s v="Unavailable"/>
  </r>
  <r>
    <s v="4700.SR"/>
    <x v="199"/>
    <x v="1"/>
    <s v="FY"/>
    <s v="Unavailable"/>
    <x v="34"/>
    <s v="Unavailable"/>
    <s v="Unavailable"/>
    <s v="Unavailable"/>
    <s v="Unavailable"/>
    <s v="Unavailable"/>
    <s v="Unavailable"/>
    <s v="Unavailable"/>
  </r>
  <r>
    <s v="4701.SR"/>
    <x v="200"/>
    <x v="1"/>
    <s v="FY"/>
    <n v="7517130"/>
    <x v="510"/>
    <n v="0"/>
    <n v="0"/>
    <n v="-55909181"/>
    <n v="-54750100"/>
    <n v="1.6340013E-2"/>
    <n v="-7.4375700570000003"/>
    <n v="-7.283378098"/>
  </r>
  <r>
    <s v="5110.SR"/>
    <x v="201"/>
    <x v="1"/>
    <s v="FY"/>
    <n v="72079424000"/>
    <x v="511"/>
    <n v="539021000"/>
    <n v="2579846000"/>
    <n v="15135224000"/>
    <n v="37203031000"/>
    <n v="0.27413949700000001"/>
    <n v="0.20997981299999999"/>
    <n v="0.25040995100000002"/>
  </r>
  <r>
    <s v="6001.SR"/>
    <x v="202"/>
    <x v="1"/>
    <s v="FY"/>
    <n v="1024321362"/>
    <x v="512"/>
    <n v="24234860"/>
    <n v="12044724"/>
    <n v="2917385"/>
    <n v="88660721"/>
    <n v="0.26462944799999999"/>
    <n v="2.848115E-3"/>
    <n v="7.5931741999999997E-2"/>
  </r>
  <r>
    <s v="6002.SR"/>
    <x v="203"/>
    <x v="1"/>
    <s v="FY"/>
    <n v="1243838271"/>
    <x v="513"/>
    <n v="16971308"/>
    <n v="37303801"/>
    <n v="3546104"/>
    <n v="210121368"/>
    <n v="0.24681974400000001"/>
    <n v="2.850937E-3"/>
    <n v="0.185663942"/>
  </r>
  <r>
    <s v="6004.SR"/>
    <x v="204"/>
    <x v="1"/>
    <s v="FY"/>
    <n v="1818006368"/>
    <x v="514"/>
    <n v="62337572"/>
    <n v="20654096"/>
    <n v="257103138"/>
    <n v="447628314"/>
    <n v="0.28400326399999998"/>
    <n v="0.14142037299999999"/>
    <n v="0.25645895499999999"/>
  </r>
  <r>
    <s v="6010.SR"/>
    <x v="205"/>
    <x v="1"/>
    <s v="FY"/>
    <n v="2694247713"/>
    <x v="515"/>
    <n v="50217729"/>
    <n v="41460895"/>
    <n v="95491687"/>
    <n v="384872077"/>
    <n v="0.30002199099999999"/>
    <n v="3.5442802000000002E-2"/>
    <n v="0.15932882500000001"/>
  </r>
  <r>
    <s v="6012.SR"/>
    <x v="206"/>
    <x v="1"/>
    <s v="FY"/>
    <n v="159177603"/>
    <x v="516"/>
    <n v="3627357"/>
    <n v="3718646"/>
    <n v="-24621539"/>
    <n v="-6981655"/>
    <n v="4.0725918E-2"/>
    <n v="-0.15467966899999999"/>
    <n v="-5.4236223E-2"/>
  </r>
  <r>
    <s v="6013.SR"/>
    <x v="207"/>
    <x v="1"/>
    <s v="FY"/>
    <n v="98650440"/>
    <x v="517"/>
    <n v="1805417"/>
    <n v="1303579"/>
    <n v="-3067892"/>
    <n v="21895412"/>
    <n v="3.0015040999999999E-2"/>
    <n v="-3.1098615E-2"/>
    <n v="0.22119317499999999"/>
  </r>
  <r>
    <s v="6014.SR"/>
    <x v="208"/>
    <x v="1"/>
    <s v="FY"/>
    <n v="1075892373"/>
    <x v="518"/>
    <n v="23690941"/>
    <n v="13106406"/>
    <n v="115555901"/>
    <n v="253887636"/>
    <n v="0.33679366900000002"/>
    <n v="0.107404703"/>
    <n v="0.23017325299999999"/>
  </r>
  <r>
    <s v="6015.SR"/>
    <x v="209"/>
    <x v="1"/>
    <s v="FY"/>
    <n v="2378547000"/>
    <x v="519"/>
    <n v="35359000"/>
    <n v="24584000"/>
    <n v="259226000"/>
    <n v="515991000"/>
    <n v="0.51715227799999997"/>
    <n v="0.108985023"/>
    <n v="0.21684372900000001"/>
  </r>
  <r>
    <s v="6016.SR"/>
    <x v="210"/>
    <x v="1"/>
    <s v="FY"/>
    <n v="250436084"/>
    <x v="520"/>
    <n v="7341277"/>
    <n v="2233153"/>
    <n v="2696972"/>
    <n v="30184665"/>
    <n v="0.27276473099999998"/>
    <n v="1.0769103E-2"/>
    <n v="0.124460874"/>
  </r>
  <r>
    <s v="6017.SR"/>
    <x v="211"/>
    <x v="1"/>
    <s v="FY"/>
    <s v="Unavailable"/>
    <x v="34"/>
    <s v="Unavailable"/>
    <s v="Unavailable"/>
    <s v="Unavailable"/>
    <s v="Unavailable"/>
    <s v="Unavailable"/>
    <s v="Unavailable"/>
    <s v="Unavailable"/>
  </r>
  <r>
    <s v="6020.SR"/>
    <x v="212"/>
    <x v="1"/>
    <s v="FY"/>
    <n v="11059888"/>
    <x v="521"/>
    <n v="2134258"/>
    <n v="0"/>
    <n v="7049432"/>
    <n v="-1832541"/>
    <n v="0.84436496999999999"/>
    <n v="0.63738728600000005"/>
    <n v="-1.90789319"/>
  </r>
  <r>
    <s v="6040.SR"/>
    <x v="213"/>
    <x v="1"/>
    <s v="FY"/>
    <n v="134371386"/>
    <x v="522"/>
    <n v="7641558"/>
    <n v="105825"/>
    <n v="-54788475"/>
    <n v="-19878832"/>
    <n v="0.146359605"/>
    <n v="-0.40773915199999999"/>
    <n v="-0.15245252400000001"/>
  </r>
  <r>
    <s v="6050.SR"/>
    <x v="214"/>
    <x v="1"/>
    <s v="FY"/>
    <n v="48815516"/>
    <x v="523"/>
    <n v="5487087"/>
    <n v="1409238"/>
    <n v="-68791856"/>
    <n v="-47204133"/>
    <n v="-0.46406654800000002"/>
    <n v="-1.409221117"/>
    <n v="-0.95290409300000001"/>
  </r>
  <r>
    <s v="6060.SR"/>
    <x v="215"/>
    <x v="1"/>
    <s v="FY"/>
    <n v="0"/>
    <x v="524"/>
    <n v="560167"/>
    <n v="653643"/>
    <n v="-3282118"/>
    <n v="-1908878"/>
    <n v="0"/>
    <n v="0"/>
    <n v="0"/>
  </r>
  <r>
    <s v="6070.SR"/>
    <x v="216"/>
    <x v="1"/>
    <s v="FY"/>
    <n v="341996642"/>
    <x v="525"/>
    <n v="5768024"/>
    <n v="557497"/>
    <n v="51065262"/>
    <n v="98488546"/>
    <n v="0.34784016099999998"/>
    <n v="0.14931509800000001"/>
    <n v="0.286313545"/>
  </r>
  <r>
    <s v="6090.SR"/>
    <x v="217"/>
    <x v="1"/>
    <s v="FY"/>
    <n v="77893693"/>
    <x v="526"/>
    <n v="5466722"/>
    <n v="696349"/>
    <n v="17341162"/>
    <n v="25201046"/>
    <n v="0.20272988"/>
    <n v="0.22262600900000001"/>
    <n v="3.1367918000000002E-2"/>
  </r>
  <r>
    <s v="7010.SR"/>
    <x v="218"/>
    <x v="1"/>
    <s v="FY"/>
    <n v="67431546000"/>
    <x v="527"/>
    <n v="5449957000"/>
    <n v="696602000"/>
    <n v="12170537000"/>
    <n v="24109849000"/>
    <n v="0.52809854000000001"/>
    <n v="0.18048728999999999"/>
    <n v="0.32159325"/>
  </r>
  <r>
    <s v="7020.SR"/>
    <x v="219"/>
    <x v="1"/>
    <s v="FY"/>
    <n v="15668915000"/>
    <x v="528"/>
    <n v="729080000"/>
    <n v="582857000"/>
    <n v="1656940000"/>
    <n v="6208071000"/>
    <n v="0.59757526299999997"/>
    <n v="0.10574695200000001"/>
    <n v="0.40359086799999999"/>
  </r>
  <r>
    <s v="7030.SR"/>
    <x v="220"/>
    <x v="1"/>
    <s v="FY"/>
    <n v="9075172000"/>
    <x v="529"/>
    <n v="70984000"/>
    <n v="573836000"/>
    <n v="549666000"/>
    <n v="3228686000"/>
    <n v="0.58570460199999996"/>
    <n v="6.0568108000000002E-2"/>
    <n v="0.35409257300000002"/>
  </r>
  <r>
    <s v="7040.SR"/>
    <x v="221"/>
    <x v="1"/>
    <s v="FY"/>
    <n v="378553765"/>
    <x v="530"/>
    <n v="22177283"/>
    <n v="19511743"/>
    <n v="-37399886"/>
    <n v="42205663"/>
    <n v="0.24261749199999999"/>
    <n v="-9.8796760999999997E-2"/>
    <n v="0.157132147"/>
  </r>
  <r>
    <s v="7200.SR"/>
    <x v="222"/>
    <x v="1"/>
    <s v="FY"/>
    <n v="789621989"/>
    <x v="531"/>
    <n v="19652876"/>
    <n v="22300014"/>
    <n v="95863760"/>
    <n v="123373203"/>
    <n v="0.256799004"/>
    <n v="0.121404623"/>
    <n v="0.150901327"/>
  </r>
  <r>
    <s v="7201.SR"/>
    <x v="223"/>
    <x v="1"/>
    <s v="FY"/>
    <n v="40847398"/>
    <x v="532"/>
    <n v="4385264"/>
    <n v="118009"/>
    <n v="-10439023"/>
    <n v="3204758"/>
    <n v="0.476628573"/>
    <n v="-0.25556151700000002"/>
    <n v="8.1345842000000002E-2"/>
  </r>
  <r>
    <s v="7202.SR"/>
    <x v="224"/>
    <x v="1"/>
    <s v="FY"/>
    <n v="8805090852"/>
    <x v="533"/>
    <n v="234299080"/>
    <n v="16059507"/>
    <n v="1052869000"/>
    <n v="1338113000"/>
    <n v="0.228418553"/>
    <n v="0.11957503"/>
    <n v="0.16123459500000001"/>
  </r>
  <r>
    <s v="7203.SR"/>
    <x v="225"/>
    <x v="1"/>
    <s v="FY"/>
    <n v="4606098893"/>
    <x v="534"/>
    <n v="68537461"/>
    <n v="7943568"/>
    <n v="930189589"/>
    <n v="1152169462"/>
    <n v="0.40942687"/>
    <n v="0.20194737700000001"/>
    <n v="0.25615879899999999"/>
  </r>
  <r>
    <s v="7204.SR"/>
    <x v="226"/>
    <x v="1"/>
    <s v="FY"/>
    <n v="927170895"/>
    <x v="535"/>
    <n v="4747850"/>
    <n v="461792"/>
    <n v="131455234"/>
    <n v="146280776"/>
    <n v="0.19459823000000001"/>
    <n v="0.14178101900000001"/>
    <n v="0.15697201899999999"/>
  </r>
  <r>
    <s v="8010.SR"/>
    <x v="227"/>
    <x v="1"/>
    <s v="FY"/>
    <n v="11046086000"/>
    <x v="536"/>
    <n v="210273000"/>
    <n v="6328000"/>
    <n v="434466000"/>
    <n v="406316000"/>
    <n v="1"/>
    <n v="3.9332121999999997E-2"/>
    <n v="5.2246923000000001E-2"/>
  </r>
  <r>
    <s v="8012.SR"/>
    <x v="228"/>
    <x v="1"/>
    <s v="FY"/>
    <n v="190808000"/>
    <x v="537"/>
    <n v="15659000"/>
    <n v="0"/>
    <n v="29943000"/>
    <n v="45172000"/>
    <n v="1"/>
    <n v="0.156927383"/>
    <n v="0.191789652"/>
  </r>
  <r>
    <s v="8020.SR"/>
    <x v="229"/>
    <x v="1"/>
    <s v="FY"/>
    <n v="943882000"/>
    <x v="538"/>
    <n v="35763000"/>
    <n v="0"/>
    <n v="-41378000"/>
    <n v="0"/>
    <n v="0.98910774899999998"/>
    <n v="-4.3838107000000001E-2"/>
    <n v="-5.4445370000000002E-3"/>
  </r>
  <r>
    <s v="8030.SR"/>
    <x v="230"/>
    <x v="1"/>
    <s v="FY"/>
    <n v="2191727000"/>
    <x v="539"/>
    <n v="55581000"/>
    <n v="0"/>
    <n v="-315206000"/>
    <n v="0"/>
    <n v="1"/>
    <n v="-0.143816269"/>
    <n v="-0.13808015300000001"/>
  </r>
  <r>
    <s v="8040.SR"/>
    <x v="231"/>
    <x v="1"/>
    <s v="FY"/>
    <n v="515046654"/>
    <x v="540"/>
    <n v="35423823"/>
    <n v="0"/>
    <n v="19919347"/>
    <n v="24358919"/>
    <n v="1"/>
    <n v="3.8674840000000002E-2"/>
    <n v="6.9318895000000005E-2"/>
  </r>
  <r>
    <s v="8050.SR"/>
    <x v="232"/>
    <x v="1"/>
    <s v="FY"/>
    <n v="563499000"/>
    <x v="541"/>
    <n v="14987000"/>
    <n v="2128000"/>
    <n v="-58327000"/>
    <n v="-19363000"/>
    <n v="1"/>
    <n v="-0.103508613"/>
    <n v="-8.6085334999999999E-2"/>
  </r>
  <r>
    <s v="80504.SR"/>
    <x v="233"/>
    <x v="1"/>
    <s v="FY"/>
    <s v="Unavailable"/>
    <x v="34"/>
    <s v="Unavailable"/>
    <s v="Unavailable"/>
    <s v="Unavailable"/>
    <s v="Unavailable"/>
    <s v="Unavailable"/>
    <s v="Unavailable"/>
    <s v="Unavailable"/>
  </r>
  <r>
    <s v="8060.SR"/>
    <x v="234"/>
    <x v="1"/>
    <s v="FY"/>
    <n v="1481414000"/>
    <x v="542"/>
    <n v="48844000"/>
    <n v="0"/>
    <n v="-27364000"/>
    <n v="0"/>
    <n v="1"/>
    <n v="-1.8471541000000001E-2"/>
    <n v="-4.120388E-3"/>
  </r>
  <r>
    <s v="8070.SR"/>
    <x v="235"/>
    <x v="1"/>
    <s v="FY"/>
    <n v="669538000"/>
    <x v="543"/>
    <n v="82493000"/>
    <n v="0"/>
    <n v="30801000"/>
    <n v="0"/>
    <n v="1"/>
    <n v="4.6003363999999998E-2"/>
    <n v="8.7101851999999994E-2"/>
  </r>
  <r>
    <s v="8080.SR"/>
    <x v="236"/>
    <x v="1"/>
    <s v="FY"/>
    <s v="2022 data not available yet."/>
    <x v="544"/>
    <s v="2022 data not available yet."/>
    <s v="2022 data not available yet."/>
    <s v="2022 data not available yet."/>
    <s v="2022 data not available yet."/>
    <s v="2022 data not available yet."/>
    <s v="2022 data not available yet."/>
    <s v="2022 data not available yet."/>
  </r>
  <r>
    <s v="8100.SR"/>
    <x v="237"/>
    <x v="1"/>
    <s v="FY"/>
    <n v="711986705"/>
    <x v="545"/>
    <n v="18846914"/>
    <n v="0"/>
    <n v="-37204718"/>
    <n v="0"/>
    <n v="1"/>
    <n v="-5.2254793000000001E-2"/>
    <n v="-3.8367805999999997E-2"/>
  </r>
  <r>
    <s v="8110.SR"/>
    <x v="238"/>
    <x v="1"/>
    <s v="FY"/>
    <s v="2022 data not available yet."/>
    <x v="544"/>
    <s v="2022 data not available yet."/>
    <s v="2022 data not available yet."/>
    <s v="2022 data not available yet."/>
    <s v="2022 data not available yet."/>
    <s v="2022 data not available yet."/>
    <s v="2022 data not available yet."/>
    <s v="2022 data not available yet."/>
  </r>
  <r>
    <s v="8120.SR"/>
    <x v="239"/>
    <x v="1"/>
    <s v="FY"/>
    <n v="454955779"/>
    <x v="546"/>
    <n v="20969147"/>
    <n v="664667"/>
    <n v="2523564"/>
    <n v="-1944981"/>
    <n v="1"/>
    <n v="5.5468339999999996E-3"/>
    <n v="4.2366701999999999E-2"/>
  </r>
  <r>
    <s v="8150.SR"/>
    <x v="240"/>
    <x v="1"/>
    <s v="FY"/>
    <n v="609404000"/>
    <x v="547"/>
    <n v="21293000"/>
    <n v="0"/>
    <n v="-13300000"/>
    <n v="-19245000"/>
    <n v="1"/>
    <n v="-2.1824601999999999E-2"/>
    <n v="-2.4947325999999999E-2"/>
  </r>
  <r>
    <s v="8160.SR"/>
    <x v="241"/>
    <x v="1"/>
    <s v="FY"/>
    <n v="463977316"/>
    <x v="548"/>
    <n v="40240756"/>
    <n v="74936"/>
    <n v="7255779"/>
    <n v="16677593"/>
    <n v="1"/>
    <n v="1.5638218999999998E-2"/>
    <n v="4.0583760000000003E-2"/>
  </r>
  <r>
    <s v="8170.SR"/>
    <x v="242"/>
    <x v="1"/>
    <s v="FY"/>
    <n v="1082912677"/>
    <x v="549"/>
    <n v="24360201"/>
    <n v="253330"/>
    <n v="32290996"/>
    <n v="37316000"/>
    <n v="1"/>
    <n v="2.9818652000000001E-2"/>
    <n v="5.5072579000000003E-2"/>
  </r>
  <r>
    <s v="8180.SR"/>
    <x v="243"/>
    <x v="1"/>
    <s v="FY"/>
    <n v="429307353"/>
    <x v="550"/>
    <n v="19975980"/>
    <n v="62283"/>
    <n v="-73496262"/>
    <n v="-43397425"/>
    <n v="1"/>
    <n v="-0.17119730499999999"/>
    <n v="-0.14775887200000001"/>
  </r>
  <r>
    <s v="8190.SR"/>
    <x v="244"/>
    <x v="1"/>
    <s v="FY"/>
    <n v="319528000"/>
    <x v="551"/>
    <n v="26689000"/>
    <n v="238000"/>
    <n v="-42861000"/>
    <n v="-45405000"/>
    <n v="1"/>
    <n v="-0.134138479"/>
    <n v="-0.102222653"/>
  </r>
  <r>
    <s v="8200.SR"/>
    <x v="245"/>
    <x v="1"/>
    <s v="FY"/>
    <n v="936820880"/>
    <x v="552"/>
    <n v="25369328"/>
    <n v="1207363"/>
    <n v="41478767"/>
    <n v="62242849"/>
    <n v="1"/>
    <n v="4.4276092000000003E-2"/>
    <n v="6.3583602000000003E-2"/>
  </r>
  <r>
    <s v="8210.SR"/>
    <x v="246"/>
    <x v="1"/>
    <s v="FY"/>
    <n v="13432384000"/>
    <x v="553"/>
    <n v="75664000"/>
    <n v="0"/>
    <n v="805117000"/>
    <n v="1019021000"/>
    <n v="1"/>
    <n v="5.9938503999999997E-2"/>
    <n v="8.5021542000000006E-2"/>
  </r>
  <r>
    <s v="8230.SR"/>
    <x v="247"/>
    <x v="1"/>
    <s v="FY"/>
    <n v="2592472000"/>
    <x v="554"/>
    <n v="73543000"/>
    <n v="0"/>
    <n v="97507000"/>
    <n v="114950000"/>
    <n v="1"/>
    <n v="3.7611591999999999E-2"/>
    <n v="5.3626422999999999E-2"/>
  </r>
  <r>
    <s v="8240.SR"/>
    <x v="248"/>
    <x v="1"/>
    <s v="FY"/>
    <n v="120673673"/>
    <x v="555"/>
    <n v="9428266"/>
    <n v="315869"/>
    <n v="4697108"/>
    <n v="20722535"/>
    <n v="1"/>
    <n v="3.8924049000000002E-2"/>
    <n v="0.119550061"/>
  </r>
  <r>
    <s v="8250.SR"/>
    <x v="249"/>
    <x v="1"/>
    <s v="FY"/>
    <n v="1442273000"/>
    <x v="556"/>
    <n v="43067000"/>
    <n v="717000"/>
    <n v="82025000"/>
    <n v="45820000"/>
    <n v="1"/>
    <n v="5.6872035000000001E-2"/>
    <n v="7.8105184999999994E-2"/>
  </r>
  <r>
    <s v="8260.SR"/>
    <x v="250"/>
    <x v="1"/>
    <s v="FY"/>
    <n v="257777000"/>
    <x v="557"/>
    <n v="19314000"/>
    <n v="0"/>
    <n v="-104190000"/>
    <n v="-97451000"/>
    <n v="1"/>
    <n v="-0.40418656400000003"/>
    <n v="-0.37095629200000002"/>
  </r>
  <r>
    <s v="8270.SR"/>
    <x v="251"/>
    <x v="1"/>
    <s v="FY"/>
    <n v="423806170"/>
    <x v="558"/>
    <n v="17135499"/>
    <n v="0"/>
    <n v="-39293106"/>
    <n v="-21099510"/>
    <n v="1"/>
    <n v="-9.2714803999999998E-2"/>
    <n v="-7.0471924000000005E-2"/>
  </r>
  <r>
    <s v="8280.SR"/>
    <x v="252"/>
    <x v="1"/>
    <s v="FY"/>
    <n v="239163000"/>
    <x v="559"/>
    <n v="21177000"/>
    <n v="0"/>
    <n v="-48775000"/>
    <n v="0"/>
    <n v="1"/>
    <n v="-0.20394040899999999"/>
    <n v="-0.16666039499999999"/>
  </r>
  <r>
    <s v="8300.SR"/>
    <x v="253"/>
    <x v="1"/>
    <s v="FY"/>
    <n v="566326000"/>
    <x v="560"/>
    <n v="40831000"/>
    <n v="0"/>
    <n v="-18344000"/>
    <n v="0"/>
    <n v="1"/>
    <n v="-3.2391238000000003E-2"/>
    <n v="-6.2102040000000004E-3"/>
  </r>
  <r>
    <s v="8310.SR"/>
    <x v="254"/>
    <x v="1"/>
    <s v="FY"/>
    <n v="243805000"/>
    <x v="561"/>
    <n v="15311000"/>
    <n v="173000"/>
    <n v="-47245000"/>
    <n v="0"/>
    <n v="1"/>
    <n v="-0.193781916"/>
    <n v="-0.17168638899999999"/>
  </r>
  <r>
    <s v="8311.SR"/>
    <x v="255"/>
    <x v="1"/>
    <s v="FY"/>
    <n v="232667000"/>
    <x v="562"/>
    <n v="8905000"/>
    <n v="0"/>
    <n v="-9581000"/>
    <n v="0"/>
    <n v="1"/>
    <n v="-4.1179024000000002E-2"/>
    <n v="-2.5418302E-2"/>
  </r>
  <r>
    <s v="8312.SR"/>
    <x v="256"/>
    <x v="1"/>
    <s v="FY"/>
    <n v="224365000"/>
    <x v="563"/>
    <n v="20128000"/>
    <n v="0"/>
    <n v="8600000"/>
    <n v="14896000"/>
    <n v="1"/>
    <n v="3.8330399000000001E-2"/>
    <n v="6.6391817000000006E-2"/>
  </r>
  <r>
    <s v="8313.SR"/>
    <x v="257"/>
    <x v="1"/>
    <s v="FY"/>
    <n v="162491088"/>
    <x v="564"/>
    <n v="47629268"/>
    <n v="0"/>
    <n v="34409436"/>
    <n v="48721788"/>
    <n v="0.61038811599999998"/>
    <n v="0.21176198900000001"/>
    <n v="0.31497302799999999"/>
  </r>
  <r>
    <s v="9300.SR"/>
    <x v="258"/>
    <x v="1"/>
    <s v="FY"/>
    <s v="Unavailable"/>
    <x v="34"/>
    <s v="Unavailable"/>
    <s v="Unavailable"/>
    <s v="Unavailable"/>
    <s v="Unavailable"/>
    <s v="Unavailable"/>
    <s v="Unavailable"/>
    <s v="Unavailable"/>
  </r>
  <r>
    <s v="9400.SR"/>
    <x v="259"/>
    <x v="1"/>
    <s v="FY"/>
    <s v="Unavailable"/>
    <x v="34"/>
    <s v="Unavailable"/>
    <s v="Unavailable"/>
    <s v="Unavailable"/>
    <s v="Unavailable"/>
    <s v="Unavailable"/>
    <s v="Unavailable"/>
    <s v="Unavailable"/>
  </r>
  <r>
    <s v="9401.SR"/>
    <x v="260"/>
    <x v="1"/>
    <s v="FY"/>
    <s v="Unavailable"/>
    <x v="34"/>
    <s v="Unavailable"/>
    <s v="Unavailable"/>
    <s v="Unavailable"/>
    <s v="Unavailable"/>
    <s v="Unavailable"/>
    <s v="Unavailable"/>
    <s v="Unavailable"/>
  </r>
  <r>
    <s v="9402.SR"/>
    <x v="261"/>
    <x v="1"/>
    <s v="FY"/>
    <s v="Unavailable"/>
    <x v="34"/>
    <s v="Unavailable"/>
    <s v="Unavailable"/>
    <s v="Unavailable"/>
    <s v="Unavailable"/>
    <s v="Unavailable"/>
    <s v="Unavailable"/>
    <s v="Unavailable"/>
  </r>
  <r>
    <s v="9403.SR"/>
    <x v="262"/>
    <x v="1"/>
    <s v="FY"/>
    <s v="Unavailable"/>
    <x v="34"/>
    <s v="Unavailable"/>
    <s v="Unavailable"/>
    <s v="Unavailable"/>
    <s v="Unavailable"/>
    <s v="Unavailable"/>
    <s v="Unavailable"/>
    <s v="Unavailable"/>
  </r>
  <r>
    <s v="9404.SR"/>
    <x v="263"/>
    <x v="1"/>
    <s v="FY"/>
    <s v="Unavailable"/>
    <x v="34"/>
    <s v="Unavailable"/>
    <s v="Unavailable"/>
    <s v="Unavailable"/>
    <s v="Unavailable"/>
    <s v="Unavailable"/>
    <s v="Unavailable"/>
    <s v="Unavailable"/>
  </r>
  <r>
    <s v="9405.SR"/>
    <x v="264"/>
    <x v="1"/>
    <s v="FY"/>
    <s v="Unavailable"/>
    <x v="34"/>
    <s v="Unavailable"/>
    <s v="Unavailable"/>
    <s v="Unavailable"/>
    <s v="Unavailable"/>
    <s v="Unavailable"/>
    <s v="Unavailable"/>
    <s v="Unavailable"/>
  </r>
  <r>
    <s v="9406.SR"/>
    <x v="265"/>
    <x v="1"/>
    <s v="FY"/>
    <s v="Unavailable"/>
    <x v="34"/>
    <s v="Unavailable"/>
    <s v="Unavailable"/>
    <s v="Unavailable"/>
    <s v="Unavailable"/>
    <s v="Unavailable"/>
    <s v="Unavailable"/>
    <s v="Unavailable"/>
  </r>
  <r>
    <s v="9510.SR"/>
    <x v="266"/>
    <x v="1"/>
    <s v="FY"/>
    <n v="652189564"/>
    <x v="565"/>
    <n v="21992766"/>
    <n v="10300635"/>
    <n v="38742308"/>
    <n v="80918697"/>
    <n v="0.107593008"/>
    <n v="5.9403446999999998E-2"/>
    <n v="8.0934989999999998E-2"/>
  </r>
  <r>
    <s v="9511.SR"/>
    <x v="178"/>
    <x v="1"/>
    <s v="FY"/>
    <n v="282419948"/>
    <x v="492"/>
    <n v="4621994"/>
    <n v="278952"/>
    <n v="87635484"/>
    <n v="94684138"/>
    <n v="0.26893663699999998"/>
    <n v="0.31030203299999998"/>
    <n v="0.33526009299999998"/>
  </r>
  <r>
    <s v="9512.SR"/>
    <x v="103"/>
    <x v="1"/>
    <s v="FY"/>
    <n v="598006116"/>
    <x v="566"/>
    <n v="4782846"/>
    <n v="2595571"/>
    <n v="189839971"/>
    <n v="296743272"/>
    <n v="0.38719609900000002"/>
    <n v="0.31745489900000001"/>
    <n v="0.49622113200000001"/>
  </r>
  <r>
    <s v="9513.SR"/>
    <x v="267"/>
    <x v="1"/>
    <s v="FY"/>
    <n v="595642245"/>
    <x v="567"/>
    <n v="3189720"/>
    <n v="6955127"/>
    <n v="49552641"/>
    <n v="77054071"/>
    <n v="0.11982659499999999"/>
    <n v="8.3191952E-2"/>
    <n v="9.7283961000000002E-2"/>
  </r>
  <r>
    <s v="9514.SR"/>
    <x v="268"/>
    <x v="1"/>
    <s v="FY"/>
    <n v="43227270"/>
    <x v="568"/>
    <n v="1963443"/>
    <n v="704280"/>
    <n v="9204656"/>
    <n v="5401809"/>
    <n v="0.108420564"/>
    <n v="0.21293632500000001"/>
    <n v="5.0077069000000002E-2"/>
  </r>
  <r>
    <s v="9515.SR"/>
    <x v="269"/>
    <x v="1"/>
    <s v="FY"/>
    <n v="31454765"/>
    <x v="569"/>
    <n v="3871039"/>
    <n v="17007"/>
    <n v="1537099"/>
    <n v="3647972"/>
    <n v="0.26436137700000001"/>
    <n v="4.8866967999999997E-2"/>
    <n v="0.114550403"/>
  </r>
  <r>
    <s v="9516.SR"/>
    <x v="270"/>
    <x v="1"/>
    <s v="FY"/>
    <n v="91004756"/>
    <x v="570"/>
    <n v="1381371"/>
    <n v="220687"/>
    <n v="3765695"/>
    <n v="10696969"/>
    <n v="8.7546720999999994E-2"/>
    <n v="4.1379101000000001E-2"/>
    <n v="3.4526844000000001E-2"/>
  </r>
  <r>
    <s v="9517.SR"/>
    <x v="271"/>
    <x v="1"/>
    <s v="FY"/>
    <n v="190762270"/>
    <x v="571"/>
    <n v="3017382"/>
    <n v="1661410"/>
    <n v="13923383"/>
    <n v="20574138"/>
    <n v="0.25086961899999999"/>
    <n v="7.2988138999999994E-2"/>
    <n v="0.107852239"/>
  </r>
  <r>
    <s v="9518.SR"/>
    <x v="272"/>
    <x v="1"/>
    <s v="FY"/>
    <n v="81229390"/>
    <x v="572"/>
    <n v="1731769"/>
    <n v="726607"/>
    <n v="15654263"/>
    <n v="21678691"/>
    <n v="0.30742862900000001"/>
    <n v="0.192716737"/>
    <n v="0.26611325000000002"/>
  </r>
  <r>
    <s v="9519.SR"/>
    <x v="179"/>
    <x v="1"/>
    <s v="FY"/>
    <n v="59446942"/>
    <x v="573"/>
    <n v="1890830"/>
    <n v="39223"/>
    <n v="28215495"/>
    <n v="48775650"/>
    <n v="0.80950086600000004"/>
    <n v="0.47463324499999998"/>
    <n v="0.75697145200000004"/>
  </r>
  <r>
    <s v="9520.SR"/>
    <x v="210"/>
    <x v="1"/>
    <s v="FY"/>
    <n v="250436084"/>
    <x v="520"/>
    <n v="7341277"/>
    <n v="2233153"/>
    <n v="2696972"/>
    <n v="30184665"/>
    <n v="0.27276473099999998"/>
    <n v="1.0769103E-2"/>
    <n v="0.124460874"/>
  </r>
  <r>
    <s v="9521.SR"/>
    <x v="273"/>
    <x v="1"/>
    <s v="FY"/>
    <n v="48126942"/>
    <x v="574"/>
    <n v="5080875"/>
    <n v="0"/>
    <n v="33364010"/>
    <n v="42020252"/>
    <n v="0.78163985599999997"/>
    <n v="0.69325015499999998"/>
    <n v="0.30674994900000002"/>
  </r>
  <r>
    <s v="9522.SR"/>
    <x v="274"/>
    <x v="1"/>
    <s v="FY"/>
    <n v="220241931"/>
    <x v="575"/>
    <n v="-6775656"/>
    <n v="497294"/>
    <n v="6655091"/>
    <n v="9117477"/>
    <n v="9.0643960999999995E-2"/>
    <n v="3.0217184000000001E-2"/>
    <n v="4.1352161999999998E-2"/>
  </r>
  <r>
    <s v="9523.SR"/>
    <x v="275"/>
    <x v="1"/>
    <s v="FY"/>
    <n v="230540468"/>
    <x v="576"/>
    <n v="1220551"/>
    <n v="34517398"/>
    <n v="-24378414"/>
    <n v="33220329"/>
    <n v="9.3987229999999995E-3"/>
    <n v="-0.105744619"/>
    <n v="0.135853789"/>
  </r>
  <r>
    <s v="9524.SR"/>
    <x v="276"/>
    <x v="1"/>
    <s v="FY"/>
    <n v="41762783"/>
    <x v="577"/>
    <n v="-310591503"/>
    <n v="283418"/>
    <n v="7659888"/>
    <n v="10012577"/>
    <n v="0.453766383"/>
    <n v="0.18341421399999999"/>
    <n v="0.210003725"/>
  </r>
  <r>
    <s v="9525.SR"/>
    <x v="277"/>
    <x v="1"/>
    <s v="FY"/>
    <n v="386590734"/>
    <x v="578"/>
    <n v="20515208"/>
    <n v="625616"/>
    <n v="32266664"/>
    <n v="50220187"/>
    <n v="0.25320829900000003"/>
    <n v="8.3464659999999996E-2"/>
    <n v="0.10259790100000001"/>
  </r>
  <r>
    <s v="9526.SR"/>
    <x v="211"/>
    <x v="1"/>
    <s v="FY"/>
    <n v="1602476839"/>
    <x v="579"/>
    <n v="101498440"/>
    <n v="3155960"/>
    <n v="58977006"/>
    <n v="111512977"/>
    <n v="0.21990979499999999"/>
    <n v="3.6803655999999997E-2"/>
    <n v="5.2951623000000003E-2"/>
  </r>
  <r>
    <s v="9527.SR"/>
    <x v="278"/>
    <x v="1"/>
    <s v="FY"/>
    <n v="193169660"/>
    <x v="580"/>
    <n v="6509971"/>
    <n v="349178"/>
    <n v="26684156"/>
    <n v="30990220"/>
    <n v="0.46736790900000003"/>
    <n v="0.138138443"/>
    <n v="0.161699865"/>
  </r>
  <r>
    <s v="9528.SR"/>
    <x v="279"/>
    <x v="1"/>
    <s v="FY"/>
    <n v="496039689"/>
    <x v="581"/>
    <n v="70190960"/>
    <n v="1999672"/>
    <n v="67384817"/>
    <n v="48734724"/>
    <n v="0.23659666900000001"/>
    <n v="0.135845616"/>
    <n v="0.16899578800000001"/>
  </r>
  <r>
    <s v="9529.SR"/>
    <x v="280"/>
    <x v="1"/>
    <s v="FY"/>
    <n v="130229032"/>
    <x v="582"/>
    <n v="8173143"/>
    <n v="1377130"/>
    <n v="30743382"/>
    <n v="39103378"/>
    <n v="0.33562764299999998"/>
    <n v="0.236071647"/>
    <n v="0.25907267699999997"/>
  </r>
  <r>
    <s v="9530.SR"/>
    <x v="281"/>
    <x v="1"/>
    <s v="FY"/>
    <n v="642700000"/>
    <x v="583"/>
    <n v="12666734"/>
    <n v="18514906"/>
    <n v="20474264"/>
    <n v="65110781"/>
    <n v="0.239925315"/>
    <n v="3.1856641999999998E-2"/>
    <n v="0.105403443"/>
  </r>
  <r>
    <s v="9531.SR"/>
    <x v="282"/>
    <x v="1"/>
    <s v="FY"/>
    <n v="502179542"/>
    <x v="584"/>
    <n v="6905228"/>
    <n v="5099564"/>
    <n v="177647740"/>
    <n v="228033145"/>
    <n v="0.51016696699999997"/>
    <n v="0.353753439"/>
    <n v="0.46554436500000002"/>
  </r>
  <r>
    <s v="9532.SR"/>
    <x v="283"/>
    <x v="1"/>
    <s v="FY"/>
    <n v="73978442"/>
    <x v="585"/>
    <n v="4690294"/>
    <n v="850175"/>
    <n v="5740355"/>
    <n v="12059023"/>
    <n v="0.41344820399999999"/>
    <n v="7.7594969999999999E-2"/>
    <n v="9.7912727000000005E-2"/>
  </r>
  <r>
    <s v="9533.SR"/>
    <x v="284"/>
    <x v="1"/>
    <s v="FY"/>
    <n v="94267819"/>
    <x v="586"/>
    <n v="2909718"/>
    <n v="85154"/>
    <n v="6887048"/>
    <n v="10630032"/>
    <n v="0.34935849099999999"/>
    <n v="7.3058314999999999E-2"/>
    <n v="8.8370454000000001E-2"/>
  </r>
  <r>
    <s v="9534.SR"/>
    <x v="285"/>
    <x v="1"/>
    <s v="FY"/>
    <n v="152560468"/>
    <x v="587"/>
    <n v="5019475"/>
    <n v="689956"/>
    <n v="19104434"/>
    <n v="21405041"/>
    <n v="0.20195743599999999"/>
    <n v="0.125225324"/>
    <n v="0.108527053"/>
  </r>
  <r>
    <s v="9535.SR"/>
    <x v="286"/>
    <x v="1"/>
    <s v="FY"/>
    <n v="881179374"/>
    <x v="588"/>
    <n v="13868392"/>
    <n v="24924952"/>
    <n v="60190210"/>
    <n v="128460638"/>
    <n v="0.18959046399999999"/>
    <n v="6.8306422000000006E-2"/>
    <n v="0.103982112"/>
  </r>
  <r>
    <s v="9536.SR"/>
    <x v="287"/>
    <x v="1"/>
    <s v="FY"/>
    <n v="58040289"/>
    <x v="589"/>
    <n v="1267684"/>
    <n v="321070"/>
    <n v="3773124"/>
    <n v="8012198"/>
    <n v="0.40264544499999999"/>
    <n v="6.5008705E-2"/>
    <n v="0.14318920800000001"/>
  </r>
  <r>
    <s v="9537.SR"/>
    <x v="288"/>
    <x v="1"/>
    <s v="FY"/>
    <n v="323920174"/>
    <x v="590"/>
    <n v="16413990"/>
    <n v="7941312"/>
    <n v="29025584"/>
    <n v="44127422"/>
    <n v="0.198152894"/>
    <n v="8.9607213000000005E-2"/>
    <n v="0.12489367799999999"/>
  </r>
  <r>
    <s v="9538.SR"/>
    <x v="289"/>
    <x v="1"/>
    <s v="FY"/>
    <n v="215067718"/>
    <x v="591"/>
    <n v="5408993"/>
    <n v="586741"/>
    <n v="21857045"/>
    <n v="27318125"/>
    <n v="0.30179135000000001"/>
    <n v="0.10162866500000001"/>
    <n v="0.129250802"/>
  </r>
  <r>
    <s v="9539.SR"/>
    <x v="290"/>
    <x v="1"/>
    <s v="FY"/>
    <n v="140510647"/>
    <x v="592"/>
    <n v="5788986"/>
    <n v="1161322"/>
    <n v="6019746"/>
    <n v="11022568"/>
    <n v="0.20652847799999999"/>
    <n v="4.2841920999999998E-2"/>
    <n v="6.5044929000000001E-2"/>
  </r>
  <r>
    <s v="9540.SR"/>
    <x v="291"/>
    <x v="1"/>
    <s v="FY"/>
    <n v="404614717"/>
    <x v="593"/>
    <n v="2890631"/>
    <n v="903784"/>
    <n v="18117037"/>
    <n v="26806692"/>
    <n v="8.0702403000000006E-2"/>
    <n v="4.4776020999999999E-2"/>
    <n v="6.5346725999999994E-2"/>
  </r>
  <r>
    <s v="9541.SR"/>
    <x v="292"/>
    <x v="1"/>
    <s v="FY"/>
    <n v="62914246"/>
    <x v="594"/>
    <n v="4446759"/>
    <n v="453500"/>
    <n v="21361986"/>
    <n v="28700232"/>
    <n v="0.63016605199999998"/>
    <n v="0.33954131799999998"/>
    <n v="0.456180211"/>
  </r>
  <r>
    <s v="9542.SR"/>
    <x v="293"/>
    <x v="1"/>
    <s v="FY"/>
    <n v="171410631"/>
    <x v="595"/>
    <n v="1527365"/>
    <n v="2750158"/>
    <n v="19840242"/>
    <n v="29875152"/>
    <n v="0.25015013800000002"/>
    <n v="0.11574685799999999"/>
    <n v="0.170280985"/>
  </r>
  <r>
    <s v="9543.SR"/>
    <x v="294"/>
    <x v="1"/>
    <s v="FY"/>
    <n v="478629400"/>
    <x v="596"/>
    <n v="2874746"/>
    <n v="1716637"/>
    <n v="30097011"/>
    <n v="36749060"/>
    <n v="0.132114018"/>
    <n v="6.2881660000000006E-2"/>
    <n v="8.3816488999999994E-2"/>
  </r>
  <r>
    <s v="9544.SR"/>
    <x v="295"/>
    <x v="1"/>
    <s v="FY"/>
    <n v="34124784"/>
    <x v="597"/>
    <n v="6470113"/>
    <n v="176470"/>
    <n v="5126797"/>
    <n v="7803409"/>
    <n v="0.34461270100000002"/>
    <n v="0.150236761"/>
    <n v="0.21781119600000001"/>
  </r>
  <r>
    <s v="9545.SR"/>
    <x v="296"/>
    <x v="1"/>
    <s v="FY"/>
    <n v="77233018"/>
    <x v="598"/>
    <n v="12070938"/>
    <n v="447506"/>
    <n v="4832413"/>
    <n v="5969753"/>
    <n v="0.21019247199999999"/>
    <n v="6.2569263E-2"/>
    <n v="6.8363494999999996E-2"/>
  </r>
  <r>
    <s v="9546.SR"/>
    <x v="297"/>
    <x v="1"/>
    <s v="FY"/>
    <n v="129684489"/>
    <x v="599"/>
    <n v="4383971"/>
    <n v="211182"/>
    <n v="26922558"/>
    <n v="36037910"/>
    <n v="0.39819182199999997"/>
    <n v="0.20760044799999999"/>
    <n v="0.27690535900000002"/>
  </r>
  <r>
    <s v="9547.SR"/>
    <x v="298"/>
    <x v="1"/>
    <s v="FY"/>
    <n v="135221094"/>
    <x v="600"/>
    <n v="6549432"/>
    <n v="7894730"/>
    <n v="20898277"/>
    <n v="35449769"/>
    <n v="0.27765988899999999"/>
    <n v="0.15454894199999999"/>
    <n v="0.262161531"/>
  </r>
  <r>
    <s v="9548.SR"/>
    <x v="299"/>
    <x v="1"/>
    <s v="FY"/>
    <n v="154570760"/>
    <x v="601"/>
    <n v="881032"/>
    <n v="2273823"/>
    <n v="9301832"/>
    <n v="20763549"/>
    <n v="0.13804260900000001"/>
    <n v="6.0178470999999997E-2"/>
    <n v="7.9692025999999999E-2"/>
  </r>
  <r>
    <s v="9549.SR"/>
    <x v="300"/>
    <x v="1"/>
    <s v="FY"/>
    <n v="126890940"/>
    <x v="602"/>
    <n v="11360479"/>
    <n v="714919"/>
    <n v="14387158"/>
    <n v="17521109"/>
    <n v="0.28979845999999998"/>
    <n v="0.113382074"/>
    <n v="0.129150828"/>
  </r>
  <r>
    <s v="9550.SR"/>
    <x v="301"/>
    <x v="1"/>
    <s v="FY"/>
    <n v="207673435"/>
    <x v="603"/>
    <n v="5147826"/>
    <n v="58940"/>
    <n v="24076686"/>
    <n v="29021451"/>
    <n v="0.24756731200000001"/>
    <n v="0.115935319"/>
    <n v="0.140616926"/>
  </r>
  <r>
    <s v="9551.SR"/>
    <x v="302"/>
    <x v="1"/>
    <s v="FY"/>
    <n v="20401868"/>
    <x v="604"/>
    <n v="2389692"/>
    <n v="26274"/>
    <n v="3580007"/>
    <n v="4547278"/>
    <n v="0.37355991100000002"/>
    <n v="0.17547447099999999"/>
    <n v="0.22099907699999999"/>
  </r>
  <r>
    <s v="9552.SR"/>
    <x v="303"/>
    <x v="1"/>
    <s v="FY"/>
    <n v="186543109"/>
    <x v="605"/>
    <n v="1306502"/>
    <n v="2481716"/>
    <n v="32255824"/>
    <n v="37911111"/>
    <n v="0.28988329499999999"/>
    <n v="0.17291351099999999"/>
    <n v="0.19771773000000001"/>
  </r>
  <r>
    <s v="9553.SR"/>
    <x v="304"/>
    <x v="1"/>
    <s v="FY"/>
    <n v="84620334"/>
    <x v="606"/>
    <n v="2790118"/>
    <n v="968482"/>
    <n v="-761287"/>
    <n v="1877524"/>
    <n v="6.2854432000000002E-2"/>
    <n v="-8.996502E-3"/>
    <n v="1.0728639E-2"/>
  </r>
  <r>
    <s v="9555.SR"/>
    <x v="305"/>
    <x v="1"/>
    <s v="FY"/>
    <n v="228567256"/>
    <x v="607"/>
    <n v="1667910"/>
    <n v="503304"/>
    <n v="23175636"/>
    <n v="29222618"/>
    <n v="0.176728722"/>
    <n v="0.101395259"/>
    <n v="0.127623967"/>
  </r>
  <r>
    <s v="9556.SR"/>
    <x v="306"/>
    <x v="1"/>
    <s v="FY"/>
    <n v="242262628"/>
    <x v="608"/>
    <n v="26388322"/>
    <n v="963657"/>
    <n v="31486711"/>
    <n v="53284197"/>
    <n v="0.43279105400000001"/>
    <n v="0.129969328"/>
    <n v="0.216734915"/>
  </r>
  <r>
    <s v="9557.SR"/>
    <x v="307"/>
    <x v="1"/>
    <s v="FY"/>
    <n v="58892501"/>
    <x v="609"/>
    <n v="3467241"/>
    <n v="274761"/>
    <n v="12601525"/>
    <n v="16581402"/>
    <n v="0.39832190200000001"/>
    <n v="0.21397503600000001"/>
    <n v="0.28155370800000001"/>
  </r>
  <r>
    <s v="9558.SR"/>
    <x v="308"/>
    <x v="1"/>
    <s v="FY"/>
    <n v="28173245"/>
    <x v="610"/>
    <n v="2352442"/>
    <n v="31742"/>
    <n v="13922551"/>
    <n v="16370496"/>
    <n v="0.61058358700000004"/>
    <n v="0.49417633599999999"/>
    <n v="0.54986037300000001"/>
  </r>
  <r>
    <s v="9559.SR"/>
    <x v="309"/>
    <x v="1"/>
    <s v="FY"/>
    <n v="641282707"/>
    <x v="611"/>
    <n v="4700413"/>
    <n v="270407"/>
    <n v="85101587"/>
    <n v="81401870"/>
    <n v="0.150396593"/>
    <n v="0.13270525799999999"/>
    <n v="0.151541974"/>
  </r>
  <r>
    <s v="9560.SR"/>
    <x v="310"/>
    <x v="1"/>
    <s v="FY"/>
    <n v="99176171"/>
    <x v="612"/>
    <n v="732665"/>
    <n v="128157"/>
    <n v="18260763"/>
    <n v="21597058"/>
    <n v="0.25737294300000002"/>
    <n v="0.184124501"/>
    <n v="0.23597432500000001"/>
  </r>
  <r>
    <s v="9561.SR"/>
    <x v="311"/>
    <x v="1"/>
    <s v="FY"/>
    <n v="58408872"/>
    <x v="613"/>
    <n v="3494644"/>
    <n v="81785"/>
    <n v="3099189"/>
    <n v="5548430"/>
    <n v="0.32196607100000002"/>
    <n v="5.3060243999999999E-2"/>
    <n v="6.8751371000000006E-2"/>
  </r>
  <r>
    <s v="9562.SR"/>
    <x v="312"/>
    <x v="1"/>
    <s v="FY"/>
    <n v="61592378"/>
    <x v="614"/>
    <n v="7328367"/>
    <n v="1114679"/>
    <n v="8345279"/>
    <n v="17475870"/>
    <n v="0.28046067699999999"/>
    <n v="0.13549207299999999"/>
    <n v="0.283734296"/>
  </r>
  <r>
    <s v="9563.SR"/>
    <x v="313"/>
    <x v="1"/>
    <s v="FY"/>
    <n v="374111230"/>
    <x v="615"/>
    <n v="4626131"/>
    <n v="7177814"/>
    <n v="7699266"/>
    <n v="20367124"/>
    <n v="6.8859927000000001E-2"/>
    <n v="2.0580152000000001E-2"/>
    <n v="5.4809849000000001E-2"/>
  </r>
  <r>
    <s v="9564.SR"/>
    <x v="314"/>
    <x v="1"/>
    <s v="FY"/>
    <n v="66653385"/>
    <x v="616"/>
    <n v="1576873"/>
    <n v="21317"/>
    <n v="8887227"/>
    <n v="12655852"/>
    <n v="0.28179866599999998"/>
    <n v="0.133334969"/>
    <n v="0.18476255899999999"/>
  </r>
  <r>
    <s v="9565.SR"/>
    <x v="315"/>
    <x v="1"/>
    <s v="FY"/>
    <n v="38079657"/>
    <x v="617"/>
    <n v="2454846"/>
    <n v="91461"/>
    <n v="4456613"/>
    <n v="7691657"/>
    <n v="0.21428525500000001"/>
    <n v="0.11703395900000001"/>
    <n v="0.15188949800000001"/>
  </r>
  <r>
    <s v="9566.SR"/>
    <x v="316"/>
    <x v="1"/>
    <s v="FY"/>
    <n v="142381406"/>
    <x v="618"/>
    <n v="2848803"/>
    <n v="372073"/>
    <n v="15826067"/>
    <n v="32238989"/>
    <n v="0.43863995099999997"/>
    <n v="0.111152625"/>
    <n v="0.203534512"/>
  </r>
  <r>
    <s v="9567.SR"/>
    <x v="317"/>
    <x v="1"/>
    <s v="FY"/>
    <n v="146112691"/>
    <x v="619"/>
    <n v="3626391"/>
    <n v="957554"/>
    <n v="19468475"/>
    <n v="23691384"/>
    <n v="0.47545864500000001"/>
    <n v="0.13324287500000001"/>
    <n v="0.221337173"/>
  </r>
  <r>
    <s v="9568.SR"/>
    <x v="318"/>
    <x v="1"/>
    <s v="FY"/>
    <n v="413786811"/>
    <x v="620"/>
    <n v="9848015"/>
    <n v="12614313"/>
    <n v="1381023"/>
    <n v="29513512"/>
    <n v="0.129646445"/>
    <n v="3.3375229999999998E-3"/>
    <n v="5.4063468000000003E-2"/>
  </r>
  <r>
    <s v="9569.SR"/>
    <x v="319"/>
    <x v="1"/>
    <s v="FY"/>
    <n v="318434076"/>
    <x v="621"/>
    <n v="4168863"/>
    <n v="201050"/>
    <n v="20625311"/>
    <n v="29908154"/>
    <n v="0.102484742"/>
    <n v="6.4771054999999994E-2"/>
    <n v="9.4265614999999997E-2"/>
  </r>
  <r>
    <s v="9570.SR"/>
    <x v="320"/>
    <x v="1"/>
    <s v="FY"/>
    <n v="147073483"/>
    <x v="622"/>
    <n v="6150464"/>
    <n v="135273"/>
    <n v="27927936"/>
    <n v="32822944"/>
    <n v="0.36694516900000002"/>
    <n v="0.18989103600000001"/>
    <n v="0.22246790699999999"/>
  </r>
  <r>
    <s v="9571.SR"/>
    <x v="321"/>
    <x v="1"/>
    <s v="FY"/>
    <n v="138907442"/>
    <x v="623"/>
    <n v="0"/>
    <n v="282481"/>
    <n v="9658023"/>
    <n v="13525893"/>
    <n v="0.193539299"/>
    <n v="6.9528478000000005E-2"/>
    <n v="9.2506347000000003E-2"/>
  </r>
  <r>
    <s v="9572.SR"/>
    <x v="322"/>
    <x v="1"/>
    <s v="FY"/>
    <n v="52390481"/>
    <x v="624"/>
    <n v="1125184"/>
    <n v="300604"/>
    <n v="2014334"/>
    <n v="5723645"/>
    <n v="0.258658897"/>
    <n v="3.8448472999999997E-2"/>
    <n v="0.106350999"/>
  </r>
  <r>
    <s v="9574.SR"/>
    <x v="323"/>
    <x v="1"/>
    <s v="FY"/>
    <n v="176051291"/>
    <x v="625"/>
    <n v="5407539"/>
    <n v="4740263"/>
    <n v="19015823"/>
    <n v="28568968"/>
    <n v="0.45768607900000002"/>
    <n v="0.108012971"/>
    <n v="0.16517947599999999"/>
  </r>
  <r>
    <s v="9575.SR"/>
    <x v="324"/>
    <x v="1"/>
    <s v="FY"/>
    <n v="55169465"/>
    <x v="626"/>
    <n v="0"/>
    <n v="377139"/>
    <n v="22622021"/>
    <n v="28804829"/>
    <n v="0.63479403000000001"/>
    <n v="0.410046046"/>
    <n v="0.51443221400000005"/>
  </r>
  <r>
    <s v="9576.SR"/>
    <x v="325"/>
    <x v="1"/>
    <s v="FY"/>
    <n v="98152087"/>
    <x v="627"/>
    <n v="0"/>
    <n v="396181"/>
    <n v="14489374"/>
    <n v="17722791"/>
    <n v="0.195784507"/>
    <n v="0.14762165999999999"/>
    <n v="0.14142205699999999"/>
  </r>
  <r>
    <s v="9577.SR"/>
    <x v="326"/>
    <x v="1"/>
    <s v="FY"/>
    <n v="60039305"/>
    <x v="628"/>
    <n v="0"/>
    <n v="1622473"/>
    <n v="4463760"/>
    <n v="11671514"/>
    <n v="0.22505583600000001"/>
    <n v="7.4347295999999993E-2"/>
    <n v="0.17363042400000001"/>
  </r>
  <r>
    <s v="9578.SR"/>
    <x v="327"/>
    <x v="1"/>
    <s v="FY"/>
    <n v="77344392"/>
    <x v="629"/>
    <n v="13278154"/>
    <n v="265016"/>
    <n v="9529498"/>
    <n v="14786626"/>
    <n v="0.292395446"/>
    <n v="0.123208648"/>
    <n v="0.167408905"/>
  </r>
  <r>
    <s v="9579.SR"/>
    <x v="328"/>
    <x v="1"/>
    <s v="FY"/>
    <n v="23088754"/>
    <x v="630"/>
    <n v="667989"/>
    <n v="999914"/>
    <n v="3722841"/>
    <n v="6510264"/>
    <n v="0.58129117799999996"/>
    <n v="0.16124044600000001"/>
    <n v="0.29432640700000001"/>
  </r>
  <r>
    <s v="9580.SR"/>
    <x v="329"/>
    <x v="1"/>
    <s v="FY"/>
    <n v="116691922"/>
    <x v="631"/>
    <n v="1026230"/>
    <n v="45467"/>
    <n v="16548465"/>
    <n v="27591393"/>
    <n v="0.29312095799999999"/>
    <n v="0.14181328700000001"/>
    <n v="0.23337682300000001"/>
  </r>
  <r>
    <s v="9581.SR"/>
    <x v="330"/>
    <x v="1"/>
    <s v="FY"/>
    <n v="33206657"/>
    <x v="632"/>
    <n v="3227519"/>
    <n v="265767"/>
    <n v="8271057"/>
    <n v="10859725"/>
    <n v="0.70118048899999996"/>
    <n v="0.24907828000000001"/>
    <n v="0.31553221399999998"/>
  </r>
  <r>
    <s v="9583.SR"/>
    <x v="331"/>
    <x v="1"/>
    <s v="FY"/>
    <n v="241812776"/>
    <x v="633"/>
    <n v="2790248"/>
    <n v="35111"/>
    <n v="32044246"/>
    <n v="53447193"/>
    <n v="0.227790822"/>
    <n v="0.13251676200000001"/>
    <n v="0.21966105699999999"/>
  </r>
  <r>
    <s v="9584.SR"/>
    <x v="332"/>
    <x v="1"/>
    <s v="FY"/>
    <n v="189578534"/>
    <x v="634"/>
    <n v="1073229"/>
    <n v="0"/>
    <n v="19143621"/>
    <n v="58605995"/>
    <n v="0.22712518200000001"/>
    <n v="0.100979898"/>
    <n v="0.30913837500000002"/>
  </r>
  <r>
    <s v="9585.SR"/>
    <x v="333"/>
    <x v="1"/>
    <s v="FY"/>
    <n v="35122350"/>
    <x v="635"/>
    <n v="2136912"/>
    <n v="119863"/>
    <n v="16321276"/>
    <n v="22641323"/>
    <n v="0.96664460100000005"/>
    <n v="0.46469772100000001"/>
    <n v="0.64464166000000001"/>
  </r>
  <r>
    <s v="9586.SR"/>
    <x v="334"/>
    <x v="1"/>
    <s v="FY"/>
    <n v="22466375"/>
    <x v="636"/>
    <n v="4923502"/>
    <n v="168658"/>
    <n v="10244700"/>
    <n v="13861800"/>
    <n v="0.51494974199999999"/>
    <n v="0.45600146899999999"/>
    <n v="0.61700207500000004"/>
  </r>
  <r>
    <s v="9587.SR"/>
    <x v="335"/>
    <x v="1"/>
    <s v="FY"/>
    <n v="40800087"/>
    <x v="637"/>
    <n v="7845978"/>
    <n v="0"/>
    <n v="5493050"/>
    <n v="6562782"/>
    <n v="0.425143824"/>
    <n v="0.13463329099999999"/>
    <n v="0.20021035700000001"/>
  </r>
  <r>
    <s v="9588.SR"/>
    <x v="336"/>
    <x v="1"/>
    <s v="FY"/>
    <n v="156102348"/>
    <x v="638"/>
    <n v="1493480"/>
    <n v="235483"/>
    <n v="5093158"/>
    <n v="10979454"/>
    <n v="0.100931153"/>
    <n v="3.2627043000000001E-2"/>
    <n v="6.8663285000000004E-2"/>
  </r>
  <r>
    <s v="9589.SR"/>
    <x v="337"/>
    <x v="1"/>
    <s v="FY"/>
    <n v="170226648"/>
    <x v="639"/>
    <n v="0"/>
    <n v="1750715"/>
    <n v="14621949"/>
    <n v="35863463"/>
    <n v="0.53291200299999997"/>
    <n v="8.5896945000000002E-2"/>
    <n v="0.20915908499999999"/>
  </r>
  <r>
    <s v="9590.SR"/>
    <x v="338"/>
    <x v="1"/>
    <s v="FY"/>
    <n v="13192771"/>
    <x v="640"/>
    <n v="7435782"/>
    <n v="4268358"/>
    <n v="-25242538"/>
    <n v="-9461521"/>
    <n v="-0.49314438999999999"/>
    <n v="-1.91336134"/>
    <n v="-1.0148770110000001"/>
  </r>
  <r>
    <s v="9591.SR"/>
    <x v="339"/>
    <x v="1"/>
    <s v="FY"/>
    <n v="87615510"/>
    <x v="641"/>
    <n v="2174481"/>
    <n v="0"/>
    <n v="17013336"/>
    <n v="13914879"/>
    <n v="0.21866044000000001"/>
    <n v="0.194181784"/>
    <n v="0.15881754300000001"/>
  </r>
  <r>
    <s v="9592.SR"/>
    <x v="340"/>
    <x v="1"/>
    <s v="FY"/>
    <n v="367075487"/>
    <x v="642"/>
    <n v="6684567"/>
    <n v="4412535"/>
    <n v="19077508"/>
    <n v="47745210"/>
    <n v="0.26337417600000002"/>
    <n v="5.1971621000000003E-2"/>
    <n v="0.130069187"/>
  </r>
  <r>
    <s v="9593.SR"/>
    <x v="341"/>
    <x v="1"/>
    <s v="FY"/>
    <n v="415405099"/>
    <x v="643"/>
    <n v="17974402"/>
    <n v="8623011"/>
    <n v="32781809"/>
    <n v="51104196"/>
    <n v="0.29821147399999998"/>
    <n v="7.8915278000000005E-2"/>
    <n v="0.114938647"/>
  </r>
  <r>
    <s v="9594.SR"/>
    <x v="342"/>
    <x v="1"/>
    <s v="FY"/>
    <n v="58565790"/>
    <x v="644"/>
    <n v="1886872"/>
    <n v="693463"/>
    <n v="10313266"/>
    <n v="13405048"/>
    <n v="0.47618263199999999"/>
    <n v="0.176097104"/>
    <n v="0.23126965399999999"/>
  </r>
  <r>
    <s v="9595.SR"/>
    <x v="343"/>
    <x v="1"/>
    <s v="FY"/>
    <n v="10530649"/>
    <x v="645"/>
    <n v="0"/>
    <n v="62241"/>
    <n v="4222763"/>
    <n v="5309468"/>
    <n v="0.61636799399999997"/>
    <n v="0.400997412"/>
    <n v="0.36395667500000001"/>
  </r>
  <r>
    <s v="9596.SR"/>
    <x v="344"/>
    <x v="1"/>
    <s v="FY"/>
    <n v="178768300"/>
    <x v="646"/>
    <n v="40083796"/>
    <n v="0"/>
    <n v="60407372"/>
    <n v="9573711"/>
    <n v="0.97867302499999997"/>
    <n v="0.33790874599999998"/>
    <n v="5.3553740000000002E-2"/>
  </r>
  <r>
    <s v="9597.SR"/>
    <x v="345"/>
    <x v="1"/>
    <s v="FY"/>
    <s v="Unavailable"/>
    <x v="34"/>
    <s v="Unavailable"/>
    <s v="Unavailable"/>
    <s v="Unavailable"/>
    <s v="Unavailable"/>
    <s v="Unavailable"/>
    <s v="Unavailable"/>
    <s v="Unavailable"/>
  </r>
  <r>
    <s v="9598.SR"/>
    <x v="346"/>
    <x v="1"/>
    <s v="FY"/>
    <n v="20085056"/>
    <x v="647"/>
    <n v="0"/>
    <n v="41357"/>
    <n v="2752553"/>
    <n v="5827069"/>
    <n v="0.33148934200000002"/>
    <n v="0.13704482600000001"/>
    <n v="0.137873153"/>
  </r>
  <r>
    <s v="9599.SR"/>
    <x v="347"/>
    <x v="1"/>
    <s v="FY"/>
    <n v="239978633"/>
    <x v="648"/>
    <n v="4536063"/>
    <n v="866738"/>
    <n v="831507"/>
    <n v="6325518"/>
    <n v="3.4711707000000001E-2"/>
    <n v="3.4649210000000001E-3"/>
    <n v="2.6358679999999999E-2"/>
  </r>
  <r>
    <s v="9600.SR"/>
    <x v="348"/>
    <x v="1"/>
    <s v="FY"/>
    <n v="77714878"/>
    <x v="649"/>
    <n v="0"/>
    <n v="1962909"/>
    <n v="12698051"/>
    <n v="15760656"/>
    <n v="0.32982220000000001"/>
    <n v="0.16339279300000001"/>
    <n v="0.197931469"/>
  </r>
  <r>
    <s v="9601.SR"/>
    <x v="349"/>
    <x v="1"/>
    <s v="FY"/>
    <n v="167594831"/>
    <x v="650"/>
    <n v="3101403"/>
    <n v="1345093"/>
    <n v="24653377"/>
    <n v="42421581"/>
    <n v="0.27648040699999998"/>
    <n v="0.14710105800000001"/>
    <n v="0.24950071400000001"/>
  </r>
  <r>
    <s v="9602.SR"/>
    <x v="350"/>
    <x v="1"/>
    <s v="FY"/>
    <s v="Unavailable"/>
    <x v="34"/>
    <s v="Unavailable"/>
    <s v="Unavailable"/>
    <s v="Unavailable"/>
    <s v="Unavailable"/>
    <s v="Unavailable"/>
    <s v="Unavailable"/>
    <s v="Unavailable"/>
  </r>
  <r>
    <s v="9603.SR"/>
    <x v="351"/>
    <x v="1"/>
    <s v="FY"/>
    <n v="32640389"/>
    <x v="651"/>
    <n v="0"/>
    <n v="0"/>
    <n v="7144029"/>
    <n v="9903035"/>
    <n v="0.29245374499999999"/>
    <n v="0.21887082899999999"/>
    <n v="0.30224793"/>
  </r>
  <r>
    <s v="9604.SR"/>
    <x v="352"/>
    <x v="1"/>
    <s v="FY"/>
    <s v="Unavailable"/>
    <x v="34"/>
    <s v="Unavailable"/>
    <s v="Unavailable"/>
    <s v="Unavailable"/>
    <s v="Unavailable"/>
    <s v="Unavailable"/>
    <s v="Unavailable"/>
    <s v="Unavailable"/>
  </r>
  <r>
    <s v="9605.SR"/>
    <x v="353"/>
    <x v="1"/>
    <s v="FY"/>
    <s v="Unavailable"/>
    <x v="34"/>
    <s v="Unavailable"/>
    <s v="Unavailable"/>
    <s v="Unavailable"/>
    <s v="Unavailable"/>
    <s v="Unavailable"/>
    <s v="Unavailable"/>
    <s v="Unavailable"/>
  </r>
  <r>
    <s v="9606.SR"/>
    <x v="354"/>
    <x v="1"/>
    <s v="FY"/>
    <s v="Unavailable"/>
    <x v="34"/>
    <s v="Unavailable"/>
    <s v="Unavailable"/>
    <s v="Unavailable"/>
    <s v="Unavailable"/>
    <s v="Unavailable"/>
    <s v="Unavailable"/>
    <s v="Unavailable"/>
  </r>
  <r>
    <s v="9607.SR"/>
    <x v="355"/>
    <x v="1"/>
    <s v="FY"/>
    <s v="Unavailable"/>
    <x v="34"/>
    <s v="Unavailable"/>
    <s v="Unavailable"/>
    <s v="Unavailable"/>
    <s v="Unavailable"/>
    <s v="Unavailable"/>
    <s v="Unavailable"/>
    <s v="Unavailable"/>
  </r>
  <r>
    <s v="9608.SR"/>
    <x v="356"/>
    <x v="1"/>
    <s v="FY"/>
    <s v="Unavailable"/>
    <x v="34"/>
    <s v="Unavailable"/>
    <s v="Unavailable"/>
    <s v="Unavailable"/>
    <s v="Unavailable"/>
    <s v="Unavailable"/>
    <s v="Unavailable"/>
    <s v="Unavailable"/>
  </r>
  <r>
    <s v="9609.SR"/>
    <x v="357"/>
    <x v="1"/>
    <s v="FY"/>
    <s v="Unavailable"/>
    <x v="34"/>
    <s v="Unavailable"/>
    <s v="Unavailable"/>
    <s v="Unavailable"/>
    <s v="Unavailable"/>
    <s v="Unavailable"/>
    <s v="Unavailable"/>
    <s v="Unavailable"/>
  </r>
  <r>
    <s v="9610.SR"/>
    <x v="358"/>
    <x v="1"/>
    <s v="FY"/>
    <s v="Unavailable"/>
    <x v="34"/>
    <s v="Unavailable"/>
    <s v="Unavailable"/>
    <s v="Unavailable"/>
    <s v="Unavailable"/>
    <s v="Unavailable"/>
    <s v="Unavailable"/>
    <s v="Unavailable"/>
  </r>
  <r>
    <s v="9611.SR"/>
    <x v="359"/>
    <x v="1"/>
    <s v="FY"/>
    <s v="Unavailable"/>
    <x v="34"/>
    <s v="Unavailable"/>
    <s v="Unavailable"/>
    <s v="Unavailable"/>
    <s v="Unavailable"/>
    <s v="Unavailable"/>
    <s v="Unavailable"/>
    <s v="Unavailable"/>
  </r>
  <r>
    <s v="9612.SR"/>
    <x v="360"/>
    <x v="1"/>
    <s v="FY"/>
    <s v="Unavailable"/>
    <x v="34"/>
    <s v="Unavailable"/>
    <s v="Unavailable"/>
    <s v="Unavailable"/>
    <s v="Unavailable"/>
    <s v="Unavailable"/>
    <s v="Unavailable"/>
    <s v="Unavailable"/>
  </r>
  <r>
    <s v="9613.SR"/>
    <x v="361"/>
    <x v="1"/>
    <s v="FY"/>
    <s v="Unavailable"/>
    <x v="34"/>
    <s v="Unavailable"/>
    <s v="Unavailable"/>
    <s v="Unavailable"/>
    <s v="Unavailable"/>
    <s v="Unavailable"/>
    <s v="Unavailable"/>
    <s v="Unavailable"/>
  </r>
  <r>
    <s v="9614.SR"/>
    <x v="362"/>
    <x v="1"/>
    <s v="FY"/>
    <s v="Unavailable"/>
    <x v="34"/>
    <s v="Unavailable"/>
    <s v="Unavailable"/>
    <s v="Unavailable"/>
    <s v="Unavailable"/>
    <s v="Unavailable"/>
    <s v="Unavailable"/>
    <s v="Unavailable"/>
  </r>
  <r>
    <s v="9615.SR"/>
    <x v="363"/>
    <x v="1"/>
    <s v="FY"/>
    <s v="Unavailable"/>
    <x v="34"/>
    <s v="Unavailable"/>
    <s v="Unavailable"/>
    <s v="Unavailable"/>
    <s v="Unavailable"/>
    <s v="Unavailable"/>
    <s v="Unavailable"/>
    <s v="Unavailable"/>
  </r>
  <r>
    <s v="9616.SR"/>
    <x v="364"/>
    <x v="1"/>
    <s v="FY"/>
    <s v="Unavailable"/>
    <x v="34"/>
    <s v="Unavailable"/>
    <s v="Unavailable"/>
    <s v="Unavailable"/>
    <s v="Unavailable"/>
    <s v="Unavailable"/>
    <s v="Unavailable"/>
    <s v="Unavailable"/>
  </r>
  <r>
    <s v="9617.SR"/>
    <x v="365"/>
    <x v="1"/>
    <s v="FY"/>
    <s v="Unavailable"/>
    <x v="34"/>
    <s v="Unavailable"/>
    <s v="Unavailable"/>
    <s v="Unavailable"/>
    <s v="Unavailable"/>
    <s v="Unavailable"/>
    <s v="Unavailable"/>
    <s v="Unavailable"/>
  </r>
  <r>
    <s v="9618.SR"/>
    <x v="366"/>
    <x v="1"/>
    <s v="FY"/>
    <s v="Unavailable"/>
    <x v="34"/>
    <s v="Unavailable"/>
    <s v="Unavailable"/>
    <s v="Unavailable"/>
    <s v="Unavailable"/>
    <s v="Unavailable"/>
    <s v="Unavailable"/>
    <s v="Unavailable"/>
  </r>
  <r>
    <s v="9619.SR"/>
    <x v="367"/>
    <x v="1"/>
    <s v="FY"/>
    <s v="Unavailable"/>
    <x v="34"/>
    <s v="Unavailable"/>
    <s v="Unavailable"/>
    <s v="Unavailable"/>
    <s v="Unavailable"/>
    <s v="Unavailable"/>
    <s v="Unavailable"/>
    <s v="Unavailable"/>
  </r>
  <r>
    <s v="9620.SR"/>
    <x v="368"/>
    <x v="1"/>
    <s v="FY"/>
    <s v="Unavailable"/>
    <x v="34"/>
    <s v="Unavailable"/>
    <s v="Unavailable"/>
    <s v="Unavailable"/>
    <s v="Unavailable"/>
    <s v="Unavailable"/>
    <s v="Unavailable"/>
    <s v="Unavailable"/>
  </r>
  <r>
    <s v="9621.SR"/>
    <x v="369"/>
    <x v="1"/>
    <s v="FY"/>
    <s v="Unavailable"/>
    <x v="34"/>
    <s v="Unavailable"/>
    <s v="Unavailable"/>
    <s v="Unavailable"/>
    <s v="Unavailable"/>
    <s v="Unavailable"/>
    <s v="Unavailable"/>
    <s v="Unavailable"/>
  </r>
  <r>
    <s v="9622.SR"/>
    <x v="370"/>
    <x v="1"/>
    <s v="FY"/>
    <s v="Unavailable"/>
    <x v="34"/>
    <s v="Unavailable"/>
    <s v="Unavailable"/>
    <s v="Unavailable"/>
    <s v="Unavailable"/>
    <s v="Unavailable"/>
    <s v="Unavailable"/>
    <s v="Unavailable"/>
  </r>
  <r>
    <s v="9623.SR"/>
    <x v="371"/>
    <x v="1"/>
    <s v="FY"/>
    <s v="Unavailable"/>
    <x v="34"/>
    <s v="Unavailable"/>
    <s v="Unavailable"/>
    <s v="Unavailable"/>
    <s v="Unavailable"/>
    <s v="Unavailable"/>
    <s v="Unavailable"/>
    <s v="Unavailable"/>
  </r>
  <r>
    <s v="9624.SR"/>
    <x v="372"/>
    <x v="1"/>
    <s v="FY"/>
    <s v="Unavailable"/>
    <x v="34"/>
    <s v="Unavailable"/>
    <s v="Unavailable"/>
    <s v="Unavailable"/>
    <s v="Unavailable"/>
    <s v="Unavailable"/>
    <s v="Unavailable"/>
    <s v="Unavailable"/>
  </r>
  <r>
    <s v="9625.SR"/>
    <x v="373"/>
    <x v="1"/>
    <s v="FY"/>
    <s v="Unavailable"/>
    <x v="34"/>
    <s v="Unavailable"/>
    <s v="Unavailable"/>
    <s v="Unavailable"/>
    <s v="Unavailable"/>
    <s v="Unavailable"/>
    <s v="Unavailable"/>
    <s v="Unavailable"/>
  </r>
  <r>
    <s v="9626.SR"/>
    <x v="374"/>
    <x v="1"/>
    <s v="FY"/>
    <s v="Unavailable"/>
    <x v="34"/>
    <s v="Unavailable"/>
    <s v="Unavailable"/>
    <s v="Unavailable"/>
    <s v="Unavailable"/>
    <s v="Unavailable"/>
    <s v="Unavailable"/>
    <s v="Unavailable"/>
  </r>
  <r>
    <s v="9627.SR"/>
    <x v="375"/>
    <x v="1"/>
    <s v="FY"/>
    <s v="Unavailable"/>
    <x v="34"/>
    <s v="Unavailable"/>
    <s v="Unavailable"/>
    <s v="Unavailable"/>
    <s v="Unavailable"/>
    <s v="Unavailable"/>
    <s v="Unavailable"/>
    <s v="Unavailable"/>
  </r>
  <r>
    <s v="9628.SR"/>
    <x v="376"/>
    <x v="1"/>
    <s v="FY"/>
    <s v="Unavailable"/>
    <x v="34"/>
    <s v="Unavailable"/>
    <s v="Unavailable"/>
    <s v="Unavailable"/>
    <s v="Unavailable"/>
    <s v="Unavailable"/>
    <s v="Unavailable"/>
    <s v="Unavailable"/>
  </r>
  <r>
    <s v="1010.SR"/>
    <x v="0"/>
    <x v="2"/>
    <s v="FY"/>
    <n v="13927150000"/>
    <x v="652"/>
    <n v="1463518000"/>
    <n v="519126999"/>
    <n v="8045844000"/>
    <n v="9653882000"/>
    <n v="1.4795643759999999"/>
    <n v="0.57770929400000004"/>
    <n v="0.693169959"/>
  </r>
  <r>
    <s v="1020.SR"/>
    <x v="1"/>
    <x v="2"/>
    <s v="FY"/>
    <n v="3105589000"/>
    <x v="653"/>
    <n v="416555000"/>
    <n v="161294000"/>
    <n v="1019972000"/>
    <n v="0"/>
    <n v="1.0700321260000001"/>
    <n v="0.32843109599999998"/>
    <n v="0"/>
  </r>
  <r>
    <s v="1030.SR"/>
    <x v="2"/>
    <x v="2"/>
    <s v="FY"/>
    <n v="3607926000"/>
    <x v="654"/>
    <n v="525259000"/>
    <n v="13281000"/>
    <n v="1761607000"/>
    <n v="0"/>
    <n v="1.099288067"/>
    <n v="0.48826029100000001"/>
    <n v="0"/>
  </r>
  <r>
    <s v="1050.SR"/>
    <x v="3"/>
    <x v="2"/>
    <s v="FY"/>
    <n v="7729539000"/>
    <x v="655"/>
    <n v="176919000"/>
    <n v="483211000"/>
    <n v="4222733000"/>
    <n v="4958491000"/>
    <n v="1.9773127479999999"/>
    <n v="0.54631110599999999"/>
    <n v="0.64149893000000002"/>
  </r>
  <r>
    <s v="1060.SR"/>
    <x v="4"/>
    <x v="2"/>
    <s v="FY"/>
    <n v="12148018000"/>
    <x v="656"/>
    <n v="1386042000"/>
    <n v="390479000"/>
    <n v="7002373000"/>
    <n v="8600531000"/>
    <n v="1.045911193"/>
    <n v="0.576421026"/>
    <n v="0.70797812500000001"/>
  </r>
  <r>
    <s v="1080.SR"/>
    <x v="5"/>
    <x v="2"/>
    <s v="FY"/>
    <n v="7896944000"/>
    <x v="657"/>
    <n v="1016912000"/>
    <n v="93284000"/>
    <n v="4070510000"/>
    <n v="4955529000"/>
    <n v="1.8924856249999999"/>
    <n v="0.515453826"/>
    <n v="0.62752490100000002"/>
  </r>
  <r>
    <s v="1111.SR"/>
    <x v="6"/>
    <x v="2"/>
    <s v="FY"/>
    <n v="1072780190"/>
    <x v="658"/>
    <n v="49218792"/>
    <n v="4246034"/>
    <n v="390060733"/>
    <n v="529343771"/>
    <n v="0.56561464800000005"/>
    <n v="0.363598001"/>
    <n v="0.49343171699999999"/>
  </r>
  <r>
    <s v="1120.SR"/>
    <x v="7"/>
    <x v="2"/>
    <s v="FY"/>
    <n v="26027231000"/>
    <x v="659"/>
    <n v="2394841000"/>
    <n v="0"/>
    <n v="15800481000"/>
    <n v="19993968000"/>
    <n v="1.0540380570000001"/>
    <n v="0.60707498999999998"/>
    <n v="0.76819420400000005"/>
  </r>
  <r>
    <s v="1140.SR"/>
    <x v="8"/>
    <x v="2"/>
    <s v="FY"/>
    <n v="4978958000"/>
    <x v="660"/>
    <n v="710837000"/>
    <n v="273461000"/>
    <n v="2368938000"/>
    <n v="2939253000"/>
    <n v="1.850740657"/>
    <n v="0.47578991399999998"/>
    <n v="0.59033496600000002"/>
  </r>
  <r>
    <s v="1150.SR"/>
    <x v="9"/>
    <x v="2"/>
    <s v="FY"/>
    <n v="8427029000"/>
    <x v="661"/>
    <n v="1178041000"/>
    <n v="0"/>
    <n v="4839206000"/>
    <n v="5708816000"/>
    <n v="1.1494100709999999"/>
    <n v="0.574248172"/>
    <n v="0.67744112400000001"/>
  </r>
  <r>
    <s v="1180.SR"/>
    <x v="10"/>
    <x v="2"/>
    <s v="FY"/>
    <n v="59717231000"/>
    <x v="662"/>
    <n v="2867119000"/>
    <n v="629424000"/>
    <n v="20009968000"/>
    <n v="25051758000"/>
    <n v="0.56376781799999998"/>
    <n v="0.33507863100000002"/>
    <n v="0.419506357"/>
  </r>
  <r>
    <s v="1182.SR"/>
    <x v="11"/>
    <x v="2"/>
    <s v="FY"/>
    <n v="162689000"/>
    <x v="663"/>
    <n v="97775000"/>
    <n v="137275000"/>
    <n v="31806000"/>
    <n v="186149000"/>
    <n v="0.93055461699999997"/>
    <n v="0.19550184700000001"/>
    <n v="1.1442015130000001"/>
  </r>
  <r>
    <s v="1183.SR"/>
    <x v="12"/>
    <x v="2"/>
    <s v="FY"/>
    <n v="121318161"/>
    <x v="664"/>
    <n v="87528852"/>
    <n v="187848859"/>
    <n v="2326396"/>
    <n v="195555709"/>
    <n v="0.78570529899999997"/>
    <n v="1.9175991E-2"/>
    <n v="1.6119244420000001"/>
  </r>
  <r>
    <s v="1201.SR"/>
    <x v="13"/>
    <x v="2"/>
    <s v="FY"/>
    <n v="818163000"/>
    <x v="665"/>
    <n v="22932000"/>
    <n v="64436000"/>
    <n v="-223333000"/>
    <n v="-101436000"/>
    <n v="1.0963590000000001E-3"/>
    <n v="-0.27296883399999999"/>
    <n v="-0.12398018500000001"/>
  </r>
  <r>
    <s v="1202.SR"/>
    <x v="14"/>
    <x v="2"/>
    <s v="FY"/>
    <n v="866752771"/>
    <x v="666"/>
    <n v="15103898"/>
    <n v="0"/>
    <n v="-80269141"/>
    <n v="53693652"/>
    <n v="9.8062668000000006E-2"/>
    <n v="-9.2609039000000004E-2"/>
    <n v="6.1948059E-2"/>
  </r>
  <r>
    <s v="1210.SR"/>
    <x v="15"/>
    <x v="2"/>
    <s v="FY"/>
    <n v="741107788"/>
    <x v="667"/>
    <n v="23442572"/>
    <n v="0"/>
    <n v="5518143"/>
    <n v="132893322"/>
    <n v="0.22473288599999999"/>
    <n v="7.4458040000000003E-3"/>
    <n v="0.17931713099999999"/>
  </r>
  <r>
    <s v="1211.SR"/>
    <x v="16"/>
    <x v="2"/>
    <s v="FY"/>
    <n v="29271927826"/>
    <x v="668"/>
    <n v="1191240316"/>
    <n v="2211075846"/>
    <n v="1577326494"/>
    <n v="9763707425"/>
    <n v="0.23618582900000001"/>
    <n v="5.3885295999999999E-2"/>
    <n v="0.33355191000000001"/>
  </r>
  <r>
    <s v="1212.SR"/>
    <x v="17"/>
    <x v="2"/>
    <s v="FY"/>
    <n v="2858502528"/>
    <x v="669"/>
    <n v="47817170"/>
    <n v="79476316"/>
    <n v="475326552"/>
    <n v="615260819"/>
    <n v="0.41518574899999999"/>
    <n v="0.16628516099999999"/>
    <n v="0.21523885800000001"/>
  </r>
  <r>
    <s v="1213.SR"/>
    <x v="18"/>
    <x v="2"/>
    <s v="FY"/>
    <n v="260517000"/>
    <x v="670"/>
    <n v="12761000"/>
    <n v="0"/>
    <n v="-15931000"/>
    <n v="33152000"/>
    <n v="0.205119052"/>
    <n v="-6.1151480000000001E-2"/>
    <n v="0.127254651"/>
  </r>
  <r>
    <s v="1214.SR"/>
    <x v="19"/>
    <x v="2"/>
    <s v="FY"/>
    <n v="1236237000"/>
    <x v="671"/>
    <n v="35732000"/>
    <n v="51483000"/>
    <n v="65427000"/>
    <n v="85511000"/>
    <n v="0.250719725"/>
    <n v="5.2924317999999998E-2"/>
    <n v="6.9170393999999996E-2"/>
  </r>
  <r>
    <s v="1301.SR"/>
    <x v="20"/>
    <x v="2"/>
    <s v="FY"/>
    <n v="792781846"/>
    <x v="672"/>
    <n v="16929554"/>
    <n v="0"/>
    <n v="20419420"/>
    <n v="37504079"/>
    <n v="7.9233509999999993E-2"/>
    <n v="2.5756669999999999E-2"/>
    <n v="4.7306935000000001E-2"/>
  </r>
  <r>
    <s v="1302.SR"/>
    <x v="21"/>
    <x v="2"/>
    <s v="FY"/>
    <n v="3351813000"/>
    <x v="673"/>
    <n v="21373000"/>
    <n v="38442000"/>
    <n v="136040000"/>
    <n v="266845000"/>
    <n v="0.111889894"/>
    <n v="4.0586990000000003E-2"/>
    <n v="7.9612137999999999E-2"/>
  </r>
  <r>
    <s v="1303.SR"/>
    <x v="22"/>
    <x v="2"/>
    <s v="FY"/>
    <n v="1559350954"/>
    <x v="674"/>
    <n v="15862820"/>
    <n v="34934391"/>
    <n v="201033987"/>
    <n v="288912769"/>
    <n v="0.25298901699999998"/>
    <n v="0.12892157900000001"/>
    <n v="0.185277579"/>
  </r>
  <r>
    <s v="1304.SR"/>
    <x v="23"/>
    <x v="2"/>
    <s v="FY"/>
    <n v="1559533721"/>
    <x v="675"/>
    <n v="7463519"/>
    <n v="68705167"/>
    <n v="-130142311"/>
    <n v="-42651484"/>
    <n v="-1.8222611999999999E-2"/>
    <n v="-8.3449500999999995E-2"/>
    <n v="-2.7348869000000001E-2"/>
  </r>
  <r>
    <s v="1320.SR"/>
    <x v="24"/>
    <x v="2"/>
    <s v="FY"/>
    <n v="1334708124"/>
    <x v="676"/>
    <n v="10854436"/>
    <n v="36966718"/>
    <n v="173051631"/>
    <n v="314600310"/>
    <n v="0.21229379300000001"/>
    <n v="0.129655037"/>
    <n v="0.23570719700000001"/>
  </r>
  <r>
    <s v="1321.SR"/>
    <x v="25"/>
    <x v="2"/>
    <s v="FY"/>
    <n v="1438646383"/>
    <x v="677"/>
    <n v="7286710"/>
    <n v="20137857"/>
    <n v="99920835"/>
    <n v="156835633"/>
    <n v="0.108296037"/>
    <n v="6.9454757000000006E-2"/>
    <n v="0.109028427"/>
  </r>
  <r>
    <s v="1322.SR"/>
    <x v="26"/>
    <x v="2"/>
    <s v="FY"/>
    <n v="487894683"/>
    <x v="678"/>
    <n v="43742657"/>
    <n v="7810659"/>
    <n v="54582956"/>
    <n v="197306696"/>
    <n v="0.23754239599999999"/>
    <n v="0.11187446400000001"/>
    <n v="0.40440427600000001"/>
  </r>
  <r>
    <s v="1810.SR"/>
    <x v="27"/>
    <x v="2"/>
    <s v="FY"/>
    <n v="3290821152"/>
    <x v="679"/>
    <n v="246093458"/>
    <n v="149751627"/>
    <n v="256661109"/>
    <n v="820658943"/>
    <n v="0.42901789200000001"/>
    <n v="7.7993029000000005E-2"/>
    <n v="0.24937816600000001"/>
  </r>
  <r>
    <s v="1820.SR"/>
    <x v="28"/>
    <x v="2"/>
    <s v="FY"/>
    <n v="741905000"/>
    <x v="680"/>
    <n v="30609000"/>
    <n v="90330000"/>
    <n v="-89550000"/>
    <n v="199380000"/>
    <n v="0.25295017600000003"/>
    <n v="-0.12070278500000001"/>
    <n v="0.26874060700000002"/>
  </r>
  <r>
    <s v="1830.SR"/>
    <x v="29"/>
    <x v="2"/>
    <s v="FY"/>
    <n v="1325407138"/>
    <x v="681"/>
    <n v="26571513"/>
    <n v="85661495"/>
    <n v="356244132"/>
    <n v="707278466"/>
    <n v="0.44103328200000003"/>
    <n v="0.26878090700000001"/>
    <n v="0.53363109799999997"/>
  </r>
  <r>
    <s v="1831.SR"/>
    <x v="30"/>
    <x v="2"/>
    <s v="FY"/>
    <n v="1890018520"/>
    <x v="682"/>
    <n v="17931076"/>
    <n v="44181690"/>
    <n v="97047926"/>
    <n v="141414235"/>
    <n v="0.124268933"/>
    <n v="5.1347605999999997E-2"/>
    <n v="7.4821612999999995E-2"/>
  </r>
  <r>
    <s v="1832.SR"/>
    <x v="31"/>
    <x v="2"/>
    <s v="FY"/>
    <n v="104037424"/>
    <x v="683"/>
    <n v="3114044"/>
    <n v="1481856"/>
    <n v="-4245445"/>
    <n v="12910066"/>
    <n v="0.17082328999999999"/>
    <n v="-4.0806901999999999E-2"/>
    <n v="0.124090597"/>
  </r>
  <r>
    <s v="1833.SR"/>
    <x v="32"/>
    <x v="2"/>
    <s v="FY"/>
    <n v="1260909249"/>
    <x v="684"/>
    <n v="8562033"/>
    <n v="2531793"/>
    <n v="88766985"/>
    <n v="120902939"/>
    <n v="0.11526004199999999"/>
    <n v="7.0399186000000002E-2"/>
    <n v="9.5885520000000002E-2"/>
  </r>
  <r>
    <s v="1834.SR"/>
    <x v="33"/>
    <x v="2"/>
    <s v="FY"/>
    <n v="1827191275"/>
    <x v="685"/>
    <n v="53052205"/>
    <n v="0"/>
    <n v="166287356"/>
    <n v="212683725"/>
    <n v="0.13319520700000001"/>
    <n v="9.1007087E-2"/>
    <n v="0.116399267"/>
  </r>
  <r>
    <s v="1835.SR"/>
    <x v="34"/>
    <x v="2"/>
    <s v="FY"/>
    <s v="Unavailable"/>
    <x v="34"/>
    <s v="Unavailable"/>
    <s v="Unavailable"/>
    <s v="Unavailable"/>
    <s v="Unavailable"/>
    <s v="Unavailable"/>
    <s v="Unavailable"/>
    <s v="Unavailable"/>
  </r>
  <r>
    <s v="2001.SR"/>
    <x v="35"/>
    <x v="2"/>
    <s v="FY"/>
    <n v="727967409"/>
    <x v="686"/>
    <n v="25584115"/>
    <n v="31089849"/>
    <n v="-177800467"/>
    <n v="-24321446"/>
    <n v="1.2893028000000001E-2"/>
    <n v="-0.244242345"/>
    <n v="-3.3410074999999997E-2"/>
  </r>
  <r>
    <s v="2010.SR"/>
    <x v="36"/>
    <x v="2"/>
    <s v="FY"/>
    <n v="141537187000"/>
    <x v="687"/>
    <n v="2456152000"/>
    <n v="2367501000"/>
    <n v="-2772282000"/>
    <n v="19230035000"/>
    <n v="0.161484925"/>
    <n v="-1.9586950999999998E-2"/>
    <n v="0.135865601"/>
  </r>
  <r>
    <s v="2020.SR"/>
    <x v="37"/>
    <x v="2"/>
    <s v="FY"/>
    <n v="11033429000"/>
    <x v="688"/>
    <n v="203607000"/>
    <n v="65663000"/>
    <n v="3659449000"/>
    <n v="5131229000"/>
    <n v="0.40938913900000001"/>
    <n v="0.331669239"/>
    <n v="0.46506204000000001"/>
  </r>
  <r>
    <s v="2030.SR"/>
    <x v="38"/>
    <x v="2"/>
    <s v="FY"/>
    <n v="15599125"/>
    <x v="689"/>
    <n v="3695862"/>
    <n v="143405"/>
    <n v="7701643"/>
    <n v="9329457"/>
    <n v="1"/>
    <n v="0.49372275700000001"/>
    <n v="0.59807566099999998"/>
  </r>
  <r>
    <s v="2040.SR"/>
    <x v="39"/>
    <x v="2"/>
    <s v="FY"/>
    <n v="1314868000"/>
    <x v="690"/>
    <n v="11433000"/>
    <n v="49648000"/>
    <n v="-210351000"/>
    <n v="-27198000"/>
    <n v="0.174442606"/>
    <n v="-0.15997879600000001"/>
    <n v="-2.0684965999999999E-2"/>
  </r>
  <r>
    <s v="2050.SR"/>
    <x v="40"/>
    <x v="2"/>
    <s v="FY"/>
    <n v="26818317000"/>
    <x v="691"/>
    <n v="356433000"/>
    <n v="930211000"/>
    <n v="899185000"/>
    <n v="2651451000"/>
    <n v="0.202971126"/>
    <n v="3.3528763000000003E-2"/>
    <n v="9.8867166000000006E-2"/>
  </r>
  <r>
    <s v="2060.SR"/>
    <x v="41"/>
    <x v="2"/>
    <s v="FY"/>
    <n v="3566959000"/>
    <x v="692"/>
    <n v="53542000"/>
    <n v="313592000"/>
    <n v="174568000"/>
    <n v="1015188000"/>
    <n v="0.10218115799999999"/>
    <n v="4.8940287999999998E-2"/>
    <n v="0.28460882199999998"/>
  </r>
  <r>
    <s v="2070.SR"/>
    <x v="42"/>
    <x v="2"/>
    <s v="FY"/>
    <n v="1653084000"/>
    <x v="693"/>
    <n v="76326000"/>
    <n v="59234000"/>
    <n v="-13711000"/>
    <n v="173965000"/>
    <n v="0.42834120999999997"/>
    <n v="-8.2941939999999995E-3"/>
    <n v="0.10523663699999999"/>
  </r>
  <r>
    <s v="2080.SR"/>
    <x v="43"/>
    <x v="2"/>
    <s v="FY"/>
    <n v="2457913271"/>
    <x v="694"/>
    <n v="20501703"/>
    <n v="4784471"/>
    <n v="227315243"/>
    <n v="351272580"/>
    <n v="0.124015184"/>
    <n v="9.2483019999999999E-2"/>
    <n v="0.14291496100000001"/>
  </r>
  <r>
    <s v="2081.SR"/>
    <x v="44"/>
    <x v="2"/>
    <s v="FY"/>
    <n v="1709270448"/>
    <x v="695"/>
    <n v="19259035"/>
    <n v="39568702"/>
    <n v="140021598"/>
    <n v="243630109"/>
    <n v="0.15354675500000001"/>
    <n v="8.1918925000000004E-2"/>
    <n v="0.14253455900000001"/>
  </r>
  <r>
    <s v="2082.SR"/>
    <x v="45"/>
    <x v="2"/>
    <s v="FY"/>
    <n v="6095010000"/>
    <x v="696"/>
    <n v="382466000"/>
    <n v="1455693000"/>
    <n v="1661714000"/>
    <n v="3459266000"/>
    <n v="0.57344942799999998"/>
    <n v="0.27263515599999999"/>
    <n v="0.56755706699999997"/>
  </r>
  <r>
    <s v="2083.SR"/>
    <x v="46"/>
    <x v="2"/>
    <s v="FY"/>
    <n v="6389334000"/>
    <x v="697"/>
    <n v="281588000"/>
    <n v="491167000"/>
    <n v="525798000"/>
    <n v="2290554000"/>
    <n v="0.176058099"/>
    <n v="8.2293084000000002E-2"/>
    <n v="0.35849651900000001"/>
  </r>
  <r>
    <s v="2084.SR"/>
    <x v="47"/>
    <x v="2"/>
    <s v="FY"/>
    <s v="Unavailable"/>
    <x v="34"/>
    <s v="Unavailable"/>
    <s v="Unavailable"/>
    <s v="Unavailable"/>
    <s v="Unavailable"/>
    <s v="Unavailable"/>
    <s v="Unavailable"/>
    <s v="Unavailable"/>
  </r>
  <r>
    <s v="2090.SR"/>
    <x v="48"/>
    <x v="2"/>
    <s v="FY"/>
    <n v="51892213"/>
    <x v="698"/>
    <n v="1478733"/>
    <n v="208761"/>
    <n v="5127534"/>
    <n v="17023025"/>
    <n v="0.14474000200000001"/>
    <n v="9.8811241999999994E-2"/>
    <n v="0.32804584799999997"/>
  </r>
  <r>
    <s v="2100.SR"/>
    <x v="49"/>
    <x v="2"/>
    <s v="FY"/>
    <n v="161631425"/>
    <x v="699"/>
    <n v="6027335"/>
    <n v="669584"/>
    <n v="20963599"/>
    <n v="33593219"/>
    <n v="0.31298269499999998"/>
    <n v="0.12970002"/>
    <n v="0.207838414"/>
  </r>
  <r>
    <s v="2110.SR"/>
    <x v="50"/>
    <x v="2"/>
    <s v="FY"/>
    <n v="30678000"/>
    <x v="700"/>
    <n v="16830000"/>
    <n v="2337000"/>
    <n v="36556000"/>
    <n v="-21929000"/>
    <n v="-2.2218853900000002"/>
    <n v="1.1916031030000001"/>
    <n v="-0.71481191700000002"/>
  </r>
  <r>
    <s v="2120.SR"/>
    <x v="51"/>
    <x v="2"/>
    <s v="FY"/>
    <n v="180154806"/>
    <x v="701"/>
    <n v="6731954"/>
    <n v="3183562"/>
    <n v="148799189"/>
    <n v="162434761"/>
    <n v="0.99988037500000004"/>
    <n v="0.82595181500000003"/>
    <n v="0.90163989899999997"/>
  </r>
  <r>
    <s v="2130.SR"/>
    <x v="52"/>
    <x v="2"/>
    <s v="FY"/>
    <n v="150945257"/>
    <x v="702"/>
    <n v="7084996"/>
    <n v="1964410"/>
    <n v="-74439441"/>
    <n v="-52958532"/>
    <n v="0.12730850499999999"/>
    <n v="-0.49315521699999998"/>
    <n v="-0.35084594899999999"/>
  </r>
  <r>
    <s v="2140.SR"/>
    <x v="53"/>
    <x v="2"/>
    <s v="FY"/>
    <n v="333277992"/>
    <x v="703"/>
    <n v="13912214"/>
    <n v="55636620"/>
    <n v="-216250945"/>
    <n v="-117270510"/>
    <n v="-0.118744661"/>
    <n v="-0.648860561"/>
    <n v="-0.35186994900000002"/>
  </r>
  <r>
    <s v="2150.SR"/>
    <x v="54"/>
    <x v="2"/>
    <s v="FY"/>
    <n v="153919955"/>
    <x v="704"/>
    <n v="2741428"/>
    <n v="3601272"/>
    <n v="47878843"/>
    <n v="51333817"/>
    <n v="0.22865403000000001"/>
    <n v="0.31106326000000001"/>
    <n v="0.33350982299999998"/>
  </r>
  <r>
    <s v="2160.SR"/>
    <x v="55"/>
    <x v="2"/>
    <s v="FY"/>
    <n v="718962000"/>
    <x v="705"/>
    <n v="40332000"/>
    <n v="4232000"/>
    <n v="-174656000"/>
    <n v="4852000"/>
    <n v="0.123446024"/>
    <n v="-0.24292799900000001"/>
    <n v="6.7486179999999996E-3"/>
  </r>
  <r>
    <s v="2170.SR"/>
    <x v="56"/>
    <x v="2"/>
    <s v="FY"/>
    <n v="1396733000"/>
    <x v="706"/>
    <n v="25760000"/>
    <n v="67409000"/>
    <n v="-82245000"/>
    <n v="285940000"/>
    <n v="0.16509096600000001"/>
    <n v="-5.8883838000000001E-2"/>
    <n v="0.20472058700000001"/>
  </r>
  <r>
    <s v="2180.SR"/>
    <x v="57"/>
    <x v="2"/>
    <s v="FY"/>
    <n v="238031485"/>
    <x v="707"/>
    <n v="5234753"/>
    <n v="5343609"/>
    <n v="11989910"/>
    <n v="27930398"/>
    <n v="0.19988858600000001"/>
    <n v="5.0371109999999997E-2"/>
    <n v="0.11733909100000001"/>
  </r>
  <r>
    <s v="2190.SR"/>
    <x v="58"/>
    <x v="2"/>
    <s v="FY"/>
    <n v="1603429121"/>
    <x v="708"/>
    <n v="66359611"/>
    <n v="241570501"/>
    <n v="71203083"/>
    <n v="559645304"/>
    <n v="0.33561469999999999"/>
    <n v="4.4406754E-2"/>
    <n v="0.349030273"/>
  </r>
  <r>
    <s v="2200.SR"/>
    <x v="59"/>
    <x v="2"/>
    <s v="FY"/>
    <n v="1076711000"/>
    <x v="709"/>
    <n v="7394000"/>
    <n v="41314000"/>
    <n v="132105000"/>
    <n v="222211000"/>
    <n v="0.208831339"/>
    <n v="0.12269309"/>
    <n v="0.206379428"/>
  </r>
  <r>
    <s v="2210.SR"/>
    <x v="60"/>
    <x v="2"/>
    <s v="FY"/>
    <n v="445246000"/>
    <x v="710"/>
    <n v="51956000"/>
    <n v="0"/>
    <n v="-152439000"/>
    <n v="-52620000"/>
    <n v="-9.5870597000000002E-2"/>
    <n v="-0.342370285"/>
    <n v="-0.118181859"/>
  </r>
  <r>
    <s v="2220.SR"/>
    <x v="61"/>
    <x v="2"/>
    <s v="FY"/>
    <n v="229322145"/>
    <x v="711"/>
    <n v="20016697"/>
    <n v="0"/>
    <n v="-31470394"/>
    <n v="-11026194"/>
    <n v="2.4963593999999999E-2"/>
    <n v="-0.13723225"/>
    <n v="-4.8081680000000002E-2"/>
  </r>
  <r>
    <s v="2222.SR"/>
    <x v="62"/>
    <x v="2"/>
    <s v="FY"/>
    <n v="1856373000000"/>
    <x v="712"/>
    <n v="76890000000"/>
    <n v="5237000000"/>
    <n v="452753000000"/>
    <n v="996707000000"/>
    <n v="0.56929830400000003"/>
    <n v="0.24389117900000001"/>
    <n v="0.53691095499999997"/>
  </r>
  <r>
    <s v="2223.SR"/>
    <x v="63"/>
    <x v="2"/>
    <s v="FY"/>
    <n v="9488679000"/>
    <x v="713"/>
    <n v="72987000"/>
    <n v="142015000"/>
    <n v="1509612000"/>
    <n v="2042320000"/>
    <n v="0.19585118200000001"/>
    <n v="0.15909611900000001"/>
    <n v="0.215237548"/>
  </r>
  <r>
    <s v="2230.SR"/>
    <x v="64"/>
    <x v="2"/>
    <s v="FY"/>
    <n v="4854848000"/>
    <x v="714"/>
    <n v="48215000"/>
    <n v="94561000"/>
    <n v="182886000"/>
    <n v="358757000"/>
    <n v="0.13830319699999999"/>
    <n v="3.7670797999999998E-2"/>
    <n v="7.3896648999999995E-2"/>
  </r>
  <r>
    <s v="2240.SR"/>
    <x v="65"/>
    <x v="2"/>
    <s v="FY"/>
    <n v="4684427000"/>
    <x v="715"/>
    <n v="96481000"/>
    <n v="187604000"/>
    <n v="-297843000"/>
    <n v="6042000"/>
    <n v="0.121465016"/>
    <n v="-6.3581522000000001E-2"/>
    <n v="1.2898059999999999E-3"/>
  </r>
  <r>
    <s v="2250.SR"/>
    <x v="66"/>
    <x v="2"/>
    <s v="FY"/>
    <n v="0"/>
    <x v="716"/>
    <n v="22884000"/>
    <n v="0"/>
    <n v="112201000"/>
    <n v="-61424000"/>
    <n v="0"/>
    <n v="0"/>
    <n v="0"/>
  </r>
  <r>
    <s v="2270.SR"/>
    <x v="67"/>
    <x v="2"/>
    <s v="FY"/>
    <n v="2815305963"/>
    <x v="717"/>
    <n v="119335970"/>
    <n v="0"/>
    <n v="436825224"/>
    <n v="579579855"/>
    <n v="0.35457593700000001"/>
    <n v="0.155160835"/>
    <n v="0.20586744800000001"/>
  </r>
  <r>
    <s v="2280.SR"/>
    <x v="68"/>
    <x v="2"/>
    <s v="FY"/>
    <n v="19575585000"/>
    <x v="718"/>
    <n v="128125000"/>
    <n v="590139000"/>
    <n v="2049123000"/>
    <n v="5218580000"/>
    <n v="0.28953310999999998"/>
    <n v="0.104677485"/>
    <n v="0.26658615800000002"/>
  </r>
  <r>
    <s v="2281.SR"/>
    <x v="69"/>
    <x v="2"/>
    <s v="FY"/>
    <n v="2093092807"/>
    <x v="719"/>
    <n v="35786604"/>
    <n v="30914415"/>
    <n v="75940950"/>
    <n v="267735691"/>
    <n v="0.236383599"/>
    <n v="3.6281692999999997E-2"/>
    <n v="0.12791391299999999"/>
  </r>
  <r>
    <s v="2282.SR"/>
    <x v="70"/>
    <x v="2"/>
    <s v="FY"/>
    <n v="238822627"/>
    <x v="720"/>
    <n v="2803411"/>
    <n v="1025097"/>
    <n v="42950121"/>
    <n v="70723574"/>
    <n v="0.35543688699999998"/>
    <n v="0.17984108800000001"/>
    <n v="0.29613431099999998"/>
  </r>
  <r>
    <s v="2283.SR"/>
    <x v="71"/>
    <x v="2"/>
    <s v="FY"/>
    <n v="964261133"/>
    <x v="721"/>
    <n v="20887435"/>
    <n v="93340155"/>
    <n v="220208226"/>
    <n v="367766081"/>
    <n v="0.42176002800000001"/>
    <n v="0.22836990800000001"/>
    <n v="0.38139676900000002"/>
  </r>
  <r>
    <s v="2284.SR"/>
    <x v="72"/>
    <x v="2"/>
    <s v="FY"/>
    <n v="938620394"/>
    <x v="722"/>
    <n v="16067707"/>
    <n v="48248007"/>
    <n v="201810098"/>
    <n v="316054817"/>
    <n v="0.36835210200000001"/>
    <n v="0.21500715200000001"/>
    <n v="0.336722725"/>
  </r>
  <r>
    <s v="2285.SR"/>
    <x v="73"/>
    <x v="2"/>
    <s v="FY"/>
    <s v="Unavailable"/>
    <x v="34"/>
    <s v="Unavailable"/>
    <s v="Unavailable"/>
    <s v="Unavailable"/>
    <s v="Unavailable"/>
    <s v="Unavailable"/>
    <s v="Unavailable"/>
    <s v="Unavailable"/>
  </r>
  <r>
    <s v="2286.SR"/>
    <x v="74"/>
    <x v="2"/>
    <s v="FY"/>
    <s v="Unavailable"/>
    <x v="34"/>
    <s v="Unavailable"/>
    <s v="Unavailable"/>
    <s v="Unavailable"/>
    <s v="Unavailable"/>
    <s v="Unavailable"/>
    <s v="Unavailable"/>
    <s v="Unavailable"/>
  </r>
  <r>
    <s v="2290.SR"/>
    <x v="75"/>
    <x v="2"/>
    <s v="FY"/>
    <n v="4532731000"/>
    <x v="723"/>
    <n v="82051000"/>
    <n v="48275000"/>
    <n v="-485144000"/>
    <n v="818265000"/>
    <n v="-1.1773255999999999E-2"/>
    <n v="-0.10703128000000001"/>
    <n v="0.180523618"/>
  </r>
  <r>
    <s v="2300.SR"/>
    <x v="76"/>
    <x v="2"/>
    <s v="FY"/>
    <n v="811082497"/>
    <x v="724"/>
    <n v="15808887"/>
    <n v="38275616"/>
    <n v="72935736"/>
    <n v="179849256"/>
    <n v="0.30523067300000001"/>
    <n v="8.9923943000000006E-2"/>
    <n v="0.221739782"/>
  </r>
  <r>
    <s v="2310.SR"/>
    <x v="77"/>
    <x v="2"/>
    <s v="FY"/>
    <n v="7617941000"/>
    <x v="725"/>
    <n v="99343000"/>
    <n v="194525000"/>
    <n v="1174994000"/>
    <n v="2411608000"/>
    <n v="0.272257688"/>
    <n v="0.15424036499999999"/>
    <n v="0.31656952999999999"/>
  </r>
  <r>
    <s v="2320.SR"/>
    <x v="78"/>
    <x v="2"/>
    <s v="FY"/>
    <n v="2490493706"/>
    <x v="726"/>
    <n v="20493631"/>
    <n v="91193606"/>
    <n v="141491850"/>
    <n v="306589189"/>
    <n v="0.159543507"/>
    <n v="5.6812771999999997E-2"/>
    <n v="0.12310378"/>
  </r>
  <r>
    <s v="2330.SR"/>
    <x v="79"/>
    <x v="2"/>
    <s v="FY"/>
    <n v="2373514000"/>
    <x v="727"/>
    <n v="41452000"/>
    <n v="2715000"/>
    <n v="171061000"/>
    <n v="454062000"/>
    <n v="0.188123601"/>
    <n v="7.2070778000000002E-2"/>
    <n v="0.191303696"/>
  </r>
  <r>
    <s v="2340.SR"/>
    <x v="80"/>
    <x v="2"/>
    <s v="FY"/>
    <n v="522605000"/>
    <x v="728"/>
    <n v="6864000"/>
    <n v="0"/>
    <n v="-74790000"/>
    <n v="9693000"/>
    <n v="-2.0763291999999999E-2"/>
    <n v="-0.14310999699999999"/>
    <n v="1.8547469E-2"/>
  </r>
  <r>
    <s v="2350.SR"/>
    <x v="81"/>
    <x v="2"/>
    <s v="FY"/>
    <n v="8170642000"/>
    <x v="729"/>
    <n v="97699000"/>
    <n v="692221000"/>
    <n v="-2136474000"/>
    <n v="1022323000"/>
    <n v="-0.103595654"/>
    <n v="-0.261481778"/>
    <n v="0.125121502"/>
  </r>
  <r>
    <s v="2360.SR"/>
    <x v="82"/>
    <x v="2"/>
    <s v="FY"/>
    <n v="75674768"/>
    <x v="730"/>
    <n v="15550159"/>
    <n v="1129362"/>
    <n v="-58989743"/>
    <n v="-40428505"/>
    <n v="9.6176614999999993E-2"/>
    <n v="-0.77951666799999997"/>
    <n v="-0.53424022400000004"/>
  </r>
  <r>
    <s v="2370.SR"/>
    <x v="83"/>
    <x v="2"/>
    <s v="FY"/>
    <n v="926882487"/>
    <x v="731"/>
    <n v="12565303"/>
    <n v="5162663"/>
    <n v="48935113"/>
    <n v="89295062"/>
    <n v="0.163643171"/>
    <n v="5.2795380000000003E-2"/>
    <n v="9.6339140000000004E-2"/>
  </r>
  <r>
    <s v="2380.SR"/>
    <x v="84"/>
    <x v="2"/>
    <s v="FY"/>
    <n v="44603993000"/>
    <x v="732"/>
    <n v="302014000"/>
    <n v="2217061000"/>
    <n v="-4692733000"/>
    <n v="644706000"/>
    <n v="-1.2969668E-2"/>
    <n v="-0.105208809"/>
    <n v="1.4453997E-2"/>
  </r>
  <r>
    <s v="2381.SR"/>
    <x v="85"/>
    <x v="2"/>
    <s v="FY"/>
    <n v="3476523864"/>
    <x v="733"/>
    <n v="181119645"/>
    <n v="160882330"/>
    <n v="604613933"/>
    <n v="1549211610"/>
    <n v="0.28071256999999999"/>
    <n v="0.17391335599999999"/>
    <n v="0.445620876"/>
  </r>
  <r>
    <s v="2382.SR"/>
    <x v="86"/>
    <x v="2"/>
    <s v="FY"/>
    <n v="4331902893"/>
    <x v="734"/>
    <n v="366750428"/>
    <n v="755570608"/>
    <n v="442097695"/>
    <n v="2082415359"/>
    <n v="0.395005414"/>
    <n v="0.102056234"/>
    <n v="0.48071607599999999"/>
  </r>
  <r>
    <s v="3001.SR"/>
    <x v="87"/>
    <x v="2"/>
    <s v="FY"/>
    <n v="229063137"/>
    <x v="735"/>
    <n v="3209231"/>
    <n v="352724"/>
    <n v="24613173"/>
    <n v="73421500"/>
    <n v="0.18908530000000001"/>
    <n v="0.10745148"/>
    <n v="0.32052953200000001"/>
  </r>
  <r>
    <s v="3002.SR"/>
    <x v="88"/>
    <x v="2"/>
    <s v="FY"/>
    <n v="485651000"/>
    <x v="736"/>
    <n v="4687000"/>
    <n v="24920000"/>
    <n v="69434000"/>
    <n v="181680000"/>
    <n v="0.29327644800000002"/>
    <n v="0.142970981"/>
    <n v="0.37409580100000001"/>
  </r>
  <r>
    <s v="3003.SR"/>
    <x v="89"/>
    <x v="2"/>
    <s v="FY"/>
    <n v="356469662"/>
    <x v="737"/>
    <n v="4724080"/>
    <n v="1123132"/>
    <n v="82001085"/>
    <n v="177463625"/>
    <n v="0.30978767800000001"/>
    <n v="0.23003664500000001"/>
    <n v="0.49783654500000002"/>
  </r>
  <r>
    <s v="3004.SR"/>
    <x v="90"/>
    <x v="2"/>
    <s v="FY"/>
    <n v="689553324"/>
    <x v="738"/>
    <n v="8663896"/>
    <n v="55106410"/>
    <n v="56259215"/>
    <n v="202181315"/>
    <n v="0.28498073800000001"/>
    <n v="8.1587910999999999E-2"/>
    <n v="0.29320620800000002"/>
  </r>
  <r>
    <s v="3005.SR"/>
    <x v="91"/>
    <x v="2"/>
    <s v="FY"/>
    <n v="168947617"/>
    <x v="739"/>
    <n v="4790984"/>
    <n v="11315626"/>
    <n v="3951063"/>
    <n v="67506312"/>
    <n v="0.19467700499999999"/>
    <n v="2.3386319999999999E-2"/>
    <n v="0.399569483"/>
  </r>
  <r>
    <s v="3007.SR"/>
    <x v="92"/>
    <x v="2"/>
    <s v="FY"/>
    <n v="572490017"/>
    <x v="740"/>
    <n v="3713538"/>
    <n v="16689037"/>
    <n v="33873193"/>
    <n v="84172007"/>
    <n v="0.123052904"/>
    <n v="5.9168181E-2"/>
    <n v="0.14702790399999999"/>
  </r>
  <r>
    <s v="3008.SR"/>
    <x v="93"/>
    <x v="2"/>
    <s v="FY"/>
    <n v="129179914"/>
    <x v="741"/>
    <n v="5363574"/>
    <n v="9798405"/>
    <n v="-4138744"/>
    <n v="20303856"/>
    <n v="0.176129061"/>
    <n v="-3.2038602999999999E-2"/>
    <n v="0.157175023"/>
  </r>
  <r>
    <s v="3010.SR"/>
    <x v="94"/>
    <x v="2"/>
    <s v="FY"/>
    <n v="875760000"/>
    <x v="742"/>
    <n v="13411000"/>
    <n v="13574000"/>
    <n v="139633000"/>
    <n v="320858000"/>
    <n v="0.23567872500000001"/>
    <n v="0.15944208500000001"/>
    <n v="0.36637663300000001"/>
  </r>
  <r>
    <s v="3020.SR"/>
    <x v="95"/>
    <x v="2"/>
    <s v="FY"/>
    <n v="935192569"/>
    <x v="743"/>
    <n v="11222276"/>
    <n v="43105541"/>
    <n v="304251843"/>
    <n v="514848490"/>
    <n v="0.35859688899999997"/>
    <n v="0.325336036"/>
    <n v="0.55052671200000003"/>
  </r>
  <r>
    <s v="3030.SR"/>
    <x v="96"/>
    <x v="2"/>
    <s v="FY"/>
    <n v="1461832000"/>
    <x v="744"/>
    <n v="13416000"/>
    <n v="29170000"/>
    <n v="381027000"/>
    <n v="653560000"/>
    <n v="0.38789614700000002"/>
    <n v="0.26065033500000001"/>
    <n v="0.44708283900000001"/>
  </r>
  <r>
    <s v="3040.SR"/>
    <x v="97"/>
    <x v="2"/>
    <s v="FY"/>
    <n v="583559913"/>
    <x v="745"/>
    <n v="7876062"/>
    <n v="0"/>
    <n v="141970722"/>
    <n v="219742232"/>
    <n v="0.25892923400000001"/>
    <n v="0.24328388400000001"/>
    <n v="0.37655470699999999"/>
  </r>
  <r>
    <s v="3050.SR"/>
    <x v="98"/>
    <x v="2"/>
    <s v="FY"/>
    <n v="1070264177"/>
    <x v="746"/>
    <n v="22952788"/>
    <n v="7339153"/>
    <n v="195401445"/>
    <n v="397174626"/>
    <n v="0.258353365"/>
    <n v="0.18257309699999999"/>
    <n v="0.37109961699999999"/>
  </r>
  <r>
    <s v="3060.SR"/>
    <x v="99"/>
    <x v="2"/>
    <s v="FY"/>
    <n v="780545425"/>
    <x v="747"/>
    <n v="8795526"/>
    <n v="17076327"/>
    <n v="119921196"/>
    <n v="316677844"/>
    <n v="0.24239802799999999"/>
    <n v="0.15363768999999999"/>
    <n v="0.40571353599999999"/>
  </r>
  <r>
    <s v="3080.SR"/>
    <x v="100"/>
    <x v="2"/>
    <s v="FY"/>
    <n v="984576000"/>
    <x v="748"/>
    <n v="13452000"/>
    <n v="484000"/>
    <n v="197627000"/>
    <n v="341796000"/>
    <n v="0.308493199"/>
    <n v="0.20072295100000001"/>
    <n v="0.34715044900000003"/>
  </r>
  <r>
    <s v="3090.SR"/>
    <x v="101"/>
    <x v="2"/>
    <s v="FY"/>
    <n v="265083135"/>
    <x v="749"/>
    <n v="7810780"/>
    <n v="5296193"/>
    <n v="19743662"/>
    <n v="91583530"/>
    <n v="0.200521855"/>
    <n v="7.4481018999999996E-2"/>
    <n v="0.34548983999999999"/>
  </r>
  <r>
    <s v="3091.SR"/>
    <x v="102"/>
    <x v="2"/>
    <s v="FY"/>
    <n v="301488335"/>
    <x v="750"/>
    <n v="4991217"/>
    <n v="1530650"/>
    <n v="84711844"/>
    <n v="163831006"/>
    <n v="0.42761490299999999"/>
    <n v="0.28097884499999998"/>
    <n v="0.54340744600000002"/>
  </r>
  <r>
    <s v="3092.SR"/>
    <x v="103"/>
    <x v="2"/>
    <s v="FY"/>
    <n v="643383248"/>
    <x v="751"/>
    <n v="5274166"/>
    <n v="1743784"/>
    <n v="188772499"/>
    <n v="309287132"/>
    <n v="0.36820847299999998"/>
    <n v="0.29340599000000001"/>
    <n v="0.48071990199999998"/>
  </r>
  <r>
    <s v="4001.SR"/>
    <x v="104"/>
    <x v="2"/>
    <s v="FY"/>
    <n v="10203776010"/>
    <x v="752"/>
    <n v="29227281"/>
    <n v="113259796"/>
    <n v="490774512"/>
    <n v="963848939"/>
    <n v="0.222614057"/>
    <n v="4.8097343000000001E-2"/>
    <n v="9.4460025000000003E-2"/>
  </r>
  <r>
    <s v="4002.SR"/>
    <x v="105"/>
    <x v="2"/>
    <s v="FY"/>
    <n v="2705508121"/>
    <x v="753"/>
    <n v="88139651"/>
    <n v="46456505"/>
    <n v="657687906"/>
    <n v="986811267"/>
    <n v="0.47853770600000001"/>
    <n v="0.24309219400000001"/>
    <n v="0.36474156499999999"/>
  </r>
  <r>
    <s v="4003.SR"/>
    <x v="106"/>
    <x v="2"/>
    <s v="FY"/>
    <n v="6200688000"/>
    <x v="754"/>
    <n v="44589000"/>
    <n v="100952000"/>
    <n v="390462000"/>
    <n v="595856000"/>
    <n v="0.21963336999999999"/>
    <n v="6.2970754000000004E-2"/>
    <n v="9.6095142999999994E-2"/>
  </r>
  <r>
    <s v="4004.SR"/>
    <x v="107"/>
    <x v="2"/>
    <s v="FY"/>
    <n v="2942897701"/>
    <x v="755"/>
    <n v="118338136"/>
    <n v="104139564"/>
    <n v="360122537"/>
    <n v="631925455"/>
    <n v="0.366532517"/>
    <n v="0.12237004899999999"/>
    <n v="0.21472899100000001"/>
  </r>
  <r>
    <s v="4005.SR"/>
    <x v="108"/>
    <x v="2"/>
    <s v="FY"/>
    <n v="1081783416"/>
    <x v="756"/>
    <n v="41378622"/>
    <n v="3495496"/>
    <n v="240927386"/>
    <n v="323020372"/>
    <n v="0.341688608"/>
    <n v="0.222713144"/>
    <n v="0.298599856"/>
  </r>
  <r>
    <s v="4006.SR"/>
    <x v="109"/>
    <x v="2"/>
    <s v="FY"/>
    <n v="1813405062"/>
    <x v="757"/>
    <n v="28871625"/>
    <n v="73403080"/>
    <n v="21791819"/>
    <n v="235308385"/>
    <n v="0.30179862000000002"/>
    <n v="1.2017072E-2"/>
    <n v="0.12976052099999999"/>
  </r>
  <r>
    <s v="4007.SR"/>
    <x v="110"/>
    <x v="2"/>
    <s v="FY"/>
    <n v="1176763617"/>
    <x v="758"/>
    <n v="18713866"/>
    <n v="25804311"/>
    <n v="303330872"/>
    <n v="446860065"/>
    <n v="0.36808108"/>
    <n v="0.257767038"/>
    <n v="0.37973647300000002"/>
  </r>
  <r>
    <s v="4008.SR"/>
    <x v="111"/>
    <x v="2"/>
    <s v="FY"/>
    <n v="930119458"/>
    <x v="759"/>
    <n v="43620332"/>
    <n v="25964796"/>
    <n v="-68965603"/>
    <n v="67219382"/>
    <n v="0.11191554200000001"/>
    <n v="-7.4147037999999998E-2"/>
    <n v="7.2269622000000006E-2"/>
  </r>
  <r>
    <s v="4009.SR"/>
    <x v="112"/>
    <x v="2"/>
    <s v="FY"/>
    <n v="2653170475"/>
    <x v="760"/>
    <n v="610156568"/>
    <n v="159806871"/>
    <n v="180176414"/>
    <n v="551237059"/>
    <n v="0.37831425899999999"/>
    <n v="6.7909852000000007E-2"/>
    <n v="0.20776541300000001"/>
  </r>
  <r>
    <s v="4010.SR"/>
    <x v="113"/>
    <x v="2"/>
    <s v="FY"/>
    <s v="2023 data not available yet."/>
    <x v="761"/>
    <s v="2023 data not available yet."/>
    <s v="2023 data not available yet."/>
    <s v="2023 data not available yet."/>
    <s v="2023 data not available yet."/>
    <s v="2023 data not available yet."/>
    <s v="2023 data not available yet."/>
    <s v="2023 data not available yet."/>
  </r>
  <r>
    <s v="4011.SR"/>
    <x v="114"/>
    <x v="2"/>
    <s v="FY"/>
    <n v="1916964277"/>
    <x v="762"/>
    <n v="13161877"/>
    <n v="35133500"/>
    <n v="30833786"/>
    <n v="118193957"/>
    <n v="0.156218616"/>
    <n v="1.6084695E-2"/>
    <n v="6.1656838999999998E-2"/>
  </r>
  <r>
    <s v="4012.SR"/>
    <x v="115"/>
    <x v="2"/>
    <s v="FY"/>
    <n v="532222366"/>
    <x v="763"/>
    <n v="7343768"/>
    <n v="7604942"/>
    <n v="76915786"/>
    <n v="112377377"/>
    <n v="0.40731917699999998"/>
    <n v="0.14451813899999999"/>
    <n v="0.211147415"/>
  </r>
  <r>
    <s v="4013.SR"/>
    <x v="116"/>
    <x v="2"/>
    <s v="FY"/>
    <n v="9508438768"/>
    <x v="764"/>
    <n v="156147806"/>
    <n v="83897122"/>
    <n v="2046013922"/>
    <n v="2544385430"/>
    <n v="0.33830007499999998"/>
    <n v="0.215178745"/>
    <n v="0.26759234500000001"/>
  </r>
  <r>
    <s v="4014.SR"/>
    <x v="117"/>
    <x v="2"/>
    <s v="FY"/>
    <n v="799275994"/>
    <x v="765"/>
    <n v="20393786"/>
    <n v="27818048"/>
    <n v="40058545"/>
    <n v="100764997"/>
    <n v="0.16646575499999999"/>
    <n v="5.0118538999999997E-2"/>
    <n v="0.126070341"/>
  </r>
  <r>
    <s v="4015.SR"/>
    <x v="118"/>
    <x v="2"/>
    <s v="FY"/>
    <n v="1100819082"/>
    <x v="766"/>
    <n v="28664858"/>
    <n v="627219"/>
    <n v="292400083"/>
    <n v="342538179"/>
    <n v="0.63747134699999997"/>
    <n v="0.26562047100000002"/>
    <n v="0.31116664399999999"/>
  </r>
  <r>
    <s v="4016.SR"/>
    <x v="119"/>
    <x v="2"/>
    <s v="FY"/>
    <n v="338439704"/>
    <x v="767"/>
    <n v="49246439"/>
    <n v="6988449"/>
    <n v="65827349"/>
    <n v="85136919"/>
    <n v="0.611758519"/>
    <n v="0.194502442"/>
    <n v="0.25155712499999999"/>
  </r>
  <r>
    <s v="4017.SR"/>
    <x v="120"/>
    <x v="2"/>
    <s v="FY"/>
    <s v="Unavailable"/>
    <x v="34"/>
    <s v="Unavailable"/>
    <s v="Unavailable"/>
    <s v="Unavailable"/>
    <s v="Unavailable"/>
    <s v="Unavailable"/>
    <s v="Unavailable"/>
    <s v="Unavailable"/>
  </r>
  <r>
    <s v="4018.SR"/>
    <x v="121"/>
    <x v="2"/>
    <s v="FY"/>
    <s v="Unavailable"/>
    <x v="34"/>
    <s v="Unavailable"/>
    <s v="Unavailable"/>
    <s v="Unavailable"/>
    <s v="Unavailable"/>
    <s v="Unavailable"/>
    <s v="Unavailable"/>
    <s v="Unavailable"/>
  </r>
  <r>
    <s v="4020.SR"/>
    <x v="122"/>
    <x v="2"/>
    <s v="FY"/>
    <n v="1814225000"/>
    <x v="768"/>
    <n v="187118000"/>
    <n v="245592000"/>
    <n v="67634000"/>
    <n v="411891000"/>
    <n v="0.30929680700000001"/>
    <n v="3.727983E-2"/>
    <n v="0.227034133"/>
  </r>
  <r>
    <s v="4030.SR"/>
    <x v="123"/>
    <x v="2"/>
    <s v="FY"/>
    <n v="8777500000"/>
    <x v="769"/>
    <n v="35563000"/>
    <n v="606973000"/>
    <n v="1613428000"/>
    <n v="3474091000"/>
    <n v="0.21704209599999999"/>
    <n v="0.18381407"/>
    <n v="0.39579504399999998"/>
  </r>
  <r>
    <s v="4031.SR"/>
    <x v="124"/>
    <x v="2"/>
    <s v="FY"/>
    <n v="2458888000"/>
    <x v="770"/>
    <n v="209369000"/>
    <n v="34472000"/>
    <n v="211477000"/>
    <n v="464550000"/>
    <n v="0.16596770599999999"/>
    <n v="8.6005136999999995E-2"/>
    <n v="0.188926865"/>
  </r>
  <r>
    <s v="4040.SR"/>
    <x v="125"/>
    <x v="2"/>
    <s v="FY"/>
    <n v="1569656000"/>
    <x v="771"/>
    <n v="37083000"/>
    <n v="92311000"/>
    <n v="-35584000"/>
    <n v="277232000"/>
    <n v="0.17247409599999999"/>
    <n v="-2.2669934999999999E-2"/>
    <n v="0.17661959099999999"/>
  </r>
  <r>
    <s v="4050.SR"/>
    <x v="126"/>
    <x v="2"/>
    <s v="FY"/>
    <n v="9112927440"/>
    <x v="772"/>
    <n v="16835403"/>
    <n v="160688856"/>
    <n v="105493896"/>
    <n v="640392466"/>
    <n v="3.1964985000000001E-2"/>
    <n v="1.1576291000000001E-2"/>
    <n v="7.0272969000000005E-2"/>
  </r>
  <r>
    <s v="4051.SR"/>
    <x v="127"/>
    <x v="2"/>
    <s v="FY"/>
    <n v="257105584"/>
    <x v="773"/>
    <n v="4772859"/>
    <n v="522046"/>
    <n v="21650725"/>
    <n v="30634386"/>
    <n v="0.37761760900000002"/>
    <n v="8.4209469999999995E-2"/>
    <n v="0.119150994"/>
  </r>
  <r>
    <s v="4061.SR"/>
    <x v="128"/>
    <x v="2"/>
    <s v="FY"/>
    <n v="51155553"/>
    <x v="774"/>
    <n v="20517142"/>
    <n v="13041081"/>
    <n v="12233248"/>
    <n v="12613566"/>
    <n v="0.64233683500000005"/>
    <n v="0.23913822200000001"/>
    <n v="0.246572762"/>
  </r>
  <r>
    <s v="4070.SR"/>
    <x v="129"/>
    <x v="2"/>
    <s v="FY"/>
    <n v="81850682"/>
    <x v="775"/>
    <n v="8010026"/>
    <n v="0"/>
    <n v="-60496313"/>
    <n v="-21641251"/>
    <n v="0.38651891799999999"/>
    <n v="-0.73910578999999998"/>
    <n v="-0.264399153"/>
  </r>
  <r>
    <s v="4071.SR"/>
    <x v="130"/>
    <x v="2"/>
    <s v="FY"/>
    <n v="1279860653"/>
    <x v="776"/>
    <n v="39337374"/>
    <n v="114366318"/>
    <n v="318237426"/>
    <n v="933077011"/>
    <n v="0.46721002099999998"/>
    <n v="0.24865005800000001"/>
    <n v="0.72904578200000003"/>
  </r>
  <r>
    <s v="4072.SR"/>
    <x v="131"/>
    <x v="2"/>
    <s v="FY"/>
    <n v="2547616500"/>
    <x v="777"/>
    <n v="113691000"/>
    <n v="0"/>
    <n v="28530000"/>
    <n v="-104700000"/>
    <n v="0.32218526600000003"/>
    <n v="1.1198703000000001E-2"/>
    <n v="-4.1097237000000002E-2"/>
  </r>
  <r>
    <s v="4080.SR"/>
    <x v="132"/>
    <x v="2"/>
    <s v="FY"/>
    <n v="1616679792"/>
    <x v="778"/>
    <n v="43617573"/>
    <n v="51920041"/>
    <n v="-132646446"/>
    <n v="-68764820"/>
    <n v="0.24503845299999999"/>
    <n v="-8.2048681999999998E-2"/>
    <n v="-4.2534595000000001E-2"/>
  </r>
  <r>
    <s v="4081.SR"/>
    <x v="133"/>
    <x v="2"/>
    <s v="FY"/>
    <n v="263004000"/>
    <x v="779"/>
    <n v="39950000"/>
    <n v="50320000"/>
    <n v="88714000"/>
    <n v="175692000"/>
    <n v="0.95764322999999996"/>
    <n v="0.33731045900000001"/>
    <n v="0.66802025799999998"/>
  </r>
  <r>
    <s v="4082.SR"/>
    <x v="134"/>
    <x v="2"/>
    <s v="FY"/>
    <n v="169417166"/>
    <x v="780"/>
    <n v="93337617"/>
    <n v="0"/>
    <n v="30968087"/>
    <n v="43923844"/>
    <n v="0.40039086699999998"/>
    <n v="0.182791908"/>
    <n v="0.25926442399999999"/>
  </r>
  <r>
    <s v="4083.SR"/>
    <x v="135"/>
    <x v="2"/>
    <s v="FY"/>
    <s v="Unavailable"/>
    <x v="34"/>
    <s v="Unavailable"/>
    <s v="Unavailable"/>
    <s v="Unavailable"/>
    <s v="Unavailable"/>
    <s v="Unavailable"/>
    <s v="Unavailable"/>
    <s v="Unavailable"/>
  </r>
  <r>
    <s v="4090.SR"/>
    <x v="136"/>
    <x v="2"/>
    <s v="FY"/>
    <n v="536406531"/>
    <x v="781"/>
    <n v="21613798"/>
    <n v="13959520"/>
    <n v="109799263"/>
    <n v="315667943"/>
    <n v="0.63894945199999997"/>
    <n v="0.20469412000000001"/>
    <n v="0.58848639000000003"/>
  </r>
  <r>
    <s v="4100.SR"/>
    <x v="137"/>
    <x v="2"/>
    <s v="FY"/>
    <n v="730913542"/>
    <x v="782"/>
    <n v="88134687"/>
    <n v="0"/>
    <n v="334234764"/>
    <n v="378999047"/>
    <n v="0.58130921999999996"/>
    <n v="0.45728358400000002"/>
    <n v="0.51852787700000003"/>
  </r>
  <r>
    <s v="4110.SR"/>
    <x v="138"/>
    <x v="2"/>
    <s v="FY"/>
    <n v="480572141"/>
    <x v="783"/>
    <n v="8673017"/>
    <n v="18155653"/>
    <n v="-13890857"/>
    <n v="60461296"/>
    <n v="0.119510609"/>
    <n v="-2.8904831999999998E-2"/>
    <n v="0.125811072"/>
  </r>
  <r>
    <s v="4130.SR"/>
    <x v="139"/>
    <x v="2"/>
    <s v="FY"/>
    <n v="16061893"/>
    <x v="784"/>
    <n v="1780583"/>
    <n v="743505"/>
    <n v="3496076"/>
    <n v="14523657"/>
    <n v="0.72675406300000001"/>
    <n v="0.21766276200000001"/>
    <n v="0.90423071600000005"/>
  </r>
  <r>
    <s v="4140.SR"/>
    <x v="140"/>
    <x v="2"/>
    <s v="FY"/>
    <n v="13233505"/>
    <x v="785"/>
    <n v="9791201"/>
    <n v="35567"/>
    <n v="-15604475"/>
    <n v="-19233093"/>
    <n v="-2.5279168000000001E-2"/>
    <n v="-1.1791641749999999"/>
    <n v="-1.453363489"/>
  </r>
  <r>
    <s v="4141.SR"/>
    <x v="141"/>
    <x v="2"/>
    <s v="FY"/>
    <n v="130438494"/>
    <x v="786"/>
    <n v="1581412"/>
    <n v="0"/>
    <n v="-13906393"/>
    <n v="-807615"/>
    <n v="0.149762585"/>
    <n v="-0.10661264600000001"/>
    <n v="-6.1915390000000002E-3"/>
  </r>
  <r>
    <s v="4142.SR"/>
    <x v="142"/>
    <x v="2"/>
    <s v="FY"/>
    <n v="7825378127"/>
    <x v="787"/>
    <n v="29773507"/>
    <n v="89623471"/>
    <n v="518769603"/>
    <n v="723735008"/>
    <n v="0.123194858"/>
    <n v="6.6293230999999994E-2"/>
    <n v="9.2485628E-2"/>
  </r>
  <r>
    <s v="4143.SR"/>
    <x v="143"/>
    <x v="2"/>
    <s v="FY"/>
    <n v="671353847"/>
    <x v="788"/>
    <n v="34853112"/>
    <n v="0"/>
    <n v="80126183"/>
    <n v="115355982"/>
    <n v="0.20854080999999999"/>
    <n v="0.119350151"/>
    <n v="0.171825905"/>
  </r>
  <r>
    <s v="4144.SR"/>
    <x v="144"/>
    <x v="2"/>
    <s v="FY"/>
    <s v="Unavailable"/>
    <x v="34"/>
    <s v="Unavailable"/>
    <s v="Unavailable"/>
    <s v="Unavailable"/>
    <s v="Unavailable"/>
    <s v="Unavailable"/>
    <s v="Unavailable"/>
    <s v="Unavailable"/>
  </r>
  <r>
    <s v="4150.SR"/>
    <x v="145"/>
    <x v="2"/>
    <s v="FY"/>
    <n v="339185405"/>
    <x v="789"/>
    <n v="19899104"/>
    <n v="2707289"/>
    <n v="271539533"/>
    <n v="189960296"/>
    <n v="0.63744061799999996"/>
    <n v="0.80056373000000003"/>
    <n v="0.56004855499999995"/>
  </r>
  <r>
    <s v="4160.SR"/>
    <x v="146"/>
    <x v="2"/>
    <s v="FY"/>
    <n v="0"/>
    <x v="790"/>
    <n v="15460653"/>
    <n v="0"/>
    <n v="-6530218"/>
    <n v="-6152819"/>
    <n v="0"/>
    <n v="0"/>
    <n v="0"/>
  </r>
  <r>
    <s v="4161.SR"/>
    <x v="147"/>
    <x v="2"/>
    <s v="FY"/>
    <n v="5602927544"/>
    <x v="791"/>
    <n v="28994891"/>
    <n v="89176512"/>
    <n v="276531287"/>
    <n v="846149478"/>
    <n v="0.32300739000000001"/>
    <n v="4.9354785999999998E-2"/>
    <n v="0.15101917200000001"/>
  </r>
  <r>
    <s v="4162.SR"/>
    <x v="148"/>
    <x v="2"/>
    <s v="FY"/>
    <n v="3314403329"/>
    <x v="792"/>
    <n v="8771531"/>
    <n v="6998632"/>
    <n v="282213242"/>
    <n v="343328685"/>
    <n v="0.175529675"/>
    <n v="8.5147526000000001E-2"/>
    <n v="0.10358687599999999"/>
  </r>
  <r>
    <s v="4163.SR"/>
    <x v="149"/>
    <x v="2"/>
    <s v="FY"/>
    <n v="5741364066"/>
    <x v="793"/>
    <n v="41739424"/>
    <n v="124286137"/>
    <n v="329223377"/>
    <n v="824465048"/>
    <n v="0.35961330000000002"/>
    <n v="5.7342362000000001E-2"/>
    <n v="0.1436009"/>
  </r>
  <r>
    <s v="4164.SR"/>
    <x v="150"/>
    <x v="2"/>
    <s v="FY"/>
    <n v="8713675990"/>
    <x v="794"/>
    <n v="67596839"/>
    <n v="83022004"/>
    <n v="892618140"/>
    <n v="1643648766"/>
    <n v="0.39429091300000002"/>
    <n v="0.10243875700000001"/>
    <n v="0.18862862999999999"/>
  </r>
  <r>
    <s v="4165.SR"/>
    <x v="151"/>
    <x v="2"/>
    <s v="FY"/>
    <s v="Unavailable"/>
    <x v="34"/>
    <s v="Unavailable"/>
    <s v="Unavailable"/>
    <s v="Unavailable"/>
    <s v="Unavailable"/>
    <s v="Unavailable"/>
    <s v="Unavailable"/>
    <s v="Unavailable"/>
  </r>
  <r>
    <s v="4170.SR"/>
    <x v="152"/>
    <x v="2"/>
    <s v="FY"/>
    <n v="9606648"/>
    <x v="795"/>
    <n v="2077220"/>
    <n v="0"/>
    <n v="-44196274"/>
    <n v="-13098284"/>
    <n v="-0.43358047500000002"/>
    <n v="-4.6005926309999996"/>
    <n v="-1.3634603869999999"/>
  </r>
  <r>
    <s v="4180.SR"/>
    <x v="153"/>
    <x v="2"/>
    <s v="FY"/>
    <n v="45721144"/>
    <x v="796"/>
    <n v="12739810"/>
    <n v="481245"/>
    <n v="5207720"/>
    <n v="3616581"/>
    <n v="0.445283806"/>
    <n v="0.113901787"/>
    <n v="7.9100842000000005E-2"/>
  </r>
  <r>
    <s v="4190.SR"/>
    <x v="154"/>
    <x v="2"/>
    <s v="FY"/>
    <n v="10594919000"/>
    <x v="797"/>
    <n v="30175000"/>
    <n v="47258000"/>
    <n v="973043000"/>
    <n v="1219724000"/>
    <n v="0.12042829200000001"/>
    <n v="9.1840532000000002E-2"/>
    <n v="0.115123485"/>
  </r>
  <r>
    <s v="4191.SR"/>
    <x v="155"/>
    <x v="2"/>
    <s v="FY"/>
    <n v="314377131"/>
    <x v="798"/>
    <n v="4317814"/>
    <n v="1490234"/>
    <n v="16916216"/>
    <n v="34810548"/>
    <n v="0.25575831399999999"/>
    <n v="5.3808672000000002E-2"/>
    <n v="0.108647575"/>
  </r>
  <r>
    <s v="4192.SR"/>
    <x v="156"/>
    <x v="2"/>
    <s v="FY"/>
    <n v="719780100"/>
    <x v="799"/>
    <n v="7562224"/>
    <n v="11838866"/>
    <n v="98186736"/>
    <n v="161534244"/>
    <n v="0.29156422599999998"/>
    <n v="0.13641212899999999"/>
    <n v="0.224421659"/>
  </r>
  <r>
    <s v="4193.SR"/>
    <x v="157"/>
    <x v="2"/>
    <s v="FY"/>
    <s v="Unavailable"/>
    <x v="34"/>
    <s v="Unavailable"/>
    <s v="Unavailable"/>
    <s v="Unavailable"/>
    <s v="Unavailable"/>
    <s v="Unavailable"/>
    <s v="Unavailable"/>
    <s v="Unavailable"/>
  </r>
  <r>
    <s v="4200.SR"/>
    <x v="158"/>
    <x v="2"/>
    <s v="FY"/>
    <n v="14834059328"/>
    <x v="800"/>
    <n v="31698774"/>
    <n v="148278206"/>
    <n v="280814473"/>
    <n v="573923635"/>
    <n v="4.9797552000000002E-2"/>
    <n v="1.8930386E-2"/>
    <n v="3.8689586999999998E-2"/>
  </r>
  <r>
    <s v="4210.SR"/>
    <x v="159"/>
    <x v="2"/>
    <s v="FY"/>
    <n v="3746229929"/>
    <x v="801"/>
    <n v="174801546"/>
    <n v="96034577"/>
    <n v="559620553"/>
    <n v="881157850"/>
    <n v="0.31034045300000002"/>
    <n v="0.14938232900000001"/>
    <n v="0.235211898"/>
  </r>
  <r>
    <s v="4220.SR"/>
    <x v="160"/>
    <x v="2"/>
    <s v="FY"/>
    <n v="1031357000"/>
    <x v="802"/>
    <n v="118326000"/>
    <n v="480601000"/>
    <n v="-253220000"/>
    <n v="528951000"/>
    <n v="0.41850881899999998"/>
    <n v="-0.245521192"/>
    <n v="0.51286896800000004"/>
  </r>
  <r>
    <s v="4230.SR"/>
    <x v="161"/>
    <x v="2"/>
    <s v="FY"/>
    <n v="1378489000"/>
    <x v="803"/>
    <n v="23583000"/>
    <n v="16668000"/>
    <n v="-35127000"/>
    <n v="107741000"/>
    <n v="9.7173789999999996E-2"/>
    <n v="-2.5482248999999998E-2"/>
    <n v="7.8158767000000004E-2"/>
  </r>
  <r>
    <s v="4240.SR"/>
    <x v="162"/>
    <x v="2"/>
    <s v="FY"/>
    <n v="5232200000"/>
    <x v="804"/>
    <n v="0"/>
    <n v="326200000"/>
    <n v="-1177900000"/>
    <n v="72100000"/>
    <n v="9.2102747999999998E-2"/>
    <n v="-0.225125186"/>
    <n v="1.3780054E-2"/>
  </r>
  <r>
    <s v="4250.SR"/>
    <x v="163"/>
    <x v="2"/>
    <s v="FY"/>
    <n v="1326723000"/>
    <x v="805"/>
    <n v="64541000"/>
    <n v="385942000"/>
    <n v="37480000"/>
    <n v="588148000"/>
    <n v="0.302286159"/>
    <n v="2.8250056999999999E-2"/>
    <n v="0.443308814"/>
  </r>
  <r>
    <s v="4260.SR"/>
    <x v="164"/>
    <x v="2"/>
    <s v="FY"/>
    <n v="1378138000"/>
    <x v="806"/>
    <n v="35478000"/>
    <n v="36831000"/>
    <n v="277230000"/>
    <n v="642301000"/>
    <n v="0.32295386999999998"/>
    <n v="0.20116272800000001"/>
    <n v="0.46606435600000001"/>
  </r>
  <r>
    <s v="4261.SR"/>
    <x v="165"/>
    <x v="2"/>
    <s v="FY"/>
    <n v="1135394167"/>
    <x v="807"/>
    <n v="23173054"/>
    <n v="61207790"/>
    <n v="142069485"/>
    <n v="540458487"/>
    <n v="0.31506995300000001"/>
    <n v="0.12512789799999999"/>
    <n v="0.47600956799999999"/>
  </r>
  <r>
    <s v="4262.SR"/>
    <x v="166"/>
    <x v="2"/>
    <s v="FY"/>
    <n v="1105577633"/>
    <x v="808"/>
    <n v="48018247"/>
    <n v="63826288"/>
    <n v="160622507"/>
    <n v="502985078"/>
    <n v="0.34417450399999999"/>
    <n v="0.145283789"/>
    <n v="0.45495229199999998"/>
  </r>
  <r>
    <s v="4263.SR"/>
    <x v="167"/>
    <x v="2"/>
    <s v="FY"/>
    <n v="1455712000"/>
    <x v="809"/>
    <n v="21871000"/>
    <n v="85386000"/>
    <n v="509716000"/>
    <n v="772881000"/>
    <n v="0.53277640100000001"/>
    <n v="0.350148931"/>
    <n v="0.53092988200000002"/>
  </r>
  <r>
    <s v="4270.SR"/>
    <x v="168"/>
    <x v="2"/>
    <s v="FY"/>
    <n v="779158077"/>
    <x v="810"/>
    <n v="68491252"/>
    <n v="0"/>
    <n v="-132304036"/>
    <n v="-12485871"/>
    <n v="0.10498808799999999"/>
    <n v="-0.16980384300000001"/>
    <n v="-1.6024824E-2"/>
  </r>
  <r>
    <s v="4280.SR"/>
    <x v="169"/>
    <x v="2"/>
    <s v="FY"/>
    <n v="2703372000"/>
    <x v="811"/>
    <n v="0"/>
    <n v="0"/>
    <n v="1013243000"/>
    <n v="1418995000"/>
    <n v="0.55617022000000005"/>
    <n v="0.37480709299999998"/>
    <n v="0.524898164"/>
  </r>
  <r>
    <s v="4290.SR"/>
    <x v="170"/>
    <x v="2"/>
    <s v="FY"/>
    <n v="983649765"/>
    <x v="812"/>
    <n v="39432800"/>
    <n v="73383120"/>
    <n v="-42017933"/>
    <n v="150888773"/>
    <n v="0.228217894"/>
    <n v="-4.2716354999999998E-2"/>
    <n v="0.153396848"/>
  </r>
  <r>
    <s v="4291.SR"/>
    <x v="171"/>
    <x v="2"/>
    <s v="FY"/>
    <n v="446493133"/>
    <x v="813"/>
    <n v="15615707"/>
    <n v="8858210"/>
    <n v="101784524"/>
    <n v="154959702"/>
    <n v="0.40414220899999997"/>
    <n v="0.227964366"/>
    <n v="0.33367999599999998"/>
  </r>
  <r>
    <s v="4292.SR"/>
    <x v="172"/>
    <x v="2"/>
    <s v="FY"/>
    <n v="666041507"/>
    <x v="814"/>
    <n v="16712160"/>
    <n v="53694485"/>
    <n v="67786016"/>
    <n v="217453598"/>
    <n v="0.27164023599999998"/>
    <n v="0.101774462"/>
    <n v="0.31813870300000002"/>
  </r>
  <r>
    <s v="4300.SR"/>
    <x v="173"/>
    <x v="2"/>
    <s v="FY"/>
    <n v="2707100000"/>
    <x v="815"/>
    <n v="188981000"/>
    <n v="983000"/>
    <n v="610758000"/>
    <n v="915557000"/>
    <n v="0.39540689299999998"/>
    <n v="0.225613387"/>
    <n v="0.33820582900000001"/>
  </r>
  <r>
    <s v="4310.SR"/>
    <x v="174"/>
    <x v="2"/>
    <s v="FY"/>
    <n v="66860666"/>
    <x v="816"/>
    <n v="51166485"/>
    <n v="89166"/>
    <n v="-45557467"/>
    <n v="-37481084"/>
    <n v="0.33989543300000002"/>
    <n v="-0.68137919800000002"/>
    <n v="-0.56058496300000005"/>
  </r>
  <r>
    <s v="4320.SR"/>
    <x v="175"/>
    <x v="2"/>
    <s v="FY"/>
    <n v="215155987"/>
    <x v="817"/>
    <n v="22153026"/>
    <n v="52176897"/>
    <n v="36416938"/>
    <n v="116917912"/>
    <n v="0.64002433700000005"/>
    <n v="0.169258307"/>
    <n v="0.54340998699999998"/>
  </r>
  <r>
    <s v="4321.SR"/>
    <x v="176"/>
    <x v="2"/>
    <s v="FY"/>
    <n v="2242802512"/>
    <x v="818"/>
    <n v="345837213"/>
    <n v="0"/>
    <n v="1514995569"/>
    <n v="1688158201"/>
    <n v="1"/>
    <n v="0.67549218499999997"/>
    <n v="0.12827903199999999"/>
  </r>
  <r>
    <s v="4322.SR"/>
    <x v="177"/>
    <x v="2"/>
    <s v="FY"/>
    <n v="1367125188"/>
    <x v="819"/>
    <n v="18211324"/>
    <n v="0"/>
    <n v="202350000"/>
    <n v="330515374"/>
    <n v="0.27186927500000002"/>
    <n v="0.148011317"/>
    <n v="0.24175940700000001"/>
  </r>
  <r>
    <s v="4323.SR"/>
    <x v="178"/>
    <x v="2"/>
    <s v="FY"/>
    <n v="273818470"/>
    <x v="820"/>
    <n v="8588262"/>
    <n v="1245461"/>
    <n v="103007847"/>
    <n v="112117420"/>
    <n v="0.423829028"/>
    <n v="0.37619027999999999"/>
    <n v="0.40945893799999999"/>
  </r>
  <r>
    <s v="4324.SR"/>
    <x v="179"/>
    <x v="2"/>
    <s v="FY"/>
    <s v="Unavailable"/>
    <x v="34"/>
    <s v="Unavailable"/>
    <s v="Unavailable"/>
    <s v="Unavailable"/>
    <s v="Unavailable"/>
    <s v="Unavailable"/>
    <s v="Unavailable"/>
    <s v="Unavailable"/>
  </r>
  <r>
    <s v="4330.SR"/>
    <x v="180"/>
    <x v="2"/>
    <s v="FY"/>
    <n v="257983271"/>
    <x v="821"/>
    <n v="60663545"/>
    <n v="0"/>
    <n v="21653191"/>
    <n v="141207283"/>
    <n v="0.63896099299999998"/>
    <n v="8.3932539E-2"/>
    <n v="0.54735054100000002"/>
  </r>
  <r>
    <s v="4331.SR"/>
    <x v="181"/>
    <x v="2"/>
    <s v="FY"/>
    <n v="5975801"/>
    <x v="822"/>
    <n v="75433"/>
    <n v="0"/>
    <n v="7249609"/>
    <n v="4212903"/>
    <n v="0.79517658000000002"/>
    <n v="1.213161047"/>
    <n v="0.70499385800000003"/>
  </r>
  <r>
    <s v="4332.SR"/>
    <x v="182"/>
    <x v="2"/>
    <s v="FY"/>
    <n v="34884378"/>
    <x v="823"/>
    <n v="2316541"/>
    <n v="18225433"/>
    <n v="13756614"/>
    <n v="38559241"/>
    <n v="0.54446967599999996"/>
    <n v="0.39434883999999998"/>
    <n v="1.1053440880000001"/>
  </r>
  <r>
    <s v="4333.SR"/>
    <x v="183"/>
    <x v="2"/>
    <s v="FY"/>
    <n v="66397361"/>
    <x v="824"/>
    <n v="276526"/>
    <n v="22593316"/>
    <n v="36298505"/>
    <n v="65232921"/>
    <n v="0.93822757499999998"/>
    <n v="0.54668595900000005"/>
    <n v="0.98246255599999999"/>
  </r>
  <r>
    <s v="4334.SR"/>
    <x v="184"/>
    <x v="2"/>
    <s v="FY"/>
    <n v="61785337"/>
    <x v="825"/>
    <n v="577739"/>
    <n v="6378579"/>
    <n v="44519775"/>
    <n v="48720856"/>
    <n v="0.83067233299999998"/>
    <n v="0.72055567200000004"/>
    <n v="0.78855046100000004"/>
  </r>
  <r>
    <s v="4335.SR"/>
    <x v="185"/>
    <x v="2"/>
    <s v="FY"/>
    <n v="106683124"/>
    <x v="826"/>
    <n v="0"/>
    <n v="52918446"/>
    <n v="-8349470"/>
    <n v="75575303"/>
    <n v="0.69057316899999999"/>
    <n v="-7.8264206000000003E-2"/>
    <n v="0.70840916700000001"/>
  </r>
  <r>
    <s v="4336.SR"/>
    <x v="186"/>
    <x v="2"/>
    <s v="FY"/>
    <n v="114763813"/>
    <x v="827"/>
    <n v="4882722"/>
    <n v="37254755"/>
    <n v="-11806606"/>
    <n v="44555028"/>
    <n v="0.49947708699999999"/>
    <n v="-0.10287742900000001"/>
    <n v="0.38823237799999999"/>
  </r>
  <r>
    <s v="4337.SR"/>
    <x v="187"/>
    <x v="2"/>
    <s v="FY"/>
    <n v="19953417"/>
    <x v="828"/>
    <n v="84021"/>
    <n v="11875750"/>
    <n v="-52231895"/>
    <n v="-2097985"/>
    <n v="0.98156025099999999"/>
    <n v="-2.6176917469999998"/>
    <n v="-0.10514414699999999"/>
  </r>
  <r>
    <s v="4338.SR"/>
    <x v="188"/>
    <x v="2"/>
    <s v="FY"/>
    <n v="183476000"/>
    <x v="829"/>
    <n v="563000"/>
    <n v="37244000"/>
    <n v="40556000"/>
    <n v="101778000"/>
    <n v="0.62126926699999996"/>
    <n v="0.22104253400000001"/>
    <n v="0.55472105299999996"/>
  </r>
  <r>
    <s v="4339.SR"/>
    <x v="189"/>
    <x v="2"/>
    <s v="FY"/>
    <n v="131611825"/>
    <x v="830"/>
    <n v="2422432"/>
    <n v="49977496"/>
    <n v="40270844"/>
    <n v="114161398"/>
    <n v="0.92658844299999998"/>
    <n v="0.30598195900000003"/>
    <n v="0.86740988500000005"/>
  </r>
  <r>
    <s v="4340.SR"/>
    <x v="190"/>
    <x v="2"/>
    <s v="FY"/>
    <n v="192066813"/>
    <x v="831"/>
    <n v="20704750"/>
    <n v="52165120"/>
    <n v="75547599"/>
    <n v="171623863"/>
    <n v="0.97524340700000001"/>
    <n v="0.39334020200000003"/>
    <n v="0.89356334000000004"/>
  </r>
  <r>
    <s v="4342.SR"/>
    <x v="191"/>
    <x v="2"/>
    <s v="FY"/>
    <n v="141254094"/>
    <x v="832"/>
    <n v="3258267"/>
    <n v="28057507"/>
    <n v="200274317"/>
    <n v="268720642"/>
    <n v="0.85119551299999996"/>
    <n v="1.4178301760000001"/>
    <n v="1.902391884"/>
  </r>
  <r>
    <s v="4344.SR"/>
    <x v="192"/>
    <x v="2"/>
    <s v="FY"/>
    <n v="161784997"/>
    <x v="833"/>
    <n v="15469126"/>
    <n v="57221413"/>
    <n v="33561234"/>
    <n v="127047623"/>
    <n v="0.68718368200000002"/>
    <n v="0.20744342599999999"/>
    <n v="0.78528680299999998"/>
  </r>
  <r>
    <s v="4345.SR"/>
    <x v="193"/>
    <x v="2"/>
    <s v="FY"/>
    <n v="51633469"/>
    <x v="834"/>
    <n v="8115565"/>
    <n v="4468269"/>
    <n v="-10220410"/>
    <n v="43721970"/>
    <n v="0.60721263999999997"/>
    <n v="-0.19794157200000001"/>
    <n v="0.84677576099999996"/>
  </r>
  <r>
    <s v="4346.SR"/>
    <x v="194"/>
    <x v="2"/>
    <s v="FY"/>
    <n v="60532159"/>
    <x v="835"/>
    <n v="0"/>
    <n v="22475918"/>
    <n v="-11473146"/>
    <n v="61028779"/>
    <n v="0.42573241099999998"/>
    <n v="-0.189538027"/>
    <n v="1.0082042339999999"/>
  </r>
  <r>
    <s v="4347.SR"/>
    <x v="195"/>
    <x v="2"/>
    <s v="FY"/>
    <n v="269767411"/>
    <x v="836"/>
    <n v="147000"/>
    <n v="22923849"/>
    <n v="110901375"/>
    <n v="179746799"/>
    <n v="0.60568114399999995"/>
    <n v="0.41109997199999998"/>
    <n v="0.66630286599999999"/>
  </r>
  <r>
    <s v="4348.SR"/>
    <x v="196"/>
    <x v="2"/>
    <s v="FY"/>
    <n v="123723817"/>
    <x v="837"/>
    <n v="792593"/>
    <n v="31825865"/>
    <n v="35135066"/>
    <n v="97251346"/>
    <n v="0.84089244500000004"/>
    <n v="0.28397981"/>
    <n v="0.78603577199999997"/>
  </r>
  <r>
    <s v="4349.SR"/>
    <x v="197"/>
    <x v="2"/>
    <s v="FY"/>
    <n v="89454022"/>
    <x v="838"/>
    <n v="0"/>
    <n v="0"/>
    <n v="60449834"/>
    <n v="80139989"/>
    <n v="0.67496982999999999"/>
    <n v="0.67576429400000004"/>
    <n v="0.89587910299999995"/>
  </r>
  <r>
    <s v="4350.SR"/>
    <x v="198"/>
    <x v="2"/>
    <s v="FY"/>
    <s v="Unavailable"/>
    <x v="34"/>
    <s v="Unavailable"/>
    <s v="Unavailable"/>
    <s v="Unavailable"/>
    <s v="Unavailable"/>
    <s v="Unavailable"/>
    <s v="Unavailable"/>
    <s v="Unavailable"/>
  </r>
  <r>
    <s v="4700.SR"/>
    <x v="199"/>
    <x v="2"/>
    <s v="FY"/>
    <s v="Unavailable"/>
    <x v="34"/>
    <s v="Unavailable"/>
    <s v="Unavailable"/>
    <s v="Unavailable"/>
    <s v="Unavailable"/>
    <s v="Unavailable"/>
    <s v="Unavailable"/>
    <s v="Unavailable"/>
  </r>
  <r>
    <s v="4701.SR"/>
    <x v="200"/>
    <x v="2"/>
    <s v="FY"/>
    <n v="79132106"/>
    <x v="839"/>
    <n v="0"/>
    <n v="0"/>
    <n v="187848230"/>
    <n v="188500580"/>
    <n v="0.85609658899999996"/>
    <n v="2.3738560679999998"/>
    <n v="2.3820998769999999"/>
  </r>
  <r>
    <s v="5110.SR"/>
    <x v="201"/>
    <x v="2"/>
    <s v="FY"/>
    <n v="75329673000"/>
    <x v="840"/>
    <n v="1552099000"/>
    <n v="3961294000"/>
    <n v="10249299000"/>
    <n v="33655573000"/>
    <n v="0.20603664399999999"/>
    <n v="0.13605925299999999"/>
    <n v="0.44677710199999998"/>
  </r>
  <r>
    <s v="6001.SR"/>
    <x v="202"/>
    <x v="2"/>
    <s v="FY"/>
    <n v="889046415"/>
    <x v="841"/>
    <n v="19757837"/>
    <n v="25841146"/>
    <n v="-98011332"/>
    <n v="-10649123"/>
    <n v="0.20469957599999999"/>
    <n v="-0.11024321199999999"/>
    <n v="-1.1978140999999999E-2"/>
  </r>
  <r>
    <s v="6002.SR"/>
    <x v="203"/>
    <x v="2"/>
    <s v="FY"/>
    <n v="1173695530"/>
    <x v="842"/>
    <n v="13963004"/>
    <n v="31794957"/>
    <n v="8386476"/>
    <n v="217740687"/>
    <n v="0.236724884"/>
    <n v="7.1453590000000004E-3"/>
    <n v="0.185517182"/>
  </r>
  <r>
    <s v="6004.SR"/>
    <x v="204"/>
    <x v="2"/>
    <s v="FY"/>
    <n v="2133762298"/>
    <x v="843"/>
    <n v="75911480"/>
    <n v="20098131"/>
    <n v="282657704"/>
    <n v="434124932"/>
    <n v="0.26525565000000001"/>
    <n v="0.132469162"/>
    <n v="0.203455152"/>
  </r>
  <r>
    <s v="6010.SR"/>
    <x v="205"/>
    <x v="2"/>
    <s v="FY"/>
    <n v="3196966537"/>
    <x v="844"/>
    <n v="83907140"/>
    <n v="76020175"/>
    <n v="302064771"/>
    <n v="593001222"/>
    <n v="0.35694105199999998"/>
    <n v="9.4484809000000003E-2"/>
    <n v="0.185488717"/>
  </r>
  <r>
    <s v="6012.SR"/>
    <x v="206"/>
    <x v="2"/>
    <s v="FY"/>
    <n v="177373734"/>
    <x v="845"/>
    <n v="2819037"/>
    <n v="5022000"/>
    <n v="-30889166"/>
    <n v="-6909254"/>
    <n v="5.4435636000000003E-2"/>
    <n v="-0.17414735200000001"/>
    <n v="-3.8953083999999999E-2"/>
  </r>
  <r>
    <s v="6013.SR"/>
    <x v="207"/>
    <x v="2"/>
    <s v="FY"/>
    <n v="89449631"/>
    <x v="846"/>
    <n v="2344562"/>
    <n v="1982967"/>
    <n v="-4362984"/>
    <n v="17521634"/>
    <n v="3.7314608999999999E-2"/>
    <n v="-4.8775875000000003E-2"/>
    <n v="0.195882686"/>
  </r>
  <r>
    <s v="6014.SR"/>
    <x v="208"/>
    <x v="2"/>
    <s v="FY"/>
    <n v="991655015"/>
    <x v="847"/>
    <n v="25836832"/>
    <n v="15476864"/>
    <n v="57976024"/>
    <n v="199495976"/>
    <n v="0.295469439"/>
    <n v="5.8463903999999997E-2"/>
    <n v="0.201174777"/>
  </r>
  <r>
    <s v="6015.SR"/>
    <x v="209"/>
    <x v="2"/>
    <s v="FY"/>
    <n v="2413134000"/>
    <x v="848"/>
    <n v="36469000"/>
    <n v="31014000"/>
    <n v="259466000"/>
    <n v="558883000"/>
    <n v="0.52278862299999995"/>
    <n v="0.107522417"/>
    <n v="0.231600483"/>
  </r>
  <r>
    <s v="6016.SR"/>
    <x v="210"/>
    <x v="2"/>
    <s v="FY"/>
    <n v="281053038"/>
    <x v="849"/>
    <n v="5354040"/>
    <n v="2263079"/>
    <n v="12285277"/>
    <n v="39436248"/>
    <n v="0.29688799500000002"/>
    <n v="4.3711596999999998E-2"/>
    <n v="0.14031603500000001"/>
  </r>
  <r>
    <s v="6017.SR"/>
    <x v="211"/>
    <x v="2"/>
    <s v="FY"/>
    <s v="Unavailable"/>
    <x v="34"/>
    <s v="Unavailable"/>
    <s v="Unavailable"/>
    <s v="Unavailable"/>
    <s v="Unavailable"/>
    <s v="Unavailable"/>
    <s v="Unavailable"/>
    <s v="Unavailable"/>
  </r>
  <r>
    <s v="6020.SR"/>
    <x v="212"/>
    <x v="2"/>
    <s v="FY"/>
    <n v="10466253"/>
    <x v="850"/>
    <n v="1284552"/>
    <n v="0"/>
    <n v="-6713311"/>
    <n v="5690838"/>
    <n v="0.85544540199999997"/>
    <n v="-0.64142449099999999"/>
    <n v="0.54373212699999995"/>
  </r>
  <r>
    <s v="6040.SR"/>
    <x v="213"/>
    <x v="2"/>
    <s v="FY"/>
    <n v="105497300"/>
    <x v="851"/>
    <n v="9187269"/>
    <n v="301041"/>
    <n v="80788890"/>
    <n v="106545012"/>
    <n v="2.8629775E-2"/>
    <n v="0.76579106799999996"/>
    <n v="1.0099311740000001"/>
  </r>
  <r>
    <s v="6050.SR"/>
    <x v="214"/>
    <x v="2"/>
    <s v="FY"/>
    <n v="52208079"/>
    <x v="852"/>
    <n v="6169088"/>
    <n v="0"/>
    <n v="-91438411"/>
    <n v="-67833140"/>
    <n v="-0.84205984700000003"/>
    <n v="-1.7514226289999999"/>
    <n v="-1.29928435"/>
  </r>
  <r>
    <s v="6060.SR"/>
    <x v="215"/>
    <x v="2"/>
    <s v="FY"/>
    <n v="0"/>
    <x v="853"/>
    <n v="1444448"/>
    <n v="0"/>
    <n v="-185743"/>
    <n v="-5488048"/>
    <n v="0"/>
    <n v="0"/>
    <n v="0"/>
  </r>
  <r>
    <s v="6070.SR"/>
    <x v="216"/>
    <x v="2"/>
    <s v="FY"/>
    <n v="426435301"/>
    <x v="854"/>
    <n v="8522321"/>
    <n v="814117"/>
    <n v="61968851"/>
    <n v="119355565"/>
    <n v="0.29251400799999999"/>
    <n v="0.14531829499999999"/>
    <n v="0.27989138000000002"/>
  </r>
  <r>
    <s v="6090.SR"/>
    <x v="217"/>
    <x v="2"/>
    <s v="FY"/>
    <n v="84331249"/>
    <x v="855"/>
    <n v="6128305"/>
    <n v="1407529"/>
    <n v="1759734"/>
    <n v="18785066"/>
    <n v="0.26404770799999999"/>
    <n v="2.0866927E-2"/>
    <n v="0.222753324"/>
  </r>
  <r>
    <s v="7010.SR"/>
    <x v="218"/>
    <x v="2"/>
    <s v="FY"/>
    <n v="72336611000"/>
    <x v="856"/>
    <n v="1716562000"/>
    <n v="1270744000"/>
    <n v="13295381000"/>
    <n v="26276748000"/>
    <n v="0.504612968"/>
    <n v="0.18379878199999999"/>
    <n v="0.36325655299999998"/>
  </r>
  <r>
    <s v="7020.SR"/>
    <x v="219"/>
    <x v="2"/>
    <s v="FY"/>
    <n v="16762681000"/>
    <x v="857"/>
    <n v="1174663000"/>
    <n v="664253000"/>
    <n v="2231977000"/>
    <n v="6756428000"/>
    <n v="0.56386523099999997"/>
    <n v="0.13315155300000001"/>
    <n v="0.403063687"/>
  </r>
  <r>
    <s v="7030.SR"/>
    <x v="220"/>
    <x v="2"/>
    <s v="FY"/>
    <n v="9882645000"/>
    <x v="858"/>
    <n v="141050000"/>
    <n v="718852000"/>
    <n v="1267006000"/>
    <n v="2977824000"/>
    <n v="0.49385685699999998"/>
    <n v="0.12820515199999999"/>
    <n v="0.30131852399999998"/>
  </r>
  <r>
    <s v="7040.SR"/>
    <x v="221"/>
    <x v="2"/>
    <s v="FY"/>
    <n v="630339790"/>
    <x v="859"/>
    <n v="14855516"/>
    <n v="15411245"/>
    <n v="42468239"/>
    <n v="110419261"/>
    <n v="0.28982490500000002"/>
    <n v="6.7373564999999996E-2"/>
    <n v="0.18183228600000001"/>
  </r>
  <r>
    <s v="7200.SR"/>
    <x v="222"/>
    <x v="2"/>
    <s v="FY"/>
    <n v="1459714733"/>
    <x v="860"/>
    <n v="20781640"/>
    <n v="52355219"/>
    <n v="13973356"/>
    <n v="65028726"/>
    <n v="0.168374579"/>
    <n v="9.5726619999999991E-3"/>
    <n v="4.4548928000000002E-2"/>
  </r>
  <r>
    <s v="7201.SR"/>
    <x v="223"/>
    <x v="2"/>
    <s v="FY"/>
    <n v="41170429"/>
    <x v="861"/>
    <n v="3255463"/>
    <n v="206387"/>
    <n v="-9770344"/>
    <n v="3783355"/>
    <n v="0.50125746800000004"/>
    <n v="-0.23731460300000001"/>
    <n v="9.1894961999999997E-2"/>
  </r>
  <r>
    <s v="7202.SR"/>
    <x v="224"/>
    <x v="2"/>
    <s v="FY"/>
    <n v="11040493000"/>
    <x v="862"/>
    <n v="271397000"/>
    <n v="76076000"/>
    <n v="1192148000"/>
    <n v="1762946000"/>
    <n v="0.235280979"/>
    <n v="0.107979598"/>
    <n v="0.15968000700000001"/>
  </r>
  <r>
    <s v="7203.SR"/>
    <x v="225"/>
    <x v="2"/>
    <s v="FY"/>
    <n v="5898362840"/>
    <x v="863"/>
    <n v="103641886"/>
    <n v="5861229"/>
    <n v="1356230754"/>
    <n v="1641011568"/>
    <n v="0.37317152199999998"/>
    <n v="0.229933422"/>
    <n v="0.27821475400000001"/>
  </r>
  <r>
    <s v="7204.SR"/>
    <x v="226"/>
    <x v="2"/>
    <s v="FY"/>
    <n v="1129673140"/>
    <x v="864"/>
    <n v="9460544"/>
    <n v="37426742"/>
    <n v="129293157"/>
    <n v="177435644"/>
    <n v="0.18625346400000001"/>
    <n v="0.114451829"/>
    <n v="0.157068127"/>
  </r>
  <r>
    <s v="8010.SR"/>
    <x v="227"/>
    <x v="2"/>
    <s v="FY"/>
    <n v="13965780000"/>
    <x v="865"/>
    <n v="35727000"/>
    <n v="0"/>
    <n v="616426000"/>
    <n v="730242000"/>
    <n v="1.2587959280000001"/>
    <n v="4.4138314999999997E-2"/>
    <n v="5.228795E-2"/>
  </r>
  <r>
    <s v="8012.SR"/>
    <x v="228"/>
    <x v="2"/>
    <s v="FY"/>
    <n v="328570000"/>
    <x v="866"/>
    <n v="0"/>
    <n v="0"/>
    <n v="44254000"/>
    <n v="70918000"/>
    <n v="0.84303497000000005"/>
    <n v="0.13468667300000001"/>
    <n v="0.21583832999999999"/>
  </r>
  <r>
    <s v="8020.SR"/>
    <x v="229"/>
    <x v="2"/>
    <s v="FY"/>
    <n v="916372000"/>
    <x v="867"/>
    <n v="0"/>
    <n v="0"/>
    <n v="38188000"/>
    <n v="49565000"/>
    <n v="1"/>
    <n v="4.1673031999999999E-2"/>
    <n v="5.4088296000000001E-2"/>
  </r>
  <r>
    <s v="8030.SR"/>
    <x v="230"/>
    <x v="2"/>
    <s v="FY"/>
    <n v="3462889000"/>
    <x v="868"/>
    <n v="5244000"/>
    <n v="0"/>
    <n v="201472000"/>
    <n v="0"/>
    <n v="1.0199093880000001"/>
    <n v="5.8180322999999999E-2"/>
    <n v="0"/>
  </r>
  <r>
    <s v="8040.SR"/>
    <x v="231"/>
    <x v="2"/>
    <s v="FY"/>
    <n v="619499450"/>
    <x v="869"/>
    <n v="6902650"/>
    <n v="0"/>
    <n v="36986892"/>
    <n v="1214941373"/>
    <n v="1.0873482969999999"/>
    <n v="5.9704478999999998E-2"/>
    <n v="1.961166185"/>
  </r>
  <r>
    <s v="8050.SR"/>
    <x v="232"/>
    <x v="2"/>
    <s v="FY"/>
    <n v="829191000"/>
    <x v="870"/>
    <n v="8242000"/>
    <n v="0"/>
    <n v="51302000"/>
    <n v="0"/>
    <n v="1.0007320390000001"/>
    <n v="6.1869942999999997E-2"/>
    <n v="0"/>
  </r>
  <r>
    <s v="80504.SR"/>
    <x v="233"/>
    <x v="2"/>
    <s v="FY"/>
    <s v="Unavailable"/>
    <x v="34"/>
    <s v="Unavailable"/>
    <s v="Unavailable"/>
    <s v="Unavailable"/>
    <s v="Unavailable"/>
    <s v="Unavailable"/>
    <s v="Unavailable"/>
    <s v="Unavailable"/>
  </r>
  <r>
    <s v="8060.SR"/>
    <x v="234"/>
    <x v="2"/>
    <s v="FY"/>
    <n v="1868062000"/>
    <x v="871"/>
    <n v="0"/>
    <n v="0"/>
    <n v="147977000"/>
    <n v="187395000"/>
    <n v="2.296059767"/>
    <n v="7.9214179999999995E-2"/>
    <n v="0.100315193"/>
  </r>
  <r>
    <s v="8070.SR"/>
    <x v="235"/>
    <x v="2"/>
    <s v="FY"/>
    <n v="964375000"/>
    <x v="872"/>
    <n v="411000"/>
    <n v="0"/>
    <n v="44188000"/>
    <n v="79130000"/>
    <n v="0.90593389499999999"/>
    <n v="4.5820350000000003E-2"/>
    <n v="8.2053142999999995E-2"/>
  </r>
  <r>
    <s v="8080.SR"/>
    <x v="236"/>
    <x v="2"/>
    <s v="FY"/>
    <s v="2023 data not available yet."/>
    <x v="761"/>
    <s v="2023 data not available yet."/>
    <s v="2023 data not available yet."/>
    <s v="2023 data not available yet."/>
    <s v="2023 data not available yet."/>
    <s v="2023 data not available yet."/>
    <s v="2023 data not available yet."/>
    <s v="2023 data not available yet."/>
  </r>
  <r>
    <s v="8100.SR"/>
    <x v="237"/>
    <x v="2"/>
    <s v="FY"/>
    <n v="1090053000"/>
    <x v="873"/>
    <n v="3535000"/>
    <n v="0"/>
    <n v="71098000"/>
    <n v="81922000"/>
    <n v="1.291233546"/>
    <n v="6.5224351999999999E-2"/>
    <n v="7.5154144000000006E-2"/>
  </r>
  <r>
    <s v="8110.SR"/>
    <x v="238"/>
    <x v="2"/>
    <s v="FY"/>
    <s v="2023 data not available yet."/>
    <x v="761"/>
    <s v="2023 data not available yet."/>
    <s v="2023 data not available yet."/>
    <s v="2023 data not available yet."/>
    <s v="2023 data not available yet."/>
    <s v="2023 data not available yet."/>
    <s v="2023 data not available yet."/>
    <s v="2023 data not available yet."/>
  </r>
  <r>
    <s v="8120.SR"/>
    <x v="239"/>
    <x v="2"/>
    <s v="FY"/>
    <n v="657380422"/>
    <x v="874"/>
    <n v="0"/>
    <n v="532083"/>
    <n v="125037351"/>
    <n v="144339734"/>
    <n v="1.066887575"/>
    <n v="0.19020546799999999"/>
    <n v="0.21956804499999999"/>
  </r>
  <r>
    <s v="8150.SR"/>
    <x v="240"/>
    <x v="2"/>
    <s v="FY"/>
    <n v="920691000"/>
    <x v="875"/>
    <n v="6608000"/>
    <n v="0"/>
    <n v="63406000"/>
    <n v="77573000"/>
    <n v="1"/>
    <n v="6.886784E-2"/>
    <n v="8.4255195000000005E-2"/>
  </r>
  <r>
    <s v="8160.SR"/>
    <x v="241"/>
    <x v="2"/>
    <s v="FY"/>
    <n v="748249537"/>
    <x v="876"/>
    <n v="0"/>
    <n v="0"/>
    <n v="66291668"/>
    <n v="0"/>
    <n v="1"/>
    <n v="8.8595669000000002E-2"/>
    <n v="0"/>
  </r>
  <r>
    <s v="8170.SR"/>
    <x v="242"/>
    <x v="2"/>
    <s v="FY"/>
    <n v="1171887000"/>
    <x v="877"/>
    <n v="8970000"/>
    <n v="257000"/>
    <n v="93896000"/>
    <n v="110453000"/>
    <n v="1.0171373180000001"/>
    <n v="8.0123765999999999E-2"/>
    <n v="9.4252262000000003E-2"/>
  </r>
  <r>
    <s v="8180.SR"/>
    <x v="243"/>
    <x v="2"/>
    <s v="FY"/>
    <n v="535235060"/>
    <x v="878"/>
    <n v="0"/>
    <n v="0"/>
    <n v="42299859"/>
    <n v="-27358"/>
    <n v="0.97304708500000003"/>
    <n v="7.9030433999999997E-2"/>
    <n v="-5.1113999999999999E-5"/>
  </r>
  <r>
    <s v="8190.SR"/>
    <x v="244"/>
    <x v="2"/>
    <s v="FY"/>
    <n v="1087832000"/>
    <x v="879"/>
    <n v="13292000"/>
    <n v="88000"/>
    <n v="5292000"/>
    <n v="16726000"/>
    <n v="1.41151483"/>
    <n v="4.8647220000000001E-3"/>
    <n v="1.5375536E-2"/>
  </r>
  <r>
    <s v="8200.SR"/>
    <x v="245"/>
    <x v="2"/>
    <s v="FY"/>
    <n v="653057117"/>
    <x v="880"/>
    <n v="13893202"/>
    <n v="1677423"/>
    <n v="124429494"/>
    <n v="122882840"/>
    <n v="1.236242431"/>
    <n v="0.190533861"/>
    <n v="0.188165532"/>
  </r>
  <r>
    <s v="8210.SR"/>
    <x v="246"/>
    <x v="2"/>
    <s v="FY"/>
    <n v="16464810000"/>
    <x v="881"/>
    <n v="0"/>
    <n v="0"/>
    <n v="940163000"/>
    <n v="1172438000"/>
    <n v="1"/>
    <n v="5.7101356999999998E-2"/>
    <n v="7.1208717000000005E-2"/>
  </r>
  <r>
    <s v="8230.SR"/>
    <x v="247"/>
    <x v="2"/>
    <s v="FY"/>
    <n v="3678738000"/>
    <x v="882"/>
    <n v="0"/>
    <n v="0"/>
    <n v="328061000"/>
    <n v="375580000"/>
    <n v="0.97445672999999999"/>
    <n v="8.9177592999999999E-2"/>
    <n v="0.102094795"/>
  </r>
  <r>
    <s v="8240.SR"/>
    <x v="248"/>
    <x v="2"/>
    <s v="FY"/>
    <n v="201516066"/>
    <x v="883"/>
    <n v="0"/>
    <n v="0"/>
    <n v="24817556"/>
    <n v="33931355"/>
    <n v="2.7089601879999998"/>
    <n v="0.12315423"/>
    <n v="0.16838039599999999"/>
  </r>
  <r>
    <s v="8250.SR"/>
    <x v="249"/>
    <x v="2"/>
    <s v="FY"/>
    <n v="1621104000"/>
    <x v="884"/>
    <n v="2834000"/>
    <n v="0"/>
    <n v="128526000"/>
    <n v="0"/>
    <n v="1.134371391"/>
    <n v="7.9283007000000003E-2"/>
    <n v="0"/>
  </r>
  <r>
    <s v="8260.SR"/>
    <x v="250"/>
    <x v="2"/>
    <s v="FY"/>
    <n v="376801000"/>
    <x v="885"/>
    <n v="2017000"/>
    <n v="0"/>
    <n v="3532000"/>
    <n v="0"/>
    <n v="0.88016751599999998"/>
    <n v="9.373648E-3"/>
    <n v="0"/>
  </r>
  <r>
    <s v="8270.SR"/>
    <x v="251"/>
    <x v="2"/>
    <s v="FY"/>
    <n v="402070024"/>
    <x v="886"/>
    <n v="4993603"/>
    <n v="0"/>
    <n v="20083440"/>
    <n v="28196425"/>
    <n v="0.58758330599999997"/>
    <n v="4.9950105000000002E-2"/>
    <n v="7.0128145000000003E-2"/>
  </r>
  <r>
    <s v="8280.SR"/>
    <x v="252"/>
    <x v="2"/>
    <s v="FY"/>
    <n v="436864000"/>
    <x v="887"/>
    <n v="0"/>
    <n v="0"/>
    <n v="11258000"/>
    <n v="0"/>
    <n v="5.7118463000000001E-2"/>
    <n v="2.5770034000000001E-2"/>
    <n v="0"/>
  </r>
  <r>
    <s v="8300.SR"/>
    <x v="253"/>
    <x v="2"/>
    <s v="FY"/>
    <n v="996136000"/>
    <x v="888"/>
    <n v="0"/>
    <n v="0"/>
    <n v="84581000"/>
    <n v="106495000"/>
    <n v="1.761317732"/>
    <n v="8.4909088999999993E-2"/>
    <n v="0.106908093"/>
  </r>
  <r>
    <s v="8310.SR"/>
    <x v="254"/>
    <x v="2"/>
    <s v="FY"/>
    <n v="184026000"/>
    <x v="889"/>
    <n v="2095000"/>
    <n v="0"/>
    <n v="25439000"/>
    <n v="32530000"/>
    <n v="1.172415854"/>
    <n v="0.13823590099999999"/>
    <n v="0.1767685"/>
  </r>
  <r>
    <s v="8311.SR"/>
    <x v="255"/>
    <x v="2"/>
    <s v="FY"/>
    <n v="270317000"/>
    <x v="890"/>
    <n v="8988000"/>
    <n v="0"/>
    <n v="20222000"/>
    <n v="22631000"/>
    <n v="1.0043911409999999"/>
    <n v="7.4808466000000004E-2"/>
    <n v="8.3720224999999995E-2"/>
  </r>
  <r>
    <s v="8312.SR"/>
    <x v="256"/>
    <x v="2"/>
    <s v="FY"/>
    <s v="2023 data not available yet."/>
    <x v="761"/>
    <s v="2023 data not available yet."/>
    <s v="2023 data not available yet."/>
    <s v="2023 data not available yet."/>
    <s v="2023 data not available yet."/>
    <s v="2023 data not available yet."/>
    <s v="2023 data not available yet."/>
    <s v="2023 data not available yet."/>
  </r>
  <r>
    <s v="8313.SR"/>
    <x v="257"/>
    <x v="2"/>
    <s v="FY"/>
    <n v="256234155"/>
    <x v="891"/>
    <n v="0"/>
    <n v="321684"/>
    <n v="45952326"/>
    <n v="64668361"/>
    <n v="0.55940435399999999"/>
    <n v="0.17933723900000001"/>
    <n v="0.252379941"/>
  </r>
  <r>
    <s v="9300.SR"/>
    <x v="258"/>
    <x v="2"/>
    <s v="FY"/>
    <n v="19990919"/>
    <x v="892"/>
    <n v="0"/>
    <n v="0"/>
    <n v="13615779"/>
    <n v="14912729"/>
    <n v="0.730308297"/>
    <n v="0.68109820300000001"/>
    <n v="0.74597515999999997"/>
  </r>
  <r>
    <s v="9400.SR"/>
    <x v="259"/>
    <x v="2"/>
    <s v="FY"/>
    <s v="Unavailable"/>
    <x v="34"/>
    <s v="Unavailable"/>
    <s v="Unavailable"/>
    <s v="Unavailable"/>
    <s v="Unavailable"/>
    <s v="Unavailable"/>
    <s v="Unavailable"/>
    <s v="Unavailable"/>
  </r>
  <r>
    <s v="9401.SR"/>
    <x v="260"/>
    <x v="2"/>
    <s v="FY"/>
    <s v="Unavailable"/>
    <x v="34"/>
    <s v="Unavailable"/>
    <s v="Unavailable"/>
    <s v="Unavailable"/>
    <s v="Unavailable"/>
    <s v="Unavailable"/>
    <s v="Unavailable"/>
    <s v="Unavailable"/>
  </r>
  <r>
    <s v="9402.SR"/>
    <x v="261"/>
    <x v="2"/>
    <s v="FY"/>
    <s v="Unavailable"/>
    <x v="34"/>
    <s v="Unavailable"/>
    <s v="Unavailable"/>
    <s v="Unavailable"/>
    <s v="Unavailable"/>
    <s v="Unavailable"/>
    <s v="Unavailable"/>
    <s v="Unavailable"/>
  </r>
  <r>
    <s v="9403.SR"/>
    <x v="262"/>
    <x v="2"/>
    <s v="FY"/>
    <s v="Unavailable"/>
    <x v="34"/>
    <s v="Unavailable"/>
    <s v="Unavailable"/>
    <s v="Unavailable"/>
    <s v="Unavailable"/>
    <s v="Unavailable"/>
    <s v="Unavailable"/>
    <s v="Unavailable"/>
  </r>
  <r>
    <s v="9404.SR"/>
    <x v="263"/>
    <x v="2"/>
    <s v="FY"/>
    <s v="Unavailable"/>
    <x v="34"/>
    <s v="Unavailable"/>
    <s v="Unavailable"/>
    <s v="Unavailable"/>
    <s v="Unavailable"/>
    <s v="Unavailable"/>
    <s v="Unavailable"/>
    <s v="Unavailable"/>
  </r>
  <r>
    <s v="9405.SR"/>
    <x v="264"/>
    <x v="2"/>
    <s v="FY"/>
    <s v="Unavailable"/>
    <x v="34"/>
    <s v="Unavailable"/>
    <s v="Unavailable"/>
    <s v="Unavailable"/>
    <s v="Unavailable"/>
    <s v="Unavailable"/>
    <s v="Unavailable"/>
    <s v="Unavailable"/>
  </r>
  <r>
    <s v="9406.SR"/>
    <x v="265"/>
    <x v="2"/>
    <s v="FY"/>
    <s v="Unavailable"/>
    <x v="34"/>
    <s v="Unavailable"/>
    <s v="Unavailable"/>
    <s v="Unavailable"/>
    <s v="Unavailable"/>
    <s v="Unavailable"/>
    <s v="Unavailable"/>
    <s v="Unavailable"/>
  </r>
  <r>
    <s v="9510.SR"/>
    <x v="266"/>
    <x v="2"/>
    <s v="FY"/>
    <n v="700611601"/>
    <x v="893"/>
    <n v="4772593"/>
    <n v="43418548"/>
    <n v="30614473"/>
    <n v="111626250"/>
    <n v="0.119673475"/>
    <n v="4.3696783000000003E-2"/>
    <n v="0.15932686500000001"/>
  </r>
  <r>
    <s v="9511.SR"/>
    <x v="178"/>
    <x v="2"/>
    <s v="FY"/>
    <s v="2023 data not available yet."/>
    <x v="761"/>
    <s v="2023 data not available yet."/>
    <s v="2023 data not available yet."/>
    <s v="2023 data not available yet."/>
    <s v="2023 data not available yet."/>
    <s v="2023 data not available yet."/>
    <s v="2023 data not available yet."/>
    <s v="2023 data not available yet."/>
  </r>
  <r>
    <s v="9512.SR"/>
    <x v="103"/>
    <x v="2"/>
    <s v="FY"/>
    <s v="2023 data not available yet."/>
    <x v="761"/>
    <s v="2023 data not available yet."/>
    <s v="2023 data not available yet."/>
    <s v="2023 data not available yet."/>
    <s v="2023 data not available yet."/>
    <s v="2023 data not available yet."/>
    <s v="2023 data not available yet."/>
    <s v="2023 data not available yet."/>
  </r>
  <r>
    <s v="9513.SR"/>
    <x v="267"/>
    <x v="2"/>
    <s v="FY"/>
    <n v="370108596"/>
    <x v="894"/>
    <n v="13037558"/>
    <n v="0"/>
    <n v="4244845"/>
    <n v="29602272"/>
    <n v="6.6016081000000004E-2"/>
    <n v="1.1469188E-2"/>
    <n v="7.9982664999999994E-2"/>
  </r>
  <r>
    <s v="9514.SR"/>
    <x v="268"/>
    <x v="2"/>
    <s v="FY"/>
    <n v="43287643"/>
    <x v="895"/>
    <n v="913563"/>
    <n v="1516069"/>
    <n v="-292593"/>
    <n v="6795142"/>
    <n v="0.13372476799999999"/>
    <n v="-6.7592729999999997E-3"/>
    <n v="0.156976484"/>
  </r>
  <r>
    <s v="9515.SR"/>
    <x v="269"/>
    <x v="2"/>
    <s v="FY"/>
    <n v="33981287"/>
    <x v="896"/>
    <n v="3294606"/>
    <n v="115743"/>
    <n v="2543277"/>
    <n v="4434107"/>
    <n v="0.295025553"/>
    <n v="7.4843457000000002E-2"/>
    <n v="0.130486729"/>
  </r>
  <r>
    <s v="9516.SR"/>
    <x v="270"/>
    <x v="2"/>
    <s v="FY"/>
    <n v="92485000"/>
    <x v="897"/>
    <n v="1541272"/>
    <n v="116404"/>
    <n v="3765695"/>
    <n v="9260760"/>
    <n v="0.102150749"/>
    <n v="4.0716819000000001E-2"/>
    <n v="0.10013256199999999"/>
  </r>
  <r>
    <s v="9517.SR"/>
    <x v="271"/>
    <x v="2"/>
    <s v="FY"/>
    <n v="198842806"/>
    <x v="898"/>
    <n v="6291732"/>
    <n v="1940099"/>
    <n v="30347712"/>
    <n v="34666539"/>
    <n v="0.34555850100000002"/>
    <n v="0.15262162400000001"/>
    <n v="0.17434142899999999"/>
  </r>
  <r>
    <s v="9518.SR"/>
    <x v="272"/>
    <x v="2"/>
    <s v="FY"/>
    <n v="100342402"/>
    <x v="899"/>
    <n v="1766078"/>
    <n v="657438"/>
    <n v="15710465"/>
    <n v="19923434"/>
    <n v="0.31433232999999999"/>
    <n v="0.156568556"/>
    <n v="0.198554486"/>
  </r>
  <r>
    <s v="9519.SR"/>
    <x v="179"/>
    <x v="2"/>
    <s v="FY"/>
    <n v="65970573"/>
    <x v="900"/>
    <n v="2737990"/>
    <n v="6255280"/>
    <n v="28765944"/>
    <n v="58956535"/>
    <n v="0.79946960600000005"/>
    <n v="0.43604205200000001"/>
    <n v="0.89367929199999996"/>
  </r>
  <r>
    <s v="9520.SR"/>
    <x v="210"/>
    <x v="2"/>
    <s v="FY"/>
    <n v="281053038"/>
    <x v="849"/>
    <n v="5354040"/>
    <n v="2263079"/>
    <n v="12285277"/>
    <n v="27800939"/>
    <n v="0.29688799500000002"/>
    <n v="4.3711596999999998E-2"/>
    <n v="9.8917056000000003E-2"/>
  </r>
  <r>
    <s v="9521.SR"/>
    <x v="273"/>
    <x v="2"/>
    <s v="FY"/>
    <n v="61737716"/>
    <x v="901"/>
    <n v="6579941"/>
    <n v="0"/>
    <n v="42184336"/>
    <n v="53626412"/>
    <n v="0.82088482200000001"/>
    <n v="0.68328306800000005"/>
    <n v="0.86861671399999996"/>
  </r>
  <r>
    <s v="9522.SR"/>
    <x v="274"/>
    <x v="2"/>
    <s v="FY"/>
    <n v="229811093"/>
    <x v="902"/>
    <n v="5325093"/>
    <n v="68754"/>
    <n v="1741216"/>
    <n v="2935055"/>
    <n v="6.2487119000000001E-2"/>
    <n v="7.5767270000000001E-3"/>
    <n v="1.2771599E-2"/>
  </r>
  <r>
    <s v="9523.SR"/>
    <x v="275"/>
    <x v="2"/>
    <s v="FY"/>
    <n v="455308255"/>
    <x v="903"/>
    <n v="1295390"/>
    <n v="48851638"/>
    <n v="9373882"/>
    <n v="81776440"/>
    <n v="0.125555257"/>
    <n v="2.058799E-2"/>
    <n v="0.179606759"/>
  </r>
  <r>
    <s v="9524.SR"/>
    <x v="276"/>
    <x v="2"/>
    <s v="FY"/>
    <n v="47277648"/>
    <x v="904"/>
    <n v="2427036"/>
    <n v="257776"/>
    <n v="3106150"/>
    <n v="6150732"/>
    <n v="0.37117510599999998"/>
    <n v="6.5700179999999997E-2"/>
    <n v="0.130098096"/>
  </r>
  <r>
    <s v="9525.SR"/>
    <x v="277"/>
    <x v="2"/>
    <s v="FY"/>
    <n v="446004137"/>
    <x v="905"/>
    <n v="19798164"/>
    <n v="1251160"/>
    <n v="33588955"/>
    <n v="51926333"/>
    <n v="0.24201224399999999"/>
    <n v="7.5310859999999993E-2"/>
    <n v="0.11642567600000001"/>
  </r>
  <r>
    <s v="9526.SR"/>
    <x v="211"/>
    <x v="2"/>
    <s v="FY"/>
    <n v="1784755283"/>
    <x v="906"/>
    <n v="43625843"/>
    <n v="5456944"/>
    <n v="125336967"/>
    <n v="203260741"/>
    <n v="0.227413543"/>
    <n v="7.0226416E-2"/>
    <n v="0.11388717700000001"/>
  </r>
  <r>
    <s v="9527.SR"/>
    <x v="278"/>
    <x v="2"/>
    <s v="FY"/>
    <n v="223318301"/>
    <x v="907"/>
    <n v="2917615"/>
    <n v="654283"/>
    <n v="33515220"/>
    <n v="39772868"/>
    <n v="0.44220585000000001"/>
    <n v="0.150078251"/>
    <n v="0.17809945599999999"/>
  </r>
  <r>
    <s v="9528.SR"/>
    <x v="279"/>
    <x v="2"/>
    <s v="FY"/>
    <n v="721511577"/>
    <x v="908"/>
    <n v="78448953"/>
    <n v="1818322"/>
    <n v="81469112"/>
    <n v="95200656"/>
    <n v="0.18276811900000001"/>
    <n v="0.11291449000000001"/>
    <n v="0.131946124"/>
  </r>
  <r>
    <s v="9529.SR"/>
    <x v="280"/>
    <x v="2"/>
    <s v="FY"/>
    <n v="135041376"/>
    <x v="909"/>
    <n v="9985383"/>
    <n v="1340717"/>
    <n v="46575187"/>
    <n v="55970835"/>
    <n v="0.32058957999999999"/>
    <n v="0.34489567900000001"/>
    <n v="0.414471747"/>
  </r>
  <r>
    <s v="9530.SR"/>
    <x v="281"/>
    <x v="2"/>
    <s v="FY"/>
    <n v="806923784"/>
    <x v="910"/>
    <n v="18150725"/>
    <n v="39864806"/>
    <n v="38087678"/>
    <n v="111106288"/>
    <n v="0.23550866200000001"/>
    <n v="4.7201084999999997E-2"/>
    <n v="0.13769118"/>
  </r>
  <r>
    <s v="9531.SR"/>
    <x v="282"/>
    <x v="2"/>
    <s v="FY"/>
    <n v="393982137"/>
    <x v="911"/>
    <n v="14503946"/>
    <n v="4288350"/>
    <n v="67664553"/>
    <n v="113289733"/>
    <n v="0.37996881599999999"/>
    <n v="0.171745231"/>
    <n v="0.28755043000000002"/>
  </r>
  <r>
    <s v="9532.SR"/>
    <x v="283"/>
    <x v="2"/>
    <s v="FY"/>
    <n v="76873031"/>
    <x v="912"/>
    <n v="2274126"/>
    <n v="2040960"/>
    <n v="4104625"/>
    <n v="11064743"/>
    <n v="0.50741878500000004"/>
    <n v="5.3394864E-2"/>
    <n v="0.14393530299999999"/>
  </r>
  <r>
    <s v="9533.SR"/>
    <x v="284"/>
    <x v="2"/>
    <s v="FY"/>
    <n v="113341010"/>
    <x v="913"/>
    <n v="3250181"/>
    <n v="81107"/>
    <n v="5980634"/>
    <n v="10824449"/>
    <n v="0.29894497199999998"/>
    <n v="5.2766726E-2"/>
    <n v="9.5503375000000001E-2"/>
  </r>
  <r>
    <s v="9534.SR"/>
    <x v="285"/>
    <x v="2"/>
    <s v="FY"/>
    <n v="190369167"/>
    <x v="914"/>
    <n v="7066292"/>
    <n v="1164714"/>
    <n v="23081725"/>
    <n v="27069881"/>
    <n v="0.202101436"/>
    <n v="0.121247182"/>
    <n v="0.11880605599999999"/>
  </r>
  <r>
    <s v="9535.SR"/>
    <x v="286"/>
    <x v="2"/>
    <s v="FY"/>
    <n v="1436019591"/>
    <x v="915"/>
    <n v="13583409"/>
    <n v="30145827"/>
    <n v="109340966"/>
    <n v="151666545"/>
    <n v="0.20758158199999999"/>
    <n v="7.6141694999999995E-2"/>
    <n v="0.10561593"/>
  </r>
  <r>
    <s v="9536.SR"/>
    <x v="287"/>
    <x v="2"/>
    <s v="FY"/>
    <n v="62192271"/>
    <x v="916"/>
    <n v="1452542"/>
    <n v="311768"/>
    <n v="5998274"/>
    <n v="10223887"/>
    <n v="0.43041017100000001"/>
    <n v="9.6447257999999994E-2"/>
    <n v="0.164391601"/>
  </r>
  <r>
    <s v="9537.SR"/>
    <x v="288"/>
    <x v="2"/>
    <s v="FY"/>
    <n v="301933958"/>
    <x v="917"/>
    <n v="5032610"/>
    <n v="306153"/>
    <n v="15959129"/>
    <n v="24024505"/>
    <n v="0.211860307"/>
    <n v="5.2856357E-2"/>
    <n v="7.9568740999999998E-2"/>
  </r>
  <r>
    <s v="9538.SR"/>
    <x v="289"/>
    <x v="2"/>
    <s v="FY"/>
    <n v="215224567"/>
    <x v="918"/>
    <n v="4669934"/>
    <n v="1632936"/>
    <n v="13040322"/>
    <n v="20672877"/>
    <n v="0.30135023999999999"/>
    <n v="6.0589375000000001E-2"/>
    <n v="9.6052589999999993E-2"/>
  </r>
  <r>
    <s v="9539.SR"/>
    <x v="290"/>
    <x v="2"/>
    <s v="FY"/>
    <n v="150830296"/>
    <x v="919"/>
    <n v="8018174"/>
    <n v="2636943"/>
    <n v="10138204"/>
    <n v="14662210"/>
    <n v="0.26036053799999997"/>
    <n v="6.7215966000000002E-2"/>
    <n v="9.7209980000000001E-2"/>
  </r>
  <r>
    <s v="9540.SR"/>
    <x v="291"/>
    <x v="2"/>
    <s v="FY"/>
    <n v="631908928"/>
    <x v="920"/>
    <n v="3326104"/>
    <n v="3027375"/>
    <n v="23818079"/>
    <n v="35852675"/>
    <n v="6.1222421999999999E-2"/>
    <n v="3.7692265000000003E-2"/>
    <n v="5.6737092000000003E-2"/>
  </r>
  <r>
    <s v="9541.SR"/>
    <x v="292"/>
    <x v="2"/>
    <s v="FY"/>
    <n v="92905710"/>
    <x v="921"/>
    <n v="3972615"/>
    <n v="2060708"/>
    <n v="28671510"/>
    <n v="39928878"/>
    <n v="0.61959065800000002"/>
    <n v="0.30860869600000002"/>
    <n v="0.429778514"/>
  </r>
  <r>
    <s v="9542.SR"/>
    <x v="293"/>
    <x v="2"/>
    <s v="FY"/>
    <n v="209173306"/>
    <x v="922"/>
    <n v="2012399"/>
    <n v="9262133"/>
    <n v="9339246"/>
    <n v="20526251"/>
    <n v="0.213674273"/>
    <n v="4.4648365000000002E-2"/>
    <n v="9.8130356000000002E-2"/>
  </r>
  <r>
    <s v="9543.SR"/>
    <x v="294"/>
    <x v="2"/>
    <s v="FY"/>
    <n v="554653846"/>
    <x v="923"/>
    <n v="4311486"/>
    <n v="2866633"/>
    <n v="36559750"/>
    <n v="44359351"/>
    <n v="0.13294642300000001"/>
    <n v="6.5914533999999997E-2"/>
    <n v="7.9976640000000002E-2"/>
  </r>
  <r>
    <s v="9544.SR"/>
    <x v="295"/>
    <x v="2"/>
    <s v="FY"/>
    <n v="50980173"/>
    <x v="924"/>
    <n v="808270"/>
    <n v="179835"/>
    <n v="13662792"/>
    <n v="15608073"/>
    <n v="0.33230467899999999"/>
    <n v="0.26800207199999998"/>
    <n v="0.30615967100000002"/>
  </r>
  <r>
    <s v="9545.SR"/>
    <x v="296"/>
    <x v="2"/>
    <s v="FY"/>
    <n v="112087213"/>
    <x v="925"/>
    <n v="1601618"/>
    <n v="947396"/>
    <n v="2834958"/>
    <n v="5921543"/>
    <n v="0.162655244"/>
    <n v="2.5292430000000001E-2"/>
    <n v="5.2829781999999999E-2"/>
  </r>
  <r>
    <s v="9546.SR"/>
    <x v="297"/>
    <x v="2"/>
    <s v="FY"/>
    <n v="182352491"/>
    <x v="926"/>
    <n v="6054623"/>
    <n v="624396"/>
    <n v="52382249"/>
    <n v="65279130"/>
    <n v="0.40454282000000003"/>
    <n v="0.28725820400000002"/>
    <n v="0.35798321"/>
  </r>
  <r>
    <s v="9547.SR"/>
    <x v="298"/>
    <x v="2"/>
    <s v="FY"/>
    <n v="164240496"/>
    <x v="927"/>
    <n v="1712877"/>
    <n v="9438740"/>
    <n v="22687142"/>
    <n v="39726006"/>
    <n v="0.25875828499999998"/>
    <n v="0.13813366699999999"/>
    <n v="0.24187704600000001"/>
  </r>
  <r>
    <s v="9548.SR"/>
    <x v="299"/>
    <x v="2"/>
    <s v="FY"/>
    <n v="156647002"/>
    <x v="928"/>
    <n v="1479097"/>
    <n v="2713724"/>
    <n v="13030774"/>
    <n v="16852090"/>
    <n v="0.17713989799999999"/>
    <n v="8.3185595000000001E-2"/>
    <n v="0.107580035"/>
  </r>
  <r>
    <s v="9549.SR"/>
    <x v="300"/>
    <x v="2"/>
    <s v="FY"/>
    <n v="144327887"/>
    <x v="929"/>
    <n v="13878842"/>
    <n v="1125033"/>
    <n v="5819222"/>
    <n v="8426443"/>
    <n v="0.24131086299999999"/>
    <n v="4.0319457000000003E-2"/>
    <n v="5.8384024999999999E-2"/>
  </r>
  <r>
    <s v="9550.SR"/>
    <x v="301"/>
    <x v="2"/>
    <s v="FY"/>
    <n v="194294143"/>
    <x v="930"/>
    <n v="3254798"/>
    <n v="0"/>
    <n v="28673693"/>
    <n v="33462790"/>
    <n v="0.29059430800000002"/>
    <n v="0.14757878199999999"/>
    <n v="0.17222747699999999"/>
  </r>
  <r>
    <s v="9551.SR"/>
    <x v="302"/>
    <x v="2"/>
    <s v="FY"/>
    <n v="29323578"/>
    <x v="931"/>
    <n v="3821017"/>
    <n v="16813"/>
    <n v="5362225"/>
    <n v="6526057"/>
    <n v="0.38997720499999999"/>
    <n v="0.18286394"/>
    <n v="0.218566336"/>
  </r>
  <r>
    <s v="9552.SR"/>
    <x v="303"/>
    <x v="2"/>
    <s v="FY"/>
    <n v="142162794"/>
    <x v="932"/>
    <n v="1673472"/>
    <n v="1180959"/>
    <n v="4275065"/>
    <n v="11482481"/>
    <n v="0.151111683"/>
    <n v="3.0071615999999999E-2"/>
    <n v="8.0769944999999996E-2"/>
  </r>
  <r>
    <s v="9553.SR"/>
    <x v="304"/>
    <x v="2"/>
    <s v="FY"/>
    <n v="89696660"/>
    <x v="933"/>
    <n v="1027301"/>
    <n v="104077"/>
    <n v="-4786703"/>
    <n v="-3437249"/>
    <n v="4.6156858000000002E-2"/>
    <n v="-5.3365454E-2"/>
    <n v="-3.8320814000000002E-2"/>
  </r>
  <r>
    <s v="9555.SR"/>
    <x v="305"/>
    <x v="2"/>
    <s v="FY"/>
    <n v="251336133"/>
    <x v="934"/>
    <n v="3553872"/>
    <n v="3191107"/>
    <n v="11990644"/>
    <n v="23526659"/>
    <n v="0.12796797500000001"/>
    <n v="4.7707601000000002E-2"/>
    <n v="9.3606354000000003E-2"/>
  </r>
  <r>
    <s v="9556.SR"/>
    <x v="306"/>
    <x v="2"/>
    <s v="FY"/>
    <n v="308189985"/>
    <x v="935"/>
    <n v="36581558"/>
    <n v="1169100"/>
    <n v="42670755"/>
    <n v="45612702"/>
    <n v="0.58265640900000004"/>
    <n v="0.13845600799999999"/>
    <n v="0.14800189599999999"/>
  </r>
  <r>
    <s v="9557.SR"/>
    <x v="307"/>
    <x v="2"/>
    <s v="FY"/>
    <n v="80237279"/>
    <x v="936"/>
    <n v="4842302"/>
    <n v="382339"/>
    <n v="17370295"/>
    <n v="22747876"/>
    <n v="0.431128279"/>
    <n v="0.21648659100000001"/>
    <n v="0.28350756999999999"/>
  </r>
  <r>
    <s v="9558.SR"/>
    <x v="308"/>
    <x v="2"/>
    <s v="FY"/>
    <n v="51884775"/>
    <x v="937"/>
    <n v="479626"/>
    <n v="6348"/>
    <n v="18881622"/>
    <n v="22955548"/>
    <n v="0.64561584800000005"/>
    <n v="0.363914501"/>
    <n v="0.44243321899999999"/>
  </r>
  <r>
    <s v="9559.SR"/>
    <x v="309"/>
    <x v="2"/>
    <s v="FY"/>
    <n v="757719070"/>
    <x v="938"/>
    <n v="11756173"/>
    <n v="1187154"/>
    <n v="100913068"/>
    <n v="98786311"/>
    <n v="0.15082373099999999"/>
    <n v="0.13318005599999999"/>
    <n v="0.13037326799999999"/>
  </r>
  <r>
    <s v="9560.SR"/>
    <x v="310"/>
    <x v="2"/>
    <s v="FY"/>
    <n v="134647620"/>
    <x v="939"/>
    <n v="1213638"/>
    <n v="1479199"/>
    <n v="22862043"/>
    <n v="28143582"/>
    <n v="0.255743993"/>
    <n v="0.16979166100000001"/>
    <n v="0.20901655699999999"/>
  </r>
  <r>
    <s v="9561.SR"/>
    <x v="311"/>
    <x v="2"/>
    <s v="FY"/>
    <n v="51867376"/>
    <x v="940"/>
    <n v="5589907"/>
    <n v="222302"/>
    <n v="-5261783"/>
    <n v="-1897697"/>
    <n v="0.34287340900000002"/>
    <n v="-0.10144687099999999"/>
    <n v="-3.6587488000000001E-2"/>
  </r>
  <r>
    <s v="9562.SR"/>
    <x v="312"/>
    <x v="2"/>
    <s v="FY"/>
    <n v="59372539"/>
    <x v="941"/>
    <n v="6203728"/>
    <n v="897778"/>
    <n v="8400506"/>
    <n v="17261206"/>
    <n v="0.300759161"/>
    <n v="0.14148807099999999"/>
    <n v="0.29072709899999999"/>
  </r>
  <r>
    <s v="9563.SR"/>
    <x v="313"/>
    <x v="2"/>
    <s v="FY"/>
    <n v="409078582"/>
    <x v="942"/>
    <n v="5674350"/>
    <n v="10560015"/>
    <n v="4814511"/>
    <n v="20238790"/>
    <n v="7.3889419999999997E-2"/>
    <n v="1.1769159E-2"/>
    <n v="4.9474088999999999E-2"/>
  </r>
  <r>
    <s v="9564.SR"/>
    <x v="314"/>
    <x v="2"/>
    <s v="FY"/>
    <n v="55115895"/>
    <x v="943"/>
    <n v="1610129"/>
    <n v="36095"/>
    <n v="9249055"/>
    <n v="12835085"/>
    <n v="0.29011141000000001"/>
    <n v="0.167811028"/>
    <n v="0.232874473"/>
  </r>
  <r>
    <s v="9565.SR"/>
    <x v="315"/>
    <x v="2"/>
    <s v="FY"/>
    <n v="34134978"/>
    <x v="944"/>
    <n v="1201765"/>
    <n v="682505"/>
    <n v="1493704"/>
    <n v="6628516"/>
    <n v="0.105498471"/>
    <n v="4.3758750999999999E-2"/>
    <n v="0.19418544800000001"/>
  </r>
  <r>
    <s v="9566.SR"/>
    <x v="316"/>
    <x v="2"/>
    <s v="FY"/>
    <n v="149976450"/>
    <x v="945"/>
    <n v="7617182"/>
    <n v="717381"/>
    <n v="9763778"/>
    <n v="28057154"/>
    <n v="0.44441454000000002"/>
    <n v="6.5102073999999996E-2"/>
    <n v="0.18707706399999999"/>
  </r>
  <r>
    <s v="9567.SR"/>
    <x v="317"/>
    <x v="2"/>
    <s v="FY"/>
    <n v="166329865"/>
    <x v="946"/>
    <n v="4357068"/>
    <n v="2515469"/>
    <n v="7999359"/>
    <n v="22942503"/>
    <n v="0.37873947099999999"/>
    <n v="4.8093341999999997E-2"/>
    <n v="0.13793375599999999"/>
  </r>
  <r>
    <s v="9568.SR"/>
    <x v="318"/>
    <x v="2"/>
    <s v="FY"/>
    <n v="354959173"/>
    <x v="947"/>
    <n v="11555120"/>
    <n v="19834709"/>
    <n v="-38217486"/>
    <n v="-6171141"/>
    <n v="0.112136474"/>
    <n v="-0.10766727299999999"/>
    <n v="-1.7385495000000001E-2"/>
  </r>
  <r>
    <s v="9569.SR"/>
    <x v="319"/>
    <x v="2"/>
    <s v="FY"/>
    <n v="246296231"/>
    <x v="948"/>
    <n v="2345497"/>
    <n v="232355"/>
    <n v="17580789"/>
    <n v="27331900"/>
    <n v="0.11342830499999999"/>
    <n v="7.1380665999999995E-2"/>
    <n v="0.110971654"/>
  </r>
  <r>
    <s v="9570.SR"/>
    <x v="320"/>
    <x v="2"/>
    <s v="FY"/>
    <n v="188403128"/>
    <x v="949"/>
    <n v="10520030"/>
    <n v="549868"/>
    <n v="40601961"/>
    <n v="48948579"/>
    <n v="0.47643597500000001"/>
    <n v="0.21550576900000001"/>
    <n v="0.25980767700000001"/>
  </r>
  <r>
    <s v="9571.SR"/>
    <x v="321"/>
    <x v="2"/>
    <s v="FY"/>
    <n v="117420514"/>
    <x v="950"/>
    <n v="0"/>
    <n v="1066295"/>
    <n v="4951487"/>
    <n v="6699702"/>
    <n v="0.19085634400000001"/>
    <n v="4.2168840999999999E-2"/>
    <n v="5.7057337999999999E-2"/>
  </r>
  <r>
    <s v="9572.SR"/>
    <x v="322"/>
    <x v="2"/>
    <s v="FY"/>
    <n v="61333831"/>
    <x v="951"/>
    <n v="1150339"/>
    <n v="475056"/>
    <n v="685968"/>
    <n v="5071157"/>
    <n v="0.22946084999999999"/>
    <n v="1.118417E-2"/>
    <n v="8.2681237000000005E-2"/>
  </r>
  <r>
    <s v="9574.SR"/>
    <x v="323"/>
    <x v="2"/>
    <s v="FY"/>
    <n v="250115593"/>
    <x v="952"/>
    <n v="6575833"/>
    <n v="6926282"/>
    <n v="24844855"/>
    <n v="39319692"/>
    <n v="0.42584074700000002"/>
    <n v="9.9333490999999996E-2"/>
    <n v="0.15720608"/>
  </r>
  <r>
    <s v="9575.SR"/>
    <x v="324"/>
    <x v="2"/>
    <s v="FY"/>
    <n v="51182558"/>
    <x v="953"/>
    <n v="8330551"/>
    <n v="148961"/>
    <n v="21912718"/>
    <n v="27735622"/>
    <n v="0.59555401699999999"/>
    <n v="0.42812862200000001"/>
    <n v="0.54189597199999995"/>
  </r>
  <r>
    <s v="9576.SR"/>
    <x v="325"/>
    <x v="2"/>
    <s v="FY"/>
    <n v="97400568"/>
    <x v="954"/>
    <n v="3122169"/>
    <n v="333464"/>
    <n v="17729911"/>
    <n v="21264949"/>
    <n v="0.29001497199999998"/>
    <n v="0.18203087900000001"/>
    <n v="0.21832469199999999"/>
  </r>
  <r>
    <s v="9577.SR"/>
    <x v="326"/>
    <x v="2"/>
    <s v="FY"/>
    <n v="70983796"/>
    <x v="955"/>
    <n v="0"/>
    <n v="3034409"/>
    <n v="-126160"/>
    <n v="13937329"/>
    <n v="0.229050951"/>
    <n v="-1.7773070000000001E-3"/>
    <n v="0.19634521899999999"/>
  </r>
  <r>
    <s v="9578.SR"/>
    <x v="327"/>
    <x v="2"/>
    <s v="FY"/>
    <n v="71291306"/>
    <x v="956"/>
    <n v="17783640"/>
    <n v="330180"/>
    <n v="10022641"/>
    <n v="7614346"/>
    <n v="0.37557259799999998"/>
    <n v="0.140587143"/>
    <n v="0.106806095"/>
  </r>
  <r>
    <s v="9579.SR"/>
    <x v="328"/>
    <x v="2"/>
    <s v="FY"/>
    <n v="25201438"/>
    <x v="957"/>
    <n v="1066687"/>
    <n v="2420517"/>
    <n v="5276152"/>
    <n v="10094176"/>
    <n v="0.70918461099999996"/>
    <n v="0.20935916399999999"/>
    <n v="0.40053968400000001"/>
  </r>
  <r>
    <s v="9580.SR"/>
    <x v="329"/>
    <x v="2"/>
    <s v="FY"/>
    <n v="135031000"/>
    <x v="958"/>
    <n v="1945253"/>
    <n v="29451"/>
    <n v="21320850"/>
    <n v="32882490"/>
    <n v="0.32600438399999998"/>
    <n v="0.157895965"/>
    <n v="0.243518081"/>
  </r>
  <r>
    <s v="9581.SR"/>
    <x v="330"/>
    <x v="2"/>
    <s v="FY"/>
    <n v="49309915"/>
    <x v="959"/>
    <n v="5746729"/>
    <n v="129769"/>
    <n v="9203789"/>
    <n v="13520444"/>
    <n v="0.69730566400000005"/>
    <n v="0.18665189300000001"/>
    <n v="0.27419321299999999"/>
  </r>
  <r>
    <s v="9583.SR"/>
    <x v="331"/>
    <x v="2"/>
    <s v="FY"/>
    <n v="240326982"/>
    <x v="960"/>
    <n v="3709306"/>
    <n v="622515"/>
    <n v="35830092"/>
    <n v="53589807"/>
    <n v="0.29423060000000001"/>
    <n v="0.14908892800000001"/>
    <n v="0.22298705899999999"/>
  </r>
  <r>
    <s v="9584.SR"/>
    <x v="332"/>
    <x v="2"/>
    <s v="FY"/>
    <n v="121661824"/>
    <x v="961"/>
    <n v="1400085"/>
    <n v="20894941"/>
    <n v="18276534"/>
    <n v="64104012"/>
    <n v="0.36494225200000002"/>
    <n v="0.15022406699999999"/>
    <n v="0.52690326300000001"/>
  </r>
  <r>
    <s v="9585.SR"/>
    <x v="333"/>
    <x v="2"/>
    <s v="FY"/>
    <n v="48373845"/>
    <x v="962"/>
    <n v="2081885"/>
    <n v="276510"/>
    <n v="20816173"/>
    <n v="24288927"/>
    <n v="0.71755782499999998"/>
    <n v="0.43031876000000002"/>
    <n v="0.50210867100000001"/>
  </r>
  <r>
    <s v="9586.SR"/>
    <x v="334"/>
    <x v="2"/>
    <s v="FY"/>
    <n v="16063389"/>
    <x v="963"/>
    <n v="6671903"/>
    <n v="477527"/>
    <n v="25497112"/>
    <n v="29899217"/>
    <n v="0.29369188499999999"/>
    <n v="1.58728099"/>
    <n v="1.8613268350000001"/>
  </r>
  <r>
    <s v="9587.SR"/>
    <x v="335"/>
    <x v="2"/>
    <s v="FY"/>
    <n v="48634208"/>
    <x v="964"/>
    <n v="0"/>
    <n v="0"/>
    <n v="3009535"/>
    <n v="4567414"/>
    <n v="0.37631563800000001"/>
    <n v="6.1881032000000002E-2"/>
    <n v="9.3913608999999995E-2"/>
  </r>
  <r>
    <s v="9588.SR"/>
    <x v="336"/>
    <x v="2"/>
    <s v="FY"/>
    <n v="134200606"/>
    <x v="965"/>
    <n v="9019716"/>
    <n v="1836151"/>
    <n v="11143898"/>
    <n v="19394949"/>
    <n v="0.16433447400000001"/>
    <n v="8.3039103000000003E-2"/>
    <n v="0.144522067"/>
  </r>
  <r>
    <s v="9589.SR"/>
    <x v="337"/>
    <x v="2"/>
    <s v="FY"/>
    <n v="163961866"/>
    <x v="966"/>
    <n v="7877735"/>
    <n v="5422135"/>
    <n v="261533"/>
    <n v="28820067"/>
    <n v="0.48164398800000002"/>
    <n v="1.5950840000000001E-3"/>
    <n v="0.17577298699999999"/>
  </r>
  <r>
    <s v="9590.SR"/>
    <x v="338"/>
    <x v="2"/>
    <s v="FY"/>
    <n v="80111162"/>
    <x v="967"/>
    <n v="3138183"/>
    <n v="13586116"/>
    <n v="762227"/>
    <n v="33040111"/>
    <n v="0.38264187199999999"/>
    <n v="9.5146169999999995E-3"/>
    <n v="0.41242830800000002"/>
  </r>
  <r>
    <s v="9591.SR"/>
    <x v="339"/>
    <x v="2"/>
    <s v="FY"/>
    <n v="90716784"/>
    <x v="968"/>
    <n v="3541521"/>
    <n v="0"/>
    <n v="18215860"/>
    <n v="19792383"/>
    <n v="0.28523235600000002"/>
    <n v="0.200799226"/>
    <n v="0.21817774100000001"/>
  </r>
  <r>
    <s v="9592.SR"/>
    <x v="340"/>
    <x v="2"/>
    <s v="FY"/>
    <n v="407739599"/>
    <x v="969"/>
    <n v="0"/>
    <n v="6044850"/>
    <n v="11392955"/>
    <n v="19532918"/>
    <n v="0.31688116700000002"/>
    <n v="2.7941743000000002E-2"/>
    <n v="4.7905374000000001E-2"/>
  </r>
  <r>
    <s v="9593.SR"/>
    <x v="341"/>
    <x v="2"/>
    <s v="FY"/>
    <n v="422347643"/>
    <x v="970"/>
    <n v="19757546"/>
    <n v="15094885"/>
    <n v="22837565"/>
    <n v="42759350"/>
    <n v="0.31807508200000001"/>
    <n v="5.4072907000000003E-2"/>
    <n v="0.101242071"/>
  </r>
  <r>
    <s v="9594.SR"/>
    <x v="342"/>
    <x v="2"/>
    <s v="FY"/>
    <n v="74308118"/>
    <x v="971"/>
    <n v="3071126"/>
    <n v="1322764"/>
    <n v="18592670"/>
    <n v="20768440"/>
    <n v="0.54674630599999996"/>
    <n v="0.25021048200000001"/>
    <n v="0.27949086299999998"/>
  </r>
  <r>
    <s v="9595.SR"/>
    <x v="343"/>
    <x v="2"/>
    <s v="FY"/>
    <n v="28022043"/>
    <x v="972"/>
    <n v="0"/>
    <n v="0"/>
    <n v="5658131"/>
    <n v="5478070"/>
    <n v="0.44696573299999998"/>
    <n v="0.20191714799999999"/>
    <n v="0.19549145700000001"/>
  </r>
  <r>
    <s v="9596.SR"/>
    <x v="344"/>
    <x v="2"/>
    <s v="FY"/>
    <n v="172196785"/>
    <x v="973"/>
    <n v="64057295"/>
    <n v="0"/>
    <n v="53786706"/>
    <n v="83769828"/>
    <n v="1.1050763349999999"/>
    <n v="0.31235604099999997"/>
    <n v="0.486477306"/>
  </r>
  <r>
    <s v="9597.SR"/>
    <x v="345"/>
    <x v="2"/>
    <s v="FY"/>
    <s v="Unavailable"/>
    <x v="34"/>
    <s v="Unavailable"/>
    <s v="Unavailable"/>
    <s v="Unavailable"/>
    <s v="Unavailable"/>
    <s v="Unavailable"/>
    <s v="Unavailable"/>
    <s v="Unavailable"/>
  </r>
  <r>
    <s v="9598.SR"/>
    <x v="346"/>
    <x v="2"/>
    <s v="FY"/>
    <n v="26139482"/>
    <x v="974"/>
    <n v="0"/>
    <n v="65406"/>
    <n v="6393511"/>
    <n v="9705969"/>
    <n v="0.38081286399999997"/>
    <n v="0.244592108"/>
    <n v="0.237169199"/>
  </r>
  <r>
    <s v="9599.SR"/>
    <x v="347"/>
    <x v="2"/>
    <s v="FY"/>
    <n v="156409592"/>
    <x v="975"/>
    <n v="6848505"/>
    <n v="0"/>
    <n v="-11615023"/>
    <n v="-4137761"/>
    <n v="-3.5804069999999999E-3"/>
    <n v="-7.4260299000000002E-2"/>
    <n v="-2.645465E-2"/>
  </r>
  <r>
    <s v="9600.SR"/>
    <x v="348"/>
    <x v="2"/>
    <s v="FY"/>
    <n v="105473965"/>
    <x v="976"/>
    <n v="6502240"/>
    <n v="1737328"/>
    <n v="17593834"/>
    <n v="20634421"/>
    <n v="0.309722783"/>
    <n v="0.16680736299999999"/>
    <n v="0.19563520700000001"/>
  </r>
  <r>
    <s v="9601.SR"/>
    <x v="349"/>
    <x v="2"/>
    <s v="FY"/>
    <n v="215224597"/>
    <x v="977"/>
    <n v="4873066"/>
    <n v="2054558"/>
    <n v="44714137"/>
    <n v="63056328"/>
    <n v="0.32212048700000001"/>
    <n v="0.20775570099999999"/>
    <n v="0.29297919"/>
  </r>
  <r>
    <s v="9602.SR"/>
    <x v="350"/>
    <x v="2"/>
    <s v="FY"/>
    <s v="Unavailable"/>
    <x v="34"/>
    <s v="Unavailable"/>
    <s v="Unavailable"/>
    <s v="Unavailable"/>
    <s v="Unavailable"/>
    <s v="Unavailable"/>
    <s v="Unavailable"/>
    <s v="Unavailable"/>
  </r>
  <r>
    <s v="9603.SR"/>
    <x v="351"/>
    <x v="2"/>
    <s v="FY"/>
    <n v="37427731"/>
    <x v="978"/>
    <n v="0"/>
    <n v="0"/>
    <n v="8935511"/>
    <n v="11510916"/>
    <n v="0.317490473"/>
    <n v="0.238740387"/>
    <n v="0.30568003199999999"/>
  </r>
  <r>
    <s v="9604.SR"/>
    <x v="352"/>
    <x v="2"/>
    <s v="FY"/>
    <s v="Unavailable"/>
    <x v="34"/>
    <s v="Unavailable"/>
    <s v="Unavailable"/>
    <s v="Unavailable"/>
    <s v="Unavailable"/>
    <s v="Unavailable"/>
    <s v="Unavailable"/>
    <s v="Unavailable"/>
  </r>
  <r>
    <s v="9605.SR"/>
    <x v="353"/>
    <x v="2"/>
    <s v="FY"/>
    <s v="Unavailable"/>
    <x v="34"/>
    <s v="Unavailable"/>
    <s v="Unavailable"/>
    <s v="Unavailable"/>
    <s v="Unavailable"/>
    <s v="Unavailable"/>
    <s v="Unavailable"/>
    <s v="Unavailable"/>
  </r>
  <r>
    <s v="9606.SR"/>
    <x v="354"/>
    <x v="2"/>
    <s v="FY"/>
    <s v="Unavailable"/>
    <x v="34"/>
    <s v="Unavailable"/>
    <s v="Unavailable"/>
    <s v="Unavailable"/>
    <s v="Unavailable"/>
    <s v="Unavailable"/>
    <s v="Unavailable"/>
    <s v="Unavailable"/>
  </r>
  <r>
    <s v="9607.SR"/>
    <x v="355"/>
    <x v="2"/>
    <s v="FY"/>
    <s v="Unavailable"/>
    <x v="34"/>
    <s v="Unavailable"/>
    <s v="Unavailable"/>
    <s v="Unavailable"/>
    <s v="Unavailable"/>
    <s v="Unavailable"/>
    <s v="Unavailable"/>
    <s v="Unavailable"/>
  </r>
  <r>
    <s v="9608.SR"/>
    <x v="356"/>
    <x v="2"/>
    <s v="FY"/>
    <s v="Unavailable"/>
    <x v="34"/>
    <s v="Unavailable"/>
    <s v="Unavailable"/>
    <s v="Unavailable"/>
    <s v="Unavailable"/>
    <s v="Unavailable"/>
    <s v="Unavailable"/>
    <s v="Unavailable"/>
  </r>
  <r>
    <s v="9609.SR"/>
    <x v="357"/>
    <x v="2"/>
    <s v="FY"/>
    <s v="Unavailable"/>
    <x v="34"/>
    <s v="Unavailable"/>
    <s v="Unavailable"/>
    <s v="Unavailable"/>
    <s v="Unavailable"/>
    <s v="Unavailable"/>
    <s v="Unavailable"/>
    <s v="Unavailable"/>
  </r>
  <r>
    <s v="9610.SR"/>
    <x v="358"/>
    <x v="2"/>
    <s v="FY"/>
    <s v="Unavailable"/>
    <x v="34"/>
    <s v="Unavailable"/>
    <s v="Unavailable"/>
    <s v="Unavailable"/>
    <s v="Unavailable"/>
    <s v="Unavailable"/>
    <s v="Unavailable"/>
    <s v="Unavailable"/>
  </r>
  <r>
    <s v="9611.SR"/>
    <x v="359"/>
    <x v="2"/>
    <s v="FY"/>
    <s v="Unavailable"/>
    <x v="34"/>
    <s v="Unavailable"/>
    <s v="Unavailable"/>
    <s v="Unavailable"/>
    <s v="Unavailable"/>
    <s v="Unavailable"/>
    <s v="Unavailable"/>
    <s v="Unavailable"/>
  </r>
  <r>
    <s v="9612.SR"/>
    <x v="360"/>
    <x v="2"/>
    <s v="FY"/>
    <s v="Unavailable"/>
    <x v="34"/>
    <s v="Unavailable"/>
    <s v="Unavailable"/>
    <s v="Unavailable"/>
    <s v="Unavailable"/>
    <s v="Unavailable"/>
    <s v="Unavailable"/>
    <s v="Unavailable"/>
  </r>
  <r>
    <s v="9613.SR"/>
    <x v="361"/>
    <x v="2"/>
    <s v="FY"/>
    <s v="Unavailable"/>
    <x v="34"/>
    <s v="Unavailable"/>
    <s v="Unavailable"/>
    <s v="Unavailable"/>
    <s v="Unavailable"/>
    <s v="Unavailable"/>
    <s v="Unavailable"/>
    <s v="Unavailable"/>
  </r>
  <r>
    <s v="9614.SR"/>
    <x v="362"/>
    <x v="2"/>
    <s v="FY"/>
    <s v="Unavailable"/>
    <x v="34"/>
    <s v="Unavailable"/>
    <s v="Unavailable"/>
    <s v="Unavailable"/>
    <s v="Unavailable"/>
    <s v="Unavailable"/>
    <s v="Unavailable"/>
    <s v="Unavailable"/>
  </r>
  <r>
    <s v="9615.SR"/>
    <x v="363"/>
    <x v="2"/>
    <s v="FY"/>
    <s v="Unavailable"/>
    <x v="34"/>
    <s v="Unavailable"/>
    <s v="Unavailable"/>
    <s v="Unavailable"/>
    <s v="Unavailable"/>
    <s v="Unavailable"/>
    <s v="Unavailable"/>
    <s v="Unavailable"/>
  </r>
  <r>
    <s v="9616.SR"/>
    <x v="364"/>
    <x v="2"/>
    <s v="FY"/>
    <s v="Unavailable"/>
    <x v="34"/>
    <s v="Unavailable"/>
    <s v="Unavailable"/>
    <s v="Unavailable"/>
    <s v="Unavailable"/>
    <s v="Unavailable"/>
    <s v="Unavailable"/>
    <s v="Unavailable"/>
  </r>
  <r>
    <s v="9617.SR"/>
    <x v="365"/>
    <x v="2"/>
    <s v="FY"/>
    <s v="Unavailable"/>
    <x v="34"/>
    <s v="Unavailable"/>
    <s v="Unavailable"/>
    <s v="Unavailable"/>
    <s v="Unavailable"/>
    <s v="Unavailable"/>
    <s v="Unavailable"/>
    <s v="Unavailable"/>
  </r>
  <r>
    <s v="9618.SR"/>
    <x v="366"/>
    <x v="2"/>
    <s v="FY"/>
    <s v="Unavailable"/>
    <x v="34"/>
    <s v="Unavailable"/>
    <s v="Unavailable"/>
    <s v="Unavailable"/>
    <s v="Unavailable"/>
    <s v="Unavailable"/>
    <s v="Unavailable"/>
    <s v="Unavailable"/>
  </r>
  <r>
    <s v="9619.SR"/>
    <x v="367"/>
    <x v="2"/>
    <s v="FY"/>
    <s v="Unavailable"/>
    <x v="34"/>
    <s v="Unavailable"/>
    <s v="Unavailable"/>
    <s v="Unavailable"/>
    <s v="Unavailable"/>
    <s v="Unavailable"/>
    <s v="Unavailable"/>
    <s v="Unavailable"/>
  </r>
  <r>
    <s v="9620.SR"/>
    <x v="368"/>
    <x v="2"/>
    <s v="FY"/>
    <s v="Unavailable"/>
    <x v="34"/>
    <s v="Unavailable"/>
    <s v="Unavailable"/>
    <s v="Unavailable"/>
    <s v="Unavailable"/>
    <s v="Unavailable"/>
    <s v="Unavailable"/>
    <s v="Unavailable"/>
  </r>
  <r>
    <s v="9621.SR"/>
    <x v="369"/>
    <x v="2"/>
    <s v="FY"/>
    <s v="Unavailable"/>
    <x v="34"/>
    <s v="Unavailable"/>
    <s v="Unavailable"/>
    <s v="Unavailable"/>
    <s v="Unavailable"/>
    <s v="Unavailable"/>
    <s v="Unavailable"/>
    <s v="Unavailable"/>
  </r>
  <r>
    <s v="9622.SR"/>
    <x v="370"/>
    <x v="2"/>
    <s v="FY"/>
    <s v="Unavailable"/>
    <x v="34"/>
    <s v="Unavailable"/>
    <s v="Unavailable"/>
    <s v="Unavailable"/>
    <s v="Unavailable"/>
    <s v="Unavailable"/>
    <s v="Unavailable"/>
    <s v="Unavailable"/>
  </r>
  <r>
    <s v="9623.SR"/>
    <x v="371"/>
    <x v="2"/>
    <s v="FY"/>
    <s v="Unavailable"/>
    <x v="34"/>
    <s v="Unavailable"/>
    <s v="Unavailable"/>
    <s v="Unavailable"/>
    <s v="Unavailable"/>
    <s v="Unavailable"/>
    <s v="Unavailable"/>
    <s v="Unavailable"/>
  </r>
  <r>
    <s v="9624.SR"/>
    <x v="372"/>
    <x v="2"/>
    <s v="FY"/>
    <s v="Unavailable"/>
    <x v="34"/>
    <s v="Unavailable"/>
    <s v="Unavailable"/>
    <s v="Unavailable"/>
    <s v="Unavailable"/>
    <s v="Unavailable"/>
    <s v="Unavailable"/>
    <s v="Unavailable"/>
  </r>
  <r>
    <s v="9625.SR"/>
    <x v="373"/>
    <x v="2"/>
    <s v="FY"/>
    <s v="Unavailable"/>
    <x v="34"/>
    <s v="Unavailable"/>
    <s v="Unavailable"/>
    <s v="Unavailable"/>
    <s v="Unavailable"/>
    <s v="Unavailable"/>
    <s v="Unavailable"/>
    <s v="Unavailable"/>
  </r>
  <r>
    <s v="9626.SR"/>
    <x v="374"/>
    <x v="2"/>
    <s v="FY"/>
    <s v="Unavailable"/>
    <x v="34"/>
    <s v="Unavailable"/>
    <s v="Unavailable"/>
    <s v="Unavailable"/>
    <s v="Unavailable"/>
    <s v="Unavailable"/>
    <s v="Unavailable"/>
    <s v="Unavailable"/>
  </r>
  <r>
    <s v="9627.SR"/>
    <x v="375"/>
    <x v="2"/>
    <s v="FY"/>
    <s v="Unavailable"/>
    <x v="34"/>
    <s v="Unavailable"/>
    <s v="Unavailable"/>
    <s v="Unavailable"/>
    <s v="Unavailable"/>
    <s v="Unavailable"/>
    <s v="Unavailable"/>
    <s v="Unavailable"/>
  </r>
  <r>
    <s v="9628.SR"/>
    <x v="376"/>
    <x v="2"/>
    <s v="FY"/>
    <s v="Unavailable"/>
    <x v="34"/>
    <s v="Unavailable"/>
    <s v="Unavailable"/>
    <s v="Unavailable"/>
    <s v="Unavailable"/>
    <s v="Unavailable"/>
    <s v="Unavailable"/>
    <s v="Unavailable"/>
  </r>
  <r>
    <s v="1010.SR"/>
    <x v="0"/>
    <x v="3"/>
    <s v="FY"/>
    <n v="17252501000"/>
    <x v="979"/>
    <n v="673235000"/>
    <n v="0"/>
    <n v="9321894000"/>
    <n v="0"/>
    <n v="1"/>
    <n v="0.54032131299999997"/>
    <n v="0"/>
  </r>
  <r>
    <s v="1020.SR"/>
    <x v="1"/>
    <x v="3"/>
    <s v="FY"/>
    <n v="3779125000"/>
    <x v="980"/>
    <n v="537236000"/>
    <n v="0"/>
    <n v="1230954000"/>
    <n v="0"/>
    <n v="1"/>
    <n v="0.32572460600000003"/>
    <n v="0"/>
  </r>
  <r>
    <s v="1030.SR"/>
    <x v="2"/>
    <x v="3"/>
    <s v="FY"/>
    <n v="4174249000"/>
    <x v="981"/>
    <n v="568066000"/>
    <n v="0"/>
    <n v="1956630000"/>
    <n v="0"/>
    <n v="1"/>
    <n v="0.46873820900000002"/>
    <n v="0"/>
  </r>
  <r>
    <s v="1050.SR"/>
    <x v="3"/>
    <x v="3"/>
    <s v="FY"/>
    <n v="9621734000"/>
    <x v="982"/>
    <n v="219304000"/>
    <n v="0"/>
    <n v="4544071000"/>
    <n v="0"/>
    <n v="1"/>
    <n v="0.472271526"/>
    <n v="0"/>
  </r>
  <r>
    <s v="1060.SR"/>
    <x v="4"/>
    <x v="3"/>
    <s v="FY"/>
    <n v="14136138000"/>
    <x v="983"/>
    <n v="1394556000"/>
    <n v="0"/>
    <n v="8070461000"/>
    <n v="0"/>
    <n v="1"/>
    <n v="0.570909891"/>
    <n v="0"/>
  </r>
  <r>
    <s v="1080.SR"/>
    <x v="5"/>
    <x v="3"/>
    <s v="FY"/>
    <n v="9469351000"/>
    <x v="984"/>
    <n v="1025556000"/>
    <n v="0"/>
    <n v="4966022000"/>
    <n v="0"/>
    <n v="1"/>
    <n v="0.52443108299999996"/>
    <n v="0"/>
  </r>
  <r>
    <s v="1111.SR"/>
    <x v="6"/>
    <x v="3"/>
    <s v="FY"/>
    <s v="2024 data not available yet."/>
    <x v="985"/>
    <s v="2024 data not available yet."/>
    <s v="2024 data not available yet."/>
    <s v="2024 data not available yet."/>
    <s v="2024 data not available yet."/>
    <s v="2024 data not available yet."/>
    <s v="2024 data not available yet."/>
    <s v="2024 data not available yet."/>
  </r>
  <r>
    <s v="1120.SR"/>
    <x v="7"/>
    <x v="3"/>
    <s v="FY"/>
    <n v="31912742000"/>
    <x v="986"/>
    <n v="2264941000"/>
    <n v="0"/>
    <n v="19722206000"/>
    <n v="0"/>
    <n v="1"/>
    <n v="0.61800411899999996"/>
    <n v="0"/>
  </r>
  <r>
    <s v="1140.SR"/>
    <x v="8"/>
    <x v="3"/>
    <s v="FY"/>
    <n v="5654008000"/>
    <x v="987"/>
    <n v="696726000"/>
    <n v="0"/>
    <n v="2806531000"/>
    <n v="0"/>
    <n v="1"/>
    <n v="0.49637902900000003"/>
    <n v="0"/>
  </r>
  <r>
    <s v="1150.SR"/>
    <x v="9"/>
    <x v="3"/>
    <s v="FY"/>
    <n v="10934157000"/>
    <x v="988"/>
    <n v="1291492000"/>
    <n v="0"/>
    <n v="5831661000"/>
    <n v="0"/>
    <n v="1"/>
    <n v="0.533343448"/>
    <n v="0"/>
  </r>
  <r>
    <s v="1180.SR"/>
    <x v="10"/>
    <x v="3"/>
    <s v="FY"/>
    <n v="37621231000"/>
    <x v="989"/>
    <n v="3218210000"/>
    <n v="0"/>
    <n v="21192995000"/>
    <n v="0"/>
    <n v="1"/>
    <n v="0.56332539999999998"/>
    <n v="0"/>
  </r>
  <r>
    <s v="1182.SR"/>
    <x v="11"/>
    <x v="3"/>
    <s v="FY"/>
    <s v="2024 data not available yet."/>
    <x v="985"/>
    <s v="2024 data not available yet."/>
    <s v="2024 data not available yet."/>
    <s v="2024 data not available yet."/>
    <s v="2024 data not available yet."/>
    <s v="2024 data not available yet."/>
    <s v="2024 data not available yet."/>
    <s v="2024 data not available yet."/>
  </r>
  <r>
    <s v="1183.SR"/>
    <x v="12"/>
    <x v="3"/>
    <s v="FY"/>
    <s v="2024 data not available yet."/>
    <x v="985"/>
    <s v="2024 data not available yet."/>
    <s v="2024 data not available yet."/>
    <s v="2024 data not available yet."/>
    <s v="2024 data not available yet."/>
    <s v="2024 data not available yet."/>
    <s v="2024 data not available yet."/>
    <s v="2024 data not available yet."/>
  </r>
  <r>
    <s v="1201.SR"/>
    <x v="13"/>
    <x v="3"/>
    <s v="FY"/>
    <s v="2024 data not available yet."/>
    <x v="985"/>
    <s v="2024 data not available yet."/>
    <s v="2024 data not available yet."/>
    <s v="2024 data not available yet."/>
    <s v="2024 data not available yet."/>
    <s v="2024 data not available yet."/>
    <s v="2024 data not available yet."/>
    <s v="2024 data not available yet."/>
  </r>
  <r>
    <s v="1202.SR"/>
    <x v="14"/>
    <x v="3"/>
    <s v="FY"/>
    <s v="2024 data not available yet."/>
    <x v="985"/>
    <s v="2024 data not available yet."/>
    <s v="2024 data not available yet."/>
    <s v="2024 data not available yet."/>
    <s v="2024 data not available yet."/>
    <s v="2024 data not available yet."/>
    <s v="2024 data not available yet."/>
    <s v="2024 data not available yet."/>
  </r>
  <r>
    <s v="1210.SR"/>
    <x v="15"/>
    <x v="3"/>
    <s v="FY"/>
    <s v="2024 data not available yet."/>
    <x v="985"/>
    <s v="2024 data not available yet."/>
    <s v="2024 data not available yet."/>
    <s v="2024 data not available yet."/>
    <s v="2024 data not available yet."/>
    <s v="2024 data not available yet."/>
    <s v="2024 data not available yet."/>
    <s v="2024 data not available yet."/>
  </r>
  <r>
    <s v="1211.SR"/>
    <x v="16"/>
    <x v="3"/>
    <s v="FY"/>
    <s v="2024 data not available yet."/>
    <x v="985"/>
    <s v="2024 data not available yet."/>
    <s v="2024 data not available yet."/>
    <s v="2024 data not available yet."/>
    <s v="2024 data not available yet."/>
    <s v="2024 data not available yet."/>
    <s v="2024 data not available yet."/>
    <s v="2024 data not available yet."/>
  </r>
  <r>
    <s v="1212.SR"/>
    <x v="17"/>
    <x v="3"/>
    <s v="FY"/>
    <n v="3062261277"/>
    <x v="990"/>
    <n v="40127219"/>
    <n v="107265778"/>
    <n v="589340930"/>
    <n v="814135238"/>
    <n v="0.438333635"/>
    <n v="0.192452857"/>
    <n v="0.26586080200000001"/>
  </r>
  <r>
    <s v="1213.SR"/>
    <x v="18"/>
    <x v="3"/>
    <s v="FY"/>
    <s v="2024 data not available yet."/>
    <x v="985"/>
    <s v="2024 data not available yet."/>
    <s v="2024 data not available yet."/>
    <s v="2024 data not available yet."/>
    <s v="2024 data not available yet."/>
    <s v="2024 data not available yet."/>
    <s v="2024 data not available yet."/>
    <s v="2024 data not available yet."/>
  </r>
  <r>
    <s v="1214.SR"/>
    <x v="19"/>
    <x v="3"/>
    <s v="FY"/>
    <s v="2024 data not available yet."/>
    <x v="985"/>
    <s v="2024 data not available yet."/>
    <s v="2024 data not available yet."/>
    <s v="2024 data not available yet."/>
    <s v="2024 data not available yet."/>
    <s v="2024 data not available yet."/>
    <s v="2024 data not available yet."/>
    <s v="2024 data not available yet."/>
  </r>
  <r>
    <s v="1301.SR"/>
    <x v="20"/>
    <x v="3"/>
    <s v="FY"/>
    <s v="2024 data not available yet."/>
    <x v="985"/>
    <s v="2024 data not available yet."/>
    <s v="2024 data not available yet."/>
    <s v="2024 data not available yet."/>
    <s v="2024 data not available yet."/>
    <s v="2024 data not available yet."/>
    <s v="2024 data not available yet."/>
    <s v="2024 data not available yet."/>
  </r>
  <r>
    <s v="1302.SR"/>
    <x v="21"/>
    <x v="3"/>
    <s v="FY"/>
    <s v="2024 data not available yet."/>
    <x v="985"/>
    <s v="2024 data not available yet."/>
    <s v="2024 data not available yet."/>
    <s v="2024 data not available yet."/>
    <s v="2024 data not available yet."/>
    <s v="2024 data not available yet."/>
    <s v="2024 data not available yet."/>
    <s v="2024 data not available yet."/>
  </r>
  <r>
    <s v="1303.SR"/>
    <x v="22"/>
    <x v="3"/>
    <s v="FY"/>
    <n v="1987068838"/>
    <x v="991"/>
    <n v="44813791"/>
    <n v="23308509"/>
    <n v="401730829"/>
    <n v="474407892"/>
    <n v="0.33482234900000002"/>
    <n v="0.20217257799999999"/>
    <n v="0.23874758800000001"/>
  </r>
  <r>
    <s v="1304.SR"/>
    <x v="23"/>
    <x v="3"/>
    <s v="FY"/>
    <n v="1956591394"/>
    <x v="992"/>
    <n v="9552284"/>
    <n v="66453667"/>
    <n v="70800717"/>
    <n v="195447225"/>
    <n v="0.11443286599999999"/>
    <n v="3.6185744999999998E-2"/>
    <n v="9.9891692000000004E-2"/>
  </r>
  <r>
    <s v="1320.SR"/>
    <x v="24"/>
    <x v="3"/>
    <s v="FY"/>
    <s v="2024 data not available yet."/>
    <x v="985"/>
    <s v="2024 data not available yet."/>
    <s v="2024 data not available yet."/>
    <s v="2024 data not available yet."/>
    <s v="2024 data not available yet."/>
    <s v="2024 data not available yet."/>
    <s v="2024 data not available yet."/>
    <s v="2024 data not available yet."/>
  </r>
  <r>
    <s v="1321.SR"/>
    <x v="25"/>
    <x v="3"/>
    <s v="FY"/>
    <n v="1543167801"/>
    <x v="993"/>
    <n v="3987968"/>
    <n v="29264876"/>
    <n v="267507881"/>
    <n v="352707536"/>
    <n v="0.22716856899999999"/>
    <n v="0.17334983300000001"/>
    <n v="0.228560715"/>
  </r>
  <r>
    <s v="1322.SR"/>
    <x v="26"/>
    <x v="3"/>
    <s v="FY"/>
    <n v="780648910"/>
    <x v="994"/>
    <n v="12269452"/>
    <n v="5318634"/>
    <n v="177898746"/>
    <n v="398103811"/>
    <n v="0.36934584799999998"/>
    <n v="0.22788572900000001"/>
    <n v="0.50996524300000001"/>
  </r>
  <r>
    <s v="1810.SR"/>
    <x v="27"/>
    <x v="3"/>
    <s v="FY"/>
    <s v="2024 data not available yet."/>
    <x v="985"/>
    <s v="2024 data not available yet."/>
    <s v="2024 data not available yet."/>
    <s v="2024 data not available yet."/>
    <s v="2024 data not available yet."/>
    <s v="2024 data not available yet."/>
    <s v="2024 data not available yet."/>
    <s v="2024 data not available yet."/>
  </r>
  <r>
    <s v="1820.SR"/>
    <x v="28"/>
    <x v="3"/>
    <s v="FY"/>
    <s v="2024 data not available yet."/>
    <x v="985"/>
    <s v="2024 data not available yet."/>
    <s v="2024 data not available yet."/>
    <s v="2024 data not available yet."/>
    <s v="2024 data not available yet."/>
    <s v="2024 data not available yet."/>
    <s v="2024 data not available yet."/>
    <s v="2024 data not available yet."/>
  </r>
  <r>
    <s v="1830.SR"/>
    <x v="29"/>
    <x v="3"/>
    <s v="FY"/>
    <n v="1501366256"/>
    <x v="995"/>
    <n v="31991527"/>
    <n v="64165448"/>
    <n v="456978822"/>
    <n v="823013246"/>
    <n v="0.415217165"/>
    <n v="0.30437531200000001"/>
    <n v="0.54817619799999995"/>
  </r>
  <r>
    <s v="1831.SR"/>
    <x v="30"/>
    <x v="3"/>
    <s v="FY"/>
    <s v="2024 data not available yet."/>
    <x v="985"/>
    <s v="2024 data not available yet."/>
    <s v="2024 data not available yet."/>
    <s v="2024 data not available yet."/>
    <s v="2024 data not available yet."/>
    <s v="2024 data not available yet."/>
    <s v="2024 data not available yet."/>
    <s v="2024 data not available yet."/>
  </r>
  <r>
    <s v="1832.SR"/>
    <x v="31"/>
    <x v="3"/>
    <s v="FY"/>
    <s v="2024 data not available yet."/>
    <x v="985"/>
    <s v="2024 data not available yet."/>
    <s v="2024 data not available yet."/>
    <s v="2024 data not available yet."/>
    <s v="2024 data not available yet."/>
    <s v="2024 data not available yet."/>
    <s v="2024 data not available yet."/>
    <s v="2024 data not available yet."/>
  </r>
  <r>
    <s v="1833.SR"/>
    <x v="32"/>
    <x v="3"/>
    <s v="FY"/>
    <s v="2024 data not available yet."/>
    <x v="985"/>
    <s v="2024 data not available yet."/>
    <s v="2024 data not available yet."/>
    <s v="2024 data not available yet."/>
    <s v="2024 data not available yet."/>
    <s v="2024 data not available yet."/>
    <s v="2024 data not available yet."/>
    <s v="2024 data not available yet."/>
  </r>
  <r>
    <s v="1834.SR"/>
    <x v="33"/>
    <x v="3"/>
    <s v="FY"/>
    <s v="2024 data not available yet."/>
    <x v="985"/>
    <s v="2024 data not available yet."/>
    <s v="2024 data not available yet."/>
    <s v="2024 data not available yet."/>
    <s v="2024 data not available yet."/>
    <s v="2024 data not available yet."/>
    <s v="2024 data not available yet."/>
    <s v="2024 data not available yet."/>
  </r>
  <r>
    <s v="1835.SR"/>
    <x v="34"/>
    <x v="3"/>
    <s v="FY"/>
    <s v="Unavailable"/>
    <x v="34"/>
    <s v="Unavailable"/>
    <s v="Unavailable"/>
    <s v="Unavailable"/>
    <s v="Unavailable"/>
    <s v="Unavailable"/>
    <s v="Unavailable"/>
    <s v="Unavailable"/>
  </r>
  <r>
    <s v="2001.SR"/>
    <x v="35"/>
    <x v="3"/>
    <s v="FY"/>
    <s v="2024 data not available yet."/>
    <x v="985"/>
    <s v="2024 data not available yet."/>
    <s v="2024 data not available yet."/>
    <s v="2024 data not available yet."/>
    <s v="2024 data not available yet."/>
    <s v="2024 data not available yet."/>
    <s v="2024 data not available yet."/>
    <s v="2024 data not available yet."/>
  </r>
  <r>
    <s v="2010.SR"/>
    <x v="36"/>
    <x v="3"/>
    <s v="FY"/>
    <n v="139980500000"/>
    <x v="996"/>
    <n v="2773450000"/>
    <n v="2583016000"/>
    <n v="1538542000"/>
    <n v="20008540000"/>
    <n v="0.183052411"/>
    <n v="1.0991117E-2"/>
    <n v="0.14293805200000001"/>
  </r>
  <r>
    <s v="2020.SR"/>
    <x v="37"/>
    <x v="3"/>
    <s v="FY"/>
    <n v="11061291000"/>
    <x v="997"/>
    <n v="252265000"/>
    <n v="65985000"/>
    <n v="3327172000"/>
    <n v="4748040000"/>
    <n v="0.368465037"/>
    <n v="0.30079418400000002"/>
    <n v="0.42924826799999999"/>
  </r>
  <r>
    <s v="2030.SR"/>
    <x v="38"/>
    <x v="3"/>
    <s v="FY"/>
    <s v="2024 data not available yet."/>
    <x v="985"/>
    <s v="2024 data not available yet."/>
    <s v="2024 data not available yet."/>
    <s v="2024 data not available yet."/>
    <s v="2024 data not available yet."/>
    <s v="2024 data not available yet."/>
    <s v="2024 data not available yet."/>
    <s v="2024 data not available yet."/>
  </r>
  <r>
    <s v="2040.SR"/>
    <x v="39"/>
    <x v="3"/>
    <s v="FY"/>
    <n v="1348797000"/>
    <x v="998"/>
    <n v="15482000"/>
    <n v="46163000"/>
    <n v="-71859000"/>
    <n v="112008000"/>
    <n v="0.18812615999999999"/>
    <n v="-5.3276364E-2"/>
    <n v="8.3042888999999995E-2"/>
  </r>
  <r>
    <s v="2050.SR"/>
    <x v="40"/>
    <x v="3"/>
    <s v="FY"/>
    <n v="23986655000"/>
    <x v="999"/>
    <n v="302853000"/>
    <n v="867405000"/>
    <n v="9974266000"/>
    <n v="13886187000"/>
    <n v="0.20665736800000001"/>
    <n v="0.41582563299999997"/>
    <n v="0.57891302499999997"/>
  </r>
  <r>
    <s v="2060.SR"/>
    <x v="41"/>
    <x v="3"/>
    <s v="FY"/>
    <s v="2024 data not available yet."/>
    <x v="985"/>
    <s v="2024 data not available yet."/>
    <s v="2024 data not available yet."/>
    <s v="2024 data not available yet."/>
    <s v="2024 data not available yet."/>
    <s v="2024 data not available yet."/>
    <s v="2024 data not available yet."/>
    <s v="2024 data not available yet."/>
  </r>
  <r>
    <s v="2070.SR"/>
    <x v="42"/>
    <x v="3"/>
    <s v="FY"/>
    <s v="2024 data not available yet."/>
    <x v="985"/>
    <s v="2024 data not available yet."/>
    <s v="2024 data not available yet."/>
    <s v="2024 data not available yet."/>
    <s v="2024 data not available yet."/>
    <s v="2024 data not available yet."/>
    <s v="2024 data not available yet."/>
    <s v="2024 data not available yet."/>
  </r>
  <r>
    <s v="2080.SR"/>
    <x v="43"/>
    <x v="3"/>
    <s v="FY"/>
    <n v="2862203136"/>
    <x v="1000"/>
    <n v="41038022"/>
    <n v="4655524"/>
    <n v="248749238"/>
    <n v="361255845"/>
    <n v="0.123834044"/>
    <n v="8.6908310000000003E-2"/>
    <n v="0.12621600499999999"/>
  </r>
  <r>
    <s v="2081.SR"/>
    <x v="44"/>
    <x v="3"/>
    <s v="FY"/>
    <s v="2024 data not available yet."/>
    <x v="985"/>
    <s v="2024 data not available yet."/>
    <s v="2024 data not available yet."/>
    <s v="2024 data not available yet."/>
    <s v="2024 data not available yet."/>
    <s v="2024 data not available yet."/>
    <s v="2024 data not available yet."/>
    <s v="2024 data not available yet."/>
  </r>
  <r>
    <s v="2082.SR"/>
    <x v="45"/>
    <x v="3"/>
    <s v="FY"/>
    <n v="6297298000"/>
    <x v="1001"/>
    <n v="427161000"/>
    <n v="1270320000"/>
    <n v="1757057000"/>
    <n v="3840073000"/>
    <n v="0.52889191499999999"/>
    <n v="0.27901760399999997"/>
    <n v="0.60979693199999996"/>
  </r>
  <r>
    <s v="2083.SR"/>
    <x v="46"/>
    <x v="3"/>
    <s v="FY"/>
    <n v="6883210000"/>
    <x v="1002"/>
    <n v="84372000"/>
    <n v="628448000"/>
    <n v="17152000"/>
    <n v="2165705000"/>
    <n v="0.22121059800000001"/>
    <n v="2.4918610000000002E-3"/>
    <n v="0.31463590400000002"/>
  </r>
  <r>
    <s v="2084.SR"/>
    <x v="47"/>
    <x v="3"/>
    <s v="FY"/>
    <s v="Unavailable"/>
    <x v="34"/>
    <s v="Unavailable"/>
    <s v="Unavailable"/>
    <s v="Unavailable"/>
    <s v="Unavailable"/>
    <s v="Unavailable"/>
    <s v="Unavailable"/>
    <s v="Unavailable"/>
  </r>
  <r>
    <s v="2090.SR"/>
    <x v="48"/>
    <x v="3"/>
    <s v="FY"/>
    <s v="2024 data not available yet."/>
    <x v="985"/>
    <s v="2024 data not available yet."/>
    <s v="2024 data not available yet."/>
    <s v="2024 data not available yet."/>
    <s v="2024 data not available yet."/>
    <s v="2024 data not available yet."/>
    <s v="2024 data not available yet."/>
    <s v="2024 data not available yet."/>
  </r>
  <r>
    <s v="2100.SR"/>
    <x v="49"/>
    <x v="3"/>
    <s v="FY"/>
    <s v="2024 data not available yet."/>
    <x v="985"/>
    <s v="2024 data not available yet."/>
    <s v="2024 data not available yet."/>
    <s v="2024 data not available yet."/>
    <s v="2024 data not available yet."/>
    <s v="2024 data not available yet."/>
    <s v="2024 data not available yet."/>
    <s v="2024 data not available yet."/>
  </r>
  <r>
    <s v="2110.SR"/>
    <x v="50"/>
    <x v="3"/>
    <s v="FY"/>
    <s v="2024 data not available yet."/>
    <x v="985"/>
    <s v="2024 data not available yet."/>
    <s v="2024 data not available yet."/>
    <s v="2024 data not available yet."/>
    <s v="2024 data not available yet."/>
    <s v="2024 data not available yet."/>
    <s v="2024 data not available yet."/>
    <s v="2024 data not available yet."/>
  </r>
  <r>
    <s v="2120.SR"/>
    <x v="51"/>
    <x v="3"/>
    <s v="FY"/>
    <s v="2024 data not available yet."/>
    <x v="985"/>
    <s v="2024 data not available yet."/>
    <s v="2024 data not available yet."/>
    <s v="2024 data not available yet."/>
    <s v="2024 data not available yet."/>
    <s v="2024 data not available yet."/>
    <s v="2024 data not available yet."/>
    <s v="2024 data not available yet."/>
  </r>
  <r>
    <s v="2130.SR"/>
    <x v="52"/>
    <x v="3"/>
    <s v="FY"/>
    <s v="2024 data not available yet."/>
    <x v="985"/>
    <s v="2024 data not available yet."/>
    <s v="2024 data not available yet."/>
    <s v="2024 data not available yet."/>
    <s v="2024 data not available yet."/>
    <s v="2024 data not available yet."/>
    <s v="2024 data not available yet."/>
    <s v="2024 data not available yet."/>
  </r>
  <r>
    <s v="2140.SR"/>
    <x v="53"/>
    <x v="3"/>
    <s v="FY"/>
    <s v="2024 data not available yet."/>
    <x v="985"/>
    <s v="2024 data not available yet."/>
    <s v="2024 data not available yet."/>
    <s v="2024 data not available yet."/>
    <s v="2024 data not available yet."/>
    <s v="2024 data not available yet."/>
    <s v="2024 data not available yet."/>
    <s v="2024 data not available yet."/>
  </r>
  <r>
    <s v="2150.SR"/>
    <x v="54"/>
    <x v="3"/>
    <s v="FY"/>
    <s v="2024 data not available yet."/>
    <x v="985"/>
    <s v="2024 data not available yet."/>
    <s v="2024 data not available yet."/>
    <s v="2024 data not available yet."/>
    <s v="2024 data not available yet."/>
    <s v="2024 data not available yet."/>
    <s v="2024 data not available yet."/>
    <s v="2024 data not available yet."/>
  </r>
  <r>
    <s v="2160.SR"/>
    <x v="55"/>
    <x v="3"/>
    <s v="FY"/>
    <s v="2024 data not available yet."/>
    <x v="985"/>
    <s v="2024 data not available yet."/>
    <s v="2024 data not available yet."/>
    <s v="2024 data not available yet."/>
    <s v="2024 data not available yet."/>
    <s v="2024 data not available yet."/>
    <s v="2024 data not available yet."/>
    <s v="2024 data not available yet."/>
  </r>
  <r>
    <s v="2170.SR"/>
    <x v="56"/>
    <x v="3"/>
    <s v="FY"/>
    <s v="2024 data not available yet."/>
    <x v="985"/>
    <s v="2024 data not available yet."/>
    <s v="2024 data not available yet."/>
    <s v="2024 data not available yet."/>
    <s v="2024 data not available yet."/>
    <s v="2024 data not available yet."/>
    <s v="2024 data not available yet."/>
    <s v="2024 data not available yet."/>
  </r>
  <r>
    <s v="2180.SR"/>
    <x v="57"/>
    <x v="3"/>
    <s v="FY"/>
    <s v="2024 data not available yet."/>
    <x v="985"/>
    <s v="2024 data not available yet."/>
    <s v="2024 data not available yet."/>
    <s v="2024 data not available yet."/>
    <s v="2024 data not available yet."/>
    <s v="2024 data not available yet."/>
    <s v="2024 data not available yet."/>
    <s v="2024 data not available yet."/>
  </r>
  <r>
    <s v="2190.SR"/>
    <x v="58"/>
    <x v="3"/>
    <s v="FY"/>
    <s v="2024 data not available yet."/>
    <x v="985"/>
    <s v="2024 data not available yet."/>
    <s v="2024 data not available yet."/>
    <s v="2024 data not available yet."/>
    <s v="2024 data not available yet."/>
    <s v="2024 data not available yet."/>
    <s v="2024 data not available yet."/>
    <s v="2024 data not available yet."/>
  </r>
  <r>
    <s v="2200.SR"/>
    <x v="59"/>
    <x v="3"/>
    <s v="FY"/>
    <s v="2024 data not available yet."/>
    <x v="985"/>
    <s v="2024 data not available yet."/>
    <s v="2024 data not available yet."/>
    <s v="2024 data not available yet."/>
    <s v="2024 data not available yet."/>
    <s v="2024 data not available yet."/>
    <s v="2024 data not available yet."/>
    <s v="2024 data not available yet."/>
  </r>
  <r>
    <s v="2210.SR"/>
    <x v="60"/>
    <x v="3"/>
    <s v="FY"/>
    <s v="2024 data not available yet."/>
    <x v="985"/>
    <s v="2024 data not available yet."/>
    <s v="2024 data not available yet."/>
    <s v="2024 data not available yet."/>
    <s v="2024 data not available yet."/>
    <s v="2024 data not available yet."/>
    <s v="2024 data not available yet."/>
    <s v="2024 data not available yet."/>
  </r>
  <r>
    <s v="2220.SR"/>
    <x v="61"/>
    <x v="3"/>
    <s v="FY"/>
    <s v="2024 data not available yet."/>
    <x v="985"/>
    <s v="2024 data not available yet."/>
    <s v="2024 data not available yet."/>
    <s v="2024 data not available yet."/>
    <s v="2024 data not available yet."/>
    <s v="2024 data not available yet."/>
    <s v="2024 data not available yet."/>
    <s v="2024 data not available yet."/>
  </r>
  <r>
    <s v="2222.SR"/>
    <x v="62"/>
    <x v="3"/>
    <s v="FY"/>
    <n v="1801674000000"/>
    <x v="1003"/>
    <n v="89235000000"/>
    <n v="10540000000"/>
    <n v="393891000000"/>
    <n v="895759000000"/>
    <n v="0.48745111499999999"/>
    <n v="0.21862501200000001"/>
    <n v="0.49718150999999999"/>
  </r>
  <r>
    <s v="2223.SR"/>
    <x v="63"/>
    <x v="3"/>
    <s v="FY"/>
    <n v="10035854000"/>
    <x v="1004"/>
    <n v="100831000"/>
    <n v="92174000"/>
    <n v="972028000"/>
    <n v="1351910000"/>
    <n v="0.133085336"/>
    <n v="9.6855533999999993E-2"/>
    <n v="0.13470801800000001"/>
  </r>
  <r>
    <s v="2230.SR"/>
    <x v="64"/>
    <x v="3"/>
    <s v="FY"/>
    <n v="6375284000"/>
    <x v="1005"/>
    <n v="44437000"/>
    <n v="96102000"/>
    <n v="291241000"/>
    <n v="486012000"/>
    <n v="0.137277492"/>
    <n v="4.5682828000000002E-2"/>
    <n v="7.6233780000000001E-2"/>
  </r>
  <r>
    <s v="2240.SR"/>
    <x v="65"/>
    <x v="3"/>
    <s v="FY"/>
    <s v="2024 data not available yet."/>
    <x v="985"/>
    <s v="2024 data not available yet."/>
    <s v="2024 data not available yet."/>
    <s v="2024 data not available yet."/>
    <s v="2024 data not available yet."/>
    <s v="2024 data not available yet."/>
    <s v="2024 data not available yet."/>
    <s v="2024 data not available yet."/>
  </r>
  <r>
    <s v="2250.SR"/>
    <x v="66"/>
    <x v="3"/>
    <s v="FY"/>
    <n v="0"/>
    <x v="1006"/>
    <n v="68350000"/>
    <n v="0"/>
    <n v="201243000"/>
    <n v="-67734000"/>
    <n v="0"/>
    <n v="0"/>
    <n v="0"/>
  </r>
  <r>
    <s v="2270.SR"/>
    <x v="67"/>
    <x v="3"/>
    <s v="FY"/>
    <s v="2024 data not available yet."/>
    <x v="985"/>
    <s v="2024 data not available yet."/>
    <s v="2024 data not available yet."/>
    <s v="2024 data not available yet."/>
    <s v="2024 data not available yet."/>
    <s v="2024 data not available yet."/>
    <s v="2024 data not available yet."/>
    <s v="2024 data not available yet."/>
  </r>
  <r>
    <s v="2280.SR"/>
    <x v="68"/>
    <x v="3"/>
    <s v="FY"/>
    <n v="20979512000"/>
    <x v="1007"/>
    <n v="165120000"/>
    <n v="578160000"/>
    <n v="2313100000"/>
    <n v="5454101000"/>
    <n v="0.30431356100000001"/>
    <n v="0.11025518600000001"/>
    <n v="0.25997272999999999"/>
  </r>
  <r>
    <s v="2281.SR"/>
    <x v="69"/>
    <x v="3"/>
    <s v="FY"/>
    <s v="2024 data not available yet."/>
    <x v="985"/>
    <s v="2024 data not available yet."/>
    <s v="2024 data not available yet."/>
    <s v="2024 data not available yet."/>
    <s v="2024 data not available yet."/>
    <s v="2024 data not available yet."/>
    <s v="2024 data not available yet."/>
    <s v="2024 data not available yet."/>
  </r>
  <r>
    <s v="2282.SR"/>
    <x v="70"/>
    <x v="3"/>
    <s v="FY"/>
    <s v="2024 data not available yet."/>
    <x v="985"/>
    <s v="2024 data not available yet."/>
    <s v="2024 data not available yet."/>
    <s v="2024 data not available yet."/>
    <s v="2024 data not available yet."/>
    <s v="2024 data not available yet."/>
    <s v="2024 data not available yet."/>
    <s v="2024 data not available yet."/>
  </r>
  <r>
    <s v="2283.SR"/>
    <x v="71"/>
    <x v="3"/>
    <s v="FY"/>
    <s v="2024 data not available yet."/>
    <x v="985"/>
    <s v="2024 data not available yet."/>
    <s v="2024 data not available yet."/>
    <s v="2024 data not available yet."/>
    <s v="2024 data not available yet."/>
    <s v="2024 data not available yet."/>
    <s v="2024 data not available yet."/>
    <s v="2024 data not available yet."/>
  </r>
  <r>
    <s v="2284.SR"/>
    <x v="72"/>
    <x v="3"/>
    <s v="FY"/>
    <s v="2024 data not available yet."/>
    <x v="985"/>
    <s v="2024 data not available yet."/>
    <s v="2024 data not available yet."/>
    <s v="2024 data not available yet."/>
    <s v="2024 data not available yet."/>
    <s v="2024 data not available yet."/>
    <s v="2024 data not available yet."/>
    <s v="2024 data not available yet."/>
  </r>
  <r>
    <s v="2285.SR"/>
    <x v="73"/>
    <x v="3"/>
    <s v="FY"/>
    <s v="Unavailable"/>
    <x v="34"/>
    <s v="Unavailable"/>
    <s v="Unavailable"/>
    <s v="Unavailable"/>
    <s v="Unavailable"/>
    <s v="Unavailable"/>
    <s v="Unavailable"/>
    <s v="Unavailable"/>
  </r>
  <r>
    <s v="2286.SR"/>
    <x v="74"/>
    <x v="3"/>
    <s v="FY"/>
    <s v="Unavailable"/>
    <x v="34"/>
    <s v="Unavailable"/>
    <s v="Unavailable"/>
    <s v="Unavailable"/>
    <s v="Unavailable"/>
    <s v="Unavailable"/>
    <s v="Unavailable"/>
    <s v="Unavailable"/>
  </r>
  <r>
    <s v="2290.SR"/>
    <x v="75"/>
    <x v="3"/>
    <s v="FY"/>
    <n v="6160538000"/>
    <x v="1008"/>
    <n v="99391000"/>
    <n v="51122000"/>
    <n v="420334000"/>
    <n v="1706876000"/>
    <n v="0.15487056499999999"/>
    <n v="6.8230079999999999E-2"/>
    <n v="0.27706606099999997"/>
  </r>
  <r>
    <s v="2300.SR"/>
    <x v="76"/>
    <x v="3"/>
    <s v="FY"/>
    <s v="2024 data not available yet."/>
    <x v="985"/>
    <s v="2024 data not available yet."/>
    <s v="2024 data not available yet."/>
    <s v="2024 data not available yet."/>
    <s v="2024 data not available yet."/>
    <s v="2024 data not available yet."/>
    <s v="2024 data not available yet."/>
    <s v="2024 data not available yet."/>
  </r>
  <r>
    <s v="2310.SR"/>
    <x v="77"/>
    <x v="3"/>
    <s v="FY"/>
    <s v="2024 data not available yet."/>
    <x v="985"/>
    <s v="2024 data not available yet."/>
    <s v="2024 data not available yet."/>
    <s v="2024 data not available yet."/>
    <s v="2024 data not available yet."/>
    <s v="2024 data not available yet."/>
    <s v="2024 data not available yet."/>
    <s v="2024 data not available yet."/>
  </r>
  <r>
    <s v="2320.SR"/>
    <x v="78"/>
    <x v="3"/>
    <s v="FY"/>
    <s v="2024 data not available yet."/>
    <x v="985"/>
    <s v="2024 data not available yet."/>
    <s v="2024 data not available yet."/>
    <s v="2024 data not available yet."/>
    <s v="2024 data not available yet."/>
    <s v="2024 data not available yet."/>
    <s v="2024 data not available yet."/>
    <s v="2024 data not available yet."/>
  </r>
  <r>
    <s v="2330.SR"/>
    <x v="79"/>
    <x v="3"/>
    <s v="FY"/>
    <n v="2192636000"/>
    <x v="1009"/>
    <n v="36052000"/>
    <n v="14072000"/>
    <n v="-259180000"/>
    <n v="-46984000"/>
    <n v="0.1314313"/>
    <n v="-0.11820475499999999"/>
    <n v="-2.1428089000000001E-2"/>
  </r>
  <r>
    <s v="2340.SR"/>
    <x v="80"/>
    <x v="3"/>
    <s v="FY"/>
    <s v="2024 data not available yet."/>
    <x v="985"/>
    <s v="2024 data not available yet."/>
    <s v="2024 data not available yet."/>
    <s v="2024 data not available yet."/>
    <s v="2024 data not available yet."/>
    <s v="2024 data not available yet."/>
    <s v="2024 data not available yet."/>
    <s v="2024 data not available yet."/>
  </r>
  <r>
    <s v="2350.SR"/>
    <x v="81"/>
    <x v="3"/>
    <s v="FY"/>
    <n v="8726026000"/>
    <x v="1010"/>
    <n v="114883000"/>
    <n v="687240000"/>
    <n v="-1803717000"/>
    <n v="1330673000"/>
    <n v="-7.3626184999999997E-2"/>
    <n v="-0.20670543499999999"/>
    <n v="0.15249473199999999"/>
  </r>
  <r>
    <s v="2360.SR"/>
    <x v="82"/>
    <x v="3"/>
    <s v="FY"/>
    <s v="2024 data not available yet."/>
    <x v="985"/>
    <s v="2024 data not available yet."/>
    <s v="2024 data not available yet."/>
    <s v="2024 data not available yet."/>
    <s v="2024 data not available yet."/>
    <s v="2024 data not available yet."/>
    <s v="2024 data not available yet."/>
    <s v="2024 data not available yet."/>
  </r>
  <r>
    <s v="2370.SR"/>
    <x v="83"/>
    <x v="3"/>
    <s v="FY"/>
    <s v="2024 data not available yet."/>
    <x v="985"/>
    <s v="2024 data not available yet."/>
    <s v="2024 data not available yet."/>
    <s v="2024 data not available yet."/>
    <s v="2024 data not available yet."/>
    <s v="2024 data not available yet."/>
    <s v="2024 data not available yet."/>
    <s v="2024 data not available yet."/>
  </r>
  <r>
    <s v="2380.SR"/>
    <x v="84"/>
    <x v="3"/>
    <s v="FY"/>
    <n v="39349068000"/>
    <x v="1011"/>
    <n v="191312000"/>
    <n v="2174721000"/>
    <n v="-4544527000"/>
    <n v="621132000"/>
    <n v="-2.5032918000000001E-2"/>
    <n v="-0.115492621"/>
    <n v="1.5785177000000001E-2"/>
  </r>
  <r>
    <s v="2381.SR"/>
    <x v="85"/>
    <x v="3"/>
    <s v="FY"/>
    <n v="3618817503"/>
    <x v="1012"/>
    <n v="86130987"/>
    <n v="5227796"/>
    <n v="321364737"/>
    <n v="1200832356"/>
    <n v="0.209985634"/>
    <n v="8.8803798000000003E-2"/>
    <n v="0.33183003999999999"/>
  </r>
  <r>
    <s v="2382.SR"/>
    <x v="86"/>
    <x v="3"/>
    <s v="FY"/>
    <n v="6199022000"/>
    <x v="1013"/>
    <n v="114286000"/>
    <n v="813575000"/>
    <n v="802498000"/>
    <n v="3053052000"/>
    <n v="0.38055196499999999"/>
    <n v="0.12945558200000001"/>
    <n v="0.49250543099999999"/>
  </r>
  <r>
    <s v="3001.SR"/>
    <x v="87"/>
    <x v="3"/>
    <s v="FY"/>
    <s v="2024 data not available yet."/>
    <x v="985"/>
    <s v="2024 data not available yet."/>
    <s v="2024 data not available yet."/>
    <s v="2024 data not available yet."/>
    <s v="2024 data not available yet."/>
    <s v="2024 data not available yet."/>
    <s v="2024 data not available yet."/>
    <s v="2024 data not available yet."/>
  </r>
  <r>
    <s v="3002.SR"/>
    <x v="88"/>
    <x v="3"/>
    <s v="FY"/>
    <s v="2024 data not available yet."/>
    <x v="985"/>
    <s v="2024 data not available yet."/>
    <s v="2024 data not available yet."/>
    <s v="2024 data not available yet."/>
    <s v="2024 data not available yet."/>
    <s v="2024 data not available yet."/>
    <s v="2024 data not available yet."/>
    <s v="2024 data not available yet."/>
  </r>
  <r>
    <s v="3003.SR"/>
    <x v="89"/>
    <x v="3"/>
    <s v="FY"/>
    <n v="520836291"/>
    <x v="1014"/>
    <n v="11027405"/>
    <n v="1300119"/>
    <n v="144119933"/>
    <n v="249268912"/>
    <n v="0.36199600799999998"/>
    <n v="0.27670869999999997"/>
    <n v="0.47859359299999998"/>
  </r>
  <r>
    <s v="3004.SR"/>
    <x v="90"/>
    <x v="3"/>
    <s v="FY"/>
    <s v="2024 data not available yet."/>
    <x v="985"/>
    <s v="2024 data not available yet."/>
    <s v="2024 data not available yet."/>
    <s v="2024 data not available yet."/>
    <s v="2024 data not available yet."/>
    <s v="2024 data not available yet."/>
    <s v="2024 data not available yet."/>
    <s v="2024 data not available yet."/>
  </r>
  <r>
    <s v="3005.SR"/>
    <x v="91"/>
    <x v="3"/>
    <s v="FY"/>
    <s v="2024 data not available yet."/>
    <x v="985"/>
    <s v="2024 data not available yet."/>
    <s v="2024 data not available yet."/>
    <s v="2024 data not available yet."/>
    <s v="2024 data not available yet."/>
    <s v="2024 data not available yet."/>
    <s v="2024 data not available yet."/>
    <s v="2024 data not available yet."/>
  </r>
  <r>
    <s v="3007.SR"/>
    <x v="92"/>
    <x v="3"/>
    <s v="FY"/>
    <s v="2024 data not available yet."/>
    <x v="985"/>
    <s v="2024 data not available yet."/>
    <s v="2024 data not available yet."/>
    <s v="2024 data not available yet."/>
    <s v="2024 data not available yet."/>
    <s v="2024 data not available yet."/>
    <s v="2024 data not available yet."/>
    <s v="2024 data not available yet."/>
  </r>
  <r>
    <s v="3008.SR"/>
    <x v="93"/>
    <x v="3"/>
    <s v="FY"/>
    <s v="2024 data not available yet."/>
    <x v="985"/>
    <s v="2024 data not available yet."/>
    <s v="2024 data not available yet."/>
    <s v="2024 data not available yet."/>
    <s v="2024 data not available yet."/>
    <s v="2024 data not available yet."/>
    <s v="2024 data not available yet."/>
    <s v="2024 data not available yet."/>
  </r>
  <r>
    <s v="3010.SR"/>
    <x v="94"/>
    <x v="3"/>
    <s v="FY"/>
    <n v="857855000"/>
    <x v="1015"/>
    <n v="12955000"/>
    <n v="8621000"/>
    <n v="160097000"/>
    <n v="362934000"/>
    <n v="0.28032010099999999"/>
    <n v="0.18662477899999999"/>
    <n v="0.42307149799999999"/>
  </r>
  <r>
    <s v="3020.SR"/>
    <x v="95"/>
    <x v="3"/>
    <s v="FY"/>
    <n v="1172979234"/>
    <x v="1016"/>
    <n v="19866705"/>
    <n v="54023357"/>
    <n v="420705984"/>
    <n v="670668280"/>
    <n v="0.451002018"/>
    <n v="0.35866447699999998"/>
    <n v="0.57176483700000003"/>
  </r>
  <r>
    <s v="3030.SR"/>
    <x v="96"/>
    <x v="3"/>
    <s v="FY"/>
    <n v="1675807000"/>
    <x v="1017"/>
    <n v="14097000"/>
    <n v="27385000"/>
    <n v="421874000"/>
    <n v="685431000"/>
    <n v="0.39823261300000001"/>
    <n v="0.251743787"/>
    <n v="0.40901547700000002"/>
  </r>
  <r>
    <s v="3040.SR"/>
    <x v="97"/>
    <x v="3"/>
    <s v="FY"/>
    <s v="2024 data not available yet."/>
    <x v="985"/>
    <s v="2024 data not available yet."/>
    <s v="2024 data not available yet."/>
    <s v="2024 data not available yet."/>
    <s v="2024 data not available yet."/>
    <s v="2024 data not available yet."/>
    <s v="2024 data not available yet."/>
    <s v="2024 data not available yet."/>
  </r>
  <r>
    <s v="3050.SR"/>
    <x v="98"/>
    <x v="3"/>
    <s v="FY"/>
    <s v="2024 data not available yet."/>
    <x v="985"/>
    <s v="2024 data not available yet."/>
    <s v="2024 data not available yet."/>
    <s v="2024 data not available yet."/>
    <s v="2024 data not available yet."/>
    <s v="2024 data not available yet."/>
    <s v="2024 data not available yet."/>
    <s v="2024 data not available yet."/>
  </r>
  <r>
    <s v="3060.SR"/>
    <x v="99"/>
    <x v="3"/>
    <s v="FY"/>
    <s v="2024 data not available yet."/>
    <x v="985"/>
    <s v="2024 data not available yet."/>
    <s v="2024 data not available yet."/>
    <s v="2024 data not available yet."/>
    <s v="2024 data not available yet."/>
    <s v="2024 data not available yet."/>
    <s v="2024 data not available yet."/>
    <s v="2024 data not available yet."/>
  </r>
  <r>
    <s v="3080.SR"/>
    <x v="100"/>
    <x v="3"/>
    <s v="FY"/>
    <s v="2024 data not available yet."/>
    <x v="985"/>
    <s v="2024 data not available yet."/>
    <s v="2024 data not available yet."/>
    <s v="2024 data not available yet."/>
    <s v="2024 data not available yet."/>
    <s v="2024 data not available yet."/>
    <s v="2024 data not available yet."/>
    <s v="2024 data not available yet."/>
  </r>
  <r>
    <s v="3090.SR"/>
    <x v="101"/>
    <x v="3"/>
    <s v="FY"/>
    <s v="2024 data not available yet."/>
    <x v="985"/>
    <s v="2024 data not available yet."/>
    <s v="2024 data not available yet."/>
    <s v="2024 data not available yet."/>
    <s v="2024 data not available yet."/>
    <s v="2024 data not available yet."/>
    <s v="2024 data not available yet."/>
    <s v="2024 data not available yet."/>
  </r>
  <r>
    <s v="3091.SR"/>
    <x v="102"/>
    <x v="3"/>
    <s v="FY"/>
    <s v="2024 data not available yet."/>
    <x v="985"/>
    <s v="2024 data not available yet."/>
    <s v="2024 data not available yet."/>
    <s v="2024 data not available yet."/>
    <s v="2024 data not available yet."/>
    <s v="2024 data not available yet."/>
    <s v="2024 data not available yet."/>
    <s v="2024 data not available yet."/>
  </r>
  <r>
    <s v="3092.SR"/>
    <x v="103"/>
    <x v="3"/>
    <s v="FY"/>
    <s v="2024 data not available yet."/>
    <x v="985"/>
    <s v="2024 data not available yet."/>
    <s v="2024 data not available yet."/>
    <s v="2024 data not available yet."/>
    <s v="2024 data not available yet."/>
    <s v="2024 data not available yet."/>
    <s v="2024 data not available yet."/>
    <s v="2024 data not available yet."/>
  </r>
  <r>
    <s v="4001.SR"/>
    <x v="104"/>
    <x v="3"/>
    <s v="FY"/>
    <n v="10715716715"/>
    <x v="1018"/>
    <n v="176939483"/>
    <n v="145641266"/>
    <n v="523086067"/>
    <n v="1097982890"/>
    <n v="0.22497145499999999"/>
    <n v="4.8814847000000001E-2"/>
    <n v="0.102464718"/>
  </r>
  <r>
    <s v="4002.SR"/>
    <x v="105"/>
    <x v="3"/>
    <s v="FY"/>
    <s v="2024 data not available yet."/>
    <x v="985"/>
    <s v="2024 data not available yet."/>
    <s v="2024 data not available yet."/>
    <s v="2024 data not available yet."/>
    <s v="2024 data not available yet."/>
    <s v="2024 data not available yet."/>
    <s v="2024 data not available yet."/>
    <s v="2024 data not available yet."/>
  </r>
  <r>
    <s v="4003.SR"/>
    <x v="106"/>
    <x v="3"/>
    <s v="FY"/>
    <n v="6781200000"/>
    <x v="1019"/>
    <n v="48597000"/>
    <n v="60024000"/>
    <n v="527895000"/>
    <n v="757680000"/>
    <n v="0.22989633100000001"/>
    <n v="7.7846841E-2"/>
    <n v="0.111732437"/>
  </r>
  <r>
    <s v="4004.SR"/>
    <x v="107"/>
    <x v="3"/>
    <s v="FY"/>
    <s v="2024 data not available yet."/>
    <x v="985"/>
    <s v="2024 data not available yet."/>
    <s v="2024 data not available yet."/>
    <s v="2024 data not available yet."/>
    <s v="2024 data not available yet."/>
    <s v="2024 data not available yet."/>
    <s v="2024 data not available yet."/>
    <s v="2024 data not available yet."/>
  </r>
  <r>
    <s v="4005.SR"/>
    <x v="108"/>
    <x v="3"/>
    <s v="FY"/>
    <n v="1293685328"/>
    <x v="1020"/>
    <n v="45303859"/>
    <n v="22736430"/>
    <n v="298163666"/>
    <n v="396857290"/>
    <n v="0.350998741"/>
    <n v="0.23047619"/>
    <n v="0.30676493100000002"/>
  </r>
  <r>
    <s v="4006.SR"/>
    <x v="109"/>
    <x v="3"/>
    <s v="FY"/>
    <s v="2024 data not available yet."/>
    <x v="985"/>
    <s v="2024 data not available yet."/>
    <s v="2024 data not available yet."/>
    <s v="2024 data not available yet."/>
    <s v="2024 data not available yet."/>
    <s v="2024 data not available yet."/>
    <s v="2024 data not available yet."/>
    <s v="2024 data not available yet."/>
  </r>
  <r>
    <s v="4007.SR"/>
    <x v="110"/>
    <x v="3"/>
    <s v="FY"/>
    <n v="1153880931"/>
    <x v="1021"/>
    <n v="17392652"/>
    <n v="23816906"/>
    <n v="338800814"/>
    <n v="475491839"/>
    <n v="0.33145048700000002"/>
    <n v="0.29361852199999999"/>
    <n v="0.41208050699999998"/>
  </r>
  <r>
    <s v="4008.SR"/>
    <x v="111"/>
    <x v="3"/>
    <s v="FY"/>
    <s v="2024 data not available yet."/>
    <x v="985"/>
    <s v="2024 data not available yet."/>
    <s v="2024 data not available yet."/>
    <s v="2024 data not available yet."/>
    <s v="2024 data not available yet."/>
    <s v="2024 data not available yet."/>
    <s v="2024 data not available yet."/>
    <s v="2024 data not available yet."/>
  </r>
  <r>
    <s v="4009.SR"/>
    <x v="112"/>
    <x v="3"/>
    <s v="FY"/>
    <n v="2882818291"/>
    <x v="1022"/>
    <n v="144770993"/>
    <n v="220588453"/>
    <n v="282001652"/>
    <n v="747498569"/>
    <n v="0.38639160099999997"/>
    <n v="9.7821514999999998E-2"/>
    <n v="0.25929437599999999"/>
  </r>
  <r>
    <s v="4010.SR"/>
    <x v="113"/>
    <x v="3"/>
    <s v="FY"/>
    <s v="2024 data not available yet."/>
    <x v="985"/>
    <s v="2024 data not available yet."/>
    <s v="2024 data not available yet."/>
    <s v="2024 data not available yet."/>
    <s v="2024 data not available yet."/>
    <s v="2024 data not available yet."/>
    <s v="2024 data not available yet."/>
    <s v="2024 data not available yet."/>
  </r>
  <r>
    <s v="4011.SR"/>
    <x v="114"/>
    <x v="3"/>
    <s v="FY"/>
    <s v="2024 data not available yet."/>
    <x v="985"/>
    <s v="2024 data not available yet."/>
    <s v="2024 data not available yet."/>
    <s v="2024 data not available yet."/>
    <s v="2024 data not available yet."/>
    <s v="2024 data not available yet."/>
    <s v="2024 data not available yet."/>
    <s v="2024 data not available yet."/>
  </r>
  <r>
    <s v="4012.SR"/>
    <x v="115"/>
    <x v="3"/>
    <s v="FY"/>
    <n v="522463957"/>
    <x v="1023"/>
    <n v="7601524"/>
    <n v="4097022"/>
    <n v="83903649"/>
    <n v="121063067"/>
    <n v="0.41144119499999998"/>
    <n v="0.16059222400000001"/>
    <n v="0.231715634"/>
  </r>
  <r>
    <s v="4013.SR"/>
    <x v="116"/>
    <x v="3"/>
    <s v="FY"/>
    <n v="11200434264"/>
    <x v="1024"/>
    <n v="156299717"/>
    <n v="162762985"/>
    <n v="2315290800"/>
    <n v="2996422793"/>
    <n v="0.33429582400000002"/>
    <n v="0.206714378"/>
    <n v="0.26752737599999998"/>
  </r>
  <r>
    <s v="4014.SR"/>
    <x v="117"/>
    <x v="3"/>
    <s v="FY"/>
    <s v="2024 data not available yet."/>
    <x v="985"/>
    <s v="2024 data not available yet."/>
    <s v="2024 data not available yet."/>
    <s v="2024 data not available yet."/>
    <s v="2024 data not available yet."/>
    <s v="2024 data not available yet."/>
    <s v="2024 data not available yet."/>
    <s v="2024 data not available yet."/>
  </r>
  <r>
    <s v="4015.SR"/>
    <x v="118"/>
    <x v="3"/>
    <s v="FY"/>
    <s v="2024 data not available yet."/>
    <x v="985"/>
    <s v="2024 data not available yet."/>
    <s v="2024 data not available yet."/>
    <s v="2024 data not available yet."/>
    <s v="2024 data not available yet."/>
    <s v="2024 data not available yet."/>
    <s v="2024 data not available yet."/>
    <s v="2024 data not available yet."/>
  </r>
  <r>
    <s v="4016.SR"/>
    <x v="119"/>
    <x v="3"/>
    <s v="FY"/>
    <s v="2024 data not available yet."/>
    <x v="985"/>
    <s v="2024 data not available yet."/>
    <s v="2024 data not available yet."/>
    <s v="2024 data not available yet."/>
    <s v="2024 data not available yet."/>
    <s v="2024 data not available yet."/>
    <s v="2024 data not available yet."/>
    <s v="2024 data not available yet."/>
  </r>
  <r>
    <s v="4017.SR"/>
    <x v="120"/>
    <x v="3"/>
    <s v="FY"/>
    <s v="Unavailable"/>
    <x v="34"/>
    <s v="Unavailable"/>
    <s v="Unavailable"/>
    <s v="Unavailable"/>
    <s v="Unavailable"/>
    <s v="Unavailable"/>
    <s v="Unavailable"/>
    <s v="Unavailable"/>
  </r>
  <r>
    <s v="4018.SR"/>
    <x v="121"/>
    <x v="3"/>
    <s v="FY"/>
    <s v="Unavailable"/>
    <x v="34"/>
    <s v="Unavailable"/>
    <s v="Unavailable"/>
    <s v="Unavailable"/>
    <s v="Unavailable"/>
    <s v="Unavailable"/>
    <s v="Unavailable"/>
    <s v="Unavailable"/>
  </r>
  <r>
    <s v="4020.SR"/>
    <x v="122"/>
    <x v="3"/>
    <s v="FY"/>
    <s v="2024 data not available yet."/>
    <x v="985"/>
    <s v="2024 data not available yet."/>
    <s v="2024 data not available yet."/>
    <s v="2024 data not available yet."/>
    <s v="2024 data not available yet."/>
    <s v="2024 data not available yet."/>
    <s v="2024 data not available yet."/>
    <s v="2024 data not available yet."/>
  </r>
  <r>
    <s v="4030.SR"/>
    <x v="123"/>
    <x v="3"/>
    <s v="FY"/>
    <n v="9482387000"/>
    <x v="1025"/>
    <n v="321167000"/>
    <n v="621649000"/>
    <n v="2169392000"/>
    <n v="4793076000"/>
    <n v="0.249213094"/>
    <n v="0.22878121300000001"/>
    <n v="0.50547145999999998"/>
  </r>
  <r>
    <s v="4031.SR"/>
    <x v="124"/>
    <x v="3"/>
    <s v="FY"/>
    <s v="2024 data not available yet."/>
    <x v="985"/>
    <s v="2024 data not available yet."/>
    <s v="2024 data not available yet."/>
    <s v="2024 data not available yet."/>
    <s v="2024 data not available yet."/>
    <s v="2024 data not available yet."/>
    <s v="2024 data not available yet."/>
    <s v="2024 data not available yet."/>
  </r>
  <r>
    <s v="4040.SR"/>
    <x v="125"/>
    <x v="3"/>
    <s v="FY"/>
    <s v="2024 data not available yet."/>
    <x v="985"/>
    <s v="2024 data not available yet."/>
    <s v="2024 data not available yet."/>
    <s v="2024 data not available yet."/>
    <s v="2024 data not available yet."/>
    <s v="2024 data not available yet."/>
    <s v="2024 data not available yet."/>
    <s v="2024 data not available yet."/>
  </r>
  <r>
    <s v="4050.SR"/>
    <x v="126"/>
    <x v="3"/>
    <s v="FY"/>
    <s v="2024 data not available yet."/>
    <x v="985"/>
    <s v="2024 data not available yet."/>
    <s v="2024 data not available yet."/>
    <s v="2024 data not available yet."/>
    <s v="2024 data not available yet."/>
    <s v="2024 data not available yet."/>
    <s v="2024 data not available yet."/>
    <s v="2024 data not available yet."/>
  </r>
  <r>
    <s v="4051.SR"/>
    <x v="127"/>
    <x v="3"/>
    <s v="FY"/>
    <s v="2024 data not available yet."/>
    <x v="985"/>
    <s v="2024 data not available yet."/>
    <s v="2024 data not available yet."/>
    <s v="2024 data not available yet."/>
    <s v="2024 data not available yet."/>
    <s v="2024 data not available yet."/>
    <s v="2024 data not available yet."/>
    <s v="2024 data not available yet."/>
  </r>
  <r>
    <s v="4061.SR"/>
    <x v="128"/>
    <x v="3"/>
    <s v="FY"/>
    <s v="2024 data not available yet."/>
    <x v="985"/>
    <s v="2024 data not available yet."/>
    <s v="2024 data not available yet."/>
    <s v="2024 data not available yet."/>
    <s v="2024 data not available yet."/>
    <s v="2024 data not available yet."/>
    <s v="2024 data not available yet."/>
    <s v="2024 data not available yet."/>
  </r>
  <r>
    <s v="4070.SR"/>
    <x v="129"/>
    <x v="3"/>
    <s v="FY"/>
    <n v="68105243"/>
    <x v="1026"/>
    <n v="14097055"/>
    <n v="1277603"/>
    <n v="-46824725"/>
    <n v="-19670930"/>
    <n v="0.51287907499999996"/>
    <n v="-0.68753480600000005"/>
    <n v="-0.28883136100000001"/>
  </r>
  <r>
    <s v="4071.SR"/>
    <x v="130"/>
    <x v="3"/>
    <s v="FY"/>
    <s v="2024 data not available yet."/>
    <x v="985"/>
    <s v="2024 data not available yet."/>
    <s v="2024 data not available yet."/>
    <s v="2024 data not available yet."/>
    <s v="2024 data not available yet."/>
    <s v="2024 data not available yet."/>
    <s v="2024 data not available yet."/>
    <s v="2024 data not available yet."/>
  </r>
  <r>
    <s v="4072.SR"/>
    <x v="131"/>
    <x v="3"/>
    <s v="FY"/>
    <s v="2024 data not available yet."/>
    <x v="985"/>
    <s v="2024 data not available yet."/>
    <s v="2024 data not available yet."/>
    <s v="2024 data not available yet."/>
    <s v="2024 data not available yet."/>
    <s v="2024 data not available yet."/>
    <s v="2024 data not available yet."/>
    <s v="2024 data not available yet."/>
  </r>
  <r>
    <s v="4080.SR"/>
    <x v="132"/>
    <x v="3"/>
    <s v="FY"/>
    <s v="2024 data not available yet."/>
    <x v="985"/>
    <s v="2024 data not available yet."/>
    <s v="2024 data not available yet."/>
    <s v="2024 data not available yet."/>
    <s v="2024 data not available yet."/>
    <s v="2024 data not available yet."/>
    <s v="2024 data not available yet."/>
    <s v="2024 data not available yet."/>
  </r>
  <r>
    <s v="4081.SR"/>
    <x v="133"/>
    <x v="3"/>
    <s v="FY"/>
    <n v="319240000"/>
    <x v="1027"/>
    <n v="37903000"/>
    <n v="0"/>
    <n v="131236000"/>
    <n v="0"/>
    <n v="1"/>
    <n v="0.41108883600000001"/>
    <n v="0"/>
  </r>
  <r>
    <s v="4082.SR"/>
    <x v="134"/>
    <x v="3"/>
    <s v="FY"/>
    <s v="2024 data not available yet."/>
    <x v="985"/>
    <s v="2024 data not available yet."/>
    <s v="2024 data not available yet."/>
    <s v="2024 data not available yet."/>
    <s v="2024 data not available yet."/>
    <s v="2024 data not available yet."/>
    <s v="2024 data not available yet."/>
    <s v="2024 data not available yet."/>
  </r>
  <r>
    <s v="4083.SR"/>
    <x v="135"/>
    <x v="3"/>
    <s v="FY"/>
    <s v="Unavailable"/>
    <x v="34"/>
    <s v="Unavailable"/>
    <s v="Unavailable"/>
    <s v="Unavailable"/>
    <s v="Unavailable"/>
    <s v="Unavailable"/>
    <s v="Unavailable"/>
    <s v="Unavailable"/>
  </r>
  <r>
    <s v="4090.SR"/>
    <x v="136"/>
    <x v="3"/>
    <s v="FY"/>
    <s v="2024 data not available yet."/>
    <x v="985"/>
    <s v="2024 data not available yet."/>
    <s v="2024 data not available yet."/>
    <s v="2024 data not available yet."/>
    <s v="2024 data not available yet."/>
    <s v="2024 data not available yet."/>
    <s v="2024 data not available yet."/>
    <s v="2024 data not available yet."/>
  </r>
  <r>
    <s v="4100.SR"/>
    <x v="137"/>
    <x v="3"/>
    <s v="FY"/>
    <n v="836040336"/>
    <x v="1028"/>
    <n v="17888835"/>
    <n v="3354846"/>
    <n v="411041500"/>
    <n v="462455873"/>
    <n v="0.56496749000000002"/>
    <n v="0.49165271399999999"/>
    <n v="0.55315019300000001"/>
  </r>
  <r>
    <s v="4110.SR"/>
    <x v="138"/>
    <x v="3"/>
    <s v="FY"/>
    <s v="2024 data not available yet."/>
    <x v="985"/>
    <s v="2024 data not available yet."/>
    <s v="2024 data not available yet."/>
    <s v="2024 data not available yet."/>
    <s v="2024 data not available yet."/>
    <s v="2024 data not available yet."/>
    <s v="2024 data not available yet."/>
    <s v="2024 data not available yet."/>
  </r>
  <r>
    <s v="4130.SR"/>
    <x v="139"/>
    <x v="3"/>
    <s v="FY"/>
    <s v="2024 data not available yet."/>
    <x v="985"/>
    <s v="2024 data not available yet."/>
    <s v="2024 data not available yet."/>
    <s v="2024 data not available yet."/>
    <s v="2024 data not available yet."/>
    <s v="2024 data not available yet."/>
    <s v="2024 data not available yet."/>
    <s v="2024 data not available yet."/>
  </r>
  <r>
    <s v="4140.SR"/>
    <x v="140"/>
    <x v="3"/>
    <s v="FY"/>
    <s v="2024 data not available yet."/>
    <x v="985"/>
    <s v="2024 data not available yet."/>
    <s v="2024 data not available yet."/>
    <s v="2024 data not available yet."/>
    <s v="2024 data not available yet."/>
    <s v="2024 data not available yet."/>
    <s v="2024 data not available yet."/>
    <s v="2024 data not available yet."/>
  </r>
  <r>
    <s v="4141.SR"/>
    <x v="141"/>
    <x v="3"/>
    <s v="FY"/>
    <s v="2024 data not available yet."/>
    <x v="985"/>
    <s v="2024 data not available yet."/>
    <s v="2024 data not available yet."/>
    <s v="2024 data not available yet."/>
    <s v="2024 data not available yet."/>
    <s v="2024 data not available yet."/>
    <s v="2024 data not available yet."/>
    <s v="2024 data not available yet."/>
  </r>
  <r>
    <s v="4142.SR"/>
    <x v="142"/>
    <x v="3"/>
    <s v="FY"/>
    <s v="2024 data not available yet."/>
    <x v="985"/>
    <s v="2024 data not available yet."/>
    <s v="2024 data not available yet."/>
    <s v="2024 data not available yet."/>
    <s v="2024 data not available yet."/>
    <s v="2024 data not available yet."/>
    <s v="2024 data not available yet."/>
    <s v="2024 data not available yet."/>
  </r>
  <r>
    <s v="4143.SR"/>
    <x v="143"/>
    <x v="3"/>
    <s v="FY"/>
    <s v="2024 data not available yet."/>
    <x v="985"/>
    <s v="2024 data not available yet."/>
    <s v="2024 data not available yet."/>
    <s v="2024 data not available yet."/>
    <s v="2024 data not available yet."/>
    <s v="2024 data not available yet."/>
    <s v="2024 data not available yet."/>
    <s v="2024 data not available yet."/>
  </r>
  <r>
    <s v="4144.SR"/>
    <x v="144"/>
    <x v="3"/>
    <s v="FY"/>
    <s v="Unavailable"/>
    <x v="34"/>
    <s v="Unavailable"/>
    <s v="Unavailable"/>
    <s v="Unavailable"/>
    <s v="Unavailable"/>
    <s v="Unavailable"/>
    <s v="Unavailable"/>
    <s v="Unavailable"/>
  </r>
  <r>
    <s v="4150.SR"/>
    <x v="145"/>
    <x v="3"/>
    <s v="FY"/>
    <n v="321517468"/>
    <x v="1029"/>
    <n v="23783428"/>
    <n v="2514633"/>
    <n v="296196445"/>
    <n v="373409919"/>
    <n v="0.62190687600000005"/>
    <n v="0.92124526500000004"/>
    <n v="1.161398543"/>
  </r>
  <r>
    <s v="4160.SR"/>
    <x v="146"/>
    <x v="3"/>
    <s v="FY"/>
    <s v="2024 data not available yet."/>
    <x v="985"/>
    <s v="2024 data not available yet."/>
    <s v="2024 data not available yet."/>
    <s v="2024 data not available yet."/>
    <s v="2024 data not available yet."/>
    <s v="2024 data not available yet."/>
    <s v="2024 data not available yet."/>
    <s v="2024 data not available yet."/>
  </r>
  <r>
    <s v="4161.SR"/>
    <x v="147"/>
    <x v="3"/>
    <s v="FY"/>
    <s v="2024 data not available yet."/>
    <x v="985"/>
    <s v="2024 data not available yet."/>
    <s v="2024 data not available yet."/>
    <s v="2024 data not available yet."/>
    <s v="2024 data not available yet."/>
    <s v="2024 data not available yet."/>
    <s v="2024 data not available yet."/>
    <s v="2024 data not available yet."/>
  </r>
  <r>
    <s v="4162.SR"/>
    <x v="148"/>
    <x v="3"/>
    <s v="FY"/>
    <s v="2024 data not available yet."/>
    <x v="985"/>
    <s v="2024 data not available yet."/>
    <s v="2024 data not available yet."/>
    <s v="2024 data not available yet."/>
    <s v="2024 data not available yet."/>
    <s v="2024 data not available yet."/>
    <s v="2024 data not available yet."/>
    <s v="2024 data not available yet."/>
  </r>
  <r>
    <s v="4163.SR"/>
    <x v="149"/>
    <x v="3"/>
    <s v="FY"/>
    <s v="2024 data not available yet."/>
    <x v="985"/>
    <s v="2024 data not available yet."/>
    <s v="2024 data not available yet."/>
    <s v="2024 data not available yet."/>
    <s v="2024 data not available yet."/>
    <s v="2024 data not available yet."/>
    <s v="2024 data not available yet."/>
    <s v="2024 data not available yet."/>
  </r>
  <r>
    <s v="4164.SR"/>
    <x v="150"/>
    <x v="3"/>
    <s v="FY"/>
    <s v="2024 data not available yet."/>
    <x v="985"/>
    <s v="2024 data not available yet."/>
    <s v="2024 data not available yet."/>
    <s v="2024 data not available yet."/>
    <s v="2024 data not available yet."/>
    <s v="2024 data not available yet."/>
    <s v="2024 data not available yet."/>
    <s v="2024 data not available yet."/>
  </r>
  <r>
    <s v="4165.SR"/>
    <x v="151"/>
    <x v="3"/>
    <s v="FY"/>
    <s v="Unavailable"/>
    <x v="34"/>
    <s v="Unavailable"/>
    <s v="Unavailable"/>
    <s v="Unavailable"/>
    <s v="Unavailable"/>
    <s v="Unavailable"/>
    <s v="Unavailable"/>
    <s v="Unavailable"/>
  </r>
  <r>
    <s v="4170.SR"/>
    <x v="152"/>
    <x v="3"/>
    <s v="FY"/>
    <s v="2024 data not available yet."/>
    <x v="985"/>
    <s v="2024 data not available yet."/>
    <s v="2024 data not available yet."/>
    <s v="2024 data not available yet."/>
    <s v="2024 data not available yet."/>
    <s v="2024 data not available yet."/>
    <s v="2024 data not available yet."/>
    <s v="2024 data not available yet."/>
  </r>
  <r>
    <s v="4180.SR"/>
    <x v="153"/>
    <x v="3"/>
    <s v="FY"/>
    <s v="2024 data not available yet."/>
    <x v="985"/>
    <s v="2024 data not available yet."/>
    <s v="2024 data not available yet."/>
    <s v="2024 data not available yet."/>
    <s v="2024 data not available yet."/>
    <s v="2024 data not available yet."/>
    <s v="2024 data not available yet."/>
    <s v="2024 data not available yet."/>
  </r>
  <r>
    <s v="4190.SR"/>
    <x v="154"/>
    <x v="3"/>
    <s v="FY"/>
    <s v="2024 data not available yet."/>
    <x v="985"/>
    <s v="2024 data not available yet."/>
    <s v="2024 data not available yet."/>
    <s v="2024 data not available yet."/>
    <s v="2024 data not available yet."/>
    <s v="2024 data not available yet."/>
    <s v="2024 data not available yet."/>
    <s v="2024 data not available yet."/>
  </r>
  <r>
    <s v="4191.SR"/>
    <x v="155"/>
    <x v="3"/>
    <s v="FY"/>
    <n v="270489551"/>
    <x v="1030"/>
    <n v="5469958"/>
    <n v="2728055"/>
    <n v="26936557"/>
    <n v="44870121"/>
    <n v="0.28249384"/>
    <n v="9.9584463999999998E-2"/>
    <n v="0.165884859"/>
  </r>
  <r>
    <s v="4192.SR"/>
    <x v="156"/>
    <x v="3"/>
    <s v="FY"/>
    <s v="2024 data not available yet."/>
    <x v="985"/>
    <s v="2024 data not available yet."/>
    <s v="2024 data not available yet."/>
    <s v="2024 data not available yet."/>
    <s v="2024 data not available yet."/>
    <s v="2024 data not available yet."/>
    <s v="2024 data not available yet."/>
    <s v="2024 data not available yet."/>
  </r>
  <r>
    <s v="4193.SR"/>
    <x v="157"/>
    <x v="3"/>
    <s v="FY"/>
    <s v="Unavailable"/>
    <x v="34"/>
    <s v="Unavailable"/>
    <s v="Unavailable"/>
    <s v="Unavailable"/>
    <s v="Unavailable"/>
    <s v="Unavailable"/>
    <s v="Unavailable"/>
    <s v="Unavailable"/>
  </r>
  <r>
    <s v="4200.SR"/>
    <x v="158"/>
    <x v="3"/>
    <s v="FY"/>
    <n v="19288553013"/>
    <x v="1031"/>
    <n v="31799325"/>
    <n v="199448634"/>
    <n v="338047048"/>
    <n v="1112779514"/>
    <n v="4.2057016000000003E-2"/>
    <n v="1.7525786000000002E-2"/>
    <n v="5.7691186999999998E-2"/>
  </r>
  <r>
    <s v="4210.SR"/>
    <x v="159"/>
    <x v="3"/>
    <s v="FY"/>
    <s v="2024 data not available yet."/>
    <x v="985"/>
    <s v="2024 data not available yet."/>
    <s v="2024 data not available yet."/>
    <s v="2024 data not available yet."/>
    <s v="2024 data not available yet."/>
    <s v="2024 data not available yet."/>
    <s v="2024 data not available yet."/>
    <s v="2024 data not available yet."/>
  </r>
  <r>
    <s v="4220.SR"/>
    <x v="160"/>
    <x v="3"/>
    <s v="FY"/>
    <s v="2024 data not available yet."/>
    <x v="985"/>
    <s v="2024 data not available yet."/>
    <s v="2024 data not available yet."/>
    <s v="2024 data not available yet."/>
    <s v="2024 data not available yet."/>
    <s v="2024 data not available yet."/>
    <s v="2024 data not available yet."/>
    <s v="2024 data not available yet."/>
  </r>
  <r>
    <s v="4230.SR"/>
    <x v="161"/>
    <x v="3"/>
    <s v="FY"/>
    <s v="2024 data not available yet."/>
    <x v="985"/>
    <s v="2024 data not available yet."/>
    <s v="2024 data not available yet."/>
    <s v="2024 data not available yet."/>
    <s v="2024 data not available yet."/>
    <s v="2024 data not available yet."/>
    <s v="2024 data not available yet."/>
    <s v="2024 data not available yet."/>
  </r>
  <r>
    <s v="4240.SR"/>
    <x v="162"/>
    <x v="3"/>
    <s v="FY"/>
    <s v="2024 data not available yet."/>
    <x v="985"/>
    <s v="2024 data not available yet."/>
    <s v="2024 data not available yet."/>
    <s v="2024 data not available yet."/>
    <s v="2024 data not available yet."/>
    <s v="2024 data not available yet."/>
    <s v="2024 data not available yet."/>
    <s v="2024 data not available yet."/>
  </r>
  <r>
    <s v="4250.SR"/>
    <x v="163"/>
    <x v="3"/>
    <s v="FY"/>
    <s v="2024 data not available yet."/>
    <x v="985"/>
    <s v="2024 data not available yet."/>
    <s v="2024 data not available yet."/>
    <s v="2024 data not available yet."/>
    <s v="2024 data not available yet."/>
    <s v="2024 data not available yet."/>
    <s v="2024 data not available yet."/>
    <s v="2024 data not available yet."/>
  </r>
  <r>
    <s v="4260.SR"/>
    <x v="164"/>
    <x v="3"/>
    <s v="FY"/>
    <s v="2024 data not available yet."/>
    <x v="985"/>
    <s v="2024 data not available yet."/>
    <s v="2024 data not available yet."/>
    <s v="2024 data not available yet."/>
    <s v="2024 data not available yet."/>
    <s v="2024 data not available yet."/>
    <s v="2024 data not available yet."/>
    <s v="2024 data not available yet."/>
  </r>
  <r>
    <s v="4261.SR"/>
    <x v="165"/>
    <x v="3"/>
    <s v="FY"/>
    <s v="2024 data not available yet."/>
    <x v="985"/>
    <s v="2024 data not available yet."/>
    <s v="2024 data not available yet."/>
    <s v="2024 data not available yet."/>
    <s v="2024 data not available yet."/>
    <s v="2024 data not available yet."/>
    <s v="2024 data not available yet."/>
    <s v="2024 data not available yet."/>
  </r>
  <r>
    <s v="4262.SR"/>
    <x v="166"/>
    <x v="3"/>
    <s v="FY"/>
    <n v="1549769083"/>
    <x v="1032"/>
    <n v="53684623"/>
    <n v="128777085"/>
    <n v="180301098"/>
    <n v="698420298"/>
    <n v="0.28247756099999999"/>
    <n v="0.11634062100000001"/>
    <n v="0.45066087999999999"/>
  </r>
  <r>
    <s v="4263.SR"/>
    <x v="167"/>
    <x v="3"/>
    <s v="FY"/>
    <n v="1633957000"/>
    <x v="1033"/>
    <n v="55166000"/>
    <n v="72749000"/>
    <n v="661435000"/>
    <n v="876013000"/>
    <n v="0.56012183900000001"/>
    <n v="0.40480563400000003"/>
    <n v="0.536129776"/>
  </r>
  <r>
    <s v="4270.SR"/>
    <x v="168"/>
    <x v="3"/>
    <s v="FY"/>
    <s v="2024 data not available yet."/>
    <x v="985"/>
    <s v="2024 data not available yet."/>
    <s v="2024 data not available yet."/>
    <s v="2024 data not available yet."/>
    <s v="2024 data not available yet."/>
    <s v="2024 data not available yet."/>
    <s v="2024 data not available yet."/>
    <s v="2024 data not available yet."/>
  </r>
  <r>
    <s v="4280.SR"/>
    <x v="169"/>
    <x v="3"/>
    <s v="FY"/>
    <n v="2390524000"/>
    <x v="1034"/>
    <n v="185158000"/>
    <n v="984515000"/>
    <n v="1236970000"/>
    <n v="2632780000"/>
    <n v="0.55853611999999997"/>
    <n v="0.51744722099999996"/>
    <n v="1.1013401249999999"/>
  </r>
  <r>
    <s v="4290.SR"/>
    <x v="170"/>
    <x v="3"/>
    <s v="FY"/>
    <s v="2024 data not available yet."/>
    <x v="985"/>
    <s v="2024 data not available yet."/>
    <s v="2024 data not available yet."/>
    <s v="2024 data not available yet."/>
    <s v="2024 data not available yet."/>
    <s v="2024 data not available yet."/>
    <s v="2024 data not available yet."/>
    <s v="2024 data not available yet."/>
  </r>
  <r>
    <s v="4291.SR"/>
    <x v="171"/>
    <x v="3"/>
    <s v="FY"/>
    <n v="565470136"/>
    <x v="1035"/>
    <n v="0"/>
    <n v="0"/>
    <n v="157832299"/>
    <n v="180717785"/>
    <n v="0.49734088700000001"/>
    <n v="0.279116949"/>
    <n v="0.319588557"/>
  </r>
  <r>
    <s v="4292.SR"/>
    <x v="172"/>
    <x v="3"/>
    <s v="FY"/>
    <n v="678642394"/>
    <x v="1036"/>
    <n v="56859767"/>
    <n v="63041143"/>
    <n v="63370908"/>
    <n v="219098597"/>
    <n v="0.28899999999999998"/>
    <n v="9.3378940999999993E-2"/>
    <n v="0.32284837900000002"/>
  </r>
  <r>
    <s v="4300.SR"/>
    <x v="173"/>
    <x v="3"/>
    <s v="FY"/>
    <s v="2024 data not available yet."/>
    <x v="985"/>
    <s v="2024 data not available yet."/>
    <s v="2024 data not available yet."/>
    <s v="2024 data not available yet."/>
    <s v="2024 data not available yet."/>
    <s v="2024 data not available yet."/>
    <s v="2024 data not available yet."/>
    <s v="2024 data not available yet."/>
  </r>
  <r>
    <s v="4310.SR"/>
    <x v="174"/>
    <x v="3"/>
    <s v="FY"/>
    <s v="2024 data not available yet."/>
    <x v="985"/>
    <s v="2024 data not available yet."/>
    <s v="2024 data not available yet."/>
    <s v="2024 data not available yet."/>
    <s v="2024 data not available yet."/>
    <s v="2024 data not available yet."/>
    <s v="2024 data not available yet."/>
    <s v="2024 data not available yet."/>
  </r>
  <r>
    <s v="4320.SR"/>
    <x v="175"/>
    <x v="3"/>
    <s v="FY"/>
    <s v="2024 data not available yet."/>
    <x v="985"/>
    <s v="2024 data not available yet."/>
    <s v="2024 data not available yet."/>
    <s v="2024 data not available yet."/>
    <s v="2024 data not available yet."/>
    <s v="2024 data not available yet."/>
    <s v="2024 data not available yet."/>
    <s v="2024 data not available yet."/>
  </r>
  <r>
    <s v="4321.SR"/>
    <x v="176"/>
    <x v="3"/>
    <s v="FY"/>
    <s v="2024 data not available yet."/>
    <x v="985"/>
    <s v="2024 data not available yet."/>
    <s v="2024 data not available yet."/>
    <s v="2024 data not available yet."/>
    <s v="2024 data not available yet."/>
    <s v="2024 data not available yet."/>
    <s v="2024 data not available yet."/>
    <s v="2024 data not available yet."/>
  </r>
  <r>
    <s v="4322.SR"/>
    <x v="177"/>
    <x v="3"/>
    <s v="FY"/>
    <n v="2063210559"/>
    <x v="1037"/>
    <n v="21579027"/>
    <n v="121422966"/>
    <n v="266125914"/>
    <n v="440717467"/>
    <n v="0.24217418299999999"/>
    <n v="0.12898630899999999"/>
    <n v="0.21360760500000001"/>
  </r>
  <r>
    <s v="4323.SR"/>
    <x v="178"/>
    <x v="3"/>
    <s v="FY"/>
    <s v="2024 data not available yet."/>
    <x v="985"/>
    <s v="2024 data not available yet."/>
    <s v="2024 data not available yet."/>
    <s v="2024 data not available yet."/>
    <s v="2024 data not available yet."/>
    <s v="2024 data not available yet."/>
    <s v="2024 data not available yet."/>
    <s v="2024 data not available yet."/>
  </r>
  <r>
    <s v="4324.SR"/>
    <x v="179"/>
    <x v="3"/>
    <s v="FY"/>
    <s v="Unavailable"/>
    <x v="34"/>
    <s v="Unavailable"/>
    <s v="Unavailable"/>
    <s v="Unavailable"/>
    <s v="Unavailable"/>
    <s v="Unavailable"/>
    <s v="Unavailable"/>
    <s v="Unavailable"/>
  </r>
  <r>
    <s v="4330.SR"/>
    <x v="180"/>
    <x v="3"/>
    <s v="FY"/>
    <s v="2024 data not available yet."/>
    <x v="985"/>
    <s v="2024 data not available yet."/>
    <s v="2024 data not available yet."/>
    <s v="2024 data not available yet."/>
    <s v="2024 data not available yet."/>
    <s v="2024 data not available yet."/>
    <s v="2024 data not available yet."/>
    <s v="2024 data not available yet."/>
  </r>
  <r>
    <s v="4331.SR"/>
    <x v="181"/>
    <x v="3"/>
    <s v="FY"/>
    <s v="2024 data not available yet."/>
    <x v="985"/>
    <s v="2024 data not available yet."/>
    <s v="2024 data not available yet."/>
    <s v="2024 data not available yet."/>
    <s v="2024 data not available yet."/>
    <s v="2024 data not available yet."/>
    <s v="2024 data not available yet."/>
    <s v="2024 data not available yet."/>
  </r>
  <r>
    <s v="4332.SR"/>
    <x v="182"/>
    <x v="3"/>
    <s v="FY"/>
    <s v="2024 data not available yet."/>
    <x v="985"/>
    <s v="2024 data not available yet."/>
    <s v="2024 data not available yet."/>
    <s v="2024 data not available yet."/>
    <s v="2024 data not available yet."/>
    <s v="2024 data not available yet."/>
    <s v="2024 data not available yet."/>
    <s v="2024 data not available yet."/>
  </r>
  <r>
    <s v="4333.SR"/>
    <x v="183"/>
    <x v="3"/>
    <s v="FY"/>
    <s v="2024 data not available yet."/>
    <x v="985"/>
    <s v="2024 data not available yet."/>
    <s v="2024 data not available yet."/>
    <s v="2024 data not available yet."/>
    <s v="2024 data not available yet."/>
    <s v="2024 data not available yet."/>
    <s v="2024 data not available yet."/>
    <s v="2024 data not available yet."/>
  </r>
  <r>
    <s v="4334.SR"/>
    <x v="184"/>
    <x v="3"/>
    <s v="FY"/>
    <s v="2024 data not available yet."/>
    <x v="985"/>
    <s v="2024 data not available yet."/>
    <s v="2024 data not available yet."/>
    <s v="2024 data not available yet."/>
    <s v="2024 data not available yet."/>
    <s v="2024 data not available yet."/>
    <s v="2024 data not available yet."/>
    <s v="2024 data not available yet."/>
  </r>
  <r>
    <s v="4335.SR"/>
    <x v="185"/>
    <x v="3"/>
    <s v="FY"/>
    <s v="2024 data not available yet."/>
    <x v="985"/>
    <s v="2024 data not available yet."/>
    <s v="2024 data not available yet."/>
    <s v="2024 data not available yet."/>
    <s v="2024 data not available yet."/>
    <s v="2024 data not available yet."/>
    <s v="2024 data not available yet."/>
    <s v="2024 data not available yet."/>
  </r>
  <r>
    <s v="4336.SR"/>
    <x v="186"/>
    <x v="3"/>
    <s v="FY"/>
    <s v="2024 data not available yet."/>
    <x v="985"/>
    <s v="2024 data not available yet."/>
    <s v="2024 data not available yet."/>
    <s v="2024 data not available yet."/>
    <s v="2024 data not available yet."/>
    <s v="2024 data not available yet."/>
    <s v="2024 data not available yet."/>
    <s v="2024 data not available yet."/>
  </r>
  <r>
    <s v="4337.SR"/>
    <x v="187"/>
    <x v="3"/>
    <s v="FY"/>
    <s v="2024 data not available yet."/>
    <x v="985"/>
    <s v="2024 data not available yet."/>
    <s v="2024 data not available yet."/>
    <s v="2024 data not available yet."/>
    <s v="2024 data not available yet."/>
    <s v="2024 data not available yet."/>
    <s v="2024 data not available yet."/>
    <s v="2024 data not available yet."/>
  </r>
  <r>
    <s v="4338.SR"/>
    <x v="188"/>
    <x v="3"/>
    <s v="FY"/>
    <s v="2024 data not available yet."/>
    <x v="985"/>
    <s v="2024 data not available yet."/>
    <s v="2024 data not available yet."/>
    <s v="2024 data not available yet."/>
    <s v="2024 data not available yet."/>
    <s v="2024 data not available yet."/>
    <s v="2024 data not available yet."/>
    <s v="2024 data not available yet."/>
  </r>
  <r>
    <s v="4339.SR"/>
    <x v="189"/>
    <x v="3"/>
    <s v="FY"/>
    <s v="2024 data not available yet."/>
    <x v="985"/>
    <s v="2024 data not available yet."/>
    <s v="2024 data not available yet."/>
    <s v="2024 data not available yet."/>
    <s v="2024 data not available yet."/>
    <s v="2024 data not available yet."/>
    <s v="2024 data not available yet."/>
    <s v="2024 data not available yet."/>
  </r>
  <r>
    <s v="4340.SR"/>
    <x v="190"/>
    <x v="3"/>
    <s v="FY"/>
    <s v="2024 data not available yet."/>
    <x v="985"/>
    <s v="2024 data not available yet."/>
    <s v="2024 data not available yet."/>
    <s v="2024 data not available yet."/>
    <s v="2024 data not available yet."/>
    <s v="2024 data not available yet."/>
    <s v="2024 data not available yet."/>
    <s v="2024 data not available yet."/>
  </r>
  <r>
    <s v="4342.SR"/>
    <x v="191"/>
    <x v="3"/>
    <s v="FY"/>
    <s v="2024 data not available yet."/>
    <x v="985"/>
    <s v="2024 data not available yet."/>
    <s v="2024 data not available yet."/>
    <s v="2024 data not available yet."/>
    <s v="2024 data not available yet."/>
    <s v="2024 data not available yet."/>
    <s v="2024 data not available yet."/>
    <s v="2024 data not available yet."/>
  </r>
  <r>
    <s v="4344.SR"/>
    <x v="192"/>
    <x v="3"/>
    <s v="FY"/>
    <s v="2024 data not available yet."/>
    <x v="985"/>
    <s v="2024 data not available yet."/>
    <s v="2024 data not available yet."/>
    <s v="2024 data not available yet."/>
    <s v="2024 data not available yet."/>
    <s v="2024 data not available yet."/>
    <s v="2024 data not available yet."/>
    <s v="2024 data not available yet."/>
  </r>
  <r>
    <s v="4345.SR"/>
    <x v="193"/>
    <x v="3"/>
    <s v="FY"/>
    <s v="2024 data not available yet."/>
    <x v="985"/>
    <s v="2024 data not available yet."/>
    <s v="2024 data not available yet."/>
    <s v="2024 data not available yet."/>
    <s v="2024 data not available yet."/>
    <s v="2024 data not available yet."/>
    <s v="2024 data not available yet."/>
    <s v="2024 data not available yet."/>
  </r>
  <r>
    <s v="4346.SR"/>
    <x v="194"/>
    <x v="3"/>
    <s v="FY"/>
    <s v="2024 data not available yet."/>
    <x v="985"/>
    <s v="2024 data not available yet."/>
    <s v="2024 data not available yet."/>
    <s v="2024 data not available yet."/>
    <s v="2024 data not available yet."/>
    <s v="2024 data not available yet."/>
    <s v="2024 data not available yet."/>
    <s v="2024 data not available yet."/>
  </r>
  <r>
    <s v="4347.SR"/>
    <x v="195"/>
    <x v="3"/>
    <s v="FY"/>
    <s v="2024 data not available yet."/>
    <x v="985"/>
    <s v="2024 data not available yet."/>
    <s v="2024 data not available yet."/>
    <s v="2024 data not available yet."/>
    <s v="2024 data not available yet."/>
    <s v="2024 data not available yet."/>
    <s v="2024 data not available yet."/>
    <s v="2024 data not available yet."/>
  </r>
  <r>
    <s v="4348.SR"/>
    <x v="196"/>
    <x v="3"/>
    <s v="FY"/>
    <s v="2024 data not available yet."/>
    <x v="985"/>
    <s v="2024 data not available yet."/>
    <s v="2024 data not available yet."/>
    <s v="2024 data not available yet."/>
    <s v="2024 data not available yet."/>
    <s v="2024 data not available yet."/>
    <s v="2024 data not available yet."/>
    <s v="2024 data not available yet."/>
  </r>
  <r>
    <s v="4349.SR"/>
    <x v="197"/>
    <x v="3"/>
    <s v="FY"/>
    <s v="2024 data not available yet."/>
    <x v="985"/>
    <s v="2024 data not available yet."/>
    <s v="2024 data not available yet."/>
    <s v="2024 data not available yet."/>
    <s v="2024 data not available yet."/>
    <s v="2024 data not available yet."/>
    <s v="2024 data not available yet."/>
    <s v="2024 data not available yet."/>
  </r>
  <r>
    <s v="4350.SR"/>
    <x v="198"/>
    <x v="3"/>
    <s v="FY"/>
    <s v="Unavailable"/>
    <x v="34"/>
    <s v="Unavailable"/>
    <s v="Unavailable"/>
    <s v="Unavailable"/>
    <s v="Unavailable"/>
    <s v="Unavailable"/>
    <s v="Unavailable"/>
    <s v="Unavailable"/>
  </r>
  <r>
    <s v="4700.SR"/>
    <x v="199"/>
    <x v="3"/>
    <s v="FY"/>
    <s v="Unavailable"/>
    <x v="34"/>
    <s v="Unavailable"/>
    <s v="Unavailable"/>
    <s v="Unavailable"/>
    <s v="Unavailable"/>
    <s v="Unavailable"/>
    <s v="Unavailable"/>
    <s v="Unavailable"/>
  </r>
  <r>
    <s v="4701.SR"/>
    <x v="200"/>
    <x v="3"/>
    <s v="FY"/>
    <s v="2024 data not available yet."/>
    <x v="985"/>
    <s v="2024 data not available yet."/>
    <s v="2024 data not available yet."/>
    <s v="2024 data not available yet."/>
    <s v="2024 data not available yet."/>
    <s v="2024 data not available yet."/>
    <s v="2024 data not available yet."/>
    <s v="2024 data not available yet."/>
  </r>
  <r>
    <s v="5110.SR"/>
    <x v="201"/>
    <x v="3"/>
    <s v="FY"/>
    <n v="88665641000"/>
    <x v="1038"/>
    <n v="468091000"/>
    <n v="5042921000"/>
    <n v="6866943000"/>
    <n v="32862742000"/>
    <n v="0.19721588700000001"/>
    <n v="7.7447621999999994E-2"/>
    <n v="0.37063671599999998"/>
  </r>
  <r>
    <s v="6001.SR"/>
    <x v="202"/>
    <x v="3"/>
    <s v="FY"/>
    <n v="969055854"/>
    <x v="1039"/>
    <n v="18677967"/>
    <n v="27666213"/>
    <n v="44667304"/>
    <n v="127832877"/>
    <n v="0.29835535699999999"/>
    <n v="4.6093632000000002E-2"/>
    <n v="0.13191486999999999"/>
  </r>
  <r>
    <s v="6002.SR"/>
    <x v="203"/>
    <x v="3"/>
    <s v="FY"/>
    <s v="2024 data not available yet."/>
    <x v="985"/>
    <s v="2024 data not available yet."/>
    <s v="2024 data not available yet."/>
    <s v="2024 data not available yet."/>
    <s v="2024 data not available yet."/>
    <s v="2024 data not available yet."/>
    <s v="2024 data not available yet."/>
    <s v="2024 data not available yet."/>
  </r>
  <r>
    <s v="6004.SR"/>
    <x v="204"/>
    <x v="3"/>
    <s v="FY"/>
    <s v="2024 data not available yet."/>
    <x v="985"/>
    <s v="2024 data not available yet."/>
    <s v="2024 data not available yet."/>
    <s v="2024 data not available yet."/>
    <s v="2024 data not available yet."/>
    <s v="2024 data not available yet."/>
    <s v="2024 data not available yet."/>
    <s v="2024 data not available yet."/>
  </r>
  <r>
    <s v="6010.SR"/>
    <x v="205"/>
    <x v="3"/>
    <s v="FY"/>
    <n v="3220400393"/>
    <x v="1040"/>
    <n v="82088844"/>
    <n v="24950800"/>
    <n v="774631968"/>
    <n v="1098613972"/>
    <n v="0.36486013299999998"/>
    <n v="0.24053902399999999"/>
    <n v="0.34114204399999998"/>
  </r>
  <r>
    <s v="6012.SR"/>
    <x v="206"/>
    <x v="3"/>
    <s v="FY"/>
    <s v="2024 data not available yet."/>
    <x v="985"/>
    <s v="2024 data not available yet."/>
    <s v="2024 data not available yet."/>
    <s v="2024 data not available yet."/>
    <s v="2024 data not available yet."/>
    <s v="2024 data not available yet."/>
    <s v="2024 data not available yet."/>
    <s v="2024 data not available yet."/>
  </r>
  <r>
    <s v="6013.SR"/>
    <x v="207"/>
    <x v="3"/>
    <s v="FY"/>
    <s v="2024 data not available yet."/>
    <x v="985"/>
    <s v="2024 data not available yet."/>
    <s v="2024 data not available yet."/>
    <s v="2024 data not available yet."/>
    <s v="2024 data not available yet."/>
    <s v="2024 data not available yet."/>
    <s v="2024 data not available yet."/>
    <s v="2024 data not available yet."/>
  </r>
  <r>
    <s v="6014.SR"/>
    <x v="208"/>
    <x v="3"/>
    <s v="FY"/>
    <s v="2024 data not available yet."/>
    <x v="985"/>
    <s v="2024 data not available yet."/>
    <s v="2024 data not available yet."/>
    <s v="2024 data not available yet."/>
    <s v="2024 data not available yet."/>
    <s v="2024 data not available yet."/>
    <s v="2024 data not available yet."/>
    <s v="2024 data not available yet."/>
  </r>
  <r>
    <s v="6015.SR"/>
    <x v="209"/>
    <x v="3"/>
    <s v="FY"/>
    <n v="2196751000"/>
    <x v="1041"/>
    <n v="39327000"/>
    <n v="35793000"/>
    <n v="158759000"/>
    <n v="486077000"/>
    <n v="0.53141844500000002"/>
    <n v="7.2269911000000006E-2"/>
    <n v="0.22127086800000001"/>
  </r>
  <r>
    <s v="6016.SR"/>
    <x v="210"/>
    <x v="3"/>
    <s v="FY"/>
    <s v="2024 data not available yet."/>
    <x v="985"/>
    <s v="2024 data not available yet."/>
    <s v="2024 data not available yet."/>
    <s v="2024 data not available yet."/>
    <s v="2024 data not available yet."/>
    <s v="2024 data not available yet."/>
    <s v="2024 data not available yet."/>
    <s v="2024 data not available yet."/>
  </r>
  <r>
    <s v="6017.SR"/>
    <x v="211"/>
    <x v="3"/>
    <s v="FY"/>
    <s v="Unavailable"/>
    <x v="34"/>
    <s v="Unavailable"/>
    <s v="Unavailable"/>
    <s v="Unavailable"/>
    <s v="Unavailable"/>
    <s v="Unavailable"/>
    <s v="Unavailable"/>
    <s v="Unavailable"/>
  </r>
  <r>
    <s v="6020.SR"/>
    <x v="212"/>
    <x v="3"/>
    <s v="FY"/>
    <s v="2024 data not available yet."/>
    <x v="985"/>
    <s v="2024 data not available yet."/>
    <s v="2024 data not available yet."/>
    <s v="2024 data not available yet."/>
    <s v="2024 data not available yet."/>
    <s v="2024 data not available yet."/>
    <s v="2024 data not available yet."/>
    <s v="2024 data not available yet."/>
  </r>
  <r>
    <s v="6040.SR"/>
    <x v="213"/>
    <x v="3"/>
    <s v="FY"/>
    <s v="2024 data not available yet."/>
    <x v="985"/>
    <s v="2024 data not available yet."/>
    <s v="2024 data not available yet."/>
    <s v="2024 data not available yet."/>
    <s v="2024 data not available yet."/>
    <s v="2024 data not available yet."/>
    <s v="2024 data not available yet."/>
    <s v="2024 data not available yet."/>
  </r>
  <r>
    <s v="6050.SR"/>
    <x v="214"/>
    <x v="3"/>
    <s v="FY"/>
    <s v="2024 data not available yet."/>
    <x v="985"/>
    <s v="2024 data not available yet."/>
    <s v="2024 data not available yet."/>
    <s v="2024 data not available yet."/>
    <s v="2024 data not available yet."/>
    <s v="2024 data not available yet."/>
    <s v="2024 data not available yet."/>
    <s v="2024 data not available yet."/>
  </r>
  <r>
    <s v="6060.SR"/>
    <x v="215"/>
    <x v="3"/>
    <s v="FY"/>
    <s v="2024 data not available yet."/>
    <x v="985"/>
    <s v="2024 data not available yet."/>
    <s v="2024 data not available yet."/>
    <s v="2024 data not available yet."/>
    <s v="2024 data not available yet."/>
    <s v="2024 data not available yet."/>
    <s v="2024 data not available yet."/>
    <s v="2024 data not available yet."/>
  </r>
  <r>
    <s v="6070.SR"/>
    <x v="216"/>
    <x v="3"/>
    <s v="FY"/>
    <s v="2024 data not available yet."/>
    <x v="985"/>
    <s v="2024 data not available yet."/>
    <s v="2024 data not available yet."/>
    <s v="2024 data not available yet."/>
    <s v="2024 data not available yet."/>
    <s v="2024 data not available yet."/>
    <s v="2024 data not available yet."/>
    <s v="2024 data not available yet."/>
  </r>
  <r>
    <s v="6090.SR"/>
    <x v="217"/>
    <x v="3"/>
    <s v="FY"/>
    <s v="2024 data not available yet."/>
    <x v="985"/>
    <s v="2024 data not available yet."/>
    <s v="2024 data not available yet."/>
    <s v="2024 data not available yet."/>
    <s v="2024 data not available yet."/>
    <s v="2024 data not available yet."/>
    <s v="2024 data not available yet."/>
    <s v="2024 data not available yet."/>
  </r>
  <r>
    <s v="7010.SR"/>
    <x v="218"/>
    <x v="3"/>
    <s v="FY"/>
    <n v="75893413000"/>
    <x v="1042"/>
    <n v="1571274000"/>
    <n v="1233679000"/>
    <n v="24688652000"/>
    <n v="23704416000"/>
    <n v="0.49148415600000001"/>
    <n v="0.325306914"/>
    <n v="0.31233825300000001"/>
  </r>
  <r>
    <s v="7020.SR"/>
    <x v="219"/>
    <x v="3"/>
    <s v="FY"/>
    <n v="18206447000"/>
    <x v="1043"/>
    <n v="188402000"/>
    <n v="596517000"/>
    <n v="3106848000"/>
    <n v="7453794000"/>
    <n v="0.54343530100000004"/>
    <n v="0.17064548600000001"/>
    <n v="0.40940409700000002"/>
  </r>
  <r>
    <s v="7030.SR"/>
    <x v="220"/>
    <x v="3"/>
    <s v="FY"/>
    <n v="10365461000"/>
    <x v="1044"/>
    <n v="78672000"/>
    <n v="706671000"/>
    <n v="596369000"/>
    <n v="3384874000"/>
    <n v="0.62429119200000005"/>
    <n v="5.7534248000000003E-2"/>
    <n v="0.32655315600000001"/>
  </r>
  <r>
    <s v="7040.SR"/>
    <x v="221"/>
    <x v="3"/>
    <s v="FY"/>
    <n v="1016118736"/>
    <x v="1045"/>
    <n v="22896811"/>
    <n v="16153722"/>
    <n v="194678385"/>
    <n v="269944134"/>
    <n v="0.30062478300000001"/>
    <n v="0.19159019299999999"/>
    <n v="0.26566199800000001"/>
  </r>
  <r>
    <s v="7200.SR"/>
    <x v="222"/>
    <x v="3"/>
    <s v="FY"/>
    <s v="2024 data not available yet."/>
    <x v="985"/>
    <s v="2024 data not available yet."/>
    <s v="2024 data not available yet."/>
    <s v="2024 data not available yet."/>
    <s v="2024 data not available yet."/>
    <s v="2024 data not available yet."/>
    <s v="2024 data not available yet."/>
    <s v="2024 data not available yet."/>
  </r>
  <r>
    <s v="7201.SR"/>
    <x v="223"/>
    <x v="3"/>
    <s v="FY"/>
    <s v="2024 data not available yet."/>
    <x v="985"/>
    <s v="2024 data not available yet."/>
    <s v="2024 data not available yet."/>
    <s v="2024 data not available yet."/>
    <s v="2024 data not available yet."/>
    <s v="2024 data not available yet."/>
    <s v="2024 data not available yet."/>
    <s v="2024 data not available yet."/>
  </r>
  <r>
    <s v="7202.SR"/>
    <x v="224"/>
    <x v="3"/>
    <s v="FY"/>
    <n v="12063897000"/>
    <x v="1046"/>
    <n v="209966000"/>
    <n v="73500000"/>
    <n v="1596633000"/>
    <n v="2002278000"/>
    <n v="0.230686154"/>
    <n v="0.13234803000000001"/>
    <n v="0.16597273700000001"/>
  </r>
  <r>
    <s v="7203.SR"/>
    <x v="225"/>
    <x v="3"/>
    <s v="FY"/>
    <n v="7406794402"/>
    <x v="1047"/>
    <n v="136127602"/>
    <n v="28447260"/>
    <n v="1826871586"/>
    <n v="2181154224"/>
    <n v="0.40850605299999998"/>
    <n v="0.24664807599999999"/>
    <n v="0.29448018999999998"/>
  </r>
  <r>
    <s v="7204.SR"/>
    <x v="226"/>
    <x v="3"/>
    <s v="FY"/>
    <s v="2024 data not available yet."/>
    <x v="985"/>
    <s v="2024 data not available yet."/>
    <s v="2024 data not available yet."/>
    <s v="2024 data not available yet."/>
    <s v="2024 data not available yet."/>
    <s v="2024 data not available yet."/>
    <s v="2024 data not available yet."/>
    <s v="2024 data not available yet."/>
  </r>
  <r>
    <s v="8010.SR"/>
    <x v="227"/>
    <x v="3"/>
    <s v="FY"/>
    <n v="16596268000"/>
    <x v="1048"/>
    <n v="45637000"/>
    <n v="0"/>
    <n v="1022025000"/>
    <n v="0"/>
    <n v="1"/>
    <n v="6.1581615999999999E-2"/>
    <n v="0"/>
  </r>
  <r>
    <s v="8012.SR"/>
    <x v="228"/>
    <x v="3"/>
    <s v="FY"/>
    <s v="2024 data not available yet."/>
    <x v="985"/>
    <s v="2024 data not available yet."/>
    <s v="2024 data not available yet."/>
    <s v="2024 data not available yet."/>
    <s v="2024 data not available yet."/>
    <s v="2024 data not available yet."/>
    <s v="2024 data not available yet."/>
    <s v="2024 data not available yet."/>
  </r>
  <r>
    <s v="8020.SR"/>
    <x v="229"/>
    <x v="3"/>
    <s v="FY"/>
    <s v="2024 data not available yet."/>
    <x v="985"/>
    <s v="2024 data not available yet."/>
    <s v="2024 data not available yet."/>
    <s v="2024 data not available yet."/>
    <s v="2024 data not available yet."/>
    <s v="2024 data not available yet."/>
    <s v="2024 data not available yet."/>
    <s v="2024 data not available yet."/>
  </r>
  <r>
    <s v="8030.SR"/>
    <x v="230"/>
    <x v="3"/>
    <s v="FY"/>
    <s v="2024 data not available yet."/>
    <x v="985"/>
    <s v="2024 data not available yet."/>
    <s v="2024 data not available yet."/>
    <s v="2024 data not available yet."/>
    <s v="2024 data not available yet."/>
    <s v="2024 data not available yet."/>
    <s v="2024 data not available yet."/>
    <s v="2024 data not available yet."/>
  </r>
  <r>
    <s v="8040.SR"/>
    <x v="231"/>
    <x v="3"/>
    <s v="FY"/>
    <s v="2024 data not available yet."/>
    <x v="985"/>
    <s v="2024 data not available yet."/>
    <s v="2024 data not available yet."/>
    <s v="2024 data not available yet."/>
    <s v="2024 data not available yet."/>
    <s v="2024 data not available yet."/>
    <s v="2024 data not available yet."/>
    <s v="2024 data not available yet."/>
  </r>
  <r>
    <s v="8050.SR"/>
    <x v="232"/>
    <x v="3"/>
    <s v="FY"/>
    <s v="2024 data not available yet."/>
    <x v="985"/>
    <s v="2024 data not available yet."/>
    <s v="2024 data not available yet."/>
    <s v="2024 data not available yet."/>
    <s v="2024 data not available yet."/>
    <s v="2024 data not available yet."/>
    <s v="2024 data not available yet."/>
    <s v="2024 data not available yet."/>
  </r>
  <r>
    <s v="80504.SR"/>
    <x v="233"/>
    <x v="3"/>
    <s v="FY"/>
    <s v="Unavailable"/>
    <x v="34"/>
    <s v="Unavailable"/>
    <s v="Unavailable"/>
    <s v="Unavailable"/>
    <s v="Unavailable"/>
    <s v="Unavailable"/>
    <s v="Unavailable"/>
    <s v="Unavailable"/>
  </r>
  <r>
    <s v="8060.SR"/>
    <x v="234"/>
    <x v="3"/>
    <s v="FY"/>
    <s v="2024 data not available yet."/>
    <x v="985"/>
    <s v="2024 data not available yet."/>
    <s v="2024 data not available yet."/>
    <s v="2024 data not available yet."/>
    <s v="2024 data not available yet."/>
    <s v="2024 data not available yet."/>
    <s v="2024 data not available yet."/>
    <s v="2024 data not available yet."/>
  </r>
  <r>
    <s v="8070.SR"/>
    <x v="235"/>
    <x v="3"/>
    <s v="FY"/>
    <s v="2024 data not available yet."/>
    <x v="985"/>
    <s v="2024 data not available yet."/>
    <s v="2024 data not available yet."/>
    <s v="2024 data not available yet."/>
    <s v="2024 data not available yet."/>
    <s v="2024 data not available yet."/>
    <s v="2024 data not available yet."/>
    <s v="2024 data not available yet."/>
  </r>
  <r>
    <s v="8080.SR"/>
    <x v="236"/>
    <x v="3"/>
    <s v="FY"/>
    <s v="2024 data not available yet."/>
    <x v="985"/>
    <s v="2024 data not available yet."/>
    <s v="2024 data not available yet."/>
    <s v="2024 data not available yet."/>
    <s v="2024 data not available yet."/>
    <s v="2024 data not available yet."/>
    <s v="2024 data not available yet."/>
    <s v="2024 data not available yet."/>
  </r>
  <r>
    <s v="8100.SR"/>
    <x v="237"/>
    <x v="3"/>
    <s v="FY"/>
    <s v="2024 data not available yet."/>
    <x v="985"/>
    <s v="2024 data not available yet."/>
    <s v="2024 data not available yet."/>
    <s v="2024 data not available yet."/>
    <s v="2024 data not available yet."/>
    <s v="2024 data not available yet."/>
    <s v="2024 data not available yet."/>
    <s v="2024 data not available yet."/>
  </r>
  <r>
    <s v="8110.SR"/>
    <x v="238"/>
    <x v="3"/>
    <s v="FY"/>
    <s v="2024 data not available yet."/>
    <x v="985"/>
    <s v="2024 data not available yet."/>
    <s v="2024 data not available yet."/>
    <s v="2024 data not available yet."/>
    <s v="2024 data not available yet."/>
    <s v="2024 data not available yet."/>
    <s v="2024 data not available yet."/>
    <s v="2024 data not available yet."/>
  </r>
  <r>
    <s v="8120.SR"/>
    <x v="239"/>
    <x v="3"/>
    <s v="FY"/>
    <s v="2024 data not available yet."/>
    <x v="985"/>
    <s v="2024 data not available yet."/>
    <s v="2024 data not available yet."/>
    <s v="2024 data not available yet."/>
    <s v="2024 data not available yet."/>
    <s v="2024 data not available yet."/>
    <s v="2024 data not available yet."/>
    <s v="2024 data not available yet."/>
  </r>
  <r>
    <s v="8150.SR"/>
    <x v="240"/>
    <x v="3"/>
    <s v="FY"/>
    <s v="2024 data not available yet."/>
    <x v="985"/>
    <s v="2024 data not available yet."/>
    <s v="2024 data not available yet."/>
    <s v="2024 data not available yet."/>
    <s v="2024 data not available yet."/>
    <s v="2024 data not available yet."/>
    <s v="2024 data not available yet."/>
    <s v="2024 data not available yet."/>
  </r>
  <r>
    <s v="8160.SR"/>
    <x v="241"/>
    <x v="3"/>
    <s v="FY"/>
    <s v="2024 data not available yet."/>
    <x v="985"/>
    <s v="2024 data not available yet."/>
    <s v="2024 data not available yet."/>
    <s v="2024 data not available yet."/>
    <s v="2024 data not available yet."/>
    <s v="2024 data not available yet."/>
    <s v="2024 data not available yet."/>
    <s v="2024 data not available yet."/>
  </r>
  <r>
    <s v="8170.SR"/>
    <x v="242"/>
    <x v="3"/>
    <s v="FY"/>
    <s v="2024 data not available yet."/>
    <x v="985"/>
    <s v="2024 data not available yet."/>
    <s v="2024 data not available yet."/>
    <s v="2024 data not available yet."/>
    <s v="2024 data not available yet."/>
    <s v="2024 data not available yet."/>
    <s v="2024 data not available yet."/>
    <s v="2024 data not available yet."/>
  </r>
  <r>
    <s v="8180.SR"/>
    <x v="243"/>
    <x v="3"/>
    <s v="FY"/>
    <s v="2024 data not available yet."/>
    <x v="985"/>
    <s v="2024 data not available yet."/>
    <s v="2024 data not available yet."/>
    <s v="2024 data not available yet."/>
    <s v="2024 data not available yet."/>
    <s v="2024 data not available yet."/>
    <s v="2024 data not available yet."/>
    <s v="2024 data not available yet."/>
  </r>
  <r>
    <s v="8190.SR"/>
    <x v="244"/>
    <x v="3"/>
    <s v="FY"/>
    <s v="2024 data not available yet."/>
    <x v="985"/>
    <s v="2024 data not available yet."/>
    <s v="2024 data not available yet."/>
    <s v="2024 data not available yet."/>
    <s v="2024 data not available yet."/>
    <s v="2024 data not available yet."/>
    <s v="2024 data not available yet."/>
    <s v="2024 data not available yet."/>
  </r>
  <r>
    <s v="8200.SR"/>
    <x v="245"/>
    <x v="3"/>
    <s v="FY"/>
    <s v="2024 data not available yet."/>
    <x v="985"/>
    <s v="2024 data not available yet."/>
    <s v="2024 data not available yet."/>
    <s v="2024 data not available yet."/>
    <s v="2024 data not available yet."/>
    <s v="2024 data not available yet."/>
    <s v="2024 data not available yet."/>
    <s v="2024 data not available yet."/>
  </r>
  <r>
    <s v="8210.SR"/>
    <x v="246"/>
    <x v="3"/>
    <s v="FY"/>
    <n v="18794316000"/>
    <x v="1049"/>
    <n v="35519000"/>
    <n v="4911000"/>
    <n v="1166002000"/>
    <n v="1436372000"/>
    <n v="1"/>
    <n v="6.2040140000000001E-2"/>
    <n v="7.6425873000000005E-2"/>
  </r>
  <r>
    <s v="8230.SR"/>
    <x v="247"/>
    <x v="3"/>
    <s v="FY"/>
    <n v="5176091000"/>
    <x v="1050"/>
    <n v="0"/>
    <n v="0"/>
    <n v="332343000"/>
    <n v="0"/>
    <n v="1"/>
    <n v="6.4207333000000005E-2"/>
    <n v="0"/>
  </r>
  <r>
    <s v="8240.SR"/>
    <x v="248"/>
    <x v="3"/>
    <s v="FY"/>
    <s v="2024 data not available yet."/>
    <x v="985"/>
    <s v="2024 data not available yet."/>
    <s v="2024 data not available yet."/>
    <s v="2024 data not available yet."/>
    <s v="2024 data not available yet."/>
    <s v="2024 data not available yet."/>
    <s v="2024 data not available yet."/>
    <s v="2024 data not available yet."/>
  </r>
  <r>
    <s v="8250.SR"/>
    <x v="249"/>
    <x v="3"/>
    <s v="FY"/>
    <n v="1379606000"/>
    <x v="1051"/>
    <n v="0"/>
    <n v="0"/>
    <n v="98195000"/>
    <n v="0"/>
    <n v="1"/>
    <n v="7.1176117999999997E-2"/>
    <n v="0"/>
  </r>
  <r>
    <s v="8260.SR"/>
    <x v="250"/>
    <x v="3"/>
    <s v="FY"/>
    <s v="2024 data not available yet."/>
    <x v="985"/>
    <s v="2024 data not available yet."/>
    <s v="2024 data not available yet."/>
    <s v="2024 data not available yet."/>
    <s v="2024 data not available yet."/>
    <s v="2024 data not available yet."/>
    <s v="2024 data not available yet."/>
    <s v="2024 data not available yet."/>
  </r>
  <r>
    <s v="8270.SR"/>
    <x v="251"/>
    <x v="3"/>
    <s v="FY"/>
    <s v="2024 data not available yet."/>
    <x v="985"/>
    <s v="2024 data not available yet."/>
    <s v="2024 data not available yet."/>
    <s v="2024 data not available yet."/>
    <s v="2024 data not available yet."/>
    <s v="2024 data not available yet."/>
    <s v="2024 data not available yet."/>
    <s v="2024 data not available yet."/>
  </r>
  <r>
    <s v="8280.SR"/>
    <x v="252"/>
    <x v="3"/>
    <s v="FY"/>
    <s v="2024 data not available yet."/>
    <x v="985"/>
    <s v="2024 data not available yet."/>
    <s v="2024 data not available yet."/>
    <s v="2024 data not available yet."/>
    <s v="2024 data not available yet."/>
    <s v="2024 data not available yet."/>
    <s v="2024 data not available yet."/>
    <s v="2024 data not available yet."/>
  </r>
  <r>
    <s v="8300.SR"/>
    <x v="253"/>
    <x v="3"/>
    <s v="FY"/>
    <s v="2024 data not available yet."/>
    <x v="985"/>
    <s v="2024 data not available yet."/>
    <s v="2024 data not available yet."/>
    <s v="2024 data not available yet."/>
    <s v="2024 data not available yet."/>
    <s v="2024 data not available yet."/>
    <s v="2024 data not available yet."/>
    <s v="2024 data not available yet."/>
  </r>
  <r>
    <s v="8310.SR"/>
    <x v="254"/>
    <x v="3"/>
    <s v="FY"/>
    <s v="2024 data not available yet."/>
    <x v="985"/>
    <s v="2024 data not available yet."/>
    <s v="2024 data not available yet."/>
    <s v="2024 data not available yet."/>
    <s v="2024 data not available yet."/>
    <s v="2024 data not available yet."/>
    <s v="2024 data not available yet."/>
    <s v="2024 data not available yet."/>
  </r>
  <r>
    <s v="8311.SR"/>
    <x v="255"/>
    <x v="3"/>
    <s v="FY"/>
    <s v="2024 data not available yet."/>
    <x v="985"/>
    <s v="2024 data not available yet."/>
    <s v="2024 data not available yet."/>
    <s v="2024 data not available yet."/>
    <s v="2024 data not available yet."/>
    <s v="2024 data not available yet."/>
    <s v="2024 data not available yet."/>
    <s v="2024 data not available yet."/>
  </r>
  <r>
    <s v="8312.SR"/>
    <x v="256"/>
    <x v="3"/>
    <s v="FY"/>
    <s v="2024 data not available yet."/>
    <x v="985"/>
    <s v="2024 data not available yet."/>
    <s v="2024 data not available yet."/>
    <s v="2024 data not available yet."/>
    <s v="2024 data not available yet."/>
    <s v="2024 data not available yet."/>
    <s v="2024 data not available yet."/>
    <s v="2024 data not available yet."/>
  </r>
  <r>
    <s v="8313.SR"/>
    <x v="257"/>
    <x v="3"/>
    <s v="FY"/>
    <s v="2024 data not available yet."/>
    <x v="985"/>
    <s v="2024 data not available yet."/>
    <s v="2024 data not available yet."/>
    <s v="2024 data not available yet."/>
    <s v="2024 data not available yet."/>
    <s v="2024 data not available yet."/>
    <s v="2024 data not available yet."/>
    <s v="2024 data not available yet."/>
  </r>
  <r>
    <s v="9300.SR"/>
    <x v="258"/>
    <x v="3"/>
    <s v="FY"/>
    <s v="2024 data not available yet."/>
    <x v="985"/>
    <s v="2024 data not available yet."/>
    <s v="2024 data not available yet."/>
    <s v="2024 data not available yet."/>
    <s v="2024 data not available yet."/>
    <s v="2024 data not available yet."/>
    <s v="2024 data not available yet."/>
    <s v="2024 data not available yet."/>
  </r>
  <r>
    <s v="9400.SR"/>
    <x v="259"/>
    <x v="3"/>
    <s v="FY"/>
    <s v="Unavailable"/>
    <x v="34"/>
    <s v="Unavailable"/>
    <s v="Unavailable"/>
    <s v="Unavailable"/>
    <s v="Unavailable"/>
    <s v="Unavailable"/>
    <s v="Unavailable"/>
    <s v="Unavailable"/>
  </r>
  <r>
    <s v="9401.SR"/>
    <x v="260"/>
    <x v="3"/>
    <s v="FY"/>
    <s v="Unavailable"/>
    <x v="34"/>
    <s v="Unavailable"/>
    <s v="Unavailable"/>
    <s v="Unavailable"/>
    <s v="Unavailable"/>
    <s v="Unavailable"/>
    <s v="Unavailable"/>
    <s v="Unavailable"/>
  </r>
  <r>
    <s v="9402.SR"/>
    <x v="261"/>
    <x v="3"/>
    <s v="FY"/>
    <s v="Unavailable"/>
    <x v="34"/>
    <s v="Unavailable"/>
    <s v="Unavailable"/>
    <s v="Unavailable"/>
    <s v="Unavailable"/>
    <s v="Unavailable"/>
    <s v="Unavailable"/>
    <s v="Unavailable"/>
  </r>
  <r>
    <s v="9403.SR"/>
    <x v="262"/>
    <x v="3"/>
    <s v="FY"/>
    <s v="Unavailable"/>
    <x v="34"/>
    <s v="Unavailable"/>
    <s v="Unavailable"/>
    <s v="Unavailable"/>
    <s v="Unavailable"/>
    <s v="Unavailable"/>
    <s v="Unavailable"/>
    <s v="Unavailable"/>
  </r>
  <r>
    <s v="9404.SR"/>
    <x v="263"/>
    <x v="3"/>
    <s v="FY"/>
    <s v="Unavailable"/>
    <x v="34"/>
    <s v="Unavailable"/>
    <s v="Unavailable"/>
    <s v="Unavailable"/>
    <s v="Unavailable"/>
    <s v="Unavailable"/>
    <s v="Unavailable"/>
    <s v="Unavailable"/>
  </r>
  <r>
    <s v="9405.SR"/>
    <x v="264"/>
    <x v="3"/>
    <s v="FY"/>
    <s v="Unavailable"/>
    <x v="34"/>
    <s v="Unavailable"/>
    <s v="Unavailable"/>
    <s v="Unavailable"/>
    <s v="Unavailable"/>
    <s v="Unavailable"/>
    <s v="Unavailable"/>
    <s v="Unavailable"/>
  </r>
  <r>
    <s v="9406.SR"/>
    <x v="265"/>
    <x v="3"/>
    <s v="FY"/>
    <s v="Unavailable"/>
    <x v="34"/>
    <s v="Unavailable"/>
    <s v="Unavailable"/>
    <s v="Unavailable"/>
    <s v="Unavailable"/>
    <s v="Unavailable"/>
    <s v="Unavailable"/>
    <s v="Unavailable"/>
  </r>
  <r>
    <s v="9510.SR"/>
    <x v="266"/>
    <x v="3"/>
    <s v="FY"/>
    <s v="2024 data not available yet."/>
    <x v="985"/>
    <s v="2024 data not available yet."/>
    <s v="2024 data not available yet."/>
    <s v="2024 data not available yet."/>
    <s v="2024 data not available yet."/>
    <s v="2024 data not available yet."/>
    <s v="2024 data not available yet."/>
    <s v="2024 data not available yet."/>
  </r>
  <r>
    <s v="9511.SR"/>
    <x v="178"/>
    <x v="3"/>
    <s v="FY"/>
    <s v="2024 data not available yet."/>
    <x v="985"/>
    <s v="2024 data not available yet."/>
    <s v="2024 data not available yet."/>
    <s v="2024 data not available yet."/>
    <s v="2024 data not available yet."/>
    <s v="2024 data not available yet."/>
    <s v="2024 data not available yet."/>
    <s v="2024 data not available yet."/>
  </r>
  <r>
    <s v="9512.SR"/>
    <x v="103"/>
    <x v="3"/>
    <s v="FY"/>
    <s v="2024 data not available yet."/>
    <x v="985"/>
    <s v="2024 data not available yet."/>
    <s v="2024 data not available yet."/>
    <s v="2024 data not available yet."/>
    <s v="2024 data not available yet."/>
    <s v="2024 data not available yet."/>
    <s v="2024 data not available yet."/>
    <s v="2024 data not available yet."/>
  </r>
  <r>
    <s v="9513.SR"/>
    <x v="267"/>
    <x v="3"/>
    <s v="FY"/>
    <s v="2024 data not available yet."/>
    <x v="985"/>
    <s v="2024 data not available yet."/>
    <s v="2024 data not available yet."/>
    <s v="2024 data not available yet."/>
    <s v="2024 data not available yet."/>
    <s v="2024 data not available yet."/>
    <s v="2024 data not available yet."/>
    <s v="2024 data not available yet."/>
  </r>
  <r>
    <s v="9514.SR"/>
    <x v="268"/>
    <x v="3"/>
    <s v="FY"/>
    <s v="2024 data not available yet."/>
    <x v="985"/>
    <s v="2024 data not available yet."/>
    <s v="2024 data not available yet."/>
    <s v="2024 data not available yet."/>
    <s v="2024 data not available yet."/>
    <s v="2024 data not available yet."/>
    <s v="2024 data not available yet."/>
    <s v="2024 data not available yet."/>
  </r>
  <r>
    <s v="9515.SR"/>
    <x v="269"/>
    <x v="3"/>
    <s v="FY"/>
    <s v="2024 data not available yet."/>
    <x v="985"/>
    <s v="2024 data not available yet."/>
    <s v="2024 data not available yet."/>
    <s v="2024 data not available yet."/>
    <s v="2024 data not available yet."/>
    <s v="2024 data not available yet."/>
    <s v="2024 data not available yet."/>
    <s v="2024 data not available yet."/>
  </r>
  <r>
    <s v="9516.SR"/>
    <x v="270"/>
    <x v="3"/>
    <s v="FY"/>
    <s v="2024 data not available yet."/>
    <x v="985"/>
    <s v="2024 data not available yet."/>
    <s v="2024 data not available yet."/>
    <s v="2024 data not available yet."/>
    <s v="2024 data not available yet."/>
    <s v="2024 data not available yet."/>
    <s v="2024 data not available yet."/>
    <s v="2024 data not available yet."/>
  </r>
  <r>
    <s v="9517.SR"/>
    <x v="271"/>
    <x v="3"/>
    <s v="FY"/>
    <s v="2024 data not available yet."/>
    <x v="985"/>
    <s v="2024 data not available yet."/>
    <s v="2024 data not available yet."/>
    <s v="2024 data not available yet."/>
    <s v="2024 data not available yet."/>
    <s v="2024 data not available yet."/>
    <s v="2024 data not available yet."/>
    <s v="2024 data not available yet."/>
  </r>
  <r>
    <s v="9518.SR"/>
    <x v="272"/>
    <x v="3"/>
    <s v="FY"/>
    <s v="2024 data not available yet."/>
    <x v="985"/>
    <s v="2024 data not available yet."/>
    <s v="2024 data not available yet."/>
    <s v="2024 data not available yet."/>
    <s v="2024 data not available yet."/>
    <s v="2024 data not available yet."/>
    <s v="2024 data not available yet."/>
    <s v="2024 data not available yet."/>
  </r>
  <r>
    <s v="9519.SR"/>
    <x v="179"/>
    <x v="3"/>
    <s v="FY"/>
    <s v="2024 data not available yet."/>
    <x v="985"/>
    <s v="2024 data not available yet."/>
    <s v="2024 data not available yet."/>
    <s v="2024 data not available yet."/>
    <s v="2024 data not available yet."/>
    <s v="2024 data not available yet."/>
    <s v="2024 data not available yet."/>
    <s v="2024 data not available yet."/>
  </r>
  <r>
    <s v="9520.SR"/>
    <x v="210"/>
    <x v="3"/>
    <s v="FY"/>
    <s v="2024 data not available yet."/>
    <x v="985"/>
    <s v="2024 data not available yet."/>
    <s v="2024 data not available yet."/>
    <s v="2024 data not available yet."/>
    <s v="2024 data not available yet."/>
    <s v="2024 data not available yet."/>
    <s v="2024 data not available yet."/>
    <s v="2024 data not available yet."/>
  </r>
  <r>
    <s v="9521.SR"/>
    <x v="273"/>
    <x v="3"/>
    <s v="FY"/>
    <s v="2024 data not available yet."/>
    <x v="985"/>
    <s v="2024 data not available yet."/>
    <s v="2024 data not available yet."/>
    <s v="2024 data not available yet."/>
    <s v="2024 data not available yet."/>
    <s v="2024 data not available yet."/>
    <s v="2024 data not available yet."/>
    <s v="2024 data not available yet."/>
  </r>
  <r>
    <s v="9522.SR"/>
    <x v="274"/>
    <x v="3"/>
    <s v="FY"/>
    <s v="2024 data not available yet."/>
    <x v="985"/>
    <s v="2024 data not available yet."/>
    <s v="2024 data not available yet."/>
    <s v="2024 data not available yet."/>
    <s v="2024 data not available yet."/>
    <s v="2024 data not available yet."/>
    <s v="2024 data not available yet."/>
    <s v="2024 data not available yet."/>
  </r>
  <r>
    <s v="9523.SR"/>
    <x v="275"/>
    <x v="3"/>
    <s v="FY"/>
    <s v="2024 data not available yet."/>
    <x v="985"/>
    <s v="2024 data not available yet."/>
    <s v="2024 data not available yet."/>
    <s v="2024 data not available yet."/>
    <s v="2024 data not available yet."/>
    <s v="2024 data not available yet."/>
    <s v="2024 data not available yet."/>
    <s v="2024 data not available yet."/>
  </r>
  <r>
    <s v="9524.SR"/>
    <x v="276"/>
    <x v="3"/>
    <s v="FY"/>
    <s v="2024 data not available yet."/>
    <x v="985"/>
    <s v="2024 data not available yet."/>
    <s v="2024 data not available yet."/>
    <s v="2024 data not available yet."/>
    <s v="2024 data not available yet."/>
    <s v="2024 data not available yet."/>
    <s v="2024 data not available yet."/>
    <s v="2024 data not available yet."/>
  </r>
  <r>
    <s v="9525.SR"/>
    <x v="277"/>
    <x v="3"/>
    <s v="FY"/>
    <s v="2024 data not available yet."/>
    <x v="985"/>
    <s v="2024 data not available yet."/>
    <s v="2024 data not available yet."/>
    <s v="2024 data not available yet."/>
    <s v="2024 data not available yet."/>
    <s v="2024 data not available yet."/>
    <s v="2024 data not available yet."/>
    <s v="2024 data not available yet."/>
  </r>
  <r>
    <s v="9526.SR"/>
    <x v="211"/>
    <x v="3"/>
    <s v="FY"/>
    <s v="2024 data not available yet."/>
    <x v="985"/>
    <s v="2024 data not available yet."/>
    <s v="2024 data not available yet."/>
    <s v="2024 data not available yet."/>
    <s v="2024 data not available yet."/>
    <s v="2024 data not available yet."/>
    <s v="2024 data not available yet."/>
    <s v="2024 data not available yet."/>
  </r>
  <r>
    <s v="9527.SR"/>
    <x v="278"/>
    <x v="3"/>
    <s v="FY"/>
    <s v="2024 data not available yet."/>
    <x v="985"/>
    <s v="2024 data not available yet."/>
    <s v="2024 data not available yet."/>
    <s v="2024 data not available yet."/>
    <s v="2024 data not available yet."/>
    <s v="2024 data not available yet."/>
    <s v="2024 data not available yet."/>
    <s v="2024 data not available yet."/>
  </r>
  <r>
    <s v="9528.SR"/>
    <x v="279"/>
    <x v="3"/>
    <s v="FY"/>
    <s v="2024 data not available yet."/>
    <x v="985"/>
    <s v="2024 data not available yet."/>
    <s v="2024 data not available yet."/>
    <s v="2024 data not available yet."/>
    <s v="2024 data not available yet."/>
    <s v="2024 data not available yet."/>
    <s v="2024 data not available yet."/>
    <s v="2024 data not available yet."/>
  </r>
  <r>
    <s v="9529.SR"/>
    <x v="280"/>
    <x v="3"/>
    <s v="FY"/>
    <s v="2024 data not available yet."/>
    <x v="985"/>
    <s v="2024 data not available yet."/>
    <s v="2024 data not available yet."/>
    <s v="2024 data not available yet."/>
    <s v="2024 data not available yet."/>
    <s v="2024 data not available yet."/>
    <s v="2024 data not available yet."/>
    <s v="2024 data not available yet."/>
  </r>
  <r>
    <s v="9530.SR"/>
    <x v="281"/>
    <x v="3"/>
    <s v="FY"/>
    <s v="2024 data not available yet."/>
    <x v="985"/>
    <s v="2024 data not available yet."/>
    <s v="2024 data not available yet."/>
    <s v="2024 data not available yet."/>
    <s v="2024 data not available yet."/>
    <s v="2024 data not available yet."/>
    <s v="2024 data not available yet."/>
    <s v="2024 data not available yet."/>
  </r>
  <r>
    <s v="9531.SR"/>
    <x v="282"/>
    <x v="3"/>
    <s v="FY"/>
    <s v="2024 data not available yet."/>
    <x v="985"/>
    <s v="2024 data not available yet."/>
    <s v="2024 data not available yet."/>
    <s v="2024 data not available yet."/>
    <s v="2024 data not available yet."/>
    <s v="2024 data not available yet."/>
    <s v="2024 data not available yet."/>
    <s v="2024 data not available yet."/>
  </r>
  <r>
    <s v="9532.SR"/>
    <x v="283"/>
    <x v="3"/>
    <s v="FY"/>
    <s v="2024 data not available yet."/>
    <x v="985"/>
    <s v="2024 data not available yet."/>
    <s v="2024 data not available yet."/>
    <s v="2024 data not available yet."/>
    <s v="2024 data not available yet."/>
    <s v="2024 data not available yet."/>
    <s v="2024 data not available yet."/>
    <s v="2024 data not available yet."/>
  </r>
  <r>
    <s v="9533.SR"/>
    <x v="284"/>
    <x v="3"/>
    <s v="FY"/>
    <s v="2024 data not available yet."/>
    <x v="985"/>
    <s v="2024 data not available yet."/>
    <s v="2024 data not available yet."/>
    <s v="2024 data not available yet."/>
    <s v="2024 data not available yet."/>
    <s v="2024 data not available yet."/>
    <s v="2024 data not available yet."/>
    <s v="2024 data not available yet."/>
  </r>
  <r>
    <s v="9534.SR"/>
    <x v="285"/>
    <x v="3"/>
    <s v="FY"/>
    <n v="217638378"/>
    <x v="1052"/>
    <n v="10402254"/>
    <n v="0"/>
    <n v="27948450"/>
    <n v="37340203"/>
    <n v="0.26568024200000001"/>
    <n v="0.12841691899999999"/>
    <n v="0.17156993800000001"/>
  </r>
  <r>
    <s v="9535.SR"/>
    <x v="286"/>
    <x v="3"/>
    <s v="FY"/>
    <s v="2024 data not available yet."/>
    <x v="985"/>
    <s v="2024 data not available yet."/>
    <s v="2024 data not available yet."/>
    <s v="2024 data not available yet."/>
    <s v="2024 data not available yet."/>
    <s v="2024 data not available yet."/>
    <s v="2024 data not available yet."/>
    <s v="2024 data not available yet."/>
  </r>
  <r>
    <s v="9536.SR"/>
    <x v="287"/>
    <x v="3"/>
    <s v="FY"/>
    <s v="2024 data not available yet."/>
    <x v="985"/>
    <s v="2024 data not available yet."/>
    <s v="2024 data not available yet."/>
    <s v="2024 data not available yet."/>
    <s v="2024 data not available yet."/>
    <s v="2024 data not available yet."/>
    <s v="2024 data not available yet."/>
    <s v="2024 data not available yet."/>
  </r>
  <r>
    <s v="9537.SR"/>
    <x v="288"/>
    <x v="3"/>
    <s v="FY"/>
    <s v="2024 data not available yet."/>
    <x v="985"/>
    <s v="2024 data not available yet."/>
    <s v="2024 data not available yet."/>
    <s v="2024 data not available yet."/>
    <s v="2024 data not available yet."/>
    <s v="2024 data not available yet."/>
    <s v="2024 data not available yet."/>
    <s v="2024 data not available yet."/>
  </r>
  <r>
    <s v="9538.SR"/>
    <x v="289"/>
    <x v="3"/>
    <s v="FY"/>
    <s v="2024 data not available yet."/>
    <x v="985"/>
    <s v="2024 data not available yet."/>
    <s v="2024 data not available yet."/>
    <s v="2024 data not available yet."/>
    <s v="2024 data not available yet."/>
    <s v="2024 data not available yet."/>
    <s v="2024 data not available yet."/>
    <s v="2024 data not available yet."/>
  </r>
  <r>
    <s v="9539.SR"/>
    <x v="290"/>
    <x v="3"/>
    <s v="FY"/>
    <s v="2024 data not available yet."/>
    <x v="985"/>
    <s v="2024 data not available yet."/>
    <s v="2024 data not available yet."/>
    <s v="2024 data not available yet."/>
    <s v="2024 data not available yet."/>
    <s v="2024 data not available yet."/>
    <s v="2024 data not available yet."/>
    <s v="2024 data not available yet."/>
  </r>
  <r>
    <s v="9540.SR"/>
    <x v="291"/>
    <x v="3"/>
    <s v="FY"/>
    <s v="2024 data not available yet."/>
    <x v="985"/>
    <s v="2024 data not available yet."/>
    <s v="2024 data not available yet."/>
    <s v="2024 data not available yet."/>
    <s v="2024 data not available yet."/>
    <s v="2024 data not available yet."/>
    <s v="2024 data not available yet."/>
    <s v="2024 data not available yet."/>
  </r>
  <r>
    <s v="9541.SR"/>
    <x v="292"/>
    <x v="3"/>
    <s v="FY"/>
    <s v="2024 data not available yet."/>
    <x v="985"/>
    <s v="2024 data not available yet."/>
    <s v="2024 data not available yet."/>
    <s v="2024 data not available yet."/>
    <s v="2024 data not available yet."/>
    <s v="2024 data not available yet."/>
    <s v="2024 data not available yet."/>
    <s v="2024 data not available yet."/>
  </r>
  <r>
    <s v="9542.SR"/>
    <x v="293"/>
    <x v="3"/>
    <s v="FY"/>
    <s v="2024 data not available yet."/>
    <x v="985"/>
    <s v="2024 data not available yet."/>
    <s v="2024 data not available yet."/>
    <s v="2024 data not available yet."/>
    <s v="2024 data not available yet."/>
    <s v="2024 data not available yet."/>
    <s v="2024 data not available yet."/>
    <s v="2024 data not available yet."/>
  </r>
  <r>
    <s v="9543.SR"/>
    <x v="294"/>
    <x v="3"/>
    <s v="FY"/>
    <s v="2024 data not available yet."/>
    <x v="985"/>
    <s v="2024 data not available yet."/>
    <s v="2024 data not available yet."/>
    <s v="2024 data not available yet."/>
    <s v="2024 data not available yet."/>
    <s v="2024 data not available yet."/>
    <s v="2024 data not available yet."/>
    <s v="2024 data not available yet."/>
  </r>
  <r>
    <s v="9544.SR"/>
    <x v="295"/>
    <x v="3"/>
    <s v="FY"/>
    <s v="2024 data not available yet."/>
    <x v="985"/>
    <s v="2024 data not available yet."/>
    <s v="2024 data not available yet."/>
    <s v="2024 data not available yet."/>
    <s v="2024 data not available yet."/>
    <s v="2024 data not available yet."/>
    <s v="2024 data not available yet."/>
    <s v="2024 data not available yet."/>
  </r>
  <r>
    <s v="9545.SR"/>
    <x v="296"/>
    <x v="3"/>
    <s v="FY"/>
    <s v="2024 data not available yet."/>
    <x v="985"/>
    <s v="2024 data not available yet."/>
    <s v="2024 data not available yet."/>
    <s v="2024 data not available yet."/>
    <s v="2024 data not available yet."/>
    <s v="2024 data not available yet."/>
    <s v="2024 data not available yet."/>
    <s v="2024 data not available yet."/>
  </r>
  <r>
    <s v="9546.SR"/>
    <x v="297"/>
    <x v="3"/>
    <s v="FY"/>
    <s v="2024 data not available yet."/>
    <x v="985"/>
    <s v="2024 data not available yet."/>
    <s v="2024 data not available yet."/>
    <s v="2024 data not available yet."/>
    <s v="2024 data not available yet."/>
    <s v="2024 data not available yet."/>
    <s v="2024 data not available yet."/>
    <s v="2024 data not available yet."/>
  </r>
  <r>
    <s v="9547.SR"/>
    <x v="298"/>
    <x v="3"/>
    <s v="FY"/>
    <s v="2024 data not available yet."/>
    <x v="985"/>
    <s v="2024 data not available yet."/>
    <s v="2024 data not available yet."/>
    <s v="2024 data not available yet."/>
    <s v="2024 data not available yet."/>
    <s v="2024 data not available yet."/>
    <s v="2024 data not available yet."/>
    <s v="2024 data not available yet."/>
  </r>
  <r>
    <s v="9548.SR"/>
    <x v="299"/>
    <x v="3"/>
    <s v="FY"/>
    <s v="2024 data not available yet."/>
    <x v="985"/>
    <s v="2024 data not available yet."/>
    <s v="2024 data not available yet."/>
    <s v="2024 data not available yet."/>
    <s v="2024 data not available yet."/>
    <s v="2024 data not available yet."/>
    <s v="2024 data not available yet."/>
    <s v="2024 data not available yet."/>
  </r>
  <r>
    <s v="9549.SR"/>
    <x v="300"/>
    <x v="3"/>
    <s v="FY"/>
    <s v="2024 data not available yet."/>
    <x v="985"/>
    <s v="2024 data not available yet."/>
    <s v="2024 data not available yet."/>
    <s v="2024 data not available yet."/>
    <s v="2024 data not available yet."/>
    <s v="2024 data not available yet."/>
    <s v="2024 data not available yet."/>
    <s v="2024 data not available yet."/>
  </r>
  <r>
    <s v="9550.SR"/>
    <x v="301"/>
    <x v="3"/>
    <s v="FY"/>
    <s v="2024 data not available yet."/>
    <x v="985"/>
    <s v="2024 data not available yet."/>
    <s v="2024 data not available yet."/>
    <s v="2024 data not available yet."/>
    <s v="2024 data not available yet."/>
    <s v="2024 data not available yet."/>
    <s v="2024 data not available yet."/>
    <s v="2024 data not available yet."/>
  </r>
  <r>
    <s v="9551.SR"/>
    <x v="302"/>
    <x v="3"/>
    <s v="FY"/>
    <n v="31422558"/>
    <x v="1053"/>
    <n v="4594878"/>
    <n v="845521"/>
    <n v="3391382"/>
    <n v="5249451"/>
    <n v="0.38377785800000003"/>
    <n v="0.10792826"/>
    <n v="0.16705995100000001"/>
  </r>
  <r>
    <s v="9552.SR"/>
    <x v="303"/>
    <x v="3"/>
    <s v="FY"/>
    <s v="2024 data not available yet."/>
    <x v="985"/>
    <s v="2024 data not available yet."/>
    <s v="2024 data not available yet."/>
    <s v="2024 data not available yet."/>
    <s v="2024 data not available yet."/>
    <s v="2024 data not available yet."/>
    <s v="2024 data not available yet."/>
    <s v="2024 data not available yet."/>
  </r>
  <r>
    <s v="9553.SR"/>
    <x v="304"/>
    <x v="3"/>
    <s v="FY"/>
    <s v="2024 data not available yet."/>
    <x v="985"/>
    <s v="2024 data not available yet."/>
    <s v="2024 data not available yet."/>
    <s v="2024 data not available yet."/>
    <s v="2024 data not available yet."/>
    <s v="2024 data not available yet."/>
    <s v="2024 data not available yet."/>
    <s v="2024 data not available yet."/>
  </r>
  <r>
    <s v="9555.SR"/>
    <x v="305"/>
    <x v="3"/>
    <s v="FY"/>
    <s v="2024 data not available yet."/>
    <x v="985"/>
    <s v="2024 data not available yet."/>
    <s v="2024 data not available yet."/>
    <s v="2024 data not available yet."/>
    <s v="2024 data not available yet."/>
    <s v="2024 data not available yet."/>
    <s v="2024 data not available yet."/>
    <s v="2024 data not available yet."/>
  </r>
  <r>
    <s v="9556.SR"/>
    <x v="306"/>
    <x v="3"/>
    <s v="FY"/>
    <s v="2024 data not available yet."/>
    <x v="985"/>
    <s v="2024 data not available yet."/>
    <s v="2024 data not available yet."/>
    <s v="2024 data not available yet."/>
    <s v="2024 data not available yet."/>
    <s v="2024 data not available yet."/>
    <s v="2024 data not available yet."/>
    <s v="2024 data not available yet."/>
  </r>
  <r>
    <s v="9557.SR"/>
    <x v="307"/>
    <x v="3"/>
    <s v="FY"/>
    <s v="2024 data not available yet."/>
    <x v="985"/>
    <s v="2024 data not available yet."/>
    <s v="2024 data not available yet."/>
    <s v="2024 data not available yet."/>
    <s v="2024 data not available yet."/>
    <s v="2024 data not available yet."/>
    <s v="2024 data not available yet."/>
    <s v="2024 data not available yet."/>
  </r>
  <r>
    <s v="9558.SR"/>
    <x v="308"/>
    <x v="3"/>
    <s v="FY"/>
    <s v="2024 data not available yet."/>
    <x v="985"/>
    <s v="2024 data not available yet."/>
    <s v="2024 data not available yet."/>
    <s v="2024 data not available yet."/>
    <s v="2024 data not available yet."/>
    <s v="2024 data not available yet."/>
    <s v="2024 data not available yet."/>
    <s v="2024 data not available yet."/>
  </r>
  <r>
    <s v="9559.SR"/>
    <x v="309"/>
    <x v="3"/>
    <s v="FY"/>
    <s v="2024 data not available yet."/>
    <x v="985"/>
    <s v="2024 data not available yet."/>
    <s v="2024 data not available yet."/>
    <s v="2024 data not available yet."/>
    <s v="2024 data not available yet."/>
    <s v="2024 data not available yet."/>
    <s v="2024 data not available yet."/>
    <s v="2024 data not available yet."/>
  </r>
  <r>
    <s v="9560.SR"/>
    <x v="310"/>
    <x v="3"/>
    <s v="FY"/>
    <s v="2024 data not available yet."/>
    <x v="985"/>
    <s v="2024 data not available yet."/>
    <s v="2024 data not available yet."/>
    <s v="2024 data not available yet."/>
    <s v="2024 data not available yet."/>
    <s v="2024 data not available yet."/>
    <s v="2024 data not available yet."/>
    <s v="2024 data not available yet."/>
  </r>
  <r>
    <s v="9561.SR"/>
    <x v="311"/>
    <x v="3"/>
    <s v="FY"/>
    <s v="2024 data not available yet."/>
    <x v="985"/>
    <s v="2024 data not available yet."/>
    <s v="2024 data not available yet."/>
    <s v="2024 data not available yet."/>
    <s v="2024 data not available yet."/>
    <s v="2024 data not available yet."/>
    <s v="2024 data not available yet."/>
    <s v="2024 data not available yet."/>
  </r>
  <r>
    <s v="9562.SR"/>
    <x v="312"/>
    <x v="3"/>
    <s v="FY"/>
    <s v="2024 data not available yet."/>
    <x v="985"/>
    <s v="2024 data not available yet."/>
    <s v="2024 data not available yet."/>
    <s v="2024 data not available yet."/>
    <s v="2024 data not available yet."/>
    <s v="2024 data not available yet."/>
    <s v="2024 data not available yet."/>
    <s v="2024 data not available yet."/>
  </r>
  <r>
    <s v="9563.SR"/>
    <x v="313"/>
    <x v="3"/>
    <s v="FY"/>
    <s v="2024 data not available yet."/>
    <x v="985"/>
    <s v="2024 data not available yet."/>
    <s v="2024 data not available yet."/>
    <s v="2024 data not available yet."/>
    <s v="2024 data not available yet."/>
    <s v="2024 data not available yet."/>
    <s v="2024 data not available yet."/>
    <s v="2024 data not available yet."/>
  </r>
  <r>
    <s v="9564.SR"/>
    <x v="314"/>
    <x v="3"/>
    <s v="FY"/>
    <s v="2024 data not available yet."/>
    <x v="985"/>
    <s v="2024 data not available yet."/>
    <s v="2024 data not available yet."/>
    <s v="2024 data not available yet."/>
    <s v="2024 data not available yet."/>
    <s v="2024 data not available yet."/>
    <s v="2024 data not available yet."/>
    <s v="2024 data not available yet."/>
  </r>
  <r>
    <s v="9565.SR"/>
    <x v="315"/>
    <x v="3"/>
    <s v="FY"/>
    <s v="2024 data not available yet."/>
    <x v="985"/>
    <s v="2024 data not available yet."/>
    <s v="2024 data not available yet."/>
    <s v="2024 data not available yet."/>
    <s v="2024 data not available yet."/>
    <s v="2024 data not available yet."/>
    <s v="2024 data not available yet."/>
    <s v="2024 data not available yet."/>
  </r>
  <r>
    <s v="9566.SR"/>
    <x v="316"/>
    <x v="3"/>
    <s v="FY"/>
    <s v="2024 data not available yet."/>
    <x v="985"/>
    <s v="2024 data not available yet."/>
    <s v="2024 data not available yet."/>
    <s v="2024 data not available yet."/>
    <s v="2024 data not available yet."/>
    <s v="2024 data not available yet."/>
    <s v="2024 data not available yet."/>
    <s v="2024 data not available yet."/>
  </r>
  <r>
    <s v="9567.SR"/>
    <x v="317"/>
    <x v="3"/>
    <s v="FY"/>
    <s v="2024 data not available yet."/>
    <x v="985"/>
    <s v="2024 data not available yet."/>
    <s v="2024 data not available yet."/>
    <s v="2024 data not available yet."/>
    <s v="2024 data not available yet."/>
    <s v="2024 data not available yet."/>
    <s v="2024 data not available yet."/>
    <s v="2024 data not available yet."/>
  </r>
  <r>
    <s v="9568.SR"/>
    <x v="318"/>
    <x v="3"/>
    <s v="FY"/>
    <s v="2024 data not available yet."/>
    <x v="985"/>
    <s v="2024 data not available yet."/>
    <s v="2024 data not available yet."/>
    <s v="2024 data not available yet."/>
    <s v="2024 data not available yet."/>
    <s v="2024 data not available yet."/>
    <s v="2024 data not available yet."/>
    <s v="2024 data not available yet."/>
  </r>
  <r>
    <s v="9569.SR"/>
    <x v="319"/>
    <x v="3"/>
    <s v="FY"/>
    <s v="2024 data not available yet."/>
    <x v="985"/>
    <s v="2024 data not available yet."/>
    <s v="2024 data not available yet."/>
    <s v="2024 data not available yet."/>
    <s v="2024 data not available yet."/>
    <s v="2024 data not available yet."/>
    <s v="2024 data not available yet."/>
    <s v="2024 data not available yet."/>
  </r>
  <r>
    <s v="9570.SR"/>
    <x v="320"/>
    <x v="3"/>
    <s v="FY"/>
    <s v="2024 data not available yet."/>
    <x v="985"/>
    <s v="2024 data not available yet."/>
    <s v="2024 data not available yet."/>
    <s v="2024 data not available yet."/>
    <s v="2024 data not available yet."/>
    <s v="2024 data not available yet."/>
    <s v="2024 data not available yet."/>
    <s v="2024 data not available yet."/>
  </r>
  <r>
    <s v="9571.SR"/>
    <x v="321"/>
    <x v="3"/>
    <s v="FY"/>
    <s v="2024 data not available yet."/>
    <x v="985"/>
    <s v="2024 data not available yet."/>
    <s v="2024 data not available yet."/>
    <s v="2024 data not available yet."/>
    <s v="2024 data not available yet."/>
    <s v="2024 data not available yet."/>
    <s v="2024 data not available yet."/>
    <s v="2024 data not available yet."/>
  </r>
  <r>
    <s v="9572.SR"/>
    <x v="322"/>
    <x v="3"/>
    <s v="FY"/>
    <s v="2024 data not available yet."/>
    <x v="985"/>
    <s v="2024 data not available yet."/>
    <s v="2024 data not available yet."/>
    <s v="2024 data not available yet."/>
    <s v="2024 data not available yet."/>
    <s v="2024 data not available yet."/>
    <s v="2024 data not available yet."/>
    <s v="2024 data not available yet."/>
  </r>
  <r>
    <s v="9574.SR"/>
    <x v="323"/>
    <x v="3"/>
    <s v="FY"/>
    <s v="2024 data not available yet."/>
    <x v="985"/>
    <s v="2024 data not available yet."/>
    <s v="2024 data not available yet."/>
    <s v="2024 data not available yet."/>
    <s v="2024 data not available yet."/>
    <s v="2024 data not available yet."/>
    <s v="2024 data not available yet."/>
    <s v="2024 data not available yet."/>
  </r>
  <r>
    <s v="9575.SR"/>
    <x v="324"/>
    <x v="3"/>
    <s v="FY"/>
    <s v="2024 data not available yet."/>
    <x v="985"/>
    <s v="2024 data not available yet."/>
    <s v="2024 data not available yet."/>
    <s v="2024 data not available yet."/>
    <s v="2024 data not available yet."/>
    <s v="2024 data not available yet."/>
    <s v="2024 data not available yet."/>
    <s v="2024 data not available yet."/>
  </r>
  <r>
    <s v="9576.SR"/>
    <x v="325"/>
    <x v="3"/>
    <s v="FY"/>
    <s v="2024 data not available yet."/>
    <x v="985"/>
    <s v="2024 data not available yet."/>
    <s v="2024 data not available yet."/>
    <s v="2024 data not available yet."/>
    <s v="2024 data not available yet."/>
    <s v="2024 data not available yet."/>
    <s v="2024 data not available yet."/>
    <s v="2024 data not available yet."/>
  </r>
  <r>
    <s v="9577.SR"/>
    <x v="326"/>
    <x v="3"/>
    <s v="FY"/>
    <s v="2024 data not available yet."/>
    <x v="985"/>
    <s v="2024 data not available yet."/>
    <s v="2024 data not available yet."/>
    <s v="2024 data not available yet."/>
    <s v="2024 data not available yet."/>
    <s v="2024 data not available yet."/>
    <s v="2024 data not available yet."/>
    <s v="2024 data not available yet."/>
  </r>
  <r>
    <s v="9578.SR"/>
    <x v="327"/>
    <x v="3"/>
    <s v="FY"/>
    <s v="2024 data not available yet."/>
    <x v="985"/>
    <s v="2024 data not available yet."/>
    <s v="2024 data not available yet."/>
    <s v="2024 data not available yet."/>
    <s v="2024 data not available yet."/>
    <s v="2024 data not available yet."/>
    <s v="2024 data not available yet."/>
    <s v="2024 data not available yet."/>
  </r>
  <r>
    <s v="9579.SR"/>
    <x v="328"/>
    <x v="3"/>
    <s v="FY"/>
    <s v="2024 data not available yet."/>
    <x v="985"/>
    <s v="2024 data not available yet."/>
    <s v="2024 data not available yet."/>
    <s v="2024 data not available yet."/>
    <s v="2024 data not available yet."/>
    <s v="2024 data not available yet."/>
    <s v="2024 data not available yet."/>
    <s v="2024 data not available yet."/>
  </r>
  <r>
    <s v="9580.SR"/>
    <x v="329"/>
    <x v="3"/>
    <s v="FY"/>
    <s v="2024 data not available yet."/>
    <x v="985"/>
    <s v="2024 data not available yet."/>
    <s v="2024 data not available yet."/>
    <s v="2024 data not available yet."/>
    <s v="2024 data not available yet."/>
    <s v="2024 data not available yet."/>
    <s v="2024 data not available yet."/>
    <s v="2024 data not available yet."/>
  </r>
  <r>
    <s v="9581.SR"/>
    <x v="330"/>
    <x v="3"/>
    <s v="FY"/>
    <n v="61073774"/>
    <x v="1054"/>
    <n v="2788016"/>
    <n v="127917"/>
    <n v="11470947"/>
    <n v="16299835"/>
    <n v="0.63174522300000002"/>
    <n v="0.18782115899999999"/>
    <n v="0.26688763300000001"/>
  </r>
  <r>
    <s v="9583.SR"/>
    <x v="331"/>
    <x v="3"/>
    <s v="FY"/>
    <s v="2024 data not available yet."/>
    <x v="985"/>
    <s v="2024 data not available yet."/>
    <s v="2024 data not available yet."/>
    <s v="2024 data not available yet."/>
    <s v="2024 data not available yet."/>
    <s v="2024 data not available yet."/>
    <s v="2024 data not available yet."/>
    <s v="2024 data not available yet."/>
  </r>
  <r>
    <s v="9584.SR"/>
    <x v="332"/>
    <x v="3"/>
    <s v="FY"/>
    <s v="2024 data not available yet."/>
    <x v="985"/>
    <s v="2024 data not available yet."/>
    <s v="2024 data not available yet."/>
    <s v="2024 data not available yet."/>
    <s v="2024 data not available yet."/>
    <s v="2024 data not available yet."/>
    <s v="2024 data not available yet."/>
    <s v="2024 data not available yet."/>
  </r>
  <r>
    <s v="9585.SR"/>
    <x v="333"/>
    <x v="3"/>
    <s v="FY"/>
    <s v="2024 data not available yet."/>
    <x v="985"/>
    <s v="2024 data not available yet."/>
    <s v="2024 data not available yet."/>
    <s v="2024 data not available yet."/>
    <s v="2024 data not available yet."/>
    <s v="2024 data not available yet."/>
    <s v="2024 data not available yet."/>
    <s v="2024 data not available yet."/>
  </r>
  <r>
    <s v="9586.SR"/>
    <x v="334"/>
    <x v="3"/>
    <s v="FY"/>
    <s v="2024 data not available yet."/>
    <x v="985"/>
    <s v="2024 data not available yet."/>
    <s v="2024 data not available yet."/>
    <s v="2024 data not available yet."/>
    <s v="2024 data not available yet."/>
    <s v="2024 data not available yet."/>
    <s v="2024 data not available yet."/>
    <s v="2024 data not available yet."/>
  </r>
  <r>
    <s v="9587.SR"/>
    <x v="335"/>
    <x v="3"/>
    <s v="FY"/>
    <s v="2024 data not available yet."/>
    <x v="985"/>
    <s v="2024 data not available yet."/>
    <s v="2024 data not available yet."/>
    <s v="2024 data not available yet."/>
    <s v="2024 data not available yet."/>
    <s v="2024 data not available yet."/>
    <s v="2024 data not available yet."/>
    <s v="2024 data not available yet."/>
  </r>
  <r>
    <s v="9588.SR"/>
    <x v="336"/>
    <x v="3"/>
    <s v="FY"/>
    <s v="2024 data not available yet."/>
    <x v="985"/>
    <s v="2024 data not available yet."/>
    <s v="2024 data not available yet."/>
    <s v="2024 data not available yet."/>
    <s v="2024 data not available yet."/>
    <s v="2024 data not available yet."/>
    <s v="2024 data not available yet."/>
    <s v="2024 data not available yet."/>
  </r>
  <r>
    <s v="9589.SR"/>
    <x v="337"/>
    <x v="3"/>
    <s v="FY"/>
    <s v="2024 data not available yet."/>
    <x v="985"/>
    <s v="2024 data not available yet."/>
    <s v="2024 data not available yet."/>
    <s v="2024 data not available yet."/>
    <s v="2024 data not available yet."/>
    <s v="2024 data not available yet."/>
    <s v="2024 data not available yet."/>
    <s v="2024 data not available yet."/>
  </r>
  <r>
    <s v="9590.SR"/>
    <x v="338"/>
    <x v="3"/>
    <s v="FY"/>
    <s v="2024 data not available yet."/>
    <x v="985"/>
    <s v="2024 data not available yet."/>
    <s v="2024 data not available yet."/>
    <s v="2024 data not available yet."/>
    <s v="2024 data not available yet."/>
    <s v="2024 data not available yet."/>
    <s v="2024 data not available yet."/>
    <s v="2024 data not available yet."/>
  </r>
  <r>
    <s v="9591.SR"/>
    <x v="339"/>
    <x v="3"/>
    <s v="FY"/>
    <s v="2024 data not available yet."/>
    <x v="985"/>
    <s v="2024 data not available yet."/>
    <s v="2024 data not available yet."/>
    <s v="2024 data not available yet."/>
    <s v="2024 data not available yet."/>
    <s v="2024 data not available yet."/>
    <s v="2024 data not available yet."/>
    <s v="2024 data not available yet."/>
  </r>
  <r>
    <s v="9592.SR"/>
    <x v="340"/>
    <x v="3"/>
    <s v="FY"/>
    <s v="2024 data not available yet."/>
    <x v="985"/>
    <s v="2024 data not available yet."/>
    <s v="2024 data not available yet."/>
    <s v="2024 data not available yet."/>
    <s v="2024 data not available yet."/>
    <s v="2024 data not available yet."/>
    <s v="2024 data not available yet."/>
    <s v="2024 data not available yet."/>
  </r>
  <r>
    <s v="9593.SR"/>
    <x v="341"/>
    <x v="3"/>
    <s v="FY"/>
    <s v="2024 data not available yet."/>
    <x v="985"/>
    <s v="2024 data not available yet."/>
    <s v="2024 data not available yet."/>
    <s v="2024 data not available yet."/>
    <s v="2024 data not available yet."/>
    <s v="2024 data not available yet."/>
    <s v="2024 data not available yet."/>
    <s v="2024 data not available yet."/>
  </r>
  <r>
    <s v="9594.SR"/>
    <x v="342"/>
    <x v="3"/>
    <s v="FY"/>
    <s v="2024 data not available yet."/>
    <x v="985"/>
    <s v="2024 data not available yet."/>
    <s v="2024 data not available yet."/>
    <s v="2024 data not available yet."/>
    <s v="2024 data not available yet."/>
    <s v="2024 data not available yet."/>
    <s v="2024 data not available yet."/>
    <s v="2024 data not available yet."/>
  </r>
  <r>
    <s v="9595.SR"/>
    <x v="343"/>
    <x v="3"/>
    <s v="FY"/>
    <s v="2024 data not available yet."/>
    <x v="985"/>
    <s v="2024 data not available yet."/>
    <s v="2024 data not available yet."/>
    <s v="2024 data not available yet."/>
    <s v="2024 data not available yet."/>
    <s v="2024 data not available yet."/>
    <s v="2024 data not available yet."/>
    <s v="2024 data not available yet."/>
  </r>
  <r>
    <s v="9596.SR"/>
    <x v="344"/>
    <x v="3"/>
    <s v="FY"/>
    <s v="2024 data not available yet."/>
    <x v="985"/>
    <s v="2024 data not available yet."/>
    <s v="2024 data not available yet."/>
    <s v="2024 data not available yet."/>
    <s v="2024 data not available yet."/>
    <s v="2024 data not available yet."/>
    <s v="2024 data not available yet."/>
    <s v="2024 data not available yet."/>
  </r>
  <r>
    <s v="9597.SR"/>
    <x v="345"/>
    <x v="3"/>
    <s v="FY"/>
    <s v="Unavailable"/>
    <x v="34"/>
    <s v="Unavailable"/>
    <s v="Unavailable"/>
    <s v="Unavailable"/>
    <s v="Unavailable"/>
    <s v="Unavailable"/>
    <s v="Unavailable"/>
    <s v="Unavailable"/>
  </r>
  <r>
    <s v="9598.SR"/>
    <x v="346"/>
    <x v="3"/>
    <s v="FY"/>
    <n v="29116255"/>
    <x v="1055"/>
    <n v="2915760"/>
    <n v="209713"/>
    <n v="9404480"/>
    <n v="7635779"/>
    <n v="0.47704078"/>
    <n v="0.32299758299999998"/>
    <n v="0.26225141299999999"/>
  </r>
  <r>
    <s v="9599.SR"/>
    <x v="347"/>
    <x v="3"/>
    <s v="FY"/>
    <s v="2024 data not available yet."/>
    <x v="985"/>
    <s v="2024 data not available yet."/>
    <s v="2024 data not available yet."/>
    <s v="2024 data not available yet."/>
    <s v="2024 data not available yet."/>
    <s v="2024 data not available yet."/>
    <s v="2024 data not available yet."/>
    <s v="2024 data not available yet."/>
  </r>
  <r>
    <s v="9600.SR"/>
    <x v="348"/>
    <x v="3"/>
    <s v="FY"/>
    <s v="2024 data not available yet."/>
    <x v="985"/>
    <s v="2024 data not available yet."/>
    <s v="2024 data not available yet."/>
    <s v="2024 data not available yet."/>
    <s v="2024 data not available yet."/>
    <s v="2024 data not available yet."/>
    <s v="2024 data not available yet."/>
    <s v="2024 data not available yet."/>
  </r>
  <r>
    <s v="9601.SR"/>
    <x v="349"/>
    <x v="3"/>
    <s v="FY"/>
    <s v="2024 data not available yet."/>
    <x v="985"/>
    <s v="2024 data not available yet."/>
    <s v="2024 data not available yet."/>
    <s v="2024 data not available yet."/>
    <s v="2024 data not available yet."/>
    <s v="2024 data not available yet."/>
    <s v="2024 data not available yet."/>
    <s v="2024 data not available yet."/>
  </r>
  <r>
    <s v="9602.SR"/>
    <x v="350"/>
    <x v="3"/>
    <s v="FY"/>
    <s v="Unavailable"/>
    <x v="34"/>
    <s v="Unavailable"/>
    <s v="Unavailable"/>
    <s v="Unavailable"/>
    <s v="Unavailable"/>
    <s v="Unavailable"/>
    <s v="Unavailable"/>
    <s v="Unavailable"/>
  </r>
  <r>
    <s v="9603.SR"/>
    <x v="351"/>
    <x v="3"/>
    <s v="FY"/>
    <n v="42802584"/>
    <x v="1056"/>
    <n v="0"/>
    <n v="34361"/>
    <n v="10234555"/>
    <n v="16190442"/>
    <n v="0.37825854199999998"/>
    <n v="0.23911068099999999"/>
    <n v="0.37825851799999999"/>
  </r>
  <r>
    <s v="9604.SR"/>
    <x v="352"/>
    <x v="3"/>
    <s v="FY"/>
    <s v="Unavailable"/>
    <x v="34"/>
    <s v="Unavailable"/>
    <s v="Unavailable"/>
    <s v="Unavailable"/>
    <s v="Unavailable"/>
    <s v="Unavailable"/>
    <s v="Unavailable"/>
    <s v="Unavailable"/>
  </r>
  <r>
    <s v="9605.SR"/>
    <x v="353"/>
    <x v="3"/>
    <s v="FY"/>
    <s v="Unavailable"/>
    <x v="34"/>
    <s v="Unavailable"/>
    <s v="Unavailable"/>
    <s v="Unavailable"/>
    <s v="Unavailable"/>
    <s v="Unavailable"/>
    <s v="Unavailable"/>
    <s v="Unavailable"/>
  </r>
  <r>
    <s v="9606.SR"/>
    <x v="354"/>
    <x v="3"/>
    <s v="FY"/>
    <s v="Unavailable"/>
    <x v="34"/>
    <s v="Unavailable"/>
    <s v="Unavailable"/>
    <s v="Unavailable"/>
    <s v="Unavailable"/>
    <s v="Unavailable"/>
    <s v="Unavailable"/>
    <s v="Unavailable"/>
  </r>
  <r>
    <s v="9607.SR"/>
    <x v="355"/>
    <x v="3"/>
    <s v="FY"/>
    <s v="Unavailable"/>
    <x v="34"/>
    <s v="Unavailable"/>
    <s v="Unavailable"/>
    <s v="Unavailable"/>
    <s v="Unavailable"/>
    <s v="Unavailable"/>
    <s v="Unavailable"/>
    <s v="Unavailable"/>
  </r>
  <r>
    <s v="9608.SR"/>
    <x v="356"/>
    <x v="3"/>
    <s v="FY"/>
    <s v="Unavailable"/>
    <x v="34"/>
    <s v="Unavailable"/>
    <s v="Unavailable"/>
    <s v="Unavailable"/>
    <s v="Unavailable"/>
    <s v="Unavailable"/>
    <s v="Unavailable"/>
    <s v="Unavailable"/>
  </r>
  <r>
    <s v="9609.SR"/>
    <x v="357"/>
    <x v="3"/>
    <s v="FY"/>
    <s v="Unavailable"/>
    <x v="34"/>
    <s v="Unavailable"/>
    <s v="Unavailable"/>
    <s v="Unavailable"/>
    <s v="Unavailable"/>
    <s v="Unavailable"/>
    <s v="Unavailable"/>
    <s v="Unavailable"/>
  </r>
  <r>
    <s v="9610.SR"/>
    <x v="358"/>
    <x v="3"/>
    <s v="FY"/>
    <s v="Unavailable"/>
    <x v="34"/>
    <s v="Unavailable"/>
    <s v="Unavailable"/>
    <s v="Unavailable"/>
    <s v="Unavailable"/>
    <s v="Unavailable"/>
    <s v="Unavailable"/>
    <s v="Unavailable"/>
  </r>
  <r>
    <s v="9611.SR"/>
    <x v="359"/>
    <x v="3"/>
    <s v="FY"/>
    <s v="Unavailable"/>
    <x v="34"/>
    <s v="Unavailable"/>
    <s v="Unavailable"/>
    <s v="Unavailable"/>
    <s v="Unavailable"/>
    <s v="Unavailable"/>
    <s v="Unavailable"/>
    <s v="Unavailable"/>
  </r>
  <r>
    <s v="9612.SR"/>
    <x v="360"/>
    <x v="3"/>
    <s v="FY"/>
    <s v="Unavailable"/>
    <x v="34"/>
    <s v="Unavailable"/>
    <s v="Unavailable"/>
    <s v="Unavailable"/>
    <s v="Unavailable"/>
    <s v="Unavailable"/>
    <s v="Unavailable"/>
    <s v="Unavailable"/>
  </r>
  <r>
    <s v="9613.SR"/>
    <x v="361"/>
    <x v="3"/>
    <s v="FY"/>
    <s v="Unavailable"/>
    <x v="34"/>
    <s v="Unavailable"/>
    <s v="Unavailable"/>
    <s v="Unavailable"/>
    <s v="Unavailable"/>
    <s v="Unavailable"/>
    <s v="Unavailable"/>
    <s v="Unavailable"/>
  </r>
  <r>
    <s v="9614.SR"/>
    <x v="362"/>
    <x v="3"/>
    <s v="FY"/>
    <s v="Unavailable"/>
    <x v="34"/>
    <s v="Unavailable"/>
    <s v="Unavailable"/>
    <s v="Unavailable"/>
    <s v="Unavailable"/>
    <s v="Unavailable"/>
    <s v="Unavailable"/>
    <s v="Unavailable"/>
  </r>
  <r>
    <s v="9615.SR"/>
    <x v="363"/>
    <x v="3"/>
    <s v="FY"/>
    <s v="Unavailable"/>
    <x v="34"/>
    <s v="Unavailable"/>
    <s v="Unavailable"/>
    <s v="Unavailable"/>
    <s v="Unavailable"/>
    <s v="Unavailable"/>
    <s v="Unavailable"/>
    <s v="Unavailable"/>
  </r>
  <r>
    <s v="9616.SR"/>
    <x v="364"/>
    <x v="3"/>
    <s v="FY"/>
    <s v="Unavailable"/>
    <x v="34"/>
    <s v="Unavailable"/>
    <s v="Unavailable"/>
    <s v="Unavailable"/>
    <s v="Unavailable"/>
    <s v="Unavailable"/>
    <s v="Unavailable"/>
    <s v="Unavailable"/>
  </r>
  <r>
    <s v="9617.SR"/>
    <x v="365"/>
    <x v="3"/>
    <s v="FY"/>
    <s v="Unavailable"/>
    <x v="34"/>
    <s v="Unavailable"/>
    <s v="Unavailable"/>
    <s v="Unavailable"/>
    <s v="Unavailable"/>
    <s v="Unavailable"/>
    <s v="Unavailable"/>
    <s v="Unavailable"/>
  </r>
  <r>
    <s v="9618.SR"/>
    <x v="366"/>
    <x v="3"/>
    <s v="FY"/>
    <s v="Unavailable"/>
    <x v="34"/>
    <s v="Unavailable"/>
    <s v="Unavailable"/>
    <s v="Unavailable"/>
    <s v="Unavailable"/>
    <s v="Unavailable"/>
    <s v="Unavailable"/>
    <s v="Unavailable"/>
  </r>
  <r>
    <s v="9619.SR"/>
    <x v="367"/>
    <x v="3"/>
    <s v="FY"/>
    <s v="Unavailable"/>
    <x v="34"/>
    <s v="Unavailable"/>
    <s v="Unavailable"/>
    <s v="Unavailable"/>
    <s v="Unavailable"/>
    <s v="Unavailable"/>
    <s v="Unavailable"/>
    <s v="Unavailable"/>
  </r>
  <r>
    <s v="9620.SR"/>
    <x v="368"/>
    <x v="3"/>
    <s v="FY"/>
    <s v="Unavailable"/>
    <x v="34"/>
    <s v="Unavailable"/>
    <s v="Unavailable"/>
    <s v="Unavailable"/>
    <s v="Unavailable"/>
    <s v="Unavailable"/>
    <s v="Unavailable"/>
    <s v="Unavailable"/>
  </r>
  <r>
    <s v="9621.SR"/>
    <x v="369"/>
    <x v="3"/>
    <s v="FY"/>
    <s v="Unavailable"/>
    <x v="34"/>
    <s v="Unavailable"/>
    <s v="Unavailable"/>
    <s v="Unavailable"/>
    <s v="Unavailable"/>
    <s v="Unavailable"/>
    <s v="Unavailable"/>
    <s v="Unavailable"/>
  </r>
  <r>
    <s v="9622.SR"/>
    <x v="370"/>
    <x v="3"/>
    <s v="FY"/>
    <s v="Unavailable"/>
    <x v="34"/>
    <s v="Unavailable"/>
    <s v="Unavailable"/>
    <s v="Unavailable"/>
    <s v="Unavailable"/>
    <s v="Unavailable"/>
    <s v="Unavailable"/>
    <s v="Unavailable"/>
  </r>
  <r>
    <s v="9623.SR"/>
    <x v="371"/>
    <x v="3"/>
    <s v="FY"/>
    <s v="Unavailable"/>
    <x v="34"/>
    <s v="Unavailable"/>
    <s v="Unavailable"/>
    <s v="Unavailable"/>
    <s v="Unavailable"/>
    <s v="Unavailable"/>
    <s v="Unavailable"/>
    <s v="Unavailable"/>
  </r>
  <r>
    <s v="9624.SR"/>
    <x v="372"/>
    <x v="3"/>
    <s v="FY"/>
    <s v="Unavailable"/>
    <x v="34"/>
    <s v="Unavailable"/>
    <s v="Unavailable"/>
    <s v="Unavailable"/>
    <s v="Unavailable"/>
    <s v="Unavailable"/>
    <s v="Unavailable"/>
    <s v="Unavailable"/>
  </r>
  <r>
    <s v="9625.SR"/>
    <x v="373"/>
    <x v="3"/>
    <s v="FY"/>
    <s v="Unavailable"/>
    <x v="34"/>
    <s v="Unavailable"/>
    <s v="Unavailable"/>
    <s v="Unavailable"/>
    <s v="Unavailable"/>
    <s v="Unavailable"/>
    <s v="Unavailable"/>
    <s v="Unavailable"/>
  </r>
  <r>
    <s v="9626.SR"/>
    <x v="374"/>
    <x v="3"/>
    <s v="FY"/>
    <s v="Unavailable"/>
    <x v="34"/>
    <s v="Unavailable"/>
    <s v="Unavailable"/>
    <s v="Unavailable"/>
    <s v="Unavailable"/>
    <s v="Unavailable"/>
    <s v="Unavailable"/>
    <s v="Unavailable"/>
  </r>
  <r>
    <s v="9627.SR"/>
    <x v="375"/>
    <x v="3"/>
    <s v="FY"/>
    <s v="Unavailable"/>
    <x v="34"/>
    <s v="Unavailable"/>
    <s v="Unavailable"/>
    <s v="Unavailable"/>
    <s v="Unavailable"/>
    <s v="Unavailable"/>
    <s v="Unavailable"/>
    <s v="Unavailable"/>
  </r>
  <r>
    <s v="9628.SR"/>
    <x v="376"/>
    <x v="3"/>
    <s v="FY"/>
    <s v="Unavailable"/>
    <x v="34"/>
    <s v="Unavailable"/>
    <s v="Unavailable"/>
    <s v="Unavailable"/>
    <s v="Unavailable"/>
    <s v="Unavailable"/>
    <s v="Unavailable"/>
    <s v="Unavailable"/>
  </r>
  <r>
    <s v="1010.SR"/>
    <x v="0"/>
    <x v="4"/>
    <s v="FY"/>
    <n v="11086100000"/>
    <x v="1057"/>
    <n v="974969000"/>
    <n v="218113000"/>
    <n v="4714997000"/>
    <n v="5952973000"/>
    <n v="1"/>
    <n v="0.425307096"/>
    <n v="0.53872335599999999"/>
  </r>
  <r>
    <s v="1020.SR"/>
    <x v="1"/>
    <x v="4"/>
    <s v="FY"/>
    <n v="3280614000"/>
    <x v="1058"/>
    <n v="429891000"/>
    <n v="87739000"/>
    <n v="33754000"/>
    <n v="229361999"/>
    <n v="1"/>
    <n v="1.0288927999999999E-2"/>
    <n v="7.4876531999999996E-2"/>
  </r>
  <r>
    <s v="1030.SR"/>
    <x v="2"/>
    <x v="4"/>
    <s v="FY"/>
    <n v="2844407000"/>
    <x v="1059"/>
    <n v="214075000"/>
    <n v="64565000"/>
    <n v="979561000"/>
    <n v="1327255000"/>
    <n v="1"/>
    <n v="0.34438144799999998"/>
    <n v="0.48276600400000003"/>
  </r>
  <r>
    <s v="1050.SR"/>
    <x v="3"/>
    <x v="4"/>
    <s v="FY"/>
    <n v="7096783000"/>
    <x v="1060"/>
    <n v="120525000"/>
    <n v="0"/>
    <n v="1546211000"/>
    <n v="2220490000"/>
    <n v="1"/>
    <n v="0.217874916"/>
    <n v="0.31288683900000003"/>
  </r>
  <r>
    <s v="1060.SR"/>
    <x v="4"/>
    <x v="4"/>
    <s v="FY"/>
    <n v="8875354000"/>
    <x v="1061"/>
    <n v="1630006000"/>
    <n v="96091000"/>
    <n v="-4167596000"/>
    <n v="-3705865000"/>
    <n v="1"/>
    <n v="-0.469569552"/>
    <n v="-0.40431897100000003"/>
  </r>
  <r>
    <s v="1080.SR"/>
    <x v="5"/>
    <x v="4"/>
    <s v="FY"/>
    <n v="5835693000"/>
    <x v="1062"/>
    <n v="571927000"/>
    <n v="63663000"/>
    <n v="2072212000"/>
    <n v="2742384000"/>
    <n v="1"/>
    <n v="0.35509270300000001"/>
    <n v="0.47898201600000001"/>
  </r>
  <r>
    <s v="1111.SR"/>
    <x v="6"/>
    <x v="4"/>
    <s v="FY"/>
    <n v="1079635090"/>
    <x v="1063"/>
    <n v="23934180"/>
    <n v="253057"/>
    <n v="500518870"/>
    <n v="618549219"/>
    <n v="0.69875644000000003"/>
    <n v="0.46360003900000002"/>
    <n v="0.58041597700000003"/>
  </r>
  <r>
    <s v="1120.SR"/>
    <x v="7"/>
    <x v="4"/>
    <s v="FY"/>
    <n v="20668060000"/>
    <x v="1064"/>
    <n v="2646409000"/>
    <n v="0"/>
    <n v="10595548000"/>
    <n v="12888823000"/>
    <n v="1"/>
    <n v="0.51265324400000001"/>
    <n v="0.62568847800000005"/>
  </r>
  <r>
    <s v="1140.SR"/>
    <x v="8"/>
    <x v="4"/>
    <s v="FY"/>
    <n v="4262047000"/>
    <x v="1065"/>
    <n v="640665000"/>
    <n v="70406000"/>
    <n v="1348518000"/>
    <n v="1762115000"/>
    <n v="1"/>
    <n v="0.31640148499999998"/>
    <n v="0.41344335300000001"/>
  </r>
  <r>
    <s v="1150.SR"/>
    <x v="9"/>
    <x v="4"/>
    <s v="FY"/>
    <n v="5734970000"/>
    <x v="1066"/>
    <n v="772906000"/>
    <n v="0"/>
    <n v="1965992000"/>
    <n v="2448543000"/>
    <n v="1"/>
    <n v="0.34280772199999998"/>
    <n v="0.42774051099999999"/>
  </r>
  <r>
    <s v="1180.SR"/>
    <x v="10"/>
    <x v="4"/>
    <s v="FY"/>
    <n v="21940957000"/>
    <x v="1067"/>
    <n v="1706046000"/>
    <n v="191970000"/>
    <n v="11440097000"/>
    <n v="13833842000"/>
    <n v="1"/>
    <n v="0.52140373799999995"/>
    <n v="0.62503358499999995"/>
  </r>
  <r>
    <s v="1182.SR"/>
    <x v="11"/>
    <x v="4"/>
    <s v="FY"/>
    <n v="210987000"/>
    <x v="1068"/>
    <n v="11855000"/>
    <n v="65989999"/>
    <n v="98900000"/>
    <n v="0"/>
    <n v="0.95708740400000003"/>
    <n v="0.46874925899999997"/>
    <n v="0.57734362800000005"/>
  </r>
  <r>
    <s v="1183.SR"/>
    <x v="12"/>
    <x v="4"/>
    <s v="FY"/>
    <n v="207202948"/>
    <x v="1069"/>
    <n v="12125979"/>
    <n v="93167534"/>
    <n v="85115509"/>
    <n v="0"/>
    <n v="0.52525303400000001"/>
    <n v="0.41078329200000002"/>
    <n v="0.49602586700000001"/>
  </r>
  <r>
    <s v="1201.SR"/>
    <x v="13"/>
    <x v="4"/>
    <s v="FY"/>
    <n v="754176000"/>
    <x v="1070"/>
    <n v="18338000"/>
    <n v="31964000"/>
    <n v="-66342000"/>
    <n v="38804000"/>
    <n v="7.6120163000000005E-2"/>
    <n v="-8.7966204000000006E-2"/>
    <n v="9.2222504999999996E-2"/>
  </r>
  <r>
    <s v="1202.SR"/>
    <x v="14"/>
    <x v="4"/>
    <s v="FY"/>
    <n v="724685412"/>
    <x v="1071"/>
    <n v="12532087"/>
    <n v="18899174"/>
    <n v="20175697"/>
    <n v="151737791"/>
    <n v="0.19767073499999999"/>
    <n v="2.7840627999999999E-2"/>
    <n v="0.20685061800000001"/>
  </r>
  <r>
    <s v="1210.SR"/>
    <x v="15"/>
    <x v="4"/>
    <s v="FY"/>
    <n v="500239748"/>
    <x v="1072"/>
    <n v="6442531"/>
    <n v="136862"/>
    <n v="58289848"/>
    <n v="88503721"/>
    <n v="0.26246993899999999"/>
    <n v="0.116523823"/>
    <n v="0.191115809"/>
  </r>
  <r>
    <s v="1211.SR"/>
    <x v="16"/>
    <x v="4"/>
    <s v="FY"/>
    <n v="18579823261"/>
    <x v="1073"/>
    <n v="591332003"/>
    <n v="1405836232"/>
    <n v="-847357358"/>
    <n v="5565776965"/>
    <n v="0.13816034299999999"/>
    <n v="-4.5606319999999999E-2"/>
    <n v="0.29845440299999998"/>
  </r>
  <r>
    <s v="1212.SR"/>
    <x v="17"/>
    <x v="4"/>
    <s v="FY"/>
    <n v="2047876104"/>
    <x v="1074"/>
    <n v="31091649"/>
    <n v="47871018"/>
    <n v="115444034"/>
    <n v="286671558"/>
    <n v="0.39192867999999997"/>
    <n v="5.6372567999999998E-2"/>
    <n v="0.230722862"/>
  </r>
  <r>
    <s v="1213.SR"/>
    <x v="18"/>
    <x v="4"/>
    <s v="FY"/>
    <n v="192201000"/>
    <x v="1075"/>
    <n v="5405000"/>
    <n v="20738000"/>
    <n v="-83417000"/>
    <n v="-37876000"/>
    <n v="0.127403083"/>
    <n v="-0.43400918799999999"/>
    <n v="2.3121628000000002E-2"/>
  </r>
  <r>
    <s v="1214.SR"/>
    <x v="19"/>
    <x v="4"/>
    <s v="FY"/>
    <n v="932699000"/>
    <x v="1076"/>
    <n v="28077000"/>
    <n v="782000"/>
    <n v="7426000"/>
    <n v="29901000"/>
    <n v="0.20967107300000001"/>
    <n v="7.9618399999999995E-3"/>
    <n v="4.5765031999999997E-2"/>
  </r>
  <r>
    <s v="1301.SR"/>
    <x v="20"/>
    <x v="4"/>
    <s v="FY"/>
    <n v="777327537"/>
    <x v="1077"/>
    <n v="1502502"/>
    <n v="420069"/>
    <n v="62145447"/>
    <n v="103102181"/>
    <n v="0.14602553600000001"/>
    <n v="7.9947568999999996E-2"/>
    <n v="0.13263672800000001"/>
  </r>
  <r>
    <s v="1302.SR"/>
    <x v="21"/>
    <x v="4"/>
    <s v="FY"/>
    <n v="2418072000"/>
    <x v="1078"/>
    <n v="15368000"/>
    <n v="0"/>
    <n v="90168000"/>
    <n v="212200000"/>
    <n v="0.13922331499999999"/>
    <n v="3.7289212000000002E-2"/>
    <n v="8.4643054999999995E-2"/>
  </r>
  <r>
    <s v="1303.SR"/>
    <x v="22"/>
    <x v="4"/>
    <s v="FY"/>
    <n v="648685768"/>
    <x v="1079"/>
    <n v="9911122"/>
    <n v="7233084"/>
    <n v="23922683"/>
    <n v="67401407"/>
    <n v="0.168186896"/>
    <n v="3.6878692999999997E-2"/>
    <n v="0.103457326"/>
  </r>
  <r>
    <s v="1304.SR"/>
    <x v="23"/>
    <x v="4"/>
    <s v="FY"/>
    <n v="1867420987"/>
    <x v="1080"/>
    <n v="10164610"/>
    <n v="21782230"/>
    <n v="75945994"/>
    <n v="157371663"/>
    <n v="0.107994542"/>
    <n v="4.0668919999999997E-2"/>
    <n v="8.4251553000000007E-2"/>
  </r>
  <r>
    <s v="1320.SR"/>
    <x v="24"/>
    <x v="4"/>
    <s v="FY"/>
    <n v="508511974"/>
    <x v="1081"/>
    <n v="5595502"/>
    <n v="10089944"/>
    <n v="-34476423"/>
    <n v="17001887"/>
    <n v="4.8455765999999997E-2"/>
    <n v="-6.7798645000000005E-2"/>
    <n v="3.7859990000000003E-2"/>
  </r>
  <r>
    <s v="1321.SR"/>
    <x v="25"/>
    <x v="4"/>
    <s v="FY"/>
    <n v="1668863844"/>
    <x v="1082"/>
    <n v="12140530"/>
    <n v="47287967"/>
    <n v="236933819"/>
    <n v="347647502"/>
    <n v="0.20133706500000001"/>
    <n v="0.141973127"/>
    <n v="0.20724936999999999"/>
  </r>
  <r>
    <s v="1322.SR"/>
    <x v="26"/>
    <x v="4"/>
    <s v="FY"/>
    <n v="375150752"/>
    <x v="1083"/>
    <n v="3794325"/>
    <n v="6751853"/>
    <n v="88803707"/>
    <n v="147380974"/>
    <n v="0.333890036"/>
    <n v="0.23671472499999999"/>
    <n v="0.39285799999999998"/>
  </r>
  <r>
    <s v="1810.SR"/>
    <x v="27"/>
    <x v="4"/>
    <s v="FY"/>
    <n v="904593862"/>
    <x v="1084"/>
    <n v="166930827"/>
    <n v="30866105"/>
    <n v="9757989"/>
    <n v="362449085"/>
    <n v="0.33933237999999999"/>
    <n v="1.0787148999999999E-2"/>
    <n v="-0.408172215"/>
  </r>
  <r>
    <s v="1820.SR"/>
    <x v="28"/>
    <x v="4"/>
    <s v="FY"/>
    <n v="613108000"/>
    <x v="1085"/>
    <n v="50548000"/>
    <n v="30108000"/>
    <n v="-200156000"/>
    <n v="190629000"/>
    <n v="1.9781180999999998E-2"/>
    <n v="-0.32646124300000001"/>
    <n v="7.8310835999999995E-2"/>
  </r>
  <r>
    <s v="1830.SR"/>
    <x v="29"/>
    <x v="4"/>
    <s v="FY"/>
    <n v="659629095"/>
    <x v="1086"/>
    <n v="29727120"/>
    <n v="52670076"/>
    <n v="-163918948"/>
    <n v="199716307"/>
    <n v="0.195266517"/>
    <n v="-0.24850169499999999"/>
    <n v="0.38239912199999998"/>
  </r>
  <r>
    <s v="1831.SR"/>
    <x v="30"/>
    <x v="4"/>
    <s v="FY"/>
    <n v="1416355176"/>
    <x v="1087"/>
    <n v="12569868"/>
    <n v="76999"/>
    <n v="177317858"/>
    <n v="213997124"/>
    <n v="0.18768433600000001"/>
    <n v="0.12519307399999999"/>
    <n v="0.14568764100000001"/>
  </r>
  <r>
    <s v="1832.SR"/>
    <x v="31"/>
    <x v="4"/>
    <s v="FY"/>
    <n v="54282788"/>
    <x v="1088"/>
    <n v="1124650"/>
    <n v="420241"/>
    <n v="2578813"/>
    <n v="7941928"/>
    <n v="0.270415348"/>
    <n v="4.7507011000000002E-2"/>
    <n v="0.14865299500000001"/>
  </r>
  <r>
    <s v="1833.SR"/>
    <x v="32"/>
    <x v="4"/>
    <s v="FY"/>
    <n v="686656308"/>
    <x v="1089"/>
    <n v="19057447"/>
    <n v="385338"/>
    <n v="45856723"/>
    <n v="65666561"/>
    <n v="0.11690452899999999"/>
    <n v="6.6782643000000003E-2"/>
    <n v="8.9803879000000003E-2"/>
  </r>
  <r>
    <s v="1834.SR"/>
    <x v="33"/>
    <x v="4"/>
    <s v="FY"/>
    <n v="1854713638"/>
    <x v="1090"/>
    <n v="60376017"/>
    <n v="0"/>
    <n v="138037378"/>
    <n v="198087308"/>
    <n v="0.13700984399999999"/>
    <n v="7.4425169999999999E-2"/>
    <n v="0.107026619"/>
  </r>
  <r>
    <s v="1835.SR"/>
    <x v="34"/>
    <x v="4"/>
    <s v="FY"/>
    <s v="Unavailable"/>
    <x v="34"/>
    <s v="Unavailable"/>
    <s v="Unavailable"/>
    <s v="Unavailable"/>
    <s v="Unavailable"/>
    <s v="Unavailable"/>
    <s v="Unavailable"/>
    <s v="Unavailable"/>
  </r>
  <r>
    <s v="2001.SR"/>
    <x v="35"/>
    <x v="4"/>
    <s v="FY"/>
    <n v="495709267"/>
    <x v="1091"/>
    <n v="13144253"/>
    <n v="30673834"/>
    <n v="-276094306"/>
    <n v="-108780690"/>
    <n v="3.6161934E-2"/>
    <n v="-0.55696821600000002"/>
    <n v="8.7206095999999997E-2"/>
  </r>
  <r>
    <s v="2010.SR"/>
    <x v="36"/>
    <x v="4"/>
    <s v="FY"/>
    <n v="116949287000"/>
    <x v="1092"/>
    <n v="9320788000"/>
    <n v="3326293000"/>
    <n v="66825000"/>
    <n v="16712830999"/>
    <n v="0.19890772800000001"/>
    <n v="5.7140200000000004E-4"/>
    <n v="0.142906652"/>
  </r>
  <r>
    <s v="2020.SR"/>
    <x v="37"/>
    <x v="4"/>
    <s v="FY"/>
    <n v="3327542000"/>
    <x v="1093"/>
    <n v="108981000"/>
    <n v="22083000"/>
    <n v="1294401000"/>
    <n v="1888490000"/>
    <n v="0.50042584000000001"/>
    <n v="0.38899614199999999"/>
    <n v="0.58659124399999996"/>
  </r>
  <r>
    <s v="2030.SR"/>
    <x v="38"/>
    <x v="4"/>
    <s v="FY"/>
    <n v="15777542"/>
    <x v="1094"/>
    <n v="950011"/>
    <n v="178"/>
    <n v="13380263"/>
    <n v="13001356"/>
    <n v="0.99915741000000002"/>
    <n v="0.84805751100000004"/>
    <n v="0.82404191999999998"/>
  </r>
  <r>
    <s v="2040.SR"/>
    <x v="39"/>
    <x v="4"/>
    <s v="FY"/>
    <n v="1516060000"/>
    <x v="1095"/>
    <n v="17236000"/>
    <n v="39548000"/>
    <n v="77700000"/>
    <n v="278549000"/>
    <n v="0.25851945199999998"/>
    <n v="5.1251270000000002E-2"/>
    <n v="0.180582563"/>
  </r>
  <r>
    <s v="2050.SR"/>
    <x v="40"/>
    <x v="4"/>
    <s v="FY"/>
    <n v="21701941000"/>
    <x v="1096"/>
    <n v="247388000"/>
    <n v="529182000"/>
    <n v="910802000"/>
    <n v="2126444000"/>
    <n v="0.21382340899999999"/>
    <n v="4.1968687999999997E-2"/>
    <n v="0.12981848000000001"/>
  </r>
  <r>
    <s v="2060.SR"/>
    <x v="41"/>
    <x v="4"/>
    <s v="FY"/>
    <n v="2271835000"/>
    <x v="1097"/>
    <n v="204760000"/>
    <n v="228253000"/>
    <n v="-448300000"/>
    <n v="-145461000"/>
    <n v="0.14518484000000001"/>
    <n v="-0.19732947200000001"/>
    <n v="0.365924902"/>
  </r>
  <r>
    <s v="2070.SR"/>
    <x v="42"/>
    <x v="4"/>
    <s v="FY"/>
    <n v="1559477028"/>
    <x v="1098"/>
    <n v="49547358"/>
    <n v="33438040"/>
    <n v="124787295"/>
    <n v="241950974"/>
    <n v="0.44362175999999998"/>
    <n v="8.0018680999999994E-2"/>
    <n v="0.17748740900000001"/>
  </r>
  <r>
    <s v="2080.SR"/>
    <x v="43"/>
    <x v="4"/>
    <s v="FY"/>
    <n v="1963041600"/>
    <x v="1099"/>
    <n v="31528788"/>
    <n v="338620"/>
    <n v="246490488"/>
    <n v="243560486"/>
    <n v="0.121640347"/>
    <n v="0.125565596"/>
    <n v="7.6304902999999993E-2"/>
  </r>
  <r>
    <s v="2081.SR"/>
    <x v="44"/>
    <x v="4"/>
    <s v="FY"/>
    <n v="520833429"/>
    <x v="1100"/>
    <n v="4566042"/>
    <n v="3773374"/>
    <n v="113952516"/>
    <n v="136472025"/>
    <n v="0.27503486900000002"/>
    <n v="0.21878879100000001"/>
    <n v="0.260459255"/>
  </r>
  <r>
    <s v="2082.SR"/>
    <x v="45"/>
    <x v="4"/>
    <s v="FY"/>
    <n v="4829111000"/>
    <x v="1101"/>
    <n v="66326000"/>
    <n v="1033261000"/>
    <n v="882568000"/>
    <n v="2190666000"/>
    <n v="0.52343982200000005"/>
    <n v="0.18275993200000001"/>
    <n v="0.51609664799999999"/>
  </r>
  <r>
    <s v="2083.SR"/>
    <x v="46"/>
    <x v="4"/>
    <s v="FY"/>
    <n v="6255384000"/>
    <x v="1102"/>
    <n v="146799000"/>
    <n v="314896000"/>
    <n v="266925000"/>
    <n v="2036118000"/>
    <n v="0.12573392799999999"/>
    <n v="4.2671240999999999E-2"/>
    <n v="0.32060701600000002"/>
  </r>
  <r>
    <s v="2084.SR"/>
    <x v="47"/>
    <x v="4"/>
    <s v="FY"/>
    <s v="Unavailable"/>
    <x v="34"/>
    <s v="Unavailable"/>
    <s v="Unavailable"/>
    <s v="Unavailable"/>
    <s v="Unavailable"/>
    <s v="Unavailable"/>
    <s v="Unavailable"/>
    <s v="Unavailable"/>
  </r>
  <r>
    <s v="2090.SR"/>
    <x v="48"/>
    <x v="4"/>
    <s v="FY"/>
    <n v="107054072"/>
    <x v="1103"/>
    <n v="1209528"/>
    <n v="97804"/>
    <n v="31769736"/>
    <n v="43587120"/>
    <n v="0.48390971999999999"/>
    <n v="0.29676345199999998"/>
    <n v="0.45506144799999998"/>
  </r>
  <r>
    <s v="2100.SR"/>
    <x v="49"/>
    <x v="4"/>
    <s v="FY"/>
    <n v="83777853"/>
    <x v="1104"/>
    <n v="2506267"/>
    <n v="818497"/>
    <n v="-12379088"/>
    <n v="1310575"/>
    <n v="0.23173701999999999"/>
    <n v="-0.14776086499999999"/>
    <n v="1.5962548E-2"/>
  </r>
  <r>
    <s v="2110.SR"/>
    <x v="50"/>
    <x v="4"/>
    <s v="FY"/>
    <n v="368779000"/>
    <x v="1105"/>
    <n v="20877000"/>
    <n v="24412000"/>
    <n v="-55012000"/>
    <n v="15452999"/>
    <n v="-0.15635922899999999"/>
    <n v="-0.14917335300000001"/>
    <n v="3.9663321000000001E-2"/>
  </r>
  <r>
    <s v="2120.SR"/>
    <x v="51"/>
    <x v="4"/>
    <s v="FY"/>
    <n v="36777041"/>
    <x v="1106"/>
    <n v="-231876"/>
    <n v="34844"/>
    <n v="26070820"/>
    <n v="29208305"/>
    <n v="0.98630569499999998"/>
    <n v="0.70888846100000003"/>
    <n v="0.79240643600000005"/>
  </r>
  <r>
    <s v="2130.SR"/>
    <x v="52"/>
    <x v="4"/>
    <s v="FY"/>
    <n v="164604455"/>
    <x v="1107"/>
    <n v="6248632"/>
    <n v="1377595"/>
    <n v="-2052286"/>
    <n v="11309304"/>
    <n v="0.216565548"/>
    <n v="-1.2467986E-2"/>
    <n v="6.8705941000000006E-2"/>
  </r>
  <r>
    <s v="2140.SR"/>
    <x v="53"/>
    <x v="4"/>
    <s v="FY"/>
    <n v="255316389"/>
    <x v="1108"/>
    <n v="11267962"/>
    <n v="2570845"/>
    <n v="27293701"/>
    <n v="55825188"/>
    <n v="8.3780670000000002E-2"/>
    <n v="0.106901485"/>
    <n v="0.15749070900000001"/>
  </r>
  <r>
    <s v="2150.SR"/>
    <x v="54"/>
    <x v="4"/>
    <s v="FY"/>
    <n v="71725310"/>
    <x v="1109"/>
    <n v="2187469"/>
    <n v="3274217"/>
    <n v="2133773"/>
    <n v="11925763"/>
    <n v="2.7539009999999999E-2"/>
    <n v="2.9749233999999999E-2"/>
    <n v="0.50418181500000003"/>
  </r>
  <r>
    <s v="2160.SR"/>
    <x v="55"/>
    <x v="4"/>
    <s v="FY"/>
    <n v="441023000"/>
    <x v="1110"/>
    <n v="37464000"/>
    <n v="7011000"/>
    <n v="-394519000"/>
    <n v="-279811000"/>
    <n v="-0.147720187"/>
    <n v="-0.89455425200000005"/>
    <n v="-0.42815000600000003"/>
  </r>
  <r>
    <s v="2170.SR"/>
    <x v="56"/>
    <x v="4"/>
    <s v="FY"/>
    <n v="14378000"/>
    <x v="1111"/>
    <n v="11791000"/>
    <n v="588000"/>
    <n v="207287000"/>
    <n v="-22596000"/>
    <n v="9.3128391000000005E-2"/>
    <n v="9.9999999989999999"/>
    <n v="9.9999999989999999"/>
  </r>
  <r>
    <s v="2180.SR"/>
    <x v="57"/>
    <x v="4"/>
    <s v="FY"/>
    <n v="181512822"/>
    <x v="1112"/>
    <n v="5939391"/>
    <n v="3865113"/>
    <n v="-2976031"/>
    <n v="11468622"/>
    <n v="0.16146307800000001"/>
    <n v="-1.6395706999999999E-2"/>
    <n v="6.2766623999999993E-2"/>
  </r>
  <r>
    <s v="2190.SR"/>
    <x v="58"/>
    <x v="4"/>
    <s v="FY"/>
    <n v="1020864748"/>
    <x v="1113"/>
    <n v="43652175"/>
    <n v="162369098"/>
    <n v="216668901"/>
    <n v="410972948"/>
    <n v="0.41507905499999997"/>
    <n v="0.212240555"/>
    <n v="0.55130839899999995"/>
  </r>
  <r>
    <s v="2200.SR"/>
    <x v="59"/>
    <x v="4"/>
    <s v="FY"/>
    <n v="361805000"/>
    <x v="1114"/>
    <n v="29640000"/>
    <n v="24156000"/>
    <n v="-195340000"/>
    <n v="-141156000"/>
    <n v="-0.21983665199999999"/>
    <n v="-0.539904092"/>
    <n v="-0.38826439699999998"/>
  </r>
  <r>
    <s v="2210.SR"/>
    <x v="60"/>
    <x v="4"/>
    <s v="FY"/>
    <n v="439244000"/>
    <x v="1115"/>
    <n v="9422000"/>
    <n v="16008000"/>
    <n v="-45247000"/>
    <n v="32080000"/>
    <n v="4.8198722999999999E-2"/>
    <n v="-0.103011083"/>
    <n v="7.4113705000000002E-2"/>
  </r>
  <r>
    <s v="2220.SR"/>
    <x v="61"/>
    <x v="4"/>
    <s v="FY"/>
    <n v="205962102"/>
    <x v="1116"/>
    <n v="4406085"/>
    <n v="3633647"/>
    <n v="-40814584"/>
    <n v="-13293229"/>
    <n v="5.5363510999999997E-2"/>
    <n v="-0.19816550499999999"/>
    <n v="-5.0221239000000001E-2"/>
  </r>
  <r>
    <s v="2222.SR"/>
    <x v="62"/>
    <x v="4"/>
    <s v="FY"/>
    <n v="862091000000"/>
    <x v="1117"/>
    <n v="46970000000"/>
    <n v="10564000000"/>
    <n v="184926000000"/>
    <n v="461009000000"/>
    <n v="0.51091242100000001"/>
    <n v="0.21450867700000001"/>
    <n v="0.53262010599999998"/>
  </r>
  <r>
    <s v="2223.SR"/>
    <x v="63"/>
    <x v="4"/>
    <s v="FY"/>
    <n v="3187493206"/>
    <x v="1118"/>
    <n v="175416248"/>
    <n v="70941381"/>
    <n v="81077379"/>
    <n v="462608251"/>
    <n v="0.12861988899999999"/>
    <n v="2.5436094999999999E-2"/>
    <n v="0.142442023"/>
  </r>
  <r>
    <s v="2230.SR"/>
    <x v="64"/>
    <x v="4"/>
    <s v="FY"/>
    <n v="3306160000"/>
    <x v="1119"/>
    <n v="27116000"/>
    <n v="41703000"/>
    <n v="74026000"/>
    <n v="195117000"/>
    <n v="0.138879849"/>
    <n v="2.2390325999999999E-2"/>
    <n v="6.7215137999999994E-2"/>
  </r>
  <r>
    <s v="2240.SR"/>
    <x v="65"/>
    <x v="4"/>
    <s v="FY"/>
    <n v="3382962000"/>
    <x v="1120"/>
    <n v="60024000"/>
    <n v="73691000"/>
    <n v="-133344000"/>
    <n v="64657000"/>
    <n v="0.13689541899999999"/>
    <n v="-3.9416345999999998E-2"/>
    <n v="3.4664296999999997E-2"/>
  </r>
  <r>
    <s v="2250.SR"/>
    <x v="66"/>
    <x v="4"/>
    <s v="FY"/>
    <n v="6112766000"/>
    <x v="1121"/>
    <n v="132213000"/>
    <n v="67958000"/>
    <n v="333204000"/>
    <n v="-44932000"/>
    <n v="0.154349929"/>
    <n v="5.450953E-2"/>
    <n v="0.216576097"/>
  </r>
  <r>
    <s v="2270.SR"/>
    <x v="67"/>
    <x v="4"/>
    <s v="FY"/>
    <n v="2105398000"/>
    <x v="1122"/>
    <n v="30254000"/>
    <n v="7767000"/>
    <n v="260553000"/>
    <n v="398124000"/>
    <n v="0.32954624300000002"/>
    <n v="0.123754749"/>
    <n v="0.18909678799999999"/>
  </r>
  <r>
    <s v="2280.SR"/>
    <x v="68"/>
    <x v="4"/>
    <s v="FY"/>
    <n v="15356948000"/>
    <x v="1123"/>
    <n v="120504000"/>
    <n v="478164000"/>
    <n v="1984361000"/>
    <n v="4640148000"/>
    <n v="0.360456257"/>
    <n v="0.129215844"/>
    <n v="0.31012392599999999"/>
  </r>
  <r>
    <s v="2281.SR"/>
    <x v="69"/>
    <x v="4"/>
    <s v="FY"/>
    <n v="1211932954"/>
    <x v="1124"/>
    <n v="10319269"/>
    <n v="22134315"/>
    <n v="74413592"/>
    <n v="183279410"/>
    <n v="0.25549704499999998"/>
    <n v="6.1400749999999997E-2"/>
    <n v="0.15201078000000001"/>
  </r>
  <r>
    <s v="2282.SR"/>
    <x v="70"/>
    <x v="4"/>
    <s v="FY"/>
    <n v="264514045"/>
    <x v="1125"/>
    <n v="7743007"/>
    <n v="633791"/>
    <n v="77954815"/>
    <n v="96233306"/>
    <n v="0.38488355099999999"/>
    <n v="0.29470954900000002"/>
    <n v="0.365014228"/>
  </r>
  <r>
    <s v="2283.SR"/>
    <x v="71"/>
    <x v="4"/>
    <s v="FY"/>
    <n v="716297700"/>
    <x v="1126"/>
    <n v="49004509"/>
    <n v="13288560"/>
    <n v="190685950"/>
    <n v="242553924"/>
    <n v="0.35737163599999999"/>
    <n v="0.26621047399999997"/>
    <n v="0.33298656399999998"/>
  </r>
  <r>
    <s v="2284.SR"/>
    <x v="72"/>
    <x v="4"/>
    <s v="FY"/>
    <n v="435279586"/>
    <x v="1127"/>
    <n v="0"/>
    <n v="9401515"/>
    <n v="64933791"/>
    <n v="120609725"/>
    <n v="0.30434803799999999"/>
    <n v="0.14917720300000001"/>
    <n v="0.26832124400000001"/>
  </r>
  <r>
    <s v="2285.SR"/>
    <x v="73"/>
    <x v="4"/>
    <s v="FY"/>
    <s v="Unavailable"/>
    <x v="34"/>
    <s v="Unavailable"/>
    <s v="Unavailable"/>
    <s v="Unavailable"/>
    <s v="Unavailable"/>
    <s v="Unavailable"/>
    <s v="Unavailable"/>
    <s v="Unavailable"/>
  </r>
  <r>
    <s v="2286.SR"/>
    <x v="74"/>
    <x v="4"/>
    <s v="FY"/>
    <s v="Unavailable"/>
    <x v="34"/>
    <s v="Unavailable"/>
    <s v="Unavailable"/>
    <s v="Unavailable"/>
    <s v="Unavailable"/>
    <s v="Unavailable"/>
    <s v="Unavailable"/>
    <s v="Unavailable"/>
  </r>
  <r>
    <s v="2290.SR"/>
    <x v="75"/>
    <x v="4"/>
    <s v="FY"/>
    <n v="5034940000"/>
    <x v="1128"/>
    <n v="78165000"/>
    <n v="25303000"/>
    <n v="677574000"/>
    <n v="1998775000"/>
    <n v="0.21623217"/>
    <n v="0.13457439400000001"/>
    <n v="0.40091877999999997"/>
  </r>
  <r>
    <s v="2300.SR"/>
    <x v="76"/>
    <x v="4"/>
    <s v="FY"/>
    <n v="532090559"/>
    <x v="1129"/>
    <n v="9925493"/>
    <n v="24294927"/>
    <n v="15100183"/>
    <n v="103004681"/>
    <n v="0.276027354"/>
    <n v="2.8378971999999999E-2"/>
    <n v="0.19358486899999999"/>
  </r>
  <r>
    <s v="2310.SR"/>
    <x v="77"/>
    <x v="4"/>
    <s v="FY"/>
    <n v="5323023000"/>
    <x v="1130"/>
    <n v="51004000"/>
    <n v="284822000"/>
    <n v="57173000"/>
    <n v="1470831000"/>
    <n v="0.22035279599999999"/>
    <n v="1.0740701E-2"/>
    <n v="0.247833421"/>
  </r>
  <r>
    <s v="2320.SR"/>
    <x v="78"/>
    <x v="4"/>
    <s v="FY"/>
    <n v="1387133518"/>
    <x v="1131"/>
    <n v="18235504"/>
    <n v="34809606"/>
    <n v="80310153"/>
    <n v="184223387"/>
    <n v="0.14603081900000001"/>
    <n v="5.7896483999999998E-2"/>
    <n v="0.130637425"/>
  </r>
  <r>
    <s v="2330.SR"/>
    <x v="79"/>
    <x v="4"/>
    <s v="FY"/>
    <n v="2231354000"/>
    <x v="1132"/>
    <n v="31153000"/>
    <n v="5539000"/>
    <n v="595589000"/>
    <n v="812467000"/>
    <n v="0.32680560800000003"/>
    <n v="0.26691820300000002"/>
    <n v="0.379512619"/>
  </r>
  <r>
    <s v="2340.SR"/>
    <x v="80"/>
    <x v="4"/>
    <s v="FY"/>
    <n v="466094000"/>
    <x v="1133"/>
    <n v="6333000"/>
    <n v="3730000"/>
    <n v="-24831000"/>
    <n v="53018000"/>
    <n v="6.5004055000000005E-2"/>
    <n v="-5.3274661000000001E-2"/>
    <n v="0.122415221"/>
  </r>
  <r>
    <s v="2350.SR"/>
    <x v="81"/>
    <x v="4"/>
    <s v="FY"/>
    <n v="8007325000"/>
    <x v="1134"/>
    <n v="253461000"/>
    <n v="444372000"/>
    <n v="-784727000"/>
    <n v="2134908000"/>
    <n v="5.2176976E-2"/>
    <n v="-9.8001142999999999E-2"/>
    <n v="0.26789108700000003"/>
  </r>
  <r>
    <s v="2360.SR"/>
    <x v="82"/>
    <x v="4"/>
    <s v="FY"/>
    <n v="123369143"/>
    <x v="1135"/>
    <n v="1899236"/>
    <n v="234898"/>
    <n v="10674545"/>
    <n v="27684699"/>
    <n v="0.32400918099999998"/>
    <n v="8.6525242000000002E-2"/>
    <n v="0.222195213"/>
  </r>
  <r>
    <s v="2370.SR"/>
    <x v="83"/>
    <x v="4"/>
    <s v="FY"/>
    <n v="525593615"/>
    <x v="1136"/>
    <n v="5534105"/>
    <n v="4319575"/>
    <n v="2067038"/>
    <n v="58054723"/>
    <n v="0.15338674399999999"/>
    <n v="3.932769E-3"/>
    <n v="9.6394114000000003E-2"/>
  </r>
  <r>
    <s v="2380.SR"/>
    <x v="84"/>
    <x v="4"/>
    <s v="FY"/>
    <n v="21870198000"/>
    <x v="1137"/>
    <n v="134692000"/>
    <n v="1492014000"/>
    <n v="-3781128000"/>
    <n v="960071000"/>
    <n v="-4.1271186000000001E-2"/>
    <n v="-0.17288951799999999"/>
    <n v="4.3503310000000003E-2"/>
  </r>
  <r>
    <s v="2381.SR"/>
    <x v="85"/>
    <x v="4"/>
    <s v="FY"/>
    <n v="2528381767"/>
    <x v="1138"/>
    <n v="123800061"/>
    <n v="48336910"/>
    <n v="294073578"/>
    <n v="1088617868"/>
    <n v="0.18478707899999999"/>
    <n v="0.116309009"/>
    <n v="0.43342263199999997"/>
  </r>
  <r>
    <s v="2382.SR"/>
    <x v="86"/>
    <x v="4"/>
    <s v="FY"/>
    <n v="1695407138"/>
    <x v="1139"/>
    <n v="175137446"/>
    <n v="216636038"/>
    <n v="73580576"/>
    <n v="568146707"/>
    <n v="0.35188865499999999"/>
    <n v="4.3399945000000002E-2"/>
    <n v="0.38056232400000001"/>
  </r>
  <r>
    <s v="3001.SR"/>
    <x v="87"/>
    <x v="4"/>
    <s v="FY"/>
    <n v="336280176"/>
    <x v="1140"/>
    <n v="3158838"/>
    <n v="3841373"/>
    <n v="107062549"/>
    <n v="183941299"/>
    <n v="0.44032022900000001"/>
    <n v="0.31837306100000001"/>
    <n v="0.54698823200000002"/>
  </r>
  <r>
    <s v="3002.SR"/>
    <x v="88"/>
    <x v="4"/>
    <s v="FY"/>
    <n v="623197000"/>
    <x v="1141"/>
    <n v="5917000"/>
    <n v="12314000"/>
    <n v="200940000"/>
    <n v="282814000"/>
    <n v="0.40102567900000002"/>
    <n v="0.32243415800000003"/>
    <n v="0.45441008199999999"/>
  </r>
  <r>
    <s v="3003.SR"/>
    <x v="89"/>
    <x v="4"/>
    <s v="FY"/>
    <n v="572729687"/>
    <x v="1142"/>
    <n v="4735169"/>
    <n v="934530"/>
    <n v="220493117"/>
    <n v="312414638"/>
    <n v="0.44865883499999998"/>
    <n v="0.384986359"/>
    <n v="0.403574449"/>
  </r>
  <r>
    <s v="3004.SR"/>
    <x v="90"/>
    <x v="4"/>
    <s v="FY"/>
    <n v="651481158"/>
    <x v="1143"/>
    <n v="12489154"/>
    <n v="28391316"/>
    <n v="107626586"/>
    <n v="209482853"/>
    <n v="0.30104708400000002"/>
    <n v="0.16520291400000001"/>
    <n v="0.33208218699999997"/>
  </r>
  <r>
    <s v="3005.SR"/>
    <x v="91"/>
    <x v="4"/>
    <s v="FY"/>
    <n v="333331641"/>
    <x v="1144"/>
    <n v="1778045"/>
    <n v="100384"/>
    <n v="117672926"/>
    <n v="199984281"/>
    <n v="0.47410710700000003"/>
    <n v="0.35302056999999998"/>
    <n v="0.53627857099999998"/>
  </r>
  <r>
    <s v="3007.SR"/>
    <x v="92"/>
    <x v="4"/>
    <s v="FY"/>
    <n v="424850419"/>
    <x v="1145"/>
    <n v="2618571"/>
    <n v="9886763"/>
    <n v="40572454"/>
    <n v="86543455"/>
    <n v="0.17461521399999999"/>
    <n v="9.5498209000000001E-2"/>
    <n v="0.203703353"/>
  </r>
  <r>
    <s v="3008.SR"/>
    <x v="93"/>
    <x v="4"/>
    <s v="FY"/>
    <n v="104438855"/>
    <x v="1146"/>
    <n v="4965998"/>
    <n v="103320"/>
    <n v="9659752"/>
    <n v="16058125"/>
    <n v="0.25820282100000003"/>
    <n v="9.2491936999999996E-2"/>
    <n v="0.154456395"/>
  </r>
  <r>
    <s v="3010.SR"/>
    <x v="94"/>
    <x v="4"/>
    <s v="FY"/>
    <n v="871916000"/>
    <x v="1147"/>
    <n v="-26449000"/>
    <n v="26160000"/>
    <n v="184943000"/>
    <n v="387712000"/>
    <n v="0.34698411299999998"/>
    <n v="0.21211102900000001"/>
    <n v="0.26472389499999999"/>
  </r>
  <r>
    <s v="3020.SR"/>
    <x v="95"/>
    <x v="4"/>
    <s v="FY"/>
    <n v="879898955"/>
    <x v="1148"/>
    <n v="21706315"/>
    <n v="339452"/>
    <n v="405548052"/>
    <n v="427282111"/>
    <n v="0.452069781"/>
    <n v="0.46090298200000002"/>
    <n v="0.373741137"/>
  </r>
  <r>
    <s v="3030.SR"/>
    <x v="96"/>
    <x v="4"/>
    <s v="FY"/>
    <n v="1569633000"/>
    <x v="1149"/>
    <n v="19247000"/>
    <n v="13413000"/>
    <n v="455959000"/>
    <n v="713813000"/>
    <n v="0.42454382699999998"/>
    <n v="0.29048764900000001"/>
    <n v="0.45478019400000003"/>
  </r>
  <r>
    <s v="3040.SR"/>
    <x v="97"/>
    <x v="4"/>
    <s v="FY"/>
    <n v="898421860"/>
    <x v="1150"/>
    <n v="12672373"/>
    <n v="1019061"/>
    <n v="419835123"/>
    <n v="525038457"/>
    <n v="0.52673592700000005"/>
    <n v="0.46730287999999998"/>
    <n v="0.57962506700000005"/>
  </r>
  <r>
    <s v="3050.SR"/>
    <x v="98"/>
    <x v="4"/>
    <s v="FY"/>
    <n v="1653107721"/>
    <x v="1151"/>
    <n v="10330149"/>
    <n v="15164788"/>
    <n v="609381132"/>
    <n v="830167340"/>
    <n v="0.41065212400000001"/>
    <n v="0.3686276"/>
    <n v="0.38653384800000001"/>
  </r>
  <r>
    <s v="3060.SR"/>
    <x v="99"/>
    <x v="4"/>
    <s v="FY"/>
    <n v="939987770"/>
    <x v="1152"/>
    <n v="5564092"/>
    <n v="5288879"/>
    <n v="281022273"/>
    <n v="501280000"/>
    <n v="0.363602912"/>
    <n v="0.298963755"/>
    <n v="0.53181277100000002"/>
  </r>
  <r>
    <s v="3080.SR"/>
    <x v="100"/>
    <x v="4"/>
    <s v="FY"/>
    <n v="742427000"/>
    <x v="1153"/>
    <n v="7529000"/>
    <n v="3046000"/>
    <n v="217218000"/>
    <n v="305206000"/>
    <n v="0.34967478299999999"/>
    <n v="0.29257825999999998"/>
    <n v="0.46509757899999998"/>
  </r>
  <r>
    <s v="3090.SR"/>
    <x v="101"/>
    <x v="4"/>
    <s v="FY"/>
    <n v="276454772"/>
    <x v="1154"/>
    <n v="6375383"/>
    <n v="11274890"/>
    <n v="51575772"/>
    <n v="143275813"/>
    <n v="0.24686496999999999"/>
    <n v="0.18656133699999999"/>
    <n v="0.42627388999999999"/>
  </r>
  <r>
    <s v="3091.SR"/>
    <x v="102"/>
    <x v="4"/>
    <s v="FY"/>
    <n v="252003743"/>
    <x v="1155"/>
    <n v="5440132"/>
    <n v="5502047"/>
    <n v="-73326934"/>
    <n v="-36985423"/>
    <n v="0.31585843200000002"/>
    <n v="-0.29097557499999999"/>
    <n v="-0.25723779400000002"/>
  </r>
  <r>
    <s v="3092.SR"/>
    <x v="103"/>
    <x v="4"/>
    <s v="FY"/>
    <n v="590290688"/>
    <x v="1156"/>
    <n v="4734721"/>
    <n v="2267620"/>
    <n v="219953200"/>
    <n v="330255258"/>
    <n v="0.42649908800000003"/>
    <n v="0.37261844799999999"/>
    <n v="0.55791578100000006"/>
  </r>
  <r>
    <s v="4001.SR"/>
    <x v="104"/>
    <x v="4"/>
    <s v="FY"/>
    <n v="8811497123"/>
    <x v="1157"/>
    <n v="19893001"/>
    <n v="66717222"/>
    <n v="450972596"/>
    <n v="826348339"/>
    <n v="0.21689320600000001"/>
    <n v="5.118002E-2"/>
    <n v="9.8191433999999994E-2"/>
  </r>
  <r>
    <s v="4002.SR"/>
    <x v="105"/>
    <x v="4"/>
    <s v="FY"/>
    <n v="2045031618"/>
    <x v="1158"/>
    <n v="48904645"/>
    <n v="14039394"/>
    <n v="528157033"/>
    <n v="735098319"/>
    <n v="0.469575662"/>
    <n v="0.258263505"/>
    <n v="0.36129389000000001"/>
  </r>
  <r>
    <s v="4003.SR"/>
    <x v="106"/>
    <x v="4"/>
    <s v="FY"/>
    <n v="5962314503"/>
    <x v="1159"/>
    <n v="16522186"/>
    <n v="48864718"/>
    <n v="280143000"/>
    <n v="455793503"/>
    <n v="0.17431139000000001"/>
    <n v="4.6985613000000002E-2"/>
    <n v="7.7578879000000003E-2"/>
  </r>
  <r>
    <s v="4004.SR"/>
    <x v="107"/>
    <x v="4"/>
    <s v="FY"/>
    <n v="1318253995"/>
    <x v="1160"/>
    <n v="62480995"/>
    <n v="25403102"/>
    <n v="97127177"/>
    <n v="290188559"/>
    <n v="0.341151908"/>
    <n v="7.3678651999999997E-2"/>
    <n v="0.16515564699999999"/>
  </r>
  <r>
    <s v="4005.SR"/>
    <x v="108"/>
    <x v="4"/>
    <s v="FY"/>
    <n v="808953117"/>
    <x v="1161"/>
    <n v="16904507"/>
    <n v="0"/>
    <n v="97269000"/>
    <n v="179499208"/>
    <n v="0.276753833"/>
    <n v="0.12024058999999999"/>
    <n v="0.21053751300000001"/>
  </r>
  <r>
    <s v="4006.SR"/>
    <x v="109"/>
    <x v="4"/>
    <s v="FY"/>
    <n v="1863271061"/>
    <x v="1162"/>
    <n v="19832153"/>
    <n v="53430984"/>
    <n v="38763598"/>
    <n v="209401053"/>
    <n v="0.25825245699999999"/>
    <n v="2.0804057000000001E-2"/>
    <n v="0.113233243"/>
  </r>
  <r>
    <s v="4007.SR"/>
    <x v="110"/>
    <x v="4"/>
    <s v="FY"/>
    <n v="991806641"/>
    <x v="1163"/>
    <n v="21439506"/>
    <n v="25164999"/>
    <n v="130826956"/>
    <n v="198825176"/>
    <n v="0.35474382100000001"/>
    <n v="0.131907723"/>
    <n v="0.28710396300000002"/>
  </r>
  <r>
    <s v="4008.SR"/>
    <x v="111"/>
    <x v="4"/>
    <s v="FY"/>
    <n v="1481761595"/>
    <x v="1164"/>
    <n v="28734424"/>
    <n v="40314993"/>
    <n v="85526626"/>
    <n v="265423072"/>
    <n v="0.200048223"/>
    <n v="5.7719558999999997E-2"/>
    <n v="0.18275406"/>
  </r>
  <r>
    <s v="4009.SR"/>
    <x v="112"/>
    <x v="4"/>
    <s v="FY"/>
    <n v="1772209616"/>
    <x v="1165"/>
    <n v="87510104"/>
    <n v="31114390"/>
    <n v="81992572"/>
    <n v="243827294"/>
    <n v="0.33855992699999998"/>
    <n v="4.6265729999999998E-2"/>
    <n v="0.146525777"/>
  </r>
  <r>
    <s v="4010.SR"/>
    <x v="113"/>
    <x v="4"/>
    <s v="FY"/>
    <n v="442319557"/>
    <x v="1166"/>
    <n v="20431084"/>
    <n v="48999938"/>
    <n v="-51609258"/>
    <n v="109930209"/>
    <n v="0.13751202300000001"/>
    <n v="-0.116678671"/>
    <n v="0.24853119700000001"/>
  </r>
  <r>
    <s v="4011.SR"/>
    <x v="114"/>
    <x v="4"/>
    <s v="FY"/>
    <n v="1278440395"/>
    <x v="1167"/>
    <n v="12117447"/>
    <n v="50437672"/>
    <n v="-120488372"/>
    <n v="-12737113"/>
    <n v="0.14312747200000001"/>
    <n v="-9.4246373999999994E-2"/>
    <n v="1.6768093000000001E-2"/>
  </r>
  <r>
    <s v="4012.SR"/>
    <x v="115"/>
    <x v="4"/>
    <s v="FY"/>
    <n v="527337700"/>
    <x v="1168"/>
    <n v="5700818"/>
    <n v="1388299"/>
    <n v="82387910"/>
    <n v="112268165"/>
    <n v="0.35743431599999997"/>
    <n v="0.15623368100000001"/>
    <n v="0.24299164700000001"/>
  </r>
  <r>
    <s v="4013.SR"/>
    <x v="116"/>
    <x v="4"/>
    <s v="FY"/>
    <n v="5861604636"/>
    <x v="1169"/>
    <n v="114634425"/>
    <n v="48495019"/>
    <n v="1055482320"/>
    <n v="1497922598"/>
    <n v="0.31807179400000002"/>
    <n v="0.18006712899999999"/>
    <n v="0.25489941999999999"/>
  </r>
  <r>
    <s v="4014.SR"/>
    <x v="117"/>
    <x v="4"/>
    <s v="FY"/>
    <n v="652357659"/>
    <x v="1170"/>
    <n v="-10582879"/>
    <n v="14782255"/>
    <n v="74760880"/>
    <n v="104541756"/>
    <n v="0.22445802500000001"/>
    <n v="0.114601061"/>
    <n v="0.14767386800000001"/>
  </r>
  <r>
    <s v="4015.SR"/>
    <x v="118"/>
    <x v="4"/>
    <s v="FY"/>
    <n v="805314275"/>
    <x v="1171"/>
    <n v="15411615"/>
    <n v="0"/>
    <n v="206860270"/>
    <n v="281875619"/>
    <n v="0.63738542200000003"/>
    <n v="0.25686899699999999"/>
    <n v="0.36055534500000003"/>
  </r>
  <r>
    <s v="4016.SR"/>
    <x v="119"/>
    <x v="4"/>
    <s v="FY"/>
    <n v="301660225"/>
    <x v="1172"/>
    <n v="32163026"/>
    <n v="2680069"/>
    <n v="72812893"/>
    <n v="89354390"/>
    <n v="0.56943140599999997"/>
    <n v="0.24137386"/>
    <n v="0.29808119399999999"/>
  </r>
  <r>
    <s v="4017.SR"/>
    <x v="120"/>
    <x v="4"/>
    <s v="FY"/>
    <s v="Unavailable"/>
    <x v="34"/>
    <s v="Unavailable"/>
    <s v="Unavailable"/>
    <s v="Unavailable"/>
    <s v="Unavailable"/>
    <s v="Unavailable"/>
    <s v="Unavailable"/>
    <s v="Unavailable"/>
  </r>
  <r>
    <s v="4018.SR"/>
    <x v="121"/>
    <x v="4"/>
    <s v="FY"/>
    <s v="Unavailable"/>
    <x v="34"/>
    <s v="Unavailable"/>
    <s v="Unavailable"/>
    <s v="Unavailable"/>
    <s v="Unavailable"/>
    <s v="Unavailable"/>
    <s v="Unavailable"/>
    <s v="Unavailable"/>
  </r>
  <r>
    <s v="4020.SR"/>
    <x v="122"/>
    <x v="4"/>
    <s v="FY"/>
    <n v="499855000"/>
    <x v="1173"/>
    <n v="58541000"/>
    <n v="17294000"/>
    <n v="-154432000"/>
    <n v="-31952000"/>
    <n v="0.282357884"/>
    <n v="-0.30895359700000002"/>
    <n v="-0.16036450599999999"/>
  </r>
  <r>
    <s v="4030.SR"/>
    <x v="123"/>
    <x v="4"/>
    <s v="FY"/>
    <n v="8393001000"/>
    <x v="1174"/>
    <n v="21999000"/>
    <n v="246842000"/>
    <n v="1571112000"/>
    <n v="3032003000"/>
    <n v="0.24573058"/>
    <n v="0.18719311499999999"/>
    <n v="0.37401830400000002"/>
  </r>
  <r>
    <s v="4031.SR"/>
    <x v="124"/>
    <x v="4"/>
    <s v="FY"/>
    <n v="1251835000"/>
    <x v="1175"/>
    <n v="88032000"/>
    <n v="10275000"/>
    <n v="-454295000"/>
    <n v="-220142000"/>
    <n v="-0.147332516"/>
    <n v="-0.36290325800000001"/>
    <n v="-8.097393E-2"/>
  </r>
  <r>
    <s v="4040.SR"/>
    <x v="125"/>
    <x v="4"/>
    <s v="FY"/>
    <n v="1121458000"/>
    <x v="1176"/>
    <n v="32628000"/>
    <n v="35654000"/>
    <n v="-377715000"/>
    <n v="-130577000"/>
    <n v="-0.15011529600000001"/>
    <n v="-0.33680708500000001"/>
    <n v="-6.6545515E-2"/>
  </r>
  <r>
    <s v="4050.SR"/>
    <x v="126"/>
    <x v="4"/>
    <s v="FY"/>
    <n v="2136241724"/>
    <x v="1177"/>
    <n v="11248329"/>
    <n v="46203837"/>
    <n v="40128650"/>
    <n v="238429686"/>
    <n v="7.0336260999999997E-2"/>
    <n v="1.8784695000000001E-2"/>
    <n v="0.109739859"/>
  </r>
  <r>
    <s v="4051.SR"/>
    <x v="127"/>
    <x v="4"/>
    <s v="FY"/>
    <n v="285474620"/>
    <x v="1178"/>
    <n v="5289040"/>
    <n v="2340280"/>
    <n v="26265645"/>
    <n v="37247999"/>
    <n v="0.31637926700000002"/>
    <n v="9.2006935999999997E-2"/>
    <n v="0.131884418"/>
  </r>
  <r>
    <s v="4061.SR"/>
    <x v="128"/>
    <x v="4"/>
    <s v="FY"/>
    <n v="8192783"/>
    <x v="1179"/>
    <n v="1385664"/>
    <n v="0"/>
    <n v="-5980703"/>
    <n v="-4426105"/>
    <n v="0.15064807699999999"/>
    <n v="-0.72999650999999999"/>
    <n v="-0.54024438299999999"/>
  </r>
  <r>
    <s v="4070.SR"/>
    <x v="129"/>
    <x v="4"/>
    <s v="FY"/>
    <n v="96662278"/>
    <x v="1180"/>
    <n v="29011813"/>
    <n v="4520976"/>
    <n v="-25978119"/>
    <n v="-6745255"/>
    <n v="0.305730432"/>
    <n v="-0.26875136300000002"/>
    <n v="-0.236836297"/>
  </r>
  <r>
    <s v="4071.SR"/>
    <x v="130"/>
    <x v="4"/>
    <s v="FY"/>
    <n v="497585228"/>
    <x v="1181"/>
    <n v="5985917"/>
    <n v="21251892"/>
    <n v="25200862"/>
    <n v="418155302"/>
    <n v="0.19905278400000001"/>
    <n v="5.0646323E-2"/>
    <n v="0.85807852799999995"/>
  </r>
  <r>
    <s v="4072.SR"/>
    <x v="131"/>
    <x v="4"/>
    <s v="FY"/>
    <n v="2317581000"/>
    <x v="1182"/>
    <n v="35432000"/>
    <n v="0"/>
    <n v="-95418000"/>
    <n v="-67348000"/>
    <n v="0.19657392800000001"/>
    <n v="-4.1171377000000002E-2"/>
    <n v="-2.905961E-2"/>
  </r>
  <r>
    <s v="4080.SR"/>
    <x v="132"/>
    <x v="4"/>
    <s v="FY"/>
    <n v="1569619924"/>
    <x v="1183"/>
    <n v="57105400"/>
    <n v="2926848"/>
    <n v="-44877319"/>
    <n v="131492007"/>
    <n v="0.28727765900000002"/>
    <n v="-2.8591201E-2"/>
    <n v="7.9252870000000003E-2"/>
  </r>
  <r>
    <s v="4081.SR"/>
    <x v="133"/>
    <x v="4"/>
    <s v="FY"/>
    <n v="371226000"/>
    <x v="1184"/>
    <n v="28366000"/>
    <n v="194000"/>
    <n v="201465000"/>
    <n v="284263000"/>
    <n v="0.96777704200000003"/>
    <n v="0.54270174999999998"/>
    <n v="0.64037271100000004"/>
  </r>
  <r>
    <s v="4082.SR"/>
    <x v="134"/>
    <x v="4"/>
    <s v="FY"/>
    <n v="112423371"/>
    <x v="1185"/>
    <n v="33625997"/>
    <n v="757179"/>
    <n v="33941697"/>
    <n v="44004651"/>
    <n v="0.74975839300000002"/>
    <n v="0.30190961799999999"/>
    <n v="0.39141905799999999"/>
  </r>
  <r>
    <s v="4083.SR"/>
    <x v="135"/>
    <x v="4"/>
    <s v="FY"/>
    <s v="Unavailable"/>
    <x v="34"/>
    <s v="Unavailable"/>
    <s v="Unavailable"/>
    <s v="Unavailable"/>
    <s v="Unavailable"/>
    <s v="Unavailable"/>
    <s v="Unavailable"/>
    <s v="Unavailable"/>
  </r>
  <r>
    <s v="4090.SR"/>
    <x v="136"/>
    <x v="4"/>
    <s v="FY"/>
    <n v="220953613"/>
    <x v="1186"/>
    <n v="8992479"/>
    <n v="0"/>
    <n v="98772074"/>
    <n v="226353323"/>
    <n v="0.56649065099999996"/>
    <n v="0.44702629100000002"/>
    <n v="1.0244382059999999"/>
  </r>
  <r>
    <s v="4100.SR"/>
    <x v="137"/>
    <x v="4"/>
    <s v="FY"/>
    <n v="159642530"/>
    <x v="1187"/>
    <n v="8464174"/>
    <n v="2018581"/>
    <n v="4245112"/>
    <n v="43936380"/>
    <n v="0.29790979299999998"/>
    <n v="2.6591360000000001E-2"/>
    <n v="0.27521726200000002"/>
  </r>
  <r>
    <s v="4110.SR"/>
    <x v="138"/>
    <x v="4"/>
    <s v="FY"/>
    <n v="497854609"/>
    <x v="1188"/>
    <n v="10238069"/>
    <n v="7703080"/>
    <n v="-13393983"/>
    <n v="32451945"/>
    <n v="0.18035615299999999"/>
    <n v="-2.6903402999999999E-2"/>
    <n v="6.1128783999999999E-2"/>
  </r>
  <r>
    <s v="4130.SR"/>
    <x v="139"/>
    <x v="4"/>
    <s v="FY"/>
    <n v="11175312"/>
    <x v="1189"/>
    <n v="1407626"/>
    <n v="1455781"/>
    <n v="-30048678"/>
    <n v="-21973133"/>
    <n v="0.56478673700000004"/>
    <n v="-2.68884466"/>
    <n v="-2.3721926510000002"/>
  </r>
  <r>
    <s v="4140.SR"/>
    <x v="140"/>
    <x v="4"/>
    <s v="FY"/>
    <n v="39523962"/>
    <x v="1190"/>
    <n v="3058063"/>
    <n v="81963"/>
    <n v="-12826310"/>
    <n v="-9909699"/>
    <n v="4.9479983999999998E-2"/>
    <n v="-0.324519844"/>
    <n v="-0.26042930600000003"/>
  </r>
  <r>
    <s v="4141.SR"/>
    <x v="141"/>
    <x v="4"/>
    <s v="FY"/>
    <n v="139362634"/>
    <x v="1191"/>
    <n v="1528203"/>
    <n v="1393217"/>
    <n v="583013"/>
    <n v="7781996"/>
    <n v="0.215743346"/>
    <n v="4.1834239999999998E-3"/>
    <n v="5.2341024E-2"/>
  </r>
  <r>
    <s v="4142.SR"/>
    <x v="142"/>
    <x v="4"/>
    <s v="FY"/>
    <n v="4086816140"/>
    <x v="1192"/>
    <n v="15905462"/>
    <n v="27326234"/>
    <n v="218428959"/>
    <n v="347068258"/>
    <n v="0.10677684599999999"/>
    <n v="5.3447218999999997E-2"/>
    <n v="8.3553783000000006E-2"/>
  </r>
  <r>
    <s v="4143.SR"/>
    <x v="143"/>
    <x v="4"/>
    <s v="FY"/>
    <n v="359254006"/>
    <x v="1193"/>
    <n v="15341732"/>
    <n v="0"/>
    <n v="35543513"/>
    <n v="59204206"/>
    <n v="0.18875119000000001"/>
    <n v="9.8936997999999998E-2"/>
    <n v="0.16325677399999999"/>
  </r>
  <r>
    <s v="4144.SR"/>
    <x v="144"/>
    <x v="4"/>
    <s v="FY"/>
    <s v="Unavailable"/>
    <x v="34"/>
    <s v="Unavailable"/>
    <s v="Unavailable"/>
    <s v="Unavailable"/>
    <s v="Unavailable"/>
    <s v="Unavailable"/>
    <s v="Unavailable"/>
    <s v="Unavailable"/>
  </r>
  <r>
    <s v="4150.SR"/>
    <x v="145"/>
    <x v="4"/>
    <s v="FY"/>
    <n v="237730535"/>
    <x v="1194"/>
    <n v="1247205"/>
    <n v="3261110"/>
    <n v="227925431"/>
    <n v="276836319"/>
    <n v="0.709303868"/>
    <n v="0.95875538699999996"/>
    <n v="1.1644962599999999"/>
  </r>
  <r>
    <s v="4160.SR"/>
    <x v="146"/>
    <x v="4"/>
    <s v="FY"/>
    <n v="3668062"/>
    <x v="1195"/>
    <n v="4913800"/>
    <n v="0"/>
    <n v="-11679683"/>
    <n v="-9887495"/>
    <n v="5.0168727000000003E-2"/>
    <n v="-3.1841563750000001"/>
    <n v="-3.1841563750000001"/>
  </r>
  <r>
    <s v="4161.SR"/>
    <x v="147"/>
    <x v="4"/>
    <s v="FY"/>
    <n v="5156471599"/>
    <x v="1196"/>
    <n v="22989244"/>
    <n v="68671762"/>
    <n v="447721992"/>
    <n v="991590484"/>
    <n v="0.324231622"/>
    <n v="8.6827199999999993E-2"/>
    <n v="0.18740259500000001"/>
  </r>
  <r>
    <s v="4162.SR"/>
    <x v="148"/>
    <x v="4"/>
    <s v="FY"/>
    <n v="2538453897"/>
    <x v="1197"/>
    <n v="5364706"/>
    <n v="4871195"/>
    <n v="229678761"/>
    <n v="278720426"/>
    <n v="0.19206373199999999"/>
    <n v="9.0479783999999994E-2"/>
    <n v="0.104553148"/>
  </r>
  <r>
    <s v="4163.SR"/>
    <x v="149"/>
    <x v="4"/>
    <s v="FY"/>
    <n v="4962076825"/>
    <x v="1198"/>
    <n v="102901980"/>
    <n v="57216263"/>
    <n v="246435261"/>
    <n v="627437947"/>
    <n v="0.316829421"/>
    <n v="4.9663734000000001E-2"/>
    <n v="0.142506413"/>
  </r>
  <r>
    <s v="4164.SR"/>
    <x v="150"/>
    <x v="4"/>
    <s v="FY"/>
    <n v="8642207006"/>
    <x v="1199"/>
    <n v="310639902"/>
    <n v="57499591"/>
    <n v="849115819"/>
    <n v="1470071869"/>
    <n v="0.33322806700000002"/>
    <n v="9.8252196E-2"/>
    <n v="0.17095167"/>
  </r>
  <r>
    <s v="4165.SR"/>
    <x v="151"/>
    <x v="4"/>
    <s v="FY"/>
    <s v="Unavailable"/>
    <x v="34"/>
    <s v="Unavailable"/>
    <s v="Unavailable"/>
    <s v="Unavailable"/>
    <s v="Unavailable"/>
    <s v="Unavailable"/>
    <s v="Unavailable"/>
    <s v="Unavailable"/>
  </r>
  <r>
    <s v="4170.SR"/>
    <x v="152"/>
    <x v="4"/>
    <s v="FY"/>
    <n v="16056275"/>
    <x v="1200"/>
    <n v="2138056"/>
    <n v="3547"/>
    <n v="-8195380"/>
    <n v="-1423539"/>
    <n v="0.33842033700000002"/>
    <n v="-0.51041602100000005"/>
    <n v="-9.3348487999999993E-2"/>
  </r>
  <r>
    <s v="4180.SR"/>
    <x v="153"/>
    <x v="4"/>
    <s v="FY"/>
    <n v="48019875"/>
    <x v="1201"/>
    <n v="3175902"/>
    <n v="141123"/>
    <n v="30001089"/>
    <n v="44479413"/>
    <n v="0.37808440799999998"/>
    <n v="0.62476399599999999"/>
    <n v="0.18916454899999999"/>
  </r>
  <r>
    <s v="4190.SR"/>
    <x v="154"/>
    <x v="4"/>
    <s v="FY"/>
    <n v="9305811000"/>
    <x v="1202"/>
    <n v="44877000"/>
    <n v="48478000"/>
    <n v="1002986000"/>
    <n v="1245067000"/>
    <n v="0.142771973"/>
    <n v="0.107780612"/>
    <n v="0.13515769899999999"/>
  </r>
  <r>
    <s v="4191.SR"/>
    <x v="155"/>
    <x v="4"/>
    <s v="FY"/>
    <n v="297072159"/>
    <x v="1203"/>
    <n v="23015900"/>
    <n v="5140166"/>
    <n v="13875871"/>
    <n v="27919689"/>
    <n v="0.20253447599999999"/>
    <n v="4.6708755999999997E-2"/>
    <n v="7.5860784000000001E-2"/>
  </r>
  <r>
    <s v="4192.SR"/>
    <x v="156"/>
    <x v="4"/>
    <s v="FY"/>
    <n v="797196713"/>
    <x v="1204"/>
    <n v="46859718"/>
    <n v="9806832"/>
    <n v="214191170"/>
    <n v="255810814"/>
    <n v="0.38766366400000002"/>
    <n v="0.26868044800000002"/>
    <n v="0.30950831299999998"/>
  </r>
  <r>
    <s v="4193.SR"/>
    <x v="157"/>
    <x v="4"/>
    <s v="FY"/>
    <s v="Unavailable"/>
    <x v="34"/>
    <s v="Unavailable"/>
    <s v="Unavailable"/>
    <s v="Unavailable"/>
    <s v="Unavailable"/>
    <s v="Unavailable"/>
    <s v="Unavailable"/>
    <s v="Unavailable"/>
  </r>
  <r>
    <s v="4200.SR"/>
    <x v="158"/>
    <x v="4"/>
    <s v="FY"/>
    <n v="4974081137"/>
    <x v="1205"/>
    <n v="14264376"/>
    <n v="67497178"/>
    <n v="121082822"/>
    <n v="289907762"/>
    <n v="6.5486974000000003E-2"/>
    <n v="2.4342751999999999E-2"/>
    <n v="0.101193032"/>
  </r>
  <r>
    <s v="4210.SR"/>
    <x v="159"/>
    <x v="4"/>
    <s v="FY"/>
    <n v="2260093956"/>
    <x v="1206"/>
    <n v="86921994"/>
    <n v="56586351"/>
    <n v="245646777"/>
    <n v="568348924"/>
    <n v="0.342763549"/>
    <n v="0.108688746"/>
    <n v="0.27373092999999998"/>
  </r>
  <r>
    <s v="4220.SR"/>
    <x v="160"/>
    <x v="4"/>
    <s v="FY"/>
    <n v="547287000"/>
    <x v="1207"/>
    <n v="68954000"/>
    <n v="3958000"/>
    <n v="-1248364000"/>
    <n v="-671440000"/>
    <n v="-0.582928153"/>
    <n v="-2.2810042990000001"/>
    <n v="-1.2268517249999999"/>
  </r>
  <r>
    <s v="4230.SR"/>
    <x v="161"/>
    <x v="4"/>
    <s v="FY"/>
    <n v="533520000"/>
    <x v="1208"/>
    <n v="29170000"/>
    <n v="10316000"/>
    <n v="-162126000"/>
    <n v="-59331000"/>
    <n v="-5.3133903000000003E-2"/>
    <n v="-0.30387989199999998"/>
    <n v="-0.103075799"/>
  </r>
  <r>
    <s v="4240.SR"/>
    <x v="162"/>
    <x v="4"/>
    <s v="FY"/>
    <n v="4232513102"/>
    <x v="1209"/>
    <n v="145592470"/>
    <n v="352506951"/>
    <n v="-1090753102"/>
    <n v="252786708"/>
    <n v="-2.0862518E-2"/>
    <n v="-0.257708145"/>
    <n v="5.9724968000000003E-2"/>
  </r>
  <r>
    <s v="4250.SR"/>
    <x v="163"/>
    <x v="4"/>
    <s v="FY"/>
    <n v="176682000"/>
    <x v="1210"/>
    <n v="36014000"/>
    <n v="419935000"/>
    <n v="-1339216000"/>
    <n v="-486794000"/>
    <n v="-2.4036687379999999"/>
    <n v="-7.5798100540000002"/>
    <n v="-2.5981424249999998"/>
  </r>
  <r>
    <s v="4260.SR"/>
    <x v="164"/>
    <x v="4"/>
    <s v="FY"/>
    <n v="977205000"/>
    <x v="1211"/>
    <n v="18499000"/>
    <n v="2190000"/>
    <n v="202445000"/>
    <n v="487505000"/>
    <n v="0.30527473799999999"/>
    <n v="0.20716738000000001"/>
    <n v="0.63251109000000005"/>
  </r>
  <r>
    <s v="4261.SR"/>
    <x v="165"/>
    <x v="4"/>
    <s v="FY"/>
    <n v="659994795"/>
    <x v="1212"/>
    <n v="9513468"/>
    <n v="31961264"/>
    <n v="63246128"/>
    <n v="331445834"/>
    <n v="0.245477628"/>
    <n v="9.5828222000000005E-2"/>
    <n v="0.51363839899999997"/>
  </r>
  <r>
    <s v="4262.SR"/>
    <x v="166"/>
    <x v="4"/>
    <s v="FY"/>
    <n v="430497821"/>
    <x v="1213"/>
    <n v="0"/>
    <n v="2698472"/>
    <n v="50324377"/>
    <n v="216981549"/>
    <n v="0.21677475800000001"/>
    <n v="0.11689809900000001"/>
    <n v="0.504024735"/>
  </r>
  <r>
    <s v="4263.SR"/>
    <x v="167"/>
    <x v="4"/>
    <s v="FY"/>
    <n v="677508000"/>
    <x v="1214"/>
    <n v="105680800"/>
    <n v="73380000"/>
    <n v="190221600"/>
    <n v="277648000"/>
    <n v="0.46955844099999999"/>
    <n v="0.28076657399999999"/>
    <n v="0.40980770700000002"/>
  </r>
  <r>
    <s v="4270.SR"/>
    <x v="168"/>
    <x v="4"/>
    <s v="FY"/>
    <n v="767687606"/>
    <x v="1215"/>
    <n v="14071866"/>
    <n v="38607384"/>
    <n v="-20544719"/>
    <n v="79657782"/>
    <n v="0.165972956"/>
    <n v="-2.6761822000000001E-2"/>
    <n v="0.102664794"/>
  </r>
  <r>
    <s v="4280.SR"/>
    <x v="169"/>
    <x v="4"/>
    <s v="FY"/>
    <n v="1029479000"/>
    <x v="1216"/>
    <n v="252323000"/>
    <n v="459578000"/>
    <n v="-1534403000"/>
    <n v="-335933000"/>
    <n v="0.46252813300000001"/>
    <n v="-1.4904655659999999"/>
    <n v="-0.32631360100000001"/>
  </r>
  <r>
    <s v="4290.SR"/>
    <x v="170"/>
    <x v="4"/>
    <s v="FY"/>
    <n v="787328745"/>
    <x v="1217"/>
    <n v="2782094"/>
    <n v="14637269"/>
    <n v="10742224"/>
    <n v="28189148"/>
    <n v="0.13158468800000001"/>
    <n v="1.3643887E-2"/>
    <n v="0.10244862"/>
  </r>
  <r>
    <s v="4291.SR"/>
    <x v="171"/>
    <x v="4"/>
    <s v="FY"/>
    <n v="217840638"/>
    <x v="1218"/>
    <n v="35384557"/>
    <n v="3710045"/>
    <n v="57798345"/>
    <n v="79292568"/>
    <n v="0.44894706499999998"/>
    <n v="0.26532398000000001"/>
    <n v="0.31905557000000001"/>
  </r>
  <r>
    <s v="4292.SR"/>
    <x v="172"/>
    <x v="4"/>
    <s v="FY"/>
    <n v="336376934"/>
    <x v="1219"/>
    <n v="4271274"/>
    <n v="23653263"/>
    <n v="75799080"/>
    <n v="116101965"/>
    <n v="0.34345453100000001"/>
    <n v="0.225339708"/>
    <n v="0.42781554999999999"/>
  </r>
  <r>
    <s v="4300.SR"/>
    <x v="173"/>
    <x v="4"/>
    <s v="FY"/>
    <n v="1944854000"/>
    <x v="1220"/>
    <n v="161109000"/>
    <n v="22000"/>
    <n v="18794000"/>
    <n v="559554000"/>
    <n v="0.34688979199999997"/>
    <n v="9.6634500000000005E-3"/>
    <n v="3.8891350999999998E-2"/>
  </r>
  <r>
    <s v="4310.SR"/>
    <x v="174"/>
    <x v="4"/>
    <s v="FY"/>
    <n v="112936069"/>
    <x v="1221"/>
    <n v="8894899"/>
    <n v="190202"/>
    <n v="-23836313"/>
    <n v="-3287477"/>
    <n v="0.21726272399999999"/>
    <n v="-0.21106023300000001"/>
    <n v="-2.9109185999999999E-2"/>
  </r>
  <r>
    <s v="4320.SR"/>
    <x v="175"/>
    <x v="4"/>
    <s v="FY"/>
    <n v="167824560"/>
    <x v="1222"/>
    <n v="39444273"/>
    <n v="25221198"/>
    <n v="14341598"/>
    <n v="114038609"/>
    <n v="0.56996919899999998"/>
    <n v="8.5455895000000004E-2"/>
    <n v="0.67951084799999995"/>
  </r>
  <r>
    <s v="4321.SR"/>
    <x v="176"/>
    <x v="4"/>
    <s v="FY"/>
    <n v="1856358833"/>
    <x v="1223"/>
    <n v="45549060"/>
    <n v="172238307"/>
    <n v="486659016"/>
    <n v="1325689831"/>
    <n v="0.55115323500000002"/>
    <n v="0.262157837"/>
    <n v="0.71413446999999997"/>
  </r>
  <r>
    <s v="4322.SR"/>
    <x v="177"/>
    <x v="4"/>
    <s v="FY"/>
    <n v="587450646"/>
    <x v="1224"/>
    <n v="5654270"/>
    <n v="0"/>
    <n v="98633505"/>
    <n v="104885726"/>
    <n v="0.21160630699999999"/>
    <n v="0.16790092200000001"/>
    <n v="0.19971897399999999"/>
  </r>
  <r>
    <s v="4323.SR"/>
    <x v="178"/>
    <x v="4"/>
    <s v="FY"/>
    <n v="97158599"/>
    <x v="1225"/>
    <n v="2225673"/>
    <n v="7406596"/>
    <n v="71381226"/>
    <n v="80336607"/>
    <n v="0.94787924000000001"/>
    <n v="0.73468768299999998"/>
    <n v="0.83323386499999996"/>
  </r>
  <r>
    <s v="4324.SR"/>
    <x v="179"/>
    <x v="4"/>
    <s v="FY"/>
    <s v="Unavailable"/>
    <x v="34"/>
    <s v="Unavailable"/>
    <s v="Unavailable"/>
    <s v="Unavailable"/>
    <s v="Unavailable"/>
    <s v="Unavailable"/>
    <s v="Unavailable"/>
    <s v="Unavailable"/>
  </r>
  <r>
    <s v="4330.SR"/>
    <x v="180"/>
    <x v="4"/>
    <s v="FY"/>
    <n v="141135596"/>
    <x v="1226"/>
    <n v="35092965"/>
    <n v="20956479"/>
    <n v="24099267"/>
    <n v="90246875"/>
    <n v="0.76218524600000004"/>
    <n v="0.17075257899999999"/>
    <n v="0.64240366400000004"/>
  </r>
  <r>
    <s v="4331.SR"/>
    <x v="181"/>
    <x v="4"/>
    <s v="FY"/>
    <n v="6088281"/>
    <x v="1227"/>
    <n v="35000"/>
    <n v="0"/>
    <n v="-1236440"/>
    <n v="-1236440"/>
    <n v="0.71625357000000001"/>
    <n v="-0.203085239"/>
    <n v="-0.203085239"/>
  </r>
  <r>
    <s v="4332.SR"/>
    <x v="182"/>
    <x v="4"/>
    <s v="FY"/>
    <n v="6674647"/>
    <x v="1228"/>
    <n v="61306554"/>
    <n v="5778581"/>
    <n v="-68044805"/>
    <n v="0"/>
    <n v="-0.96577451999999997"/>
    <n v="-9.9999999989999999"/>
    <n v="-8.4081195609999995"/>
  </r>
  <r>
    <s v="4333.SR"/>
    <x v="183"/>
    <x v="4"/>
    <s v="FY"/>
    <n v="48713798"/>
    <x v="1229"/>
    <n v="188175"/>
    <n v="1195348"/>
    <n v="35501092"/>
    <n v="44773038"/>
    <n v="0.85233159199999997"/>
    <n v="0.72876871600000004"/>
    <n v="0.89948313999999996"/>
  </r>
  <r>
    <s v="4334.SR"/>
    <x v="184"/>
    <x v="4"/>
    <s v="FY"/>
    <n v="51337805"/>
    <x v="1230"/>
    <n v="124436"/>
    <n v="2450850"/>
    <n v="-7365001"/>
    <n v="11516305"/>
    <n v="0.78980094700000003"/>
    <n v="-0.14346154899999999"/>
    <n v="0.54236822200000001"/>
  </r>
  <r>
    <s v="4335.SR"/>
    <x v="185"/>
    <x v="4"/>
    <s v="FY"/>
    <n v="93454860"/>
    <x v="1231"/>
    <n v="15369375"/>
    <n v="16131361"/>
    <n v="20164033"/>
    <n v="66075047"/>
    <n v="0.97874042100000003"/>
    <n v="0.215762273"/>
    <n v="0.80507711400000004"/>
  </r>
  <r>
    <s v="4336.SR"/>
    <x v="186"/>
    <x v="4"/>
    <s v="FY"/>
    <n v="69417558"/>
    <x v="1232"/>
    <n v="1450201"/>
    <n v="12888557"/>
    <n v="2080809"/>
    <n v="46158724"/>
    <n v="0.80243517099999995"/>
    <n v="2.9975254999999999E-2"/>
    <n v="0.66494306800000003"/>
  </r>
  <r>
    <s v="4337.SR"/>
    <x v="187"/>
    <x v="4"/>
    <s v="FY"/>
    <n v="38645960"/>
    <x v="1233"/>
    <n v="0"/>
    <n v="0"/>
    <n v="-55038298"/>
    <n v="36148474"/>
    <n v="0.79079109400000003"/>
    <n v="-1.424166925"/>
    <n v="0.93537513400000005"/>
  </r>
  <r>
    <s v="4338.SR"/>
    <x v="188"/>
    <x v="4"/>
    <s v="FY"/>
    <n v="141310000"/>
    <x v="1234"/>
    <n v="500000"/>
    <n v="12673000"/>
    <n v="14724000"/>
    <n v="77290000"/>
    <n v="0.57382350900000001"/>
    <n v="0.104196448"/>
    <n v="0.54695350700000001"/>
  </r>
  <r>
    <s v="4339.SR"/>
    <x v="189"/>
    <x v="4"/>
    <s v="FY"/>
    <n v="121387960"/>
    <x v="1235"/>
    <n v="1123258"/>
    <n v="23622769"/>
    <n v="14921838"/>
    <n v="142190064"/>
    <n v="0.89914691700000005"/>
    <n v="0.122926837"/>
    <n v="1.1713687589999999"/>
  </r>
  <r>
    <s v="4340.SR"/>
    <x v="190"/>
    <x v="4"/>
    <s v="FY"/>
    <n v="168855514"/>
    <x v="1236"/>
    <n v="18204172"/>
    <n v="26524743"/>
    <n v="-77763960"/>
    <n v="132789830"/>
    <n v="0.719179138"/>
    <n v="-0.46053550900000001"/>
    <n v="0.78103164000000003"/>
  </r>
  <r>
    <s v="4342.SR"/>
    <x v="191"/>
    <x v="4"/>
    <s v="FY"/>
    <n v="136628160"/>
    <x v="1237"/>
    <n v="16038082"/>
    <n v="5614979"/>
    <n v="228920014"/>
    <n v="117905070"/>
    <n v="0.99891830500000001"/>
    <n v="1.6754965740000001"/>
    <n v="0.86296317"/>
  </r>
  <r>
    <s v="4344.SR"/>
    <x v="192"/>
    <x v="4"/>
    <s v="FY"/>
    <n v="68108150"/>
    <x v="1238"/>
    <n v="7276945"/>
    <n v="18495689"/>
    <n v="-14408762"/>
    <n v="49937886"/>
    <n v="0.66979451099999998"/>
    <n v="-0.21155709"/>
    <n v="0.73321454200000002"/>
  </r>
  <r>
    <s v="4345.SR"/>
    <x v="193"/>
    <x v="4"/>
    <s v="FY"/>
    <n v="54166502"/>
    <x v="1239"/>
    <n v="10788686"/>
    <n v="341217"/>
    <n v="-151045862"/>
    <n v="-117446755"/>
    <n v="0.662585596"/>
    <n v="-2.788547468"/>
    <n v="0.63082057599999997"/>
  </r>
  <r>
    <s v="4346.SR"/>
    <x v="194"/>
    <x v="4"/>
    <s v="FY"/>
    <n v="41763877"/>
    <x v="1240"/>
    <n v="1920492"/>
    <n v="21701394"/>
    <n v="-66244264"/>
    <n v="0"/>
    <n v="-0.38897310699999998"/>
    <n v="-1.5861617450000001"/>
    <n v="-0.84418846000000003"/>
  </r>
  <r>
    <s v="4347.SR"/>
    <x v="195"/>
    <x v="4"/>
    <s v="FY"/>
    <n v="171486186"/>
    <x v="1241"/>
    <n v="110000"/>
    <n v="3488914"/>
    <n v="45413876"/>
    <n v="87356082"/>
    <n v="0.52893273299999999"/>
    <n v="0.26482527300000003"/>
    <n v="0.50940594100000003"/>
  </r>
  <r>
    <s v="4348.SR"/>
    <x v="196"/>
    <x v="4"/>
    <s v="FY"/>
    <n v="61043871"/>
    <x v="1242"/>
    <n v="18756581"/>
    <n v="19756439"/>
    <n v="1129578"/>
    <n v="46506233"/>
    <n v="0.124270068"/>
    <n v="1.8504363999999999E-2"/>
    <n v="0.46570798200000002"/>
  </r>
  <r>
    <s v="4349.SR"/>
    <x v="197"/>
    <x v="4"/>
    <s v="FY"/>
    <s v="Unavailable"/>
    <x v="34"/>
    <s v="Unavailable"/>
    <s v="Unavailable"/>
    <s v="Unavailable"/>
    <s v="Unavailable"/>
    <s v="Unavailable"/>
    <s v="Unavailable"/>
    <s v="Unavailable"/>
  </r>
  <r>
    <s v="4350.SR"/>
    <x v="198"/>
    <x v="4"/>
    <s v="FY"/>
    <s v="Unavailable"/>
    <x v="34"/>
    <s v="Unavailable"/>
    <s v="Unavailable"/>
    <s v="Unavailable"/>
    <s v="Unavailable"/>
    <s v="Unavailable"/>
    <s v="Unavailable"/>
    <s v="Unavailable"/>
  </r>
  <r>
    <s v="4700.SR"/>
    <x v="199"/>
    <x v="4"/>
    <s v="FY"/>
    <s v="Unavailable"/>
    <x v="34"/>
    <s v="Unavailable"/>
    <s v="Unavailable"/>
    <s v="Unavailable"/>
    <s v="Unavailable"/>
    <s v="Unavailable"/>
    <s v="Unavailable"/>
    <s v="Unavailable"/>
  </r>
  <r>
    <s v="4701.SR"/>
    <x v="200"/>
    <x v="4"/>
    <s v="FY"/>
    <s v="Unavailable"/>
    <x v="34"/>
    <s v="Unavailable"/>
    <s v="Unavailable"/>
    <s v="Unavailable"/>
    <s v="Unavailable"/>
    <s v="Unavailable"/>
    <s v="Unavailable"/>
    <s v="Unavailable"/>
  </r>
  <r>
    <s v="5110.SR"/>
    <x v="201"/>
    <x v="4"/>
    <s v="FY"/>
    <n v="68708918000"/>
    <x v="1243"/>
    <n v="436145000"/>
    <n v="4763889000"/>
    <n v="3025548000"/>
    <n v="26591349000"/>
    <n v="0.117846507"/>
    <n v="4.4034284E-2"/>
    <n v="0.38764295500000001"/>
  </r>
  <r>
    <s v="6001.SR"/>
    <x v="202"/>
    <x v="4"/>
    <s v="FY"/>
    <n v="1055048729"/>
    <x v="1244"/>
    <n v="23105904"/>
    <n v="9993468"/>
    <n v="100843111"/>
    <n v="195840869"/>
    <n v="0.33849383300000002"/>
    <n v="9.5581472000000001E-2"/>
    <n v="0.188473577"/>
  </r>
  <r>
    <s v="6002.SR"/>
    <x v="203"/>
    <x v="4"/>
    <s v="FY"/>
    <n v="1076083334"/>
    <x v="1245"/>
    <n v="17844130"/>
    <n v="33132376"/>
    <n v="52838861"/>
    <n v="260394935"/>
    <n v="0.23194204900000001"/>
    <n v="4.9102945000000002E-2"/>
    <n v="0.25354552400000002"/>
  </r>
  <r>
    <s v="6004.SR"/>
    <x v="204"/>
    <x v="4"/>
    <s v="FY"/>
    <n v="926573642"/>
    <x v="1246"/>
    <n v="66347779"/>
    <n v="34394093"/>
    <n v="-334686399"/>
    <n v="-95862930"/>
    <n v="4.5580641999999998E-2"/>
    <n v="-0.361208633"/>
    <n v="-7.8828959000000004E-2"/>
  </r>
  <r>
    <s v="6010.SR"/>
    <x v="205"/>
    <x v="4"/>
    <s v="FY"/>
    <n v="2303059045"/>
    <x v="1247"/>
    <n v="38277496"/>
    <n v="36999814"/>
    <n v="35654575"/>
    <n v="377162340"/>
    <n v="0.31516301800000002"/>
    <n v="1.5481399E-2"/>
    <n v="0.21354231700000001"/>
  </r>
  <r>
    <s v="6012.SR"/>
    <x v="206"/>
    <x v="4"/>
    <s v="FY"/>
    <n v="133895085"/>
    <x v="1248"/>
    <n v="3911982"/>
    <n v="5242377"/>
    <n v="-83338929"/>
    <n v="-83827801"/>
    <n v="-9.2299273000000001E-2"/>
    <n v="-0.62241962799999995"/>
    <n v="-8.8292800000000005E-2"/>
  </r>
  <r>
    <s v="6013.SR"/>
    <x v="207"/>
    <x v="4"/>
    <s v="FY"/>
    <n v="94503256"/>
    <x v="1249"/>
    <n v="1635597"/>
    <n v="1519461"/>
    <n v="-2925965"/>
    <n v="22928392"/>
    <n v="2.7731214000000001E-2"/>
    <n v="-3.0961526E-2"/>
    <n v="-1.275682E-2"/>
  </r>
  <r>
    <s v="6014.SR"/>
    <x v="208"/>
    <x v="4"/>
    <s v="FY"/>
    <n v="695448075"/>
    <x v="1250"/>
    <n v="93191645"/>
    <n v="12767909"/>
    <n v="56279780"/>
    <n v="174969733"/>
    <n v="0.33179969199999998"/>
    <n v="8.0925926999999995E-2"/>
    <n v="0.264147676"/>
  </r>
  <r>
    <s v="6015.SR"/>
    <x v="209"/>
    <x v="4"/>
    <s v="FY"/>
    <n v="1577795000"/>
    <x v="1251"/>
    <n v="51465000"/>
    <n v="29864000"/>
    <n v="80826000"/>
    <n v="330673000"/>
    <n v="0.50953514200000005"/>
    <n v="5.1227187E-2"/>
    <n v="0.199517048"/>
  </r>
  <r>
    <s v="6016.SR"/>
    <x v="210"/>
    <x v="4"/>
    <s v="FY"/>
    <n v="195825157"/>
    <x v="1252"/>
    <n v="5173270"/>
    <n v="1392280"/>
    <n v="19001022"/>
    <n v="40720063"/>
    <n v="0.31114401699999999"/>
    <n v="9.7030546999999995E-2"/>
    <n v="0.21288343000000001"/>
  </r>
  <r>
    <s v="6017.SR"/>
    <x v="211"/>
    <x v="4"/>
    <s v="FY"/>
    <s v="Unavailable"/>
    <x v="34"/>
    <s v="Unavailable"/>
    <s v="Unavailable"/>
    <s v="Unavailable"/>
    <s v="Unavailable"/>
    <s v="Unavailable"/>
    <s v="Unavailable"/>
    <s v="Unavailable"/>
  </r>
  <r>
    <s v="6020.SR"/>
    <x v="212"/>
    <x v="4"/>
    <s v="FY"/>
    <n v="11657910"/>
    <x v="1253"/>
    <n v="1514504"/>
    <n v="0"/>
    <n v="-4001659"/>
    <n v="-170882"/>
    <n v="0.849686265"/>
    <n v="-0.34325698199999999"/>
    <n v="0.90329210000000004"/>
  </r>
  <r>
    <s v="6040.SR"/>
    <x v="213"/>
    <x v="4"/>
    <s v="FY"/>
    <n v="158542635"/>
    <x v="1254"/>
    <n v="5259905"/>
    <n v="1771819"/>
    <n v="-52084910"/>
    <n v="-12473311"/>
    <n v="0.146023926"/>
    <n v="-0.32852304999999998"/>
    <n v="1.5556502999999999E-2"/>
  </r>
  <r>
    <s v="6050.SR"/>
    <x v="214"/>
    <x v="4"/>
    <s v="FY"/>
    <n v="40947697"/>
    <x v="1255"/>
    <n v="3459683"/>
    <n v="3143674"/>
    <n v="-45213899"/>
    <n v="-23497799"/>
    <n v="0.34693291799999998"/>
    <n v="-1.104186616"/>
    <n v="-0.59950267800000001"/>
  </r>
  <r>
    <s v="6060.SR"/>
    <x v="215"/>
    <x v="4"/>
    <s v="FY"/>
    <n v="0"/>
    <x v="1256"/>
    <n v="-118506"/>
    <n v="143216"/>
    <n v="-2222121"/>
    <n v="-1756344"/>
    <n v="0"/>
    <n v="0"/>
    <n v="0"/>
  </r>
  <r>
    <s v="6070.SR"/>
    <x v="216"/>
    <x v="4"/>
    <s v="FY"/>
    <n v="223210102"/>
    <x v="1257"/>
    <n v="7067380"/>
    <n v="969667"/>
    <n v="21350507"/>
    <n v="47659902"/>
    <n v="0.28496943200000002"/>
    <n v="9.5652063999999995E-2"/>
    <n v="0.30987099800000001"/>
  </r>
  <r>
    <s v="6090.SR"/>
    <x v="217"/>
    <x v="4"/>
    <s v="FY"/>
    <n v="85071604"/>
    <x v="1258"/>
    <n v="4094532"/>
    <n v="781004"/>
    <n v="10514530"/>
    <n v="24240059"/>
    <n v="0.36186938499999999"/>
    <n v="0.123596236"/>
    <n v="0.28493713399999998"/>
  </r>
  <r>
    <s v="7010.SR"/>
    <x v="218"/>
    <x v="4"/>
    <s v="FY"/>
    <n v="58953318000"/>
    <x v="1259"/>
    <n v="4818745000"/>
    <n v="623925000"/>
    <n v="10994875000"/>
    <n v="22285490000"/>
    <n v="0.56025180799999996"/>
    <n v="0.186501377"/>
    <n v="0.335272291"/>
  </r>
  <r>
    <s v="7020.SR"/>
    <x v="219"/>
    <x v="4"/>
    <s v="FY"/>
    <n v="14046168000"/>
    <x v="1260"/>
    <n v="525184000"/>
    <n v="538234000"/>
    <n v="783254000"/>
    <n v="5350368000"/>
    <n v="0.58040086099999999"/>
    <n v="5.5762824000000003E-2"/>
    <n v="0.381806056"/>
  </r>
  <r>
    <s v="7030.SR"/>
    <x v="220"/>
    <x v="4"/>
    <s v="FY"/>
    <n v="7916545000"/>
    <x v="1261"/>
    <n v="31676000"/>
    <n v="898206000"/>
    <n v="259945000"/>
    <n v="3616854000"/>
    <n v="0.687754317"/>
    <n v="3.2835663000000001E-2"/>
    <n v="0.43949766000000001"/>
  </r>
  <r>
    <s v="7040.SR"/>
    <x v="221"/>
    <x v="4"/>
    <s v="FY"/>
    <n v="339601054"/>
    <x v="1262"/>
    <n v="33252381"/>
    <n v="18636238"/>
    <n v="-71608040"/>
    <n v="69569491"/>
    <n v="0.55246073200000001"/>
    <n v="-0.210859299"/>
    <n v="0.26495753999999999"/>
  </r>
  <r>
    <s v="7200.SR"/>
    <x v="222"/>
    <x v="4"/>
    <s v="FY"/>
    <n v="1016665970"/>
    <x v="1263"/>
    <n v="7666956"/>
    <n v="17410137"/>
    <n v="81278473"/>
    <n v="105430367"/>
    <n v="0.17737109100000001"/>
    <n v="7.9946093999999995E-2"/>
    <n v="0.123341061"/>
  </r>
  <r>
    <s v="7201.SR"/>
    <x v="223"/>
    <x v="4"/>
    <s v="FY"/>
    <n v="24122503"/>
    <x v="1264"/>
    <n v="2794548"/>
    <n v="101000"/>
    <n v="-15878515"/>
    <n v="-1811818"/>
    <n v="0.22630578600000001"/>
    <n v="-0.65824491799999996"/>
    <n v="0.337549341"/>
  </r>
  <r>
    <s v="7202.SR"/>
    <x v="224"/>
    <x v="4"/>
    <s v="FY"/>
    <n v="6891419063"/>
    <x v="1265"/>
    <n v="153585344"/>
    <n v="2537652"/>
    <n v="701795504"/>
    <n v="914528576"/>
    <n v="0.20633949700000001"/>
    <n v="0.10183613800000001"/>
    <n v="0.132705408"/>
  </r>
  <r>
    <s v="7203.SR"/>
    <x v="225"/>
    <x v="4"/>
    <s v="FY"/>
    <n v="2466065209"/>
    <x v="1266"/>
    <n v="55132923"/>
    <n v="6373912"/>
    <n v="306579136"/>
    <n v="490151127"/>
    <n v="0.33517954799999999"/>
    <n v="0.124319152"/>
    <n v="0.19612570400000001"/>
  </r>
  <r>
    <s v="7204.SR"/>
    <x v="226"/>
    <x v="4"/>
    <s v="FY"/>
    <n v="482475049"/>
    <x v="1267"/>
    <n v="19751797"/>
    <n v="3267045"/>
    <n v="64371430"/>
    <n v="71849155"/>
    <n v="0.18405854199999999"/>
    <n v="0.13341918999999999"/>
    <n v="0.14422269099999999"/>
  </r>
  <r>
    <s v="8010.SR"/>
    <x v="227"/>
    <x v="4"/>
    <s v="FY"/>
    <n v="7378600000"/>
    <x v="1268"/>
    <n v="105475000"/>
    <n v="0"/>
    <n v="443940000"/>
    <n v="579238000"/>
    <n v="1"/>
    <n v="6.0165885000000002E-2"/>
    <n v="7.9782344000000005E-2"/>
  </r>
  <r>
    <s v="8012.SR"/>
    <x v="228"/>
    <x v="4"/>
    <s v="FY"/>
    <n v="238869000"/>
    <x v="1269"/>
    <n v="16754000"/>
    <n v="0"/>
    <n v="42893000"/>
    <n v="0"/>
    <n v="1"/>
    <n v="0.17956704300000001"/>
    <n v="0.10139867499999999"/>
  </r>
  <r>
    <s v="8020.SR"/>
    <x v="229"/>
    <x v="4"/>
    <s v="FY"/>
    <n v="773021000"/>
    <x v="1270"/>
    <n v="19353000"/>
    <n v="0"/>
    <n v="7548000"/>
    <n v="24372000"/>
    <n v="1"/>
    <n v="9.7642879999999994E-3"/>
    <n v="2.5065296000000001E-2"/>
  </r>
  <r>
    <s v="8030.SR"/>
    <x v="230"/>
    <x v="4"/>
    <s v="FY"/>
    <n v="1688875000"/>
    <x v="1271"/>
    <n v="55502000"/>
    <n v="0"/>
    <n v="36913000"/>
    <n v="63848000"/>
    <n v="1"/>
    <n v="2.1856561E-2"/>
    <n v="3.8171563999999998E-2"/>
  </r>
  <r>
    <s v="8040.SR"/>
    <x v="231"/>
    <x v="4"/>
    <s v="FY"/>
    <n v="554703816"/>
    <x v="1272"/>
    <n v="29467028"/>
    <n v="0"/>
    <n v="-27347633"/>
    <n v="-11329145"/>
    <n v="1"/>
    <n v="-4.9301325E-2"/>
    <n v="-2.0423770000000001E-2"/>
  </r>
  <r>
    <s v="8050.SR"/>
    <x v="232"/>
    <x v="4"/>
    <s v="FY"/>
    <n v="401281000"/>
    <x v="1273"/>
    <n v="20210000"/>
    <n v="1293000"/>
    <n v="4316000"/>
    <n v="25467000"/>
    <n v="1"/>
    <n v="1.0755555E-2"/>
    <n v="3.9588219000000001E-2"/>
  </r>
  <r>
    <s v="80504.SR"/>
    <x v="233"/>
    <x v="4"/>
    <s v="FY"/>
    <s v="Unavailable"/>
    <x v="34"/>
    <s v="Unavailable"/>
    <s v="Unavailable"/>
    <s v="Unavailable"/>
    <s v="Unavailable"/>
    <s v="Unavailable"/>
    <s v="Unavailable"/>
    <s v="Unavailable"/>
  </r>
  <r>
    <s v="8060.SR"/>
    <x v="234"/>
    <x v="4"/>
    <s v="FY"/>
    <n v="866840000"/>
    <x v="1274"/>
    <n v="34769000"/>
    <n v="0"/>
    <n v="58749000"/>
    <n v="89800000"/>
    <n v="1"/>
    <n v="6.7773753000000006E-2"/>
    <n v="9.0653408000000005E-2"/>
  </r>
  <r>
    <s v="8070.SR"/>
    <x v="235"/>
    <x v="4"/>
    <s v="FY"/>
    <n v="409394000"/>
    <x v="1275"/>
    <n v="63592000"/>
    <n v="0"/>
    <n v="34795000"/>
    <n v="51348000"/>
    <n v="1"/>
    <n v="8.4991474999999997E-2"/>
    <n v="0.108799836"/>
  </r>
  <r>
    <s v="8080.SR"/>
    <x v="236"/>
    <x v="4"/>
    <s v="FY"/>
    <n v="137654000"/>
    <x v="1276"/>
    <n v="14089000"/>
    <n v="0"/>
    <n v="-31302000"/>
    <n v="-25708000"/>
    <n v="1"/>
    <n v="-0.22739622500000001"/>
    <n v="-0.18675810400000001"/>
  </r>
  <r>
    <s v="8100.SR"/>
    <x v="237"/>
    <x v="4"/>
    <s v="FY"/>
    <n v="578886628"/>
    <x v="1277"/>
    <n v="15494706"/>
    <n v="0"/>
    <n v="47322351"/>
    <n v="67135648"/>
    <n v="1"/>
    <n v="8.1747183000000001E-2"/>
    <n v="9.4474497000000004E-2"/>
  </r>
  <r>
    <s v="8110.SR"/>
    <x v="238"/>
    <x v="4"/>
    <s v="FY"/>
    <s v="2020 data not available yet."/>
    <x v="1278"/>
    <s v="2020 data not available yet."/>
    <s v="2020 data not available yet."/>
    <s v="2020 data not available yet."/>
    <s v="2020 data not available yet."/>
    <s v="2020 data not available yet."/>
    <s v="2020 data not available yet."/>
    <s v="2020 data not available yet."/>
  </r>
  <r>
    <s v="8120.SR"/>
    <x v="239"/>
    <x v="4"/>
    <s v="FY"/>
    <n v="482323864"/>
    <x v="1279"/>
    <n v="42239235"/>
    <n v="254600"/>
    <n v="-45577093"/>
    <n v="-34692304"/>
    <n v="1"/>
    <n v="-9.4494791999999994E-2"/>
    <n v="-9.4477005000000003E-2"/>
  </r>
  <r>
    <s v="8150.SR"/>
    <x v="240"/>
    <x v="4"/>
    <s v="FY"/>
    <n v="460497000"/>
    <x v="1280"/>
    <n v="12639000"/>
    <n v="0"/>
    <n v="-461000"/>
    <n v="0"/>
    <n v="1"/>
    <n v="-1.0010920000000001E-3"/>
    <n v="5.5374949999999999E-3"/>
  </r>
  <r>
    <s v="8160.SR"/>
    <x v="241"/>
    <x v="4"/>
    <s v="FY"/>
    <n v="260108973"/>
    <x v="1281"/>
    <n v="21503136"/>
    <n v="217936"/>
    <n v="7071493"/>
    <n v="17925387"/>
    <n v="1"/>
    <n v="2.7186655000000001E-2"/>
    <n v="6.6316963000000007E-2"/>
  </r>
  <r>
    <s v="8170.SR"/>
    <x v="242"/>
    <x v="4"/>
    <s v="FY"/>
    <n v="702941576"/>
    <x v="1282"/>
    <n v="12445112"/>
    <n v="48189"/>
    <n v="39186850"/>
    <n v="55590424"/>
    <n v="1"/>
    <n v="5.5746952000000002E-2"/>
    <n v="5.8402317000000002E-2"/>
  </r>
  <r>
    <s v="8180.SR"/>
    <x v="243"/>
    <x v="4"/>
    <s v="FY"/>
    <n v="404724290"/>
    <x v="1283"/>
    <n v="13490035"/>
    <n v="2419889"/>
    <n v="-112479227"/>
    <n v="-101656435"/>
    <n v="1"/>
    <n v="-0.277915682"/>
    <n v="-0.25715362899999999"/>
  </r>
  <r>
    <s v="8190.SR"/>
    <x v="244"/>
    <x v="4"/>
    <s v="FY"/>
    <n v="186932000"/>
    <x v="1284"/>
    <n v="23227000"/>
    <n v="187000"/>
    <n v="-43880000"/>
    <n v="-10905000"/>
    <n v="1"/>
    <n v="-0.23473776599999999"/>
    <n v="-5.9337084999999998E-2"/>
  </r>
  <r>
    <s v="8200.SR"/>
    <x v="245"/>
    <x v="4"/>
    <s v="FY"/>
    <n v="687209415"/>
    <x v="1285"/>
    <n v="9789760"/>
    <n v="9969"/>
    <n v="45917811"/>
    <n v="48835911"/>
    <n v="1"/>
    <n v="6.6817785000000005E-2"/>
    <n v="8.8787047999999993E-2"/>
  </r>
  <r>
    <s v="8210.SR"/>
    <x v="246"/>
    <x v="4"/>
    <s v="FY"/>
    <n v="10947777000"/>
    <x v="1286"/>
    <n v="93031000"/>
    <n v="0"/>
    <n v="696128000"/>
    <n v="951048000"/>
    <n v="1"/>
    <n v="6.3586242000000001E-2"/>
    <n v="8.6871334999999994E-2"/>
  </r>
  <r>
    <s v="8230.SR"/>
    <x v="247"/>
    <x v="4"/>
    <s v="FY"/>
    <n v="2437890000"/>
    <x v="1287"/>
    <n v="89344000"/>
    <n v="0"/>
    <n v="253205000"/>
    <n v="293748000"/>
    <n v="1"/>
    <n v="0.103862356"/>
    <n v="0.118888875"/>
  </r>
  <r>
    <s v="8240.SR"/>
    <x v="248"/>
    <x v="4"/>
    <s v="FY"/>
    <n v="117367316"/>
    <x v="1288"/>
    <n v="8772834"/>
    <n v="0"/>
    <n v="34269936"/>
    <n v="42368466"/>
    <n v="1"/>
    <n v="0.29198875099999999"/>
    <n v="0.360990372"/>
  </r>
  <r>
    <s v="8250.SR"/>
    <x v="249"/>
    <x v="4"/>
    <s v="FY"/>
    <n v="1337077000"/>
    <x v="1289"/>
    <n v="30716000"/>
    <n v="700000"/>
    <n v="155062000"/>
    <n v="198985000"/>
    <n v="1"/>
    <n v="0.115970883"/>
    <n v="0.14829736800000001"/>
  </r>
  <r>
    <s v="8260.SR"/>
    <x v="250"/>
    <x v="4"/>
    <s v="FY"/>
    <n v="241060000"/>
    <x v="1290"/>
    <n v="19076000"/>
    <n v="131000"/>
    <n v="3753000"/>
    <n v="14552000"/>
    <n v="1"/>
    <n v="1.5568738E-2"/>
    <n v="6.0366714000000002E-2"/>
  </r>
  <r>
    <s v="8270.SR"/>
    <x v="251"/>
    <x v="4"/>
    <s v="FY"/>
    <n v="219665046"/>
    <x v="1291"/>
    <n v="12242997"/>
    <n v="0"/>
    <n v="7451989"/>
    <n v="21816611"/>
    <n v="1"/>
    <n v="3.3924327999999997E-2"/>
    <n v="7.4957196000000004E-2"/>
  </r>
  <r>
    <s v="8280.SR"/>
    <x v="252"/>
    <x v="4"/>
    <s v="FY"/>
    <n v="95430000"/>
    <x v="1292"/>
    <n v="21808000"/>
    <n v="0"/>
    <n v="-6146000"/>
    <n v="3093000"/>
    <n v="1"/>
    <n v="-6.4403228000000007E-2"/>
    <n v="3.2411190999999999E-2"/>
  </r>
  <r>
    <s v="8300.SR"/>
    <x v="253"/>
    <x v="4"/>
    <s v="FY"/>
    <n v="481219000"/>
    <x v="1293"/>
    <n v="32614000"/>
    <n v="0"/>
    <n v="10306000"/>
    <n v="23662000"/>
    <n v="1"/>
    <n v="2.1416444999999999E-2"/>
    <n v="4.8776129000000001E-2"/>
  </r>
  <r>
    <s v="8310.SR"/>
    <x v="254"/>
    <x v="4"/>
    <s v="FY"/>
    <n v="257834000"/>
    <x v="1294"/>
    <n v="10225000"/>
    <n v="229000"/>
    <n v="-61837000"/>
    <n v="-55142000"/>
    <n v="1"/>
    <n v="-0.239832606"/>
    <n v="-0.25658757199999999"/>
  </r>
  <r>
    <s v="8311.SR"/>
    <x v="255"/>
    <x v="4"/>
    <s v="FY"/>
    <n v="178770000"/>
    <x v="1295"/>
    <n v="7984000"/>
    <n v="0"/>
    <n v="-28413000"/>
    <n v="0"/>
    <n v="1"/>
    <n v="-0.15893606299999999"/>
    <n v="-0.16423896599999999"/>
  </r>
  <r>
    <s v="8312.SR"/>
    <x v="256"/>
    <x v="4"/>
    <s v="FY"/>
    <n v="177628000"/>
    <x v="1296"/>
    <n v="18558000"/>
    <n v="0"/>
    <n v="-5823000"/>
    <n v="-2538000"/>
    <n v="1"/>
    <n v="-3.2781994000000002E-2"/>
    <n v="-1.4288288E-2"/>
  </r>
  <r>
    <s v="8313.SR"/>
    <x v="257"/>
    <x v="4"/>
    <s v="FY"/>
    <n v="43368799"/>
    <x v="1297"/>
    <n v="18512603"/>
    <n v="0"/>
    <n v="571945"/>
    <n v="5590300"/>
    <n v="0.48963698500000002"/>
    <n v="1.3187937E-2"/>
    <n v="0.119713945"/>
  </r>
  <r>
    <s v="9300.SR"/>
    <x v="258"/>
    <x v="4"/>
    <s v="FY"/>
    <s v="Unavailable"/>
    <x v="34"/>
    <s v="Unavailable"/>
    <s v="Unavailable"/>
    <s v="Unavailable"/>
    <s v="Unavailable"/>
    <s v="Unavailable"/>
    <s v="Unavailable"/>
    <s v="Unavailable"/>
  </r>
  <r>
    <s v="9400.SR"/>
    <x v="259"/>
    <x v="4"/>
    <s v="FY"/>
    <s v="Unavailable"/>
    <x v="34"/>
    <s v="Unavailable"/>
    <s v="Unavailable"/>
    <s v="Unavailable"/>
    <s v="Unavailable"/>
    <s v="Unavailable"/>
    <s v="Unavailable"/>
    <s v="Unavailable"/>
  </r>
  <r>
    <s v="9401.SR"/>
    <x v="260"/>
    <x v="4"/>
    <s v="FY"/>
    <s v="Unavailable"/>
    <x v="34"/>
    <s v="Unavailable"/>
    <s v="Unavailable"/>
    <s v="Unavailable"/>
    <s v="Unavailable"/>
    <s v="Unavailable"/>
    <s v="Unavailable"/>
    <s v="Unavailable"/>
  </r>
  <r>
    <s v="9402.SR"/>
    <x v="261"/>
    <x v="4"/>
    <s v="FY"/>
    <s v="Unavailable"/>
    <x v="34"/>
    <s v="Unavailable"/>
    <s v="Unavailable"/>
    <s v="Unavailable"/>
    <s v="Unavailable"/>
    <s v="Unavailable"/>
    <s v="Unavailable"/>
    <s v="Unavailable"/>
  </r>
  <r>
    <s v="9403.SR"/>
    <x v="262"/>
    <x v="4"/>
    <s v="FY"/>
    <s v="Unavailable"/>
    <x v="34"/>
    <s v="Unavailable"/>
    <s v="Unavailable"/>
    <s v="Unavailable"/>
    <s v="Unavailable"/>
    <s v="Unavailable"/>
    <s v="Unavailable"/>
    <s v="Unavailable"/>
  </r>
  <r>
    <s v="9404.SR"/>
    <x v="263"/>
    <x v="4"/>
    <s v="FY"/>
    <s v="Unavailable"/>
    <x v="34"/>
    <s v="Unavailable"/>
    <s v="Unavailable"/>
    <s v="Unavailable"/>
    <s v="Unavailable"/>
    <s v="Unavailable"/>
    <s v="Unavailable"/>
    <s v="Unavailable"/>
  </r>
  <r>
    <s v="9405.SR"/>
    <x v="264"/>
    <x v="4"/>
    <s v="FY"/>
    <s v="Unavailable"/>
    <x v="34"/>
    <s v="Unavailable"/>
    <s v="Unavailable"/>
    <s v="Unavailable"/>
    <s v="Unavailable"/>
    <s v="Unavailable"/>
    <s v="Unavailable"/>
    <s v="Unavailable"/>
  </r>
  <r>
    <s v="9406.SR"/>
    <x v="265"/>
    <x v="4"/>
    <s v="FY"/>
    <s v="Unavailable"/>
    <x v="34"/>
    <s v="Unavailable"/>
    <s v="Unavailable"/>
    <s v="Unavailable"/>
    <s v="Unavailable"/>
    <s v="Unavailable"/>
    <s v="Unavailable"/>
    <s v="Unavailable"/>
  </r>
  <r>
    <s v="9510.SR"/>
    <x v="266"/>
    <x v="4"/>
    <s v="FY"/>
    <n v="204956368"/>
    <x v="1298"/>
    <n v="8577555"/>
    <n v="607721"/>
    <n v="23322342"/>
    <n v="56854296"/>
    <n v="0.101987244"/>
    <n v="0.113791741"/>
    <n v="0.119308989"/>
  </r>
  <r>
    <s v="9511.SR"/>
    <x v="178"/>
    <x v="4"/>
    <s v="FY"/>
    <n v="97158599"/>
    <x v="1225"/>
    <n v="2225673"/>
    <n v="7406596"/>
    <n v="71381226"/>
    <n v="80955835"/>
    <n v="0.94787924000000001"/>
    <n v="0.73468768299999998"/>
    <n v="0.83323386499999996"/>
  </r>
  <r>
    <s v="9512.SR"/>
    <x v="103"/>
    <x v="4"/>
    <s v="FY"/>
    <n v="590290688"/>
    <x v="1299"/>
    <n v="20044050"/>
    <n v="2267620"/>
    <n v="219953200"/>
    <n v="232520820"/>
    <n v="0.430458593"/>
    <n v="0.37261844799999999"/>
    <n v="0.39390900899999998"/>
  </r>
  <r>
    <s v="9513.SR"/>
    <x v="267"/>
    <x v="4"/>
    <s v="FY"/>
    <n v="459411422"/>
    <x v="1300"/>
    <n v="4697688"/>
    <n v="7497309"/>
    <n v="31080985"/>
    <n v="59687320"/>
    <n v="0.122758086"/>
    <n v="6.7653923000000005E-2"/>
    <n v="0.136240113"/>
  </r>
  <r>
    <s v="9514.SR"/>
    <x v="268"/>
    <x v="4"/>
    <s v="FY"/>
    <n v="44834548"/>
    <x v="1301"/>
    <n v="1413329"/>
    <n v="66843"/>
    <n v="6478934"/>
    <n v="10431135"/>
    <n v="0.227706611"/>
    <n v="0.144507624"/>
    <n v="0.15187627200000001"/>
  </r>
  <r>
    <s v="9515.SR"/>
    <x v="269"/>
    <x v="4"/>
    <s v="FY"/>
    <n v="31596625"/>
    <x v="1302"/>
    <n v="-2308951"/>
    <n v="20367"/>
    <n v="3933337"/>
    <n v="5620727"/>
    <n v="0.27348544400000002"/>
    <n v="0.12448598499999999"/>
    <n v="0.130684147"/>
  </r>
  <r>
    <s v="9516.SR"/>
    <x v="270"/>
    <x v="4"/>
    <s v="FY"/>
    <n v="89250430"/>
    <x v="1303"/>
    <n v="1264884"/>
    <n v="146091"/>
    <n v="4794479"/>
    <n v="9518883"/>
    <n v="0.10406695000000001"/>
    <n v="5.3719393999999997E-2"/>
    <n v="0.109157793"/>
  </r>
  <r>
    <s v="9517.SR"/>
    <x v="271"/>
    <x v="4"/>
    <s v="FY"/>
    <n v="180426757"/>
    <x v="1304"/>
    <n v="7982138"/>
    <n v="865352"/>
    <n v="17382372"/>
    <n v="23549630"/>
    <n v="0.31630956500000001"/>
    <n v="9.6340323000000005E-2"/>
    <n v="0.10049438500000001"/>
  </r>
  <r>
    <s v="9518.SR"/>
    <x v="272"/>
    <x v="4"/>
    <s v="FY"/>
    <n v="64215735"/>
    <x v="1305"/>
    <n v="1413530"/>
    <n v="807356"/>
    <n v="16153073"/>
    <n v="20180050"/>
    <n v="0.37415472999999999"/>
    <n v="0.25154384699999999"/>
    <n v="0.316965055"/>
  </r>
  <r>
    <s v="9519.SR"/>
    <x v="179"/>
    <x v="4"/>
    <s v="FY"/>
    <n v="12489227"/>
    <x v="1306"/>
    <n v="544548"/>
    <n v="48396"/>
    <n v="16497917"/>
    <n v="16515294"/>
    <n v="0.86441955100000001"/>
    <n v="1.3209718260000001"/>
    <n v="1.322363186"/>
  </r>
  <r>
    <s v="9520.SR"/>
    <x v="210"/>
    <x v="4"/>
    <s v="FY"/>
    <n v="195825157"/>
    <x v="1252"/>
    <n v="5173270"/>
    <n v="1392280"/>
    <n v="19001022"/>
    <n v="40720063"/>
    <n v="0.31114401699999999"/>
    <n v="9.7030546999999995E-2"/>
    <n v="0.21288343000000001"/>
  </r>
  <r>
    <s v="9521.SR"/>
    <x v="273"/>
    <x v="4"/>
    <s v="FY"/>
    <n v="42533652"/>
    <x v="1307"/>
    <n v="2548835"/>
    <n v="0"/>
    <n v="23339298"/>
    <n v="33266795"/>
    <n v="0.68634651899999999"/>
    <n v="0.54872546600000005"/>
    <n v="0.782128936"/>
  </r>
  <r>
    <s v="9522.SR"/>
    <x v="274"/>
    <x v="4"/>
    <s v="FY"/>
    <n v="255373868"/>
    <x v="1308"/>
    <n v="5142348"/>
    <n v="221263"/>
    <n v="11034282"/>
    <n v="12822284"/>
    <n v="7.6520326999999999E-2"/>
    <n v="4.3208344000000003E-2"/>
    <n v="4.9071701000000002E-2"/>
  </r>
  <r>
    <s v="9523.SR"/>
    <x v="275"/>
    <x v="4"/>
    <s v="FY"/>
    <n v="916163340"/>
    <x v="1309"/>
    <n v="1326289"/>
    <n v="41693286"/>
    <n v="83613512"/>
    <n v="141951429"/>
    <n v="0.14163435399999999"/>
    <n v="9.1264851999999994E-2"/>
    <n v="0.15494118000000001"/>
  </r>
  <r>
    <s v="9524.SR"/>
    <x v="276"/>
    <x v="4"/>
    <s v="FY"/>
    <n v="32832883"/>
    <x v="1310"/>
    <n v="6164821"/>
    <n v="321671"/>
    <n v="8977902"/>
    <n v="10932509"/>
    <n v="0.51452956500000002"/>
    <n v="0.27344238999999998"/>
    <n v="0.332059783"/>
  </r>
  <r>
    <s v="9525.SR"/>
    <x v="277"/>
    <x v="4"/>
    <s v="FY"/>
    <n v="301062142"/>
    <x v="1311"/>
    <n v="31848309"/>
    <n v="1243084"/>
    <n v="27656618"/>
    <n v="44199115"/>
    <n v="0.30712957899999999"/>
    <n v="9.1863485999999994E-2"/>
    <n v="0.14541356699999999"/>
  </r>
  <r>
    <s v="9526.SR"/>
    <x v="211"/>
    <x v="4"/>
    <s v="FY"/>
    <n v="459306082"/>
    <x v="1312"/>
    <n v="11407602"/>
    <n v="305389"/>
    <n v="39689579"/>
    <n v="44112714"/>
    <n v="0.231675241"/>
    <n v="8.6412048000000005E-2"/>
    <n v="9.4983698000000005E-2"/>
  </r>
  <r>
    <s v="9527.SR"/>
    <x v="278"/>
    <x v="4"/>
    <s v="FY"/>
    <n v="121603736"/>
    <x v="1313"/>
    <n v="0"/>
    <n v="18250"/>
    <n v="21071257"/>
    <n v="22881371"/>
    <n v="0.45219505399999999"/>
    <n v="0.17327803999999999"/>
    <n v="0.18816337999999999"/>
  </r>
  <r>
    <s v="9528.SR"/>
    <x v="279"/>
    <x v="4"/>
    <s v="FY"/>
    <n v="322011134"/>
    <x v="1314"/>
    <n v="43907533"/>
    <n v="1438442"/>
    <n v="73309708"/>
    <n v="73611545"/>
    <n v="0.35327150499999999"/>
    <n v="0.22766202899999999"/>
    <n v="0.216776355"/>
  </r>
  <r>
    <s v="9529.SR"/>
    <x v="280"/>
    <x v="4"/>
    <s v="FY"/>
    <n v="108855176"/>
    <x v="1315"/>
    <n v="7994695"/>
    <n v="1264352"/>
    <n v="26066654"/>
    <n v="37083168"/>
    <n v="0.33484407799999999"/>
    <n v="0.23946177799999999"/>
    <n v="0.34066510500000002"/>
  </r>
  <r>
    <s v="9530.SR"/>
    <x v="281"/>
    <x v="4"/>
    <s v="FY"/>
    <n v="818689016"/>
    <x v="1316"/>
    <n v="9915435"/>
    <n v="22049760"/>
    <n v="95790404"/>
    <n v="147645619"/>
    <n v="0.24231411"/>
    <n v="0.117004628"/>
    <n v="0.14383172599999999"/>
  </r>
  <r>
    <s v="9531.SR"/>
    <x v="282"/>
    <x v="4"/>
    <s v="FY"/>
    <n v="261330727"/>
    <x v="1317"/>
    <n v="15519351"/>
    <n v="5582120"/>
    <n v="17295397"/>
    <n v="61028524"/>
    <n v="0.29530721399999998"/>
    <n v="6.6182026000000005E-2"/>
    <n v="0.21624001400000001"/>
  </r>
  <r>
    <s v="9532.SR"/>
    <x v="283"/>
    <x v="4"/>
    <s v="FY"/>
    <n v="71632078"/>
    <x v="1318"/>
    <n v="6003769"/>
    <n v="714411"/>
    <n v="4568493"/>
    <n v="11263869"/>
    <n v="0.45735097899999999"/>
    <n v="6.3777194999999995E-2"/>
    <n v="0.150110681"/>
  </r>
  <r>
    <s v="9533.SR"/>
    <x v="284"/>
    <x v="4"/>
    <s v="FY"/>
    <n v="77648935"/>
    <x v="1319"/>
    <n v="4275114"/>
    <n v="0"/>
    <n v="10050271"/>
    <n v="11520830"/>
    <n v="0.359963598"/>
    <n v="0.12943218100000001"/>
    <n v="0.13880646299999999"/>
  </r>
  <r>
    <s v="9534.SR"/>
    <x v="285"/>
    <x v="4"/>
    <s v="FY"/>
    <n v="102982762"/>
    <x v="1320"/>
    <n v="7066187"/>
    <n v="0"/>
    <n v="11874370"/>
    <n v="14588453"/>
    <n v="0.20697157999999999"/>
    <n v="0.11530444300000001"/>
    <n v="0.141659174"/>
  </r>
  <r>
    <s v="9535.SR"/>
    <x v="286"/>
    <x v="4"/>
    <s v="FY"/>
    <n v="527020745"/>
    <x v="1321"/>
    <n v="19365416"/>
    <n v="12840462"/>
    <n v="24815084"/>
    <n v="87976560"/>
    <n v="0.20074394800000001"/>
    <n v="4.7085592000000002E-2"/>
    <n v="0.19301307200000001"/>
  </r>
  <r>
    <s v="9536.SR"/>
    <x v="287"/>
    <x v="4"/>
    <s v="FY"/>
    <n v="53444820"/>
    <x v="1322"/>
    <n v="4620080"/>
    <n v="111318"/>
    <n v="9381159"/>
    <n v="12989438"/>
    <n v="0.43382447499999999"/>
    <n v="0.17552980800000001"/>
    <n v="0.24538299499999999"/>
  </r>
  <r>
    <s v="9537.SR"/>
    <x v="288"/>
    <x v="4"/>
    <s v="FY"/>
    <n v="385752535"/>
    <x v="1323"/>
    <n v="7018054"/>
    <n v="3965525"/>
    <n v="44691305"/>
    <n v="55662256"/>
    <n v="0.18538856300000001"/>
    <n v="0.11585485800000001"/>
    <n v="0.14418808699999999"/>
  </r>
  <r>
    <s v="9538.SR"/>
    <x v="289"/>
    <x v="4"/>
    <s v="FY"/>
    <n v="205492288"/>
    <x v="1324"/>
    <n v="25070747"/>
    <n v="103200"/>
    <n v="9501615"/>
    <n v="13868946"/>
    <n v="0.33108563200000002"/>
    <n v="4.6238305E-2"/>
    <n v="7.2137062000000002E-2"/>
  </r>
  <r>
    <s v="9539.SR"/>
    <x v="290"/>
    <x v="4"/>
    <s v="FY"/>
    <n v="70252106"/>
    <x v="1325"/>
    <n v="1967891"/>
    <n v="293807"/>
    <n v="7569621"/>
    <n v="10688749"/>
    <n v="0.26748651499999998"/>
    <n v="0.107749382"/>
    <n v="0.148804934"/>
  </r>
  <r>
    <s v="9540.SR"/>
    <x v="291"/>
    <x v="4"/>
    <s v="FY"/>
    <n v="68854405"/>
    <x v="1326"/>
    <n v="732630"/>
    <n v="202000"/>
    <n v="9567130"/>
    <n v="12999295"/>
    <n v="0.22153092499999999"/>
    <n v="0.138947247"/>
    <n v="0.188582415"/>
  </r>
  <r>
    <s v="9541.SR"/>
    <x v="292"/>
    <x v="4"/>
    <s v="FY"/>
    <s v="Unavailable"/>
    <x v="34"/>
    <s v="Unavailable"/>
    <s v="Unavailable"/>
    <s v="Unavailable"/>
    <s v="Unavailable"/>
    <s v="Unavailable"/>
    <s v="Unavailable"/>
    <s v="Unavailable"/>
  </r>
  <r>
    <s v="9542.SR"/>
    <x v="293"/>
    <x v="4"/>
    <s v="FY"/>
    <n v="156015360"/>
    <x v="1327"/>
    <n v="1287625"/>
    <n v="442884"/>
    <n v="18405164"/>
    <n v="25402437"/>
    <n v="0.207440293"/>
    <n v="0.11797020499999999"/>
    <n v="0.15356577699999999"/>
  </r>
  <r>
    <s v="9543.SR"/>
    <x v="294"/>
    <x v="4"/>
    <s v="FY"/>
    <n v="468166403"/>
    <x v="1328"/>
    <n v="13947499"/>
    <n v="1504002"/>
    <n v="39101470"/>
    <n v="45393942"/>
    <n v="0.14717792099999999"/>
    <n v="8.3520452999999995E-2"/>
    <n v="9.6832023000000003E-2"/>
  </r>
  <r>
    <s v="9544.SR"/>
    <x v="295"/>
    <x v="4"/>
    <s v="FY"/>
    <n v="58571387"/>
    <x v="1329"/>
    <n v="8899296"/>
    <n v="29573"/>
    <n v="25955259"/>
    <n v="28504867"/>
    <n v="0.64290038100000002"/>
    <n v="0.44313888299999998"/>
    <n v="0.48795959"/>
  </r>
  <r>
    <s v="9545.SR"/>
    <x v="296"/>
    <x v="4"/>
    <s v="FY"/>
    <n v="74846603"/>
    <x v="1330"/>
    <n v="7677999"/>
    <n v="297495"/>
    <n v="-972680"/>
    <n v="751045"/>
    <n v="0.101700728"/>
    <n v="-1.2995647000000001E-2"/>
    <n v="1.0727541E-2"/>
  </r>
  <r>
    <s v="9546.SR"/>
    <x v="297"/>
    <x v="4"/>
    <s v="FY"/>
    <n v="115682904"/>
    <x v="1331"/>
    <n v="17226150"/>
    <n v="299893"/>
    <n v="26652886"/>
    <n v="34725868"/>
    <n v="0.39704731100000001"/>
    <n v="0.23039606600000001"/>
    <n v="0.29164318"/>
  </r>
  <r>
    <s v="9547.SR"/>
    <x v="298"/>
    <x v="4"/>
    <s v="FY"/>
    <n v="91421249"/>
    <x v="1332"/>
    <n v="4480535"/>
    <n v="4319730"/>
    <n v="18255288"/>
    <n v="27279661"/>
    <n v="0.30850267599999998"/>
    <n v="0.199683205"/>
    <n v="0.29873962900000001"/>
  </r>
  <r>
    <s v="9548.SR"/>
    <x v="299"/>
    <x v="4"/>
    <s v="FY"/>
    <n v="93391596"/>
    <x v="1333"/>
    <n v="476108"/>
    <n v="1630759"/>
    <n v="6036603"/>
    <n v="16430094"/>
    <n v="0.16360106999999999"/>
    <n v="6.4637539999999993E-2"/>
    <n v="0.175602332"/>
  </r>
  <r>
    <s v="9549.SR"/>
    <x v="300"/>
    <x v="4"/>
    <s v="FY"/>
    <n v="71099013"/>
    <x v="1334"/>
    <n v="5136827"/>
    <n v="558426"/>
    <n v="9057373"/>
    <n v="11155594"/>
    <n v="0.35376294200000002"/>
    <n v="0.12739098099999999"/>
    <n v="0.144570586"/>
  </r>
  <r>
    <s v="9550.SR"/>
    <x v="301"/>
    <x v="4"/>
    <s v="FY"/>
    <n v="134800540"/>
    <x v="1335"/>
    <n v="15598697"/>
    <n v="0"/>
    <n v="15412141"/>
    <n v="19709854"/>
    <n v="0.28070035900000001"/>
    <n v="0.114332932"/>
    <n v="0.14621494800000001"/>
  </r>
  <r>
    <s v="9551.SR"/>
    <x v="302"/>
    <x v="4"/>
    <s v="FY"/>
    <n v="14131866"/>
    <x v="1336"/>
    <n v="1177419"/>
    <n v="0"/>
    <n v="752117"/>
    <n v="979551"/>
    <n v="0.18571100199999999"/>
    <n v="5.3221351E-2"/>
    <n v="6.9315050000000003E-2"/>
  </r>
  <r>
    <s v="9552.SR"/>
    <x v="303"/>
    <x v="4"/>
    <s v="FY"/>
    <n v="100065730"/>
    <x v="1337"/>
    <n v="0"/>
    <n v="108431"/>
    <n v="11061257"/>
    <n v="13617555"/>
    <n v="0.21757760600000001"/>
    <n v="0.110539912"/>
    <n v="0.137311145"/>
  </r>
  <r>
    <s v="9553.SR"/>
    <x v="304"/>
    <x v="4"/>
    <s v="FY"/>
    <n v="42773840"/>
    <x v="1338"/>
    <n v="1604921"/>
    <n v="117580"/>
    <n v="1989445"/>
    <n v="3085615"/>
    <n v="9.2244815999999993E-2"/>
    <n v="4.6510787999999997E-2"/>
    <n v="6.7363836999999996E-2"/>
  </r>
  <r>
    <s v="9555.SR"/>
    <x v="305"/>
    <x v="4"/>
    <s v="FY"/>
    <n v="152484998"/>
    <x v="1339"/>
    <n v="2923822"/>
    <n v="465158"/>
    <n v="19298730"/>
    <n v="21206548"/>
    <n v="0.14848705300000001"/>
    <n v="0.12656149999999999"/>
    <n v="0.13012080100000001"/>
  </r>
  <r>
    <s v="9556.SR"/>
    <x v="306"/>
    <x v="4"/>
    <s v="FY"/>
    <n v="49512747"/>
    <x v="1340"/>
    <n v="5091126"/>
    <n v="802153"/>
    <n v="5208769"/>
    <n v="11488709"/>
    <n v="0.36824688799999999"/>
    <n v="0.105200566"/>
    <n v="0.188481968"/>
  </r>
  <r>
    <s v="9557.SR"/>
    <x v="307"/>
    <x v="4"/>
    <s v="FY"/>
    <n v="30638991"/>
    <x v="1341"/>
    <n v="1085930"/>
    <n v="0"/>
    <n v="3873730"/>
    <n v="4990647"/>
    <n v="0.282019307"/>
    <n v="0.12643138300000001"/>
    <n v="0.16288548799999999"/>
  </r>
  <r>
    <s v="9558.SR"/>
    <x v="308"/>
    <x v="4"/>
    <s v="FY"/>
    <n v="28058838"/>
    <x v="1342"/>
    <n v="400158"/>
    <n v="13370"/>
    <n v="13986646"/>
    <n v="14974242"/>
    <n v="0.56348313500000002"/>
    <n v="0.49847559600000002"/>
    <n v="0.533672849"/>
  </r>
  <r>
    <s v="9559.SR"/>
    <x v="309"/>
    <x v="4"/>
    <s v="FY"/>
    <n v="244352546"/>
    <x v="1343"/>
    <n v="5678287"/>
    <n v="72448"/>
    <n v="28231690"/>
    <n v="28672895"/>
    <n v="0.138295371"/>
    <n v="0.115536713"/>
    <n v="0.117673053"/>
  </r>
  <r>
    <s v="9560.SR"/>
    <x v="310"/>
    <x v="4"/>
    <s v="FY"/>
    <n v="47168967"/>
    <x v="1344"/>
    <n v="1729437"/>
    <n v="0"/>
    <n v="15969284"/>
    <n v="18288152"/>
    <n v="0.41363839899999999"/>
    <n v="0.33855488099999997"/>
    <n v="0.38771576200000002"/>
  </r>
  <r>
    <s v="9561.SR"/>
    <x v="311"/>
    <x v="4"/>
    <s v="FY"/>
    <n v="45905672"/>
    <x v="1345"/>
    <n v="0"/>
    <n v="156591"/>
    <n v="7609568"/>
    <n v="9703772"/>
    <n v="0.38695695400000002"/>
    <n v="0.165765311"/>
    <n v="0.20351254199999999"/>
  </r>
  <r>
    <s v="9562.SR"/>
    <x v="312"/>
    <x v="4"/>
    <s v="FY"/>
    <n v="52055539"/>
    <x v="1346"/>
    <n v="6952355"/>
    <n v="0"/>
    <n v="11055140"/>
    <n v="16983215"/>
    <n v="0.40331932799999998"/>
    <n v="0.21237202099999999"/>
    <n v="0.32625183299999999"/>
  </r>
  <r>
    <s v="9563.SR"/>
    <x v="313"/>
    <x v="4"/>
    <s v="FY"/>
    <n v="229459044"/>
    <x v="1347"/>
    <n v="4346444"/>
    <n v="4469372"/>
    <n v="9606670"/>
    <n v="16929271"/>
    <n v="0.108892749"/>
    <n v="4.1866599999999997E-2"/>
    <n v="7.1206738000000006E-2"/>
  </r>
  <r>
    <s v="9564.SR"/>
    <x v="314"/>
    <x v="4"/>
    <s v="FY"/>
    <n v="27241676"/>
    <x v="1348"/>
    <n v="0"/>
    <n v="117372"/>
    <n v="3285921"/>
    <n v="5091725"/>
    <n v="0.27640887400000003"/>
    <n v="0.12062110299999999"/>
    <n v="0.180559742"/>
  </r>
  <r>
    <s v="9565.SR"/>
    <x v="315"/>
    <x v="4"/>
    <s v="FY"/>
    <n v="44975996"/>
    <x v="1349"/>
    <n v="3824835"/>
    <n v="446174"/>
    <n v="6125030"/>
    <n v="10250800"/>
    <n v="0.23912977899999999"/>
    <n v="0.136184422"/>
    <n v="0.22573396700000001"/>
  </r>
  <r>
    <s v="9566.SR"/>
    <x v="316"/>
    <x v="4"/>
    <s v="FY"/>
    <n v="130098537"/>
    <x v="1350"/>
    <n v="16746585"/>
    <n v="0"/>
    <n v="-19855713"/>
    <n v="9748564"/>
    <n v="0.36437000800000002"/>
    <n v="-0.15262057100000001"/>
    <n v="7.4932156999999999E-2"/>
  </r>
  <r>
    <s v="9567.SR"/>
    <x v="317"/>
    <x v="4"/>
    <s v="FY"/>
    <n v="64469505"/>
    <x v="1351"/>
    <n v="0"/>
    <n v="1092757"/>
    <n v="2361154"/>
    <n v="9544224"/>
    <n v="0.24642733"/>
    <n v="3.6624353999999998E-2"/>
    <n v="0.161102369"/>
  </r>
  <r>
    <s v="9568.SR"/>
    <x v="318"/>
    <x v="4"/>
    <s v="FY"/>
    <n v="121797524"/>
    <x v="1352"/>
    <n v="14728832"/>
    <n v="0"/>
    <n v="2970831"/>
    <n v="10223263"/>
    <n v="0.22733756099999999"/>
    <n v="2.4391554999999999E-2"/>
    <n v="8.3936542000000003E-2"/>
  </r>
  <r>
    <s v="9569.SR"/>
    <x v="319"/>
    <x v="4"/>
    <s v="FY"/>
    <n v="142447672"/>
    <x v="1353"/>
    <n v="7947989"/>
    <n v="189011"/>
    <n v="20621701"/>
    <n v="28326740"/>
    <n v="0.19952307799999999"/>
    <n v="0.144766852"/>
    <n v="0.19679359900000001"/>
  </r>
  <r>
    <s v="9570.SR"/>
    <x v="320"/>
    <x v="4"/>
    <s v="FY"/>
    <s v="Unavailable"/>
    <x v="34"/>
    <s v="Unavailable"/>
    <s v="Unavailable"/>
    <s v="Unavailable"/>
    <s v="Unavailable"/>
    <s v="Unavailable"/>
    <s v="Unavailable"/>
    <s v="Unavailable"/>
  </r>
  <r>
    <s v="9571.SR"/>
    <x v="321"/>
    <x v="4"/>
    <s v="FY"/>
    <n v="96186004"/>
    <x v="1354"/>
    <n v="0"/>
    <n v="578832"/>
    <n v="2798454"/>
    <n v="6860741"/>
    <n v="0.173262422"/>
    <n v="2.9094190999999998E-2"/>
    <n v="7.0483227999999995E-2"/>
  </r>
  <r>
    <s v="9572.SR"/>
    <x v="322"/>
    <x v="4"/>
    <s v="FY"/>
    <s v="Unavailable"/>
    <x v="34"/>
    <s v="Unavailable"/>
    <s v="Unavailable"/>
    <s v="Unavailable"/>
    <s v="Unavailable"/>
    <s v="Unavailable"/>
    <s v="Unavailable"/>
    <s v="Unavailable"/>
  </r>
  <r>
    <s v="9574.SR"/>
    <x v="323"/>
    <x v="4"/>
    <s v="FY"/>
    <n v="74416606"/>
    <x v="1355"/>
    <n v="0"/>
    <n v="1312056"/>
    <n v="9296105"/>
    <n v="13231647"/>
    <n v="0.50906774799999999"/>
    <n v="0.124919766"/>
    <n v="0.18225528899999999"/>
  </r>
  <r>
    <s v="9575.SR"/>
    <x v="324"/>
    <x v="4"/>
    <s v="FY"/>
    <s v="Unavailable"/>
    <x v="34"/>
    <s v="Unavailable"/>
    <s v="Unavailable"/>
    <s v="Unavailable"/>
    <s v="Unavailable"/>
    <s v="Unavailable"/>
    <s v="Unavailable"/>
    <s v="Unavailable"/>
  </r>
  <r>
    <s v="9576.SR"/>
    <x v="325"/>
    <x v="4"/>
    <s v="FY"/>
    <n v="42701270"/>
    <x v="1356"/>
    <n v="0"/>
    <n v="326934"/>
    <n v="5877566"/>
    <n v="8628942"/>
    <n v="0.18912746599999999"/>
    <n v="0.137643822"/>
    <n v="0.201282772"/>
  </r>
  <r>
    <s v="9577.SR"/>
    <x v="326"/>
    <x v="4"/>
    <s v="FY"/>
    <s v="Unavailable"/>
    <x v="34"/>
    <s v="Unavailable"/>
    <s v="Unavailable"/>
    <s v="Unavailable"/>
    <s v="Unavailable"/>
    <s v="Unavailable"/>
    <s v="Unavailable"/>
    <s v="Unavailable"/>
  </r>
  <r>
    <s v="9578.SR"/>
    <x v="327"/>
    <x v="4"/>
    <s v="FY"/>
    <s v="Unavailable"/>
    <x v="34"/>
    <s v="Unavailable"/>
    <s v="Unavailable"/>
    <s v="Unavailable"/>
    <s v="Unavailable"/>
    <s v="Unavailable"/>
    <s v="Unavailable"/>
    <s v="Unavailable"/>
  </r>
  <r>
    <s v="9579.SR"/>
    <x v="328"/>
    <x v="4"/>
    <s v="FY"/>
    <s v="Unavailable"/>
    <x v="34"/>
    <s v="Unavailable"/>
    <s v="Unavailable"/>
    <s v="Unavailable"/>
    <s v="Unavailable"/>
    <s v="Unavailable"/>
    <s v="Unavailable"/>
    <s v="Unavailable"/>
  </r>
  <r>
    <s v="9580.SR"/>
    <x v="329"/>
    <x v="4"/>
    <s v="FY"/>
    <n v="78772551"/>
    <x v="1357"/>
    <n v="0"/>
    <n v="53058"/>
    <n v="14674016"/>
    <n v="24927138"/>
    <n v="0.37907849399999999"/>
    <n v="0.18628336700000001"/>
    <n v="0.31475786500000003"/>
  </r>
  <r>
    <s v="9581.SR"/>
    <x v="330"/>
    <x v="4"/>
    <s v="FY"/>
    <n v="14163698"/>
    <x v="1358"/>
    <n v="0"/>
    <n v="0"/>
    <n v="4179546"/>
    <n v="6331450"/>
    <n v="0.72008503700000004"/>
    <n v="0.295088613"/>
    <n v="0.38409389999999999"/>
  </r>
  <r>
    <s v="9583.SR"/>
    <x v="331"/>
    <x v="4"/>
    <s v="FY"/>
    <s v="Unavailable"/>
    <x v="34"/>
    <s v="Unavailable"/>
    <s v="Unavailable"/>
    <s v="Unavailable"/>
    <s v="Unavailable"/>
    <s v="Unavailable"/>
    <s v="Unavailable"/>
    <s v="Unavailable"/>
  </r>
  <r>
    <s v="9584.SR"/>
    <x v="332"/>
    <x v="4"/>
    <s v="FY"/>
    <s v="Unavailable"/>
    <x v="34"/>
    <s v="Unavailable"/>
    <s v="Unavailable"/>
    <s v="Unavailable"/>
    <s v="Unavailable"/>
    <s v="Unavailable"/>
    <s v="Unavailable"/>
    <s v="Unavailable"/>
  </r>
  <r>
    <s v="9585.SR"/>
    <x v="333"/>
    <x v="4"/>
    <s v="FY"/>
    <n v="20550800"/>
    <x v="1359"/>
    <n v="10946241"/>
    <n v="0"/>
    <n v="7747400"/>
    <n v="6352355"/>
    <n v="0.78183900399999995"/>
    <n v="0.37698775699999998"/>
    <n v="0.62301200000000001"/>
  </r>
  <r>
    <s v="9586.SR"/>
    <x v="334"/>
    <x v="4"/>
    <s v="FY"/>
    <n v="14896923"/>
    <x v="1360"/>
    <n v="0"/>
    <n v="0"/>
    <n v="4038319"/>
    <n v="5639347"/>
    <n v="6.7000000000000004E-8"/>
    <n v="0.27108410199999999"/>
    <n v="0.72891589800000001"/>
  </r>
  <r>
    <s v="9587.SR"/>
    <x v="335"/>
    <x v="4"/>
    <s v="FY"/>
    <n v="21072013"/>
    <x v="1361"/>
    <n v="0"/>
    <n v="0"/>
    <n v="4193403"/>
    <n v="4605790"/>
    <n v="0.50037568799999999"/>
    <n v="0.19900343700000001"/>
    <n v="0.26280593099999999"/>
  </r>
  <r>
    <s v="9588.SR"/>
    <x v="336"/>
    <x v="4"/>
    <s v="FY"/>
    <n v="110830268"/>
    <x v="1362"/>
    <n v="0"/>
    <n v="436345"/>
    <n v="2000916"/>
    <n v="5451219"/>
    <n v="5.8332241999999999E-2"/>
    <n v="1.8053876999999999E-2"/>
    <n v="4.7413220999999998E-2"/>
  </r>
  <r>
    <s v="9589.SR"/>
    <x v="337"/>
    <x v="4"/>
    <s v="FY"/>
    <s v="Unavailable"/>
    <x v="34"/>
    <s v="Unavailable"/>
    <s v="Unavailable"/>
    <s v="Unavailable"/>
    <s v="Unavailable"/>
    <s v="Unavailable"/>
    <s v="Unavailable"/>
    <s v="Unavailable"/>
  </r>
  <r>
    <s v="9590.SR"/>
    <x v="338"/>
    <x v="4"/>
    <s v="FY"/>
    <s v="Unavailable"/>
    <x v="34"/>
    <s v="Unavailable"/>
    <s v="Unavailable"/>
    <s v="Unavailable"/>
    <s v="Unavailable"/>
    <s v="Unavailable"/>
    <s v="Unavailable"/>
    <s v="Unavailable"/>
  </r>
  <r>
    <s v="9591.SR"/>
    <x v="339"/>
    <x v="4"/>
    <s v="FY"/>
    <s v="Unavailable"/>
    <x v="34"/>
    <s v="Unavailable"/>
    <s v="Unavailable"/>
    <s v="Unavailable"/>
    <s v="Unavailable"/>
    <s v="Unavailable"/>
    <s v="Unavailable"/>
    <s v="Unavailable"/>
  </r>
  <r>
    <s v="9592.SR"/>
    <x v="340"/>
    <x v="4"/>
    <s v="FY"/>
    <s v="Unavailable"/>
    <x v="34"/>
    <s v="Unavailable"/>
    <s v="Unavailable"/>
    <s v="Unavailable"/>
    <s v="Unavailable"/>
    <s v="Unavailable"/>
    <s v="Unavailable"/>
    <s v="Unavailable"/>
  </r>
  <r>
    <s v="9593.SR"/>
    <x v="341"/>
    <x v="4"/>
    <s v="FY"/>
    <s v="Unavailable"/>
    <x v="34"/>
    <s v="Unavailable"/>
    <s v="Unavailable"/>
    <s v="Unavailable"/>
    <s v="Unavailable"/>
    <s v="Unavailable"/>
    <s v="Unavailable"/>
    <s v="Unavailable"/>
  </r>
  <r>
    <s v="9594.SR"/>
    <x v="342"/>
    <x v="4"/>
    <s v="FY"/>
    <s v="Unavailable"/>
    <x v="34"/>
    <s v="Unavailable"/>
    <s v="Unavailable"/>
    <s v="Unavailable"/>
    <s v="Unavailable"/>
    <s v="Unavailable"/>
    <s v="Unavailable"/>
    <s v="Unavailable"/>
  </r>
  <r>
    <s v="9595.SR"/>
    <x v="343"/>
    <x v="4"/>
    <s v="FY"/>
    <s v="Unavailable"/>
    <x v="34"/>
    <s v="Unavailable"/>
    <s v="Unavailable"/>
    <s v="Unavailable"/>
    <s v="Unavailable"/>
    <s v="Unavailable"/>
    <s v="Unavailable"/>
    <s v="Unavailable"/>
  </r>
  <r>
    <s v="9596.SR"/>
    <x v="344"/>
    <x v="4"/>
    <s v="FY"/>
    <n v="20086090"/>
    <x v="1363"/>
    <n v="20457496"/>
    <n v="0"/>
    <n v="-51364372"/>
    <n v="-20217231"/>
    <n v="1"/>
    <n v="-2.5572110850000001"/>
    <n v="-1.006528946"/>
  </r>
  <r>
    <s v="9597.SR"/>
    <x v="345"/>
    <x v="4"/>
    <s v="FY"/>
    <s v="Unavailable"/>
    <x v="34"/>
    <s v="Unavailable"/>
    <s v="Unavailable"/>
    <s v="Unavailable"/>
    <s v="Unavailable"/>
    <s v="Unavailable"/>
    <s v="Unavailable"/>
    <s v="Unavailable"/>
  </r>
  <r>
    <s v="9598.SR"/>
    <x v="346"/>
    <x v="4"/>
    <s v="FY"/>
    <s v="Unavailable"/>
    <x v="34"/>
    <s v="Unavailable"/>
    <s v="Unavailable"/>
    <s v="Unavailable"/>
    <s v="Unavailable"/>
    <s v="Unavailable"/>
    <s v="Unavailable"/>
    <s v="Unavailable"/>
  </r>
  <r>
    <s v="9599.SR"/>
    <x v="347"/>
    <x v="4"/>
    <s v="FY"/>
    <s v="Unavailable"/>
    <x v="34"/>
    <s v="Unavailable"/>
    <s v="Unavailable"/>
    <s v="Unavailable"/>
    <s v="Unavailable"/>
    <s v="Unavailable"/>
    <s v="Unavailable"/>
    <s v="Unavailable"/>
  </r>
  <r>
    <s v="9600.SR"/>
    <x v="348"/>
    <x v="4"/>
    <s v="FY"/>
    <s v="Unavailable"/>
    <x v="34"/>
    <s v="Unavailable"/>
    <s v="Unavailable"/>
    <s v="Unavailable"/>
    <s v="Unavailable"/>
    <s v="Unavailable"/>
    <s v="Unavailable"/>
    <s v="Unavailable"/>
  </r>
  <r>
    <s v="9601.SR"/>
    <x v="349"/>
    <x v="4"/>
    <s v="FY"/>
    <s v="Unavailable"/>
    <x v="34"/>
    <s v="Unavailable"/>
    <s v="Unavailable"/>
    <s v="Unavailable"/>
    <s v="Unavailable"/>
    <s v="Unavailable"/>
    <s v="Unavailable"/>
    <s v="Unavailable"/>
  </r>
  <r>
    <s v="9602.SR"/>
    <x v="350"/>
    <x v="4"/>
    <s v="FY"/>
    <s v="Unavailable"/>
    <x v="34"/>
    <s v="Unavailable"/>
    <s v="Unavailable"/>
    <s v="Unavailable"/>
    <s v="Unavailable"/>
    <s v="Unavailable"/>
    <s v="Unavailable"/>
    <s v="Unavailable"/>
  </r>
  <r>
    <s v="9603.SR"/>
    <x v="351"/>
    <x v="4"/>
    <s v="FY"/>
    <s v="Unavailable"/>
    <x v="34"/>
    <s v="Unavailable"/>
    <s v="Unavailable"/>
    <s v="Unavailable"/>
    <s v="Unavailable"/>
    <s v="Unavailable"/>
    <s v="Unavailable"/>
    <s v="Unavailable"/>
  </r>
  <r>
    <s v="9604.SR"/>
    <x v="352"/>
    <x v="4"/>
    <s v="FY"/>
    <s v="Unavailable"/>
    <x v="34"/>
    <s v="Unavailable"/>
    <s v="Unavailable"/>
    <s v="Unavailable"/>
    <s v="Unavailable"/>
    <s v="Unavailable"/>
    <s v="Unavailable"/>
    <s v="Unavailable"/>
  </r>
  <r>
    <s v="9605.SR"/>
    <x v="353"/>
    <x v="4"/>
    <s v="FY"/>
    <s v="Unavailable"/>
    <x v="34"/>
    <s v="Unavailable"/>
    <s v="Unavailable"/>
    <s v="Unavailable"/>
    <s v="Unavailable"/>
    <s v="Unavailable"/>
    <s v="Unavailable"/>
    <s v="Unavailable"/>
  </r>
  <r>
    <s v="9606.SR"/>
    <x v="354"/>
    <x v="4"/>
    <s v="FY"/>
    <s v="Unavailable"/>
    <x v="34"/>
    <s v="Unavailable"/>
    <s v="Unavailable"/>
    <s v="Unavailable"/>
    <s v="Unavailable"/>
    <s v="Unavailable"/>
    <s v="Unavailable"/>
    <s v="Unavailable"/>
  </r>
  <r>
    <s v="9607.SR"/>
    <x v="355"/>
    <x v="4"/>
    <s v="FY"/>
    <s v="Unavailable"/>
    <x v="34"/>
    <s v="Unavailable"/>
    <s v="Unavailable"/>
    <s v="Unavailable"/>
    <s v="Unavailable"/>
    <s v="Unavailable"/>
    <s v="Unavailable"/>
    <s v="Unavailable"/>
  </r>
  <r>
    <s v="9608.SR"/>
    <x v="356"/>
    <x v="4"/>
    <s v="FY"/>
    <s v="Unavailable"/>
    <x v="34"/>
    <s v="Unavailable"/>
    <s v="Unavailable"/>
    <s v="Unavailable"/>
    <s v="Unavailable"/>
    <s v="Unavailable"/>
    <s v="Unavailable"/>
    <s v="Unavailable"/>
  </r>
  <r>
    <s v="9609.SR"/>
    <x v="357"/>
    <x v="4"/>
    <s v="FY"/>
    <s v="Unavailable"/>
    <x v="34"/>
    <s v="Unavailable"/>
    <s v="Unavailable"/>
    <s v="Unavailable"/>
    <s v="Unavailable"/>
    <s v="Unavailable"/>
    <s v="Unavailable"/>
    <s v="Unavailable"/>
  </r>
  <r>
    <s v="9610.SR"/>
    <x v="358"/>
    <x v="4"/>
    <s v="FY"/>
    <s v="Unavailable"/>
    <x v="34"/>
    <s v="Unavailable"/>
    <s v="Unavailable"/>
    <s v="Unavailable"/>
    <s v="Unavailable"/>
    <s v="Unavailable"/>
    <s v="Unavailable"/>
    <s v="Unavailable"/>
  </r>
  <r>
    <s v="9611.SR"/>
    <x v="359"/>
    <x v="4"/>
    <s v="FY"/>
    <s v="Unavailable"/>
    <x v="34"/>
    <s v="Unavailable"/>
    <s v="Unavailable"/>
    <s v="Unavailable"/>
    <s v="Unavailable"/>
    <s v="Unavailable"/>
    <s v="Unavailable"/>
    <s v="Unavailable"/>
  </r>
  <r>
    <s v="9612.SR"/>
    <x v="360"/>
    <x v="4"/>
    <s v="FY"/>
    <s v="Unavailable"/>
    <x v="34"/>
    <s v="Unavailable"/>
    <s v="Unavailable"/>
    <s v="Unavailable"/>
    <s v="Unavailable"/>
    <s v="Unavailable"/>
    <s v="Unavailable"/>
    <s v="Unavailable"/>
  </r>
  <r>
    <s v="9613.SR"/>
    <x v="361"/>
    <x v="4"/>
    <s v="FY"/>
    <s v="Unavailable"/>
    <x v="34"/>
    <s v="Unavailable"/>
    <s v="Unavailable"/>
    <s v="Unavailable"/>
    <s v="Unavailable"/>
    <s v="Unavailable"/>
    <s v="Unavailable"/>
    <s v="Unavailable"/>
  </r>
  <r>
    <s v="9614.SR"/>
    <x v="362"/>
    <x v="4"/>
    <s v="FY"/>
    <s v="Unavailable"/>
    <x v="34"/>
    <s v="Unavailable"/>
    <s v="Unavailable"/>
    <s v="Unavailable"/>
    <s v="Unavailable"/>
    <s v="Unavailable"/>
    <s v="Unavailable"/>
    <s v="Unavailable"/>
  </r>
  <r>
    <s v="9615.SR"/>
    <x v="363"/>
    <x v="4"/>
    <s v="FY"/>
    <s v="Unavailable"/>
    <x v="34"/>
    <s v="Unavailable"/>
    <s v="Unavailable"/>
    <s v="Unavailable"/>
    <s v="Unavailable"/>
    <s v="Unavailable"/>
    <s v="Unavailable"/>
    <s v="Unavailable"/>
  </r>
  <r>
    <s v="9616.SR"/>
    <x v="364"/>
    <x v="4"/>
    <s v="FY"/>
    <s v="Unavailable"/>
    <x v="34"/>
    <s v="Unavailable"/>
    <s v="Unavailable"/>
    <s v="Unavailable"/>
    <s v="Unavailable"/>
    <s v="Unavailable"/>
    <s v="Unavailable"/>
    <s v="Unavailable"/>
  </r>
  <r>
    <s v="9617.SR"/>
    <x v="365"/>
    <x v="4"/>
    <s v="FY"/>
    <s v="Unavailable"/>
    <x v="34"/>
    <s v="Unavailable"/>
    <s v="Unavailable"/>
    <s v="Unavailable"/>
    <s v="Unavailable"/>
    <s v="Unavailable"/>
    <s v="Unavailable"/>
    <s v="Unavailable"/>
  </r>
  <r>
    <s v="9618.SR"/>
    <x v="366"/>
    <x v="4"/>
    <s v="FY"/>
    <s v="Unavailable"/>
    <x v="34"/>
    <s v="Unavailable"/>
    <s v="Unavailable"/>
    <s v="Unavailable"/>
    <s v="Unavailable"/>
    <s v="Unavailable"/>
    <s v="Unavailable"/>
    <s v="Unavailable"/>
  </r>
  <r>
    <s v="9619.SR"/>
    <x v="367"/>
    <x v="4"/>
    <s v="FY"/>
    <s v="Unavailable"/>
    <x v="34"/>
    <s v="Unavailable"/>
    <s v="Unavailable"/>
    <s v="Unavailable"/>
    <s v="Unavailable"/>
    <s v="Unavailable"/>
    <s v="Unavailable"/>
    <s v="Unavailable"/>
  </r>
  <r>
    <s v="9620.SR"/>
    <x v="368"/>
    <x v="4"/>
    <s v="FY"/>
    <s v="Unavailable"/>
    <x v="34"/>
    <s v="Unavailable"/>
    <s v="Unavailable"/>
    <s v="Unavailable"/>
    <s v="Unavailable"/>
    <s v="Unavailable"/>
    <s v="Unavailable"/>
    <s v="Unavailable"/>
  </r>
  <r>
    <s v="9621.SR"/>
    <x v="369"/>
    <x v="4"/>
    <s v="FY"/>
    <s v="Unavailable"/>
    <x v="34"/>
    <s v="Unavailable"/>
    <s v="Unavailable"/>
    <s v="Unavailable"/>
    <s v="Unavailable"/>
    <s v="Unavailable"/>
    <s v="Unavailable"/>
    <s v="Unavailable"/>
  </r>
  <r>
    <s v="9622.SR"/>
    <x v="370"/>
    <x v="4"/>
    <s v="FY"/>
    <s v="Unavailable"/>
    <x v="34"/>
    <s v="Unavailable"/>
    <s v="Unavailable"/>
    <s v="Unavailable"/>
    <s v="Unavailable"/>
    <s v="Unavailable"/>
    <s v="Unavailable"/>
    <s v="Unavailable"/>
  </r>
  <r>
    <s v="9623.SR"/>
    <x v="371"/>
    <x v="4"/>
    <s v="FY"/>
    <s v="Unavailable"/>
    <x v="34"/>
    <s v="Unavailable"/>
    <s v="Unavailable"/>
    <s v="Unavailable"/>
    <s v="Unavailable"/>
    <s v="Unavailable"/>
    <s v="Unavailable"/>
    <s v="Unavailable"/>
  </r>
  <r>
    <s v="9624.SR"/>
    <x v="372"/>
    <x v="4"/>
    <s v="FY"/>
    <s v="Unavailable"/>
    <x v="34"/>
    <s v="Unavailable"/>
    <s v="Unavailable"/>
    <s v="Unavailable"/>
    <s v="Unavailable"/>
    <s v="Unavailable"/>
    <s v="Unavailable"/>
    <s v="Unavailable"/>
  </r>
  <r>
    <s v="9625.SR"/>
    <x v="373"/>
    <x v="4"/>
    <s v="FY"/>
    <s v="Unavailable"/>
    <x v="34"/>
    <s v="Unavailable"/>
    <s v="Unavailable"/>
    <s v="Unavailable"/>
    <s v="Unavailable"/>
    <s v="Unavailable"/>
    <s v="Unavailable"/>
    <s v="Unavailable"/>
  </r>
  <r>
    <s v="9626.SR"/>
    <x v="374"/>
    <x v="4"/>
    <s v="FY"/>
    <s v="Unavailable"/>
    <x v="34"/>
    <s v="Unavailable"/>
    <s v="Unavailable"/>
    <s v="Unavailable"/>
    <s v="Unavailable"/>
    <s v="Unavailable"/>
    <s v="Unavailable"/>
    <s v="Unavailable"/>
  </r>
  <r>
    <s v="9627.SR"/>
    <x v="375"/>
    <x v="4"/>
    <s v="FY"/>
    <s v="Unavailable"/>
    <x v="34"/>
    <s v="Unavailable"/>
    <s v="Unavailable"/>
    <s v="Unavailable"/>
    <s v="Unavailable"/>
    <s v="Unavailable"/>
    <s v="Unavailable"/>
    <s v="Unavailable"/>
  </r>
  <r>
    <s v="9628.SR"/>
    <x v="376"/>
    <x v="4"/>
    <s v="FY"/>
    <s v="Unavailable"/>
    <x v="34"/>
    <s v="Unavailable"/>
    <s v="Unavailable"/>
    <s v="Unavailable"/>
    <s v="Unavailable"/>
    <s v="Unavailable"/>
    <s v="Unavailable"/>
    <s v="Unavailable"/>
  </r>
  <r>
    <s v="1010.SR"/>
    <x v="0"/>
    <x v="5"/>
    <s v="FY"/>
    <n v="10722812000"/>
    <x v="1364"/>
    <n v="1035685000"/>
    <n v="164702000"/>
    <n v="5602066000"/>
    <n v="6517709000"/>
    <n v="1"/>
    <n v="0.52244374000000005"/>
    <n v="0.62213549999999995"/>
  </r>
  <r>
    <s v="1020.SR"/>
    <x v="1"/>
    <x v="5"/>
    <s v="FY"/>
    <n v="2976943000"/>
    <x v="1365"/>
    <n v="443908000"/>
    <n v="117270000"/>
    <n v="991023000"/>
    <n v="1310168000"/>
    <n v="1"/>
    <n v="0.33289955500000001"/>
    <n v="0.44443444199999999"/>
  </r>
  <r>
    <s v="1030.SR"/>
    <x v="2"/>
    <x v="5"/>
    <s v="FY"/>
    <n v="2818228000"/>
    <x v="1366"/>
    <n v="320322000"/>
    <n v="131008999"/>
    <n v="239461000"/>
    <n v="384862000"/>
    <n v="1"/>
    <n v="8.4968639999999998E-2"/>
    <n v="0.167842346"/>
  </r>
  <r>
    <s v="1050.SR"/>
    <x v="3"/>
    <x v="5"/>
    <s v="FY"/>
    <n v="6853108000"/>
    <x v="1367"/>
    <n v="0"/>
    <n v="40759000"/>
    <n v="3114966000"/>
    <n v="3830426000"/>
    <n v="1"/>
    <n v="0.45453333000000001"/>
    <n v="0.55893267700000004"/>
  </r>
  <r>
    <s v="1060.SR"/>
    <x v="4"/>
    <x v="5"/>
    <s v="FY"/>
    <n v="9389310000"/>
    <x v="1368"/>
    <n v="1350636000"/>
    <n v="124280000"/>
    <n v="2830320000"/>
    <n v="3494857000"/>
    <n v="1"/>
    <n v="0.30144068099999999"/>
    <n v="0.39638088399999999"/>
  </r>
  <r>
    <s v="1080.SR"/>
    <x v="5"/>
    <x v="5"/>
    <s v="FY"/>
    <n v="6717934000"/>
    <x v="1369"/>
    <n v="610782000"/>
    <n v="85129000"/>
    <n v="3023235000"/>
    <n v="3794126000"/>
    <n v="1"/>
    <n v="0.45002451700000001"/>
    <n v="0.56643307300000001"/>
  </r>
  <r>
    <s v="1111.SR"/>
    <x v="6"/>
    <x v="5"/>
    <s v="FY"/>
    <n v="596075295"/>
    <x v="1370"/>
    <n v="39932091"/>
    <n v="0"/>
    <n v="153293786"/>
    <n v="174493455"/>
    <n v="0.459834297"/>
    <n v="0.25717184900000001"/>
    <n v="0.29273727900000002"/>
  </r>
  <r>
    <s v="1120.SR"/>
    <x v="7"/>
    <x v="5"/>
    <s v="FY"/>
    <n v="19460415000"/>
    <x v="1371"/>
    <n v="2532213000"/>
    <n v="0"/>
    <n v="10158527000"/>
    <n v="12379680000"/>
    <n v="1"/>
    <n v="0.52200978200000003"/>
    <n v="0.63735336600000003"/>
  </r>
  <r>
    <s v="1140.SR"/>
    <x v="8"/>
    <x v="5"/>
    <s v="FY"/>
    <n v="3945347000"/>
    <x v="1372"/>
    <n v="523517000"/>
    <n v="95391000"/>
    <n v="1243740000"/>
    <n v="1635647000"/>
    <n v="1"/>
    <n v="0.31524223299999998"/>
    <n v="0.414576208"/>
  </r>
  <r>
    <s v="1150.SR"/>
    <x v="9"/>
    <x v="5"/>
    <s v="FY"/>
    <n v="5604324000"/>
    <x v="1373"/>
    <n v="720985000"/>
    <n v="0"/>
    <n v="2816456000"/>
    <n v="3100539000"/>
    <n v="1"/>
    <n v="0.50255053100000002"/>
    <n v="0.55130895400000002"/>
  </r>
  <r>
    <s v="1180.SR"/>
    <x v="10"/>
    <x v="5"/>
    <s v="FY"/>
    <n v="20806978000"/>
    <x v="1374"/>
    <n v="1560021000"/>
    <n v="440746000"/>
    <n v="11401436000"/>
    <n v="13784513000"/>
    <n v="1"/>
    <n v="0.54796213100000002"/>
    <n v="0.65853306499999997"/>
  </r>
  <r>
    <s v="1182.SR"/>
    <x v="11"/>
    <x v="5"/>
    <s v="FY"/>
    <n v="199735000"/>
    <x v="1375"/>
    <n v="15445000"/>
    <n v="93767000"/>
    <n v="70010000"/>
    <n v="0"/>
    <n v="0.97143715399999997"/>
    <n v="0.35051443199999999"/>
    <n v="0.52850026299999997"/>
  </r>
  <r>
    <s v="1183.SR"/>
    <x v="12"/>
    <x v="5"/>
    <s v="FY"/>
    <n v="173578159"/>
    <x v="1376"/>
    <n v="9609454"/>
    <n v="137200554"/>
    <n v="54661224"/>
    <n v="0"/>
    <n v="0.178886671"/>
    <n v="0.31490842099999999"/>
    <n v="0.48423214399999998"/>
  </r>
  <r>
    <s v="1201.SR"/>
    <x v="13"/>
    <x v="5"/>
    <s v="FY"/>
    <n v="1189450000"/>
    <x v="1377"/>
    <n v="20253000"/>
    <n v="54042000"/>
    <n v="-144384000"/>
    <n v="60705000"/>
    <n v="6.0477532000000001E-2"/>
    <n v="-0.121387196"/>
    <n v="5.1036193000000001E-2"/>
  </r>
  <r>
    <s v="1202.SR"/>
    <x v="14"/>
    <x v="5"/>
    <s v="FY"/>
    <n v="691077493"/>
    <x v="1378"/>
    <n v="12487118"/>
    <n v="24821843"/>
    <n v="6127972"/>
    <n v="127684861"/>
    <n v="0.205056409"/>
    <n v="8.8672720000000007E-3"/>
    <n v="0.18283443199999999"/>
  </r>
  <r>
    <s v="1210.SR"/>
    <x v="15"/>
    <x v="5"/>
    <s v="FY"/>
    <n v="534561496"/>
    <x v="1379"/>
    <n v="7522700"/>
    <n v="159440"/>
    <n v="59385672"/>
    <n v="96677803"/>
    <n v="0.25168030800000002"/>
    <n v="0.111092311"/>
    <n v="0.18247539700000001"/>
  </r>
  <r>
    <s v="1211.SR"/>
    <x v="16"/>
    <x v="5"/>
    <s v="FY"/>
    <n v="17736278586"/>
    <x v="1380"/>
    <n v="222928998"/>
    <n v="2176687926"/>
    <n v="-1528137524"/>
    <n v="5745153136"/>
    <n v="0.12988737"/>
    <n v="-8.6158859000000004E-2"/>
    <n v="0.320849196"/>
  </r>
  <r>
    <s v="1212.SR"/>
    <x v="17"/>
    <x v="5"/>
    <s v="FY"/>
    <n v="1867111703"/>
    <x v="1381"/>
    <n v="41815047"/>
    <n v="80164575"/>
    <n v="29696043"/>
    <n v="205047908"/>
    <n v="0.39545106499999999"/>
    <n v="1.5904802999999999E-2"/>
    <n v="7.4041174000000001E-2"/>
  </r>
  <r>
    <s v="1213.SR"/>
    <x v="18"/>
    <x v="5"/>
    <s v="FY"/>
    <n v="232351000"/>
    <x v="1382"/>
    <n v="18803000"/>
    <n v="22202000"/>
    <n v="-116207000"/>
    <n v="-59677000"/>
    <n v="-6.3890406999999996E-2"/>
    <n v="-0.50013557099999995"/>
    <n v="-0.191017039"/>
  </r>
  <r>
    <s v="1214.SR"/>
    <x v="19"/>
    <x v="5"/>
    <s v="FY"/>
    <n v="882822000"/>
    <x v="1383"/>
    <n v="23538000"/>
    <n v="1020000"/>
    <n v="-50860000"/>
    <n v="-16981000"/>
    <n v="0.18763238800000001"/>
    <n v="-5.7610707999999997E-2"/>
    <n v="-1.1212906E-2"/>
  </r>
  <r>
    <s v="1301.SR"/>
    <x v="20"/>
    <x v="5"/>
    <s v="FY"/>
    <n v="724405179"/>
    <x v="1384"/>
    <n v="14444104"/>
    <n v="0"/>
    <n v="22118397"/>
    <n v="45733371"/>
    <n v="8.5105205000000003E-2"/>
    <n v="3.0533185000000001E-2"/>
    <n v="4.1687896000000002E-2"/>
  </r>
  <r>
    <s v="1302.SR"/>
    <x v="21"/>
    <x v="5"/>
    <s v="FY"/>
    <n v="2235233000"/>
    <x v="1385"/>
    <n v="17311000"/>
    <n v="0"/>
    <n v="26632000"/>
    <n v="145589000"/>
    <n v="0.11008248399999999"/>
    <n v="1.1914642E-2"/>
    <n v="5.5069426999999997E-2"/>
  </r>
  <r>
    <s v="1303.SR"/>
    <x v="22"/>
    <x v="5"/>
    <s v="FY"/>
    <n v="577555531"/>
    <x v="1386"/>
    <n v="6753733"/>
    <n v="10808513"/>
    <n v="-40192684"/>
    <n v="5171837"/>
    <n v="8.7794219000000007E-2"/>
    <n v="-6.9591029999999998E-2"/>
    <n v="8.9547010000000007E-3"/>
  </r>
  <r>
    <s v="1304.SR"/>
    <x v="23"/>
    <x v="5"/>
    <s v="FY"/>
    <n v="959275171"/>
    <x v="1387"/>
    <n v="41649523"/>
    <n v="19446329"/>
    <n v="-38463736"/>
    <n v="27671696"/>
    <n v="3.4801578999999999E-2"/>
    <n v="-4.0096666000000003E-2"/>
    <n v="2.8846462999999999E-2"/>
  </r>
  <r>
    <s v="1320.SR"/>
    <x v="24"/>
    <x v="5"/>
    <s v="FY"/>
    <n v="671553134"/>
    <x v="1388"/>
    <n v="8279641"/>
    <n v="14277357"/>
    <n v="-26828587"/>
    <n v="16205477"/>
    <n v="1.9623367999999999E-2"/>
    <n v="-3.9950059000000003E-2"/>
    <n v="3.0133967000000001E-2"/>
  </r>
  <r>
    <s v="1321.SR"/>
    <x v="25"/>
    <x v="5"/>
    <s v="FY"/>
    <n v="689867428"/>
    <x v="1389"/>
    <n v="14403845"/>
    <n v="26939983"/>
    <n v="-69299897"/>
    <n v="-19244504"/>
    <n v="-4.9989236999999999E-2"/>
    <n v="-0.10045393399999999"/>
    <n v="-2.7404396000000001E-2"/>
  </r>
  <r>
    <s v="1322.SR"/>
    <x v="26"/>
    <x v="5"/>
    <s v="FY"/>
    <n v="293811329"/>
    <x v="1390"/>
    <n v="48927307"/>
    <n v="0"/>
    <n v="-26286335"/>
    <n v="98321671"/>
    <n v="0.111423573"/>
    <n v="-8.9466717000000001E-2"/>
    <n v="0.33464220500000003"/>
  </r>
  <r>
    <s v="1810.SR"/>
    <x v="27"/>
    <x v="5"/>
    <s v="FY"/>
    <n v="2190253324"/>
    <x v="1391"/>
    <n v="143793377"/>
    <n v="41036749"/>
    <n v="185588723"/>
    <n v="518165962"/>
    <n v="0.58121259999999997"/>
    <n v="8.4733907999999997E-2"/>
    <n v="0.24261730500000001"/>
  </r>
  <r>
    <s v="1820.SR"/>
    <x v="28"/>
    <x v="5"/>
    <s v="FY"/>
    <n v="1110019000"/>
    <x v="1392"/>
    <n v="58779000"/>
    <n v="30629000"/>
    <n v="-142989000"/>
    <n v="341568000"/>
    <n v="0.24511292200000001"/>
    <n v="-0.128816714"/>
    <n v="0.23140775099999999"/>
  </r>
  <r>
    <s v="1830.SR"/>
    <x v="29"/>
    <x v="5"/>
    <s v="FY"/>
    <n v="942075242"/>
    <x v="1393"/>
    <n v="20123086"/>
    <n v="52400524"/>
    <n v="205920845"/>
    <n v="464268174"/>
    <n v="0.38139471200000002"/>
    <n v="0.218582164"/>
    <n v="0.50363340700000003"/>
  </r>
  <r>
    <s v="1831.SR"/>
    <x v="30"/>
    <x v="5"/>
    <s v="FY"/>
    <n v="1512298527"/>
    <x v="1394"/>
    <n v="10949030"/>
    <n v="1218751"/>
    <n v="272086393"/>
    <n v="316868986"/>
    <n v="0.25114524199999999"/>
    <n v="0.17991579599999999"/>
    <n v="0.20081301300000001"/>
  </r>
  <r>
    <s v="1832.SR"/>
    <x v="31"/>
    <x v="5"/>
    <s v="FY"/>
    <n v="42035691"/>
    <x v="1395"/>
    <n v="4251455"/>
    <n v="41044"/>
    <n v="-1428182"/>
    <n v="363527"/>
    <n v="0.23337548999999999"/>
    <n v="-3.3975461999999998E-2"/>
    <n v="-3.7207642999999999E-2"/>
  </r>
  <r>
    <s v="1833.SR"/>
    <x v="32"/>
    <x v="5"/>
    <s v="FY"/>
    <n v="716004723"/>
    <x v="1396"/>
    <n v="19872386"/>
    <n v="321466"/>
    <n v="38574084"/>
    <n v="51174766"/>
    <n v="9.8914369000000002E-2"/>
    <n v="5.3874063999999999E-2"/>
    <n v="6.6003181999999994E-2"/>
  </r>
  <r>
    <s v="1834.SR"/>
    <x v="33"/>
    <x v="5"/>
    <s v="FY"/>
    <n v="1958092512"/>
    <x v="1397"/>
    <n v="77493163"/>
    <n v="0"/>
    <n v="165948175"/>
    <n v="220209892"/>
    <n v="0.166707312"/>
    <n v="8.4749915999999995E-2"/>
    <n v="0.111904912"/>
  </r>
  <r>
    <s v="1835.SR"/>
    <x v="34"/>
    <x v="5"/>
    <s v="FY"/>
    <s v="Unavailable"/>
    <x v="34"/>
    <s v="Unavailable"/>
    <s v="Unavailable"/>
    <s v="Unavailable"/>
    <s v="Unavailable"/>
    <s v="Unavailable"/>
    <s v="Unavailable"/>
    <s v="Unavailable"/>
  </r>
  <r>
    <s v="2001.SR"/>
    <x v="35"/>
    <x v="5"/>
    <s v="FY"/>
    <n v="527239600"/>
    <x v="1398"/>
    <n v="10240944"/>
    <n v="38248776"/>
    <n v="-84075501"/>
    <n v="81243727"/>
    <n v="0.112774096"/>
    <n v="-0.15946355500000001"/>
    <n v="0.15409261199999999"/>
  </r>
  <r>
    <s v="2010.SR"/>
    <x v="36"/>
    <x v="5"/>
    <s v="FY"/>
    <n v="139737384000"/>
    <x v="1399"/>
    <n v="8285355000"/>
    <n v="1737794000"/>
    <n v="5563271000"/>
    <n v="25719066000"/>
    <n v="0.25544646700000001"/>
    <n v="3.9812330999999999E-2"/>
    <n v="0.18405286600000001"/>
  </r>
  <r>
    <s v="2020.SR"/>
    <x v="37"/>
    <x v="5"/>
    <s v="FY"/>
    <n v="3287582000"/>
    <x v="1400"/>
    <n v="148200000"/>
    <n v="26705000"/>
    <n v="1473919000"/>
    <n v="1945104000"/>
    <n v="0.51527992300000003"/>
    <n v="0.44832919799999998"/>
    <n v="0.63160280099999999"/>
  </r>
  <r>
    <s v="2030.SR"/>
    <x v="38"/>
    <x v="5"/>
    <s v="FY"/>
    <n v="22798404"/>
    <x v="1401"/>
    <n v="3138400"/>
    <n v="32655"/>
    <n v="17170699"/>
    <n v="19698184"/>
    <n v="0.99975765900000002"/>
    <n v="0.75315355399999995"/>
    <n v="0.86234124099999998"/>
  </r>
  <r>
    <s v="2040.SR"/>
    <x v="39"/>
    <x v="5"/>
    <s v="FY"/>
    <n v="1235085000"/>
    <x v="1402"/>
    <n v="74640000"/>
    <n v="53145000"/>
    <n v="367513000"/>
    <n v="206845000"/>
    <n v="1.7355858099999999"/>
    <n v="0.29756089699999999"/>
    <n v="-0.26441176100000002"/>
  </r>
  <r>
    <s v="2050.SR"/>
    <x v="40"/>
    <x v="5"/>
    <s v="FY"/>
    <n v="22243363000"/>
    <x v="1403"/>
    <n v="245310000"/>
    <n v="691819000"/>
    <n v="656852000"/>
    <n v="2068293000"/>
    <n v="0.202501034"/>
    <n v="2.9530246999999999E-2"/>
    <n v="0.12041983000000001"/>
  </r>
  <r>
    <s v="2060.SR"/>
    <x v="41"/>
    <x v="5"/>
    <s v="FY"/>
    <n v="3018949000"/>
    <x v="1404"/>
    <n v="225920000"/>
    <n v="553045000"/>
    <n v="-690882000"/>
    <n v="106322000"/>
    <n v="0.132912481"/>
    <n v="-0.228848517"/>
    <n v="0.302230677"/>
  </r>
  <r>
    <s v="2070.SR"/>
    <x v="42"/>
    <x v="5"/>
    <s v="FY"/>
    <n v="1552515078"/>
    <x v="1405"/>
    <n v="49938227"/>
    <n v="41037876"/>
    <n v="-481072349"/>
    <n v="-290936149"/>
    <n v="0.354746954"/>
    <n v="-0.30986645899999998"/>
    <n v="-0.13577270799999999"/>
  </r>
  <r>
    <s v="2080.SR"/>
    <x v="43"/>
    <x v="5"/>
    <s v="FY"/>
    <n v="1922558345"/>
    <x v="1406"/>
    <n v="125380356"/>
    <n v="248713"/>
    <n v="160407352"/>
    <n v="232545936"/>
    <n v="0.141994537"/>
    <n v="8.3434322000000005E-2"/>
    <n v="3.6061849E-2"/>
  </r>
  <r>
    <s v="2081.SR"/>
    <x v="44"/>
    <x v="5"/>
    <s v="FY"/>
    <n v="423228466"/>
    <x v="1407"/>
    <n v="22721945"/>
    <n v="7949702"/>
    <n v="91727369"/>
    <n v="114401589"/>
    <n v="0.26943659599999997"/>
    <n v="0.21673251299999999"/>
    <n v="0.26101353999999999"/>
  </r>
  <r>
    <s v="2082.SR"/>
    <x v="45"/>
    <x v="5"/>
    <s v="FY"/>
    <n v="4255644000"/>
    <x v="1408"/>
    <n v="677617000"/>
    <n v="918902000"/>
    <n v="619507000"/>
    <n v="1270131000"/>
    <n v="0.51532646999999998"/>
    <n v="0.14557303199999999"/>
    <n v="0.45176946200000001"/>
  </r>
  <r>
    <s v="2083.SR"/>
    <x v="46"/>
    <x v="5"/>
    <s v="FY"/>
    <n v="6282593000"/>
    <x v="1409"/>
    <n v="236467000"/>
    <n v="545215000"/>
    <n v="198270000"/>
    <n v="2044432000"/>
    <n v="0.109131851"/>
    <n v="3.1558625999999999E-2"/>
    <n v="0.28757839299999999"/>
  </r>
  <r>
    <s v="2084.SR"/>
    <x v="47"/>
    <x v="5"/>
    <s v="FY"/>
    <s v="Unavailable"/>
    <x v="34"/>
    <s v="Unavailable"/>
    <s v="Unavailable"/>
    <s v="Unavailable"/>
    <s v="Unavailable"/>
    <s v="Unavailable"/>
    <s v="Unavailable"/>
    <s v="Unavailable"/>
  </r>
  <r>
    <s v="2090.SR"/>
    <x v="48"/>
    <x v="5"/>
    <s v="FY"/>
    <n v="70181615"/>
    <x v="1410"/>
    <n v="5524173"/>
    <n v="0"/>
    <n v="9991120"/>
    <n v="19644606"/>
    <n v="0.28792992299999998"/>
    <n v="0.14236093"/>
    <n v="0.170082279"/>
  </r>
  <r>
    <s v="2100.SR"/>
    <x v="49"/>
    <x v="5"/>
    <s v="FY"/>
    <n v="82816966"/>
    <x v="1411"/>
    <n v="2641174"/>
    <n v="490020"/>
    <n v="-24561616"/>
    <n v="-14039997"/>
    <n v="0.202359502"/>
    <n v="-0.29657710500000001"/>
    <n v="-0.11561015199999999"/>
  </r>
  <r>
    <s v="2110.SR"/>
    <x v="50"/>
    <x v="5"/>
    <s v="FY"/>
    <n v="381274000"/>
    <x v="1412"/>
    <n v="11895000"/>
    <n v="20267000"/>
    <n v="-61831000"/>
    <n v="4943000"/>
    <n v="-9.2261732999999999E-2"/>
    <n v="-0.16216946300000001"/>
    <n v="-3.3857540999999998E-2"/>
  </r>
  <r>
    <s v="2120.SR"/>
    <x v="51"/>
    <x v="5"/>
    <s v="FY"/>
    <n v="44164668"/>
    <x v="1413"/>
    <n v="3324972"/>
    <n v="558809"/>
    <n v="28521394"/>
    <n v="29842526"/>
    <n v="0.98800901200000002"/>
    <n v="0.64579663499999995"/>
    <n v="0.67516821400000004"/>
  </r>
  <r>
    <s v="2130.SR"/>
    <x v="52"/>
    <x v="5"/>
    <s v="FY"/>
    <n v="191401877"/>
    <x v="1414"/>
    <n v="54127026"/>
    <n v="4360002"/>
    <n v="-37710980"/>
    <n v="-17874793"/>
    <n v="0.17339438099999999"/>
    <n v="-0.19702513199999999"/>
    <n v="-0.17095670399999999"/>
  </r>
  <r>
    <s v="2140.SR"/>
    <x v="53"/>
    <x v="5"/>
    <s v="FY"/>
    <n v="245504829"/>
    <x v="1415"/>
    <n v="11725433"/>
    <n v="433495"/>
    <n v="726292"/>
    <n v="21051587"/>
    <n v="0.102407741"/>
    <n v="2.9583610000000001E-3"/>
    <n v="0.13787385799999999"/>
  </r>
  <r>
    <s v="2150.SR"/>
    <x v="54"/>
    <x v="5"/>
    <s v="FY"/>
    <n v="76328737"/>
    <x v="1416"/>
    <n v="8413359"/>
    <n v="3221209"/>
    <n v="-29852802"/>
    <n v="21754862"/>
    <n v="7.2849221000000006E-2"/>
    <n v="-0.391108293"/>
    <n v="-0.30741400800000002"/>
  </r>
  <r>
    <s v="2160.SR"/>
    <x v="55"/>
    <x v="5"/>
    <s v="FY"/>
    <n v="780409000"/>
    <x v="1417"/>
    <n v="20918000"/>
    <n v="12992000"/>
    <n v="-342849000"/>
    <n v="-203917000"/>
    <n v="-0.18773873699999999"/>
    <n v="-0.43931963899999998"/>
    <n v="-0.17582318999999999"/>
  </r>
  <r>
    <s v="2170.SR"/>
    <x v="56"/>
    <x v="5"/>
    <s v="FY"/>
    <n v="23730000"/>
    <x v="1418"/>
    <n v="2753000"/>
    <n v="98000"/>
    <n v="191156000"/>
    <n v="-6567000"/>
    <n v="0.24024441599999999"/>
    <n v="8.0554572269999998"/>
    <n v="8.8447956170000008"/>
  </r>
  <r>
    <s v="2180.SR"/>
    <x v="57"/>
    <x v="5"/>
    <s v="FY"/>
    <n v="164139844"/>
    <x v="1419"/>
    <n v="33530513"/>
    <n v="4313632"/>
    <n v="-25966206"/>
    <n v="-11095872"/>
    <n v="0.136867347"/>
    <n v="-0.15819563"/>
    <n v="-0.110410858"/>
  </r>
  <r>
    <s v="2190.SR"/>
    <x v="58"/>
    <x v="5"/>
    <s v="FY"/>
    <n v="675883929"/>
    <x v="1420"/>
    <n v="36551093"/>
    <n v="47726965"/>
    <n v="77878722"/>
    <n v="240802707"/>
    <n v="0.385135485"/>
    <n v="0.115224995"/>
    <n v="0.42832061799999999"/>
  </r>
  <r>
    <s v="2200.SR"/>
    <x v="59"/>
    <x v="5"/>
    <s v="FY"/>
    <n v="741085000"/>
    <x v="1421"/>
    <n v="21615000"/>
    <n v="34529000"/>
    <n v="28750000"/>
    <n v="93655000"/>
    <n v="0.13017804999999999"/>
    <n v="3.8794469999999998E-2"/>
    <n v="9.1390325999999994E-2"/>
  </r>
  <r>
    <s v="2210.SR"/>
    <x v="60"/>
    <x v="5"/>
    <s v="FY"/>
    <n v="525941000"/>
    <x v="1422"/>
    <n v="19121000"/>
    <n v="17939000"/>
    <n v="-898000"/>
    <n v="95037000"/>
    <n v="0.14057850599999999"/>
    <n v="-1.707416E-3"/>
    <n v="4.5799814000000001E-2"/>
  </r>
  <r>
    <s v="2220.SR"/>
    <x v="61"/>
    <x v="5"/>
    <s v="FY"/>
    <n v="263248366"/>
    <x v="1423"/>
    <n v="19757056"/>
    <n v="4909948"/>
    <n v="-65108989"/>
    <n v="-35897060"/>
    <n v="6.5500760000000005E-2"/>
    <n v="-0.24732912900000001"/>
    <n v="-0.207817263"/>
  </r>
  <r>
    <s v="2222.SR"/>
    <x v="62"/>
    <x v="5"/>
    <s v="FY"/>
    <n v="1236785000000"/>
    <x v="1424"/>
    <n v="36647000000"/>
    <n v="6026000000"/>
    <n v="330816000000"/>
    <n v="732488000000"/>
    <n v="0.58292993500000001"/>
    <n v="0.26748060499999998"/>
    <n v="0.58356868799999995"/>
  </r>
  <r>
    <s v="2223.SR"/>
    <x v="63"/>
    <x v="5"/>
    <s v="FY"/>
    <n v="3937355317"/>
    <x v="1425"/>
    <n v="179889080"/>
    <n v="107400291"/>
    <n v="-140608879"/>
    <n v="238133162"/>
    <n v="4.9534726000000001E-2"/>
    <n v="-3.5711503999999998E-2"/>
    <n v="5.9841213999999997E-2"/>
  </r>
  <r>
    <s v="2230.SR"/>
    <x v="64"/>
    <x v="5"/>
    <s v="FY"/>
    <n v="2949168000"/>
    <x v="1426"/>
    <n v="132654000"/>
    <n v="57055000"/>
    <n v="32877000"/>
    <n v="161237000"/>
    <n v="0.15528515200000001"/>
    <n v="1.1147890000000001E-2"/>
    <n v="4.1805349999999998E-2"/>
  </r>
  <r>
    <s v="2240.SR"/>
    <x v="65"/>
    <x v="5"/>
    <s v="FY"/>
    <n v="4278226000"/>
    <x v="1427"/>
    <n v="73372000"/>
    <n v="121379000"/>
    <n v="-115713000"/>
    <n v="151106000"/>
    <n v="0.13976517399999999"/>
    <n v="-2.7046957999999999E-2"/>
    <n v="3.1153332999999998E-2"/>
  </r>
  <r>
    <s v="2250.SR"/>
    <x v="66"/>
    <x v="5"/>
    <s v="FY"/>
    <n v="7434705000"/>
    <x v="1428"/>
    <n v="135866000"/>
    <n v="217700000"/>
    <n v="1286990000"/>
    <n v="2270267000"/>
    <n v="0.25227416600000002"/>
    <n v="0.17310572499999999"/>
    <n v="0.223407788"/>
  </r>
  <r>
    <s v="2270.SR"/>
    <x v="67"/>
    <x v="5"/>
    <s v="FY"/>
    <n v="2056091000"/>
    <x v="1429"/>
    <n v="26404000"/>
    <n v="3817000"/>
    <n v="266260000"/>
    <n v="401537000"/>
    <n v="0.33518895799999998"/>
    <n v="0.129498159"/>
    <n v="0.195291454"/>
  </r>
  <r>
    <s v="2280.SR"/>
    <x v="68"/>
    <x v="5"/>
    <s v="FY"/>
    <n v="14351277000"/>
    <x v="1430"/>
    <n v="95364000"/>
    <n v="582539000"/>
    <n v="1811753000"/>
    <n v="4679483000"/>
    <n v="0.37395097300000002"/>
    <n v="0.12624332999999999"/>
    <n v="0.33610298199999999"/>
  </r>
  <r>
    <s v="2281.SR"/>
    <x v="69"/>
    <x v="5"/>
    <s v="FY"/>
    <n v="1145655260"/>
    <x v="1431"/>
    <n v="53215422"/>
    <n v="28419449"/>
    <n v="70822956"/>
    <n v="174076195"/>
    <n v="0.23101469299999999"/>
    <n v="6.1818733000000001E-2"/>
    <n v="0.14907327400000001"/>
  </r>
  <r>
    <s v="2282.SR"/>
    <x v="70"/>
    <x v="5"/>
    <s v="FY"/>
    <n v="217529529"/>
    <x v="1432"/>
    <n v="3600836"/>
    <n v="0"/>
    <n v="34778814"/>
    <n v="40126777"/>
    <n v="0.19733128699999999"/>
    <n v="0.159880887"/>
    <n v="0.18448925199999999"/>
  </r>
  <r>
    <s v="2283.SR"/>
    <x v="71"/>
    <x v="5"/>
    <s v="FY"/>
    <n v="643893703"/>
    <x v="1433"/>
    <n v="56141213"/>
    <n v="13498937"/>
    <n v="125780331"/>
    <n v="174537889"/>
    <n v="0.31125887699999999"/>
    <n v="0.19534331599999999"/>
    <n v="0.26409950799999998"/>
  </r>
  <r>
    <s v="2284.SR"/>
    <x v="72"/>
    <x v="5"/>
    <s v="FY"/>
    <n v="449742300"/>
    <x v="1434"/>
    <n v="0"/>
    <n v="9608107"/>
    <n v="39888331"/>
    <n v="94501260"/>
    <n v="0.26317022200000001"/>
    <n v="8.8691526000000007E-2"/>
    <n v="0.201118151"/>
  </r>
  <r>
    <s v="2285.SR"/>
    <x v="73"/>
    <x v="5"/>
    <s v="FY"/>
    <s v="Unavailable"/>
    <x v="34"/>
    <s v="Unavailable"/>
    <s v="Unavailable"/>
    <s v="Unavailable"/>
    <s v="Unavailable"/>
    <s v="Unavailable"/>
    <s v="Unavailable"/>
    <s v="Unavailable"/>
  </r>
  <r>
    <s v="2286.SR"/>
    <x v="74"/>
    <x v="5"/>
    <s v="FY"/>
    <s v="Unavailable"/>
    <x v="34"/>
    <s v="Unavailable"/>
    <s v="Unavailable"/>
    <s v="Unavailable"/>
    <s v="Unavailable"/>
    <s v="Unavailable"/>
    <s v="Unavailable"/>
    <s v="Unavailable"/>
  </r>
  <r>
    <s v="2290.SR"/>
    <x v="75"/>
    <x v="5"/>
    <s v="FY"/>
    <n v="6064834000"/>
    <x v="1435"/>
    <n v="87426000"/>
    <n v="27320000"/>
    <n v="1089772000"/>
    <n v="2403461000"/>
    <n v="0.24704237600000001"/>
    <n v="0.179687029"/>
    <n v="0.41091957299999998"/>
  </r>
  <r>
    <s v="2300.SR"/>
    <x v="76"/>
    <x v="5"/>
    <s v="FY"/>
    <n v="527126249"/>
    <x v="1436"/>
    <n v="12405535"/>
    <n v="37424020"/>
    <n v="-27468911"/>
    <n v="72379093"/>
    <n v="0.187809687"/>
    <n v="-5.2110687000000003E-2"/>
    <n v="0.145319426"/>
  </r>
  <r>
    <s v="2310.SR"/>
    <x v="77"/>
    <x v="5"/>
    <s v="FY"/>
    <n v="5439730000"/>
    <x v="1437"/>
    <n v="88245000"/>
    <n v="355562000"/>
    <n v="299527000"/>
    <n v="1693815000"/>
    <n v="0.30061087600000003"/>
    <n v="5.5062843E-2"/>
    <n v="0.33615289700000001"/>
  </r>
  <r>
    <s v="2320.SR"/>
    <x v="78"/>
    <x v="5"/>
    <s v="FY"/>
    <n v="1348570236"/>
    <x v="1438"/>
    <n v="70084265"/>
    <n v="33821742"/>
    <n v="86009470"/>
    <n v="165785515"/>
    <n v="0.150376966"/>
    <n v="6.3778265000000001E-2"/>
    <n v="0.106446655"/>
  </r>
  <r>
    <s v="2330.SR"/>
    <x v="79"/>
    <x v="5"/>
    <s v="FY"/>
    <n v="2594508000"/>
    <x v="1439"/>
    <n v="32537000"/>
    <n v="39809000"/>
    <n v="759308000"/>
    <n v="968290000"/>
    <n v="0.34657630699999997"/>
    <n v="0.29265972600000001"/>
    <n v="0.40272645099999999"/>
  </r>
  <r>
    <s v="2340.SR"/>
    <x v="80"/>
    <x v="5"/>
    <s v="FY"/>
    <n v="600506000"/>
    <x v="1440"/>
    <n v="18610000"/>
    <n v="5943000"/>
    <n v="-11673000"/>
    <n v="68764000"/>
    <n v="6.8342365000000002E-2"/>
    <n v="-1.9438607E-2"/>
    <n v="2.0309539000000001E-2"/>
  </r>
  <r>
    <s v="2350.SR"/>
    <x v="81"/>
    <x v="5"/>
    <s v="FY"/>
    <n v="9536400000"/>
    <x v="1441"/>
    <n v="278200000"/>
    <n v="910682000"/>
    <n v="-636777000"/>
    <n v="2693387000"/>
    <n v="0.11105417099999999"/>
    <n v="-6.6773311000000002E-2"/>
    <n v="0.28445230900000001"/>
  </r>
  <r>
    <s v="2360.SR"/>
    <x v="82"/>
    <x v="5"/>
    <s v="FY"/>
    <n v="122618683"/>
    <x v="1442"/>
    <n v="19538177"/>
    <n v="582036"/>
    <n v="8780338"/>
    <n v="26624564"/>
    <n v="0.31070141200000001"/>
    <n v="7.1606852999999998E-2"/>
    <n v="0.10070979200000001"/>
  </r>
  <r>
    <s v="2370.SR"/>
    <x v="83"/>
    <x v="5"/>
    <s v="FY"/>
    <n v="468183087"/>
    <x v="1443"/>
    <n v="7132088"/>
    <n v="6388971"/>
    <n v="-24582190"/>
    <n v="12628462"/>
    <n v="0.114018123"/>
    <n v="-5.2505506E-2"/>
    <n v="2.4956262999999999E-2"/>
  </r>
  <r>
    <s v="2380.SR"/>
    <x v="84"/>
    <x v="5"/>
    <s v="FY"/>
    <n v="34061975000"/>
    <x v="1444"/>
    <n v="150160000"/>
    <n v="1013707000"/>
    <n v="-544151000"/>
    <n v="3095811000"/>
    <n v="5.0434861999999997E-2"/>
    <n v="-1.5975322E-2"/>
    <n v="9.0726712000000001E-2"/>
  </r>
  <r>
    <s v="2381.SR"/>
    <x v="85"/>
    <x v="5"/>
    <s v="FY"/>
    <n v="2814276018"/>
    <x v="1445"/>
    <n v="139122062"/>
    <n v="98359759"/>
    <n v="230419796"/>
    <n v="1054764694"/>
    <n v="0.19377487299999999"/>
    <n v="8.1875337000000006E-2"/>
    <n v="0.38337596400000001"/>
  </r>
  <r>
    <s v="2382.SR"/>
    <x v="86"/>
    <x v="5"/>
    <s v="FY"/>
    <n v="1792211886"/>
    <x v="1446"/>
    <n v="161175553"/>
    <n v="0"/>
    <n v="107399767"/>
    <n v="667761222"/>
    <n v="0.40140884700000001"/>
    <n v="5.9925819999999998E-2"/>
    <n v="0.37259055499999999"/>
  </r>
  <r>
    <s v="3001.SR"/>
    <x v="87"/>
    <x v="5"/>
    <s v="FY"/>
    <n v="274400925"/>
    <x v="1447"/>
    <n v="2503192"/>
    <n v="4520643"/>
    <n v="59657071"/>
    <n v="72411321"/>
    <n v="0.335361723"/>
    <n v="0.21740841799999999"/>
    <n v="0.263888764"/>
  </r>
  <r>
    <s v="3002.SR"/>
    <x v="88"/>
    <x v="5"/>
    <s v="FY"/>
    <n v="416406000"/>
    <x v="1448"/>
    <n v="5923000"/>
    <n v="26145000"/>
    <n v="53515000"/>
    <n v="162696000"/>
    <n v="0.28446275999999998"/>
    <n v="0.1285164"/>
    <n v="0.39190597599999999"/>
  </r>
  <r>
    <s v="3003.SR"/>
    <x v="89"/>
    <x v="5"/>
    <s v="FY"/>
    <n v="531377516"/>
    <x v="1449"/>
    <n v="28806900"/>
    <n v="392846"/>
    <n v="180945473"/>
    <n v="287402485"/>
    <n v="0.41646528900000002"/>
    <n v="0.34052150799999997"/>
    <n v="0.34811288899999998"/>
  </r>
  <r>
    <s v="3004.SR"/>
    <x v="90"/>
    <x v="5"/>
    <s v="FY"/>
    <n v="673371397"/>
    <x v="1450"/>
    <n v="44740294"/>
    <n v="46801743"/>
    <n v="59636850"/>
    <n v="224729059"/>
    <n v="0.321252447"/>
    <n v="8.8564572999999994E-2"/>
    <n v="0.20724784099999999"/>
  </r>
  <r>
    <s v="3005.SR"/>
    <x v="91"/>
    <x v="5"/>
    <s v="FY"/>
    <n v="255936880"/>
    <x v="1451"/>
    <n v="9543294"/>
    <n v="21328570"/>
    <n v="79823172"/>
    <n v="161454098"/>
    <n v="0.465354196"/>
    <n v="0.31188616499999999"/>
    <n v="0.420932325"/>
  </r>
  <r>
    <s v="3007.SR"/>
    <x v="92"/>
    <x v="5"/>
    <s v="FY"/>
    <n v="519757535"/>
    <x v="1452"/>
    <n v="-8122127"/>
    <n v="13274151"/>
    <n v="56635828"/>
    <n v="100391410"/>
    <n v="0.17019540899999999"/>
    <n v="0.108965862"/>
    <n v="0.14121639799999999"/>
  </r>
  <r>
    <s v="3008.SR"/>
    <x v="93"/>
    <x v="5"/>
    <s v="FY"/>
    <n v="89465820"/>
    <x v="1453"/>
    <n v="2065546"/>
    <n v="359588"/>
    <n v="16015975"/>
    <n v="22989129"/>
    <n v="0.29737896600000002"/>
    <n v="0.179017808"/>
    <n v="0.18818288399999999"/>
  </r>
  <r>
    <s v="3010.SR"/>
    <x v="94"/>
    <x v="5"/>
    <s v="FY"/>
    <n v="781970000"/>
    <x v="1454"/>
    <n v="-11671000"/>
    <n v="34354000"/>
    <n v="130915000"/>
    <n v="408468000"/>
    <n v="0.403736716"/>
    <n v="0.167416909"/>
    <n v="0.39482972500000002"/>
  </r>
  <r>
    <s v="3020.SR"/>
    <x v="95"/>
    <x v="5"/>
    <s v="FY"/>
    <n v="801880549"/>
    <x v="1455"/>
    <n v="56634761"/>
    <n v="53129693"/>
    <n v="256335294"/>
    <n v="479115993"/>
    <n v="0.419795741"/>
    <n v="0.31966767899999998"/>
    <n v="0.33556507099999999"/>
  </r>
  <r>
    <s v="3030.SR"/>
    <x v="96"/>
    <x v="5"/>
    <s v="FY"/>
    <n v="1441632000"/>
    <x v="1456"/>
    <n v="27450000"/>
    <n v="25513000"/>
    <n v="451397000"/>
    <n v="709677000"/>
    <n v="0.450734307"/>
    <n v="0.31311527500000003"/>
    <n v="0.49047468399999999"/>
  </r>
  <r>
    <s v="3040.SR"/>
    <x v="97"/>
    <x v="5"/>
    <s v="FY"/>
    <n v="791893487"/>
    <x v="1457"/>
    <n v="20518485"/>
    <n v="1025374"/>
    <n v="360735095"/>
    <n v="458723787"/>
    <n v="0.53876304100000005"/>
    <n v="0.45553486799999998"/>
    <n v="0.47984846199999998"/>
  </r>
  <r>
    <s v="3050.SR"/>
    <x v="98"/>
    <x v="5"/>
    <s v="FY"/>
    <n v="1300285598"/>
    <x v="1458"/>
    <n v="40793462"/>
    <n v="19773375"/>
    <n v="462711487"/>
    <n v="686225697"/>
    <n v="0.413399719"/>
    <n v="0.355853735"/>
    <n v="0.37697406500000002"/>
  </r>
  <r>
    <s v="3060.SR"/>
    <x v="99"/>
    <x v="5"/>
    <s v="FY"/>
    <n v="975736355"/>
    <x v="1459"/>
    <n v="11914700"/>
    <n v="8023864"/>
    <n v="257822975"/>
    <n v="479287761"/>
    <n v="0.34312603800000002"/>
    <n v="0.26423426100000003"/>
    <n v="0.491093479"/>
  </r>
  <r>
    <s v="3080.SR"/>
    <x v="100"/>
    <x v="5"/>
    <s v="FY"/>
    <n v="728798000"/>
    <x v="1460"/>
    <n v="13732000"/>
    <n v="1361000"/>
    <n v="180696000"/>
    <n v="278773000"/>
    <n v="0.30606697599999999"/>
    <n v="0.24793701400000001"/>
    <n v="0.417612288"/>
  </r>
  <r>
    <s v="3090.SR"/>
    <x v="101"/>
    <x v="5"/>
    <s v="FY"/>
    <n v="238663555"/>
    <x v="1461"/>
    <n v="18711045"/>
    <n v="24780605"/>
    <n v="24189800"/>
    <n v="138198829"/>
    <n v="0.228684158"/>
    <n v="0.101355232"/>
    <n v="0.16197209100000001"/>
  </r>
  <r>
    <s v="3091.SR"/>
    <x v="102"/>
    <x v="5"/>
    <s v="FY"/>
    <n v="169750830"/>
    <x v="1462"/>
    <n v="18524465"/>
    <n v="4452323"/>
    <n v="3354697"/>
    <n v="36930252"/>
    <n v="0.186826556"/>
    <n v="1.9762478E-2"/>
    <n v="6.4261452999999996E-2"/>
  </r>
  <r>
    <s v="3092.SR"/>
    <x v="103"/>
    <x v="5"/>
    <s v="FY"/>
    <n v="594001008"/>
    <x v="1463"/>
    <n v="0"/>
    <n v="9797392"/>
    <n v="190039978"/>
    <n v="295408970"/>
    <n v="0.38269279299999998"/>
    <n v="0.31993208000000001"/>
    <n v="0.49732065399999997"/>
  </r>
  <r>
    <s v="4001.SR"/>
    <x v="104"/>
    <x v="5"/>
    <s v="FY"/>
    <n v="8165875242"/>
    <x v="1464"/>
    <n v="106337521"/>
    <n v="4595244"/>
    <n v="344672724"/>
    <n v="694252542"/>
    <n v="0.17920101699999999"/>
    <n v="4.2208914E-2"/>
    <n v="4.5418100000000003E-2"/>
  </r>
  <r>
    <s v="4002.SR"/>
    <x v="105"/>
    <x v="5"/>
    <s v="FY"/>
    <n v="1857207706"/>
    <x v="1465"/>
    <n v="52376349"/>
    <n v="20156149"/>
    <n v="421029467"/>
    <n v="623713648"/>
    <n v="0.44651459599999999"/>
    <n v="0.22670025899999999"/>
    <n v="0.33756010800000003"/>
  </r>
  <r>
    <s v="4003.SR"/>
    <x v="106"/>
    <x v="5"/>
    <s v="FY"/>
    <n v="5134603516"/>
    <x v="1466"/>
    <n v="25414445"/>
    <n v="56959076"/>
    <n v="205614292"/>
    <n v="371310834"/>
    <n v="0.17551170799999999"/>
    <n v="4.0044824E-2"/>
    <n v="7.2315385999999995E-2"/>
  </r>
  <r>
    <s v="4004.SR"/>
    <x v="107"/>
    <x v="5"/>
    <s v="FY"/>
    <n v="1252088677"/>
    <x v="1467"/>
    <n v="51120938"/>
    <n v="25097162"/>
    <n v="146915952"/>
    <n v="273501113"/>
    <n v="0.35768024700000001"/>
    <n v="0.117336699"/>
    <n v="0.20452906600000001"/>
  </r>
  <r>
    <s v="4005.SR"/>
    <x v="108"/>
    <x v="5"/>
    <s v="FY"/>
    <n v="708393995"/>
    <x v="1468"/>
    <n v="14729443"/>
    <n v="2221619"/>
    <n v="80089715"/>
    <n v="174870005"/>
    <n v="0.23384677500000001"/>
    <n v="0.113058151"/>
    <n v="0.24492721000000001"/>
  </r>
  <r>
    <s v="4006.SR"/>
    <x v="109"/>
    <x v="5"/>
    <s v="FY"/>
    <n v="1580924772"/>
    <x v="1469"/>
    <n v="18103892"/>
    <n v="65380998"/>
    <n v="10258015"/>
    <n v="197632034"/>
    <n v="0.300036266"/>
    <n v="6.4886170000000003E-3"/>
    <n v="0.124617583"/>
  </r>
  <r>
    <s v="4007.SR"/>
    <x v="110"/>
    <x v="5"/>
    <s v="FY"/>
    <n v="974058999"/>
    <x v="1470"/>
    <n v="13958507"/>
    <n v="34550122"/>
    <n v="92999671"/>
    <n v="246420929"/>
    <n v="0.290147922"/>
    <n v="9.5476425000000004E-2"/>
    <n v="0.25298357599999999"/>
  </r>
  <r>
    <s v="4008.SR"/>
    <x v="111"/>
    <x v="5"/>
    <s v="FY"/>
    <n v="1457757788"/>
    <x v="1471"/>
    <n v="31481434"/>
    <n v="35692598"/>
    <n v="61637056"/>
    <n v="228030068"/>
    <n v="0.177638926"/>
    <n v="4.2282096999999998E-2"/>
    <n v="0.15465348200000001"/>
  </r>
  <r>
    <s v="4009.SR"/>
    <x v="112"/>
    <x v="5"/>
    <s v="FY"/>
    <n v="1496646913"/>
    <x v="1472"/>
    <n v="53972845"/>
    <n v="20022545"/>
    <n v="97568347"/>
    <n v="220732184"/>
    <n v="0.31599375000000002"/>
    <n v="6.5191292999999997E-2"/>
    <n v="0.14265243899999999"/>
  </r>
  <r>
    <s v="4010.SR"/>
    <x v="113"/>
    <x v="5"/>
    <s v="FY"/>
    <n v="553846126"/>
    <x v="1473"/>
    <n v="9542240"/>
    <n v="39284464"/>
    <n v="53003675"/>
    <n v="181091007"/>
    <n v="0.21518050699999999"/>
    <n v="9.5701085000000005E-2"/>
    <n v="0.32696988999999999"/>
  </r>
  <r>
    <s v="4011.SR"/>
    <x v="114"/>
    <x v="5"/>
    <s v="FY"/>
    <n v="1976413734"/>
    <x v="1474"/>
    <n v="12756106"/>
    <n v="50872646"/>
    <n v="-17547550"/>
    <n v="92802674"/>
    <n v="0.145622432"/>
    <n v="-8.8784799999999994E-3"/>
    <n v="5.7039184999999999E-2"/>
  </r>
  <r>
    <s v="4012.SR"/>
    <x v="115"/>
    <x v="5"/>
    <s v="FY"/>
    <n v="477210001"/>
    <x v="1475"/>
    <n v="36135790"/>
    <n v="803550"/>
    <n v="80374493"/>
    <n v="110410247"/>
    <n v="0.37868641400000003"/>
    <n v="0.168425835"/>
    <n v="0.20107751700000001"/>
  </r>
  <r>
    <s v="4013.SR"/>
    <x v="116"/>
    <x v="5"/>
    <s v="FY"/>
    <n v="5016280105"/>
    <x v="1476"/>
    <n v="83104162"/>
    <n v="27962390"/>
    <n v="870231171"/>
    <n v="1192514308"/>
    <n v="0.303718879"/>
    <n v="0.17348137499999999"/>
    <n v="0.236660325"/>
  </r>
  <r>
    <s v="4014.SR"/>
    <x v="117"/>
    <x v="5"/>
    <s v="FY"/>
    <n v="597016543"/>
    <x v="1477"/>
    <n v="-9988810"/>
    <n v="21177871"/>
    <n v="49490836"/>
    <n v="98010952"/>
    <n v="0.22413765699999999"/>
    <n v="8.2896925999999996E-2"/>
    <n v="0.15395181399999999"/>
  </r>
  <r>
    <s v="4015.SR"/>
    <x v="118"/>
    <x v="5"/>
    <s v="FY"/>
    <n v="731733150"/>
    <x v="1478"/>
    <n v="33954208"/>
    <n v="0"/>
    <n v="156931138"/>
    <n v="216364371"/>
    <n v="0.57320218999999994"/>
    <n v="0.214464984"/>
    <n v="0.296683005"/>
  </r>
  <r>
    <s v="4016.SR"/>
    <x v="119"/>
    <x v="5"/>
    <s v="FY"/>
    <n v="232092857"/>
    <x v="1479"/>
    <n v="0"/>
    <n v="2316914"/>
    <n v="54050241"/>
    <n v="68764054"/>
    <n v="0.61586803599999995"/>
    <n v="0.232881967"/>
    <n v="0.29745930500000001"/>
  </r>
  <r>
    <s v="4017.SR"/>
    <x v="120"/>
    <x v="5"/>
    <s v="FY"/>
    <s v="Unavailable"/>
    <x v="34"/>
    <s v="Unavailable"/>
    <s v="Unavailable"/>
    <s v="Unavailable"/>
    <s v="Unavailable"/>
    <s v="Unavailable"/>
    <s v="Unavailable"/>
    <s v="Unavailable"/>
  </r>
  <r>
    <s v="4018.SR"/>
    <x v="121"/>
    <x v="5"/>
    <s v="FY"/>
    <s v="Unavailable"/>
    <x v="34"/>
    <s v="Unavailable"/>
    <s v="Unavailable"/>
    <s v="Unavailable"/>
    <s v="Unavailable"/>
    <s v="Unavailable"/>
    <s v="Unavailable"/>
    <s v="Unavailable"/>
  </r>
  <r>
    <s v="4020.SR"/>
    <x v="122"/>
    <x v="5"/>
    <s v="FY"/>
    <n v="338814000"/>
    <x v="1480"/>
    <n v="57986000"/>
    <n v="43398000"/>
    <n v="-198046000"/>
    <n v="-16188000"/>
    <n v="0.50514146400000004"/>
    <n v="-0.58452720400000002"/>
    <n v="-4.7778426999999998E-2"/>
  </r>
  <r>
    <s v="4030.SR"/>
    <x v="123"/>
    <x v="5"/>
    <s v="FY"/>
    <n v="6567015000"/>
    <x v="1481"/>
    <n v="14784000"/>
    <n v="395902000"/>
    <n v="620702000"/>
    <n v="2188120000"/>
    <n v="0.16366857700000001"/>
    <n v="9.4518133000000004E-2"/>
    <n v="0.32126666399999998"/>
  </r>
  <r>
    <s v="4031.SR"/>
    <x v="124"/>
    <x v="5"/>
    <s v="FY"/>
    <n v="2539760000"/>
    <x v="1482"/>
    <n v="58705000"/>
    <n v="7605000"/>
    <n v="423353000"/>
    <n v="657239000"/>
    <n v="0.20329322499999999"/>
    <n v="0.16669016"/>
    <n v="0.26830409199999999"/>
  </r>
  <r>
    <s v="4040.SR"/>
    <x v="125"/>
    <x v="5"/>
    <s v="FY"/>
    <n v="1711891000"/>
    <x v="1483"/>
    <n v="120140000"/>
    <n v="36746000"/>
    <n v="35324000"/>
    <n v="252659000"/>
    <n v="0.132916757"/>
    <n v="2.0634491000000001E-2"/>
    <n v="5.1344975000000001E-2"/>
  </r>
  <r>
    <s v="4050.SR"/>
    <x v="126"/>
    <x v="5"/>
    <s v="FY"/>
    <n v="2482842898"/>
    <x v="1484"/>
    <n v="10244019"/>
    <n v="33242357"/>
    <n v="121810982"/>
    <n v="278104022"/>
    <n v="6.3071948000000003E-2"/>
    <n v="4.9061091000000001E-2"/>
    <n v="8.2216233E-2"/>
  </r>
  <r>
    <s v="4051.SR"/>
    <x v="127"/>
    <x v="5"/>
    <s v="FY"/>
    <n v="304515551"/>
    <x v="1485"/>
    <n v="23470388"/>
    <n v="3780267"/>
    <n v="20625429"/>
    <n v="30926762"/>
    <n v="0.41939336300000002"/>
    <n v="6.7731940000000004E-2"/>
    <n v="9.1860424999999996E-2"/>
  </r>
  <r>
    <s v="4061.SR"/>
    <x v="128"/>
    <x v="5"/>
    <s v="FY"/>
    <n v="8410792"/>
    <x v="1486"/>
    <n v="11242656"/>
    <n v="0"/>
    <n v="-97755802"/>
    <n v="-4574596"/>
    <n v="-0.90902022100000002"/>
    <n v="-9.9999999989999999"/>
    <n v="-1.0941771"/>
  </r>
  <r>
    <s v="4070.SR"/>
    <x v="129"/>
    <x v="5"/>
    <s v="FY"/>
    <n v="80648937"/>
    <x v="1487"/>
    <n v="21399793"/>
    <n v="3135893"/>
    <n v="5170552"/>
    <n v="25639574"/>
    <n v="0.34602509399999998"/>
    <n v="6.4111843000000002E-2"/>
    <n v="0.30246151900000001"/>
  </r>
  <r>
    <s v="4071.SR"/>
    <x v="130"/>
    <x v="5"/>
    <s v="FY"/>
    <n v="787498473"/>
    <x v="1488"/>
    <n v="29091024"/>
    <n v="31051599"/>
    <n v="225345735"/>
    <n v="663923412"/>
    <n v="0.42313570700000003"/>
    <n v="0.28615386900000001"/>
    <n v="0.84425866599999999"/>
  </r>
  <r>
    <s v="4072.SR"/>
    <x v="131"/>
    <x v="5"/>
    <s v="FY"/>
    <s v="Unavailable"/>
    <x v="34"/>
    <s v="Unavailable"/>
    <s v="Unavailable"/>
    <s v="Unavailable"/>
    <s v="Unavailable"/>
    <s v="Unavailable"/>
    <s v="Unavailable"/>
    <s v="Unavailable"/>
  </r>
  <r>
    <s v="4080.SR"/>
    <x v="132"/>
    <x v="5"/>
    <s v="FY"/>
    <n v="1883943283"/>
    <x v="1489"/>
    <n v="181380257"/>
    <n v="38323217"/>
    <n v="-29257776"/>
    <n v="262895306"/>
    <n v="0.29131774700000002"/>
    <n v="-1.5530073E-2"/>
    <n v="5.215529E-2"/>
  </r>
  <r>
    <s v="4081.SR"/>
    <x v="133"/>
    <x v="5"/>
    <s v="FY"/>
    <n v="336732000"/>
    <x v="1490"/>
    <n v="24307000"/>
    <n v="56258000"/>
    <n v="218821000"/>
    <n v="279741000"/>
    <n v="0.97044830900000001"/>
    <n v="0.649837259"/>
    <n v="0.66368209700000003"/>
  </r>
  <r>
    <s v="4082.SR"/>
    <x v="134"/>
    <x v="5"/>
    <s v="FY"/>
    <n v="115558053"/>
    <x v="1491"/>
    <n v="32444018"/>
    <n v="0"/>
    <n v="29400669"/>
    <n v="40908661"/>
    <n v="0.67073796200000002"/>
    <n v="0.25442336799999998"/>
    <n v="0.35400968599999999"/>
  </r>
  <r>
    <s v="4083.SR"/>
    <x v="135"/>
    <x v="5"/>
    <s v="FY"/>
    <s v="Unavailable"/>
    <x v="34"/>
    <s v="Unavailable"/>
    <s v="Unavailable"/>
    <s v="Unavailable"/>
    <s v="Unavailable"/>
    <s v="Unavailable"/>
    <s v="Unavailable"/>
    <s v="Unavailable"/>
  </r>
  <r>
    <s v="4090.SR"/>
    <x v="136"/>
    <x v="5"/>
    <s v="FY"/>
    <n v="387528021"/>
    <x v="1492"/>
    <n v="57340658"/>
    <n v="0"/>
    <n v="171857088"/>
    <n v="202871232"/>
    <n v="0.62408131"/>
    <n v="0.44347009399999998"/>
    <n v="0.52343650799999997"/>
  </r>
  <r>
    <s v="4100.SR"/>
    <x v="137"/>
    <x v="5"/>
    <s v="FY"/>
    <n v="477340948"/>
    <x v="1493"/>
    <n v="14263400"/>
    <n v="0"/>
    <n v="236132177"/>
    <n v="258967566"/>
    <n v="0.58545783299999998"/>
    <n v="0.49468242400000001"/>
    <n v="0.54252116299999997"/>
  </r>
  <r>
    <s v="4110.SR"/>
    <x v="138"/>
    <x v="5"/>
    <s v="FY"/>
    <n v="463947950"/>
    <x v="1494"/>
    <n v="43874672"/>
    <n v="2476697"/>
    <n v="6899943"/>
    <n v="44127968"/>
    <n v="0.12958655199999999"/>
    <n v="1.4872234999999999E-2"/>
    <n v="3.1708563000000002E-2"/>
  </r>
  <r>
    <s v="4130.SR"/>
    <x v="139"/>
    <x v="5"/>
    <s v="FY"/>
    <n v="10435145"/>
    <x v="1495"/>
    <n v="1201212"/>
    <n v="1636233"/>
    <n v="-6962233"/>
    <n v="3777376"/>
    <n v="0.54430484700000004"/>
    <n v="-0.66719082500000004"/>
    <n v="-0.132179668"/>
  </r>
  <r>
    <s v="4140.SR"/>
    <x v="140"/>
    <x v="5"/>
    <s v="FY"/>
    <n v="80577800"/>
    <x v="1496"/>
    <n v="9478366"/>
    <n v="16365"/>
    <n v="-12652081"/>
    <n v="-24287574"/>
    <n v="-3.0109745E-2"/>
    <n v="-0.15701695800000001"/>
    <n v="-0.132880744"/>
  </r>
  <r>
    <s v="4141.SR"/>
    <x v="141"/>
    <x v="5"/>
    <s v="FY"/>
    <n v="115216159"/>
    <x v="1497"/>
    <n v="5271604"/>
    <n v="1419983"/>
    <n v="475006"/>
    <n v="6978250"/>
    <n v="0.18137484500000001"/>
    <n v="4.1227379999999999E-3"/>
    <n v="3.4752877000000001E-2"/>
  </r>
  <r>
    <s v="4142.SR"/>
    <x v="142"/>
    <x v="5"/>
    <s v="FY"/>
    <n v="4565676154"/>
    <x v="1498"/>
    <n v="21353279"/>
    <n v="44720434"/>
    <n v="196881064"/>
    <n v="343342076"/>
    <n v="0.105136406"/>
    <n v="4.3121995000000003E-2"/>
    <n v="7.4996922999999993E-2"/>
  </r>
  <r>
    <s v="4143.SR"/>
    <x v="143"/>
    <x v="5"/>
    <s v="FY"/>
    <n v="334129029"/>
    <x v="1499"/>
    <n v="13864795"/>
    <n v="0"/>
    <n v="25810660"/>
    <n v="47920749"/>
    <n v="0.16116575999999999"/>
    <n v="7.7247582999999995E-2"/>
    <n v="0.14341989399999999"/>
  </r>
  <r>
    <s v="4144.SR"/>
    <x v="144"/>
    <x v="5"/>
    <s v="FY"/>
    <s v="Unavailable"/>
    <x v="34"/>
    <s v="Unavailable"/>
    <s v="Unavailable"/>
    <s v="Unavailable"/>
    <s v="Unavailable"/>
    <s v="Unavailable"/>
    <s v="Unavailable"/>
    <s v="Unavailable"/>
  </r>
  <r>
    <s v="4150.SR"/>
    <x v="145"/>
    <x v="5"/>
    <s v="FY"/>
    <n v="249697110"/>
    <x v="1500"/>
    <n v="1462328"/>
    <n v="2486173"/>
    <n v="165801211"/>
    <n v="187259853"/>
    <n v="0.74018899100000002"/>
    <n v="0.66400933100000004"/>
    <n v="0.68794310400000003"/>
  </r>
  <r>
    <s v="4160.SR"/>
    <x v="146"/>
    <x v="5"/>
    <s v="FY"/>
    <n v="41887332"/>
    <x v="1501"/>
    <n v="5824970"/>
    <n v="557550"/>
    <n v="-56735008"/>
    <n v="-54912715"/>
    <n v="1.0600962E-2"/>
    <n v="-1.354466978"/>
    <n v="-0.94987190899999996"/>
  </r>
  <r>
    <s v="4161.SR"/>
    <x v="147"/>
    <x v="5"/>
    <s v="FY"/>
    <n v="4843772262"/>
    <x v="1502"/>
    <n v="17050591"/>
    <n v="95799880"/>
    <n v="419136319"/>
    <n v="946196251"/>
    <n v="0.33951425600000001"/>
    <n v="8.6530970999999998E-2"/>
    <n v="0.19534284499999999"/>
  </r>
  <r>
    <s v="4162.SR"/>
    <x v="148"/>
    <x v="5"/>
    <s v="FY"/>
    <n v="2419060417"/>
    <x v="1503"/>
    <n v="19250171"/>
    <n v="9413922"/>
    <n v="109164680"/>
    <n v="155476222"/>
    <n v="0.125235608"/>
    <n v="4.5126893000000001E-2"/>
    <n v="5.7560938999999998E-2"/>
  </r>
  <r>
    <s v="4163.SR"/>
    <x v="149"/>
    <x v="5"/>
    <s v="FY"/>
    <n v="3962426676"/>
    <x v="1504"/>
    <n v="90151602"/>
    <n v="0"/>
    <n v="233203768"/>
    <n v="447310688"/>
    <n v="0.39296511200000001"/>
    <n v="5.8853774999999997E-2"/>
    <n v="0.11288806699999999"/>
  </r>
  <r>
    <s v="4164.SR"/>
    <x v="150"/>
    <x v="5"/>
    <s v="FY"/>
    <n v="7824673714"/>
    <x v="1505"/>
    <n v="310199702"/>
    <n v="55354221"/>
    <n v="692002463"/>
    <n v="1319312959"/>
    <n v="0.25156149999999999"/>
    <n v="8.8438507E-2"/>
    <n v="0.167181775"/>
  </r>
  <r>
    <s v="4165.SR"/>
    <x v="151"/>
    <x v="5"/>
    <s v="FY"/>
    <s v="Unavailable"/>
    <x v="34"/>
    <s v="Unavailable"/>
    <s v="Unavailable"/>
    <s v="Unavailable"/>
    <s v="Unavailable"/>
    <s v="Unavailable"/>
    <s v="Unavailable"/>
    <s v="Unavailable"/>
  </r>
  <r>
    <s v="4170.SR"/>
    <x v="152"/>
    <x v="5"/>
    <s v="FY"/>
    <n v="12688593"/>
    <x v="1506"/>
    <n v="10061955"/>
    <n v="1829"/>
    <n v="-4185441"/>
    <n v="-2725472"/>
    <n v="0.107853014"/>
    <n v="-0.329858559"/>
    <n v="0.107853014"/>
  </r>
  <r>
    <s v="4180.SR"/>
    <x v="153"/>
    <x v="5"/>
    <s v="FY"/>
    <n v="98027945"/>
    <x v="1507"/>
    <n v="-6737328"/>
    <n v="789283"/>
    <n v="-9859562"/>
    <n v="808881"/>
    <n v="0.460832674"/>
    <n v="-0.10057909499999999"/>
    <n v="0.102067426"/>
  </r>
  <r>
    <s v="4190.SR"/>
    <x v="154"/>
    <x v="5"/>
    <s v="FY"/>
    <n v="8424512000"/>
    <x v="1508"/>
    <n v="20850000"/>
    <n v="61176000"/>
    <n v="984731000"/>
    <n v="1203753000"/>
    <n v="0.151126855"/>
    <n v="0.11688878799999999"/>
    <n v="0.144346165"/>
  </r>
  <r>
    <s v="4191.SR"/>
    <x v="155"/>
    <x v="5"/>
    <s v="FY"/>
    <n v="316855458"/>
    <x v="1509"/>
    <n v="24602465"/>
    <n v="6788103"/>
    <n v="18214487"/>
    <n v="30167183"/>
    <n v="0.19451870099999999"/>
    <n v="5.7485161E-2"/>
    <n v="8.6612354000000003E-2"/>
  </r>
  <r>
    <s v="4192.SR"/>
    <x v="156"/>
    <x v="5"/>
    <s v="FY"/>
    <n v="655220399"/>
    <x v="1510"/>
    <n v="39471028"/>
    <n v="8456556"/>
    <n v="187425719"/>
    <n v="220930642"/>
    <n v="0.40471577600000003"/>
    <n v="0.28604988399999998"/>
    <n v="0.32649641299999999"/>
  </r>
  <r>
    <s v="4193.SR"/>
    <x v="157"/>
    <x v="5"/>
    <s v="FY"/>
    <s v="Unavailable"/>
    <x v="34"/>
    <s v="Unavailable"/>
    <s v="Unavailable"/>
    <s v="Unavailable"/>
    <s v="Unavailable"/>
    <s v="Unavailable"/>
    <s v="Unavailable"/>
    <s v="Unavailable"/>
  </r>
  <r>
    <s v="4200.SR"/>
    <x v="158"/>
    <x v="5"/>
    <s v="FY"/>
    <n v="5681129210"/>
    <x v="1511"/>
    <n v="15258580"/>
    <n v="54578765"/>
    <n v="291743658"/>
    <n v="407725801"/>
    <n v="8.1251357999999996E-2"/>
    <n v="5.1353111E-2"/>
    <n v="0.115440428"/>
  </r>
  <r>
    <s v="4210.SR"/>
    <x v="159"/>
    <x v="5"/>
    <s v="FY"/>
    <n v="2419449418"/>
    <x v="1512"/>
    <n v="105868140"/>
    <n v="71267249"/>
    <n v="246115214"/>
    <n v="494206841"/>
    <n v="0.29993841599999999"/>
    <n v="0.101723645"/>
    <n v="0.20365956199999999"/>
  </r>
  <r>
    <s v="4220.SR"/>
    <x v="160"/>
    <x v="5"/>
    <s v="FY"/>
    <n v="986888000"/>
    <x v="1513"/>
    <n v="83408000"/>
    <n v="5265000"/>
    <n v="-508808000"/>
    <n v="18262000"/>
    <n v="0.30643801500000001"/>
    <n v="-0.51556812900000004"/>
    <n v="-2.8755036000000001E-2"/>
  </r>
  <r>
    <s v="4230.SR"/>
    <x v="161"/>
    <x v="5"/>
    <s v="FY"/>
    <n v="641081000"/>
    <x v="1514"/>
    <n v="14556000"/>
    <n v="13359000"/>
    <n v="-62401000"/>
    <n v="43428000"/>
    <n v="8.0627877000000001E-2"/>
    <n v="-9.7337153999999995E-2"/>
    <n v="9.0926108000000005E-2"/>
  </r>
  <r>
    <s v="4240.SR"/>
    <x v="162"/>
    <x v="5"/>
    <s v="FY"/>
    <n v="5341789217"/>
    <x v="1515"/>
    <n v="69277902"/>
    <n v="417103250"/>
    <n v="-656256644"/>
    <n v="759270537"/>
    <n v="7.6349952999999998E-2"/>
    <n v="-0.12285334000000001"/>
    <n v="0.142137869"/>
  </r>
  <r>
    <s v="4250.SR"/>
    <x v="163"/>
    <x v="5"/>
    <s v="FY"/>
    <n v="904122000"/>
    <x v="1516"/>
    <n v="168013000"/>
    <n v="180708000"/>
    <n v="-836560000"/>
    <n v="365367000"/>
    <n v="0.13824019300000001"/>
    <n v="-0.92527335899999996"/>
    <n v="0.40411249799999999"/>
  </r>
  <r>
    <s v="4260.SR"/>
    <x v="164"/>
    <x v="5"/>
    <s v="FY"/>
    <n v="1043494000"/>
    <x v="1517"/>
    <n v="14982000"/>
    <n v="4802000"/>
    <n v="178619000"/>
    <n v="649881000"/>
    <n v="0.28496570199999999"/>
    <n v="0.17117395999999999"/>
    <n v="0.62256994300000001"/>
  </r>
  <r>
    <s v="4261.SR"/>
    <x v="165"/>
    <x v="5"/>
    <s v="FY"/>
    <n v="634018813"/>
    <x v="1518"/>
    <n v="31430223"/>
    <n v="24518249"/>
    <n v="116025360"/>
    <n v="345549801"/>
    <n v="0.35263238800000002"/>
    <n v="0.18299986900000001"/>
    <n v="0.54501507400000004"/>
  </r>
  <r>
    <s v="4262.SR"/>
    <x v="166"/>
    <x v="5"/>
    <s v="FY"/>
    <n v="317264122"/>
    <x v="1519"/>
    <n v="0"/>
    <n v="4496649"/>
    <n v="29613758"/>
    <n v="144005300"/>
    <n v="0.26455154600000003"/>
    <n v="9.3341023999999995E-2"/>
    <n v="0.45389721100000002"/>
  </r>
  <r>
    <s v="4263.SR"/>
    <x v="167"/>
    <x v="5"/>
    <s v="FY"/>
    <s v="Unavailable"/>
    <x v="34"/>
    <s v="Unavailable"/>
    <s v="Unavailable"/>
    <s v="Unavailable"/>
    <s v="Unavailable"/>
    <s v="Unavailable"/>
    <s v="Unavailable"/>
    <s v="Unavailable"/>
  </r>
  <r>
    <s v="4270.SR"/>
    <x v="168"/>
    <x v="5"/>
    <s v="FY"/>
    <n v="924344259"/>
    <x v="1520"/>
    <n v="63734941"/>
    <n v="58100772"/>
    <n v="-38760088"/>
    <n v="95949357"/>
    <n v="0.141791325"/>
    <n v="-4.1932523999999999E-2"/>
    <n v="2.4220078999999999E-2"/>
  </r>
  <r>
    <s v="4280.SR"/>
    <x v="169"/>
    <x v="5"/>
    <s v="FY"/>
    <n v="2231819000"/>
    <x v="1521"/>
    <n v="245737000"/>
    <n v="614409000"/>
    <n v="420168000"/>
    <n v="1405327000"/>
    <n v="0.50262140399999999"/>
    <n v="0.18826257900000001"/>
    <n v="0.70202915200000005"/>
  </r>
  <r>
    <s v="4290.SR"/>
    <x v="170"/>
    <x v="5"/>
    <s v="FY"/>
    <n v="864191027"/>
    <x v="1522"/>
    <n v="3062435"/>
    <n v="27937969"/>
    <n v="59466935"/>
    <n v="137083006"/>
    <n v="0.20675214"/>
    <n v="6.8812257000000002E-2"/>
    <n v="0.154240499"/>
  </r>
  <r>
    <s v="4291.SR"/>
    <x v="171"/>
    <x v="5"/>
    <s v="FY"/>
    <n v="197942786"/>
    <x v="1523"/>
    <n v="31856225"/>
    <n v="5551729"/>
    <n v="50392486"/>
    <n v="69538390"/>
    <n v="0.393709898"/>
    <n v="0.25458106899999999"/>
    <n v="0.27279741800000001"/>
  </r>
  <r>
    <s v="4292.SR"/>
    <x v="172"/>
    <x v="5"/>
    <s v="FY"/>
    <n v="325186830"/>
    <x v="1524"/>
    <n v="20589696"/>
    <n v="4973402"/>
    <n v="87909949"/>
    <n v="111319971"/>
    <n v="0.33141406099999998"/>
    <n v="0.27033674499999999"/>
    <n v="0.290351464"/>
  </r>
  <r>
    <s v="4300.SR"/>
    <x v="173"/>
    <x v="5"/>
    <s v="FY"/>
    <n v="3491856000"/>
    <x v="1525"/>
    <n v="165174000"/>
    <n v="50000"/>
    <n v="304590000"/>
    <n v="705306000"/>
    <n v="0.23610366499999999"/>
    <n v="8.7228683000000001E-2"/>
    <n v="0.105414427"/>
  </r>
  <r>
    <s v="4310.SR"/>
    <x v="174"/>
    <x v="5"/>
    <s v="FY"/>
    <n v="161640876"/>
    <x v="1526"/>
    <n v="33542227"/>
    <n v="248643"/>
    <n v="18162517"/>
    <n v="8345167"/>
    <n v="0.285622023"/>
    <n v="0.11236339100000001"/>
    <n v="0.242351334"/>
  </r>
  <r>
    <s v="4320.SR"/>
    <x v="175"/>
    <x v="5"/>
    <s v="FY"/>
    <n v="176061349"/>
    <x v="1527"/>
    <n v="33044557"/>
    <n v="16204632"/>
    <n v="64820558"/>
    <n v="133019913"/>
    <n v="0.58162839600000005"/>
    <n v="0.36817029099999998"/>
    <n v="0.78738030699999995"/>
  </r>
  <r>
    <s v="4321.SR"/>
    <x v="176"/>
    <x v="5"/>
    <s v="FY"/>
    <n v="2197315187"/>
    <x v="1528"/>
    <n v="47709318"/>
    <n v="134543493"/>
    <n v="633934247"/>
    <n v="1450108927"/>
    <n v="0.65463415700000005"/>
    <n v="0.28850401199999998"/>
    <n v="0.65994579900000006"/>
  </r>
  <r>
    <s v="4322.SR"/>
    <x v="177"/>
    <x v="5"/>
    <s v="FY"/>
    <n v="456535749"/>
    <x v="1529"/>
    <n v="4336819"/>
    <n v="4960584"/>
    <n v="59692139"/>
    <n v="81774887"/>
    <n v="0.16954166500000001"/>
    <n v="0.13075019700000001"/>
    <n v="0.12320937899999999"/>
  </r>
  <r>
    <s v="4323.SR"/>
    <x v="178"/>
    <x v="5"/>
    <s v="FY"/>
    <n v="179985634"/>
    <x v="1530"/>
    <n v="2411380"/>
    <n v="11306557"/>
    <n v="69798013"/>
    <n v="84159652"/>
    <n v="0.53921506900000005"/>
    <n v="0.38779768999999997"/>
    <n v="0.464394847"/>
  </r>
  <r>
    <s v="4324.SR"/>
    <x v="179"/>
    <x v="5"/>
    <s v="FY"/>
    <s v="Unavailable"/>
    <x v="34"/>
    <s v="Unavailable"/>
    <s v="Unavailable"/>
    <s v="Unavailable"/>
    <s v="Unavailable"/>
    <s v="Unavailable"/>
    <s v="Unavailable"/>
    <s v="Unavailable"/>
  </r>
  <r>
    <s v="4330.SR"/>
    <x v="180"/>
    <x v="5"/>
    <s v="FY"/>
    <n v="173207979"/>
    <x v="1531"/>
    <n v="14735673"/>
    <n v="7144318"/>
    <n v="70884571"/>
    <n v="99724277"/>
    <n v="0.755670332"/>
    <n v="0.40924541399999997"/>
    <n v="0.57712893200000004"/>
  </r>
  <r>
    <s v="4331.SR"/>
    <x v="181"/>
    <x v="5"/>
    <s v="FY"/>
    <n v="5253843"/>
    <x v="1532"/>
    <n v="0"/>
    <n v="0"/>
    <n v="3673502"/>
    <n v="3673502"/>
    <n v="0.59944730000000002"/>
    <n v="0.69920285000000004"/>
    <n v="0.69920285000000004"/>
  </r>
  <r>
    <s v="4332.SR"/>
    <x v="182"/>
    <x v="5"/>
    <s v="FY"/>
    <n v="35099818"/>
    <x v="1533"/>
    <n v="2436304"/>
    <n v="10428825"/>
    <n v="18973742"/>
    <n v="41457743"/>
    <n v="0.448435374"/>
    <n v="0.54056525300000002"/>
    <n v="0.88401934199999999"/>
  </r>
  <r>
    <s v="4333.SR"/>
    <x v="183"/>
    <x v="5"/>
    <s v="FY"/>
    <n v="45502989"/>
    <x v="1534"/>
    <n v="136876"/>
    <n v="0"/>
    <n v="36872626"/>
    <n v="40905248"/>
    <n v="0.85792821200000002"/>
    <n v="0.81033415200000003"/>
    <n v="0.89895764899999997"/>
  </r>
  <r>
    <s v="4334.SR"/>
    <x v="184"/>
    <x v="5"/>
    <s v="FY"/>
    <n v="53565421"/>
    <x v="1535"/>
    <n v="655834"/>
    <n v="443284"/>
    <n v="21397468"/>
    <n v="36909889"/>
    <n v="0.86703524700000001"/>
    <n v="0.39946419900000002"/>
    <n v="0.74875309999999995"/>
  </r>
  <r>
    <s v="4335.SR"/>
    <x v="185"/>
    <x v="5"/>
    <s v="FY"/>
    <n v="94648476"/>
    <x v="1536"/>
    <n v="15294445"/>
    <n v="19404929"/>
    <n v="20680436"/>
    <n v="70223162"/>
    <n v="0.97195896699999995"/>
    <n v="0.21849729500000001"/>
    <n v="0.881186264"/>
  </r>
  <r>
    <s v="4336.SR"/>
    <x v="186"/>
    <x v="5"/>
    <s v="FY"/>
    <n v="59011179"/>
    <x v="1537"/>
    <n v="1251744"/>
    <n v="11694055"/>
    <n v="17145358"/>
    <n v="48921856"/>
    <n v="0.84624669200000002"/>
    <n v="0.29054423699999998"/>
    <n v="0.81856241200000002"/>
  </r>
  <r>
    <s v="4337.SR"/>
    <x v="187"/>
    <x v="5"/>
    <s v="FY"/>
    <n v="38766630"/>
    <x v="1538"/>
    <n v="0"/>
    <n v="0"/>
    <n v="24436020"/>
    <n v="31048495"/>
    <n v="0.67172235499999999"/>
    <n v="0.63033645199999999"/>
    <n v="0.36966352299999999"/>
  </r>
  <r>
    <s v="4338.SR"/>
    <x v="188"/>
    <x v="5"/>
    <s v="FY"/>
    <n v="151696000"/>
    <x v="1539"/>
    <n v="480000"/>
    <n v="4467000"/>
    <n v="60025000"/>
    <n v="83226000"/>
    <n v="0.60745833800000004"/>
    <n v="0.39569270099999998"/>
    <n v="0.54863674699999998"/>
  </r>
  <r>
    <s v="4339.SR"/>
    <x v="189"/>
    <x v="5"/>
    <s v="FY"/>
    <n v="121191885"/>
    <x v="1540"/>
    <n v="797404"/>
    <n v="27595665"/>
    <n v="-6908067"/>
    <n v="72050307"/>
    <n v="0.92000084800000004"/>
    <n v="-5.7001069000000001E-2"/>
    <n v="0.594514286"/>
  </r>
  <r>
    <s v="4340.SR"/>
    <x v="190"/>
    <x v="5"/>
    <s v="FY"/>
    <n v="115934466"/>
    <x v="1541"/>
    <n v="13450101"/>
    <n v="19374717"/>
    <n v="37907543"/>
    <n v="93296375"/>
    <n v="0.883985311"/>
    <n v="0.32697388700000002"/>
    <n v="0.79558075500000003"/>
  </r>
  <r>
    <s v="4342.SR"/>
    <x v="191"/>
    <x v="5"/>
    <s v="FY"/>
    <n v="133733888"/>
    <x v="1542"/>
    <n v="14969078"/>
    <n v="1905456"/>
    <n v="76649493"/>
    <n v="115424379"/>
    <n v="0.99915993599999997"/>
    <n v="0.57314936500000002"/>
    <n v="0.86308998199999998"/>
  </r>
  <r>
    <s v="4344.SR"/>
    <x v="192"/>
    <x v="5"/>
    <s v="FY"/>
    <n v="78053400"/>
    <x v="1543"/>
    <n v="6673544"/>
    <n v="26963654"/>
    <n v="-2317352"/>
    <n v="62719624"/>
    <n v="0.70987875"/>
    <n v="-2.9689315000000001E-2"/>
    <n v="0.80354762300000004"/>
  </r>
  <r>
    <s v="4345.SR"/>
    <x v="193"/>
    <x v="5"/>
    <s v="FY"/>
    <n v="91684951"/>
    <x v="1544"/>
    <n v="10731028"/>
    <n v="352761"/>
    <n v="59292554"/>
    <n v="52096657"/>
    <n v="0.75025721499999998"/>
    <n v="0.64669886799999998"/>
    <n v="0.56821382799999998"/>
  </r>
  <r>
    <s v="4346.SR"/>
    <x v="194"/>
    <x v="5"/>
    <s v="FY"/>
    <n v="75235115"/>
    <x v="1545"/>
    <n v="1140467"/>
    <n v="20157940"/>
    <n v="27979887"/>
    <n v="65652016"/>
    <n v="0.44138754899999999"/>
    <n v="0.37189930500000001"/>
    <n v="0.831236478"/>
  </r>
  <r>
    <s v="4347.SR"/>
    <x v="195"/>
    <x v="5"/>
    <s v="FY"/>
    <n v="212990801"/>
    <x v="1546"/>
    <n v="110000"/>
    <n v="0"/>
    <n v="88457748"/>
    <n v="84015890"/>
    <n v="0.54068518700000001"/>
    <n v="0.41531252800000001"/>
    <n v="0.39445783400000001"/>
  </r>
  <r>
    <s v="4348.SR"/>
    <x v="196"/>
    <x v="5"/>
    <s v="FY"/>
    <n v="-16061152"/>
    <x v="1547"/>
    <n v="26743849"/>
    <n v="15719892"/>
    <n v="-64374175"/>
    <n v="0"/>
    <n v="2.6504464310000002"/>
    <n v="4.0080671050000003"/>
    <n v="2.7050568350000002"/>
  </r>
  <r>
    <s v="4349.SR"/>
    <x v="197"/>
    <x v="5"/>
    <s v="FY"/>
    <s v="Unavailable"/>
    <x v="34"/>
    <s v="Unavailable"/>
    <s v="Unavailable"/>
    <s v="Unavailable"/>
    <s v="Unavailable"/>
    <s v="Unavailable"/>
    <s v="Unavailable"/>
    <s v="Unavailable"/>
  </r>
  <r>
    <s v="4350.SR"/>
    <x v="198"/>
    <x v="5"/>
    <s v="FY"/>
    <s v="Unavailable"/>
    <x v="34"/>
    <s v="Unavailable"/>
    <s v="Unavailable"/>
    <s v="Unavailable"/>
    <s v="Unavailable"/>
    <s v="Unavailable"/>
    <s v="Unavailable"/>
    <s v="Unavailable"/>
  </r>
  <r>
    <s v="4700.SR"/>
    <x v="199"/>
    <x v="5"/>
    <s v="FY"/>
    <s v="Unavailable"/>
    <x v="34"/>
    <s v="Unavailable"/>
    <s v="Unavailable"/>
    <s v="Unavailable"/>
    <s v="Unavailable"/>
    <s v="Unavailable"/>
    <s v="Unavailable"/>
    <s v="Unavailable"/>
  </r>
  <r>
    <s v="4701.SR"/>
    <x v="200"/>
    <x v="5"/>
    <s v="FY"/>
    <s v="Unavailable"/>
    <x v="34"/>
    <s v="Unavailable"/>
    <s v="Unavailable"/>
    <s v="Unavailable"/>
    <s v="Unavailable"/>
    <s v="Unavailable"/>
    <s v="Unavailable"/>
    <s v="Unavailable"/>
  </r>
  <r>
    <s v="5110.SR"/>
    <x v="201"/>
    <x v="5"/>
    <s v="FY"/>
    <n v="65040000000"/>
    <x v="1548"/>
    <n v="1244525000"/>
    <n v="4917436000"/>
    <n v="1387557000"/>
    <n v="25257663000"/>
    <n v="9.4159241000000005E-2"/>
    <n v="2.1333901999999998E-2"/>
    <n v="0.100332165"/>
  </r>
  <r>
    <s v="6001.SR"/>
    <x v="202"/>
    <x v="5"/>
    <s v="FY"/>
    <n v="899871874"/>
    <x v="1549"/>
    <n v="49223443"/>
    <n v="20738277"/>
    <n v="-18889553"/>
    <n v="95635033"/>
    <n v="0.25853344700000003"/>
    <n v="-2.0991381E-2"/>
    <n v="5.4180671999999999E-2"/>
  </r>
  <r>
    <s v="6002.SR"/>
    <x v="203"/>
    <x v="5"/>
    <s v="FY"/>
    <n v="1288310097"/>
    <x v="1550"/>
    <n v="16269002"/>
    <n v="37309083"/>
    <n v="196087640"/>
    <n v="399319960"/>
    <n v="0.30476900600000001"/>
    <n v="0.15220531200000001"/>
    <n v="0.25185733100000002"/>
  </r>
  <r>
    <s v="6004.SR"/>
    <x v="204"/>
    <x v="5"/>
    <s v="FY"/>
    <n v="2156266255"/>
    <x v="1551"/>
    <n v="66634170"/>
    <n v="34296036"/>
    <n v="463933403"/>
    <n v="693379903"/>
    <n v="0.36495123299999999"/>
    <n v="0.21515589800000001"/>
    <n v="0.32321615599999998"/>
  </r>
  <r>
    <s v="6010.SR"/>
    <x v="205"/>
    <x v="5"/>
    <s v="FY"/>
    <n v="2225255972"/>
    <x v="1552"/>
    <n v="30406078"/>
    <n v="66657326"/>
    <n v="-7298421"/>
    <n v="350747117"/>
    <n v="0.37955028899999999"/>
    <n v="-3.279812E-3"/>
    <n v="0.21284756899999999"/>
  </r>
  <r>
    <s v="6012.SR"/>
    <x v="206"/>
    <x v="5"/>
    <s v="FY"/>
    <n v="230483559"/>
    <x v="1553"/>
    <n v="21071887"/>
    <n v="3978499"/>
    <n v="-4760903"/>
    <n v="21823132"/>
    <n v="8.5523930999999997E-2"/>
    <n v="-2.0656150000000002E-2"/>
    <n v="-2.408384E-3"/>
  </r>
  <r>
    <s v="6013.SR"/>
    <x v="207"/>
    <x v="5"/>
    <s v="FY"/>
    <n v="138433074"/>
    <x v="1554"/>
    <n v="1074980"/>
    <n v="2194410"/>
    <n v="8304266"/>
    <n v="34340793"/>
    <n v="0.14100939500000001"/>
    <n v="5.9987587000000002E-2"/>
    <n v="0.14100939500000001"/>
  </r>
  <r>
    <s v="6014.SR"/>
    <x v="208"/>
    <x v="5"/>
    <s v="FY"/>
    <n v="457271256"/>
    <x v="1555"/>
    <n v="65451127"/>
    <n v="0"/>
    <n v="16272656"/>
    <n v="46890528"/>
    <n v="0.291862601"/>
    <n v="3.5586439999999997E-2"/>
    <n v="0.102544228"/>
  </r>
  <r>
    <s v="6015.SR"/>
    <x v="209"/>
    <x v="5"/>
    <s v="FY"/>
    <n v="1890219000"/>
    <x v="1556"/>
    <n v="64448000"/>
    <n v="28411000"/>
    <n v="151070000"/>
    <n v="416925000"/>
    <n v="0.52237227500000005"/>
    <n v="7.9921956000000002E-2"/>
    <n v="0.21685317900000001"/>
  </r>
  <r>
    <s v="6016.SR"/>
    <x v="210"/>
    <x v="5"/>
    <s v="FY"/>
    <n v="164465972"/>
    <x v="1557"/>
    <n v="15745896"/>
    <n v="1245996"/>
    <n v="16207198"/>
    <n v="32929228"/>
    <n v="0.25733483600000001"/>
    <n v="9.8544384999999998E-2"/>
    <n v="0.20150089199999999"/>
  </r>
  <r>
    <s v="6017.SR"/>
    <x v="211"/>
    <x v="5"/>
    <s v="FY"/>
    <s v="Unavailable"/>
    <x v="34"/>
    <s v="Unavailable"/>
    <s v="Unavailable"/>
    <s v="Unavailable"/>
    <s v="Unavailable"/>
    <s v="Unavailable"/>
    <s v="Unavailable"/>
    <s v="Unavailable"/>
  </r>
  <r>
    <s v="6020.SR"/>
    <x v="212"/>
    <x v="5"/>
    <s v="FY"/>
    <n v="11997802"/>
    <x v="1558"/>
    <n v="5220627"/>
    <n v="0"/>
    <n v="-31761316"/>
    <n v="6250060"/>
    <n v="0.85752715400000001"/>
    <n v="-2.6472612230000001"/>
    <n v="0.393386972"/>
  </r>
  <r>
    <s v="6040.SR"/>
    <x v="213"/>
    <x v="5"/>
    <s v="FY"/>
    <n v="84121411"/>
    <x v="1559"/>
    <n v="29211836"/>
    <n v="2390557"/>
    <n v="-252455809"/>
    <n v="-136787163"/>
    <n v="-0.773468767"/>
    <n v="-3.0010886170000002"/>
    <n v="-2.0346798989999999"/>
  </r>
  <r>
    <s v="6050.SR"/>
    <x v="214"/>
    <x v="5"/>
    <s v="FY"/>
    <n v="25330413"/>
    <x v="1560"/>
    <n v="12365430"/>
    <n v="4604516"/>
    <n v="-33029459"/>
    <n v="-18285617"/>
    <n v="0.27273566399999999"/>
    <n v="-1.3039447479999999"/>
    <n v="-1.2717438910000001"/>
  </r>
  <r>
    <s v="6060.SR"/>
    <x v="215"/>
    <x v="5"/>
    <s v="FY"/>
    <n v="0"/>
    <x v="1561"/>
    <n v="1116.0999999999999"/>
    <n v="542227"/>
    <n v="-67473419"/>
    <n v="-2012677"/>
    <n v="0"/>
    <n v="0"/>
    <n v="0"/>
  </r>
  <r>
    <s v="6070.SR"/>
    <x v="216"/>
    <x v="5"/>
    <s v="FY"/>
    <n v="224447971"/>
    <x v="1562"/>
    <n v="17364265"/>
    <n v="597774"/>
    <n v="-20798707"/>
    <n v="30347394"/>
    <n v="0.18041053700000001"/>
    <n v="-9.266605E-2"/>
    <n v="0.13317416400000001"/>
  </r>
  <r>
    <s v="6090.SR"/>
    <x v="217"/>
    <x v="5"/>
    <s v="FY"/>
    <n v="71881738"/>
    <x v="1563"/>
    <n v="19358153"/>
    <n v="821285"/>
    <n v="-9597896"/>
    <n v="1109291"/>
    <n v="0.17050557399999999"/>
    <n v="-0.133523427"/>
    <n v="-8.4735040999999997E-2"/>
  </r>
  <r>
    <s v="7010.SR"/>
    <x v="218"/>
    <x v="5"/>
    <s v="FY"/>
    <n v="54367531000"/>
    <x v="1564"/>
    <n v="4663805000"/>
    <n v="765154000"/>
    <n v="10664666000"/>
    <n v="21187119000"/>
    <n v="0.573687795"/>
    <n v="0.196158733"/>
    <n v="0.353142338"/>
  </r>
  <r>
    <s v="7020.SR"/>
    <x v="219"/>
    <x v="5"/>
    <s v="FY"/>
    <n v="13449974000"/>
    <x v="1565"/>
    <n v="508273000"/>
    <n v="905998000"/>
    <n v="31183000"/>
    <n v="4928319000"/>
    <n v="0.57992580500000002"/>
    <n v="2.3184429999999999E-3"/>
    <n v="0.37741426099999997"/>
  </r>
  <r>
    <s v="7030.SR"/>
    <x v="220"/>
    <x v="5"/>
    <s v="FY"/>
    <n v="8386227000"/>
    <x v="1566"/>
    <n v="56568000"/>
    <n v="1044501000"/>
    <n v="485175000"/>
    <n v="3859834000"/>
    <n v="0.711703368"/>
    <n v="5.7853788000000003E-2"/>
    <n v="0.45991922200000002"/>
  </r>
  <r>
    <s v="7040.SR"/>
    <x v="221"/>
    <x v="5"/>
    <s v="FY"/>
    <n v="421090940"/>
    <x v="1567"/>
    <n v="69987413"/>
    <n v="14859495"/>
    <n v="-53291075"/>
    <n v="25062980"/>
    <n v="0.32151400800000002"/>
    <n v="-0.126554789"/>
    <n v="0.32151400800000002"/>
  </r>
  <r>
    <s v="7200.SR"/>
    <x v="222"/>
    <x v="5"/>
    <s v="FY"/>
    <n v="997515170"/>
    <x v="1568"/>
    <n v="8014764"/>
    <n v="21663648"/>
    <n v="75979811"/>
    <n v="104705265"/>
    <n v="0.16423001600000001"/>
    <n v="7.6169078000000001E-2"/>
    <n v="0.106136851"/>
  </r>
  <r>
    <s v="7201.SR"/>
    <x v="223"/>
    <x v="5"/>
    <s v="FY"/>
    <n v="38687418"/>
    <x v="1569"/>
    <n v="-7540659"/>
    <n v="0"/>
    <n v="-2353051511"/>
    <n v="35689052"/>
    <n v="0.58054461000000002"/>
    <n v="-9.9999999989999999"/>
    <n v="9.9999999989999999"/>
  </r>
  <r>
    <s v="7202.SR"/>
    <x v="224"/>
    <x v="5"/>
    <s v="FY"/>
    <n v="5257296303"/>
    <x v="1570"/>
    <n v="350146210"/>
    <n v="2958236"/>
    <n v="393825494"/>
    <n v="401934774"/>
    <n v="0.154456183"/>
    <n v="7.4910272E-2"/>
    <n v="8.3737355999999999E-2"/>
  </r>
  <r>
    <s v="7203.SR"/>
    <x v="225"/>
    <x v="5"/>
    <s v="FY"/>
    <n v="2102019057"/>
    <x v="1571"/>
    <n v="54830022"/>
    <n v="4898047"/>
    <n v="307181556"/>
    <n v="398936328"/>
    <n v="0.32414941600000002"/>
    <n v="0.14613642800000001"/>
    <n v="0.190867596"/>
  </r>
  <r>
    <s v="7204.SR"/>
    <x v="226"/>
    <x v="5"/>
    <s v="FY"/>
    <n v="298102025"/>
    <x v="1572"/>
    <n v="22532278"/>
    <n v="2878825"/>
    <n v="23005330"/>
    <n v="30889531"/>
    <n v="0.176725988"/>
    <n v="7.7172672999999997E-2"/>
    <n v="9.8411977999999997E-2"/>
  </r>
  <r>
    <s v="8010.SR"/>
    <x v="227"/>
    <x v="5"/>
    <s v="FY"/>
    <n v="7235147000"/>
    <x v="1573"/>
    <n v="115086000"/>
    <n v="0"/>
    <n v="361869000"/>
    <n v="435865000"/>
    <n v="1"/>
    <n v="5.0015431999999999E-2"/>
    <n v="6.3094088000000006E-2"/>
  </r>
  <r>
    <s v="8012.SR"/>
    <x v="228"/>
    <x v="5"/>
    <s v="FY"/>
    <n v="114697000"/>
    <x v="1574"/>
    <n v="-20358000"/>
    <n v="0"/>
    <n v="40061000"/>
    <n v="41251000"/>
    <n v="1"/>
    <n v="0.34927679"/>
    <n v="0.34573702899999997"/>
  </r>
  <r>
    <s v="8020.SR"/>
    <x v="229"/>
    <x v="5"/>
    <s v="FY"/>
    <n v="711510000"/>
    <x v="1575"/>
    <n v="18016000"/>
    <n v="0"/>
    <n v="6182000"/>
    <n v="21246000"/>
    <n v="1"/>
    <n v="8.6885639999999993E-3"/>
    <n v="2.6074124000000001E-2"/>
  </r>
  <r>
    <s v="8030.SR"/>
    <x v="230"/>
    <x v="5"/>
    <s v="FY"/>
    <n v="2125486000"/>
    <x v="1576"/>
    <n v="50914000"/>
    <n v="0"/>
    <n v="3124000"/>
    <n v="32942000"/>
    <n v="1"/>
    <n v="1.469782E-3"/>
    <n v="1.2907165999999999E-2"/>
  </r>
  <r>
    <s v="8040.SR"/>
    <x v="231"/>
    <x v="5"/>
    <s v="FY"/>
    <n v="732619502"/>
    <x v="1577"/>
    <n v="25812168"/>
    <n v="0"/>
    <n v="31749754"/>
    <n v="50798870"/>
    <n v="1"/>
    <n v="4.3337304E-2"/>
    <n v="5.9702585000000002E-2"/>
  </r>
  <r>
    <s v="8050.SR"/>
    <x v="232"/>
    <x v="5"/>
    <s v="FY"/>
    <n v="525486000"/>
    <x v="1578"/>
    <n v="26297000"/>
    <n v="1521000"/>
    <n v="-60116000"/>
    <n v="-40769000"/>
    <n v="1"/>
    <n v="-0.114400764"/>
    <n v="-9.4392618999999997E-2"/>
  </r>
  <r>
    <s v="80504.SR"/>
    <x v="233"/>
    <x v="5"/>
    <s v="FY"/>
    <s v="Unavailable"/>
    <x v="34"/>
    <s v="Unavailable"/>
    <s v="Unavailable"/>
    <s v="Unavailable"/>
    <s v="Unavailable"/>
    <s v="Unavailable"/>
    <s v="Unavailable"/>
    <s v="Unavailable"/>
  </r>
  <r>
    <s v="8060.SR"/>
    <x v="234"/>
    <x v="5"/>
    <s v="FY"/>
    <n v="766232000"/>
    <x v="1579"/>
    <n v="31641000"/>
    <n v="0"/>
    <n v="22718000"/>
    <n v="32008000"/>
    <n v="1"/>
    <n v="2.9648984E-2"/>
    <n v="3.8814614999999997E-2"/>
  </r>
  <r>
    <s v="8070.SR"/>
    <x v="235"/>
    <x v="5"/>
    <s v="FY"/>
    <n v="491155000"/>
    <x v="1580"/>
    <n v="63423000"/>
    <n v="0"/>
    <n v="7264000"/>
    <n v="0"/>
    <n v="1"/>
    <n v="1.4789629E-2"/>
    <n v="1.6363470000000001E-2"/>
  </r>
  <r>
    <s v="8080.SR"/>
    <x v="236"/>
    <x v="5"/>
    <s v="FY"/>
    <n v="125809000"/>
    <x v="1581"/>
    <n v="18762000"/>
    <n v="0"/>
    <n v="-24800000"/>
    <n v="-18158000"/>
    <n v="1"/>
    <n v="-0.19712421199999999"/>
    <n v="-0.14432989700000001"/>
  </r>
  <r>
    <s v="8100.SR"/>
    <x v="237"/>
    <x v="5"/>
    <s v="FY"/>
    <n v="662809033"/>
    <x v="1582"/>
    <n v="113637983"/>
    <n v="0"/>
    <n v="-10634941"/>
    <n v="0"/>
    <n v="1"/>
    <n v="-1.6045257E-2"/>
    <n v="1"/>
  </r>
  <r>
    <s v="8110.SR"/>
    <x v="238"/>
    <x v="5"/>
    <s v="FY"/>
    <n v="9727000"/>
    <x v="1583"/>
    <n v="6934000"/>
    <n v="0"/>
    <n v="-34571000"/>
    <n v="-29582000"/>
    <n v="1"/>
    <n v="-3.5541276860000002"/>
    <n v="-3.0412254550000002"/>
  </r>
  <r>
    <s v="8120.SR"/>
    <x v="239"/>
    <x v="5"/>
    <s v="FY"/>
    <n v="353814690"/>
    <x v="1584"/>
    <n v="77878323"/>
    <n v="216403"/>
    <n v="-29143158"/>
    <n v="-25690276"/>
    <n v="1"/>
    <n v="-8.2368422999999996E-2"/>
    <n v="-0.15856430699999999"/>
  </r>
  <r>
    <s v="8150.SR"/>
    <x v="240"/>
    <x v="5"/>
    <s v="FY"/>
    <n v="482338000"/>
    <x v="1585"/>
    <n v="14131000"/>
    <n v="0"/>
    <n v="2244000"/>
    <n v="12814000"/>
    <n v="1"/>
    <n v="4.6523390000000001E-3"/>
    <n v="1.7682620999999999E-2"/>
  </r>
  <r>
    <s v="8160.SR"/>
    <x v="241"/>
    <x v="5"/>
    <s v="FY"/>
    <n v="238924276"/>
    <x v="1586"/>
    <n v="75121826"/>
    <n v="1013069"/>
    <n v="-42314165"/>
    <n v="-32819882"/>
    <n v="1"/>
    <n v="-0.17710282799999999"/>
    <n v="-0.24561965399999999"/>
  </r>
  <r>
    <s v="8170.SR"/>
    <x v="242"/>
    <x v="5"/>
    <s v="FY"/>
    <n v="856566740"/>
    <x v="1587"/>
    <n v="10443477"/>
    <n v="74105"/>
    <n v="55757858"/>
    <n v="72623440"/>
    <n v="1"/>
    <n v="6.5094586999999995E-2"/>
    <n v="7.3270297999999998E-2"/>
  </r>
  <r>
    <s v="8180.SR"/>
    <x v="243"/>
    <x v="5"/>
    <s v="FY"/>
    <n v="374005856"/>
    <x v="1588"/>
    <n v="13577466"/>
    <n v="0"/>
    <n v="-48261306"/>
    <n v="-38036145"/>
    <n v="1"/>
    <n v="-0.12903890500000001"/>
    <n v="-0.10169933"/>
  </r>
  <r>
    <s v="8190.SR"/>
    <x v="244"/>
    <x v="5"/>
    <s v="FY"/>
    <n v="133751000"/>
    <x v="1589"/>
    <n v="16339000"/>
    <n v="0"/>
    <n v="8555000"/>
    <n v="18650000"/>
    <n v="1"/>
    <n v="6.3962139000000001E-2"/>
    <n v="0.13943821000000001"/>
  </r>
  <r>
    <s v="8200.SR"/>
    <x v="245"/>
    <x v="5"/>
    <s v="FY"/>
    <n v="702957253"/>
    <x v="1590"/>
    <n v="12799305"/>
    <n v="0"/>
    <n v="45444274"/>
    <n v="59450862"/>
    <n v="1"/>
    <n v="6.4647280000000001E-2"/>
    <n v="8.4167127999999994E-2"/>
  </r>
  <r>
    <s v="8210.SR"/>
    <x v="246"/>
    <x v="5"/>
    <s v="FY"/>
    <n v="9606296000"/>
    <x v="1591"/>
    <n v="56678000"/>
    <n v="0"/>
    <n v="660631000"/>
    <n v="827704000"/>
    <n v="1"/>
    <n v="6.8770627000000001E-2"/>
    <n v="8.6162658000000003E-2"/>
  </r>
  <r>
    <s v="8230.SR"/>
    <x v="247"/>
    <x v="5"/>
    <s v="FY"/>
    <n v="2745476000"/>
    <x v="1592"/>
    <n v="58440000"/>
    <n v="0"/>
    <n v="95832000"/>
    <n v="132304000"/>
    <n v="1"/>
    <n v="3.4905422999999998E-2"/>
    <n v="4.6897514000000001E-2"/>
  </r>
  <r>
    <s v="8240.SR"/>
    <x v="248"/>
    <x v="5"/>
    <s v="FY"/>
    <n v="109654379"/>
    <x v="1593"/>
    <n v="36864524"/>
    <n v="0"/>
    <n v="29345438"/>
    <n v="0"/>
    <n v="1"/>
    <n v="0.26761756599999997"/>
    <n v="6.5025583999999997E-2"/>
  </r>
  <r>
    <s v="8250.SR"/>
    <x v="249"/>
    <x v="5"/>
    <s v="FY"/>
    <n v="1317096000"/>
    <x v="1594"/>
    <n v="31976000"/>
    <n v="362000"/>
    <n v="96403000"/>
    <n v="128600000"/>
    <n v="1"/>
    <n v="7.3193601999999996E-2"/>
    <n v="9.7364200999999997E-2"/>
  </r>
  <r>
    <s v="8260.SR"/>
    <x v="250"/>
    <x v="5"/>
    <s v="FY"/>
    <n v="187465000"/>
    <x v="1595"/>
    <n v="15102000"/>
    <n v="175000"/>
    <n v="-1265000"/>
    <n v="61000"/>
    <n v="1"/>
    <n v="-6.7479259999999996E-3"/>
    <n v="-1.1362119999999999E-3"/>
  </r>
  <r>
    <s v="8270.SR"/>
    <x v="251"/>
    <x v="5"/>
    <s v="FY"/>
    <n v="312929203"/>
    <x v="1596"/>
    <n v="9839365"/>
    <n v="0"/>
    <n v="4800406"/>
    <n v="19040165"/>
    <n v="1"/>
    <n v="1.534023E-2"/>
    <n v="5.3129343000000002E-2"/>
  </r>
  <r>
    <s v="8280.SR"/>
    <x v="252"/>
    <x v="5"/>
    <s v="FY"/>
    <n v="154593000"/>
    <x v="1597"/>
    <n v="16750000"/>
    <n v="0"/>
    <n v="16747000"/>
    <n v="26233000"/>
    <n v="1"/>
    <n v="0.108329614"/>
    <n v="0.16969073600000001"/>
  </r>
  <r>
    <s v="8300.SR"/>
    <x v="253"/>
    <x v="5"/>
    <s v="FY"/>
    <n v="505299000"/>
    <x v="1598"/>
    <n v="28799000"/>
    <n v="0"/>
    <n v="20950000"/>
    <n v="30248000"/>
    <n v="1"/>
    <n v="4.1460601E-2"/>
    <n v="5.9230277999999997E-2"/>
  </r>
  <r>
    <s v="8310.SR"/>
    <x v="254"/>
    <x v="5"/>
    <s v="FY"/>
    <n v="203564000"/>
    <x v="1599"/>
    <n v="42739000"/>
    <n v="297000"/>
    <n v="-27020000"/>
    <n v="-25798000"/>
    <n v="1"/>
    <n v="-0.132734668"/>
    <n v="-0.23046314700000001"/>
  </r>
  <r>
    <s v="8311.SR"/>
    <x v="255"/>
    <x v="5"/>
    <s v="FY"/>
    <n v="105586000"/>
    <x v="1600"/>
    <n v="7089000"/>
    <n v="0"/>
    <n v="-106152000"/>
    <n v="-99585000"/>
    <n v="1"/>
    <n v="-1.0053605590000001"/>
    <n v="-0.94316481399999996"/>
  </r>
  <r>
    <s v="8312.SR"/>
    <x v="256"/>
    <x v="5"/>
    <s v="FY"/>
    <n v="196803000"/>
    <x v="1601"/>
    <n v="14189000"/>
    <n v="0"/>
    <n v="-38231000"/>
    <n v="-30921000"/>
    <n v="1"/>
    <n v="-0.19426025"/>
    <n v="-0.15711650699999999"/>
  </r>
  <r>
    <s v="8313.SR"/>
    <x v="257"/>
    <x v="5"/>
    <s v="FY"/>
    <s v="Unavailable"/>
    <x v="34"/>
    <s v="Unavailable"/>
    <s v="Unavailable"/>
    <s v="Unavailable"/>
    <s v="Unavailable"/>
    <s v="Unavailable"/>
    <s v="Unavailable"/>
    <s v="Unavailable"/>
  </r>
  <r>
    <s v="9300.SR"/>
    <x v="258"/>
    <x v="5"/>
    <s v="FY"/>
    <s v="Unavailable"/>
    <x v="34"/>
    <s v="Unavailable"/>
    <s v="Unavailable"/>
    <s v="Unavailable"/>
    <s v="Unavailable"/>
    <s v="Unavailable"/>
    <s v="Unavailable"/>
    <s v="Unavailable"/>
  </r>
  <r>
    <s v="9400.SR"/>
    <x v="259"/>
    <x v="5"/>
    <s v="FY"/>
    <s v="Unavailable"/>
    <x v="34"/>
    <s v="Unavailable"/>
    <s v="Unavailable"/>
    <s v="Unavailable"/>
    <s v="Unavailable"/>
    <s v="Unavailable"/>
    <s v="Unavailable"/>
    <s v="Unavailable"/>
  </r>
  <r>
    <s v="9401.SR"/>
    <x v="260"/>
    <x v="5"/>
    <s v="FY"/>
    <s v="Unavailable"/>
    <x v="34"/>
    <s v="Unavailable"/>
    <s v="Unavailable"/>
    <s v="Unavailable"/>
    <s v="Unavailable"/>
    <s v="Unavailable"/>
    <s v="Unavailable"/>
    <s v="Unavailable"/>
  </r>
  <r>
    <s v="9402.SR"/>
    <x v="261"/>
    <x v="5"/>
    <s v="FY"/>
    <s v="Unavailable"/>
    <x v="34"/>
    <s v="Unavailable"/>
    <s v="Unavailable"/>
    <s v="Unavailable"/>
    <s v="Unavailable"/>
    <s v="Unavailable"/>
    <s v="Unavailable"/>
    <s v="Unavailable"/>
  </r>
  <r>
    <s v="9403.SR"/>
    <x v="262"/>
    <x v="5"/>
    <s v="FY"/>
    <s v="Unavailable"/>
    <x v="34"/>
    <s v="Unavailable"/>
    <s v="Unavailable"/>
    <s v="Unavailable"/>
    <s v="Unavailable"/>
    <s v="Unavailable"/>
    <s v="Unavailable"/>
    <s v="Unavailable"/>
  </r>
  <r>
    <s v="9404.SR"/>
    <x v="263"/>
    <x v="5"/>
    <s v="FY"/>
    <s v="Unavailable"/>
    <x v="34"/>
    <s v="Unavailable"/>
    <s v="Unavailable"/>
    <s v="Unavailable"/>
    <s v="Unavailable"/>
    <s v="Unavailable"/>
    <s v="Unavailable"/>
    <s v="Unavailable"/>
  </r>
  <r>
    <s v="9405.SR"/>
    <x v="264"/>
    <x v="5"/>
    <s v="FY"/>
    <s v="Unavailable"/>
    <x v="34"/>
    <s v="Unavailable"/>
    <s v="Unavailable"/>
    <s v="Unavailable"/>
    <s v="Unavailable"/>
    <s v="Unavailable"/>
    <s v="Unavailable"/>
    <s v="Unavailable"/>
  </r>
  <r>
    <s v="9406.SR"/>
    <x v="265"/>
    <x v="5"/>
    <s v="FY"/>
    <s v="Unavailable"/>
    <x v="34"/>
    <s v="Unavailable"/>
    <s v="Unavailable"/>
    <s v="Unavailable"/>
    <s v="Unavailable"/>
    <s v="Unavailable"/>
    <s v="Unavailable"/>
    <s v="Unavailable"/>
  </r>
  <r>
    <s v="9510.SR"/>
    <x v="266"/>
    <x v="5"/>
    <s v="FY"/>
    <n v="170804832"/>
    <x v="1602"/>
    <n v="3058652"/>
    <n v="1277214"/>
    <n v="6222462"/>
    <n v="17993471"/>
    <n v="9.2707652000000002E-2"/>
    <n v="3.6430245999999999E-2"/>
    <n v="4.8812675999999999E-2"/>
  </r>
  <r>
    <s v="9511.SR"/>
    <x v="178"/>
    <x v="5"/>
    <s v="FY"/>
    <n v="179985634"/>
    <x v="1530"/>
    <n v="2411380"/>
    <n v="11306557"/>
    <n v="69798013"/>
    <n v="83584401"/>
    <n v="0.53921506900000005"/>
    <n v="0.38779768999999997"/>
    <n v="0.464394847"/>
  </r>
  <r>
    <s v="9512.SR"/>
    <x v="103"/>
    <x v="5"/>
    <s v="FY"/>
    <n v="594001008"/>
    <x v="1603"/>
    <n v="21034793"/>
    <n v="9797392"/>
    <n v="190039978"/>
    <n v="293783891"/>
    <n v="0.38700072499999999"/>
    <n v="0.31993208000000001"/>
    <n v="0.49458483600000003"/>
  </r>
  <r>
    <s v="9513.SR"/>
    <x v="267"/>
    <x v="5"/>
    <s v="FY"/>
    <n v="481061778"/>
    <x v="1604"/>
    <n v="9929032"/>
    <n v="10094068"/>
    <n v="29392424"/>
    <n v="60379700"/>
    <n v="0.103423365"/>
    <n v="6.1099063000000002E-2"/>
    <n v="0.12453359"/>
  </r>
  <r>
    <s v="9514.SR"/>
    <x v="268"/>
    <x v="5"/>
    <s v="FY"/>
    <n v="34349668"/>
    <x v="1605"/>
    <n v="769857"/>
    <n v="279699"/>
    <n v="6254084"/>
    <n v="10507148"/>
    <n v="0.22946058799999999"/>
    <n v="0.18207116300000001"/>
    <n v="0.27034179800000002"/>
  </r>
  <r>
    <s v="9515.SR"/>
    <x v="269"/>
    <x v="5"/>
    <s v="FY"/>
    <n v="27973646"/>
    <x v="1606"/>
    <n v="-2060425"/>
    <n v="21407"/>
    <n v="4864960"/>
    <n v="6255268"/>
    <n v="0.35601719599999998"/>
    <n v="0.17391226000000001"/>
    <n v="0.18179979099999999"/>
  </r>
  <r>
    <s v="9516.SR"/>
    <x v="270"/>
    <x v="5"/>
    <s v="FY"/>
    <n v="87332505"/>
    <x v="1607"/>
    <n v="1003212"/>
    <n v="0"/>
    <n v="4958169"/>
    <n v="9663189"/>
    <n v="0.105173498"/>
    <n v="5.6773466000000002E-2"/>
    <n v="0.105714247"/>
  </r>
  <r>
    <s v="9517.SR"/>
    <x v="271"/>
    <x v="5"/>
    <s v="FY"/>
    <n v="154295659"/>
    <x v="1608"/>
    <n v="5565548"/>
    <n v="1510103"/>
    <n v="10323353"/>
    <n v="14008926"/>
    <n v="0.30409005900000002"/>
    <n v="6.6906308999999997E-2"/>
    <n v="9.0792741999999996E-2"/>
  </r>
  <r>
    <s v="9518.SR"/>
    <x v="272"/>
    <x v="5"/>
    <s v="FY"/>
    <n v="53557928"/>
    <x v="1609"/>
    <n v="0"/>
    <n v="930510"/>
    <n v="14873971"/>
    <n v="17600005"/>
    <n v="0.39215327799999999"/>
    <n v="0.27771744599999998"/>
    <n v="0.330298812"/>
  </r>
  <r>
    <s v="9519.SR"/>
    <x v="179"/>
    <x v="5"/>
    <s v="FY"/>
    <n v="13532594"/>
    <x v="1610"/>
    <n v="2679622"/>
    <n v="10747"/>
    <n v="5749130"/>
    <n v="-207916"/>
    <n v="0.61056594200000003"/>
    <n v="0.42483577099999997"/>
    <n v="0.57516371200000005"/>
  </r>
  <r>
    <s v="9520.SR"/>
    <x v="210"/>
    <x v="5"/>
    <s v="FY"/>
    <n v="164465972"/>
    <x v="1557"/>
    <n v="15745896"/>
    <n v="1245996"/>
    <n v="16207198"/>
    <n v="32929228"/>
    <n v="0.25733483600000001"/>
    <n v="9.8544384999999998E-2"/>
    <n v="0.20150089199999999"/>
  </r>
  <r>
    <s v="9521.SR"/>
    <x v="273"/>
    <x v="5"/>
    <s v="FY"/>
    <n v="44995050"/>
    <x v="1611"/>
    <n v="2724663"/>
    <n v="0"/>
    <n v="27641490"/>
    <n v="35862827"/>
    <n v="0.70451740799999996"/>
    <n v="0.61432290899999997"/>
    <n v="0.38567713599999998"/>
  </r>
  <r>
    <s v="9522.SR"/>
    <x v="274"/>
    <x v="5"/>
    <s v="FY"/>
    <n v="208728059"/>
    <x v="1612"/>
    <n v="4526588"/>
    <n v="258896"/>
    <n v="6647641"/>
    <n v="7255215"/>
    <n v="6.9703857999999994E-2"/>
    <n v="3.1848333999999999E-2"/>
    <n v="3.7433971000000003E-2"/>
  </r>
  <r>
    <s v="9523.SR"/>
    <x v="275"/>
    <x v="5"/>
    <s v="FY"/>
    <n v="648833912"/>
    <x v="1613"/>
    <n v="8316292"/>
    <n v="28341018"/>
    <n v="39692675"/>
    <n v="77222579"/>
    <n v="0.11458109499999999"/>
    <n v="6.1175400999999997E-2"/>
    <n v="0.10958080100000001"/>
  </r>
  <r>
    <s v="9524.SR"/>
    <x v="276"/>
    <x v="5"/>
    <s v="FY"/>
    <n v="30367017"/>
    <x v="1614"/>
    <n v="3924319"/>
    <n v="179307"/>
    <n v="5887698"/>
    <n v="7527479"/>
    <n v="0.34147842099999998"/>
    <n v="0.193884635"/>
    <n v="0.24184166700000001"/>
  </r>
  <r>
    <s v="9525.SR"/>
    <x v="277"/>
    <x v="5"/>
    <s v="FY"/>
    <n v="317558825"/>
    <x v="1615"/>
    <n v="16121208"/>
    <n v="0"/>
    <n v="21609377"/>
    <n v="38934683"/>
    <n v="0.20065593500000001"/>
    <n v="6.8048421999999997E-2"/>
    <n v="0.12260620699999999"/>
  </r>
  <r>
    <s v="9526.SR"/>
    <x v="211"/>
    <x v="5"/>
    <s v="FY"/>
    <n v="158528753"/>
    <x v="1616"/>
    <n v="6316796"/>
    <n v="245428"/>
    <n v="-6424178"/>
    <n v="-3781402"/>
    <n v="0.15226658000000001"/>
    <n v="-4.0523740000000003E-2"/>
    <n v="-2.397666E-2"/>
  </r>
  <r>
    <s v="9527.SR"/>
    <x v="278"/>
    <x v="5"/>
    <s v="FY"/>
    <n v="89920481"/>
    <x v="1617"/>
    <n v="0"/>
    <n v="6196"/>
    <n v="14810547"/>
    <n v="16425249"/>
    <n v="0.463268085"/>
    <n v="0.16470715899999999"/>
    <n v="0.18266415899999999"/>
  </r>
  <r>
    <s v="9528.SR"/>
    <x v="279"/>
    <x v="5"/>
    <s v="FY"/>
    <n v="446288026"/>
    <x v="1618"/>
    <n v="55399003"/>
    <n v="1099889"/>
    <n v="73955579"/>
    <n v="51984260"/>
    <n v="0.242292642"/>
    <n v="0.16571266700000001"/>
    <n v="0.11648141300000001"/>
  </r>
  <r>
    <s v="9529.SR"/>
    <x v="280"/>
    <x v="5"/>
    <s v="FY"/>
    <n v="96650846"/>
    <x v="1619"/>
    <n v="8063625"/>
    <n v="0"/>
    <n v="17045241"/>
    <n v="27380592"/>
    <n v="0.32017068999999998"/>
    <n v="0.17635894299999999"/>
    <n v="0.283293868"/>
  </r>
  <r>
    <s v="9530.SR"/>
    <x v="281"/>
    <x v="5"/>
    <s v="FY"/>
    <n v="697033413"/>
    <x v="1620"/>
    <n v="8923962"/>
    <n v="25617820"/>
    <n v="41128632"/>
    <n v="90235327"/>
    <n v="0.24581916600000001"/>
    <n v="5.9005252000000001E-2"/>
    <n v="0.166379417"/>
  </r>
  <r>
    <s v="9531.SR"/>
    <x v="282"/>
    <x v="5"/>
    <s v="FY"/>
    <n v="257857749"/>
    <x v="1621"/>
    <n v="16269876"/>
    <n v="0"/>
    <n v="27701337"/>
    <n v="75386746"/>
    <n v="0.35616186999999999"/>
    <n v="0.107428755"/>
    <n v="0.29235788499999998"/>
  </r>
  <r>
    <s v="9532.SR"/>
    <x v="283"/>
    <x v="5"/>
    <s v="FY"/>
    <n v="78479714"/>
    <x v="1622"/>
    <n v="5414203"/>
    <n v="0"/>
    <n v="2436998"/>
    <n v="7085974"/>
    <n v="0.45444299199999999"/>
    <n v="3.1052585000000001E-2"/>
    <n v="9.0290518E-2"/>
  </r>
  <r>
    <s v="9533.SR"/>
    <x v="284"/>
    <x v="5"/>
    <s v="FY"/>
    <n v="70428627"/>
    <x v="1623"/>
    <n v="4543494"/>
    <n v="0"/>
    <n v="4274973"/>
    <n v="5305385"/>
    <n v="0.36206940399999998"/>
    <n v="6.0699365999999998E-2"/>
    <n v="7.5329951000000006E-2"/>
  </r>
  <r>
    <s v="9534.SR"/>
    <x v="285"/>
    <x v="5"/>
    <s v="FY"/>
    <n v="67453488"/>
    <x v="1624"/>
    <n v="8601676"/>
    <n v="0"/>
    <n v="7755575"/>
    <n v="9535083"/>
    <n v="0.277230423"/>
    <n v="0.11497663399999999"/>
    <n v="0.14135789400000001"/>
  </r>
  <r>
    <s v="9535.SR"/>
    <x v="286"/>
    <x v="5"/>
    <s v="FY"/>
    <n v="205053007"/>
    <x v="1625"/>
    <n v="17114506"/>
    <n v="0"/>
    <n v="-6497185"/>
    <n v="44803064"/>
    <n v="0.24024815699999999"/>
    <n v="-3.1685392999999999E-2"/>
    <n v="0.218495035"/>
  </r>
  <r>
    <s v="9536.SR"/>
    <x v="287"/>
    <x v="5"/>
    <s v="FY"/>
    <n v="50528143"/>
    <x v="1626"/>
    <n v="3513711"/>
    <n v="0"/>
    <n v="8354488"/>
    <n v="12209432"/>
    <n v="0.43563380099999999"/>
    <n v="0.16534326199999999"/>
    <n v="0.24163626999999999"/>
  </r>
  <r>
    <s v="9537.SR"/>
    <x v="288"/>
    <x v="5"/>
    <s v="FY"/>
    <n v="301149211"/>
    <x v="1627"/>
    <n v="10859766"/>
    <n v="0"/>
    <n v="18666507"/>
    <n v="30241226"/>
    <n v="0.158101822"/>
    <n v="6.1984246999999999E-2"/>
    <n v="9.9805042999999996E-2"/>
  </r>
  <r>
    <s v="9538.SR"/>
    <x v="289"/>
    <x v="5"/>
    <s v="FY"/>
    <n v="177837137"/>
    <x v="1628"/>
    <n v="16990706"/>
    <n v="0"/>
    <n v="3470600"/>
    <n v="6467541"/>
    <n v="0.33474810700000002"/>
    <n v="1.9515609E-2"/>
    <n v="3.6367774999999998E-2"/>
  </r>
  <r>
    <s v="9539.SR"/>
    <x v="290"/>
    <x v="5"/>
    <s v="FY"/>
    <s v="Unavailable"/>
    <x v="34"/>
    <s v="Unavailable"/>
    <s v="Unavailable"/>
    <s v="Unavailable"/>
    <s v="Unavailable"/>
    <s v="Unavailable"/>
    <s v="Unavailable"/>
    <s v="Unavailable"/>
  </r>
  <r>
    <s v="9540.SR"/>
    <x v="291"/>
    <x v="5"/>
    <s v="FY"/>
    <n v="21893773"/>
    <x v="1629"/>
    <n v="454237"/>
    <n v="952261"/>
    <n v="-1047800"/>
    <n v="2333728"/>
    <n v="0.132535813"/>
    <n v="-4.7858356999999997E-2"/>
    <n v="0.10153846"/>
  </r>
  <r>
    <s v="9541.SR"/>
    <x v="292"/>
    <x v="5"/>
    <s v="FY"/>
    <s v="Unavailable"/>
    <x v="34"/>
    <s v="Unavailable"/>
    <s v="Unavailable"/>
    <s v="Unavailable"/>
    <s v="Unavailable"/>
    <s v="Unavailable"/>
    <s v="Unavailable"/>
    <s v="Unavailable"/>
  </r>
  <r>
    <s v="9542.SR"/>
    <x v="293"/>
    <x v="5"/>
    <s v="FY"/>
    <n v="178794703"/>
    <x v="1630"/>
    <n v="2466729"/>
    <n v="0"/>
    <n v="32184841"/>
    <n v="38187912"/>
    <n v="0.25673447399999999"/>
    <n v="0.18001003600000001"/>
    <n v="0.213585254"/>
  </r>
  <r>
    <s v="9543.SR"/>
    <x v="294"/>
    <x v="5"/>
    <s v="FY"/>
    <n v="412950389"/>
    <x v="1631"/>
    <n v="13268741"/>
    <n v="2073449"/>
    <n v="31401667"/>
    <n v="37349572"/>
    <n v="0.14186252799999999"/>
    <n v="7.6042227000000004E-2"/>
    <n v="9.0151483000000004E-2"/>
  </r>
  <r>
    <s v="9544.SR"/>
    <x v="295"/>
    <x v="5"/>
    <s v="FY"/>
    <n v="30335110"/>
    <x v="1632"/>
    <n v="0"/>
    <n v="23277"/>
    <n v="3579612"/>
    <n v="5256420"/>
    <n v="0.34668221100000002"/>
    <n v="0.118002275"/>
    <n v="0.17327842199999999"/>
  </r>
  <r>
    <s v="9545.SR"/>
    <x v="296"/>
    <x v="5"/>
    <s v="FY"/>
    <s v="Unavailable"/>
    <x v="34"/>
    <s v="Unavailable"/>
    <s v="Unavailable"/>
    <s v="Unavailable"/>
    <s v="Unavailable"/>
    <s v="Unavailable"/>
    <s v="Unavailable"/>
    <s v="Unavailable"/>
  </r>
  <r>
    <s v="9546.SR"/>
    <x v="297"/>
    <x v="5"/>
    <s v="FY"/>
    <s v="Unavailable"/>
    <x v="34"/>
    <s v="Unavailable"/>
    <s v="Unavailable"/>
    <s v="Unavailable"/>
    <s v="Unavailable"/>
    <s v="Unavailable"/>
    <s v="Unavailable"/>
    <s v="Unavailable"/>
  </r>
  <r>
    <s v="9547.SR"/>
    <x v="298"/>
    <x v="5"/>
    <s v="FY"/>
    <s v="Unavailable"/>
    <x v="34"/>
    <s v="Unavailable"/>
    <s v="Unavailable"/>
    <s v="Unavailable"/>
    <s v="Unavailable"/>
    <s v="Unavailable"/>
    <s v="Unavailable"/>
    <s v="Unavailable"/>
  </r>
  <r>
    <s v="9548.SR"/>
    <x v="299"/>
    <x v="5"/>
    <s v="FY"/>
    <s v="Unavailable"/>
    <x v="34"/>
    <s v="Unavailable"/>
    <s v="Unavailable"/>
    <s v="Unavailable"/>
    <s v="Unavailable"/>
    <s v="Unavailable"/>
    <s v="Unavailable"/>
    <s v="Unavailable"/>
  </r>
  <r>
    <s v="9549.SR"/>
    <x v="300"/>
    <x v="5"/>
    <s v="FY"/>
    <n v="69450962"/>
    <x v="1633"/>
    <n v="6651463"/>
    <n v="0"/>
    <n v="8135068"/>
    <n v="9240771"/>
    <n v="0.34243578899999999"/>
    <n v="0.117133986"/>
    <n v="0.13305461499999999"/>
  </r>
  <r>
    <s v="9550.SR"/>
    <x v="301"/>
    <x v="5"/>
    <s v="FY"/>
    <n v="107226520"/>
    <x v="1634"/>
    <n v="11281287"/>
    <n v="0"/>
    <n v="9172325"/>
    <n v="15795470"/>
    <n v="0.28094419199999998"/>
    <n v="8.5541570999999997E-2"/>
    <n v="0.14730936"/>
  </r>
  <r>
    <s v="9551.SR"/>
    <x v="302"/>
    <x v="5"/>
    <s v="FY"/>
    <s v="Unavailable"/>
    <x v="34"/>
    <s v="Unavailable"/>
    <s v="Unavailable"/>
    <s v="Unavailable"/>
    <s v="Unavailable"/>
    <s v="Unavailable"/>
    <s v="Unavailable"/>
    <s v="Unavailable"/>
  </r>
  <r>
    <s v="9552.SR"/>
    <x v="303"/>
    <x v="5"/>
    <s v="FY"/>
    <s v="Unavailable"/>
    <x v="34"/>
    <s v="Unavailable"/>
    <s v="Unavailable"/>
    <s v="Unavailable"/>
    <s v="Unavailable"/>
    <s v="Unavailable"/>
    <s v="Unavailable"/>
    <s v="Unavailable"/>
  </r>
  <r>
    <s v="9553.SR"/>
    <x v="304"/>
    <x v="5"/>
    <s v="FY"/>
    <s v="Unavailable"/>
    <x v="34"/>
    <s v="Unavailable"/>
    <s v="Unavailable"/>
    <s v="Unavailable"/>
    <s v="Unavailable"/>
    <s v="Unavailable"/>
    <s v="Unavailable"/>
    <s v="Unavailable"/>
  </r>
  <r>
    <s v="9555.SR"/>
    <x v="305"/>
    <x v="5"/>
    <s v="FY"/>
    <s v="Unavailable"/>
    <x v="34"/>
    <s v="Unavailable"/>
    <s v="Unavailable"/>
    <s v="Unavailable"/>
    <s v="Unavailable"/>
    <s v="Unavailable"/>
    <s v="Unavailable"/>
    <s v="Unavailable"/>
  </r>
  <r>
    <s v="9556.SR"/>
    <x v="306"/>
    <x v="5"/>
    <s v="FY"/>
    <s v="Unavailable"/>
    <x v="34"/>
    <s v="Unavailable"/>
    <s v="Unavailable"/>
    <s v="Unavailable"/>
    <s v="Unavailable"/>
    <s v="Unavailable"/>
    <s v="Unavailable"/>
    <s v="Unavailable"/>
  </r>
  <r>
    <s v="9557.SR"/>
    <x v="307"/>
    <x v="5"/>
    <s v="FY"/>
    <s v="Unavailable"/>
    <x v="34"/>
    <s v="Unavailable"/>
    <s v="Unavailable"/>
    <s v="Unavailable"/>
    <s v="Unavailable"/>
    <s v="Unavailable"/>
    <s v="Unavailable"/>
    <s v="Unavailable"/>
  </r>
  <r>
    <s v="9558.SR"/>
    <x v="308"/>
    <x v="5"/>
    <s v="FY"/>
    <s v="Unavailable"/>
    <x v="34"/>
    <s v="Unavailable"/>
    <s v="Unavailable"/>
    <s v="Unavailable"/>
    <s v="Unavailable"/>
    <s v="Unavailable"/>
    <s v="Unavailable"/>
    <s v="Unavailable"/>
  </r>
  <r>
    <s v="9559.SR"/>
    <x v="309"/>
    <x v="5"/>
    <s v="FY"/>
    <s v="Unavailable"/>
    <x v="34"/>
    <s v="Unavailable"/>
    <s v="Unavailable"/>
    <s v="Unavailable"/>
    <s v="Unavailable"/>
    <s v="Unavailable"/>
    <s v="Unavailable"/>
    <s v="Unavailable"/>
  </r>
  <r>
    <s v="9560.SR"/>
    <x v="310"/>
    <x v="5"/>
    <s v="FY"/>
    <s v="Unavailable"/>
    <x v="34"/>
    <s v="Unavailable"/>
    <s v="Unavailable"/>
    <s v="Unavailable"/>
    <s v="Unavailable"/>
    <s v="Unavailable"/>
    <s v="Unavailable"/>
    <s v="Unavailable"/>
  </r>
  <r>
    <s v="9561.SR"/>
    <x v="311"/>
    <x v="5"/>
    <s v="FY"/>
    <s v="Unavailable"/>
    <x v="34"/>
    <s v="Unavailable"/>
    <s v="Unavailable"/>
    <s v="Unavailable"/>
    <s v="Unavailable"/>
    <s v="Unavailable"/>
    <s v="Unavailable"/>
    <s v="Unavailable"/>
  </r>
  <r>
    <s v="9562.SR"/>
    <x v="312"/>
    <x v="5"/>
    <s v="FY"/>
    <s v="Unavailable"/>
    <x v="34"/>
    <s v="Unavailable"/>
    <s v="Unavailable"/>
    <s v="Unavailable"/>
    <s v="Unavailable"/>
    <s v="Unavailable"/>
    <s v="Unavailable"/>
    <s v="Unavailable"/>
  </r>
  <r>
    <s v="9563.SR"/>
    <x v="313"/>
    <x v="5"/>
    <s v="FY"/>
    <s v="Unavailable"/>
    <x v="34"/>
    <s v="Unavailable"/>
    <s v="Unavailable"/>
    <s v="Unavailable"/>
    <s v="Unavailable"/>
    <s v="Unavailable"/>
    <s v="Unavailable"/>
    <s v="Unavailable"/>
  </r>
  <r>
    <s v="9564.SR"/>
    <x v="314"/>
    <x v="5"/>
    <s v="FY"/>
    <s v="Unavailable"/>
    <x v="34"/>
    <s v="Unavailable"/>
    <s v="Unavailable"/>
    <s v="Unavailable"/>
    <s v="Unavailable"/>
    <s v="Unavailable"/>
    <s v="Unavailable"/>
    <s v="Unavailable"/>
  </r>
  <r>
    <s v="9565.SR"/>
    <x v="315"/>
    <x v="5"/>
    <s v="FY"/>
    <s v="Unavailable"/>
    <x v="34"/>
    <s v="Unavailable"/>
    <s v="Unavailable"/>
    <s v="Unavailable"/>
    <s v="Unavailable"/>
    <s v="Unavailable"/>
    <s v="Unavailable"/>
    <s v="Unavailable"/>
  </r>
  <r>
    <s v="9566.SR"/>
    <x v="316"/>
    <x v="5"/>
    <s v="FY"/>
    <s v="Unavailable"/>
    <x v="34"/>
    <s v="Unavailable"/>
    <s v="Unavailable"/>
    <s v="Unavailable"/>
    <s v="Unavailable"/>
    <s v="Unavailable"/>
    <s v="Unavailable"/>
    <s v="Unavailable"/>
  </r>
  <r>
    <s v="9567.SR"/>
    <x v="317"/>
    <x v="5"/>
    <s v="FY"/>
    <s v="Unavailable"/>
    <x v="34"/>
    <s v="Unavailable"/>
    <s v="Unavailable"/>
    <s v="Unavailable"/>
    <s v="Unavailable"/>
    <s v="Unavailable"/>
    <s v="Unavailable"/>
    <s v="Unavailable"/>
  </r>
  <r>
    <s v="9568.SR"/>
    <x v="318"/>
    <x v="5"/>
    <s v="FY"/>
    <n v="154278352"/>
    <x v="1635"/>
    <n v="21619918"/>
    <n v="0"/>
    <n v="3521029"/>
    <n v="12864431"/>
    <n v="0.237325124"/>
    <n v="2.2822572999999999E-2"/>
    <n v="8.3384550000000002E-2"/>
  </r>
  <r>
    <s v="9569.SR"/>
    <x v="319"/>
    <x v="5"/>
    <s v="FY"/>
    <s v="Unavailable"/>
    <x v="34"/>
    <s v="Unavailable"/>
    <s v="Unavailable"/>
    <s v="Unavailable"/>
    <s v="Unavailable"/>
    <s v="Unavailable"/>
    <s v="Unavailable"/>
    <s v="Unavailable"/>
  </r>
  <r>
    <s v="9570.SR"/>
    <x v="320"/>
    <x v="5"/>
    <s v="FY"/>
    <s v="Unavailable"/>
    <x v="34"/>
    <s v="Unavailable"/>
    <s v="Unavailable"/>
    <s v="Unavailable"/>
    <s v="Unavailable"/>
    <s v="Unavailable"/>
    <s v="Unavailable"/>
    <s v="Unavailable"/>
  </r>
  <r>
    <s v="9571.SR"/>
    <x v="321"/>
    <x v="5"/>
    <s v="FY"/>
    <s v="Unavailable"/>
    <x v="34"/>
    <s v="Unavailable"/>
    <s v="Unavailable"/>
    <s v="Unavailable"/>
    <s v="Unavailable"/>
    <s v="Unavailable"/>
    <s v="Unavailable"/>
    <s v="Unavailable"/>
  </r>
  <r>
    <s v="9572.SR"/>
    <x v="322"/>
    <x v="5"/>
    <s v="FY"/>
    <s v="Unavailable"/>
    <x v="34"/>
    <s v="Unavailable"/>
    <s v="Unavailable"/>
    <s v="Unavailable"/>
    <s v="Unavailable"/>
    <s v="Unavailable"/>
    <s v="Unavailable"/>
    <s v="Unavailable"/>
  </r>
  <r>
    <s v="9574.SR"/>
    <x v="323"/>
    <x v="5"/>
    <s v="FY"/>
    <s v="Unavailable"/>
    <x v="34"/>
    <s v="Unavailable"/>
    <s v="Unavailable"/>
    <s v="Unavailable"/>
    <s v="Unavailable"/>
    <s v="Unavailable"/>
    <s v="Unavailable"/>
    <s v="Unavailable"/>
  </r>
  <r>
    <s v="9575.SR"/>
    <x v="324"/>
    <x v="5"/>
    <s v="FY"/>
    <s v="Unavailable"/>
    <x v="34"/>
    <s v="Unavailable"/>
    <s v="Unavailable"/>
    <s v="Unavailable"/>
    <s v="Unavailable"/>
    <s v="Unavailable"/>
    <s v="Unavailable"/>
    <s v="Unavailable"/>
  </r>
  <r>
    <s v="9576.SR"/>
    <x v="325"/>
    <x v="5"/>
    <s v="FY"/>
    <n v="34966109"/>
    <x v="1636"/>
    <n v="0"/>
    <n v="356004"/>
    <n v="3098259"/>
    <n v="5084991"/>
    <n v="0.15927751600000001"/>
    <n v="8.8607485999999999E-2"/>
    <n v="0.14542624700000001"/>
  </r>
  <r>
    <s v="9577.SR"/>
    <x v="326"/>
    <x v="5"/>
    <s v="FY"/>
    <s v="Unavailable"/>
    <x v="34"/>
    <s v="Unavailable"/>
    <s v="Unavailable"/>
    <s v="Unavailable"/>
    <s v="Unavailable"/>
    <s v="Unavailable"/>
    <s v="Unavailable"/>
    <s v="Unavailable"/>
  </r>
  <r>
    <s v="9578.SR"/>
    <x v="327"/>
    <x v="5"/>
    <s v="FY"/>
    <s v="Unavailable"/>
    <x v="34"/>
    <s v="Unavailable"/>
    <s v="Unavailable"/>
    <s v="Unavailable"/>
    <s v="Unavailable"/>
    <s v="Unavailable"/>
    <s v="Unavailable"/>
    <s v="Unavailable"/>
  </r>
  <r>
    <s v="9579.SR"/>
    <x v="328"/>
    <x v="5"/>
    <s v="FY"/>
    <s v="Unavailable"/>
    <x v="34"/>
    <s v="Unavailable"/>
    <s v="Unavailable"/>
    <s v="Unavailable"/>
    <s v="Unavailable"/>
    <s v="Unavailable"/>
    <s v="Unavailable"/>
    <s v="Unavailable"/>
  </r>
  <r>
    <s v="9580.SR"/>
    <x v="329"/>
    <x v="5"/>
    <s v="FY"/>
    <s v="Unavailable"/>
    <x v="34"/>
    <s v="Unavailable"/>
    <s v="Unavailable"/>
    <s v="Unavailable"/>
    <s v="Unavailable"/>
    <s v="Unavailable"/>
    <s v="Unavailable"/>
    <s v="Unavailable"/>
  </r>
  <r>
    <s v="9581.SR"/>
    <x v="330"/>
    <x v="5"/>
    <s v="FY"/>
    <s v="Unavailable"/>
    <x v="34"/>
    <s v="Unavailable"/>
    <s v="Unavailable"/>
    <s v="Unavailable"/>
    <s v="Unavailable"/>
    <s v="Unavailable"/>
    <s v="Unavailable"/>
    <s v="Unavailable"/>
  </r>
  <r>
    <s v="9583.SR"/>
    <x v="331"/>
    <x v="5"/>
    <s v="FY"/>
    <s v="Unavailable"/>
    <x v="34"/>
    <s v="Unavailable"/>
    <s v="Unavailable"/>
    <s v="Unavailable"/>
    <s v="Unavailable"/>
    <s v="Unavailable"/>
    <s v="Unavailable"/>
    <s v="Unavailable"/>
  </r>
  <r>
    <s v="9584.SR"/>
    <x v="332"/>
    <x v="5"/>
    <s v="FY"/>
    <s v="Unavailable"/>
    <x v="34"/>
    <s v="Unavailable"/>
    <s v="Unavailable"/>
    <s v="Unavailable"/>
    <s v="Unavailable"/>
    <s v="Unavailable"/>
    <s v="Unavailable"/>
    <s v="Unavailable"/>
  </r>
  <r>
    <s v="9585.SR"/>
    <x v="333"/>
    <x v="5"/>
    <s v="FY"/>
    <n v="15044006"/>
    <x v="1637"/>
    <n v="8402228"/>
    <n v="0"/>
    <n v="4442530"/>
    <n v="5050973"/>
    <n v="0.70747651899999997"/>
    <n v="0.295302328"/>
    <n v="0.70469747199999999"/>
  </r>
  <r>
    <s v="9586.SR"/>
    <x v="334"/>
    <x v="5"/>
    <s v="FY"/>
    <n v="13400977"/>
    <x v="1638"/>
    <n v="0"/>
    <n v="0"/>
    <n v="-472960"/>
    <n v="786924"/>
    <n v="1"/>
    <n v="-3.5292948999999997E-2"/>
    <n v="1.0352931729999999"/>
  </r>
  <r>
    <s v="9587.SR"/>
    <x v="335"/>
    <x v="5"/>
    <s v="FY"/>
    <n v="0"/>
    <x v="1006"/>
    <n v="0"/>
    <n v="0"/>
    <n v="0"/>
    <n v="2603509"/>
    <n v="0"/>
    <n v="0"/>
    <n v="0"/>
  </r>
  <r>
    <s v="9588.SR"/>
    <x v="336"/>
    <x v="5"/>
    <s v="FY"/>
    <s v="Unavailable"/>
    <x v="34"/>
    <s v="Unavailable"/>
    <s v="Unavailable"/>
    <s v="Unavailable"/>
    <s v="Unavailable"/>
    <s v="Unavailable"/>
    <s v="Unavailable"/>
    <s v="Unavailable"/>
  </r>
  <r>
    <s v="9589.SR"/>
    <x v="337"/>
    <x v="5"/>
    <s v="FY"/>
    <s v="Unavailable"/>
    <x v="34"/>
    <s v="Unavailable"/>
    <s v="Unavailable"/>
    <s v="Unavailable"/>
    <s v="Unavailable"/>
    <s v="Unavailable"/>
    <s v="Unavailable"/>
    <s v="Unavailable"/>
  </r>
  <r>
    <s v="9590.SR"/>
    <x v="338"/>
    <x v="5"/>
    <s v="FY"/>
    <s v="Unavailable"/>
    <x v="34"/>
    <s v="Unavailable"/>
    <s v="Unavailable"/>
    <s v="Unavailable"/>
    <s v="Unavailable"/>
    <s v="Unavailable"/>
    <s v="Unavailable"/>
    <s v="Unavailable"/>
  </r>
  <r>
    <s v="9591.SR"/>
    <x v="339"/>
    <x v="5"/>
    <s v="FY"/>
    <s v="Unavailable"/>
    <x v="34"/>
    <s v="Unavailable"/>
    <s v="Unavailable"/>
    <s v="Unavailable"/>
    <s v="Unavailable"/>
    <s v="Unavailable"/>
    <s v="Unavailable"/>
    <s v="Unavailable"/>
  </r>
  <r>
    <s v="9592.SR"/>
    <x v="340"/>
    <x v="5"/>
    <s v="FY"/>
    <s v="Unavailable"/>
    <x v="34"/>
    <s v="Unavailable"/>
    <s v="Unavailable"/>
    <s v="Unavailable"/>
    <s v="Unavailable"/>
    <s v="Unavailable"/>
    <s v="Unavailable"/>
    <s v="Unavailable"/>
  </r>
  <r>
    <s v="9593.SR"/>
    <x v="341"/>
    <x v="5"/>
    <s v="FY"/>
    <s v="Unavailable"/>
    <x v="34"/>
    <s v="Unavailable"/>
    <s v="Unavailable"/>
    <s v="Unavailable"/>
    <s v="Unavailable"/>
    <s v="Unavailable"/>
    <s v="Unavailable"/>
    <s v="Unavailable"/>
  </r>
  <r>
    <s v="9594.SR"/>
    <x v="342"/>
    <x v="5"/>
    <s v="FY"/>
    <s v="Unavailable"/>
    <x v="34"/>
    <s v="Unavailable"/>
    <s v="Unavailable"/>
    <s v="Unavailable"/>
    <s v="Unavailable"/>
    <s v="Unavailable"/>
    <s v="Unavailable"/>
    <s v="Unavailable"/>
  </r>
  <r>
    <s v="9595.SR"/>
    <x v="343"/>
    <x v="5"/>
    <s v="FY"/>
    <s v="Unavailable"/>
    <x v="34"/>
    <s v="Unavailable"/>
    <s v="Unavailable"/>
    <s v="Unavailable"/>
    <s v="Unavailable"/>
    <s v="Unavailable"/>
    <s v="Unavailable"/>
    <s v="Unavailable"/>
  </r>
  <r>
    <s v="9596.SR"/>
    <x v="344"/>
    <x v="5"/>
    <s v="FY"/>
    <n v="33965910"/>
    <x v="1639"/>
    <n v="17843320"/>
    <n v="0"/>
    <n v="4742403"/>
    <n v="4332352"/>
    <n v="1"/>
    <n v="0.13962243299999999"/>
    <n v="0.12755000499999999"/>
  </r>
  <r>
    <s v="9597.SR"/>
    <x v="345"/>
    <x v="5"/>
    <s v="FY"/>
    <s v="Unavailable"/>
    <x v="34"/>
    <s v="Unavailable"/>
    <s v="Unavailable"/>
    <s v="Unavailable"/>
    <s v="Unavailable"/>
    <s v="Unavailable"/>
    <s v="Unavailable"/>
    <s v="Unavailable"/>
  </r>
  <r>
    <s v="9598.SR"/>
    <x v="346"/>
    <x v="5"/>
    <s v="FY"/>
    <s v="Unavailable"/>
    <x v="34"/>
    <s v="Unavailable"/>
    <s v="Unavailable"/>
    <s v="Unavailable"/>
    <s v="Unavailable"/>
    <s v="Unavailable"/>
    <s v="Unavailable"/>
    <s v="Unavailable"/>
  </r>
  <r>
    <s v="9599.SR"/>
    <x v="347"/>
    <x v="5"/>
    <s v="FY"/>
    <s v="Unavailable"/>
    <x v="34"/>
    <s v="Unavailable"/>
    <s v="Unavailable"/>
    <s v="Unavailable"/>
    <s v="Unavailable"/>
    <s v="Unavailable"/>
    <s v="Unavailable"/>
    <s v="Unavailable"/>
  </r>
  <r>
    <s v="9600.SR"/>
    <x v="348"/>
    <x v="5"/>
    <s v="FY"/>
    <s v="Unavailable"/>
    <x v="34"/>
    <s v="Unavailable"/>
    <s v="Unavailable"/>
    <s v="Unavailable"/>
    <s v="Unavailable"/>
    <s v="Unavailable"/>
    <s v="Unavailable"/>
    <s v="Unavailable"/>
  </r>
  <r>
    <s v="9601.SR"/>
    <x v="349"/>
    <x v="5"/>
    <s v="FY"/>
    <s v="Unavailable"/>
    <x v="34"/>
    <s v="Unavailable"/>
    <s v="Unavailable"/>
    <s v="Unavailable"/>
    <s v="Unavailable"/>
    <s v="Unavailable"/>
    <s v="Unavailable"/>
    <s v="Unavailable"/>
  </r>
  <r>
    <s v="9602.SR"/>
    <x v="350"/>
    <x v="5"/>
    <s v="FY"/>
    <s v="Unavailable"/>
    <x v="34"/>
    <s v="Unavailable"/>
    <s v="Unavailable"/>
    <s v="Unavailable"/>
    <s v="Unavailable"/>
    <s v="Unavailable"/>
    <s v="Unavailable"/>
    <s v="Unavailable"/>
  </r>
  <r>
    <s v="9603.SR"/>
    <x v="351"/>
    <x v="5"/>
    <s v="FY"/>
    <s v="Unavailable"/>
    <x v="34"/>
    <s v="Unavailable"/>
    <s v="Unavailable"/>
    <s v="Unavailable"/>
    <s v="Unavailable"/>
    <s v="Unavailable"/>
    <s v="Unavailable"/>
    <s v="Unavailable"/>
  </r>
  <r>
    <s v="9604.SR"/>
    <x v="352"/>
    <x v="5"/>
    <s v="FY"/>
    <s v="Unavailable"/>
    <x v="34"/>
    <s v="Unavailable"/>
    <s v="Unavailable"/>
    <s v="Unavailable"/>
    <s v="Unavailable"/>
    <s v="Unavailable"/>
    <s v="Unavailable"/>
    <s v="Unavailable"/>
  </r>
  <r>
    <s v="9605.SR"/>
    <x v="353"/>
    <x v="5"/>
    <s v="FY"/>
    <s v="Unavailable"/>
    <x v="34"/>
    <s v="Unavailable"/>
    <s v="Unavailable"/>
    <s v="Unavailable"/>
    <s v="Unavailable"/>
    <s v="Unavailable"/>
    <s v="Unavailable"/>
    <s v="Unavailable"/>
  </r>
  <r>
    <s v="9606.SR"/>
    <x v="354"/>
    <x v="5"/>
    <s v="FY"/>
    <s v="Unavailable"/>
    <x v="34"/>
    <s v="Unavailable"/>
    <s v="Unavailable"/>
    <s v="Unavailable"/>
    <s v="Unavailable"/>
    <s v="Unavailable"/>
    <s v="Unavailable"/>
    <s v="Unavailable"/>
  </r>
  <r>
    <s v="9607.SR"/>
    <x v="355"/>
    <x v="5"/>
    <s v="FY"/>
    <s v="Unavailable"/>
    <x v="34"/>
    <s v="Unavailable"/>
    <s v="Unavailable"/>
    <s v="Unavailable"/>
    <s v="Unavailable"/>
    <s v="Unavailable"/>
    <s v="Unavailable"/>
    <s v="Unavailable"/>
  </r>
  <r>
    <s v="9608.SR"/>
    <x v="356"/>
    <x v="5"/>
    <s v="FY"/>
    <s v="Unavailable"/>
    <x v="34"/>
    <s v="Unavailable"/>
    <s v="Unavailable"/>
    <s v="Unavailable"/>
    <s v="Unavailable"/>
    <s v="Unavailable"/>
    <s v="Unavailable"/>
    <s v="Unavailable"/>
  </r>
  <r>
    <s v="9609.SR"/>
    <x v="357"/>
    <x v="5"/>
    <s v="FY"/>
    <s v="Unavailable"/>
    <x v="34"/>
    <s v="Unavailable"/>
    <s v="Unavailable"/>
    <s v="Unavailable"/>
    <s v="Unavailable"/>
    <s v="Unavailable"/>
    <s v="Unavailable"/>
    <s v="Unavailable"/>
  </r>
  <r>
    <s v="9610.SR"/>
    <x v="358"/>
    <x v="5"/>
    <s v="FY"/>
    <s v="Unavailable"/>
    <x v="34"/>
    <s v="Unavailable"/>
    <s v="Unavailable"/>
    <s v="Unavailable"/>
    <s v="Unavailable"/>
    <s v="Unavailable"/>
    <s v="Unavailable"/>
    <s v="Unavailable"/>
  </r>
  <r>
    <s v="9611.SR"/>
    <x v="359"/>
    <x v="5"/>
    <s v="FY"/>
    <s v="Unavailable"/>
    <x v="34"/>
    <s v="Unavailable"/>
    <s v="Unavailable"/>
    <s v="Unavailable"/>
    <s v="Unavailable"/>
    <s v="Unavailable"/>
    <s v="Unavailable"/>
    <s v="Unavailable"/>
  </r>
  <r>
    <s v="9612.SR"/>
    <x v="360"/>
    <x v="5"/>
    <s v="FY"/>
    <s v="Unavailable"/>
    <x v="34"/>
    <s v="Unavailable"/>
    <s v="Unavailable"/>
    <s v="Unavailable"/>
    <s v="Unavailable"/>
    <s v="Unavailable"/>
    <s v="Unavailable"/>
    <s v="Unavailable"/>
  </r>
  <r>
    <s v="9613.SR"/>
    <x v="361"/>
    <x v="5"/>
    <s v="FY"/>
    <s v="Unavailable"/>
    <x v="34"/>
    <s v="Unavailable"/>
    <s v="Unavailable"/>
    <s v="Unavailable"/>
    <s v="Unavailable"/>
    <s v="Unavailable"/>
    <s v="Unavailable"/>
    <s v="Unavailable"/>
  </r>
  <r>
    <s v="9614.SR"/>
    <x v="362"/>
    <x v="5"/>
    <s v="FY"/>
    <s v="Unavailable"/>
    <x v="34"/>
    <s v="Unavailable"/>
    <s v="Unavailable"/>
    <s v="Unavailable"/>
    <s v="Unavailable"/>
    <s v="Unavailable"/>
    <s v="Unavailable"/>
    <s v="Unavailable"/>
  </r>
  <r>
    <s v="9615.SR"/>
    <x v="363"/>
    <x v="5"/>
    <s v="FY"/>
    <s v="Unavailable"/>
    <x v="34"/>
    <s v="Unavailable"/>
    <s v="Unavailable"/>
    <s v="Unavailable"/>
    <s v="Unavailable"/>
    <s v="Unavailable"/>
    <s v="Unavailable"/>
    <s v="Unavailable"/>
  </r>
  <r>
    <s v="9616.SR"/>
    <x v="364"/>
    <x v="5"/>
    <s v="FY"/>
    <s v="Unavailable"/>
    <x v="34"/>
    <s v="Unavailable"/>
    <s v="Unavailable"/>
    <s v="Unavailable"/>
    <s v="Unavailable"/>
    <s v="Unavailable"/>
    <s v="Unavailable"/>
    <s v="Unavailable"/>
  </r>
  <r>
    <s v="9617.SR"/>
    <x v="365"/>
    <x v="5"/>
    <s v="FY"/>
    <s v="Unavailable"/>
    <x v="34"/>
    <s v="Unavailable"/>
    <s v="Unavailable"/>
    <s v="Unavailable"/>
    <s v="Unavailable"/>
    <s v="Unavailable"/>
    <s v="Unavailable"/>
    <s v="Unavailable"/>
  </r>
  <r>
    <s v="9618.SR"/>
    <x v="366"/>
    <x v="5"/>
    <s v="FY"/>
    <s v="Unavailable"/>
    <x v="34"/>
    <s v="Unavailable"/>
    <s v="Unavailable"/>
    <s v="Unavailable"/>
    <s v="Unavailable"/>
    <s v="Unavailable"/>
    <s v="Unavailable"/>
    <s v="Unavailable"/>
  </r>
  <r>
    <s v="9619.SR"/>
    <x v="367"/>
    <x v="5"/>
    <s v="FY"/>
    <s v="Unavailable"/>
    <x v="34"/>
    <s v="Unavailable"/>
    <s v="Unavailable"/>
    <s v="Unavailable"/>
    <s v="Unavailable"/>
    <s v="Unavailable"/>
    <s v="Unavailable"/>
    <s v="Unavailable"/>
  </r>
  <r>
    <s v="9620.SR"/>
    <x v="368"/>
    <x v="5"/>
    <s v="FY"/>
    <s v="Unavailable"/>
    <x v="34"/>
    <s v="Unavailable"/>
    <s v="Unavailable"/>
    <s v="Unavailable"/>
    <s v="Unavailable"/>
    <s v="Unavailable"/>
    <s v="Unavailable"/>
    <s v="Unavailable"/>
  </r>
  <r>
    <s v="9621.SR"/>
    <x v="369"/>
    <x v="5"/>
    <s v="FY"/>
    <s v="Unavailable"/>
    <x v="34"/>
    <s v="Unavailable"/>
    <s v="Unavailable"/>
    <s v="Unavailable"/>
    <s v="Unavailable"/>
    <s v="Unavailable"/>
    <s v="Unavailable"/>
    <s v="Unavailable"/>
  </r>
  <r>
    <s v="9622.SR"/>
    <x v="370"/>
    <x v="5"/>
    <s v="FY"/>
    <s v="Unavailable"/>
    <x v="34"/>
    <s v="Unavailable"/>
    <s v="Unavailable"/>
    <s v="Unavailable"/>
    <s v="Unavailable"/>
    <s v="Unavailable"/>
    <s v="Unavailable"/>
    <s v="Unavailable"/>
  </r>
  <r>
    <s v="9623.SR"/>
    <x v="371"/>
    <x v="5"/>
    <s v="FY"/>
    <s v="Unavailable"/>
    <x v="34"/>
    <s v="Unavailable"/>
    <s v="Unavailable"/>
    <s v="Unavailable"/>
    <s v="Unavailable"/>
    <s v="Unavailable"/>
    <s v="Unavailable"/>
    <s v="Unavailable"/>
  </r>
  <r>
    <s v="9624.SR"/>
    <x v="372"/>
    <x v="5"/>
    <s v="FY"/>
    <s v="Unavailable"/>
    <x v="34"/>
    <s v="Unavailable"/>
    <s v="Unavailable"/>
    <s v="Unavailable"/>
    <s v="Unavailable"/>
    <s v="Unavailable"/>
    <s v="Unavailable"/>
    <s v="Unavailable"/>
  </r>
  <r>
    <s v="9625.SR"/>
    <x v="373"/>
    <x v="5"/>
    <s v="FY"/>
    <s v="Unavailable"/>
    <x v="34"/>
    <s v="Unavailable"/>
    <s v="Unavailable"/>
    <s v="Unavailable"/>
    <s v="Unavailable"/>
    <s v="Unavailable"/>
    <s v="Unavailable"/>
    <s v="Unavailable"/>
  </r>
  <r>
    <s v="9626.SR"/>
    <x v="374"/>
    <x v="5"/>
    <s v="FY"/>
    <s v="Unavailable"/>
    <x v="34"/>
    <s v="Unavailable"/>
    <s v="Unavailable"/>
    <s v="Unavailable"/>
    <s v="Unavailable"/>
    <s v="Unavailable"/>
    <s v="Unavailable"/>
    <s v="Unavailable"/>
  </r>
  <r>
    <s v="9627.SR"/>
    <x v="375"/>
    <x v="5"/>
    <s v="FY"/>
    <s v="Unavailable"/>
    <x v="34"/>
    <s v="Unavailable"/>
    <s v="Unavailable"/>
    <s v="Unavailable"/>
    <s v="Unavailable"/>
    <s v="Unavailable"/>
    <s v="Unavailable"/>
    <s v="Unavailable"/>
  </r>
  <r>
    <s v="9628.SR"/>
    <x v="376"/>
    <x v="5"/>
    <s v="FY"/>
    <s v="Unavailable"/>
    <x v="34"/>
    <s v="Unavailable"/>
    <s v="Unavailable"/>
    <s v="Unavailable"/>
    <s v="Unavailable"/>
    <s v="Unavailable"/>
    <s v="Unavailable"/>
    <s v="Unavailable"/>
  </r>
  <r>
    <s v="1010.SR"/>
    <x v="0"/>
    <x v="6"/>
    <s v="FY"/>
    <n v="8914831000"/>
    <x v="1640"/>
    <n v="926271000"/>
    <n v="0"/>
    <n v="4716085000"/>
    <n v="4962236000"/>
    <n v="1"/>
    <n v="0.52901563699999998"/>
    <n v="0.56231980199999998"/>
  </r>
  <r>
    <s v="1020.SR"/>
    <x v="1"/>
    <x v="6"/>
    <s v="FY"/>
    <n v="2717930000"/>
    <x v="1641"/>
    <n v="453586000"/>
    <n v="0"/>
    <n v="1000307000"/>
    <n v="1082922000"/>
    <n v="1"/>
    <n v="0.36804001600000003"/>
    <n v="0.40227305299999999"/>
  </r>
  <r>
    <s v="1030.SR"/>
    <x v="2"/>
    <x v="6"/>
    <s v="FY"/>
    <n v="2712760000"/>
    <x v="1642"/>
    <n v="252001000"/>
    <n v="0"/>
    <n v="1458718000"/>
    <n v="1435812000"/>
    <n v="1"/>
    <n v="0.53772467899999998"/>
    <n v="0.57578149199999995"/>
  </r>
  <r>
    <s v="1050.SR"/>
    <x v="3"/>
    <x v="6"/>
    <s v="FY"/>
    <n v="6342637000"/>
    <x v="1643"/>
    <n v="503046000"/>
    <n v="0"/>
    <n v="3307054000"/>
    <n v="3458691000"/>
    <n v="1"/>
    <n v="0.52140048400000005"/>
    <n v="0.545706778"/>
  </r>
  <r>
    <s v="1060.SR"/>
    <x v="4"/>
    <x v="6"/>
    <s v="FY"/>
    <n v="7390867000"/>
    <x v="1644"/>
    <n v="748180000"/>
    <n v="0"/>
    <n v="4933108000"/>
    <n v="4995017000"/>
    <n v="1"/>
    <n v="0.66745998799999995"/>
    <n v="0.68524748199999996"/>
  </r>
  <r>
    <s v="1080.SR"/>
    <x v="5"/>
    <x v="6"/>
    <s v="FY"/>
    <n v="6539649000"/>
    <x v="1645"/>
    <n v="608217000"/>
    <n v="0"/>
    <n v="3310164000"/>
    <n v="3522907000"/>
    <n v="1"/>
    <n v="0.50616844999999999"/>
    <n v="0.54035835899999995"/>
  </r>
  <r>
    <s v="1111.SR"/>
    <x v="6"/>
    <x v="6"/>
    <s v="FY"/>
    <n v="651878436"/>
    <x v="1646"/>
    <n v="0"/>
    <n v="0"/>
    <n v="154815749"/>
    <n v="686694181"/>
    <n v="0.52602592800000003"/>
    <n v="0.237491748"/>
    <n v="1.0534083400000001"/>
  </r>
  <r>
    <s v="1120.SR"/>
    <x v="7"/>
    <x v="6"/>
    <s v="FY"/>
    <n v="17271705000"/>
    <x v="1647"/>
    <n v="1925518000"/>
    <n v="0"/>
    <n v="10296867000"/>
    <n v="10707526000"/>
    <n v="1"/>
    <n v="0.596169689"/>
    <n v="0.62272103400000001"/>
  </r>
  <r>
    <s v="1140.SR"/>
    <x v="8"/>
    <x v="6"/>
    <s v="FY"/>
    <n v="3381664000"/>
    <x v="1648"/>
    <n v="406499000"/>
    <n v="0"/>
    <n v="1110510000"/>
    <n v="1218602000"/>
    <n v="1"/>
    <n v="0.32839158499999999"/>
    <n v="0.36035572999999999"/>
  </r>
  <r>
    <s v="1150.SR"/>
    <x v="9"/>
    <x v="6"/>
    <s v="FY"/>
    <n v="4771166000"/>
    <x v="1649"/>
    <n v="578719000"/>
    <n v="0"/>
    <n v="2517433000"/>
    <n v="2627103000"/>
    <n v="1"/>
    <n v="0.52763475400000004"/>
    <n v="0.56498243800000003"/>
  </r>
  <r>
    <s v="1180.SR"/>
    <x v="10"/>
    <x v="6"/>
    <s v="FY"/>
    <n v="19249399000"/>
    <x v="1650"/>
    <n v="1621589000"/>
    <n v="0"/>
    <n v="10667316000"/>
    <n v="11437444000"/>
    <n v="1"/>
    <n v="0.55416358700000001"/>
    <n v="0.58571392300000003"/>
  </r>
  <r>
    <s v="1182.SR"/>
    <x v="11"/>
    <x v="6"/>
    <s v="FY"/>
    <n v="177641000"/>
    <x v="1651"/>
    <n v="14377000"/>
    <n v="0"/>
    <n v="97613000"/>
    <n v="0"/>
    <n v="0.97395871499999997"/>
    <n v="0.54949589300000001"/>
    <n v="0.566631577"/>
  </r>
  <r>
    <s v="1183.SR"/>
    <x v="12"/>
    <x v="6"/>
    <s v="FY"/>
    <n v="183200846"/>
    <x v="1652"/>
    <n v="7779027"/>
    <n v="131699801"/>
    <n v="40727690"/>
    <n v="78558458"/>
    <n v="0.26595264200000002"/>
    <n v="0.22231169200000001"/>
    <n v="0.42881056400000001"/>
  </r>
  <r>
    <s v="1201.SR"/>
    <x v="13"/>
    <x v="6"/>
    <s v="FY"/>
    <n v="1343760000"/>
    <x v="1653"/>
    <n v="17272000"/>
    <n v="59372000"/>
    <n v="-39730000"/>
    <n v="101483000"/>
    <n v="9.5535660999999994E-2"/>
    <n v="-2.9566292000000001E-2"/>
    <n v="8.3040870000000003E-2"/>
  </r>
  <r>
    <s v="1202.SR"/>
    <x v="14"/>
    <x v="6"/>
    <s v="FY"/>
    <n v="833613856"/>
    <x v="1654"/>
    <n v="7818359"/>
    <n v="0"/>
    <n v="99443935"/>
    <n v="215028107"/>
    <n v="0.28271404100000003"/>
    <n v="0.119292565"/>
    <n v="0.259403312"/>
  </r>
  <r>
    <s v="1210.SR"/>
    <x v="15"/>
    <x v="6"/>
    <s v="FY"/>
    <n v="605189925"/>
    <x v="1655"/>
    <n v="7379743"/>
    <n v="0"/>
    <n v="49667629"/>
    <n v="109990135"/>
    <n v="0.25576270600000001"/>
    <n v="8.2069490999999994E-2"/>
    <n v="0.180545712"/>
  </r>
  <r>
    <s v="1211.SR"/>
    <x v="16"/>
    <x v="6"/>
    <s v="FY"/>
    <n v="14170759920"/>
    <x v="1656"/>
    <n v="141515057"/>
    <n v="1467935557"/>
    <n v="1847917080"/>
    <n v="7283451321"/>
    <n v="0.360028868"/>
    <n v="0.13040352699999999"/>
    <n v="0.50515879200000002"/>
  </r>
  <r>
    <s v="1212.SR"/>
    <x v="17"/>
    <x v="6"/>
    <s v="FY"/>
    <n v="1774514145"/>
    <x v="1657"/>
    <n v="35826714"/>
    <n v="70338851"/>
    <n v="22475438"/>
    <n v="206092487"/>
    <n v="0.38859136300000002"/>
    <n v="1.2665686000000001E-2"/>
    <n v="0.12651279500000001"/>
  </r>
  <r>
    <s v="1213.SR"/>
    <x v="18"/>
    <x v="6"/>
    <s v="FY"/>
    <n v="401052000"/>
    <x v="1658"/>
    <n v="22061000"/>
    <n v="17559000"/>
    <n v="-55431000"/>
    <n v="1419999"/>
    <n v="0.119311212"/>
    <n v="-0.13821399700000001"/>
    <n v="-6.0383691000000003E-2"/>
  </r>
  <r>
    <s v="1214.SR"/>
    <x v="19"/>
    <x v="6"/>
    <s v="FY"/>
    <n v="774025000"/>
    <x v="1659"/>
    <n v="27458000"/>
    <n v="32862000"/>
    <n v="-196542000"/>
    <n v="-139905000"/>
    <n v="0.12753851599999999"/>
    <n v="-0.25392203099999999"/>
    <n v="-0.16954749499999999"/>
  </r>
  <r>
    <s v="1301.SR"/>
    <x v="20"/>
    <x v="6"/>
    <s v="FY"/>
    <n v="534964535"/>
    <x v="1660"/>
    <n v="16066787"/>
    <n v="0"/>
    <n v="7107266"/>
    <n v="30573633"/>
    <n v="8.6257542000000006E-2"/>
    <n v="1.328549E-2"/>
    <n v="8.6257542000000006E-2"/>
  </r>
  <r>
    <s v="1302.SR"/>
    <x v="21"/>
    <x v="6"/>
    <s v="FY"/>
    <n v="1953455000"/>
    <x v="1661"/>
    <n v="20355000"/>
    <n v="0"/>
    <n v="-218353000"/>
    <n v="-128399000"/>
    <n v="7.9641455999999999E-2"/>
    <n v="-0.11177785"/>
    <n v="2.7795879999999999E-2"/>
  </r>
  <r>
    <s v="1303.SR"/>
    <x v="22"/>
    <x v="6"/>
    <s v="FY"/>
    <n v="705887234"/>
    <x v="1662"/>
    <n v="39252846"/>
    <n v="9297281"/>
    <n v="7113415"/>
    <n v="56050199"/>
    <n v="0.145163399"/>
    <n v="1.0077268E-2"/>
    <n v="4.1143431000000001E-2"/>
  </r>
  <r>
    <s v="1304.SR"/>
    <x v="23"/>
    <x v="6"/>
    <s v="FY"/>
    <n v="879528331"/>
    <x v="1663"/>
    <n v="43060918"/>
    <n v="10758845"/>
    <n v="-21525087"/>
    <n v="35555406"/>
    <n v="6.3461648999999995E-2"/>
    <n v="-2.4473444E-2"/>
    <n v="-4.7403560000000003E-3"/>
  </r>
  <r>
    <s v="1320.SR"/>
    <x v="24"/>
    <x v="6"/>
    <s v="FY"/>
    <n v="646201904"/>
    <x v="1664"/>
    <n v="7129157"/>
    <n v="12074033"/>
    <n v="-168657176"/>
    <n v="-106210055"/>
    <n v="-3.204887E-3"/>
    <n v="-0.26099764600000003"/>
    <n v="-5.1650603000000003E-2"/>
  </r>
  <r>
    <s v="1321.SR"/>
    <x v="25"/>
    <x v="6"/>
    <s v="FY"/>
    <n v="271922093"/>
    <x v="1665"/>
    <n v="0"/>
    <n v="16415194"/>
    <n v="-75789183"/>
    <n v="-31505190"/>
    <n v="-0.15911281299999999"/>
    <n v="-0.27871653299999999"/>
    <n v="-0.11586109"/>
  </r>
  <r>
    <s v="1322.SR"/>
    <x v="26"/>
    <x v="6"/>
    <s v="FY"/>
    <n v="263377273"/>
    <x v="1666"/>
    <n v="29475998"/>
    <n v="0"/>
    <n v="-25233338"/>
    <n v="104639041"/>
    <n v="3.0617589000000001E-2"/>
    <n v="-9.5806816000000003E-2"/>
    <n v="0.39729715399999999"/>
  </r>
  <r>
    <s v="1810.SR"/>
    <x v="27"/>
    <x v="6"/>
    <s v="FY"/>
    <n v="1947609663"/>
    <x v="1667"/>
    <n v="113413077"/>
    <n v="46262485"/>
    <n v="-144957446"/>
    <n v="237516309"/>
    <n v="0.73166396199999995"/>
    <n v="-7.4428386999999999E-2"/>
    <n v="0.126922486"/>
  </r>
  <r>
    <s v="1820.SR"/>
    <x v="28"/>
    <x v="6"/>
    <s v="FY"/>
    <n v="1150946000"/>
    <x v="1668"/>
    <n v="53415000"/>
    <n v="26365000"/>
    <n v="-76048000"/>
    <n v="116832000"/>
    <n v="0.19768607699999999"/>
    <n v="-6.6074341999999994E-2"/>
    <n v="0.111688993"/>
  </r>
  <r>
    <s v="1830.SR"/>
    <x v="29"/>
    <x v="6"/>
    <s v="FY"/>
    <n v="799946833"/>
    <x v="1669"/>
    <n v="19096290"/>
    <n v="0"/>
    <n v="180092445"/>
    <n v="312704686"/>
    <n v="0.38169318600000002"/>
    <n v="0.225130518"/>
    <n v="0.39554630800000001"/>
  </r>
  <r>
    <s v="1831.SR"/>
    <x v="30"/>
    <x v="6"/>
    <s v="FY"/>
    <n v="1351924291"/>
    <x v="1670"/>
    <n v="10312003"/>
    <n v="3655741"/>
    <n v="222249855"/>
    <n v="228450632"/>
    <n v="0.220708509"/>
    <n v="0.164395193"/>
    <n v="0.169702362"/>
  </r>
  <r>
    <s v="1832.SR"/>
    <x v="31"/>
    <x v="6"/>
    <s v="FY"/>
    <n v="39530674"/>
    <x v="1671"/>
    <n v="3796300"/>
    <n v="0"/>
    <n v="1348875"/>
    <n v="2034888"/>
    <n v="0.27280288699999999"/>
    <n v="3.4122236E-2"/>
    <n v="1.1643996E-2"/>
  </r>
  <r>
    <s v="1833.SR"/>
    <x v="32"/>
    <x v="6"/>
    <s v="FY"/>
    <n v="494466681"/>
    <x v="1672"/>
    <n v="18130435"/>
    <n v="0"/>
    <n v="13971594"/>
    <n v="20491534"/>
    <n v="8.8920012000000007E-2"/>
    <n v="2.8255886000000001E-2"/>
    <n v="3.8483361000000001E-2"/>
  </r>
  <r>
    <s v="1834.SR"/>
    <x v="33"/>
    <x v="6"/>
    <s v="FY"/>
    <s v="Unavailable"/>
    <x v="34"/>
    <s v="Unavailable"/>
    <s v="Unavailable"/>
    <s v="Unavailable"/>
    <s v="Unavailable"/>
    <s v="Unavailable"/>
    <s v="Unavailable"/>
    <s v="Unavailable"/>
  </r>
  <r>
    <s v="1835.SR"/>
    <x v="34"/>
    <x v="6"/>
    <s v="FY"/>
    <s v="Unavailable"/>
    <x v="34"/>
    <s v="Unavailable"/>
    <s v="Unavailable"/>
    <s v="Unavailable"/>
    <s v="Unavailable"/>
    <s v="Unavailable"/>
    <s v="Unavailable"/>
    <s v="Unavailable"/>
  </r>
  <r>
    <s v="2001.SR"/>
    <x v="35"/>
    <x v="6"/>
    <s v="FY"/>
    <n v="701612727"/>
    <x v="1673"/>
    <n v="11306143"/>
    <n v="38342116"/>
    <n v="46153843"/>
    <n v="220899438"/>
    <n v="0.27874530800000002"/>
    <n v="6.5782505000000005E-2"/>
    <n v="0.31484525400000002"/>
  </r>
  <r>
    <s v="2010.SR"/>
    <x v="36"/>
    <x v="6"/>
    <s v="FY"/>
    <n v="169128339000"/>
    <x v="1674"/>
    <n v="10504993000"/>
    <n v="2646115000"/>
    <n v="21520678000"/>
    <n v="51857947000"/>
    <n v="0.34089781400000002"/>
    <n v="0.12724466000000001"/>
    <n v="0.30235385300000001"/>
  </r>
  <r>
    <s v="2020.SR"/>
    <x v="37"/>
    <x v="6"/>
    <s v="FY"/>
    <n v="3859836000"/>
    <x v="1675"/>
    <n v="150459000"/>
    <n v="22588000"/>
    <n v="1738438000"/>
    <n v="2209899000"/>
    <n v="0.55215972899999999"/>
    <n v="0.45039167499999999"/>
    <n v="0.60449459500000002"/>
  </r>
  <r>
    <s v="2030.SR"/>
    <x v="38"/>
    <x v="6"/>
    <s v="FY"/>
    <n v="18994900"/>
    <x v="1676"/>
    <n v="2665991"/>
    <n v="0"/>
    <n v="14556249"/>
    <n v="16153147"/>
    <n v="0.99979483999999996"/>
    <n v="0.76632406600000003"/>
    <n v="0.79270230399999997"/>
  </r>
  <r>
    <s v="2040.SR"/>
    <x v="39"/>
    <x v="6"/>
    <s v="FY"/>
    <n v="1028048000"/>
    <x v="1677"/>
    <n v="81311000"/>
    <n v="47537000"/>
    <n v="-220604000"/>
    <n v="42168000"/>
    <n v="0.104862808"/>
    <n v="-0.214585311"/>
    <n v="-0.158950749"/>
  </r>
  <r>
    <s v="2050.SR"/>
    <x v="40"/>
    <x v="6"/>
    <s v="FY"/>
    <n v="21814563000"/>
    <x v="1678"/>
    <n v="248681000"/>
    <n v="401767000"/>
    <n v="-520380000"/>
    <n v="1062809000"/>
    <n v="0.17868600000000001"/>
    <n v="-2.3854706999999999E-2"/>
    <n v="4.8720159999999998E-2"/>
  </r>
  <r>
    <s v="2060.SR"/>
    <x v="41"/>
    <x v="6"/>
    <s v="FY"/>
    <n v="11439283000"/>
    <x v="1679"/>
    <n v="434678000"/>
    <n v="706031000"/>
    <n v="1202094000"/>
    <n v="412610000"/>
    <n v="0.26744184900000001"/>
    <n v="0.105084733"/>
    <n v="0.33833903799999998"/>
  </r>
  <r>
    <s v="2070.SR"/>
    <x v="42"/>
    <x v="6"/>
    <s v="FY"/>
    <n v="1274819488"/>
    <x v="1680"/>
    <n v="195399272"/>
    <n v="0"/>
    <n v="102828944"/>
    <n v="162566902"/>
    <n v="0.48665850700000002"/>
    <n v="8.0661572000000001E-2"/>
    <n v="3.2302372000000003E-2"/>
  </r>
  <r>
    <s v="2080.SR"/>
    <x v="43"/>
    <x v="6"/>
    <s v="FY"/>
    <n v="1896443376"/>
    <x v="1681"/>
    <n v="92631653"/>
    <n v="0"/>
    <n v="117147979"/>
    <n v="175735125"/>
    <n v="0.126952337"/>
    <n v="6.1772463E-2"/>
    <n v="5.2245751E-2"/>
  </r>
  <r>
    <s v="2081.SR"/>
    <x v="44"/>
    <x v="6"/>
    <s v="FY"/>
    <n v="356265039"/>
    <x v="1682"/>
    <n v="13124495"/>
    <n v="0"/>
    <n v="51147719"/>
    <n v="69621654"/>
    <n v="0.21265927300000001"/>
    <n v="0.14356648399999999"/>
    <n v="0.19542095500000001"/>
  </r>
  <r>
    <s v="2082.SR"/>
    <x v="45"/>
    <x v="6"/>
    <s v="FY"/>
    <n v="3388158000"/>
    <x v="1683"/>
    <n v="664848000"/>
    <n v="0"/>
    <n v="-101888000"/>
    <n v="464506000"/>
    <n v="0.41506210799999999"/>
    <n v="-3.0071797000000001E-2"/>
    <n v="0.31897066200000002"/>
  </r>
  <r>
    <s v="2083.SR"/>
    <x v="46"/>
    <x v="6"/>
    <s v="FY"/>
    <n v="6439830000"/>
    <x v="1684"/>
    <n v="247737000"/>
    <n v="0"/>
    <n v="203965000"/>
    <n v="1929914000"/>
    <n v="0.121518115"/>
    <n v="3.167242E-2"/>
    <n v="0.29760149000000002"/>
  </r>
  <r>
    <s v="2084.SR"/>
    <x v="47"/>
    <x v="6"/>
    <s v="FY"/>
    <s v="Unavailable"/>
    <x v="34"/>
    <s v="Unavailable"/>
    <s v="Unavailable"/>
    <s v="Unavailable"/>
    <s v="Unavailable"/>
    <s v="Unavailable"/>
    <s v="Unavailable"/>
    <s v="Unavailable"/>
  </r>
  <r>
    <s v="2090.SR"/>
    <x v="48"/>
    <x v="6"/>
    <s v="FY"/>
    <n v="61187217"/>
    <x v="1685"/>
    <n v="5190219"/>
    <n v="0"/>
    <n v="-17077728"/>
    <n v="18270559"/>
    <n v="0.31438597699999998"/>
    <n v="-0.27910614099999997"/>
    <n v="0.186440723"/>
  </r>
  <r>
    <s v="2100.SR"/>
    <x v="49"/>
    <x v="6"/>
    <s v="FY"/>
    <n v="80131972"/>
    <x v="1686"/>
    <n v="2472099"/>
    <n v="0"/>
    <n v="-26501162"/>
    <n v="-12745476"/>
    <n v="0.164472228"/>
    <n v="-0.33071895499999998"/>
    <n v="-7.8416303000000007E-2"/>
  </r>
  <r>
    <s v="2110.SR"/>
    <x v="50"/>
    <x v="6"/>
    <s v="FY"/>
    <n v="865023000"/>
    <x v="1687"/>
    <n v="20033000"/>
    <n v="43981000"/>
    <n v="-62952000"/>
    <n v="122452000"/>
    <n v="-0.110824799"/>
    <n v="-7.2774943999999994E-2"/>
    <n v="-0.27815561"/>
  </r>
  <r>
    <s v="2120.SR"/>
    <x v="51"/>
    <x v="6"/>
    <s v="FY"/>
    <n v="44624846"/>
    <x v="1688"/>
    <n v="1337591"/>
    <n v="73067"/>
    <n v="37011085"/>
    <n v="37954962"/>
    <n v="0.98876482399999999"/>
    <n v="0.82938291799999997"/>
    <n v="0.85183939900000005"/>
  </r>
  <r>
    <s v="2130.SR"/>
    <x v="52"/>
    <x v="6"/>
    <s v="FY"/>
    <n v="190141871"/>
    <x v="1689"/>
    <n v="37253501"/>
    <n v="3549258"/>
    <n v="-30082154"/>
    <n v="-14609039"/>
    <n v="0.15109489000000001"/>
    <n v="-0.15820899299999999"/>
    <n v="-0.13136779900000001"/>
  </r>
  <r>
    <s v="2140.SR"/>
    <x v="53"/>
    <x v="6"/>
    <s v="FY"/>
    <n v="225653951"/>
    <x v="1690"/>
    <n v="10053110"/>
    <n v="1324073"/>
    <n v="7221260"/>
    <n v="9627932"/>
    <n v="3.8137195999999998E-2"/>
    <n v="3.2001478E-2"/>
    <n v="5.1735819000000002E-2"/>
  </r>
  <r>
    <s v="2150.SR"/>
    <x v="54"/>
    <x v="6"/>
    <s v="FY"/>
    <n v="98665188"/>
    <x v="1691"/>
    <n v="6161920"/>
    <n v="2318812"/>
    <n v="30647168"/>
    <n v="14930823"/>
    <n v="0.30068426999999998"/>
    <n v="0.31061784399999998"/>
    <n v="0.14851089100000001"/>
  </r>
  <r>
    <s v="2160.SR"/>
    <x v="55"/>
    <x v="6"/>
    <s v="FY"/>
    <n v="947594000"/>
    <x v="1692"/>
    <n v="21726000"/>
    <n v="16730000"/>
    <n v="-232594000"/>
    <n v="-2813000"/>
    <n v="0.101425294"/>
    <n v="-0.245457443"/>
    <n v="-4.4297452000000001E-2"/>
  </r>
  <r>
    <s v="2170.SR"/>
    <x v="56"/>
    <x v="6"/>
    <s v="FY"/>
    <n v="25871000"/>
    <x v="1693"/>
    <n v="3985000"/>
    <n v="0"/>
    <n v="104750000"/>
    <n v="-11789000"/>
    <n v="0.179196784"/>
    <n v="4.0489351009999996"/>
    <n v="-0.46646824599999998"/>
  </r>
  <r>
    <s v="2180.SR"/>
    <x v="57"/>
    <x v="6"/>
    <s v="FY"/>
    <n v="163549190"/>
    <x v="1694"/>
    <n v="25706461"/>
    <n v="347826"/>
    <n v="-5477684"/>
    <n v="2780008"/>
    <n v="0.177225574"/>
    <n v="-3.3492578000000002E-2"/>
    <n v="-1.0267877E-2"/>
  </r>
  <r>
    <s v="2190.SR"/>
    <x v="58"/>
    <x v="6"/>
    <s v="FY"/>
    <n v="564704864"/>
    <x v="1695"/>
    <n v="33314979"/>
    <n v="50779637"/>
    <n v="46745090"/>
    <n v="247226852"/>
    <n v="0.39324213800000002"/>
    <n v="8.2777912999999995E-2"/>
    <n v="0.48567459699999999"/>
  </r>
  <r>
    <s v="2200.SR"/>
    <x v="59"/>
    <x v="6"/>
    <s v="FY"/>
    <n v="698311000"/>
    <x v="1696"/>
    <n v="17730000"/>
    <n v="28309000"/>
    <n v="-122699000"/>
    <n v="-63351000"/>
    <n v="-7.1967933999999997E-2"/>
    <n v="-0.17570824500000001"/>
    <n v="-0.12889386"/>
  </r>
  <r>
    <s v="2210.SR"/>
    <x v="60"/>
    <x v="6"/>
    <s v="FY"/>
    <n v="624344000"/>
    <x v="1697"/>
    <n v="37146000"/>
    <n v="28224000"/>
    <n v="35275000"/>
    <n v="125638000"/>
    <n v="0.20431845300000001"/>
    <n v="5.6499302000000001E-2"/>
    <n v="0.112132094"/>
  </r>
  <r>
    <s v="2220.SR"/>
    <x v="61"/>
    <x v="6"/>
    <s v="FY"/>
    <n v="391170208"/>
    <x v="1698"/>
    <n v="17340028"/>
    <n v="4480945"/>
    <n v="3761129"/>
    <n v="34081648"/>
    <n v="0.122474583"/>
    <n v="9.6150699999999999E-3"/>
    <n v="3.7903559000000003E-2"/>
  </r>
  <r>
    <s v="2222.SR"/>
    <x v="62"/>
    <x v="6"/>
    <s v="FY"/>
    <n v="1334778000000"/>
    <x v="1699"/>
    <n v="31250000000"/>
    <n v="2959000000"/>
    <n v="416196000000"/>
    <n v="843604000000"/>
    <n v="0.62916829600000002"/>
    <n v="0.311809155"/>
    <n v="0.630303316"/>
  </r>
  <r>
    <s v="2223.SR"/>
    <x v="63"/>
    <x v="6"/>
    <s v="FY"/>
    <n v="4010322172"/>
    <x v="1700"/>
    <n v="161255677"/>
    <n v="0"/>
    <n v="109782112"/>
    <n v="499751824"/>
    <n v="0.10221593599999999"/>
    <n v="2.7374886000000001E-2"/>
    <n v="0.124801896"/>
  </r>
  <r>
    <s v="2230.SR"/>
    <x v="64"/>
    <x v="6"/>
    <s v="FY"/>
    <n v="2948532000"/>
    <x v="1701"/>
    <n v="116164000"/>
    <n v="41319000"/>
    <n v="115993000"/>
    <n v="222022000"/>
    <n v="0.13920283"/>
    <n v="3.9339236999999999E-2"/>
    <n v="6.2473461000000001E-2"/>
  </r>
  <r>
    <s v="2240.SR"/>
    <x v="65"/>
    <x v="6"/>
    <s v="FY"/>
    <n v="4313649000"/>
    <x v="1702"/>
    <n v="67390000"/>
    <n v="97619000"/>
    <n v="-139833000"/>
    <n v="97808000"/>
    <n v="0.16376274499999999"/>
    <n v="-3.2416407000000001E-2"/>
    <n v="5.2720561999999999E-2"/>
  </r>
  <r>
    <s v="2250.SR"/>
    <x v="66"/>
    <x v="6"/>
    <s v="FY"/>
    <n v="8930414000"/>
    <x v="1703"/>
    <n v="230902000"/>
    <n v="295101000"/>
    <n v="864908000"/>
    <n v="3347744000"/>
    <n v="0.30044587"/>
    <n v="9.6849709000000006E-2"/>
    <n v="0.25866415599999998"/>
  </r>
  <r>
    <s v="2270.SR"/>
    <x v="67"/>
    <x v="6"/>
    <s v="FY"/>
    <n v="1812960000"/>
    <x v="1704"/>
    <n v="29010000"/>
    <n v="830000"/>
    <n v="218387000"/>
    <n v="295863000"/>
    <n v="0.320083179"/>
    <n v="0.120458808"/>
    <n v="0.16319334099999999"/>
  </r>
  <r>
    <s v="2280.SR"/>
    <x v="68"/>
    <x v="6"/>
    <s v="FY"/>
    <n v="13722797000"/>
    <x v="1705"/>
    <n v="89062000"/>
    <n v="420251000"/>
    <n v="2008869000"/>
    <n v="4666670000"/>
    <n v="0.39681137900000002"/>
    <n v="0.14638918000000001"/>
    <n v="0.350981873"/>
  </r>
  <r>
    <s v="2281.SR"/>
    <x v="69"/>
    <x v="6"/>
    <s v="FY"/>
    <n v="1091358825"/>
    <x v="1706"/>
    <n v="145095000"/>
    <n v="0"/>
    <n v="74897529"/>
    <n v="113046188"/>
    <n v="0.219832996"/>
    <n v="6.8627776000000001E-2"/>
    <n v="0.10277507"/>
  </r>
  <r>
    <s v="2282.SR"/>
    <x v="70"/>
    <x v="6"/>
    <s v="FY"/>
    <n v="144215578"/>
    <x v="1707"/>
    <n v="2501479"/>
    <n v="0"/>
    <n v="26089995"/>
    <n v="30451423"/>
    <n v="0.222047406"/>
    <n v="0.18090968700000001"/>
    <n v="0.21115210600000001"/>
  </r>
  <r>
    <s v="2283.SR"/>
    <x v="71"/>
    <x v="6"/>
    <s v="FY"/>
    <n v="581235830"/>
    <x v="1708"/>
    <n v="46160693"/>
    <n v="0"/>
    <n v="103536029"/>
    <n v="147216429"/>
    <n v="0.29211536900000001"/>
    <n v="0.17813084400000001"/>
    <n v="0.25389358699999998"/>
  </r>
  <r>
    <s v="2284.SR"/>
    <x v="72"/>
    <x v="6"/>
    <s v="FY"/>
    <s v="Unavailable"/>
    <x v="34"/>
    <s v="Unavailable"/>
    <s v="Unavailable"/>
    <s v="Unavailable"/>
    <s v="Unavailable"/>
    <s v="Unavailable"/>
    <s v="Unavailable"/>
    <s v="Unavailable"/>
  </r>
  <r>
    <s v="2285.SR"/>
    <x v="73"/>
    <x v="6"/>
    <s v="FY"/>
    <s v="Unavailable"/>
    <x v="34"/>
    <s v="Unavailable"/>
    <s v="Unavailable"/>
    <s v="Unavailable"/>
    <s v="Unavailable"/>
    <s v="Unavailable"/>
    <s v="Unavailable"/>
    <s v="Unavailable"/>
  </r>
  <r>
    <s v="2286.SR"/>
    <x v="74"/>
    <x v="6"/>
    <s v="FY"/>
    <s v="Unavailable"/>
    <x v="34"/>
    <s v="Unavailable"/>
    <s v="Unavailable"/>
    <s v="Unavailable"/>
    <s v="Unavailable"/>
    <s v="Unavailable"/>
    <s v="Unavailable"/>
    <s v="Unavailable"/>
  </r>
  <r>
    <s v="2290.SR"/>
    <x v="75"/>
    <x v="6"/>
    <s v="FY"/>
    <n v="7628470000"/>
    <x v="1709"/>
    <n v="140866000"/>
    <n v="44129000"/>
    <n v="2413978000"/>
    <n v="3631227000"/>
    <n v="0.375624077"/>
    <n v="0.31644327100000003"/>
    <n v="0.47618028299999998"/>
  </r>
  <r>
    <s v="2300.SR"/>
    <x v="76"/>
    <x v="6"/>
    <s v="FY"/>
    <n v="541456468"/>
    <x v="1710"/>
    <n v="51423428"/>
    <n v="39552412"/>
    <n v="-114908287"/>
    <n v="-14242070"/>
    <n v="0.153592381"/>
    <n v="-0.21222073"/>
    <n v="-0.12658039400000001"/>
  </r>
  <r>
    <s v="2310.SR"/>
    <x v="77"/>
    <x v="6"/>
    <s v="FY"/>
    <n v="5035801237"/>
    <x v="1711"/>
    <n v="65791746"/>
    <n v="279813360"/>
    <n v="582952319"/>
    <n v="2000362310"/>
    <n v="0.32463120200000001"/>
    <n v="0.115761582"/>
    <n v="0.40141007000000001"/>
  </r>
  <r>
    <s v="2320.SR"/>
    <x v="78"/>
    <x v="6"/>
    <s v="FY"/>
    <n v="1083344902"/>
    <x v="1712"/>
    <n v="-36264453"/>
    <n v="24493525"/>
    <n v="69745673"/>
    <n v="121012917"/>
    <n v="0.16641969000000001"/>
    <n v="6.4379934E-2"/>
    <n v="9.8218041000000006E-2"/>
  </r>
  <r>
    <s v="2330.SR"/>
    <x v="79"/>
    <x v="6"/>
    <s v="FY"/>
    <n v="2748212000"/>
    <x v="1713"/>
    <n v="23269000"/>
    <n v="38515000"/>
    <n v="716960000"/>
    <n v="908118000"/>
    <n v="0.30113324600000002"/>
    <n v="0.26088234799999999"/>
    <n v="0.36082369199999997"/>
  </r>
  <r>
    <s v="2340.SR"/>
    <x v="80"/>
    <x v="6"/>
    <s v="FY"/>
    <n v="621190000"/>
    <x v="1714"/>
    <n v="19752000"/>
    <n v="4537000"/>
    <n v="8026000"/>
    <n v="88387000"/>
    <n v="9.3320884000000007E-2"/>
    <n v="1.2920363000000001E-2"/>
    <n v="5.1336949999999999E-2"/>
  </r>
  <r>
    <s v="2350.SR"/>
    <x v="81"/>
    <x v="6"/>
    <s v="FY"/>
    <n v="12263159000"/>
    <x v="1715"/>
    <n v="343426000"/>
    <n v="1004076000"/>
    <n v="1702248000"/>
    <n v="4914258000"/>
    <n v="0.27442578200000001"/>
    <n v="0.13880991000000001"/>
    <n v="0.415840975"/>
  </r>
  <r>
    <s v="2360.SR"/>
    <x v="82"/>
    <x v="6"/>
    <s v="FY"/>
    <n v="117964266"/>
    <x v="1716"/>
    <n v="11997906"/>
    <n v="1033293"/>
    <n v="4387898"/>
    <n v="21761459"/>
    <n v="0.218339171"/>
    <n v="3.7196841000000001E-2"/>
    <n v="6.5370016000000003E-2"/>
  </r>
  <r>
    <s v="2370.SR"/>
    <x v="83"/>
    <x v="6"/>
    <s v="FY"/>
    <n v="591857056"/>
    <x v="1717"/>
    <n v="6959216"/>
    <n v="6167746"/>
    <n v="-80112404"/>
    <n v="-41422344"/>
    <n v="8.0027799999999996E-2"/>
    <n v="-0.13535769"/>
    <n v="-6.8519258E-2"/>
  </r>
  <r>
    <s v="2380.SR"/>
    <x v="84"/>
    <x v="6"/>
    <s v="FY"/>
    <n v="40998191000"/>
    <x v="1718"/>
    <n v="149321000"/>
    <n v="455542000"/>
    <n v="668560000"/>
    <n v="3751934000"/>
    <n v="5.6466905999999997E-2"/>
    <n v="1.6307061000000001E-2"/>
    <n v="9.1798026000000005E-2"/>
  </r>
  <r>
    <s v="2381.SR"/>
    <x v="85"/>
    <x v="6"/>
    <s v="FY"/>
    <n v="2453680651"/>
    <x v="1719"/>
    <n v="113974756"/>
    <n v="0"/>
    <n v="92586551"/>
    <n v="779428285"/>
    <n v="0.23134874499999999"/>
    <n v="3.7733741000000001E-2"/>
    <n v="0.43237302700000002"/>
  </r>
  <r>
    <s v="2382.SR"/>
    <x v="86"/>
    <x v="6"/>
    <s v="FY"/>
    <n v="771129944"/>
    <x v="1720"/>
    <n v="86086336"/>
    <n v="0"/>
    <n v="273440798"/>
    <n v="371614833"/>
    <n v="0.476591712"/>
    <n v="0.35459756199999998"/>
    <n v="0.481909484"/>
  </r>
  <r>
    <s v="3001.SR"/>
    <x v="87"/>
    <x v="6"/>
    <s v="FY"/>
    <n v="195976878"/>
    <x v="1721"/>
    <n v="0"/>
    <n v="0"/>
    <n v="-23554700"/>
    <n v="-16881699"/>
    <n v="6.0630274999999997E-2"/>
    <n v="-0.12019122"/>
    <n v="-8.6141279000000001E-2"/>
  </r>
  <r>
    <s v="3002.SR"/>
    <x v="88"/>
    <x v="6"/>
    <s v="FY"/>
    <n v="278413000"/>
    <x v="1722"/>
    <n v="7149000"/>
    <n v="25845000"/>
    <n v="-83500000"/>
    <n v="43700000"/>
    <n v="-5.0116194000000003E-2"/>
    <n v="-0.29991415599999999"/>
    <n v="0.15370690300000001"/>
  </r>
  <r>
    <s v="3003.SR"/>
    <x v="89"/>
    <x v="6"/>
    <s v="FY"/>
    <n v="344896896"/>
    <x v="1723"/>
    <n v="23072113"/>
    <n v="0"/>
    <n v="110966278"/>
    <n v="154337489"/>
    <n v="0.2920103"/>
    <n v="0.32173753799999999"/>
    <n v="0.206764685"/>
  </r>
  <r>
    <s v="3004.SR"/>
    <x v="90"/>
    <x v="6"/>
    <s v="FY"/>
    <n v="392547887"/>
    <x v="1724"/>
    <n v="40868815"/>
    <n v="44779323"/>
    <n v="13514135"/>
    <n v="119446644"/>
    <n v="0.37599545699999998"/>
    <n v="3.4426717000000003E-2"/>
    <n v="0.147412191"/>
  </r>
  <r>
    <s v="3005.SR"/>
    <x v="91"/>
    <x v="6"/>
    <s v="FY"/>
    <n v="164437655"/>
    <x v="1725"/>
    <n v="8691742"/>
    <n v="20754028"/>
    <n v="10128157"/>
    <n v="87822512"/>
    <n v="0.29570315899999999"/>
    <n v="6.1592687E-2"/>
    <n v="0.21487404500000001"/>
  </r>
  <r>
    <s v="3007.SR"/>
    <x v="92"/>
    <x v="6"/>
    <s v="FY"/>
    <n v="488512214"/>
    <x v="1726"/>
    <n v="-8000355"/>
    <n v="13864802"/>
    <n v="34662745"/>
    <n v="75562701"/>
    <n v="0.13313053599999999"/>
    <n v="7.0955739000000004E-2"/>
    <n v="0.108451477"/>
  </r>
  <r>
    <s v="3008.SR"/>
    <x v="93"/>
    <x v="6"/>
    <s v="FY"/>
    <n v="50486051"/>
    <x v="1727"/>
    <n v="1025819"/>
    <n v="435892"/>
    <n v="9304248"/>
    <n v="15024805"/>
    <n v="0.31425702100000003"/>
    <n v="0.18429344"/>
    <n v="0.197727824"/>
  </r>
  <r>
    <s v="3010.SR"/>
    <x v="94"/>
    <x v="6"/>
    <s v="FY"/>
    <n v="600725000"/>
    <x v="1728"/>
    <n v="59185000"/>
    <n v="24205000"/>
    <n v="-26298000"/>
    <n v="149696000"/>
    <n v="6.2988888000000007E-2"/>
    <n v="-4.3777102999999998E-2"/>
    <n v="-2.5970285999999999E-2"/>
  </r>
  <r>
    <s v="3020.SR"/>
    <x v="95"/>
    <x v="6"/>
    <s v="FY"/>
    <n v="521216534"/>
    <x v="1729"/>
    <n v="50073579"/>
    <n v="0"/>
    <n v="-41082447"/>
    <n v="184703596"/>
    <n v="6.5401591999999995E-2"/>
    <n v="-7.8820307000000006E-2"/>
    <n v="-5.4081748999999998E-2"/>
  </r>
  <r>
    <s v="3030.SR"/>
    <x v="96"/>
    <x v="6"/>
    <s v="FY"/>
    <n v="1119564000"/>
    <x v="1730"/>
    <n v="16390000"/>
    <n v="20663000"/>
    <n v="400510000"/>
    <n v="617762000"/>
    <n v="0.48053706600000001"/>
    <n v="0.357737476"/>
    <n v="0.55941598699999995"/>
  </r>
  <r>
    <s v="3040.SR"/>
    <x v="97"/>
    <x v="6"/>
    <s v="FY"/>
    <n v="425729461"/>
    <x v="1731"/>
    <n v="19001521"/>
    <n v="0"/>
    <n v="120798213"/>
    <n v="207910226"/>
    <n v="0.32967338200000001"/>
    <n v="0.28374407699999998"/>
    <n v="0.26280464799999997"/>
  </r>
  <r>
    <s v="3050.SR"/>
    <x v="98"/>
    <x v="6"/>
    <s v="FY"/>
    <n v="887723870"/>
    <x v="1732"/>
    <n v="41165570"/>
    <n v="21912349"/>
    <n v="194782613"/>
    <n v="401281432"/>
    <n v="0.29479015600000003"/>
    <n v="0.21941801899999999"/>
    <n v="0.25311357499999998"/>
  </r>
  <r>
    <s v="3060.SR"/>
    <x v="99"/>
    <x v="6"/>
    <s v="FY"/>
    <n v="767133519"/>
    <x v="1733"/>
    <n v="9576047"/>
    <n v="8807297"/>
    <n v="91184733"/>
    <n v="305894800"/>
    <n v="0.18622712499999999"/>
    <n v="0.118864227"/>
    <n v="0.38133226100000001"/>
  </r>
  <r>
    <s v="3080.SR"/>
    <x v="100"/>
    <x v="6"/>
    <s v="FY"/>
    <n v="565744000"/>
    <x v="1734"/>
    <n v="48358000"/>
    <n v="1072000"/>
    <n v="69748000"/>
    <n v="178839000"/>
    <n v="0.23183984299999999"/>
    <n v="0.12328544399999999"/>
    <n v="0.17571198299999999"/>
  </r>
  <r>
    <s v="3090.SR"/>
    <x v="101"/>
    <x v="6"/>
    <s v="FY"/>
    <n v="149444903"/>
    <x v="1735"/>
    <n v="17857092"/>
    <n v="24001444"/>
    <n v="-98941141"/>
    <n v="34098591"/>
    <n v="-0.17344291100000001"/>
    <n v="-0.662057648"/>
    <n v="-0.48109312900000001"/>
  </r>
  <r>
    <s v="3091.SR"/>
    <x v="102"/>
    <x v="6"/>
    <s v="FY"/>
    <n v="137672069"/>
    <x v="1736"/>
    <n v="21301102"/>
    <n v="4851479"/>
    <n v="-39511302"/>
    <n v="4734118"/>
    <n v="-5.4728392000000001E-2"/>
    <n v="-0.28699577399999998"/>
    <n v="-0.25175638900000002"/>
  </r>
  <r>
    <s v="3092.SR"/>
    <x v="103"/>
    <x v="6"/>
    <s v="FY"/>
    <s v="Unavailable"/>
    <x v="34"/>
    <s v="Unavailable"/>
    <s v="Unavailable"/>
    <s v="Unavailable"/>
    <s v="Unavailable"/>
    <s v="Unavailable"/>
    <s v="Unavailable"/>
    <s v="Unavailable"/>
  </r>
  <r>
    <s v="4001.SR"/>
    <x v="104"/>
    <x v="6"/>
    <s v="FY"/>
    <n v="7515123857"/>
    <x v="1737"/>
    <n v="95930627"/>
    <n v="4605261"/>
    <n v="302601383"/>
    <n v="517560236"/>
    <n v="0.18704043400000001"/>
    <n v="4.0265654999999997E-2"/>
    <n v="4.2994084000000002E-2"/>
  </r>
  <r>
    <s v="4002.SR"/>
    <x v="105"/>
    <x v="6"/>
    <s v="FY"/>
    <n v="1677018750"/>
    <x v="1738"/>
    <n v="44826843"/>
    <n v="6139230"/>
    <n v="360206736"/>
    <n v="521179324"/>
    <n v="0.46123436299999998"/>
    <n v="0.21478992799999999"/>
    <n v="0.31275535599999998"/>
  </r>
  <r>
    <s v="4003.SR"/>
    <x v="106"/>
    <x v="6"/>
    <s v="FY"/>
    <n v="4394080406"/>
    <x v="1739"/>
    <n v="14767451"/>
    <n v="10165821"/>
    <n v="161192029"/>
    <n v="219878039"/>
    <n v="0.17742342"/>
    <n v="3.6683905000000003E-2"/>
    <n v="5.0622179000000003E-2"/>
  </r>
  <r>
    <s v="4004.SR"/>
    <x v="107"/>
    <x v="6"/>
    <s v="FY"/>
    <n v="1180942051"/>
    <x v="1740"/>
    <n v="59673852"/>
    <n v="11532343"/>
    <n v="141758455"/>
    <n v="220195277"/>
    <n v="0.36948087200000002"/>
    <n v="0.120038451"/>
    <n v="0.196222433"/>
  </r>
  <r>
    <s v="4005.SR"/>
    <x v="108"/>
    <x v="6"/>
    <s v="FY"/>
    <n v="763804127"/>
    <x v="1741"/>
    <n v="15809180"/>
    <n v="2464121"/>
    <n v="62182388"/>
    <n v="159344467"/>
    <n v="0.21800107499999999"/>
    <n v="8.1411432000000006E-2"/>
    <n v="0.211190507"/>
  </r>
  <r>
    <s v="4006.SR"/>
    <x v="109"/>
    <x v="6"/>
    <s v="FY"/>
    <n v="1563912387"/>
    <x v="1742"/>
    <n v="16704927"/>
    <n v="22148850"/>
    <n v="3780978"/>
    <n v="89502815"/>
    <n v="0.28324021199999999"/>
    <n v="2.4176409999999999E-3"/>
    <n v="5.6582434000000001E-2"/>
  </r>
  <r>
    <s v="4007.SR"/>
    <x v="110"/>
    <x v="6"/>
    <s v="FY"/>
    <n v="893596735"/>
    <x v="1743"/>
    <n v="14172159"/>
    <n v="31062888"/>
    <n v="89814373"/>
    <n v="224219145"/>
    <n v="0.27373734100000002"/>
    <n v="0.100508842"/>
    <n v="0.25091759699999999"/>
  </r>
  <r>
    <s v="4008.SR"/>
    <x v="111"/>
    <x v="6"/>
    <s v="FY"/>
    <n v="1390470544"/>
    <x v="1744"/>
    <n v="24021441"/>
    <n v="3867377"/>
    <n v="97883448"/>
    <n v="158672768"/>
    <n v="0.17972740000000001"/>
    <n v="7.0395916000000003E-2"/>
    <n v="0.112357386"/>
  </r>
  <r>
    <s v="4009.SR"/>
    <x v="112"/>
    <x v="6"/>
    <s v="FY"/>
    <n v="1390690393"/>
    <x v="1745"/>
    <n v="315615940"/>
    <n v="11105232"/>
    <n v="172249371"/>
    <n v="251680754"/>
    <n v="0.36007091299999999"/>
    <n v="0.123858892"/>
    <n v="0.13070585900000001"/>
  </r>
  <r>
    <s v="4010.SR"/>
    <x v="113"/>
    <x v="6"/>
    <s v="FY"/>
    <n v="454062417"/>
    <x v="1746"/>
    <n v="9899510"/>
    <n v="6620108"/>
    <n v="57462355"/>
    <n v="142782713"/>
    <n v="0.23803105899999999"/>
    <n v="0.12655166500000001"/>
    <n v="0.314456136"/>
  </r>
  <r>
    <s v="4011.SR"/>
    <x v="114"/>
    <x v="6"/>
    <s v="FY"/>
    <n v="1912362795"/>
    <x v="1747"/>
    <n v="10388301"/>
    <n v="34333125"/>
    <n v="17665938"/>
    <n v="80404191"/>
    <n v="0.12763078899999999"/>
    <n v="9.2377550000000003E-3"/>
    <n v="4.0403938E-2"/>
  </r>
  <r>
    <s v="4012.SR"/>
    <x v="115"/>
    <x v="6"/>
    <s v="FY"/>
    <n v="377373294"/>
    <x v="1748"/>
    <n v="24406723"/>
    <n v="0"/>
    <n v="56612084"/>
    <n v="143351901"/>
    <n v="0.37986763600000001"/>
    <n v="0.15001613799999999"/>
    <n v="0.37986763600000001"/>
  </r>
  <r>
    <s v="4013.SR"/>
    <x v="116"/>
    <x v="6"/>
    <s v="FY"/>
    <n v="4587633045"/>
    <x v="1749"/>
    <n v="376760723"/>
    <n v="0"/>
    <n v="801307353"/>
    <n v="1103571461"/>
    <n v="0.289374511"/>
    <n v="0.17466683699999999"/>
    <n v="0.220196956"/>
  </r>
  <r>
    <s v="4014.SR"/>
    <x v="117"/>
    <x v="6"/>
    <s v="FY"/>
    <n v="583910615"/>
    <x v="1750"/>
    <n v="-9745157"/>
    <n v="16958789"/>
    <n v="68075547"/>
    <n v="99652059"/>
    <n v="0.22437837499999999"/>
    <n v="0.116585562"/>
    <n v="0.16438388300000001"/>
  </r>
  <r>
    <s v="4015.SR"/>
    <x v="118"/>
    <x v="6"/>
    <s v="FY"/>
    <n v="701300003"/>
    <x v="1751"/>
    <n v="33603422"/>
    <n v="0"/>
    <n v="150835775"/>
    <n v="213913437"/>
    <n v="0.62497286299999999"/>
    <n v="0.215080243"/>
    <n v="0.30562215799999998"/>
  </r>
  <r>
    <s v="4016.SR"/>
    <x v="119"/>
    <x v="6"/>
    <s v="FY"/>
    <s v="Unavailable"/>
    <x v="34"/>
    <s v="Unavailable"/>
    <s v="Unavailable"/>
    <s v="Unavailable"/>
    <s v="Unavailable"/>
    <s v="Unavailable"/>
    <s v="Unavailable"/>
    <s v="Unavailable"/>
  </r>
  <r>
    <s v="4017.SR"/>
    <x v="120"/>
    <x v="6"/>
    <s v="FY"/>
    <s v="Unavailable"/>
    <x v="34"/>
    <s v="Unavailable"/>
    <s v="Unavailable"/>
    <s v="Unavailable"/>
    <s v="Unavailable"/>
    <s v="Unavailable"/>
    <s v="Unavailable"/>
    <s v="Unavailable"/>
  </r>
  <r>
    <s v="4018.SR"/>
    <x v="121"/>
    <x v="6"/>
    <s v="FY"/>
    <s v="Unavailable"/>
    <x v="34"/>
    <s v="Unavailable"/>
    <s v="Unavailable"/>
    <s v="Unavailable"/>
    <s v="Unavailable"/>
    <s v="Unavailable"/>
    <s v="Unavailable"/>
    <s v="Unavailable"/>
  </r>
  <r>
    <s v="4020.SR"/>
    <x v="122"/>
    <x v="6"/>
    <s v="FY"/>
    <n v="296569000"/>
    <x v="1752"/>
    <n v="119884000"/>
    <n v="49193000"/>
    <n v="-183069000"/>
    <n v="-74918000"/>
    <n v="0.62447524899999995"/>
    <n v="-0.61728973700000001"/>
    <n v="-0.42841632099999999"/>
  </r>
  <r>
    <s v="4030.SR"/>
    <x v="123"/>
    <x v="6"/>
    <s v="FY"/>
    <n v="6129910000"/>
    <x v="1753"/>
    <n v="25371000"/>
    <n v="371666000"/>
    <n v="481238000"/>
    <n v="1993708000"/>
    <n v="0.13643952400000001"/>
    <n v="7.8506536000000002E-2"/>
    <n v="0.30941889900000003"/>
  </r>
  <r>
    <s v="4031.SR"/>
    <x v="124"/>
    <x v="6"/>
    <s v="FY"/>
    <n v="2554043000"/>
    <x v="1754"/>
    <n v="85817000"/>
    <n v="2727000"/>
    <n v="368425000"/>
    <n v="530293000"/>
    <n v="0.21103638399999999"/>
    <n v="0.14425168299999999"/>
    <n v="0.24821391000000001"/>
  </r>
  <r>
    <s v="4040.SR"/>
    <x v="125"/>
    <x v="6"/>
    <s v="FY"/>
    <n v="1455453000"/>
    <x v="1755"/>
    <n v="115514000"/>
    <n v="16555000"/>
    <n v="20415000"/>
    <n v="215211000"/>
    <n v="0.118130232"/>
    <n v="1.4026561E-2"/>
    <n v="3.8445762000000001E-2"/>
  </r>
  <r>
    <s v="4050.SR"/>
    <x v="126"/>
    <x v="6"/>
    <s v="FY"/>
    <n v="2056081002"/>
    <x v="1756"/>
    <n v="40839713"/>
    <n v="8070599"/>
    <n v="25451309"/>
    <n v="93781938"/>
    <n v="3.9872750999999998E-2"/>
    <n v="1.2378554E-2"/>
    <n v="2.2517065999999999E-2"/>
  </r>
  <r>
    <s v="4051.SR"/>
    <x v="127"/>
    <x v="6"/>
    <s v="FY"/>
    <n v="302410132"/>
    <x v="1757"/>
    <n v="23362255"/>
    <n v="3821317"/>
    <n v="20453720"/>
    <n v="30089384"/>
    <n v="0.41136131999999997"/>
    <n v="6.7635696999999995E-2"/>
    <n v="9.2694494000000002E-2"/>
  </r>
  <r>
    <s v="4061.SR"/>
    <x v="128"/>
    <x v="6"/>
    <s v="FY"/>
    <n v="40721657"/>
    <x v="1758"/>
    <n v="12204245"/>
    <n v="43756"/>
    <n v="-15003014"/>
    <n v="-14709258"/>
    <n v="-6.3554388000000003E-2"/>
    <n v="-0.36842837699999997"/>
    <n v="-0.36121462399999998"/>
  </r>
  <r>
    <s v="4070.SR"/>
    <x v="129"/>
    <x v="6"/>
    <s v="FY"/>
    <n v="71548722"/>
    <x v="1759"/>
    <n v="20768006"/>
    <n v="72028"/>
    <n v="3231697"/>
    <n v="22396220"/>
    <n v="0.40888172699999997"/>
    <n v="4.5167780999999997E-2"/>
    <n v="-0.210671688"/>
  </r>
  <r>
    <s v="4071.SR"/>
    <x v="130"/>
    <x v="6"/>
    <s v="FY"/>
    <n v="639157093"/>
    <x v="1760"/>
    <n v="20973389"/>
    <n v="0"/>
    <n v="133686074"/>
    <n v="169768926"/>
    <n v="0.29621340400000001"/>
    <n v="0.209159963"/>
    <n v="0.26800428599999998"/>
  </r>
  <r>
    <s v="4072.SR"/>
    <x v="131"/>
    <x v="6"/>
    <s v="FY"/>
    <s v="Unavailable"/>
    <x v="34"/>
    <s v="Unavailable"/>
    <s v="Unavailable"/>
    <s v="Unavailable"/>
    <s v="Unavailable"/>
    <s v="Unavailable"/>
    <s v="Unavailable"/>
    <s v="Unavailable"/>
  </r>
  <r>
    <s v="4080.SR"/>
    <x v="132"/>
    <x v="6"/>
    <s v="FY"/>
    <n v="1818485337"/>
    <x v="1761"/>
    <n v="153400143"/>
    <n v="39943988"/>
    <n v="-104229346"/>
    <n v="132203071"/>
    <n v="0.30222548900000001"/>
    <n v="-5.7316572000000003E-2"/>
    <n v="-7.0451649999999999E-3"/>
  </r>
  <r>
    <s v="4081.SR"/>
    <x v="133"/>
    <x v="6"/>
    <s v="FY"/>
    <n v="277221000"/>
    <x v="1762"/>
    <n v="21055000"/>
    <n v="0"/>
    <n v="172368000"/>
    <n v="235323000"/>
    <n v="0.943925605"/>
    <n v="0.62177107799999998"/>
    <n v="0.63845451799999997"/>
  </r>
  <r>
    <s v="4082.SR"/>
    <x v="134"/>
    <x v="6"/>
    <s v="FY"/>
    <n v="94933894"/>
    <x v="1763"/>
    <n v="26643175"/>
    <n v="0"/>
    <n v="29098909"/>
    <n v="6810268"/>
    <n v="0.71410484900000004"/>
    <n v="0.306517596"/>
    <n v="7.1736949999999994E-2"/>
  </r>
  <r>
    <s v="4083.SR"/>
    <x v="135"/>
    <x v="6"/>
    <s v="FY"/>
    <s v="Unavailable"/>
    <x v="34"/>
    <s v="Unavailable"/>
    <s v="Unavailable"/>
    <s v="Unavailable"/>
    <s v="Unavailable"/>
    <s v="Unavailable"/>
    <s v="Unavailable"/>
    <s v="Unavailable"/>
  </r>
  <r>
    <s v="4090.SR"/>
    <x v="136"/>
    <x v="6"/>
    <s v="FY"/>
    <n v="443167954"/>
    <x v="1764"/>
    <n v="46899792"/>
    <n v="3001722"/>
    <n v="64345002"/>
    <n v="227764432"/>
    <n v="0.59594270900000001"/>
    <n v="0.14519326499999999"/>
    <n v="0.36646168699999998"/>
  </r>
  <r>
    <s v="4100.SR"/>
    <x v="137"/>
    <x v="6"/>
    <s v="FY"/>
    <n v="548673716"/>
    <x v="1765"/>
    <n v="7592731"/>
    <n v="0"/>
    <n v="282779803"/>
    <n v="318327955"/>
    <n v="0.61741287600000005"/>
    <n v="0.515387916"/>
    <n v="0.57642750499999995"/>
  </r>
  <r>
    <s v="4110.SR"/>
    <x v="138"/>
    <x v="6"/>
    <s v="FY"/>
    <n v="507627166"/>
    <x v="1766"/>
    <n v="9247485"/>
    <n v="649299"/>
    <n v="14188677"/>
    <n v="51161471"/>
    <n v="0.152795337"/>
    <n v="2.7950981E-2"/>
    <n v="0.152795337"/>
  </r>
  <r>
    <s v="4130.SR"/>
    <x v="139"/>
    <x v="6"/>
    <s v="FY"/>
    <n v="9679177"/>
    <x v="1767"/>
    <n v="520741"/>
    <n v="0"/>
    <n v="-11325325"/>
    <n v="7695608"/>
    <n v="0.51115802499999996"/>
    <n v="-1.170071071"/>
    <n v="0.51115802499999996"/>
  </r>
  <r>
    <s v="4140.SR"/>
    <x v="140"/>
    <x v="6"/>
    <s v="FY"/>
    <n v="118271388"/>
    <x v="1768"/>
    <n v="7902263"/>
    <n v="0"/>
    <n v="6426447"/>
    <n v="-7216429"/>
    <n v="1.1499881999999999E-2"/>
    <n v="5.4336447000000003E-2"/>
    <n v="1.1499881999999999E-2"/>
  </r>
  <r>
    <s v="4141.SR"/>
    <x v="141"/>
    <x v="6"/>
    <s v="FY"/>
    <n v="116045629"/>
    <x v="1769"/>
    <n v="4656801"/>
    <n v="1219645"/>
    <n v="8696598"/>
    <n v="10017044"/>
    <n v="0.20104140200000001"/>
    <n v="7.4941194000000003E-2"/>
    <n v="5.6342828999999997E-2"/>
  </r>
  <r>
    <s v="4142.SR"/>
    <x v="142"/>
    <x v="6"/>
    <s v="FY"/>
    <n v="4302863240"/>
    <x v="1770"/>
    <n v="13043901"/>
    <n v="37768164"/>
    <n v="135285613"/>
    <n v="265519092"/>
    <n v="8.2839199000000002E-2"/>
    <n v="3.1440835E-2"/>
    <n v="6.1501003999999998E-2"/>
  </r>
  <r>
    <s v="4143.SR"/>
    <x v="143"/>
    <x v="6"/>
    <s v="FY"/>
    <s v="Unavailable"/>
    <x v="34"/>
    <s v="Unavailable"/>
    <s v="Unavailable"/>
    <s v="Unavailable"/>
    <s v="Unavailable"/>
    <s v="Unavailable"/>
    <s v="Unavailable"/>
    <s v="Unavailable"/>
  </r>
  <r>
    <s v="4144.SR"/>
    <x v="144"/>
    <x v="6"/>
    <s v="FY"/>
    <s v="Unavailable"/>
    <x v="34"/>
    <s v="Unavailable"/>
    <s v="Unavailable"/>
    <s v="Unavailable"/>
    <s v="Unavailable"/>
    <s v="Unavailable"/>
    <s v="Unavailable"/>
    <s v="Unavailable"/>
  </r>
  <r>
    <s v="4150.SR"/>
    <x v="145"/>
    <x v="6"/>
    <s v="FY"/>
    <n v="282990151"/>
    <x v="1771"/>
    <n v="1525070"/>
    <n v="0"/>
    <n v="203926466"/>
    <n v="209213368"/>
    <n v="0.76099683799999995"/>
    <n v="0.72061329799999996"/>
    <n v="0.72485495799999999"/>
  </r>
  <r>
    <s v="4160.SR"/>
    <x v="146"/>
    <x v="6"/>
    <s v="FY"/>
    <n v="71052175"/>
    <x v="1772"/>
    <n v="11502910"/>
    <n v="1783179"/>
    <n v="-4490793"/>
    <n v="3169483"/>
    <n v="0.237614823"/>
    <n v="-6.3204159999999995E-2"/>
    <n v="-1.7875990000000001E-2"/>
  </r>
  <r>
    <s v="4161.SR"/>
    <x v="147"/>
    <x v="6"/>
    <s v="FY"/>
    <n v="4554153793"/>
    <x v="1773"/>
    <n v="118737225"/>
    <n v="0"/>
    <n v="397836146"/>
    <n v="535994413"/>
    <n v="0.16032360800000001"/>
    <n v="8.7356766000000002E-2"/>
    <n v="-2.9204402000000001E-2"/>
  </r>
  <r>
    <s v="4162.SR"/>
    <x v="148"/>
    <x v="6"/>
    <s v="FY"/>
    <n v="2497344873"/>
    <x v="1774"/>
    <n v="20252831"/>
    <n v="0"/>
    <n v="149474627"/>
    <n v="189685475"/>
    <n v="0.15474760000000001"/>
    <n v="5.9853417999999999E-2"/>
    <n v="8.5408735999999999E-2"/>
  </r>
  <r>
    <s v="4163.SR"/>
    <x v="149"/>
    <x v="6"/>
    <s v="FY"/>
    <n v="3797197456"/>
    <x v="1775"/>
    <n v="85817961"/>
    <n v="0"/>
    <n v="228330616"/>
    <n v="431268678"/>
    <n v="0.380861334"/>
    <n v="6.0131351999999999E-2"/>
    <n v="0.113575521"/>
  </r>
  <r>
    <s v="4164.SR"/>
    <x v="150"/>
    <x v="6"/>
    <s v="FY"/>
    <n v="7350003187"/>
    <x v="1776"/>
    <n v="260730801"/>
    <n v="0"/>
    <n v="610653246"/>
    <n v="788642878"/>
    <n v="0.26269667699999999"/>
    <n v="8.3082037999999997E-2"/>
    <n v="0.110276849"/>
  </r>
  <r>
    <s v="4165.SR"/>
    <x v="151"/>
    <x v="6"/>
    <s v="FY"/>
    <s v="Unavailable"/>
    <x v="34"/>
    <s v="Unavailable"/>
    <s v="Unavailable"/>
    <s v="Unavailable"/>
    <s v="Unavailable"/>
    <s v="Unavailable"/>
    <s v="Unavailable"/>
    <s v="Unavailable"/>
  </r>
  <r>
    <s v="4170.SR"/>
    <x v="152"/>
    <x v="6"/>
    <s v="FY"/>
    <n v="12425406"/>
    <x v="1777"/>
    <n v="6489337"/>
    <n v="0"/>
    <n v="-7043591"/>
    <n v="-791611"/>
    <n v="0.12810052199999999"/>
    <n v="-0.56687008900000002"/>
    <n v="0.12810052199999999"/>
  </r>
  <r>
    <s v="4180.SR"/>
    <x v="153"/>
    <x v="6"/>
    <s v="FY"/>
    <n v="115011074"/>
    <x v="1778"/>
    <n v="-40416587"/>
    <n v="0"/>
    <n v="7771362"/>
    <n v="-3314794"/>
    <n v="0.46076479599999998"/>
    <n v="6.7570554000000005E-2"/>
    <n v="-0.13303688499999999"/>
  </r>
  <r>
    <s v="4190.SR"/>
    <x v="154"/>
    <x v="6"/>
    <s v="FY"/>
    <n v="7361723000"/>
    <x v="1779"/>
    <n v="18586000"/>
    <n v="3977000"/>
    <n v="959992000"/>
    <n v="1034839000"/>
    <n v="0.151299091"/>
    <n v="0.13040316800000001"/>
    <n v="0.140570217"/>
  </r>
  <r>
    <s v="4191.SR"/>
    <x v="155"/>
    <x v="6"/>
    <s v="FY"/>
    <n v="302867892"/>
    <x v="1780"/>
    <n v="21937698"/>
    <n v="6108417"/>
    <n v="18218128"/>
    <n v="29471169"/>
    <n v="0.18036477400000001"/>
    <n v="6.0152061E-2"/>
    <n v="8.8476041000000005E-2"/>
  </r>
  <r>
    <s v="4192.SR"/>
    <x v="156"/>
    <x v="6"/>
    <s v="FY"/>
    <n v="493842751"/>
    <x v="1781"/>
    <n v="31958335"/>
    <n v="0"/>
    <n v="143770520"/>
    <n v="150256800"/>
    <n v="0.40199980000000002"/>
    <n v="0.29112611199999999"/>
    <n v="0.30767674499999997"/>
  </r>
  <r>
    <s v="4193.SR"/>
    <x v="157"/>
    <x v="6"/>
    <s v="FY"/>
    <s v="Unavailable"/>
    <x v="34"/>
    <s v="Unavailable"/>
    <s v="Unavailable"/>
    <s v="Unavailable"/>
    <s v="Unavailable"/>
    <s v="Unavailable"/>
    <s v="Unavailable"/>
    <s v="Unavailable"/>
  </r>
  <r>
    <s v="4200.SR"/>
    <x v="158"/>
    <x v="6"/>
    <s v="FY"/>
    <n v="5176584887"/>
    <x v="1782"/>
    <n v="12306065"/>
    <n v="22475105"/>
    <n v="83567152"/>
    <n v="237631040"/>
    <n v="4.0960558000000001E-2"/>
    <n v="1.6143298E-2"/>
    <n v="3.8230224E-2"/>
  </r>
  <r>
    <s v="4210.SR"/>
    <x v="159"/>
    <x v="6"/>
    <s v="FY"/>
    <n v="2090891153"/>
    <x v="1783"/>
    <n v="129859244"/>
    <n v="69682870"/>
    <n v="84607228"/>
    <n v="296764821"/>
    <n v="0.30722079200000002"/>
    <n v="4.0464673999999999E-2"/>
    <n v="0.16177308900000001"/>
  </r>
  <r>
    <s v="4220.SR"/>
    <x v="160"/>
    <x v="6"/>
    <s v="FY"/>
    <n v="1008234000"/>
    <x v="1784"/>
    <n v="263584000"/>
    <n v="59653000"/>
    <n v="-135085000"/>
    <n v="70712000"/>
    <n v="0.335643313"/>
    <n v="-0.13398179399999999"/>
    <n v="0.34053007499999999"/>
  </r>
  <r>
    <s v="4230.SR"/>
    <x v="161"/>
    <x v="6"/>
    <s v="FY"/>
    <n v="695677000"/>
    <x v="1785"/>
    <n v="16018000"/>
    <n v="12243000"/>
    <n v="-85742000"/>
    <n v="58388000"/>
    <n v="8.8037983E-2"/>
    <n v="-0.123249727"/>
    <n v="5.3023170000000001E-2"/>
  </r>
  <r>
    <s v="4240.SR"/>
    <x v="162"/>
    <x v="6"/>
    <s v="FY"/>
    <n v="5425802668"/>
    <x v="1786"/>
    <n v="59589623"/>
    <n v="181747179"/>
    <n v="144747819"/>
    <n v="679757340"/>
    <n v="0.199877689"/>
    <n v="2.6677678999999999E-2"/>
    <n v="0.12528235600000001"/>
  </r>
  <r>
    <s v="4250.SR"/>
    <x v="163"/>
    <x v="6"/>
    <s v="FY"/>
    <n v="1962644000"/>
    <x v="1787"/>
    <n v="30998000"/>
    <n v="81915000"/>
    <n v="193779000"/>
    <n v="819976000"/>
    <n v="0.40651131800000001"/>
    <n v="9.8733646999999994E-2"/>
    <n v="0.56829715400000003"/>
  </r>
  <r>
    <s v="4260.SR"/>
    <x v="164"/>
    <x v="6"/>
    <s v="FY"/>
    <n v="1040970000"/>
    <x v="1788"/>
    <n v="11934000"/>
    <n v="7543000"/>
    <n v="169986000"/>
    <n v="636475000"/>
    <n v="0.264255454"/>
    <n v="0.16329577200000001"/>
    <n v="0.611431646"/>
  </r>
  <r>
    <s v="4261.SR"/>
    <x v="165"/>
    <x v="6"/>
    <s v="FY"/>
    <n v="534706791"/>
    <x v="1789"/>
    <n v="22980496"/>
    <n v="0"/>
    <n v="69005391"/>
    <n v="231359484"/>
    <n v="0.36180442499999999"/>
    <n v="0.12905276700000001"/>
    <n v="0.432684768"/>
  </r>
  <r>
    <s v="4262.SR"/>
    <x v="166"/>
    <x v="6"/>
    <s v="FY"/>
    <n v="177855449"/>
    <x v="1790"/>
    <n v="0"/>
    <n v="0"/>
    <n v="18049650"/>
    <n v="140905106"/>
    <n v="0.215176269"/>
    <n v="0.10148494199999999"/>
    <n v="0.79224508900000001"/>
  </r>
  <r>
    <s v="4263.SR"/>
    <x v="167"/>
    <x v="6"/>
    <s v="FY"/>
    <s v="Unavailable"/>
    <x v="34"/>
    <s v="Unavailable"/>
    <s v="Unavailable"/>
    <s v="Unavailable"/>
    <s v="Unavailable"/>
    <s v="Unavailable"/>
    <s v="Unavailable"/>
    <s v="Unavailable"/>
  </r>
  <r>
    <s v="4270.SR"/>
    <x v="168"/>
    <x v="6"/>
    <s v="FY"/>
    <n v="1018489260"/>
    <x v="1791"/>
    <n v="65584531"/>
    <n v="55883681"/>
    <n v="-54366762"/>
    <n v="80460078"/>
    <n v="0.121660518"/>
    <n v="-5.3379809E-2"/>
    <n v="-2.8391250000000001E-3"/>
  </r>
  <r>
    <s v="4280.SR"/>
    <x v="169"/>
    <x v="6"/>
    <s v="FY"/>
    <n v="2578138000"/>
    <x v="1792"/>
    <n v="315309000"/>
    <n v="522753000"/>
    <n v="681633000"/>
    <n v="1800926000"/>
    <n v="0.47934129199999997"/>
    <n v="0.264389649"/>
    <n v="0.65292664700000003"/>
  </r>
  <r>
    <s v="4290.SR"/>
    <x v="170"/>
    <x v="6"/>
    <s v="FY"/>
    <n v="802516605"/>
    <x v="1793"/>
    <n v="3173439"/>
    <n v="26703652"/>
    <n v="32357877"/>
    <n v="84538670"/>
    <n v="0.19663106"/>
    <n v="4.0320507999999998E-2"/>
    <n v="0.114939692"/>
  </r>
  <r>
    <s v="4291.SR"/>
    <x v="171"/>
    <x v="6"/>
    <s v="FY"/>
    <n v="204270505"/>
    <x v="1794"/>
    <n v="-816812"/>
    <n v="0"/>
    <n v="48874329"/>
    <n v="72264848"/>
    <n v="0.32629601600000002"/>
    <n v="0.23926278100000001"/>
    <n v="0.27827241600000002"/>
  </r>
  <r>
    <s v="4292.SR"/>
    <x v="172"/>
    <x v="6"/>
    <s v="FY"/>
    <n v="320585994"/>
    <x v="1795"/>
    <n v="19458336"/>
    <n v="11005795"/>
    <n v="82745125"/>
    <n v="107905150"/>
    <n v="0.33641075999999998"/>
    <n v="0.25810586400000002"/>
    <n v="0.29765516800000003"/>
  </r>
  <r>
    <s v="4300.SR"/>
    <x v="173"/>
    <x v="6"/>
    <s v="FY"/>
    <n v="6412265000"/>
    <x v="1796"/>
    <n v="160754000"/>
    <n v="0"/>
    <n v="508809000"/>
    <n v="600235000"/>
    <n v="0.16486389800000001"/>
    <n v="7.9349341000000004E-2"/>
    <n v="9.3607329000000003E-2"/>
  </r>
  <r>
    <s v="4310.SR"/>
    <x v="174"/>
    <x v="6"/>
    <s v="FY"/>
    <n v="71121206"/>
    <x v="1797"/>
    <n v="22033358"/>
    <n v="12763347"/>
    <n v="-37954018"/>
    <n v="-23794169"/>
    <n v="0.186479009"/>
    <n v="-0.53365262099999999"/>
    <n v="-0.48625761499999998"/>
  </r>
  <r>
    <s v="4320.SR"/>
    <x v="175"/>
    <x v="6"/>
    <s v="FY"/>
    <n v="164680427"/>
    <x v="1798"/>
    <n v="31785768"/>
    <n v="4004027"/>
    <n v="47972305"/>
    <n v="73638608"/>
    <n v="0.56888904600000001"/>
    <n v="0.291305445"/>
    <n v="0.52556696400000003"/>
  </r>
  <r>
    <s v="4321.SR"/>
    <x v="176"/>
    <x v="6"/>
    <s v="FY"/>
    <n v="2176399680"/>
    <x v="1799"/>
    <n v="66224141"/>
    <n v="12431025"/>
    <n v="789599943"/>
    <n v="1680185746"/>
    <n v="0.64046535199999999"/>
    <n v="0.36280098300000002"/>
    <n v="0.77200238600000004"/>
  </r>
  <r>
    <s v="4322.SR"/>
    <x v="177"/>
    <x v="6"/>
    <s v="FY"/>
    <n v="209009823"/>
    <x v="1800"/>
    <n v="2984875"/>
    <n v="7088179"/>
    <n v="2738720"/>
    <n v="15858244"/>
    <n v="0.14660433"/>
    <n v="1.3103307999999999E-2"/>
    <n v="7.1135532000000001E-2"/>
  </r>
  <r>
    <s v="4323.SR"/>
    <x v="178"/>
    <x v="6"/>
    <s v="FY"/>
    <n v="257749363"/>
    <x v="1801"/>
    <n v="784405"/>
    <n v="0"/>
    <n v="70154489"/>
    <n v="81101871"/>
    <n v="0.35960936199999999"/>
    <n v="0.27218103700000001"/>
    <n v="0.31465401100000001"/>
  </r>
  <r>
    <s v="4324.SR"/>
    <x v="179"/>
    <x v="6"/>
    <s v="FY"/>
    <s v="Unavailable"/>
    <x v="34"/>
    <s v="Unavailable"/>
    <s v="Unavailable"/>
    <s v="Unavailable"/>
    <s v="Unavailable"/>
    <s v="Unavailable"/>
    <s v="Unavailable"/>
    <s v="Unavailable"/>
  </r>
  <r>
    <s v="4330.SR"/>
    <x v="180"/>
    <x v="6"/>
    <s v="FY"/>
    <n v="149113651"/>
    <x v="1802"/>
    <n v="40206886"/>
    <n v="0"/>
    <n v="64180727"/>
    <n v="78611409"/>
    <n v="0.79225200500000004"/>
    <n v="0.43041483200000002"/>
    <n v="0.52719123000000001"/>
  </r>
  <r>
    <s v="4331.SR"/>
    <x v="181"/>
    <x v="6"/>
    <s v="FY"/>
    <n v="9645358"/>
    <x v="1803"/>
    <n v="0"/>
    <n v="0"/>
    <n v="368754"/>
    <n v="7613596"/>
    <n v="0.75103764900000003"/>
    <n v="3.823124E-2"/>
    <n v="0.78935338600000005"/>
  </r>
  <r>
    <s v="4332.SR"/>
    <x v="182"/>
    <x v="6"/>
    <s v="FY"/>
    <n v="38659329"/>
    <x v="1804"/>
    <n v="1629640"/>
    <n v="8222254"/>
    <n v="23612661"/>
    <n v="35703973"/>
    <n v="0.49771448400000001"/>
    <n v="0.61078817500000004"/>
    <n v="1.1352122019999999"/>
  </r>
  <r>
    <s v="4333.SR"/>
    <x v="183"/>
    <x v="6"/>
    <s v="FY"/>
    <n v="29818409"/>
    <x v="1805"/>
    <n v="204374"/>
    <n v="0"/>
    <n v="25873551"/>
    <n v="26433414"/>
    <n v="0.88543868999999997"/>
    <n v="0.86770394100000003"/>
    <n v="0.888687589"/>
  </r>
  <r>
    <s v="4334.SR"/>
    <x v="184"/>
    <x v="6"/>
    <s v="FY"/>
    <n v="52618599"/>
    <x v="1806"/>
    <n v="3621835"/>
    <n v="0"/>
    <n v="4395807"/>
    <n v="41836928"/>
    <n v="0.64042598299999998"/>
    <n v="8.3540935999999996E-2"/>
    <n v="1.2590854419999999"/>
  </r>
  <r>
    <s v="4335.SR"/>
    <x v="185"/>
    <x v="6"/>
    <s v="FY"/>
    <n v="66247848"/>
    <x v="1807"/>
    <n v="9399122"/>
    <n v="95551"/>
    <n v="42462455"/>
    <n v="97202494"/>
    <n v="0.99484461700000004"/>
    <n v="0.64096353699999997"/>
    <n v="0.83969139699999995"/>
  </r>
  <r>
    <s v="4336.SR"/>
    <x v="186"/>
    <x v="6"/>
    <s v="FY"/>
    <n v="55950060"/>
    <x v="1808"/>
    <n v="1108343"/>
    <n v="6078524"/>
    <n v="17273612"/>
    <n v="46810831"/>
    <n v="0.70834267200000001"/>
    <n v="0.30873268100000001"/>
    <n v="1"/>
  </r>
  <r>
    <s v="4337.SR"/>
    <x v="187"/>
    <x v="6"/>
    <s v="FY"/>
    <n v="39617919"/>
    <x v="1809"/>
    <n v="0"/>
    <n v="0"/>
    <n v="24637572"/>
    <n v="31556390"/>
    <n v="0.67747945099999995"/>
    <n v="0.621879509"/>
    <n v="0.79651836300000001"/>
  </r>
  <r>
    <s v="4338.SR"/>
    <x v="188"/>
    <x v="6"/>
    <s v="FY"/>
    <n v="148332000"/>
    <x v="1810"/>
    <n v="350000"/>
    <n v="0"/>
    <n v="66659000"/>
    <n v="86443000"/>
    <n v="0.62921015000000002"/>
    <n v="0.449390556"/>
    <n v="0.58276703600000002"/>
  </r>
  <r>
    <s v="4339.SR"/>
    <x v="189"/>
    <x v="6"/>
    <s v="FY"/>
    <n v="84466322"/>
    <x v="1811"/>
    <n v="1731586"/>
    <n v="0"/>
    <n v="36466810"/>
    <n v="57933294"/>
    <n v="0.65842940299999997"/>
    <n v="0.431731951"/>
    <n v="0.83473292499999996"/>
  </r>
  <r>
    <s v="4340.SR"/>
    <x v="190"/>
    <x v="6"/>
    <s v="FY"/>
    <n v="91842207"/>
    <x v="1812"/>
    <n v="9809233"/>
    <n v="13883005"/>
    <n v="49647505"/>
    <n v="63974330"/>
    <n v="0.893194716"/>
    <n v="0.54057395399999997"/>
    <n v="0.83869602600000004"/>
  </r>
  <r>
    <s v="4342.SR"/>
    <x v="191"/>
    <x v="6"/>
    <s v="FY"/>
    <n v="117561752"/>
    <x v="1813"/>
    <n v="14130463"/>
    <n v="0"/>
    <n v="67488862"/>
    <n v="103313295"/>
    <n v="0.99916644700000001"/>
    <n v="0.57407159100000005"/>
    <n v="0.87880023299999999"/>
  </r>
  <r>
    <s v="4344.SR"/>
    <x v="192"/>
    <x v="6"/>
    <s v="FY"/>
    <n v="37555977"/>
    <x v="1814"/>
    <n v="0"/>
    <n v="0"/>
    <n v="6433917"/>
    <n v="23218385"/>
    <n v="0.62066812999999998"/>
    <n v="0.17131539400000001"/>
    <n v="0.61823421599999995"/>
  </r>
  <r>
    <s v="4345.SR"/>
    <x v="193"/>
    <x v="6"/>
    <s v="FY"/>
    <n v="70046156"/>
    <x v="1815"/>
    <n v="11351246"/>
    <n v="0"/>
    <n v="-57924381"/>
    <n v="7352725"/>
    <n v="0.81293246100000005"/>
    <n v="-0.82694589299999999"/>
    <n v="0.650878658"/>
  </r>
  <r>
    <s v="4346.SR"/>
    <x v="194"/>
    <x v="6"/>
    <s v="FY"/>
    <n v="20409217"/>
    <x v="1816"/>
    <n v="580553"/>
    <n v="5326378"/>
    <n v="21073041"/>
    <n v="12071433"/>
    <n v="0.59417198599999999"/>
    <n v="1.0325256970000001"/>
    <n v="1.5847509"/>
  </r>
  <r>
    <s v="4347.SR"/>
    <x v="195"/>
    <x v="6"/>
    <s v="FY"/>
    <n v="99389786"/>
    <x v="1817"/>
    <n v="0"/>
    <n v="0"/>
    <n v="-85440138"/>
    <n v="47989898"/>
    <n v="0.25855107500000002"/>
    <n v="-0.85964706700000004"/>
    <n v="0.48298423699999998"/>
  </r>
  <r>
    <s v="4348.SR"/>
    <x v="196"/>
    <x v="6"/>
    <s v="FY"/>
    <s v="Unavailable"/>
    <x v="34"/>
    <s v="Unavailable"/>
    <s v="Unavailable"/>
    <s v="Unavailable"/>
    <s v="Unavailable"/>
    <s v="Unavailable"/>
    <s v="Unavailable"/>
    <s v="Unavailable"/>
  </r>
  <r>
    <s v="4349.SR"/>
    <x v="197"/>
    <x v="6"/>
    <s v="FY"/>
    <s v="Unavailable"/>
    <x v="34"/>
    <s v="Unavailable"/>
    <s v="Unavailable"/>
    <s v="Unavailable"/>
    <s v="Unavailable"/>
    <s v="Unavailable"/>
    <s v="Unavailable"/>
    <s v="Unavailable"/>
  </r>
  <r>
    <s v="4350.SR"/>
    <x v="198"/>
    <x v="6"/>
    <s v="FY"/>
    <s v="Unavailable"/>
    <x v="34"/>
    <s v="Unavailable"/>
    <s v="Unavailable"/>
    <s v="Unavailable"/>
    <s v="Unavailable"/>
    <s v="Unavailable"/>
    <s v="Unavailable"/>
    <s v="Unavailable"/>
  </r>
  <r>
    <s v="4700.SR"/>
    <x v="199"/>
    <x v="6"/>
    <s v="FY"/>
    <s v="Unavailable"/>
    <x v="34"/>
    <s v="Unavailable"/>
    <s v="Unavailable"/>
    <s v="Unavailable"/>
    <s v="Unavailable"/>
    <s v="Unavailable"/>
    <s v="Unavailable"/>
    <s v="Unavailable"/>
  </r>
  <r>
    <s v="4701.SR"/>
    <x v="200"/>
    <x v="6"/>
    <s v="FY"/>
    <s v="Unavailable"/>
    <x v="34"/>
    <s v="Unavailable"/>
    <s v="Unavailable"/>
    <s v="Unavailable"/>
    <s v="Unavailable"/>
    <s v="Unavailable"/>
    <s v="Unavailable"/>
    <s v="Unavailable"/>
  </r>
  <r>
    <s v="5110.SR"/>
    <x v="201"/>
    <x v="6"/>
    <s v="FY"/>
    <n v="64063638000"/>
    <x v="1818"/>
    <n v="101813000"/>
    <n v="4152733000"/>
    <n v="1757133000"/>
    <n v="22796381000"/>
    <n v="9.2402089000000007E-2"/>
    <n v="2.742793E-2"/>
    <n v="9.3178925999999995E-2"/>
  </r>
  <r>
    <s v="6001.SR"/>
    <x v="202"/>
    <x v="6"/>
    <s v="FY"/>
    <n v="867401033"/>
    <x v="1819"/>
    <n v="46078688"/>
    <n v="21643008"/>
    <n v="43320082"/>
    <n v="122236010"/>
    <n v="0.29653583"/>
    <n v="4.9942392000000002E-2"/>
    <n v="9.6411948999999997E-2"/>
  </r>
  <r>
    <s v="6002.SR"/>
    <x v="203"/>
    <x v="6"/>
    <s v="FY"/>
    <n v="1227269910"/>
    <x v="1820"/>
    <n v="19406830"/>
    <n v="12765416"/>
    <n v="204169509"/>
    <n v="295233288"/>
    <n v="0.28116909000000001"/>
    <n v="0.16636072299999999"/>
    <n v="0.24327410099999999"/>
  </r>
  <r>
    <s v="6004.SR"/>
    <x v="204"/>
    <x v="6"/>
    <s v="FY"/>
    <n v="2035757930"/>
    <x v="1821"/>
    <n v="51602818"/>
    <n v="5256820"/>
    <n v="459280884"/>
    <n v="564783554"/>
    <n v="0.34212293199999999"/>
    <n v="0.22560682600000001"/>
    <n v="0.271324132"/>
  </r>
  <r>
    <s v="6010.SR"/>
    <x v="205"/>
    <x v="6"/>
    <s v="FY"/>
    <n v="2096026044"/>
    <x v="1822"/>
    <n v="38466687"/>
    <n v="67598620"/>
    <n v="1741440"/>
    <n v="345262456"/>
    <n v="0.369785482"/>
    <n v="8.3082900000000005E-4"/>
    <n v="0.20003911399999999"/>
  </r>
  <r>
    <s v="6012.SR"/>
    <x v="206"/>
    <x v="6"/>
    <s v="FY"/>
    <n v="232893283"/>
    <x v="1823"/>
    <n v="24251158"/>
    <n v="490278"/>
    <n v="19320061"/>
    <n v="33785482"/>
    <n v="0.178144039"/>
    <n v="8.2956712000000002E-2"/>
    <n v="7.9835231000000006E-2"/>
  </r>
  <r>
    <s v="6013.SR"/>
    <x v="207"/>
    <x v="6"/>
    <s v="FY"/>
    <n v="108659651"/>
    <x v="1824"/>
    <n v="1161908"/>
    <n v="0"/>
    <n v="7742099"/>
    <n v="14939901"/>
    <n v="0.13749262800000001"/>
    <n v="7.1250910000000001E-2"/>
    <n v="0.13749262800000001"/>
  </r>
  <r>
    <s v="6014.SR"/>
    <x v="208"/>
    <x v="6"/>
    <s v="FY"/>
    <n v="375160330"/>
    <x v="1825"/>
    <n v="56891364"/>
    <n v="0"/>
    <n v="-2426851"/>
    <n v="38813478"/>
    <n v="0.26382011900000002"/>
    <n v="-6.4688369999999999E-3"/>
    <n v="0.10345837500000001"/>
  </r>
  <r>
    <s v="6015.SR"/>
    <x v="209"/>
    <x v="6"/>
    <s v="FY"/>
    <s v="Unavailable"/>
    <x v="34"/>
    <s v="Unavailable"/>
    <s v="Unavailable"/>
    <s v="Unavailable"/>
    <s v="Unavailable"/>
    <s v="Unavailable"/>
    <s v="Unavailable"/>
    <s v="Unavailable"/>
  </r>
  <r>
    <s v="6016.SR"/>
    <x v="210"/>
    <x v="6"/>
    <s v="FY"/>
    <n v="127221924"/>
    <x v="1826"/>
    <n v="11350246"/>
    <n v="0"/>
    <n v="14956836"/>
    <n v="19666659"/>
    <n v="0.25781588599999999"/>
    <n v="0.117564925"/>
    <n v="0.152985974"/>
  </r>
  <r>
    <s v="6017.SR"/>
    <x v="211"/>
    <x v="6"/>
    <s v="FY"/>
    <s v="Unavailable"/>
    <x v="34"/>
    <s v="Unavailable"/>
    <s v="Unavailable"/>
    <s v="Unavailable"/>
    <s v="Unavailable"/>
    <s v="Unavailable"/>
    <s v="Unavailable"/>
    <s v="Unavailable"/>
  </r>
  <r>
    <s v="6020.SR"/>
    <x v="212"/>
    <x v="6"/>
    <s v="FY"/>
    <n v="12158144"/>
    <x v="1827"/>
    <n v="3906052"/>
    <n v="0"/>
    <n v="-7710791"/>
    <n v="8259252"/>
    <n v="0.85722146399999999"/>
    <n v="-0.63420790199999999"/>
    <n v="0.490616989"/>
  </r>
  <r>
    <s v="6040.SR"/>
    <x v="213"/>
    <x v="6"/>
    <s v="FY"/>
    <n v="98977402"/>
    <x v="1828"/>
    <n v="19345386"/>
    <n v="1017864"/>
    <n v="-62099208"/>
    <n v="-27153815"/>
    <n v="2.1659683890000001"/>
    <n v="-0.62740794099999997"/>
    <n v="-0.36543962800000002"/>
  </r>
  <r>
    <s v="6050.SR"/>
    <x v="214"/>
    <x v="6"/>
    <s v="FY"/>
    <n v="21420399"/>
    <x v="1829"/>
    <n v="8698932"/>
    <n v="0"/>
    <n v="-37250805"/>
    <n v="-24244429"/>
    <n v="-0.46449400899999999"/>
    <n v="-1.7390341330000001"/>
    <n v="-1.534484022"/>
  </r>
  <r>
    <s v="6060.SR"/>
    <x v="215"/>
    <x v="6"/>
    <s v="FY"/>
    <n v="338027"/>
    <x v="1830"/>
    <n v="3535.35"/>
    <n v="152986"/>
    <n v="-6713816"/>
    <n v="-5747211"/>
    <n v="-2.9722744040000002"/>
    <n v="-9.9999999989999999"/>
    <n v="-9.9999999989999999"/>
  </r>
  <r>
    <s v="6070.SR"/>
    <x v="216"/>
    <x v="6"/>
    <s v="FY"/>
    <n v="358934363"/>
    <x v="1831"/>
    <n v="17850872"/>
    <n v="519553"/>
    <n v="35762762"/>
    <n v="126883552"/>
    <n v="0.28800488499999999"/>
    <n v="9.9635937999999993E-2"/>
    <n v="0.33876530199999999"/>
  </r>
  <r>
    <s v="6090.SR"/>
    <x v="217"/>
    <x v="6"/>
    <s v="FY"/>
    <n v="68519864"/>
    <x v="1832"/>
    <n v="10163684"/>
    <n v="860943"/>
    <n v="3624382"/>
    <n v="9994622"/>
    <n v="0.203153745"/>
    <n v="5.2895347000000002E-2"/>
    <n v="3.7592280999999998E-2"/>
  </r>
  <r>
    <s v="7010.SR"/>
    <x v="218"/>
    <x v="6"/>
    <s v="FY"/>
    <n v="51963243000"/>
    <x v="1833"/>
    <n v="3883079000"/>
    <n v="390929000"/>
    <n v="10779771000"/>
    <n v="19824740000"/>
    <n v="0.56507774200000005"/>
    <n v="0.20744992800000001"/>
    <n v="0.35928583200000003"/>
  </r>
  <r>
    <s v="7020.SR"/>
    <x v="219"/>
    <x v="6"/>
    <s v="FY"/>
    <n v="11864912000"/>
    <x v="1834"/>
    <n v="747384000"/>
    <n v="770960000"/>
    <n v="-122666000"/>
    <n v="4530703000"/>
    <n v="0.554762058"/>
    <n v="-1.0338551E-2"/>
    <n v="0.39191095599999998"/>
  </r>
  <r>
    <s v="7030.SR"/>
    <x v="220"/>
    <x v="6"/>
    <s v="FY"/>
    <n v="7530527000"/>
    <x v="1835"/>
    <n v="207851000"/>
    <n v="907231000"/>
    <n v="332362000"/>
    <n v="3053122000"/>
    <n v="0.720342547"/>
    <n v="4.4135291E-2"/>
    <n v="0.402018345"/>
  </r>
  <r>
    <s v="7040.SR"/>
    <x v="221"/>
    <x v="6"/>
    <s v="FY"/>
    <n v="479820813"/>
    <x v="1836"/>
    <n v="100310323"/>
    <n v="20393476"/>
    <n v="-40261565"/>
    <n v="55855969"/>
    <n v="0.189518296"/>
    <n v="-8.3909583999999995E-2"/>
    <n v="0.189518296"/>
  </r>
  <r>
    <s v="7200.SR"/>
    <x v="222"/>
    <x v="6"/>
    <s v="FY"/>
    <n v="886150723"/>
    <x v="1837"/>
    <n v="6827267"/>
    <n v="19338342"/>
    <n v="64512480"/>
    <n v="88711742"/>
    <n v="0.15078987099999999"/>
    <n v="7.2800798E-2"/>
    <n v="0.102022658"/>
  </r>
  <r>
    <s v="7201.SR"/>
    <x v="223"/>
    <x v="6"/>
    <s v="FY"/>
    <n v="40882233"/>
    <x v="1838"/>
    <n v="-7469946"/>
    <n v="0"/>
    <n v="160160487"/>
    <n v="-194864565"/>
    <n v="0.60895712300000004"/>
    <n v="3.9176061400000002"/>
    <n v="-4.7664853579999997"/>
  </r>
  <r>
    <s v="7202.SR"/>
    <x v="224"/>
    <x v="6"/>
    <s v="FY"/>
    <n v="4041299094"/>
    <x v="1839"/>
    <n v="254785041"/>
    <n v="0"/>
    <n v="556455424"/>
    <n v="613990260"/>
    <n v="0.234418823"/>
    <n v="0.13769221500000001"/>
    <n v="0.15192893299999999"/>
  </r>
  <r>
    <s v="7203.SR"/>
    <x v="225"/>
    <x v="6"/>
    <s v="FY"/>
    <n v="1925710207"/>
    <x v="1840"/>
    <n v="51353045"/>
    <n v="4555548"/>
    <n v="364333953"/>
    <n v="436717797"/>
    <n v="0.37352663200000003"/>
    <n v="0.18919459"/>
    <n v="0.22932787800000001"/>
  </r>
  <r>
    <s v="7204.SR"/>
    <x v="226"/>
    <x v="6"/>
    <s v="FY"/>
    <n v="180226380"/>
    <x v="1841"/>
    <n v="10721050"/>
    <n v="0"/>
    <n v="17515216"/>
    <n v="16969475"/>
    <n v="0.146163558"/>
    <n v="9.7184530000000005E-2"/>
    <n v="9.4156471000000005E-2"/>
  </r>
  <r>
    <s v="8010.SR"/>
    <x v="227"/>
    <x v="6"/>
    <s v="FY"/>
    <n v="7404653000"/>
    <x v="1842"/>
    <n v="113337000"/>
    <n v="0"/>
    <n v="-213339000"/>
    <n v="-213236000"/>
    <n v="1"/>
    <n v="-2.8811478000000001E-2"/>
    <n v="-2.4786847000000001E-2"/>
  </r>
  <r>
    <s v="8012.SR"/>
    <x v="228"/>
    <x v="6"/>
    <s v="FY"/>
    <n v="95102000"/>
    <x v="1843"/>
    <n v="-20668000"/>
    <n v="0"/>
    <n v="34729000"/>
    <n v="34709000"/>
    <n v="1"/>
    <n v="0.36517633700000002"/>
    <n v="0.36561796800000002"/>
  </r>
  <r>
    <s v="8020.SR"/>
    <x v="229"/>
    <x v="6"/>
    <s v="FY"/>
    <n v="628748000"/>
    <x v="1844"/>
    <n v="25194000"/>
    <n v="0"/>
    <n v="16986000"/>
    <n v="19120000"/>
    <n v="1"/>
    <n v="2.7015593000000001E-2"/>
    <n v="3.0409640000000002E-2"/>
  </r>
  <r>
    <s v="8030.SR"/>
    <x v="230"/>
    <x v="6"/>
    <s v="FY"/>
    <n v="1896337000"/>
    <x v="1845"/>
    <n v="43968000"/>
    <n v="0"/>
    <n v="-204527000"/>
    <n v="0"/>
    <n v="1"/>
    <n v="-0.10785372"/>
    <n v="-0.103130931"/>
  </r>
  <r>
    <s v="8040.SR"/>
    <x v="231"/>
    <x v="6"/>
    <s v="FY"/>
    <n v="628525078"/>
    <x v="1846"/>
    <n v="21561472"/>
    <n v="0"/>
    <n v="37050057"/>
    <n v="42169672"/>
    <n v="1"/>
    <n v="5.8947619E-2"/>
    <n v="6.1622654999999998E-2"/>
  </r>
  <r>
    <s v="8050.SR"/>
    <x v="232"/>
    <x v="6"/>
    <s v="FY"/>
    <n v="751113000"/>
    <x v="1847"/>
    <n v="16755000"/>
    <n v="0"/>
    <n v="17782000"/>
    <n v="21788000"/>
    <n v="1"/>
    <n v="2.3674200999999999E-2"/>
    <n v="2.9007618999999998E-2"/>
  </r>
  <r>
    <s v="80504.SR"/>
    <x v="233"/>
    <x v="6"/>
    <s v="FY"/>
    <s v="Unavailable"/>
    <x v="34"/>
    <s v="Unavailable"/>
    <s v="Unavailable"/>
    <s v="Unavailable"/>
    <s v="Unavailable"/>
    <s v="Unavailable"/>
    <s v="Unavailable"/>
    <s v="Unavailable"/>
  </r>
  <r>
    <s v="8060.SR"/>
    <x v="234"/>
    <x v="6"/>
    <s v="FY"/>
    <n v="844858000"/>
    <x v="1848"/>
    <n v="28889000"/>
    <n v="0"/>
    <n v="111712000"/>
    <n v="108227000"/>
    <n v="1"/>
    <n v="0.13222577099999999"/>
    <n v="0.13713547100000001"/>
  </r>
  <r>
    <s v="8070.SR"/>
    <x v="235"/>
    <x v="6"/>
    <s v="FY"/>
    <n v="442245000"/>
    <x v="1849"/>
    <n v="61466000"/>
    <n v="0"/>
    <n v="36989000"/>
    <n v="40415000"/>
    <n v="1"/>
    <n v="8.3639159000000005E-2"/>
    <n v="9.1385995999999997E-2"/>
  </r>
  <r>
    <s v="8080.SR"/>
    <x v="236"/>
    <x v="6"/>
    <s v="FY"/>
    <n v="128934000"/>
    <x v="1850"/>
    <n v="14607000"/>
    <n v="0"/>
    <n v="1056000"/>
    <n v="1749000"/>
    <n v="1"/>
    <n v="8.1902369999999995E-3"/>
    <n v="1.356508E-2"/>
  </r>
  <r>
    <s v="8100.SR"/>
    <x v="237"/>
    <x v="6"/>
    <s v="FY"/>
    <n v="649200425"/>
    <x v="1851"/>
    <n v="120605465"/>
    <n v="0"/>
    <n v="-21717471"/>
    <n v="-8722864"/>
    <n v="1"/>
    <n v="-3.3452645000000003E-2"/>
    <n v="1"/>
  </r>
  <r>
    <s v="8110.SR"/>
    <x v="238"/>
    <x v="6"/>
    <s v="FY"/>
    <n v="177372000"/>
    <x v="1852"/>
    <n v="7962000"/>
    <n v="0"/>
    <n v="-157957000"/>
    <n v="-153918000"/>
    <n v="1"/>
    <n v="-0.89054078400000003"/>
    <n v="-0.86776943399999995"/>
  </r>
  <r>
    <s v="8120.SR"/>
    <x v="239"/>
    <x v="6"/>
    <s v="FY"/>
    <n v="260137582"/>
    <x v="1853"/>
    <n v="75677949"/>
    <n v="0"/>
    <n v="-3413496"/>
    <n v="9597198"/>
    <n v="1"/>
    <n v="-1.3121887E-2"/>
    <n v="-1.3121887E-2"/>
  </r>
  <r>
    <s v="8150.SR"/>
    <x v="240"/>
    <x v="6"/>
    <s v="FY"/>
    <n v="451269000"/>
    <x v="1854"/>
    <n v="13898000"/>
    <n v="0"/>
    <n v="3207000"/>
    <n v="0"/>
    <n v="1"/>
    <n v="7.1066259999999996E-3"/>
    <n v="1.2810541E-2"/>
  </r>
  <r>
    <s v="8160.SR"/>
    <x v="241"/>
    <x v="6"/>
    <s v="FY"/>
    <n v="257207845"/>
    <x v="1855"/>
    <n v="71266876"/>
    <n v="0"/>
    <n v="3418847"/>
    <n v="5819369"/>
    <n v="1"/>
    <n v="1.3292157000000001E-2"/>
    <n v="1.3292157000000001E-2"/>
  </r>
  <r>
    <s v="8170.SR"/>
    <x v="242"/>
    <x v="6"/>
    <s v="FY"/>
    <n v="756988708"/>
    <x v="1856"/>
    <n v="74204337"/>
    <n v="0"/>
    <n v="88135900"/>
    <n v="99323214"/>
    <n v="1"/>
    <n v="0.11642961"/>
    <n v="0.11642961"/>
  </r>
  <r>
    <s v="8180.SR"/>
    <x v="243"/>
    <x v="6"/>
    <s v="FY"/>
    <n v="273519600"/>
    <x v="1857"/>
    <n v="55568405"/>
    <n v="0"/>
    <n v="817648"/>
    <n v="0"/>
    <n v="1"/>
    <n v="2.9893580000000001E-3"/>
    <n v="2.9893580000000001E-3"/>
  </r>
  <r>
    <s v="8190.SR"/>
    <x v="244"/>
    <x v="6"/>
    <s v="FY"/>
    <n v="181066000"/>
    <x v="1858"/>
    <n v="23971000"/>
    <n v="0"/>
    <n v="-60172000"/>
    <n v="-58844000"/>
    <n v="1"/>
    <n v="-0.33232081099999999"/>
    <n v="-0.324986469"/>
  </r>
  <r>
    <s v="8200.SR"/>
    <x v="245"/>
    <x v="6"/>
    <s v="FY"/>
    <n v="638586464"/>
    <x v="1859"/>
    <n v="12035345"/>
    <n v="0"/>
    <n v="15092716"/>
    <n v="14951239"/>
    <n v="1"/>
    <n v="2.3634569000000001E-2"/>
    <n v="2.7019791000000001E-2"/>
  </r>
  <r>
    <s v="8210.SR"/>
    <x v="246"/>
    <x v="6"/>
    <s v="FY"/>
    <n v="8334392000"/>
    <x v="1860"/>
    <n v="83208000"/>
    <n v="0"/>
    <n v="679067000"/>
    <n v="595729000"/>
    <n v="1"/>
    <n v="8.1477689000000006E-2"/>
    <n v="8.4065879999999996E-2"/>
  </r>
  <r>
    <s v="8230.SR"/>
    <x v="247"/>
    <x v="6"/>
    <s v="FY"/>
    <n v="2968771000"/>
    <x v="1861"/>
    <n v="49833000"/>
    <n v="0"/>
    <n v="203797000"/>
    <n v="211731000"/>
    <n v="1"/>
    <n v="6.8646924999999998E-2"/>
    <n v="7.1319410999999999E-2"/>
  </r>
  <r>
    <s v="8240.SR"/>
    <x v="248"/>
    <x v="6"/>
    <s v="FY"/>
    <n v="122590024"/>
    <x v="1862"/>
    <n v="31971374"/>
    <n v="0"/>
    <n v="44492808"/>
    <n v="49964757"/>
    <n v="1"/>
    <n v="0.36293987500000002"/>
    <n v="0.36293987500000002"/>
  </r>
  <r>
    <s v="8250.SR"/>
    <x v="249"/>
    <x v="6"/>
    <s v="FY"/>
    <n v="1274034000"/>
    <x v="1863"/>
    <n v="165445000"/>
    <n v="0"/>
    <n v="58993000"/>
    <n v="90635000"/>
    <n v="1"/>
    <n v="4.6304102E-2"/>
    <n v="1"/>
  </r>
  <r>
    <s v="8260.SR"/>
    <x v="250"/>
    <x v="6"/>
    <s v="FY"/>
    <n v="142179000"/>
    <x v="1864"/>
    <n v="15489000"/>
    <n v="0"/>
    <n v="-24968000"/>
    <n v="-27059000"/>
    <n v="1"/>
    <n v="-0.17560961899999999"/>
    <n v="-0.16247125100000001"/>
  </r>
  <r>
    <s v="8270.SR"/>
    <x v="251"/>
    <x v="6"/>
    <s v="FY"/>
    <n v="379465015"/>
    <x v="1865"/>
    <n v="12536536"/>
    <n v="0"/>
    <n v="79743547"/>
    <n v="81684035"/>
    <n v="1"/>
    <n v="0.21014729700000001"/>
    <n v="0.21354785200000001"/>
  </r>
  <r>
    <s v="8280.SR"/>
    <x v="252"/>
    <x v="6"/>
    <s v="FY"/>
    <n v="175470000"/>
    <x v="1866"/>
    <n v="15966000"/>
    <n v="0"/>
    <n v="34125000"/>
    <n v="34539000"/>
    <n v="1"/>
    <n v="0.19447768900000001"/>
    <n v="0.196837066"/>
  </r>
  <r>
    <s v="8300.SR"/>
    <x v="253"/>
    <x v="6"/>
    <s v="FY"/>
    <n v="446393000"/>
    <x v="1867"/>
    <n v="95272000"/>
    <n v="0"/>
    <n v="18266000"/>
    <n v="0"/>
    <n v="1"/>
    <n v="4.09191E-2"/>
    <n v="1"/>
  </r>
  <r>
    <s v="8310.SR"/>
    <x v="254"/>
    <x v="6"/>
    <s v="FY"/>
    <n v="70039000"/>
    <x v="1868"/>
    <n v="40072000"/>
    <n v="0"/>
    <n v="-20217000"/>
    <n v="-18652000"/>
    <n v="1"/>
    <n v="-0.288653465"/>
    <n v="-0.288653465"/>
  </r>
  <r>
    <s v="8311.SR"/>
    <x v="255"/>
    <x v="6"/>
    <s v="FY"/>
    <n v="247631000"/>
    <x v="1869"/>
    <n v="7110000"/>
    <n v="0"/>
    <n v="-91835000"/>
    <n v="0"/>
    <n v="1"/>
    <n v="-0.37085421499999999"/>
    <n v="-0.36381551600000001"/>
  </r>
  <r>
    <s v="8312.SR"/>
    <x v="256"/>
    <x v="6"/>
    <s v="FY"/>
    <n v="234458000"/>
    <x v="1870"/>
    <n v="12546000"/>
    <n v="0"/>
    <n v="-31815000"/>
    <n v="-31129000"/>
    <n v="1"/>
    <n v="-0.13569594600000001"/>
    <n v="-0.132770048"/>
  </r>
  <r>
    <s v="8313.SR"/>
    <x v="257"/>
    <x v="6"/>
    <s v="FY"/>
    <s v="Unavailable"/>
    <x v="34"/>
    <s v="Unavailable"/>
    <s v="Unavailable"/>
    <s v="Unavailable"/>
    <s v="Unavailable"/>
    <s v="Unavailable"/>
    <s v="Unavailable"/>
    <s v="Unavailable"/>
  </r>
  <r>
    <s v="9300.SR"/>
    <x v="258"/>
    <x v="6"/>
    <s v="FY"/>
    <s v="Unavailable"/>
    <x v="34"/>
    <s v="Unavailable"/>
    <s v="Unavailable"/>
    <s v="Unavailable"/>
    <s v="Unavailable"/>
    <s v="Unavailable"/>
    <s v="Unavailable"/>
    <s v="Unavailable"/>
  </r>
  <r>
    <s v="9400.SR"/>
    <x v="259"/>
    <x v="6"/>
    <s v="FY"/>
    <s v="Unavailable"/>
    <x v="34"/>
    <s v="Unavailable"/>
    <s v="Unavailable"/>
    <s v="Unavailable"/>
    <s v="Unavailable"/>
    <s v="Unavailable"/>
    <s v="Unavailable"/>
    <s v="Unavailable"/>
  </r>
  <r>
    <s v="9401.SR"/>
    <x v="260"/>
    <x v="6"/>
    <s v="FY"/>
    <s v="Unavailable"/>
    <x v="34"/>
    <s v="Unavailable"/>
    <s v="Unavailable"/>
    <s v="Unavailable"/>
    <s v="Unavailable"/>
    <s v="Unavailable"/>
    <s v="Unavailable"/>
    <s v="Unavailable"/>
  </r>
  <r>
    <s v="9402.SR"/>
    <x v="261"/>
    <x v="6"/>
    <s v="FY"/>
    <s v="Unavailable"/>
    <x v="34"/>
    <s v="Unavailable"/>
    <s v="Unavailable"/>
    <s v="Unavailable"/>
    <s v="Unavailable"/>
    <s v="Unavailable"/>
    <s v="Unavailable"/>
    <s v="Unavailable"/>
  </r>
  <r>
    <s v="9403.SR"/>
    <x v="262"/>
    <x v="6"/>
    <s v="FY"/>
    <s v="Unavailable"/>
    <x v="34"/>
    <s v="Unavailable"/>
    <s v="Unavailable"/>
    <s v="Unavailable"/>
    <s v="Unavailable"/>
    <s v="Unavailable"/>
    <s v="Unavailable"/>
    <s v="Unavailable"/>
  </r>
  <r>
    <s v="9404.SR"/>
    <x v="263"/>
    <x v="6"/>
    <s v="FY"/>
    <s v="Unavailable"/>
    <x v="34"/>
    <s v="Unavailable"/>
    <s v="Unavailable"/>
    <s v="Unavailable"/>
    <s v="Unavailable"/>
    <s v="Unavailable"/>
    <s v="Unavailable"/>
    <s v="Unavailable"/>
  </r>
  <r>
    <s v="9405.SR"/>
    <x v="264"/>
    <x v="6"/>
    <s v="FY"/>
    <s v="Unavailable"/>
    <x v="34"/>
    <s v="Unavailable"/>
    <s v="Unavailable"/>
    <s v="Unavailable"/>
    <s v="Unavailable"/>
    <s v="Unavailable"/>
    <s v="Unavailable"/>
    <s v="Unavailable"/>
  </r>
  <r>
    <s v="9406.SR"/>
    <x v="265"/>
    <x v="6"/>
    <s v="FY"/>
    <s v="Unavailable"/>
    <x v="34"/>
    <s v="Unavailable"/>
    <s v="Unavailable"/>
    <s v="Unavailable"/>
    <s v="Unavailable"/>
    <s v="Unavailable"/>
    <s v="Unavailable"/>
    <s v="Unavailable"/>
  </r>
  <r>
    <s v="9510.SR"/>
    <x v="266"/>
    <x v="6"/>
    <s v="FY"/>
    <n v="167122790"/>
    <x v="1871"/>
    <n v="231742"/>
    <n v="2976583"/>
    <n v="24117308"/>
    <n v="34609819"/>
    <n v="0.18577503400000001"/>
    <n v="0.14430891200000001"/>
    <n v="0.20593755699999999"/>
  </r>
  <r>
    <s v="9511.SR"/>
    <x v="178"/>
    <x v="6"/>
    <s v="FY"/>
    <s v="Unavailable"/>
    <x v="34"/>
    <s v="Unavailable"/>
    <s v="Unavailable"/>
    <s v="Unavailable"/>
    <s v="Unavailable"/>
    <s v="Unavailable"/>
    <s v="Unavailable"/>
    <s v="Unavailable"/>
  </r>
  <r>
    <s v="9512.SR"/>
    <x v="103"/>
    <x v="6"/>
    <s v="FY"/>
    <n v="393681749"/>
    <x v="1872"/>
    <n v="17083414"/>
    <n v="13784621"/>
    <n v="66179647"/>
    <n v="163345458"/>
    <n v="0.25447279499999997"/>
    <n v="0.168104433"/>
    <n v="0.41491752799999998"/>
  </r>
  <r>
    <s v="9513.SR"/>
    <x v="267"/>
    <x v="6"/>
    <s v="FY"/>
    <n v="476792303"/>
    <x v="1873"/>
    <n v="10350612"/>
    <n v="0"/>
    <n v="25266877"/>
    <n v="55136923"/>
    <n v="0.104183253"/>
    <n v="5.2993467000000002E-2"/>
    <n v="0.115641387"/>
  </r>
  <r>
    <s v="9514.SR"/>
    <x v="268"/>
    <x v="6"/>
    <s v="FY"/>
    <n v="4901279"/>
    <x v="1874"/>
    <n v="459892"/>
    <n v="1241866"/>
    <n v="3567928"/>
    <n v="7836957"/>
    <n v="-3.858470412"/>
    <n v="0.72795855899999995"/>
    <n v="1"/>
  </r>
  <r>
    <s v="9515.SR"/>
    <x v="269"/>
    <x v="6"/>
    <s v="FY"/>
    <n v="27145985"/>
    <x v="1875"/>
    <n v="-1584176"/>
    <n v="0"/>
    <n v="6432970"/>
    <n v="7714443"/>
    <n v="0.375195153"/>
    <n v="0.23697684899999999"/>
    <n v="0.243785628"/>
  </r>
  <r>
    <s v="9516.SR"/>
    <x v="270"/>
    <x v="6"/>
    <s v="FY"/>
    <n v="80749075"/>
    <x v="1876"/>
    <n v="1051439"/>
    <n v="0"/>
    <n v="3928435"/>
    <n v="8869855"/>
    <n v="9.5471297999999996E-2"/>
    <n v="4.8649906999999999E-2"/>
    <n v="0.106649519"/>
  </r>
  <r>
    <s v="9517.SR"/>
    <x v="271"/>
    <x v="6"/>
    <s v="FY"/>
    <n v="138516110"/>
    <x v="1877"/>
    <n v="5858202"/>
    <n v="1393430"/>
    <n v="6402637"/>
    <n v="9227256"/>
    <n v="0.26056013300000003"/>
    <n v="4.6223049000000002E-2"/>
    <n v="6.6615039000000001E-2"/>
  </r>
  <r>
    <s v="9518.SR"/>
    <x v="272"/>
    <x v="6"/>
    <s v="FY"/>
    <s v="Unavailable"/>
    <x v="34"/>
    <s v="Unavailable"/>
    <s v="Unavailable"/>
    <s v="Unavailable"/>
    <s v="Unavailable"/>
    <s v="Unavailable"/>
    <s v="Unavailable"/>
    <s v="Unavailable"/>
  </r>
  <r>
    <s v="9519.SR"/>
    <x v="179"/>
    <x v="6"/>
    <s v="FY"/>
    <n v="24531356"/>
    <x v="1878"/>
    <n v="3023008"/>
    <n v="0"/>
    <n v="17498803"/>
    <n v="14723217"/>
    <n v="0.42311248499999998"/>
    <n v="0.71332391900000003"/>
    <n v="0.60017921600000002"/>
  </r>
  <r>
    <s v="9520.SR"/>
    <x v="210"/>
    <x v="6"/>
    <s v="FY"/>
    <n v="127221924"/>
    <x v="1826"/>
    <n v="11350246"/>
    <n v="0"/>
    <n v="14956836"/>
    <n v="19666659"/>
    <n v="0.25781588599999999"/>
    <n v="0.117564925"/>
    <n v="0.152985974"/>
  </r>
  <r>
    <s v="9521.SR"/>
    <x v="273"/>
    <x v="6"/>
    <s v="FY"/>
    <n v="43276223"/>
    <x v="1879"/>
    <n v="2450502"/>
    <n v="0"/>
    <n v="23751990"/>
    <n v="37467220"/>
    <n v="0.63090390299999999"/>
    <n v="0.54884618699999999"/>
    <n v="0.86576917799999997"/>
  </r>
  <r>
    <s v="9522.SR"/>
    <x v="274"/>
    <x v="6"/>
    <s v="FY"/>
    <n v="181925989"/>
    <x v="1880"/>
    <n v="3667373"/>
    <n v="0"/>
    <n v="6807980"/>
    <n v="7530549"/>
    <n v="7.8448258000000007E-2"/>
    <n v="3.7421701000000002E-2"/>
    <n v="4.1343405999999999E-2"/>
  </r>
  <r>
    <s v="9523.SR"/>
    <x v="275"/>
    <x v="6"/>
    <s v="FY"/>
    <s v="Unavailable"/>
    <x v="34"/>
    <s v="Unavailable"/>
    <s v="Unavailable"/>
    <s v="Unavailable"/>
    <s v="Unavailable"/>
    <s v="Unavailable"/>
    <s v="Unavailable"/>
    <s v="Unavailable"/>
  </r>
  <r>
    <s v="9524.SR"/>
    <x v="276"/>
    <x v="6"/>
    <s v="FY"/>
    <n v="16481213"/>
    <x v="1881"/>
    <n v="3066553"/>
    <n v="0"/>
    <n v="3412496"/>
    <n v="3531987"/>
    <n v="0.46485868499999999"/>
    <n v="0.20705369200000001"/>
    <n v="0.215828774"/>
  </r>
  <r>
    <s v="9525.SR"/>
    <x v="277"/>
    <x v="6"/>
    <s v="FY"/>
    <s v="Unavailable"/>
    <x v="34"/>
    <s v="Unavailable"/>
    <s v="Unavailable"/>
    <s v="Unavailable"/>
    <s v="Unavailable"/>
    <s v="Unavailable"/>
    <s v="Unavailable"/>
    <s v="Unavailable"/>
  </r>
  <r>
    <s v="9526.SR"/>
    <x v="211"/>
    <x v="6"/>
    <s v="FY"/>
    <s v="Unavailable"/>
    <x v="34"/>
    <s v="Unavailable"/>
    <s v="Unavailable"/>
    <s v="Unavailable"/>
    <s v="Unavailable"/>
    <s v="Unavailable"/>
    <s v="Unavailable"/>
    <s v="Unavailable"/>
  </r>
  <r>
    <s v="9527.SR"/>
    <x v="278"/>
    <x v="6"/>
    <s v="FY"/>
    <s v="Unavailable"/>
    <x v="34"/>
    <s v="Unavailable"/>
    <s v="Unavailable"/>
    <s v="Unavailable"/>
    <s v="Unavailable"/>
    <s v="Unavailable"/>
    <s v="Unavailable"/>
    <s v="Unavailable"/>
  </r>
  <r>
    <s v="9528.SR"/>
    <x v="279"/>
    <x v="6"/>
    <s v="FY"/>
    <s v="Unavailable"/>
    <x v="34"/>
    <s v="Unavailable"/>
    <s v="Unavailable"/>
    <s v="Unavailable"/>
    <s v="Unavailable"/>
    <s v="Unavailable"/>
    <s v="Unavailable"/>
    <s v="Unavailable"/>
  </r>
  <r>
    <s v="9529.SR"/>
    <x v="280"/>
    <x v="6"/>
    <s v="FY"/>
    <s v="Unavailable"/>
    <x v="34"/>
    <s v="Unavailable"/>
    <s v="Unavailable"/>
    <s v="Unavailable"/>
    <s v="Unavailable"/>
    <s v="Unavailable"/>
    <s v="Unavailable"/>
    <s v="Unavailable"/>
  </r>
  <r>
    <s v="9530.SR"/>
    <x v="281"/>
    <x v="6"/>
    <s v="FY"/>
    <s v="Unavailable"/>
    <x v="34"/>
    <s v="Unavailable"/>
    <s v="Unavailable"/>
    <s v="Unavailable"/>
    <s v="Unavailable"/>
    <s v="Unavailable"/>
    <s v="Unavailable"/>
    <s v="Unavailable"/>
  </r>
  <r>
    <s v="9531.SR"/>
    <x v="282"/>
    <x v="6"/>
    <s v="FY"/>
    <s v="Unavailable"/>
    <x v="34"/>
    <s v="Unavailable"/>
    <s v="Unavailable"/>
    <s v="Unavailable"/>
    <s v="Unavailable"/>
    <s v="Unavailable"/>
    <s v="Unavailable"/>
    <s v="Unavailable"/>
  </r>
  <r>
    <s v="9532.SR"/>
    <x v="283"/>
    <x v="6"/>
    <s v="FY"/>
    <s v="Unavailable"/>
    <x v="34"/>
    <s v="Unavailable"/>
    <s v="Unavailable"/>
    <s v="Unavailable"/>
    <s v="Unavailable"/>
    <s v="Unavailable"/>
    <s v="Unavailable"/>
    <s v="Unavailable"/>
  </r>
  <r>
    <s v="9533.SR"/>
    <x v="284"/>
    <x v="6"/>
    <s v="FY"/>
    <s v="Unavailable"/>
    <x v="34"/>
    <s v="Unavailable"/>
    <s v="Unavailable"/>
    <s v="Unavailable"/>
    <s v="Unavailable"/>
    <s v="Unavailable"/>
    <s v="Unavailable"/>
    <s v="Unavailable"/>
  </r>
  <r>
    <s v="9534.SR"/>
    <x v="285"/>
    <x v="6"/>
    <s v="FY"/>
    <s v="Unavailable"/>
    <x v="34"/>
    <s v="Unavailable"/>
    <s v="Unavailable"/>
    <s v="Unavailable"/>
    <s v="Unavailable"/>
    <s v="Unavailable"/>
    <s v="Unavailable"/>
    <s v="Unavailable"/>
  </r>
  <r>
    <s v="9535.SR"/>
    <x v="286"/>
    <x v="6"/>
    <s v="FY"/>
    <s v="Unavailable"/>
    <x v="34"/>
    <s v="Unavailable"/>
    <s v="Unavailable"/>
    <s v="Unavailable"/>
    <s v="Unavailable"/>
    <s v="Unavailable"/>
    <s v="Unavailable"/>
    <s v="Unavailable"/>
  </r>
  <r>
    <s v="9536.SR"/>
    <x v="287"/>
    <x v="6"/>
    <s v="FY"/>
    <s v="Unavailable"/>
    <x v="34"/>
    <s v="Unavailable"/>
    <s v="Unavailable"/>
    <s v="Unavailable"/>
    <s v="Unavailable"/>
    <s v="Unavailable"/>
    <s v="Unavailable"/>
    <s v="Unavailable"/>
  </r>
  <r>
    <s v="9537.SR"/>
    <x v="288"/>
    <x v="6"/>
    <s v="FY"/>
    <s v="Unavailable"/>
    <x v="34"/>
    <s v="Unavailable"/>
    <s v="Unavailable"/>
    <s v="Unavailable"/>
    <s v="Unavailable"/>
    <s v="Unavailable"/>
    <s v="Unavailable"/>
    <s v="Unavailable"/>
  </r>
  <r>
    <s v="9538.SR"/>
    <x v="289"/>
    <x v="6"/>
    <s v="FY"/>
    <s v="Unavailable"/>
    <x v="34"/>
    <s v="Unavailable"/>
    <s v="Unavailable"/>
    <s v="Unavailable"/>
    <s v="Unavailable"/>
    <s v="Unavailable"/>
    <s v="Unavailable"/>
    <s v="Unavailable"/>
  </r>
  <r>
    <s v="9539.SR"/>
    <x v="290"/>
    <x v="6"/>
    <s v="FY"/>
    <s v="Unavailable"/>
    <x v="34"/>
    <s v="Unavailable"/>
    <s v="Unavailable"/>
    <s v="Unavailable"/>
    <s v="Unavailable"/>
    <s v="Unavailable"/>
    <s v="Unavailable"/>
    <s v="Unavailable"/>
  </r>
  <r>
    <s v="9540.SR"/>
    <x v="291"/>
    <x v="6"/>
    <s v="FY"/>
    <s v="Unavailable"/>
    <x v="34"/>
    <s v="Unavailable"/>
    <s v="Unavailable"/>
    <s v="Unavailable"/>
    <s v="Unavailable"/>
    <s v="Unavailable"/>
    <s v="Unavailable"/>
    <s v="Unavailable"/>
  </r>
  <r>
    <s v="9541.SR"/>
    <x v="292"/>
    <x v="6"/>
    <s v="FY"/>
    <s v="Unavailable"/>
    <x v="34"/>
    <s v="Unavailable"/>
    <s v="Unavailable"/>
    <s v="Unavailable"/>
    <s v="Unavailable"/>
    <s v="Unavailable"/>
    <s v="Unavailable"/>
    <s v="Unavailable"/>
  </r>
  <r>
    <s v="9542.SR"/>
    <x v="293"/>
    <x v="6"/>
    <s v="FY"/>
    <s v="Unavailable"/>
    <x v="34"/>
    <s v="Unavailable"/>
    <s v="Unavailable"/>
    <s v="Unavailable"/>
    <s v="Unavailable"/>
    <s v="Unavailable"/>
    <s v="Unavailable"/>
    <s v="Unavailable"/>
  </r>
  <r>
    <s v="9543.SR"/>
    <x v="294"/>
    <x v="6"/>
    <s v="FY"/>
    <s v="Unavailable"/>
    <x v="34"/>
    <s v="Unavailable"/>
    <s v="Unavailable"/>
    <s v="Unavailable"/>
    <s v="Unavailable"/>
    <s v="Unavailable"/>
    <s v="Unavailable"/>
    <s v="Unavailable"/>
  </r>
  <r>
    <s v="9544.SR"/>
    <x v="295"/>
    <x v="6"/>
    <s v="FY"/>
    <n v="16918718"/>
    <x v="1882"/>
    <n v="0"/>
    <n v="0"/>
    <n v="887406"/>
    <n v="1581925"/>
    <n v="0.44636171600000002"/>
    <n v="5.2451137000000002E-2"/>
    <n v="0.25354757999999999"/>
  </r>
  <r>
    <s v="9545.SR"/>
    <x v="296"/>
    <x v="6"/>
    <s v="FY"/>
    <s v="Unavailable"/>
    <x v="34"/>
    <s v="Unavailable"/>
    <s v="Unavailable"/>
    <s v="Unavailable"/>
    <s v="Unavailable"/>
    <s v="Unavailable"/>
    <s v="Unavailable"/>
    <s v="Unavailable"/>
  </r>
  <r>
    <s v="9546.SR"/>
    <x v="297"/>
    <x v="6"/>
    <s v="FY"/>
    <s v="Unavailable"/>
    <x v="34"/>
    <s v="Unavailable"/>
    <s v="Unavailable"/>
    <s v="Unavailable"/>
    <s v="Unavailable"/>
    <s v="Unavailable"/>
    <s v="Unavailable"/>
    <s v="Unavailable"/>
  </r>
  <r>
    <s v="9547.SR"/>
    <x v="298"/>
    <x v="6"/>
    <s v="FY"/>
    <s v="Unavailable"/>
    <x v="34"/>
    <s v="Unavailable"/>
    <s v="Unavailable"/>
    <s v="Unavailable"/>
    <s v="Unavailable"/>
    <s v="Unavailable"/>
    <s v="Unavailable"/>
    <s v="Unavailable"/>
  </r>
  <r>
    <s v="9548.SR"/>
    <x v="299"/>
    <x v="6"/>
    <s v="FY"/>
    <s v="Unavailable"/>
    <x v="34"/>
    <s v="Unavailable"/>
    <s v="Unavailable"/>
    <s v="Unavailable"/>
    <s v="Unavailable"/>
    <s v="Unavailable"/>
    <s v="Unavailable"/>
    <s v="Unavailable"/>
  </r>
  <r>
    <s v="9549.SR"/>
    <x v="300"/>
    <x v="6"/>
    <s v="FY"/>
    <n v="53537408"/>
    <x v="1883"/>
    <n v="5052871"/>
    <n v="0"/>
    <n v="3112375"/>
    <n v="4851797"/>
    <n v="0.31225477000000001"/>
    <n v="5.8134585000000003E-2"/>
    <n v="9.0624428000000007E-2"/>
  </r>
  <r>
    <s v="9550.SR"/>
    <x v="301"/>
    <x v="6"/>
    <s v="FY"/>
    <s v="Unavailable"/>
    <x v="34"/>
    <s v="Unavailable"/>
    <s v="Unavailable"/>
    <s v="Unavailable"/>
    <s v="Unavailable"/>
    <s v="Unavailable"/>
    <s v="Unavailable"/>
    <s v="Unavailable"/>
  </r>
  <r>
    <s v="9551.SR"/>
    <x v="302"/>
    <x v="6"/>
    <s v="FY"/>
    <s v="Unavailable"/>
    <x v="34"/>
    <s v="Unavailable"/>
    <s v="Unavailable"/>
    <s v="Unavailable"/>
    <s v="Unavailable"/>
    <s v="Unavailable"/>
    <s v="Unavailable"/>
    <s v="Unavailable"/>
  </r>
  <r>
    <s v="9552.SR"/>
    <x v="303"/>
    <x v="6"/>
    <s v="FY"/>
    <s v="Unavailable"/>
    <x v="34"/>
    <s v="Unavailable"/>
    <s v="Unavailable"/>
    <s v="Unavailable"/>
    <s v="Unavailable"/>
    <s v="Unavailable"/>
    <s v="Unavailable"/>
    <s v="Unavailable"/>
  </r>
  <r>
    <s v="9553.SR"/>
    <x v="304"/>
    <x v="6"/>
    <s v="FY"/>
    <s v="Unavailable"/>
    <x v="34"/>
    <s v="Unavailable"/>
    <s v="Unavailable"/>
    <s v="Unavailable"/>
    <s v="Unavailable"/>
    <s v="Unavailable"/>
    <s v="Unavailable"/>
    <s v="Unavailable"/>
  </r>
  <r>
    <s v="9555.SR"/>
    <x v="305"/>
    <x v="6"/>
    <s v="FY"/>
    <s v="Unavailable"/>
    <x v="34"/>
    <s v="Unavailable"/>
    <s v="Unavailable"/>
    <s v="Unavailable"/>
    <s v="Unavailable"/>
    <s v="Unavailable"/>
    <s v="Unavailable"/>
    <s v="Unavailable"/>
  </r>
  <r>
    <s v="9556.SR"/>
    <x v="306"/>
    <x v="6"/>
    <s v="FY"/>
    <s v="Unavailable"/>
    <x v="34"/>
    <s v="Unavailable"/>
    <s v="Unavailable"/>
    <s v="Unavailable"/>
    <s v="Unavailable"/>
    <s v="Unavailable"/>
    <s v="Unavailable"/>
    <s v="Unavailable"/>
  </r>
  <r>
    <s v="9557.SR"/>
    <x v="307"/>
    <x v="6"/>
    <s v="FY"/>
    <s v="Unavailable"/>
    <x v="34"/>
    <s v="Unavailable"/>
    <s v="Unavailable"/>
    <s v="Unavailable"/>
    <s v="Unavailable"/>
    <s v="Unavailable"/>
    <s v="Unavailable"/>
    <s v="Unavailable"/>
  </r>
  <r>
    <s v="9558.SR"/>
    <x v="308"/>
    <x v="6"/>
    <s v="FY"/>
    <s v="Unavailable"/>
    <x v="34"/>
    <s v="Unavailable"/>
    <s v="Unavailable"/>
    <s v="Unavailable"/>
    <s v="Unavailable"/>
    <s v="Unavailable"/>
    <s v="Unavailable"/>
    <s v="Unavailable"/>
  </r>
  <r>
    <s v="9559.SR"/>
    <x v="309"/>
    <x v="6"/>
    <s v="FY"/>
    <s v="Unavailable"/>
    <x v="34"/>
    <s v="Unavailable"/>
    <s v="Unavailable"/>
    <s v="Unavailable"/>
    <s v="Unavailable"/>
    <s v="Unavailable"/>
    <s v="Unavailable"/>
    <s v="Unavailable"/>
  </r>
  <r>
    <s v="9560.SR"/>
    <x v="310"/>
    <x v="6"/>
    <s v="FY"/>
    <s v="Unavailable"/>
    <x v="34"/>
    <s v="Unavailable"/>
    <s v="Unavailable"/>
    <s v="Unavailable"/>
    <s v="Unavailable"/>
    <s v="Unavailable"/>
    <s v="Unavailable"/>
    <s v="Unavailable"/>
  </r>
  <r>
    <s v="9561.SR"/>
    <x v="311"/>
    <x v="6"/>
    <s v="FY"/>
    <s v="Unavailable"/>
    <x v="34"/>
    <s v="Unavailable"/>
    <s v="Unavailable"/>
    <s v="Unavailable"/>
    <s v="Unavailable"/>
    <s v="Unavailable"/>
    <s v="Unavailable"/>
    <s v="Unavailable"/>
  </r>
  <r>
    <s v="9562.SR"/>
    <x v="312"/>
    <x v="6"/>
    <s v="FY"/>
    <s v="Unavailable"/>
    <x v="34"/>
    <s v="Unavailable"/>
    <s v="Unavailable"/>
    <s v="Unavailable"/>
    <s v="Unavailable"/>
    <s v="Unavailable"/>
    <s v="Unavailable"/>
    <s v="Unavailable"/>
  </r>
  <r>
    <s v="9563.SR"/>
    <x v="313"/>
    <x v="6"/>
    <s v="FY"/>
    <s v="Unavailable"/>
    <x v="34"/>
    <s v="Unavailable"/>
    <s v="Unavailable"/>
    <s v="Unavailable"/>
    <s v="Unavailable"/>
    <s v="Unavailable"/>
    <s v="Unavailable"/>
    <s v="Unavailable"/>
  </r>
  <r>
    <s v="9564.SR"/>
    <x v="314"/>
    <x v="6"/>
    <s v="FY"/>
    <s v="Unavailable"/>
    <x v="34"/>
    <s v="Unavailable"/>
    <s v="Unavailable"/>
    <s v="Unavailable"/>
    <s v="Unavailable"/>
    <s v="Unavailable"/>
    <s v="Unavailable"/>
    <s v="Unavailable"/>
  </r>
  <r>
    <s v="9565.SR"/>
    <x v="315"/>
    <x v="6"/>
    <s v="FY"/>
    <s v="Unavailable"/>
    <x v="34"/>
    <s v="Unavailable"/>
    <s v="Unavailable"/>
    <s v="Unavailable"/>
    <s v="Unavailable"/>
    <s v="Unavailable"/>
    <s v="Unavailable"/>
    <s v="Unavailable"/>
  </r>
  <r>
    <s v="9566.SR"/>
    <x v="316"/>
    <x v="6"/>
    <s v="FY"/>
    <s v="Unavailable"/>
    <x v="34"/>
    <s v="Unavailable"/>
    <s v="Unavailable"/>
    <s v="Unavailable"/>
    <s v="Unavailable"/>
    <s v="Unavailable"/>
    <s v="Unavailable"/>
    <s v="Unavailable"/>
  </r>
  <r>
    <s v="9567.SR"/>
    <x v="317"/>
    <x v="6"/>
    <s v="FY"/>
    <s v="Unavailable"/>
    <x v="34"/>
    <s v="Unavailable"/>
    <s v="Unavailable"/>
    <s v="Unavailable"/>
    <s v="Unavailable"/>
    <s v="Unavailable"/>
    <s v="Unavailable"/>
    <s v="Unavailable"/>
  </r>
  <r>
    <s v="9568.SR"/>
    <x v="318"/>
    <x v="6"/>
    <s v="FY"/>
    <s v="Unavailable"/>
    <x v="34"/>
    <s v="Unavailable"/>
    <s v="Unavailable"/>
    <s v="Unavailable"/>
    <s v="Unavailable"/>
    <s v="Unavailable"/>
    <s v="Unavailable"/>
    <s v="Unavailable"/>
  </r>
  <r>
    <s v="9569.SR"/>
    <x v="319"/>
    <x v="6"/>
    <s v="FY"/>
    <s v="Unavailable"/>
    <x v="34"/>
    <s v="Unavailable"/>
    <s v="Unavailable"/>
    <s v="Unavailable"/>
    <s v="Unavailable"/>
    <s v="Unavailable"/>
    <s v="Unavailable"/>
    <s v="Unavailable"/>
  </r>
  <r>
    <s v="9570.SR"/>
    <x v="320"/>
    <x v="6"/>
    <s v="FY"/>
    <s v="Unavailable"/>
    <x v="34"/>
    <s v="Unavailable"/>
    <s v="Unavailable"/>
    <s v="Unavailable"/>
    <s v="Unavailable"/>
    <s v="Unavailable"/>
    <s v="Unavailable"/>
    <s v="Unavailable"/>
  </r>
  <r>
    <s v="9571.SR"/>
    <x v="321"/>
    <x v="6"/>
    <s v="FY"/>
    <s v="Unavailable"/>
    <x v="34"/>
    <s v="Unavailable"/>
    <s v="Unavailable"/>
    <s v="Unavailable"/>
    <s v="Unavailable"/>
    <s v="Unavailable"/>
    <s v="Unavailable"/>
    <s v="Unavailable"/>
  </r>
  <r>
    <s v="9572.SR"/>
    <x v="322"/>
    <x v="6"/>
    <s v="FY"/>
    <s v="Unavailable"/>
    <x v="34"/>
    <s v="Unavailable"/>
    <s v="Unavailable"/>
    <s v="Unavailable"/>
    <s v="Unavailable"/>
    <s v="Unavailable"/>
    <s v="Unavailable"/>
    <s v="Unavailable"/>
  </r>
  <r>
    <s v="9574.SR"/>
    <x v="323"/>
    <x v="6"/>
    <s v="FY"/>
    <s v="Unavailable"/>
    <x v="34"/>
    <s v="Unavailable"/>
    <s v="Unavailable"/>
    <s v="Unavailable"/>
    <s v="Unavailable"/>
    <s v="Unavailable"/>
    <s v="Unavailable"/>
    <s v="Unavailable"/>
  </r>
  <r>
    <s v="9575.SR"/>
    <x v="324"/>
    <x v="6"/>
    <s v="FY"/>
    <s v="Unavailable"/>
    <x v="34"/>
    <s v="Unavailable"/>
    <s v="Unavailable"/>
    <s v="Unavailable"/>
    <s v="Unavailable"/>
    <s v="Unavailable"/>
    <s v="Unavailable"/>
    <s v="Unavailable"/>
  </r>
  <r>
    <s v="9576.SR"/>
    <x v="325"/>
    <x v="6"/>
    <s v="FY"/>
    <s v="Unavailable"/>
    <x v="34"/>
    <s v="Unavailable"/>
    <s v="Unavailable"/>
    <s v="Unavailable"/>
    <s v="Unavailable"/>
    <s v="Unavailable"/>
    <s v="Unavailable"/>
    <s v="Unavailable"/>
  </r>
  <r>
    <s v="9577.SR"/>
    <x v="326"/>
    <x v="6"/>
    <s v="FY"/>
    <s v="Unavailable"/>
    <x v="34"/>
    <s v="Unavailable"/>
    <s v="Unavailable"/>
    <s v="Unavailable"/>
    <s v="Unavailable"/>
    <s v="Unavailable"/>
    <s v="Unavailable"/>
    <s v="Unavailable"/>
  </r>
  <r>
    <s v="9578.SR"/>
    <x v="327"/>
    <x v="6"/>
    <s v="FY"/>
    <s v="Unavailable"/>
    <x v="34"/>
    <s v="Unavailable"/>
    <s v="Unavailable"/>
    <s v="Unavailable"/>
    <s v="Unavailable"/>
    <s v="Unavailable"/>
    <s v="Unavailable"/>
    <s v="Unavailable"/>
  </r>
  <r>
    <s v="9579.SR"/>
    <x v="328"/>
    <x v="6"/>
    <s v="FY"/>
    <s v="Unavailable"/>
    <x v="34"/>
    <s v="Unavailable"/>
    <s v="Unavailable"/>
    <s v="Unavailable"/>
    <s v="Unavailable"/>
    <s v="Unavailable"/>
    <s v="Unavailable"/>
    <s v="Unavailable"/>
  </r>
  <r>
    <s v="9580.SR"/>
    <x v="329"/>
    <x v="6"/>
    <s v="FY"/>
    <s v="Unavailable"/>
    <x v="34"/>
    <s v="Unavailable"/>
    <s v="Unavailable"/>
    <s v="Unavailable"/>
    <s v="Unavailable"/>
    <s v="Unavailable"/>
    <s v="Unavailable"/>
    <s v="Unavailable"/>
  </r>
  <r>
    <s v="9581.SR"/>
    <x v="330"/>
    <x v="6"/>
    <s v="FY"/>
    <s v="Unavailable"/>
    <x v="34"/>
    <s v="Unavailable"/>
    <s v="Unavailable"/>
    <s v="Unavailable"/>
    <s v="Unavailable"/>
    <s v="Unavailable"/>
    <s v="Unavailable"/>
    <s v="Unavailable"/>
  </r>
  <r>
    <s v="9583.SR"/>
    <x v="331"/>
    <x v="6"/>
    <s v="FY"/>
    <s v="Unavailable"/>
    <x v="34"/>
    <s v="Unavailable"/>
    <s v="Unavailable"/>
    <s v="Unavailable"/>
    <s v="Unavailable"/>
    <s v="Unavailable"/>
    <s v="Unavailable"/>
    <s v="Unavailable"/>
  </r>
  <r>
    <s v="9584.SR"/>
    <x v="332"/>
    <x v="6"/>
    <s v="FY"/>
    <s v="Unavailable"/>
    <x v="34"/>
    <s v="Unavailable"/>
    <s v="Unavailable"/>
    <s v="Unavailable"/>
    <s v="Unavailable"/>
    <s v="Unavailable"/>
    <s v="Unavailable"/>
    <s v="Unavailable"/>
  </r>
  <r>
    <s v="9585.SR"/>
    <x v="333"/>
    <x v="6"/>
    <s v="FY"/>
    <n v="17767055"/>
    <x v="1884"/>
    <n v="0"/>
    <n v="0"/>
    <n v="2415790"/>
    <n v="3494302"/>
    <n v="0.63746462199999998"/>
    <n v="0.13597019900000001"/>
    <n v="0.19667299999999999"/>
  </r>
  <r>
    <s v="9586.SR"/>
    <x v="334"/>
    <x v="6"/>
    <s v="FY"/>
    <n v="12668893"/>
    <x v="1885"/>
    <n v="0"/>
    <n v="0"/>
    <n v="308113"/>
    <n v="-3127745"/>
    <n v="1"/>
    <n v="2.4320436000000001E-2"/>
    <n v="-0.246883449"/>
  </r>
  <r>
    <s v="9587.SR"/>
    <x v="335"/>
    <x v="6"/>
    <s v="FY"/>
    <s v="Unavailable"/>
    <x v="34"/>
    <s v="Unavailable"/>
    <s v="Unavailable"/>
    <s v="Unavailable"/>
    <s v="Unavailable"/>
    <s v="Unavailable"/>
    <s v="Unavailable"/>
    <s v="Unavailable"/>
  </r>
  <r>
    <s v="9588.SR"/>
    <x v="336"/>
    <x v="6"/>
    <s v="FY"/>
    <s v="Unavailable"/>
    <x v="34"/>
    <s v="Unavailable"/>
    <s v="Unavailable"/>
    <s v="Unavailable"/>
    <s v="Unavailable"/>
    <s v="Unavailable"/>
    <s v="Unavailable"/>
    <s v="Unavailable"/>
  </r>
  <r>
    <s v="9589.SR"/>
    <x v="337"/>
    <x v="6"/>
    <s v="FY"/>
    <s v="Unavailable"/>
    <x v="34"/>
    <s v="Unavailable"/>
    <s v="Unavailable"/>
    <s v="Unavailable"/>
    <s v="Unavailable"/>
    <s v="Unavailable"/>
    <s v="Unavailable"/>
    <s v="Unavailable"/>
  </r>
  <r>
    <s v="9590.SR"/>
    <x v="338"/>
    <x v="6"/>
    <s v="FY"/>
    <s v="Unavailable"/>
    <x v="34"/>
    <s v="Unavailable"/>
    <s v="Unavailable"/>
    <s v="Unavailable"/>
    <s v="Unavailable"/>
    <s v="Unavailable"/>
    <s v="Unavailable"/>
    <s v="Unavailable"/>
  </r>
  <r>
    <s v="9591.SR"/>
    <x v="339"/>
    <x v="6"/>
    <s v="FY"/>
    <s v="Unavailable"/>
    <x v="34"/>
    <s v="Unavailable"/>
    <s v="Unavailable"/>
    <s v="Unavailable"/>
    <s v="Unavailable"/>
    <s v="Unavailable"/>
    <s v="Unavailable"/>
    <s v="Unavailable"/>
  </r>
  <r>
    <s v="9592.SR"/>
    <x v="340"/>
    <x v="6"/>
    <s v="FY"/>
    <s v="Unavailable"/>
    <x v="34"/>
    <s v="Unavailable"/>
    <s v="Unavailable"/>
    <s v="Unavailable"/>
    <s v="Unavailable"/>
    <s v="Unavailable"/>
    <s v="Unavailable"/>
    <s v="Unavailable"/>
  </r>
  <r>
    <s v="9593.SR"/>
    <x v="341"/>
    <x v="6"/>
    <s v="FY"/>
    <s v="Unavailable"/>
    <x v="34"/>
    <s v="Unavailable"/>
    <s v="Unavailable"/>
    <s v="Unavailable"/>
    <s v="Unavailable"/>
    <s v="Unavailable"/>
    <s v="Unavailable"/>
    <s v="Unavailable"/>
  </r>
  <r>
    <s v="9594.SR"/>
    <x v="342"/>
    <x v="6"/>
    <s v="FY"/>
    <s v="Unavailable"/>
    <x v="34"/>
    <s v="Unavailable"/>
    <s v="Unavailable"/>
    <s v="Unavailable"/>
    <s v="Unavailable"/>
    <s v="Unavailable"/>
    <s v="Unavailable"/>
    <s v="Unavailable"/>
  </r>
  <r>
    <s v="9595.SR"/>
    <x v="343"/>
    <x v="6"/>
    <s v="FY"/>
    <s v="Unavailable"/>
    <x v="34"/>
    <s v="Unavailable"/>
    <s v="Unavailable"/>
    <s v="Unavailable"/>
    <s v="Unavailable"/>
    <s v="Unavailable"/>
    <s v="Unavailable"/>
    <s v="Unavailable"/>
  </r>
  <r>
    <s v="9596.SR"/>
    <x v="344"/>
    <x v="6"/>
    <s v="FY"/>
    <s v="Unavailable"/>
    <x v="34"/>
    <s v="Unavailable"/>
    <s v="Unavailable"/>
    <s v="Unavailable"/>
    <s v="Unavailable"/>
    <s v="Unavailable"/>
    <s v="Unavailable"/>
    <s v="Unavailable"/>
  </r>
  <r>
    <s v="9597.SR"/>
    <x v="345"/>
    <x v="6"/>
    <s v="FY"/>
    <s v="Unavailable"/>
    <x v="34"/>
    <s v="Unavailable"/>
    <s v="Unavailable"/>
    <s v="Unavailable"/>
    <s v="Unavailable"/>
    <s v="Unavailable"/>
    <s v="Unavailable"/>
    <s v="Unavailable"/>
  </r>
  <r>
    <s v="9598.SR"/>
    <x v="346"/>
    <x v="6"/>
    <s v="FY"/>
    <s v="Unavailable"/>
    <x v="34"/>
    <s v="Unavailable"/>
    <s v="Unavailable"/>
    <s v="Unavailable"/>
    <s v="Unavailable"/>
    <s v="Unavailable"/>
    <s v="Unavailable"/>
    <s v="Unavailable"/>
  </r>
  <r>
    <s v="9599.SR"/>
    <x v="347"/>
    <x v="6"/>
    <s v="FY"/>
    <s v="Unavailable"/>
    <x v="34"/>
    <s v="Unavailable"/>
    <s v="Unavailable"/>
    <s v="Unavailable"/>
    <s v="Unavailable"/>
    <s v="Unavailable"/>
    <s v="Unavailable"/>
    <s v="Unavailable"/>
  </r>
  <r>
    <s v="9600.SR"/>
    <x v="348"/>
    <x v="6"/>
    <s v="FY"/>
    <s v="Unavailable"/>
    <x v="34"/>
    <s v="Unavailable"/>
    <s v="Unavailable"/>
    <s v="Unavailable"/>
    <s v="Unavailable"/>
    <s v="Unavailable"/>
    <s v="Unavailable"/>
    <s v="Unavailable"/>
  </r>
  <r>
    <s v="9601.SR"/>
    <x v="349"/>
    <x v="6"/>
    <s v="FY"/>
    <s v="Unavailable"/>
    <x v="34"/>
    <s v="Unavailable"/>
    <s v="Unavailable"/>
    <s v="Unavailable"/>
    <s v="Unavailable"/>
    <s v="Unavailable"/>
    <s v="Unavailable"/>
    <s v="Unavailable"/>
  </r>
  <r>
    <s v="9602.SR"/>
    <x v="350"/>
    <x v="6"/>
    <s v="FY"/>
    <s v="Unavailable"/>
    <x v="34"/>
    <s v="Unavailable"/>
    <s v="Unavailable"/>
    <s v="Unavailable"/>
    <s v="Unavailable"/>
    <s v="Unavailable"/>
    <s v="Unavailable"/>
    <s v="Unavailable"/>
  </r>
  <r>
    <s v="9603.SR"/>
    <x v="351"/>
    <x v="6"/>
    <s v="FY"/>
    <s v="Unavailable"/>
    <x v="34"/>
    <s v="Unavailable"/>
    <s v="Unavailable"/>
    <s v="Unavailable"/>
    <s v="Unavailable"/>
    <s v="Unavailable"/>
    <s v="Unavailable"/>
    <s v="Unavailable"/>
  </r>
  <r>
    <s v="9604.SR"/>
    <x v="352"/>
    <x v="6"/>
    <s v="FY"/>
    <s v="Unavailable"/>
    <x v="34"/>
    <s v="Unavailable"/>
    <s v="Unavailable"/>
    <s v="Unavailable"/>
    <s v="Unavailable"/>
    <s v="Unavailable"/>
    <s v="Unavailable"/>
    <s v="Unavailable"/>
  </r>
  <r>
    <s v="9605.SR"/>
    <x v="353"/>
    <x v="6"/>
    <s v="FY"/>
    <s v="Unavailable"/>
    <x v="34"/>
    <s v="Unavailable"/>
    <s v="Unavailable"/>
    <s v="Unavailable"/>
    <s v="Unavailable"/>
    <s v="Unavailable"/>
    <s v="Unavailable"/>
    <s v="Unavailable"/>
  </r>
  <r>
    <s v="9606.SR"/>
    <x v="354"/>
    <x v="6"/>
    <s v="FY"/>
    <s v="Unavailable"/>
    <x v="34"/>
    <s v="Unavailable"/>
    <s v="Unavailable"/>
    <s v="Unavailable"/>
    <s v="Unavailable"/>
    <s v="Unavailable"/>
    <s v="Unavailable"/>
    <s v="Unavailable"/>
  </r>
  <r>
    <s v="9607.SR"/>
    <x v="355"/>
    <x v="6"/>
    <s v="FY"/>
    <s v="Unavailable"/>
    <x v="34"/>
    <s v="Unavailable"/>
    <s v="Unavailable"/>
    <s v="Unavailable"/>
    <s v="Unavailable"/>
    <s v="Unavailable"/>
    <s v="Unavailable"/>
    <s v="Unavailable"/>
  </r>
  <r>
    <s v="9608.SR"/>
    <x v="356"/>
    <x v="6"/>
    <s v="FY"/>
    <s v="Unavailable"/>
    <x v="34"/>
    <s v="Unavailable"/>
    <s v="Unavailable"/>
    <s v="Unavailable"/>
    <s v="Unavailable"/>
    <s v="Unavailable"/>
    <s v="Unavailable"/>
    <s v="Unavailable"/>
  </r>
  <r>
    <s v="9609.SR"/>
    <x v="357"/>
    <x v="6"/>
    <s v="FY"/>
    <s v="Unavailable"/>
    <x v="34"/>
    <s v="Unavailable"/>
    <s v="Unavailable"/>
    <s v="Unavailable"/>
    <s v="Unavailable"/>
    <s v="Unavailable"/>
    <s v="Unavailable"/>
    <s v="Unavailable"/>
  </r>
  <r>
    <s v="9610.SR"/>
    <x v="358"/>
    <x v="6"/>
    <s v="FY"/>
    <s v="Unavailable"/>
    <x v="34"/>
    <s v="Unavailable"/>
    <s v="Unavailable"/>
    <s v="Unavailable"/>
    <s v="Unavailable"/>
    <s v="Unavailable"/>
    <s v="Unavailable"/>
    <s v="Unavailable"/>
  </r>
  <r>
    <s v="9611.SR"/>
    <x v="359"/>
    <x v="6"/>
    <s v="FY"/>
    <s v="Unavailable"/>
    <x v="34"/>
    <s v="Unavailable"/>
    <s v="Unavailable"/>
    <s v="Unavailable"/>
    <s v="Unavailable"/>
    <s v="Unavailable"/>
    <s v="Unavailable"/>
    <s v="Unavailable"/>
  </r>
  <r>
    <s v="9612.SR"/>
    <x v="360"/>
    <x v="6"/>
    <s v="FY"/>
    <s v="Unavailable"/>
    <x v="34"/>
    <s v="Unavailable"/>
    <s v="Unavailable"/>
    <s v="Unavailable"/>
    <s v="Unavailable"/>
    <s v="Unavailable"/>
    <s v="Unavailable"/>
    <s v="Unavailable"/>
  </r>
  <r>
    <s v="9613.SR"/>
    <x v="361"/>
    <x v="6"/>
    <s v="FY"/>
    <s v="Unavailable"/>
    <x v="34"/>
    <s v="Unavailable"/>
    <s v="Unavailable"/>
    <s v="Unavailable"/>
    <s v="Unavailable"/>
    <s v="Unavailable"/>
    <s v="Unavailable"/>
    <s v="Unavailable"/>
  </r>
  <r>
    <s v="9614.SR"/>
    <x v="362"/>
    <x v="6"/>
    <s v="FY"/>
    <s v="Unavailable"/>
    <x v="34"/>
    <s v="Unavailable"/>
    <s v="Unavailable"/>
    <s v="Unavailable"/>
    <s v="Unavailable"/>
    <s v="Unavailable"/>
    <s v="Unavailable"/>
    <s v="Unavailable"/>
  </r>
  <r>
    <s v="9615.SR"/>
    <x v="363"/>
    <x v="6"/>
    <s v="FY"/>
    <s v="Unavailable"/>
    <x v="34"/>
    <s v="Unavailable"/>
    <s v="Unavailable"/>
    <s v="Unavailable"/>
    <s v="Unavailable"/>
    <s v="Unavailable"/>
    <s v="Unavailable"/>
    <s v="Unavailable"/>
  </r>
  <r>
    <s v="9616.SR"/>
    <x v="364"/>
    <x v="6"/>
    <s v="FY"/>
    <s v="Unavailable"/>
    <x v="34"/>
    <s v="Unavailable"/>
    <s v="Unavailable"/>
    <s v="Unavailable"/>
    <s v="Unavailable"/>
    <s v="Unavailable"/>
    <s v="Unavailable"/>
    <s v="Unavailable"/>
  </r>
  <r>
    <s v="9617.SR"/>
    <x v="365"/>
    <x v="6"/>
    <s v="FY"/>
    <s v="Unavailable"/>
    <x v="34"/>
    <s v="Unavailable"/>
    <s v="Unavailable"/>
    <s v="Unavailable"/>
    <s v="Unavailable"/>
    <s v="Unavailable"/>
    <s v="Unavailable"/>
    <s v="Unavailable"/>
  </r>
  <r>
    <s v="9618.SR"/>
    <x v="366"/>
    <x v="6"/>
    <s v="FY"/>
    <s v="Unavailable"/>
    <x v="34"/>
    <s v="Unavailable"/>
    <s v="Unavailable"/>
    <s v="Unavailable"/>
    <s v="Unavailable"/>
    <s v="Unavailable"/>
    <s v="Unavailable"/>
    <s v="Unavailable"/>
  </r>
  <r>
    <s v="9619.SR"/>
    <x v="367"/>
    <x v="6"/>
    <s v="FY"/>
    <s v="Unavailable"/>
    <x v="34"/>
    <s v="Unavailable"/>
    <s v="Unavailable"/>
    <s v="Unavailable"/>
    <s v="Unavailable"/>
    <s v="Unavailable"/>
    <s v="Unavailable"/>
    <s v="Unavailable"/>
  </r>
  <r>
    <s v="9620.SR"/>
    <x v="368"/>
    <x v="6"/>
    <s v="FY"/>
    <s v="Unavailable"/>
    <x v="34"/>
    <s v="Unavailable"/>
    <s v="Unavailable"/>
    <s v="Unavailable"/>
    <s v="Unavailable"/>
    <s v="Unavailable"/>
    <s v="Unavailable"/>
    <s v="Unavailable"/>
  </r>
  <r>
    <s v="9621.SR"/>
    <x v="369"/>
    <x v="6"/>
    <s v="FY"/>
    <s v="Unavailable"/>
    <x v="34"/>
    <s v="Unavailable"/>
    <s v="Unavailable"/>
    <s v="Unavailable"/>
    <s v="Unavailable"/>
    <s v="Unavailable"/>
    <s v="Unavailable"/>
    <s v="Unavailable"/>
  </r>
  <r>
    <s v="9622.SR"/>
    <x v="370"/>
    <x v="6"/>
    <s v="FY"/>
    <s v="Unavailable"/>
    <x v="34"/>
    <s v="Unavailable"/>
    <s v="Unavailable"/>
    <s v="Unavailable"/>
    <s v="Unavailable"/>
    <s v="Unavailable"/>
    <s v="Unavailable"/>
    <s v="Unavailable"/>
  </r>
  <r>
    <s v="9623.SR"/>
    <x v="371"/>
    <x v="6"/>
    <s v="FY"/>
    <s v="Unavailable"/>
    <x v="34"/>
    <s v="Unavailable"/>
    <s v="Unavailable"/>
    <s v="Unavailable"/>
    <s v="Unavailable"/>
    <s v="Unavailable"/>
    <s v="Unavailable"/>
    <s v="Unavailable"/>
  </r>
  <r>
    <s v="9624.SR"/>
    <x v="372"/>
    <x v="6"/>
    <s v="FY"/>
    <s v="Unavailable"/>
    <x v="34"/>
    <s v="Unavailable"/>
    <s v="Unavailable"/>
    <s v="Unavailable"/>
    <s v="Unavailable"/>
    <s v="Unavailable"/>
    <s v="Unavailable"/>
    <s v="Unavailable"/>
  </r>
  <r>
    <s v="9625.SR"/>
    <x v="373"/>
    <x v="6"/>
    <s v="FY"/>
    <s v="Unavailable"/>
    <x v="34"/>
    <s v="Unavailable"/>
    <s v="Unavailable"/>
    <s v="Unavailable"/>
    <s v="Unavailable"/>
    <s v="Unavailable"/>
    <s v="Unavailable"/>
    <s v="Unavailable"/>
  </r>
  <r>
    <s v="9626.SR"/>
    <x v="374"/>
    <x v="6"/>
    <s v="FY"/>
    <s v="Unavailable"/>
    <x v="34"/>
    <s v="Unavailable"/>
    <s v="Unavailable"/>
    <s v="Unavailable"/>
    <s v="Unavailable"/>
    <s v="Unavailable"/>
    <s v="Unavailable"/>
    <s v="Unavailable"/>
  </r>
  <r>
    <s v="9627.SR"/>
    <x v="375"/>
    <x v="6"/>
    <s v="FY"/>
    <s v="Unavailable"/>
    <x v="34"/>
    <s v="Unavailable"/>
    <s v="Unavailable"/>
    <s v="Unavailable"/>
    <s v="Unavailable"/>
    <s v="Unavailable"/>
    <s v="Unavailable"/>
    <s v="Unavailable"/>
  </r>
  <r>
    <s v="9628.SR"/>
    <x v="376"/>
    <x v="6"/>
    <s v="FY"/>
    <s v="Unavailable"/>
    <x v="34"/>
    <s v="Unavailable"/>
    <s v="Unavailable"/>
    <s v="Unavailable"/>
    <s v="Unavailable"/>
    <s v="Unavailable"/>
    <s v="Unavailable"/>
    <s v="Unavailable"/>
  </r>
  <r>
    <s v="1010.SR"/>
    <x v="0"/>
    <x v="7"/>
    <s v="FY"/>
    <n v="8125211000"/>
    <x v="1886"/>
    <n v="775812000"/>
    <n v="0"/>
    <n v="3945996000"/>
    <n v="4205066000"/>
    <n v="1"/>
    <n v="0.48564843400000002"/>
    <n v="0.52037737900000003"/>
  </r>
  <r>
    <s v="1020.SR"/>
    <x v="1"/>
    <x v="7"/>
    <s v="FY"/>
    <n v="2579696000"/>
    <x v="1887"/>
    <n v="380411000"/>
    <n v="0"/>
    <n v="857514000"/>
    <n v="1016111000"/>
    <n v="1"/>
    <n v="0.33240893500000002"/>
    <n v="0.365950096"/>
  </r>
  <r>
    <s v="1030.SR"/>
    <x v="2"/>
    <x v="7"/>
    <s v="FY"/>
    <n v="2551261000"/>
    <x v="1888"/>
    <n v="225670000"/>
    <n v="0"/>
    <n v="1410798000"/>
    <n v="1371506000"/>
    <n v="1"/>
    <n v="0.55298066300000004"/>
    <n v="0.58926036999999998"/>
  </r>
  <r>
    <s v="1050.SR"/>
    <x v="3"/>
    <x v="7"/>
    <s v="FY"/>
    <n v="6479472000"/>
    <x v="1889"/>
    <n v="560688000"/>
    <n v="0"/>
    <n v="3531884000"/>
    <n v="3829305000"/>
    <n v="1"/>
    <n v="0.54508824199999995"/>
    <n v="0.56841159299999999"/>
  </r>
  <r>
    <s v="1060.SR"/>
    <x v="4"/>
    <x v="7"/>
    <s v="FY"/>
    <n v="7078053000"/>
    <x v="1890"/>
    <n v="697414000"/>
    <n v="0"/>
    <n v="3954578000"/>
    <n v="4010447000"/>
    <n v="1"/>
    <n v="0.55870986"/>
    <n v="0.57633970800000001"/>
  </r>
  <r>
    <s v="1080.SR"/>
    <x v="5"/>
    <x v="7"/>
    <s v="FY"/>
    <n v="6376642000"/>
    <x v="1891"/>
    <n v="577741000"/>
    <n v="0"/>
    <n v="3026972000"/>
    <n v="3249578000"/>
    <n v="1"/>
    <n v="0.47469686999999999"/>
    <n v="0.51330324000000005"/>
  </r>
  <r>
    <s v="1111.SR"/>
    <x v="6"/>
    <x v="7"/>
    <s v="FY"/>
    <n v="610044825"/>
    <x v="1892"/>
    <n v="0"/>
    <n v="0"/>
    <n v="147712518"/>
    <n v="637757336"/>
    <n v="0.50521431800000005"/>
    <n v="0.242133876"/>
    <n v="1.0454270080000001"/>
  </r>
  <r>
    <s v="1120.SR"/>
    <x v="7"/>
    <x v="7"/>
    <s v="FY"/>
    <n v="15868715000"/>
    <x v="1893"/>
    <n v="1671052000"/>
    <n v="0"/>
    <n v="9120726000"/>
    <n v="9542609000"/>
    <n v="1"/>
    <n v="0.57476147300000002"/>
    <n v="0.60358724699999999"/>
  </r>
  <r>
    <s v="1140.SR"/>
    <x v="8"/>
    <x v="7"/>
    <s v="FY"/>
    <n v="2857818000"/>
    <x v="1894"/>
    <n v="342876000"/>
    <n v="0"/>
    <n v="942047000"/>
    <n v="1119047000"/>
    <n v="1"/>
    <n v="0.32963855600000003"/>
    <n v="0.36645615599999998"/>
  </r>
  <r>
    <s v="1150.SR"/>
    <x v="9"/>
    <x v="7"/>
    <s v="FY"/>
    <n v="4320038000"/>
    <x v="1895"/>
    <n v="520560000"/>
    <n v="0"/>
    <n v="2011357000"/>
    <n v="2216424000"/>
    <n v="1"/>
    <n v="0.46558780300000002"/>
    <n v="0.51179133200000004"/>
  </r>
  <r>
    <s v="1180.SR"/>
    <x v="10"/>
    <x v="7"/>
    <s v="FY"/>
    <n v="18748375000"/>
    <x v="1896"/>
    <n v="1761357000"/>
    <n v="0"/>
    <n v="9801982000"/>
    <n v="10597546000"/>
    <n v="1"/>
    <n v="0.52281768399999995"/>
    <n v="0.55771569499999996"/>
  </r>
  <r>
    <s v="1182.SR"/>
    <x v="11"/>
    <x v="7"/>
    <s v="FY"/>
    <n v="174237000"/>
    <x v="1897"/>
    <n v="12284000"/>
    <n v="0"/>
    <n v="103254000"/>
    <n v="0"/>
    <n v="0.98005016199999995"/>
    <n v="0.59260662200000003"/>
    <n v="0.60439516299999996"/>
  </r>
  <r>
    <s v="1183.SR"/>
    <x v="12"/>
    <x v="7"/>
    <s v="FY"/>
    <n v="289629743"/>
    <x v="1898"/>
    <n v="41892543"/>
    <n v="0"/>
    <n v="99688635"/>
    <n v="289318383"/>
    <n v="0.57758009300000002"/>
    <n v="0.344193362"/>
    <n v="0.99892497199999997"/>
  </r>
  <r>
    <s v="1201.SR"/>
    <x v="13"/>
    <x v="7"/>
    <s v="FY"/>
    <n v="1248414000"/>
    <x v="1899"/>
    <n v="33748000"/>
    <n v="51628000"/>
    <n v="-168235000"/>
    <n v="14875000"/>
    <n v="4.6864260999999997E-2"/>
    <n v="-0.134758982"/>
    <n v="1.1915118000000001E-2"/>
  </r>
  <r>
    <s v="1202.SR"/>
    <x v="14"/>
    <x v="7"/>
    <s v="FY"/>
    <n v="771008091"/>
    <x v="1900"/>
    <n v="6691631"/>
    <n v="0"/>
    <n v="68131115"/>
    <n v="224840029"/>
    <n v="0.24138520199999999"/>
    <n v="8.8366278000000006E-2"/>
    <n v="0.24307258000000001"/>
  </r>
  <r>
    <s v="1210.SR"/>
    <x v="15"/>
    <x v="7"/>
    <s v="FY"/>
    <n v="595540443"/>
    <x v="1901"/>
    <n v="7051445"/>
    <n v="0"/>
    <n v="43768506"/>
    <n v="114652010"/>
    <n v="0.25320478699999999"/>
    <n v="7.3493759000000006E-2"/>
    <n v="0.19321566900000001"/>
  </r>
  <r>
    <s v="1211.SR"/>
    <x v="16"/>
    <x v="7"/>
    <s v="FY"/>
    <n v="12085934170"/>
    <x v="1902"/>
    <n v="145598312"/>
    <n v="1274575490"/>
    <n v="714841886"/>
    <n v="5238085554"/>
    <n v="0.32536127599999998"/>
    <n v="5.9146598000000002E-2"/>
    <n v="0.46167014099999998"/>
  </r>
  <r>
    <s v="1212.SR"/>
    <x v="17"/>
    <x v="7"/>
    <s v="FY"/>
    <n v="1795665295"/>
    <x v="1903"/>
    <n v="33559300"/>
    <n v="64776163"/>
    <n v="58194971"/>
    <n v="248732403"/>
    <n v="0.434640309"/>
    <n v="3.2408584999999997E-2"/>
    <n v="0.11638335499999999"/>
  </r>
  <r>
    <s v="1213.SR"/>
    <x v="18"/>
    <x v="7"/>
    <s v="FY"/>
    <n v="500571000"/>
    <x v="1904"/>
    <n v="36890000"/>
    <n v="17324000"/>
    <n v="-88340000"/>
    <n v="-13722000"/>
    <n v="0.15651126400000001"/>
    <n v="-0.176478462"/>
    <n v="-9.8479536000000006E-2"/>
  </r>
  <r>
    <s v="1214.SR"/>
    <x v="19"/>
    <x v="7"/>
    <s v="FY"/>
    <n v="1038563000"/>
    <x v="1905"/>
    <n v="24415000"/>
    <n v="34044000"/>
    <n v="-171039000"/>
    <n v="-96252000"/>
    <n v="0.169414855"/>
    <n v="-0.16468813199999999"/>
    <n v="-5.4844048999999999E-2"/>
  </r>
  <r>
    <s v="1301.SR"/>
    <x v="20"/>
    <x v="7"/>
    <s v="FY"/>
    <n v="576751509"/>
    <x v="1906"/>
    <n v="16643747"/>
    <n v="0"/>
    <n v="25570884"/>
    <n v="68664118"/>
    <n v="0.11905320899999999"/>
    <n v="4.4336050000000002E-2"/>
    <n v="0.11905320899999999"/>
  </r>
  <r>
    <s v="1302.SR"/>
    <x v="21"/>
    <x v="7"/>
    <s v="FY"/>
    <n v="2128752000"/>
    <x v="1907"/>
    <n v="16126000"/>
    <n v="0"/>
    <n v="71013000"/>
    <n v="173979000"/>
    <n v="0.12363816900000001"/>
    <n v="3.3358982000000002E-2"/>
    <n v="7.6577261999999993E-2"/>
  </r>
  <r>
    <s v="1303.SR"/>
    <x v="22"/>
    <x v="7"/>
    <s v="FY"/>
    <n v="869818320"/>
    <x v="1908"/>
    <n v="38971385"/>
    <n v="8149232"/>
    <n v="57322465"/>
    <n v="106054326"/>
    <n v="0.18529876000000001"/>
    <n v="6.5901653000000004E-2"/>
    <n v="8.3678742E-2"/>
  </r>
  <r>
    <s v="1304.SR"/>
    <x v="23"/>
    <x v="7"/>
    <s v="FY"/>
    <n v="1249752422"/>
    <x v="1909"/>
    <n v="47027978"/>
    <n v="14412390"/>
    <n v="100203789"/>
    <n v="159074585"/>
    <n v="0.17144541299999999"/>
    <n v="8.0178912000000005E-2"/>
    <n v="0.17144541299999999"/>
  </r>
  <r>
    <s v="1320.SR"/>
    <x v="24"/>
    <x v="7"/>
    <s v="FY"/>
    <n v="696421393"/>
    <x v="1910"/>
    <n v="6168404"/>
    <n v="9672633"/>
    <n v="19091982"/>
    <n v="87713191"/>
    <n v="0.13417786100000001"/>
    <n v="2.7414411E-2"/>
    <n v="0.14658242699999999"/>
  </r>
  <r>
    <s v="1321.SR"/>
    <x v="25"/>
    <x v="7"/>
    <s v="FY"/>
    <s v="Unavailable"/>
    <x v="34"/>
    <s v="Unavailable"/>
    <s v="Unavailable"/>
    <s v="Unavailable"/>
    <s v="Unavailable"/>
    <s v="Unavailable"/>
    <s v="Unavailable"/>
    <s v="Unavailable"/>
  </r>
  <r>
    <s v="1322.SR"/>
    <x v="26"/>
    <x v="7"/>
    <s v="FY"/>
    <n v="136629881"/>
    <x v="1911"/>
    <n v="28299733"/>
    <n v="0"/>
    <n v="-62895574"/>
    <n v="30014190"/>
    <n v="-0.18852751500000001"/>
    <n v="-0.46033542300000002"/>
    <n v="0.21967515300000001"/>
  </r>
  <r>
    <s v="1810.SR"/>
    <x v="27"/>
    <x v="7"/>
    <s v="FY"/>
    <n v="2107018325"/>
    <x v="1912"/>
    <n v="136658896"/>
    <n v="40160921"/>
    <n v="496796473"/>
    <n v="831364917"/>
    <n v="0.76083022700000003"/>
    <n v="0.23578175200000001"/>
    <n v="0.37100485500000002"/>
  </r>
  <r>
    <s v="1820.SR"/>
    <x v="28"/>
    <x v="7"/>
    <s v="FY"/>
    <n v="1124089000"/>
    <x v="1913"/>
    <n v="199819000"/>
    <n v="20483000"/>
    <n v="8687000"/>
    <n v="161208000"/>
    <n v="0.238880551"/>
    <n v="7.7280359999999998E-3"/>
    <n v="0.16276380300000001"/>
  </r>
  <r>
    <s v="1830.SR"/>
    <x v="29"/>
    <x v="7"/>
    <s v="FY"/>
    <n v="732878928"/>
    <x v="1914"/>
    <n v="13948329"/>
    <n v="0"/>
    <n v="174198884"/>
    <n v="290345073"/>
    <n v="0.37987152099999999"/>
    <n v="0.23769121700000001"/>
    <n v="0.39014853900000002"/>
  </r>
  <r>
    <s v="1831.SR"/>
    <x v="30"/>
    <x v="7"/>
    <s v="FY"/>
    <n v="1167944942"/>
    <x v="1915"/>
    <n v="84940780"/>
    <n v="0"/>
    <n v="208080222"/>
    <n v="225902261"/>
    <n v="0.25400905000000001"/>
    <n v="0.17815927300000001"/>
    <n v="0.18097469499999999"/>
  </r>
  <r>
    <s v="1832.SR"/>
    <x v="31"/>
    <x v="7"/>
    <s v="FY"/>
    <n v="46189163"/>
    <x v="1916"/>
    <n v="3651153"/>
    <n v="0"/>
    <n v="5682805"/>
    <n v="6309047"/>
    <n v="0.37406315400000001"/>
    <n v="0.123033297"/>
    <n v="0.13659149900000001"/>
  </r>
  <r>
    <s v="1833.SR"/>
    <x v="32"/>
    <x v="7"/>
    <s v="FY"/>
    <s v="Unavailable"/>
    <x v="34"/>
    <s v="Unavailable"/>
    <s v="Unavailable"/>
    <s v="Unavailable"/>
    <s v="Unavailable"/>
    <s v="Unavailable"/>
    <s v="Unavailable"/>
    <s v="Unavailable"/>
  </r>
  <r>
    <s v="1834.SR"/>
    <x v="33"/>
    <x v="7"/>
    <s v="FY"/>
    <s v="Unavailable"/>
    <x v="34"/>
    <s v="Unavailable"/>
    <s v="Unavailable"/>
    <s v="Unavailable"/>
    <s v="Unavailable"/>
    <s v="Unavailable"/>
    <s v="Unavailable"/>
    <s v="Unavailable"/>
  </r>
  <r>
    <s v="1835.SR"/>
    <x v="34"/>
    <x v="7"/>
    <s v="FY"/>
    <s v="Unavailable"/>
    <x v="34"/>
    <s v="Unavailable"/>
    <s v="Unavailable"/>
    <s v="Unavailable"/>
    <s v="Unavailable"/>
    <s v="Unavailable"/>
    <s v="Unavailable"/>
    <s v="Unavailable"/>
  </r>
  <r>
    <s v="2001.SR"/>
    <x v="35"/>
    <x v="7"/>
    <s v="FY"/>
    <n v="683214577"/>
    <x v="1917"/>
    <n v="10727649"/>
    <n v="40595683"/>
    <n v="-27700013"/>
    <n v="140821331"/>
    <n v="0.19475520199999999"/>
    <n v="-4.0543651E-2"/>
    <n v="0.20611581900000001"/>
  </r>
  <r>
    <s v="2010.SR"/>
    <x v="36"/>
    <x v="7"/>
    <s v="FY"/>
    <n v="149765968000"/>
    <x v="1918"/>
    <n v="10327348000"/>
    <n v="2329716000"/>
    <n v="18430236000"/>
    <n v="44799541000"/>
    <n v="0.34205951899999998"/>
    <n v="0.12306024"/>
    <n v="0.297740752"/>
  </r>
  <r>
    <s v="2020.SR"/>
    <x v="37"/>
    <x v="7"/>
    <s v="FY"/>
    <n v="2759455000"/>
    <x v="1919"/>
    <n v="129526000"/>
    <n v="23379000"/>
    <n v="878628000"/>
    <n v="1303674000"/>
    <n v="0.43457965399999998"/>
    <n v="0.318406352"/>
    <n v="0.51124153100000003"/>
  </r>
  <r>
    <s v="2030.SR"/>
    <x v="38"/>
    <x v="7"/>
    <s v="FY"/>
    <n v="15196880"/>
    <x v="1920"/>
    <n v="2762008"/>
    <n v="0"/>
    <n v="8769249"/>
    <n v="8471881"/>
    <n v="0.99972810199999995"/>
    <n v="0.57704272199999995"/>
    <n v="0.55720312299999997"/>
  </r>
  <r>
    <s v="2040.SR"/>
    <x v="39"/>
    <x v="7"/>
    <s v="FY"/>
    <n v="1139726000"/>
    <x v="1921"/>
    <n v="63148000"/>
    <n v="40316000"/>
    <n v="-97054000"/>
    <n v="148076000"/>
    <n v="0.14763987100000001"/>
    <n v="-8.5155554999999994E-2"/>
    <n v="-4.96944E-2"/>
  </r>
  <r>
    <s v="2050.SR"/>
    <x v="40"/>
    <x v="7"/>
    <s v="FY"/>
    <n v="23830475000"/>
    <x v="1922"/>
    <n v="258831000"/>
    <n v="344981000"/>
    <n v="1025618000"/>
    <n v="1626459000"/>
    <n v="0.18423900500000001"/>
    <n v="4.3038084999999997E-2"/>
    <n v="6.8084122999999996E-2"/>
  </r>
  <r>
    <s v="2060.SR"/>
    <x v="41"/>
    <x v="7"/>
    <s v="FY"/>
    <n v="10796424000"/>
    <x v="1923"/>
    <n v="368151000"/>
    <n v="706108000"/>
    <n v="716156000"/>
    <n v="1363892000"/>
    <n v="0.19489481"/>
    <n v="6.6332704000000006E-2"/>
    <n v="0.27209379700000003"/>
  </r>
  <r>
    <s v="2070.SR"/>
    <x v="42"/>
    <x v="7"/>
    <s v="FY"/>
    <n v="1386041524"/>
    <x v="1924"/>
    <n v="126968880"/>
    <n v="14715412"/>
    <n v="197365535"/>
    <n v="251559882"/>
    <n v="0.50825389399999998"/>
    <n v="0.14239510999999999"/>
    <n v="0.19113044100000001"/>
  </r>
  <r>
    <s v="2080.SR"/>
    <x v="43"/>
    <x v="7"/>
    <s v="FY"/>
    <n v="1985134194"/>
    <x v="1925"/>
    <n v="76537092"/>
    <n v="0"/>
    <n v="127346773"/>
    <n v="242846983"/>
    <n v="0.13067986500000001"/>
    <n v="6.4150209E-2"/>
    <n v="6.5763332999999993E-2"/>
  </r>
  <r>
    <s v="2081.SR"/>
    <x v="44"/>
    <x v="7"/>
    <s v="FY"/>
    <n v="249635666"/>
    <x v="1926"/>
    <n v="14143097"/>
    <n v="0"/>
    <n v="23730485"/>
    <n v="38240773"/>
    <n v="0.16280317499999999"/>
    <n v="9.5060475000000005E-2"/>
    <n v="0.15318633600000001"/>
  </r>
  <r>
    <s v="2082.SR"/>
    <x v="45"/>
    <x v="7"/>
    <s v="FY"/>
    <n v="3727768000"/>
    <x v="1927"/>
    <n v="703537000"/>
    <n v="0"/>
    <n v="920240000"/>
    <n v="1120896000"/>
    <n v="0.43787220700000001"/>
    <n v="0.24686085599999999"/>
    <n v="0.31293068699999999"/>
  </r>
  <r>
    <s v="2083.SR"/>
    <x v="46"/>
    <x v="7"/>
    <s v="FY"/>
    <s v="Unavailable"/>
    <x v="34"/>
    <s v="Unavailable"/>
    <s v="Unavailable"/>
    <s v="Unavailable"/>
    <s v="Unavailable"/>
    <s v="Unavailable"/>
    <s v="Unavailable"/>
    <s v="Unavailable"/>
  </r>
  <r>
    <s v="2084.SR"/>
    <x v="47"/>
    <x v="7"/>
    <s v="FY"/>
    <s v="Unavailable"/>
    <x v="34"/>
    <s v="Unavailable"/>
    <s v="Unavailable"/>
    <s v="Unavailable"/>
    <s v="Unavailable"/>
    <s v="Unavailable"/>
    <s v="Unavailable"/>
    <s v="Unavailable"/>
  </r>
  <r>
    <s v="2090.SR"/>
    <x v="48"/>
    <x v="7"/>
    <s v="FY"/>
    <n v="43765895"/>
    <x v="1928"/>
    <n v="5040452"/>
    <n v="0"/>
    <n v="-16174097"/>
    <n v="818578"/>
    <n v="-0.19233930900000001"/>
    <n v="-0.36955937999999999"/>
    <n v="-0.36296394700000001"/>
  </r>
  <r>
    <s v="2100.SR"/>
    <x v="49"/>
    <x v="7"/>
    <s v="FY"/>
    <n v="60834006"/>
    <x v="1929"/>
    <n v="2903864"/>
    <n v="0"/>
    <n v="-50120050"/>
    <n v="-39366702"/>
    <n v="-0.23557639799999999"/>
    <n v="-0.82388212299999997"/>
    <n v="-0.43985219399999997"/>
  </r>
  <r>
    <s v="2110.SR"/>
    <x v="50"/>
    <x v="7"/>
    <s v="FY"/>
    <n v="1342477000"/>
    <x v="1930"/>
    <n v="35901000"/>
    <n v="65394000"/>
    <n v="-80313000"/>
    <n v="130704000"/>
    <n v="3.8673288E-2"/>
    <n v="-5.9824489000000002E-2"/>
    <n v="7.9584976000000002E-2"/>
  </r>
  <r>
    <s v="2120.SR"/>
    <x v="51"/>
    <x v="7"/>
    <s v="FY"/>
    <n v="34615195"/>
    <x v="1931"/>
    <n v="1130902"/>
    <n v="1713156"/>
    <n v="30583187"/>
    <n v="28041356"/>
    <n v="0.99902291499999996"/>
    <n v="0.88351913100000001"/>
    <n v="0.81008805500000003"/>
  </r>
  <r>
    <s v="2130.SR"/>
    <x v="52"/>
    <x v="7"/>
    <s v="FY"/>
    <n v="240137020"/>
    <x v="1932"/>
    <n v="29789943"/>
    <n v="4522476"/>
    <n v="-10211812"/>
    <n v="8110586"/>
    <n v="0.14371286899999999"/>
    <n v="-4.2524938999999998E-2"/>
    <n v="-2.0061030000000001E-2"/>
  </r>
  <r>
    <s v="2140.SR"/>
    <x v="53"/>
    <x v="7"/>
    <s v="FY"/>
    <n v="209074139"/>
    <x v="1933"/>
    <n v="57847782"/>
    <n v="0"/>
    <n v="-9449924"/>
    <n v="1225145"/>
    <n v="0.25299675599999999"/>
    <n v="-4.5198914E-2"/>
    <n v="-3.4271173000000002E-2"/>
  </r>
  <r>
    <s v="2150.SR"/>
    <x v="54"/>
    <x v="7"/>
    <s v="FY"/>
    <n v="116884756"/>
    <x v="1934"/>
    <n v="9310616"/>
    <n v="0"/>
    <n v="65201761"/>
    <n v="40101756"/>
    <n v="0.22514875300000001"/>
    <n v="0.55782946600000005"/>
    <n v="7.2846899000000007E-2"/>
  </r>
  <r>
    <s v="2160.SR"/>
    <x v="55"/>
    <x v="7"/>
    <s v="FY"/>
    <n v="820592000"/>
    <x v="1935"/>
    <n v="37834000"/>
    <n v="14482000"/>
    <n v="-89923000"/>
    <n v="45106000"/>
    <n v="0.13524138699999999"/>
    <n v="-0.109583082"/>
    <n v="5.4967633000000002E-2"/>
  </r>
  <r>
    <s v="2170.SR"/>
    <x v="56"/>
    <x v="7"/>
    <s v="FY"/>
    <n v="28322000"/>
    <x v="1936"/>
    <n v="5971000"/>
    <n v="0"/>
    <n v="136198000"/>
    <n v="-9183000"/>
    <n v="0.25859755699999998"/>
    <n v="4.8089117999999997"/>
    <n v="-0.88835534199999999"/>
  </r>
  <r>
    <s v="2180.SR"/>
    <x v="57"/>
    <x v="7"/>
    <s v="FY"/>
    <n v="153595869"/>
    <x v="1937"/>
    <n v="14070362"/>
    <n v="696724"/>
    <n v="4577455"/>
    <n v="11544620"/>
    <n v="0.17646925099999999"/>
    <n v="2.9801940999999998E-2"/>
    <n v="5.9745630000000001E-2"/>
  </r>
  <r>
    <s v="2190.SR"/>
    <x v="58"/>
    <x v="7"/>
    <s v="FY"/>
    <n v="562406807"/>
    <x v="1938"/>
    <n v="23696289"/>
    <n v="34993996"/>
    <n v="58811404"/>
    <n v="239674356"/>
    <n v="0.35327969999999997"/>
    <n v="0.10457093200000001"/>
    <n v="0.46331329500000001"/>
  </r>
  <r>
    <s v="2200.SR"/>
    <x v="59"/>
    <x v="7"/>
    <s v="FY"/>
    <n v="559604000"/>
    <x v="1939"/>
    <n v="15189000"/>
    <n v="26849000"/>
    <n v="5297000"/>
    <n v="63574000"/>
    <n v="9.3630495999999994E-2"/>
    <n v="9.4656219999999999E-3"/>
    <n v="6.1291555999999997E-2"/>
  </r>
  <r>
    <s v="2210.SR"/>
    <x v="60"/>
    <x v="7"/>
    <s v="FY"/>
    <n v="598673000"/>
    <x v="1940"/>
    <n v="30875000"/>
    <n v="32863000"/>
    <n v="1515000"/>
    <n v="90802000"/>
    <n v="1.847843481"/>
    <n v="2.5305969999999999E-3"/>
    <n v="5.9615182000000003E-2"/>
  </r>
  <r>
    <s v="2220.SR"/>
    <x v="61"/>
    <x v="7"/>
    <s v="FY"/>
    <n v="293483779"/>
    <x v="1941"/>
    <n v="17171395"/>
    <n v="3216529"/>
    <n v="-19974858"/>
    <n v="10236774"/>
    <n v="0.12357219899999999"/>
    <n v="-6.8061199000000003E-2"/>
    <n v="-3.7841068999999998E-2"/>
  </r>
  <r>
    <s v="2222.SR"/>
    <x v="62"/>
    <x v="7"/>
    <s v="FY"/>
    <n v="990659000000"/>
    <x v="1942"/>
    <n v="30994000000"/>
    <n v="2090000000"/>
    <n v="283198000000"/>
    <n v="621659000000"/>
    <n v="0.63547194299999998"/>
    <n v="0.28586829600000002"/>
    <n v="0.62635175200000004"/>
  </r>
  <r>
    <s v="2223.SR"/>
    <x v="63"/>
    <x v="7"/>
    <s v="FY"/>
    <s v="Unavailable"/>
    <x v="34"/>
    <s v="Unavailable"/>
    <s v="Unavailable"/>
    <s v="Unavailable"/>
    <s v="Unavailable"/>
    <s v="Unavailable"/>
    <s v="Unavailable"/>
    <s v="Unavailable"/>
  </r>
  <r>
    <s v="2230.SR"/>
    <x v="64"/>
    <x v="7"/>
    <s v="FY"/>
    <n v="2481569000"/>
    <x v="1943"/>
    <n v="110456000"/>
    <n v="24302000"/>
    <n v="143098000"/>
    <n v="216500000"/>
    <n v="0.159376991"/>
    <n v="5.7664325000000002E-2"/>
    <n v="6.5087849999999996E-3"/>
  </r>
  <r>
    <s v="2240.SR"/>
    <x v="65"/>
    <x v="7"/>
    <s v="FY"/>
    <n v="4403850000"/>
    <x v="1944"/>
    <n v="67434000"/>
    <n v="87102000"/>
    <n v="105018000"/>
    <n v="360364000"/>
    <n v="0.201545693"/>
    <n v="2.3846861E-2"/>
    <n v="8.4176799999999996E-2"/>
  </r>
  <r>
    <s v="2250.SR"/>
    <x v="66"/>
    <x v="7"/>
    <s v="FY"/>
    <n v="7363811000"/>
    <x v="1945"/>
    <n v="242479000"/>
    <n v="269212000"/>
    <n v="1004058000"/>
    <n v="2723688000"/>
    <n v="0.30738431500000002"/>
    <n v="0.136350322"/>
    <n v="0.44704827400000002"/>
  </r>
  <r>
    <s v="2270.SR"/>
    <x v="67"/>
    <x v="7"/>
    <s v="FY"/>
    <n v="1692683000"/>
    <x v="1946"/>
    <n v="24404000"/>
    <n v="0"/>
    <n v="260877000"/>
    <n v="340335000"/>
    <n v="0.37436483999999998"/>
    <n v="0.15412041100000001"/>
    <n v="0.201062455"/>
  </r>
  <r>
    <s v="2280.SR"/>
    <x v="68"/>
    <x v="7"/>
    <s v="FY"/>
    <n v="13935532000"/>
    <x v="1947"/>
    <n v="90623000"/>
    <n v="402202000"/>
    <n v="2182286000"/>
    <n v="4511007000"/>
    <n v="0.40067641500000001"/>
    <n v="0.15659868599999999"/>
    <n v="0.34005131599999999"/>
  </r>
  <r>
    <s v="2281.SR"/>
    <x v="69"/>
    <x v="7"/>
    <s v="FY"/>
    <n v="995197461"/>
    <x v="1948"/>
    <n v="0"/>
    <n v="7835355"/>
    <n v="-76929148"/>
    <n v="85875403"/>
    <n v="0.206254347"/>
    <n v="-7.7300385999999999E-2"/>
    <n v="7.9873234000000001E-2"/>
  </r>
  <r>
    <s v="2282.SR"/>
    <x v="70"/>
    <x v="7"/>
    <s v="FY"/>
    <s v="Unavailable"/>
    <x v="34"/>
    <s v="Unavailable"/>
    <s v="Unavailable"/>
    <s v="Unavailable"/>
    <s v="Unavailable"/>
    <s v="Unavailable"/>
    <s v="Unavailable"/>
    <s v="Unavailable"/>
  </r>
  <r>
    <s v="2283.SR"/>
    <x v="71"/>
    <x v="7"/>
    <s v="FY"/>
    <s v="Unavailable"/>
    <x v="34"/>
    <s v="Unavailable"/>
    <s v="Unavailable"/>
    <s v="Unavailable"/>
    <s v="Unavailable"/>
    <s v="Unavailable"/>
    <s v="Unavailable"/>
    <s v="Unavailable"/>
  </r>
  <r>
    <s v="2284.SR"/>
    <x v="72"/>
    <x v="7"/>
    <s v="FY"/>
    <s v="Unavailable"/>
    <x v="34"/>
    <s v="Unavailable"/>
    <s v="Unavailable"/>
    <s v="Unavailable"/>
    <s v="Unavailable"/>
    <s v="Unavailable"/>
    <s v="Unavailable"/>
    <s v="Unavailable"/>
  </r>
  <r>
    <s v="2285.SR"/>
    <x v="73"/>
    <x v="7"/>
    <s v="FY"/>
    <s v="Unavailable"/>
    <x v="34"/>
    <s v="Unavailable"/>
    <s v="Unavailable"/>
    <s v="Unavailable"/>
    <s v="Unavailable"/>
    <s v="Unavailable"/>
    <s v="Unavailable"/>
    <s v="Unavailable"/>
  </r>
  <r>
    <s v="2286.SR"/>
    <x v="74"/>
    <x v="7"/>
    <s v="FY"/>
    <s v="Unavailable"/>
    <x v="34"/>
    <s v="Unavailable"/>
    <s v="Unavailable"/>
    <s v="Unavailable"/>
    <s v="Unavailable"/>
    <s v="Unavailable"/>
    <s v="Unavailable"/>
    <s v="Unavailable"/>
  </r>
  <r>
    <s v="2290.SR"/>
    <x v="75"/>
    <x v="7"/>
    <s v="FY"/>
    <n v="7220906000"/>
    <x v="1949"/>
    <n v="151310000"/>
    <n v="105679000"/>
    <n v="2376365000"/>
    <n v="3704885000"/>
    <n v="0.397498458"/>
    <n v="0.32909513000000001"/>
    <n v="0.50781494699999996"/>
  </r>
  <r>
    <s v="2300.SR"/>
    <x v="76"/>
    <x v="7"/>
    <s v="FY"/>
    <n v="515818373"/>
    <x v="1950"/>
    <n v="73829037"/>
    <n v="37925427"/>
    <n v="-48665448"/>
    <n v="41198962"/>
    <n v="0.24144666100000001"/>
    <n v="-9.4346093000000006E-2"/>
    <n v="8.5051089999999996E-2"/>
  </r>
  <r>
    <s v="2310.SR"/>
    <x v="77"/>
    <x v="7"/>
    <s v="FY"/>
    <n v="4459491037"/>
    <x v="1951"/>
    <n v="48769957"/>
    <n v="288659977"/>
    <n v="437393221"/>
    <n v="1681719174"/>
    <n v="0.31977957600000001"/>
    <n v="9.8081422000000001E-2"/>
    <n v="0.37506035700000001"/>
  </r>
  <r>
    <s v="2320.SR"/>
    <x v="78"/>
    <x v="7"/>
    <s v="FY"/>
    <n v="1275883749"/>
    <x v="1952"/>
    <n v="102646913"/>
    <n v="28360977"/>
    <n v="147165134"/>
    <n v="224889911"/>
    <n v="0.22277382400000001"/>
    <n v="0.115343686"/>
    <n v="0.14944058499999999"/>
  </r>
  <r>
    <s v="2330.SR"/>
    <x v="79"/>
    <x v="7"/>
    <s v="FY"/>
    <n v="2384537000"/>
    <x v="1953"/>
    <n v="27309000"/>
    <n v="36710000"/>
    <n v="631116000"/>
    <n v="811683000"/>
    <n v="0.30954562699999999"/>
    <n v="0.264670248"/>
    <n v="0.36503522500000002"/>
  </r>
  <r>
    <s v="2340.SR"/>
    <x v="80"/>
    <x v="7"/>
    <s v="FY"/>
    <n v="668411000"/>
    <x v="1954"/>
    <n v="16936000"/>
    <n v="6468000"/>
    <n v="35214000"/>
    <n v="120582000"/>
    <n v="0.125650236"/>
    <n v="5.2683155000000002E-2"/>
    <n v="8.9301343000000005E-2"/>
  </r>
  <r>
    <s v="2350.SR"/>
    <x v="81"/>
    <x v="7"/>
    <s v="FY"/>
    <n v="9983926000"/>
    <x v="1955"/>
    <n v="319318000"/>
    <n v="909372000"/>
    <n v="668174000"/>
    <n v="3924813000"/>
    <n v="0.230346259"/>
    <n v="6.6924974999999998E-2"/>
    <n v="0.40973030100000002"/>
  </r>
  <r>
    <s v="2360.SR"/>
    <x v="82"/>
    <x v="7"/>
    <s v="FY"/>
    <n v="56454138"/>
    <x v="1956"/>
    <n v="15565524"/>
    <n v="1287074"/>
    <n v="28953993"/>
    <n v="45778665"/>
    <n v="-0.91130384499999995"/>
    <n v="0.51287636400000003"/>
    <n v="0.56411670000000003"/>
  </r>
  <r>
    <s v="2370.SR"/>
    <x v="83"/>
    <x v="7"/>
    <s v="FY"/>
    <n v="675118828"/>
    <x v="1957"/>
    <n v="7687386"/>
    <n v="7199585"/>
    <n v="12502017"/>
    <n v="66269780"/>
    <n v="0.13293944599999999"/>
    <n v="1.8518247000000002E-2"/>
    <n v="9.5413590000000006E-2"/>
  </r>
  <r>
    <s v="2380.SR"/>
    <x v="84"/>
    <x v="7"/>
    <s v="FY"/>
    <n v="34211010000"/>
    <x v="1958"/>
    <n v="143528000"/>
    <n v="423438000"/>
    <n v="1422977000"/>
    <n v="4402634000"/>
    <n v="7.8805740999999999E-2"/>
    <n v="4.1594124000000003E-2"/>
    <n v="0.12807020299999999"/>
  </r>
  <r>
    <s v="2381.SR"/>
    <x v="85"/>
    <x v="7"/>
    <s v="FY"/>
    <s v="Unavailable"/>
    <x v="34"/>
    <s v="Unavailable"/>
    <s v="Unavailable"/>
    <s v="Unavailable"/>
    <s v="Unavailable"/>
    <s v="Unavailable"/>
    <s v="Unavailable"/>
    <s v="Unavailable"/>
  </r>
  <r>
    <s v="2382.SR"/>
    <x v="86"/>
    <x v="7"/>
    <s v="FY"/>
    <n v="591002013"/>
    <x v="1959"/>
    <n v="68086816"/>
    <n v="0"/>
    <n v="167163414"/>
    <n v="296220531"/>
    <n v="0.50299230500000003"/>
    <n v="0.28284745300000003"/>
    <n v="0.50121746499999997"/>
  </r>
  <r>
    <s v="3001.SR"/>
    <x v="87"/>
    <x v="7"/>
    <s v="FY"/>
    <n v="164539945"/>
    <x v="1960"/>
    <n v="0"/>
    <n v="0"/>
    <n v="15541438"/>
    <n v="24236478"/>
    <n v="0.30857505200000002"/>
    <n v="9.4453890999999998E-2"/>
    <n v="0.147298445"/>
  </r>
  <r>
    <s v="3002.SR"/>
    <x v="88"/>
    <x v="7"/>
    <s v="FY"/>
    <n v="346244000"/>
    <x v="1961"/>
    <n v="8431000"/>
    <n v="23137000"/>
    <n v="-21860000"/>
    <n v="124200000"/>
    <n v="0.135488268"/>
    <n v="-6.3134668000000005E-2"/>
    <n v="0.35511662300000002"/>
  </r>
  <r>
    <s v="3003.SR"/>
    <x v="89"/>
    <x v="7"/>
    <s v="FY"/>
    <n v="535393000"/>
    <x v="1962"/>
    <n v="21541159"/>
    <n v="0"/>
    <n v="93306000"/>
    <n v="219476721"/>
    <n v="0.239963914"/>
    <n v="0.174275719"/>
    <n v="0.189380511"/>
  </r>
  <r>
    <s v="3004.SR"/>
    <x v="90"/>
    <x v="7"/>
    <s v="FY"/>
    <n v="462669192"/>
    <x v="1963"/>
    <n v="48381493"/>
    <n v="44677359"/>
    <n v="52505108"/>
    <n v="165644463"/>
    <n v="0.37438691800000001"/>
    <n v="0.11348304300000001"/>
    <n v="0.2297006"/>
  </r>
  <r>
    <s v="3005.SR"/>
    <x v="91"/>
    <x v="7"/>
    <s v="FY"/>
    <n v="193240132"/>
    <x v="1964"/>
    <n v="7924341"/>
    <n v="0"/>
    <n v="65703248"/>
    <n v="113618286"/>
    <n v="0.371942775"/>
    <n v="0.34000829599999999"/>
    <n v="0.371942775"/>
  </r>
  <r>
    <s v="3007.SR"/>
    <x v="92"/>
    <x v="7"/>
    <s v="FY"/>
    <n v="422308973"/>
    <x v="1965"/>
    <n v="4798347"/>
    <n v="15379348"/>
    <n v="46893873"/>
    <n v="86099778"/>
    <n v="0.18435483699999999"/>
    <n v="0.11104162099999999"/>
    <n v="0.15107794299999999"/>
  </r>
  <r>
    <s v="3008.SR"/>
    <x v="93"/>
    <x v="7"/>
    <s v="FY"/>
    <n v="42982384"/>
    <x v="1966"/>
    <n v="1970126"/>
    <n v="208194"/>
    <n v="6648200"/>
    <n v="9259642"/>
    <n v="0.27389085699999999"/>
    <n v="0.15467266800000001"/>
    <n v="0.16355367800000001"/>
  </r>
  <r>
    <s v="3010.SR"/>
    <x v="94"/>
    <x v="7"/>
    <s v="FY"/>
    <n v="905748000"/>
    <x v="1967"/>
    <n v="14974000"/>
    <n v="20354000"/>
    <n v="262720000"/>
    <n v="448677000"/>
    <n v="0.38583469100000001"/>
    <n v="0.290058604"/>
    <n v="0.50231521400000001"/>
  </r>
  <r>
    <s v="3020.SR"/>
    <x v="95"/>
    <x v="7"/>
    <s v="FY"/>
    <n v="748255196"/>
    <x v="1968"/>
    <n v="47883906"/>
    <n v="0"/>
    <n v="109088274"/>
    <n v="334278173"/>
    <n v="0.25613930000000001"/>
    <n v="0.14579019900000001"/>
    <n v="0.17402974600000001"/>
  </r>
  <r>
    <s v="3030.SR"/>
    <x v="96"/>
    <x v="7"/>
    <s v="FY"/>
    <n v="1184531000"/>
    <x v="1969"/>
    <n v="12689000"/>
    <n v="12913000"/>
    <n v="453449000"/>
    <n v="681800000"/>
    <n v="0.48018836199999998"/>
    <n v="0.38280889200000001"/>
    <n v="0.57929171999999995"/>
  </r>
  <r>
    <s v="3040.SR"/>
    <x v="97"/>
    <x v="7"/>
    <s v="FY"/>
    <n v="625946224"/>
    <x v="1970"/>
    <n v="19665208"/>
    <n v="0"/>
    <n v="-9500000"/>
    <n v="332338641"/>
    <n v="0.43722425300000001"/>
    <n v="-1.5177023E-2"/>
    <n v="0.39082244199999999"/>
  </r>
  <r>
    <s v="3050.SR"/>
    <x v="98"/>
    <x v="7"/>
    <s v="FY"/>
    <n v="1063816610"/>
    <x v="1971"/>
    <n v="45189416"/>
    <n v="9462372"/>
    <n v="370221829"/>
    <n v="571731747"/>
    <n v="0.39828598700000001"/>
    <n v="0.34801283"/>
    <n v="0.36124492400000002"/>
  </r>
  <r>
    <s v="3060.SR"/>
    <x v="99"/>
    <x v="7"/>
    <s v="FY"/>
    <n v="916617764"/>
    <x v="1972"/>
    <n v="32027514"/>
    <n v="6255422"/>
    <n v="318874835"/>
    <n v="564818596"/>
    <n v="0.38999141900000001"/>
    <n v="0.34788201499999999"/>
    <n v="0.61450466299999995"/>
  </r>
  <r>
    <s v="3080.SR"/>
    <x v="100"/>
    <x v="7"/>
    <s v="FY"/>
    <n v="640607000"/>
    <x v="1973"/>
    <n v="51214000"/>
    <n v="1760000"/>
    <n v="107143000"/>
    <n v="207301000"/>
    <n v="0.25800842000000002"/>
    <n v="0.16725230899999999"/>
    <n v="0.19302630200000001"/>
  </r>
  <r>
    <s v="3090.SR"/>
    <x v="101"/>
    <x v="7"/>
    <s v="FY"/>
    <n v="166607710"/>
    <x v="1974"/>
    <n v="15199223"/>
    <n v="13408442"/>
    <n v="-21888219"/>
    <n v="81668474"/>
    <n v="4.1483043999999997E-2"/>
    <n v="-0.13137578699999999"/>
    <n v="-4.6989902E-2"/>
  </r>
  <r>
    <s v="3091.SR"/>
    <x v="102"/>
    <x v="7"/>
    <s v="FY"/>
    <n v="265894894"/>
    <x v="1975"/>
    <n v="18896931"/>
    <n v="11114859"/>
    <n v="41110222"/>
    <n v="114827842"/>
    <n v="0.298878015"/>
    <n v="0.15461079899999999"/>
    <n v="0.20280600400000001"/>
  </r>
  <r>
    <s v="3092.SR"/>
    <x v="103"/>
    <x v="7"/>
    <s v="FY"/>
    <s v="Unavailable"/>
    <x v="34"/>
    <s v="Unavailable"/>
    <s v="Unavailable"/>
    <s v="Unavailable"/>
    <s v="Unavailable"/>
    <s v="Unavailable"/>
    <s v="Unavailable"/>
    <s v="Unavailable"/>
  </r>
  <r>
    <s v="4001.SR"/>
    <x v="104"/>
    <x v="7"/>
    <s v="FY"/>
    <n v="8041557339"/>
    <x v="1976"/>
    <n v="27840546"/>
    <n v="14159491"/>
    <n v="449497142"/>
    <n v="469527644"/>
    <n v="0.179302138"/>
    <n v="5.5896778000000001E-2"/>
    <n v="6.6060365999999995E-2"/>
  </r>
  <r>
    <s v="4002.SR"/>
    <x v="105"/>
    <x v="7"/>
    <s v="FY"/>
    <n v="1507137876"/>
    <x v="1977"/>
    <n v="43578116"/>
    <n v="4892433"/>
    <n v="336733241"/>
    <n v="463086728"/>
    <n v="0.472529639"/>
    <n v="0.22342563800000001"/>
    <n v="0.31555838800000002"/>
  </r>
  <r>
    <s v="4003.SR"/>
    <x v="106"/>
    <x v="7"/>
    <s v="FY"/>
    <n v="4209780459"/>
    <x v="1978"/>
    <n v="17560766"/>
    <n v="2507694"/>
    <n v="140138529"/>
    <n v="190954560"/>
    <n v="0.168732876"/>
    <n v="3.3288797000000002E-2"/>
    <n v="4.5744289E-2"/>
  </r>
  <r>
    <s v="4004.SR"/>
    <x v="107"/>
    <x v="7"/>
    <s v="FY"/>
    <n v="1212076315"/>
    <x v="1979"/>
    <n v="54192127"/>
    <n v="1873398"/>
    <n v="294976212"/>
    <n v="368601966"/>
    <n v="0.46126142999999997"/>
    <n v="0.24336438899999999"/>
    <n v="0.31202929400000001"/>
  </r>
  <r>
    <s v="4005.SR"/>
    <x v="108"/>
    <x v="7"/>
    <s v="FY"/>
    <n v="855083581"/>
    <x v="1980"/>
    <n v="105048176"/>
    <n v="0"/>
    <n v="85296444"/>
    <n v="171236441"/>
    <n v="0.22851848999999999"/>
    <n v="9.9752172E-2"/>
    <n v="0.20136427600000001"/>
  </r>
  <r>
    <s v="4006.SR"/>
    <x v="109"/>
    <x v="7"/>
    <s v="FY"/>
    <n v="1647979583"/>
    <x v="1981"/>
    <n v="4447277"/>
    <n v="13689161"/>
    <n v="59131386"/>
    <n v="112944196"/>
    <n v="0.30270923500000002"/>
    <n v="3.5881139999999999E-2"/>
    <n v="7.6150749000000004E-2"/>
  </r>
  <r>
    <s v="4007.SR"/>
    <x v="110"/>
    <x v="7"/>
    <s v="FY"/>
    <n v="708624453"/>
    <x v="1982"/>
    <n v="13638026"/>
    <n v="19567148"/>
    <n v="107964805"/>
    <n v="187503025"/>
    <n v="0.36543001400000003"/>
    <n v="0.15235828300000001"/>
    <n v="0.26645310799999999"/>
  </r>
  <r>
    <s v="4008.SR"/>
    <x v="111"/>
    <x v="7"/>
    <s v="FY"/>
    <n v="1455932275"/>
    <x v="1983"/>
    <n v="20246816"/>
    <n v="4723613"/>
    <n v="134899198"/>
    <n v="190822202"/>
    <n v="0.195532224"/>
    <n v="9.2654858000000007E-2"/>
    <n v="0.12919633599999999"/>
  </r>
  <r>
    <s v="4009.SR"/>
    <x v="112"/>
    <x v="7"/>
    <s v="FY"/>
    <n v="1629429607"/>
    <x v="1984"/>
    <n v="82069895"/>
    <n v="11997126"/>
    <n v="300082828"/>
    <n v="387894829"/>
    <n v="0.469432566"/>
    <n v="0.18416434000000001"/>
    <n v="0.22532247799999999"/>
  </r>
  <r>
    <s v="4010.SR"/>
    <x v="113"/>
    <x v="7"/>
    <s v="FY"/>
    <n v="483603750"/>
    <x v="1985"/>
    <n v="0"/>
    <n v="0"/>
    <n v="90866225"/>
    <n v="130511136"/>
    <n v="0.269872051"/>
    <n v="0.187893963"/>
    <n v="0.269872051"/>
  </r>
  <r>
    <s v="4011.SR"/>
    <x v="114"/>
    <x v="7"/>
    <s v="FY"/>
    <n v="1752507483"/>
    <x v="1986"/>
    <n v="8096659"/>
    <n v="29620797"/>
    <n v="31543923"/>
    <n v="84281225"/>
    <n v="0.124097265"/>
    <n v="1.7999309000000002E-2"/>
    <n v="4.8079436000000003E-2"/>
  </r>
  <r>
    <s v="4012.SR"/>
    <x v="115"/>
    <x v="7"/>
    <s v="FY"/>
    <n v="569525126"/>
    <x v="1987"/>
    <n v="21512720"/>
    <n v="90939700"/>
    <n v="114759757"/>
    <n v="218714955"/>
    <n v="0.384030388"/>
    <n v="0.20150077999999999"/>
    <n v="0.384030388"/>
  </r>
  <r>
    <s v="4013.SR"/>
    <x v="116"/>
    <x v="7"/>
    <s v="FY"/>
    <n v="4379026023"/>
    <x v="1988"/>
    <n v="385739973"/>
    <n v="0"/>
    <n v="656166762"/>
    <n v="948106377"/>
    <n v="0.28102660200000001"/>
    <n v="0.14984308399999999"/>
    <n v="0.1974398"/>
  </r>
  <r>
    <s v="4014.SR"/>
    <x v="117"/>
    <x v="7"/>
    <s v="FY"/>
    <n v="555911415"/>
    <x v="1989"/>
    <n v="-14368120"/>
    <n v="14099143"/>
    <n v="49435153"/>
    <n v="71593648"/>
    <n v="0.19505861599999999"/>
    <n v="8.8926314000000006E-2"/>
    <n v="0.128786073"/>
  </r>
  <r>
    <s v="4015.SR"/>
    <x v="118"/>
    <x v="7"/>
    <s v="FY"/>
    <s v="Unavailable"/>
    <x v="34"/>
    <s v="Unavailable"/>
    <s v="Unavailable"/>
    <s v="Unavailable"/>
    <s v="Unavailable"/>
    <s v="Unavailable"/>
    <s v="Unavailable"/>
    <s v="Unavailable"/>
  </r>
  <r>
    <s v="4016.SR"/>
    <x v="119"/>
    <x v="7"/>
    <s v="FY"/>
    <s v="Unavailable"/>
    <x v="34"/>
    <s v="Unavailable"/>
    <s v="Unavailable"/>
    <s v="Unavailable"/>
    <s v="Unavailable"/>
    <s v="Unavailable"/>
    <s v="Unavailable"/>
    <s v="Unavailable"/>
  </r>
  <r>
    <s v="4017.SR"/>
    <x v="120"/>
    <x v="7"/>
    <s v="FY"/>
    <s v="Unavailable"/>
    <x v="34"/>
    <s v="Unavailable"/>
    <s v="Unavailable"/>
    <s v="Unavailable"/>
    <s v="Unavailable"/>
    <s v="Unavailable"/>
    <s v="Unavailable"/>
    <s v="Unavailable"/>
  </r>
  <r>
    <s v="4018.SR"/>
    <x v="121"/>
    <x v="7"/>
    <s v="FY"/>
    <s v="Unavailable"/>
    <x v="34"/>
    <s v="Unavailable"/>
    <s v="Unavailable"/>
    <s v="Unavailable"/>
    <s v="Unavailable"/>
    <s v="Unavailable"/>
    <s v="Unavailable"/>
    <s v="Unavailable"/>
  </r>
  <r>
    <s v="4020.SR"/>
    <x v="122"/>
    <x v="7"/>
    <s v="FY"/>
    <n v="315010000"/>
    <x v="1990"/>
    <n v="60179000"/>
    <n v="4057000"/>
    <n v="132484000"/>
    <n v="173655000"/>
    <n v="0.66637249600000004"/>
    <n v="0.42057077599999998"/>
    <n v="0.54895717600000005"/>
  </r>
  <r>
    <s v="4030.SR"/>
    <x v="123"/>
    <x v="7"/>
    <s v="FY"/>
    <n v="6045835000"/>
    <x v="1991"/>
    <n v="62759000"/>
    <n v="270302000"/>
    <n v="800313000"/>
    <n v="2005979000"/>
    <n v="0.17083463199999999"/>
    <n v="0.13237427099999999"/>
    <n v="0.34624861600000001"/>
  </r>
  <r>
    <s v="4031.SR"/>
    <x v="124"/>
    <x v="7"/>
    <s v="FY"/>
    <n v="2585531000"/>
    <x v="1992"/>
    <n v="93234000"/>
    <n v="747000"/>
    <n v="501500000"/>
    <n v="616444000"/>
    <n v="0.28179008500000002"/>
    <n v="0.19396402500000001"/>
    <n v="0.33084693199999998"/>
  </r>
  <r>
    <s v="4040.SR"/>
    <x v="125"/>
    <x v="7"/>
    <s v="FY"/>
    <n v="1127530000"/>
    <x v="1993"/>
    <n v="98793000"/>
    <n v="9873000"/>
    <n v="78910000"/>
    <n v="221540000"/>
    <n v="0.152130764"/>
    <n v="6.9984833999999996E-2"/>
    <n v="0.100268729"/>
  </r>
  <r>
    <s v="4050.SR"/>
    <x v="126"/>
    <x v="7"/>
    <s v="FY"/>
    <n v="1212329807"/>
    <x v="1994"/>
    <n v="9336269"/>
    <n v="5631383"/>
    <n v="29820145"/>
    <n v="82673033"/>
    <n v="6.5569060999999998E-2"/>
    <n v="2.4597386999999998E-2"/>
    <n v="6.8428585E-2"/>
  </r>
  <r>
    <s v="4051.SR"/>
    <x v="127"/>
    <x v="7"/>
    <s v="FY"/>
    <n v="330528080"/>
    <x v="1995"/>
    <n v="21243762"/>
    <n v="2434014"/>
    <n v="24553434"/>
    <n v="32585434"/>
    <n v="0.38136452999999998"/>
    <n v="7.4285471000000006E-2"/>
    <n v="9.2594333000000001E-2"/>
  </r>
  <r>
    <s v="4061.SR"/>
    <x v="128"/>
    <x v="7"/>
    <s v="FY"/>
    <n v="43328029"/>
    <x v="1996"/>
    <n v="15698476"/>
    <n v="525144"/>
    <n v="-27764744"/>
    <n v="6221333"/>
    <n v="-0.239328403"/>
    <n v="-0.64080330100000005"/>
    <n v="-0.62060519800000002"/>
  </r>
  <r>
    <s v="4070.SR"/>
    <x v="129"/>
    <x v="7"/>
    <s v="FY"/>
    <n v="86638934"/>
    <x v="1997"/>
    <n v="22537673"/>
    <n v="45935682"/>
    <n v="-52753898"/>
    <n v="-32070974"/>
    <n v="-6.4443706000000003E-2"/>
    <n v="-0.608893664"/>
    <n v="-6.4443706000000003E-2"/>
  </r>
  <r>
    <s v="4071.SR"/>
    <x v="130"/>
    <x v="7"/>
    <s v="FY"/>
    <n v="612297626"/>
    <x v="1998"/>
    <n v="20963363"/>
    <n v="0"/>
    <n v="111220669"/>
    <n v="155363368"/>
    <n v="0.28650836600000001"/>
    <n v="0.181644782"/>
    <n v="0.25736162200000001"/>
  </r>
  <r>
    <s v="4072.SR"/>
    <x v="131"/>
    <x v="7"/>
    <s v="FY"/>
    <s v="Unavailable"/>
    <x v="34"/>
    <s v="Unavailable"/>
    <s v="Unavailable"/>
    <s v="Unavailable"/>
    <s v="Unavailable"/>
    <s v="Unavailable"/>
    <s v="Unavailable"/>
    <s v="Unavailable"/>
  </r>
  <r>
    <s v="4080.SR"/>
    <x v="132"/>
    <x v="7"/>
    <s v="FY"/>
    <n v="1887830210"/>
    <x v="1999"/>
    <n v="143264078"/>
    <n v="37562610"/>
    <n v="-324015177"/>
    <n v="-90147556"/>
    <n v="0.32625725999999999"/>
    <n v="-0.171633643"/>
    <n v="-0.108095285"/>
  </r>
  <r>
    <s v="4081.SR"/>
    <x v="133"/>
    <x v="7"/>
    <s v="FY"/>
    <n v="272947000"/>
    <x v="2000"/>
    <n v="16006000"/>
    <n v="0"/>
    <n v="169578000"/>
    <n v="0"/>
    <n v="0.939391164"/>
    <n v="0.62128545099999999"/>
    <n v="0.63424401100000005"/>
  </r>
  <r>
    <s v="4082.SR"/>
    <x v="134"/>
    <x v="7"/>
    <s v="FY"/>
    <n v="70386329"/>
    <x v="2001"/>
    <n v="23771629"/>
    <n v="0"/>
    <n v="26297783"/>
    <n v="29245952"/>
    <n v="0.79494583399999996"/>
    <n v="0.37362060800000002"/>
    <n v="1.373620608"/>
  </r>
  <r>
    <s v="4083.SR"/>
    <x v="135"/>
    <x v="7"/>
    <s v="FY"/>
    <s v="Unavailable"/>
    <x v="34"/>
    <s v="Unavailable"/>
    <s v="Unavailable"/>
    <s v="Unavailable"/>
    <s v="Unavailable"/>
    <s v="Unavailable"/>
    <s v="Unavailable"/>
    <s v="Unavailable"/>
  </r>
  <r>
    <s v="4090.SR"/>
    <x v="136"/>
    <x v="7"/>
    <s v="FY"/>
    <n v="457055605"/>
    <x v="2002"/>
    <n v="22753223"/>
    <n v="1291351"/>
    <n v="180894893"/>
    <n v="251983786"/>
    <n v="0.59523228299999997"/>
    <n v="0.39578311900000002"/>
    <n v="0.57484539800000001"/>
  </r>
  <r>
    <s v="4100.SR"/>
    <x v="137"/>
    <x v="7"/>
    <s v="FY"/>
    <n v="563356741"/>
    <x v="2003"/>
    <n v="0"/>
    <n v="0"/>
    <n v="266089558"/>
    <n v="288790633"/>
    <n v="0.54752738999999995"/>
    <n v="0.47232870199999999"/>
    <n v="0.51262479400000005"/>
  </r>
  <r>
    <s v="4110.SR"/>
    <x v="138"/>
    <x v="7"/>
    <s v="FY"/>
    <n v="486003825"/>
    <x v="2004"/>
    <n v="8107279"/>
    <n v="0"/>
    <n v="52576327"/>
    <n v="91578013"/>
    <n v="0.21512424699999999"/>
    <n v="0.108180891"/>
    <n v="0.21512424699999999"/>
  </r>
  <r>
    <s v="4130.SR"/>
    <x v="139"/>
    <x v="7"/>
    <s v="FY"/>
    <n v="7371878"/>
    <x v="2005"/>
    <n v="5035271"/>
    <n v="0"/>
    <n v="3986840"/>
    <n v="5238230"/>
    <n v="0.365040225"/>
    <n v="0.54081741500000002"/>
    <n v="0.365040225"/>
  </r>
  <r>
    <s v="4140.SR"/>
    <x v="140"/>
    <x v="7"/>
    <s v="FY"/>
    <n v="19223713"/>
    <x v="2006"/>
    <n v="7110138"/>
    <n v="0"/>
    <n v="-110990588"/>
    <n v="-25522436"/>
    <n v="-0.13121481800000001"/>
    <n v="-5.7736290590000001"/>
    <n v="-1.3276538200000001"/>
  </r>
  <r>
    <s v="4141.SR"/>
    <x v="141"/>
    <x v="7"/>
    <s v="FY"/>
    <n v="122253260"/>
    <x v="2007"/>
    <n v="5086025"/>
    <n v="0"/>
    <n v="8895853"/>
    <n v="13949905"/>
    <n v="0.23147141399999999"/>
    <n v="7.2765773000000006E-2"/>
    <n v="9.0856120999999998E-2"/>
  </r>
  <r>
    <s v="4142.SR"/>
    <x v="142"/>
    <x v="7"/>
    <s v="FY"/>
    <s v="Unavailable"/>
    <x v="34"/>
    <s v="Unavailable"/>
    <s v="Unavailable"/>
    <s v="Unavailable"/>
    <s v="Unavailable"/>
    <s v="Unavailable"/>
    <s v="Unavailable"/>
    <s v="Unavailable"/>
  </r>
  <r>
    <s v="4143.SR"/>
    <x v="143"/>
    <x v="7"/>
    <s v="FY"/>
    <s v="Unavailable"/>
    <x v="34"/>
    <s v="Unavailable"/>
    <s v="Unavailable"/>
    <s v="Unavailable"/>
    <s v="Unavailable"/>
    <s v="Unavailable"/>
    <s v="Unavailable"/>
    <s v="Unavailable"/>
  </r>
  <r>
    <s v="4144.SR"/>
    <x v="144"/>
    <x v="7"/>
    <s v="FY"/>
    <s v="Unavailable"/>
    <x v="34"/>
    <s v="Unavailable"/>
    <s v="Unavailable"/>
    <s v="Unavailable"/>
    <s v="Unavailable"/>
    <s v="Unavailable"/>
    <s v="Unavailable"/>
    <s v="Unavailable"/>
  </r>
  <r>
    <s v="4150.SR"/>
    <x v="145"/>
    <x v="7"/>
    <s v="FY"/>
    <n v="289480888"/>
    <x v="2008"/>
    <n v="1445954"/>
    <n v="26423135"/>
    <n v="210161467"/>
    <n v="254176341"/>
    <n v="0.82208739099999995"/>
    <n v="0.72599427400000005"/>
    <n v="0.80621413600000003"/>
  </r>
  <r>
    <s v="4160.SR"/>
    <x v="146"/>
    <x v="7"/>
    <s v="FY"/>
    <n v="136612212"/>
    <x v="2009"/>
    <n v="10702448"/>
    <n v="0"/>
    <n v="8688912"/>
    <n v="15392300"/>
    <n v="0.26279740600000001"/>
    <n v="6.3602747000000001E-2"/>
    <n v="7.9499715999999998E-2"/>
  </r>
  <r>
    <s v="4161.SR"/>
    <x v="147"/>
    <x v="7"/>
    <s v="FY"/>
    <n v="4766276071"/>
    <x v="2010"/>
    <n v="144078219"/>
    <n v="0"/>
    <n v="433306910"/>
    <n v="571386916"/>
    <n v="0.17915361599999999"/>
    <n v="9.0910996999999993E-2"/>
    <n v="5.4081550000000004E-3"/>
  </r>
  <r>
    <s v="4162.SR"/>
    <x v="148"/>
    <x v="7"/>
    <s v="FY"/>
    <n v="2482240242"/>
    <x v="2011"/>
    <n v="20357693"/>
    <n v="0"/>
    <n v="163253885"/>
    <n v="190841383"/>
    <n v="0.14468266699999999"/>
    <n v="6.5768769000000005E-2"/>
    <n v="7.6652741999999996E-2"/>
  </r>
  <r>
    <s v="4163.SR"/>
    <x v="149"/>
    <x v="7"/>
    <s v="FY"/>
    <n v="3375625771"/>
    <x v="2012"/>
    <n v="62483662"/>
    <n v="0"/>
    <n v="120896018"/>
    <n v="340209622"/>
    <n v="0.381487888"/>
    <n v="3.5814402000000002E-2"/>
    <n v="0.100784164"/>
  </r>
  <r>
    <s v="4164.SR"/>
    <x v="150"/>
    <x v="7"/>
    <s v="FY"/>
    <n v="7056423155"/>
    <x v="2013"/>
    <n v="243139725"/>
    <n v="0"/>
    <n v="721236703"/>
    <n v="899531548"/>
    <n v="0.28450072700000001"/>
    <n v="0.102209956"/>
    <n v="0.12684886400000001"/>
  </r>
  <r>
    <s v="4165.SR"/>
    <x v="151"/>
    <x v="7"/>
    <s v="FY"/>
    <s v="Unavailable"/>
    <x v="34"/>
    <s v="Unavailable"/>
    <s v="Unavailable"/>
    <s v="Unavailable"/>
    <s v="Unavailable"/>
    <s v="Unavailable"/>
    <s v="Unavailable"/>
    <s v="Unavailable"/>
  </r>
  <r>
    <s v="4170.SR"/>
    <x v="152"/>
    <x v="7"/>
    <s v="FY"/>
    <n v="13643492"/>
    <x v="2014"/>
    <n v="5022274"/>
    <n v="0"/>
    <n v="330593"/>
    <n v="6559207"/>
    <n v="0.280706069"/>
    <n v="2.423082E-2"/>
    <n v="0.280706069"/>
  </r>
  <r>
    <s v="4180.SR"/>
    <x v="153"/>
    <x v="7"/>
    <s v="FY"/>
    <n v="154852479"/>
    <x v="2015"/>
    <n v="37337620"/>
    <n v="0"/>
    <n v="1004135"/>
    <n v="1135866"/>
    <n v="0.44442297200000003"/>
    <n v="6.4844619999999999E-3"/>
    <n v="-1.48259312"/>
  </r>
  <r>
    <s v="4190.SR"/>
    <x v="154"/>
    <x v="7"/>
    <s v="FY"/>
    <n v="6941935000"/>
    <x v="2016"/>
    <n v="18520000"/>
    <n v="901000"/>
    <n v="867659000"/>
    <n v="925231000"/>
    <n v="0.14941669699999999"/>
    <n v="0.124988062"/>
    <n v="0.13328142700000001"/>
  </r>
  <r>
    <s v="4191.SR"/>
    <x v="155"/>
    <x v="7"/>
    <s v="FY"/>
    <n v="382331115"/>
    <x v="2017"/>
    <n v="17136517"/>
    <n v="5208777"/>
    <n v="20193942"/>
    <n v="30043223"/>
    <n v="0.13020732600000001"/>
    <n v="5.2817940000000001E-2"/>
    <n v="7.2041832E-2"/>
  </r>
  <r>
    <s v="4192.SR"/>
    <x v="156"/>
    <x v="7"/>
    <s v="FY"/>
    <s v="Unavailable"/>
    <x v="34"/>
    <s v="Unavailable"/>
    <s v="Unavailable"/>
    <s v="Unavailable"/>
    <s v="Unavailable"/>
    <s v="Unavailable"/>
    <s v="Unavailable"/>
    <s v="Unavailable"/>
  </r>
  <r>
    <s v="4193.SR"/>
    <x v="157"/>
    <x v="7"/>
    <s v="FY"/>
    <s v="Unavailable"/>
    <x v="34"/>
    <s v="Unavailable"/>
    <s v="Unavailable"/>
    <s v="Unavailable"/>
    <s v="Unavailable"/>
    <s v="Unavailable"/>
    <s v="Unavailable"/>
    <s v="Unavailable"/>
  </r>
  <r>
    <s v="4200.SR"/>
    <x v="158"/>
    <x v="7"/>
    <s v="FY"/>
    <n v="3409598030"/>
    <x v="2018"/>
    <n v="95310548"/>
    <n v="15188922"/>
    <n v="63438862"/>
    <n v="168879956"/>
    <n v="5.3421986999999997E-2"/>
    <n v="1.8605964999999999E-2"/>
    <n v="4.8579124000000001E-2"/>
  </r>
  <r>
    <s v="4210.SR"/>
    <x v="159"/>
    <x v="7"/>
    <s v="FY"/>
    <n v="1735115047"/>
    <x v="2019"/>
    <n v="67432364"/>
    <n v="54315211"/>
    <n v="46336035"/>
    <n v="180411822"/>
    <n v="0.25904642999999999"/>
    <n v="2.6704878000000001E-2"/>
    <n v="0.14147000900000001"/>
  </r>
  <r>
    <s v="4220.SR"/>
    <x v="160"/>
    <x v="7"/>
    <s v="FY"/>
    <n v="1437976000"/>
    <x v="2020"/>
    <n v="69194000"/>
    <n v="54074000"/>
    <n v="240921000"/>
    <n v="576026000"/>
    <n v="0.57188298000000004"/>
    <n v="0.167541739"/>
    <n v="0.512638598"/>
  </r>
  <r>
    <s v="4230.SR"/>
    <x v="161"/>
    <x v="7"/>
    <s v="FY"/>
    <n v="773120000"/>
    <x v="2021"/>
    <n v="23304000"/>
    <n v="9230000"/>
    <n v="-65304000"/>
    <n v="60473000"/>
    <n v="9.7207419000000003E-2"/>
    <n v="-8.4468129000000003E-2"/>
    <n v="7.5470819999999994E-2"/>
  </r>
  <r>
    <s v="4240.SR"/>
    <x v="162"/>
    <x v="7"/>
    <s v="FY"/>
    <n v="6116517746"/>
    <x v="2022"/>
    <n v="322243239"/>
    <n v="180808101"/>
    <n v="103489871"/>
    <n v="656948474"/>
    <n v="0.198580335"/>
    <n v="1.6919737000000001E-2"/>
    <n v="0.107405635"/>
  </r>
  <r>
    <s v="4250.SR"/>
    <x v="163"/>
    <x v="7"/>
    <s v="FY"/>
    <n v="795050922"/>
    <x v="2023"/>
    <n v="160096000"/>
    <n v="0"/>
    <n v="-832576503"/>
    <n v="184622599"/>
    <n v="9.2777499999999995E-3"/>
    <n v="-1.0471989660000001"/>
    <n v="0.23221480999999999"/>
  </r>
  <r>
    <s v="4260.SR"/>
    <x v="164"/>
    <x v="7"/>
    <s v="FY"/>
    <n v="1173158000"/>
    <x v="2024"/>
    <n v="9948000"/>
    <n v="11409000"/>
    <n v="149511000"/>
    <n v="654514000"/>
    <n v="0.223841972"/>
    <n v="0.12744319200000001"/>
    <n v="0.56922170800000005"/>
  </r>
  <r>
    <s v="4261.SR"/>
    <x v="165"/>
    <x v="7"/>
    <s v="FY"/>
    <n v="537842331"/>
    <x v="2025"/>
    <n v="0"/>
    <n v="0"/>
    <n v="29739225"/>
    <n v="524581555"/>
    <n v="0.285176704"/>
    <n v="5.5293574999999998E-2"/>
    <n v="0.97534449199999995"/>
  </r>
  <r>
    <s v="4262.SR"/>
    <x v="166"/>
    <x v="7"/>
    <s v="FY"/>
    <s v="Unavailable"/>
    <x v="34"/>
    <s v="Unavailable"/>
    <s v="Unavailable"/>
    <s v="Unavailable"/>
    <s v="Unavailable"/>
    <s v="Unavailable"/>
    <s v="Unavailable"/>
    <s v="Unavailable"/>
  </r>
  <r>
    <s v="4263.SR"/>
    <x v="167"/>
    <x v="7"/>
    <s v="FY"/>
    <s v="Unavailable"/>
    <x v="34"/>
    <s v="Unavailable"/>
    <s v="Unavailable"/>
    <s v="Unavailable"/>
    <s v="Unavailable"/>
    <s v="Unavailable"/>
    <s v="Unavailable"/>
    <s v="Unavailable"/>
  </r>
  <r>
    <s v="4270.SR"/>
    <x v="168"/>
    <x v="7"/>
    <s v="FY"/>
    <n v="991680547"/>
    <x v="2026"/>
    <n v="83552249"/>
    <n v="0"/>
    <n v="-69454432"/>
    <n v="6411952"/>
    <n v="0.15861124900000001"/>
    <n v="-7.0037102000000004E-2"/>
    <n v="6.4657430000000004E-3"/>
  </r>
  <r>
    <s v="4280.SR"/>
    <x v="169"/>
    <x v="7"/>
    <s v="FY"/>
    <n v="2355977000"/>
    <x v="2027"/>
    <n v="257111000"/>
    <n v="431823000"/>
    <n v="663569000"/>
    <n v="1665840000"/>
    <n v="0.45575190300000001"/>
    <n v="0.28165342900000001"/>
    <n v="0.70820470700000004"/>
  </r>
  <r>
    <s v="4290.SR"/>
    <x v="170"/>
    <x v="7"/>
    <s v="FY"/>
    <n v="709992136"/>
    <x v="2028"/>
    <n v="55431342"/>
    <n v="21956706"/>
    <n v="52597347"/>
    <n v="108181750"/>
    <n v="0.24461908800000001"/>
    <n v="7.4081591000000002E-2"/>
    <n v="0.111478042"/>
  </r>
  <r>
    <s v="4291.SR"/>
    <x v="171"/>
    <x v="7"/>
    <s v="FY"/>
    <n v="215422412"/>
    <x v="2029"/>
    <n v="26181016"/>
    <n v="4614211"/>
    <n v="66905515"/>
    <n v="89236907"/>
    <n v="0.36049020300000001"/>
    <n v="0.31057824699999997"/>
    <n v="0.34248572999999999"/>
  </r>
  <r>
    <s v="4292.SR"/>
    <x v="172"/>
    <x v="7"/>
    <s v="FY"/>
    <n v="338289839"/>
    <x v="2030"/>
    <n v="2466142"/>
    <n v="0"/>
    <n v="94384980"/>
    <n v="114177874"/>
    <n v="0.34681435100000002"/>
    <n v="0.27900625200000001"/>
    <n v="0.33338346899999999"/>
  </r>
  <r>
    <s v="4300.SR"/>
    <x v="173"/>
    <x v="7"/>
    <s v="FY"/>
    <n v="4734682000"/>
    <x v="2031"/>
    <n v="157106000"/>
    <n v="0"/>
    <n v="553368000"/>
    <n v="644647000"/>
    <n v="0.23528718500000001"/>
    <n v="0.116875431"/>
    <n v="0.13615423400000001"/>
  </r>
  <r>
    <s v="4310.SR"/>
    <x v="174"/>
    <x v="7"/>
    <s v="FY"/>
    <n v="31819228"/>
    <x v="2032"/>
    <n v="25545273"/>
    <n v="0"/>
    <n v="-21776464"/>
    <n v="-24757369"/>
    <n v="0.11771533200000001"/>
    <n v="-0.68438065199999998"/>
    <n v="0.11771533200000001"/>
  </r>
  <r>
    <s v="4320.SR"/>
    <x v="175"/>
    <x v="7"/>
    <s v="FY"/>
    <n v="146827437"/>
    <x v="2033"/>
    <n v="12735246"/>
    <n v="7018529"/>
    <n v="118390191"/>
    <n v="127511248"/>
    <n v="0.57478821199999997"/>
    <n v="0.80632198899999996"/>
    <n v="0.86844291900000004"/>
  </r>
  <r>
    <s v="4321.SR"/>
    <x v="176"/>
    <x v="7"/>
    <s v="FY"/>
    <n v="2160507418"/>
    <x v="2034"/>
    <n v="43352117"/>
    <n v="0"/>
    <n v="774568050"/>
    <n v="1568722983"/>
    <n v="0.63184525300000005"/>
    <n v="0.35851209899999997"/>
    <n v="0.72609007000000003"/>
  </r>
  <r>
    <s v="4322.SR"/>
    <x v="177"/>
    <x v="7"/>
    <s v="FY"/>
    <n v="257634437"/>
    <x v="2035"/>
    <n v="6273559"/>
    <n v="0"/>
    <n v="27263427"/>
    <n v="37834756"/>
    <n v="0.22841012099999999"/>
    <n v="0.105822138"/>
    <n v="0.18126066699999999"/>
  </r>
  <r>
    <s v="4323.SR"/>
    <x v="178"/>
    <x v="7"/>
    <s v="FY"/>
    <n v="113169228"/>
    <x v="2036"/>
    <n v="1248900"/>
    <n v="0"/>
    <n v="68440484"/>
    <n v="86089663"/>
    <n v="0.88922024799999999"/>
    <n v="0.60476231199999997"/>
    <n v="0.76071618200000002"/>
  </r>
  <r>
    <s v="4324.SR"/>
    <x v="179"/>
    <x v="7"/>
    <s v="FY"/>
    <s v="Unavailable"/>
    <x v="34"/>
    <s v="Unavailable"/>
    <s v="Unavailable"/>
    <s v="Unavailable"/>
    <s v="Unavailable"/>
    <s v="Unavailable"/>
    <s v="Unavailable"/>
    <s v="Unavailable"/>
  </r>
  <r>
    <s v="4330.SR"/>
    <x v="180"/>
    <x v="7"/>
    <s v="FY"/>
    <n v="38521974"/>
    <x v="2037"/>
    <n v="7588501"/>
    <n v="0"/>
    <n v="20066427"/>
    <n v="28509516"/>
    <n v="0.95899631200000002"/>
    <n v="0.52090858600000001"/>
    <n v="0.73748858299999998"/>
  </r>
  <r>
    <s v="4331.SR"/>
    <x v="181"/>
    <x v="7"/>
    <s v="FY"/>
    <n v="9048620"/>
    <x v="2038"/>
    <n v="0"/>
    <n v="0"/>
    <n v="6284929"/>
    <n v="7112302"/>
    <n v="0.74250416100000005"/>
    <n v="0.69457320600000005"/>
    <n v="0.78600935800000005"/>
  </r>
  <r>
    <s v="4332.SR"/>
    <x v="182"/>
    <x v="7"/>
    <s v="FY"/>
    <n v="29876715"/>
    <x v="2039"/>
    <n v="1705736"/>
    <n v="0"/>
    <n v="15103806"/>
    <n v="23536920"/>
    <n v="0.71217274100000005"/>
    <n v="0.505537707"/>
    <n v="0.78780147"/>
  </r>
  <r>
    <s v="4333.SR"/>
    <x v="183"/>
    <x v="7"/>
    <s v="FY"/>
    <n v="14278742"/>
    <x v="2040"/>
    <n v="158849"/>
    <n v="0"/>
    <n v="12614663"/>
    <n v="0"/>
    <n v="0.90574239700000003"/>
    <n v="0.88345759000000001"/>
    <n v="0.88345737999999996"/>
  </r>
  <r>
    <s v="4334.SR"/>
    <x v="184"/>
    <x v="7"/>
    <s v="FY"/>
    <n v="20500678"/>
    <x v="2041"/>
    <n v="1488698"/>
    <n v="0"/>
    <n v="10559379"/>
    <n v="15779334"/>
    <n v="0.63028827600000004"/>
    <n v="0.51507462299999995"/>
    <n v="0.76123472599999997"/>
  </r>
  <r>
    <s v="4335.SR"/>
    <x v="185"/>
    <x v="7"/>
    <s v="FY"/>
    <n v="13605571"/>
    <x v="2042"/>
    <n v="9399122"/>
    <n v="5050328"/>
    <n v="7155243"/>
    <n v="55581148"/>
    <n v="0.974897562"/>
    <n v="0.52590538099999995"/>
    <n v="1"/>
  </r>
  <r>
    <s v="4336.SR"/>
    <x v="186"/>
    <x v="7"/>
    <s v="FY"/>
    <n v="8103285"/>
    <x v="2043"/>
    <n v="2480064"/>
    <n v="0"/>
    <n v="5758371"/>
    <n v="8103285"/>
    <n v="0.76163124000000004"/>
    <n v="0.710621803"/>
    <n v="1"/>
  </r>
  <r>
    <s v="4337.SR"/>
    <x v="187"/>
    <x v="7"/>
    <s v="FY"/>
    <s v="Unavailable"/>
    <x v="34"/>
    <s v="Unavailable"/>
    <s v="Unavailable"/>
    <s v="Unavailable"/>
    <s v="Unavailable"/>
    <s v="Unavailable"/>
    <s v="Unavailable"/>
    <s v="Unavailable"/>
  </r>
  <r>
    <s v="4338.SR"/>
    <x v="188"/>
    <x v="7"/>
    <s v="FY"/>
    <s v="Unavailable"/>
    <x v="34"/>
    <s v="Unavailable"/>
    <s v="Unavailable"/>
    <s v="Unavailable"/>
    <s v="Unavailable"/>
    <s v="Unavailable"/>
    <s v="Unavailable"/>
    <s v="Unavailable"/>
  </r>
  <r>
    <s v="4339.SR"/>
    <x v="189"/>
    <x v="7"/>
    <s v="FY"/>
    <s v="Unavailable"/>
    <x v="34"/>
    <s v="Unavailable"/>
    <s v="Unavailable"/>
    <s v="Unavailable"/>
    <s v="Unavailable"/>
    <s v="Unavailable"/>
    <s v="Unavailable"/>
    <s v="Unavailable"/>
  </r>
  <r>
    <s v="4340.SR"/>
    <x v="190"/>
    <x v="7"/>
    <s v="FY"/>
    <s v="Unavailable"/>
    <x v="34"/>
    <s v="Unavailable"/>
    <s v="Unavailable"/>
    <s v="Unavailable"/>
    <s v="Unavailable"/>
    <s v="Unavailable"/>
    <s v="Unavailable"/>
    <s v="Unavailable"/>
  </r>
  <r>
    <s v="4342.SR"/>
    <x v="191"/>
    <x v="7"/>
    <s v="FY"/>
    <s v="Unavailable"/>
    <x v="34"/>
    <s v="Unavailable"/>
    <s v="Unavailable"/>
    <s v="Unavailable"/>
    <s v="Unavailable"/>
    <s v="Unavailable"/>
    <s v="Unavailable"/>
    <s v="Unavailable"/>
  </r>
  <r>
    <s v="4344.SR"/>
    <x v="192"/>
    <x v="7"/>
    <s v="FY"/>
    <s v="Unavailable"/>
    <x v="34"/>
    <s v="Unavailable"/>
    <s v="Unavailable"/>
    <s v="Unavailable"/>
    <s v="Unavailable"/>
    <s v="Unavailable"/>
    <s v="Unavailable"/>
    <s v="Unavailable"/>
  </r>
  <r>
    <s v="4345.SR"/>
    <x v="193"/>
    <x v="7"/>
    <s v="FY"/>
    <n v="67393678"/>
    <x v="2044"/>
    <n v="0"/>
    <n v="0"/>
    <n v="-22087498"/>
    <n v="-7116077"/>
    <n v="0.85651928700000002"/>
    <n v="-0.327738427"/>
    <n v="-0.10558972599999999"/>
  </r>
  <r>
    <s v="4346.SR"/>
    <x v="194"/>
    <x v="7"/>
    <s v="FY"/>
    <n v="26028000"/>
    <x v="2045"/>
    <n v="0"/>
    <n v="0"/>
    <n v="-13867000"/>
    <n v="-12821000"/>
    <n v="-5.0714614999999998E-2"/>
    <n v="-0.53277239899999995"/>
    <n v="-0.49258490900000002"/>
  </r>
  <r>
    <s v="4347.SR"/>
    <x v="195"/>
    <x v="7"/>
    <s v="FY"/>
    <s v="Unavailable"/>
    <x v="34"/>
    <s v="Unavailable"/>
    <s v="Unavailable"/>
    <s v="Unavailable"/>
    <s v="Unavailable"/>
    <s v="Unavailable"/>
    <s v="Unavailable"/>
    <s v="Unavailable"/>
  </r>
  <r>
    <s v="4348.SR"/>
    <x v="196"/>
    <x v="7"/>
    <s v="FY"/>
    <s v="Unavailable"/>
    <x v="34"/>
    <s v="Unavailable"/>
    <s v="Unavailable"/>
    <s v="Unavailable"/>
    <s v="Unavailable"/>
    <s v="Unavailable"/>
    <s v="Unavailable"/>
    <s v="Unavailable"/>
  </r>
  <r>
    <s v="4349.SR"/>
    <x v="197"/>
    <x v="7"/>
    <s v="FY"/>
    <s v="Unavailable"/>
    <x v="34"/>
    <s v="Unavailable"/>
    <s v="Unavailable"/>
    <s v="Unavailable"/>
    <s v="Unavailable"/>
    <s v="Unavailable"/>
    <s v="Unavailable"/>
    <s v="Unavailable"/>
  </r>
  <r>
    <s v="4350.SR"/>
    <x v="198"/>
    <x v="7"/>
    <s v="FY"/>
    <s v="Unavailable"/>
    <x v="34"/>
    <s v="Unavailable"/>
    <s v="Unavailable"/>
    <s v="Unavailable"/>
    <s v="Unavailable"/>
    <s v="Unavailable"/>
    <s v="Unavailable"/>
    <s v="Unavailable"/>
  </r>
  <r>
    <s v="4700.SR"/>
    <x v="199"/>
    <x v="7"/>
    <s v="FY"/>
    <s v="Unavailable"/>
    <x v="34"/>
    <s v="Unavailable"/>
    <s v="Unavailable"/>
    <s v="Unavailable"/>
    <s v="Unavailable"/>
    <s v="Unavailable"/>
    <s v="Unavailable"/>
    <s v="Unavailable"/>
  </r>
  <r>
    <s v="4701.SR"/>
    <x v="200"/>
    <x v="7"/>
    <s v="FY"/>
    <s v="Unavailable"/>
    <x v="34"/>
    <s v="Unavailable"/>
    <s v="Unavailable"/>
    <s v="Unavailable"/>
    <s v="Unavailable"/>
    <s v="Unavailable"/>
    <s v="Unavailable"/>
    <s v="Unavailable"/>
  </r>
  <r>
    <s v="5110.SR"/>
    <x v="201"/>
    <x v="7"/>
    <s v="FY"/>
    <n v="50615317000"/>
    <x v="2046"/>
    <n v="606448000"/>
    <n v="2572396000"/>
    <n v="6908249000"/>
    <n v="25593465000"/>
    <n v="0.13079054700000001"/>
    <n v="0.13648534500000001"/>
    <n v="0.38326813199999998"/>
  </r>
  <r>
    <s v="6001.SR"/>
    <x v="202"/>
    <x v="7"/>
    <s v="FY"/>
    <n v="834589039"/>
    <x v="2047"/>
    <n v="44866303"/>
    <n v="18292494"/>
    <n v="71347889"/>
    <n v="145178346"/>
    <n v="0.32533308500000002"/>
    <n v="8.5488649E-2"/>
    <n v="0.130424604"/>
  </r>
  <r>
    <s v="6002.SR"/>
    <x v="203"/>
    <x v="7"/>
    <s v="FY"/>
    <n v="1157792995"/>
    <x v="2048"/>
    <n v="20199314"/>
    <n v="11775847"/>
    <n v="200042140"/>
    <n v="285943074"/>
    <n v="0.29516958999999998"/>
    <n v="0.17277884800000001"/>
    <n v="0.24697253799999999"/>
  </r>
  <r>
    <s v="6004.SR"/>
    <x v="204"/>
    <x v="7"/>
    <s v="FY"/>
    <n v="2223394348"/>
    <x v="2049"/>
    <n v="30902280"/>
    <n v="4845600"/>
    <n v="481737979"/>
    <n v="590736221"/>
    <n v="0.325084912"/>
    <n v="0.21666780799999999"/>
    <n v="0.26352062100000001"/>
  </r>
  <r>
    <s v="6010.SR"/>
    <x v="205"/>
    <x v="7"/>
    <s v="FY"/>
    <n v="2032483459"/>
    <x v="2050"/>
    <n v="3705823"/>
    <n v="59917501"/>
    <n v="39941421"/>
    <n v="430116973"/>
    <n v="0.35969972099999997"/>
    <n v="1.9651536000000001E-2"/>
    <n v="0.22402292600000001"/>
  </r>
  <r>
    <s v="6012.SR"/>
    <x v="206"/>
    <x v="7"/>
    <s v="FY"/>
    <n v="262594695"/>
    <x v="2051"/>
    <n v="23085587"/>
    <n v="636444"/>
    <n v="27163818"/>
    <n v="42785037"/>
    <n v="0.212312058"/>
    <n v="0.10344389499999999"/>
    <n v="0.212312058"/>
  </r>
  <r>
    <s v="6013.SR"/>
    <x v="207"/>
    <x v="7"/>
    <s v="FY"/>
    <n v="75160644"/>
    <x v="2052"/>
    <n v="7497802"/>
    <n v="0"/>
    <n v="5725545"/>
    <n v="5832332"/>
    <n v="0.17838648400000001"/>
    <n v="7.6177434000000002E-2"/>
    <n v="7.7598217999999997E-2"/>
  </r>
  <r>
    <s v="6014.SR"/>
    <x v="208"/>
    <x v="7"/>
    <s v="FY"/>
    <s v="Unavailable"/>
    <x v="34"/>
    <s v="Unavailable"/>
    <s v="Unavailable"/>
    <s v="Unavailable"/>
    <s v="Unavailable"/>
    <s v="Unavailable"/>
    <s v="Unavailable"/>
    <s v="Unavailable"/>
  </r>
  <r>
    <s v="6015.SR"/>
    <x v="209"/>
    <x v="7"/>
    <s v="FY"/>
    <s v="Unavailable"/>
    <x v="34"/>
    <s v="Unavailable"/>
    <s v="Unavailable"/>
    <s v="Unavailable"/>
    <s v="Unavailable"/>
    <s v="Unavailable"/>
    <s v="Unavailable"/>
    <s v="Unavailable"/>
  </r>
  <r>
    <s v="6016.SR"/>
    <x v="210"/>
    <x v="7"/>
    <s v="FY"/>
    <n v="87123662"/>
    <x v="2053"/>
    <n v="7193389"/>
    <n v="0"/>
    <n v="13292077"/>
    <n v="16522492"/>
    <n v="0.295524711"/>
    <n v="0.152565637"/>
    <n v="0.190588063"/>
  </r>
  <r>
    <s v="6017.SR"/>
    <x v="211"/>
    <x v="7"/>
    <s v="FY"/>
    <s v="Unavailable"/>
    <x v="34"/>
    <s v="Unavailable"/>
    <s v="Unavailable"/>
    <s v="Unavailable"/>
    <s v="Unavailable"/>
    <s v="Unavailable"/>
    <s v="Unavailable"/>
    <s v="Unavailable"/>
  </r>
  <r>
    <s v="6020.SR"/>
    <x v="212"/>
    <x v="7"/>
    <s v="FY"/>
    <n v="17862895"/>
    <x v="2054"/>
    <n v="5729859"/>
    <n v="0"/>
    <n v="3344316"/>
    <n v="5849229"/>
    <n v="0.55782133899999997"/>
    <n v="0.18722138799999999"/>
    <n v="0.21842831200000001"/>
  </r>
  <r>
    <s v="6040.SR"/>
    <x v="213"/>
    <x v="7"/>
    <s v="FY"/>
    <n v="107176563"/>
    <x v="2055"/>
    <n v="18383548"/>
    <n v="0"/>
    <n v="-20292904"/>
    <n v="2891757"/>
    <n v="0.24708509300000001"/>
    <n v="-0.18934087299999999"/>
    <n v="-0.244230224"/>
  </r>
  <r>
    <s v="6050.SR"/>
    <x v="214"/>
    <x v="7"/>
    <s v="FY"/>
    <n v="35544451"/>
    <x v="2056"/>
    <n v="10649867"/>
    <n v="0"/>
    <n v="-40845521"/>
    <n v="-24597000"/>
    <n v="-0.13189243"/>
    <n v="-1.1491391719999999"/>
    <n v="-0.91146069500000004"/>
  </r>
  <r>
    <s v="6060.SR"/>
    <x v="215"/>
    <x v="7"/>
    <s v="FY"/>
    <n v="1514239"/>
    <x v="2057"/>
    <n v="-21709"/>
    <n v="0"/>
    <n v="-16258089"/>
    <n v="-5836768"/>
    <n v="-3.9687513000000001"/>
    <n v="-9.9999999989999999"/>
    <n v="-6.7443923979999996"/>
  </r>
  <r>
    <s v="6070.SR"/>
    <x v="216"/>
    <x v="7"/>
    <s v="FY"/>
    <n v="305615188"/>
    <x v="2058"/>
    <n v="16635015"/>
    <n v="818081"/>
    <n v="25600983"/>
    <n v="102687210"/>
    <n v="0.24341864799999999"/>
    <n v="8.3768686999999994E-2"/>
    <n v="0.33360695400000001"/>
  </r>
  <r>
    <s v="6090.SR"/>
    <x v="217"/>
    <x v="7"/>
    <s v="FY"/>
    <n v="80242631"/>
    <x v="2059"/>
    <n v="8584839"/>
    <n v="0"/>
    <n v="3224276"/>
    <n v="18992242"/>
    <n v="0.23668518599999999"/>
    <n v="4.0181583999999999E-2"/>
    <n v="0.23668518599999999"/>
  </r>
  <r>
    <s v="7010.SR"/>
    <x v="218"/>
    <x v="7"/>
    <s v="FY"/>
    <n v="50661335000"/>
    <x v="2060"/>
    <n v="3381217000"/>
    <n v="348710000"/>
    <n v="10015576000"/>
    <n v="18482059000"/>
    <n v="0.54287055399999995"/>
    <n v="0.197696646"/>
    <n v="0.34205083600000002"/>
  </r>
  <r>
    <s v="7020.SR"/>
    <x v="219"/>
    <x v="7"/>
    <s v="FY"/>
    <n v="11351301000"/>
    <x v="2061"/>
    <n v="1683768000"/>
    <n v="668538000"/>
    <n v="-708941000"/>
    <n v="3645626000"/>
    <n v="0.57529150200000001"/>
    <n v="-6.2454602999999997E-2"/>
    <n v="0.32131664900000001"/>
  </r>
  <r>
    <s v="7030.SR"/>
    <x v="220"/>
    <x v="7"/>
    <s v="FY"/>
    <n v="7305822000"/>
    <x v="2062"/>
    <n v="210684000"/>
    <n v="910093000"/>
    <n v="11539000"/>
    <n v="2535576000"/>
    <n v="0.67247983899999997"/>
    <n v="1.579425E-3"/>
    <n v="0.34700078899999998"/>
  </r>
  <r>
    <s v="7040.SR"/>
    <x v="221"/>
    <x v="7"/>
    <s v="FY"/>
    <n v="421745872"/>
    <x v="2063"/>
    <n v="170325058"/>
    <n v="0"/>
    <n v="-138621805"/>
    <n v="22727425"/>
    <n v="0.195388758"/>
    <n v="-0.32868562400000001"/>
    <n v="-3.4700135999999999E-2"/>
  </r>
  <r>
    <s v="7200.SR"/>
    <x v="222"/>
    <x v="7"/>
    <s v="FY"/>
    <n v="750976345"/>
    <x v="2064"/>
    <n v="29029093"/>
    <n v="0"/>
    <n v="51621289"/>
    <n v="73250622"/>
    <n v="0.15795558100000001"/>
    <n v="6.8738902000000004E-2"/>
    <n v="9.5336904E-2"/>
  </r>
  <r>
    <s v="7201.SR"/>
    <x v="223"/>
    <x v="7"/>
    <s v="FY"/>
    <n v="49406093"/>
    <x v="2065"/>
    <n v="4880921"/>
    <n v="0"/>
    <n v="-28059652"/>
    <n v="-16034798"/>
    <n v="0.33726836100000002"/>
    <n v="-0.56793910000000003"/>
    <n v="-0.32615430699999998"/>
  </r>
  <r>
    <s v="7202.SR"/>
    <x v="224"/>
    <x v="7"/>
    <s v="FY"/>
    <n v="2962261759"/>
    <x v="2066"/>
    <n v="196919954"/>
    <n v="0"/>
    <n v="549861882"/>
    <n v="582298067"/>
    <n v="0.30504614400000002"/>
    <n v="0.18562231400000001"/>
    <n v="0.19858252500000001"/>
  </r>
  <r>
    <s v="7203.SR"/>
    <x v="225"/>
    <x v="7"/>
    <s v="FY"/>
    <n v="1981537559"/>
    <x v="2067"/>
    <n v="48084633"/>
    <n v="6865730"/>
    <n v="368610423"/>
    <n v="359364068"/>
    <n v="0.35134169100000001"/>
    <n v="0.18602242599999999"/>
    <n v="0.22380371099999999"/>
  </r>
  <r>
    <s v="7204.SR"/>
    <x v="226"/>
    <x v="7"/>
    <s v="FY"/>
    <s v="Unavailable"/>
    <x v="34"/>
    <s v="Unavailable"/>
    <s v="Unavailable"/>
    <s v="Unavailable"/>
    <s v="Unavailable"/>
    <s v="Unavailable"/>
    <s v="Unavailable"/>
    <s v="Unavailable"/>
  </r>
  <r>
    <s v="8010.SR"/>
    <x v="227"/>
    <x v="7"/>
    <s v="FY"/>
    <n v="7889516000"/>
    <x v="2068"/>
    <n v="67187000"/>
    <n v="0"/>
    <n v="-146544000"/>
    <n v="-131734000"/>
    <n v="1"/>
    <n v="-1.8574523999999999E-2"/>
    <n v="-1.5566988E-2"/>
  </r>
  <r>
    <s v="8012.SR"/>
    <x v="228"/>
    <x v="7"/>
    <s v="FY"/>
    <n v="39529000"/>
    <x v="2069"/>
    <n v="-17033000"/>
    <n v="0"/>
    <n v="33782000"/>
    <n v="0"/>
    <n v="1"/>
    <n v="0.854613069"/>
    <n v="0.854613069"/>
  </r>
  <r>
    <s v="8020.SR"/>
    <x v="229"/>
    <x v="7"/>
    <s v="FY"/>
    <n v="947364000"/>
    <x v="2070"/>
    <n v="23923000"/>
    <n v="0"/>
    <n v="-11028000"/>
    <n v="-8444000"/>
    <n v="1"/>
    <n v="-1.1640721E-2"/>
    <n v="-8.9142079999999999E-3"/>
  </r>
  <r>
    <s v="8030.SR"/>
    <x v="230"/>
    <x v="7"/>
    <s v="FY"/>
    <n v="2446983000"/>
    <x v="2071"/>
    <n v="53727000"/>
    <n v="0"/>
    <n v="-388026000"/>
    <n v="-378262000"/>
    <n v="1"/>
    <n v="-0.15857323100000001"/>
    <n v="-0.15458301099999999"/>
  </r>
  <r>
    <s v="8040.SR"/>
    <x v="231"/>
    <x v="7"/>
    <s v="FY"/>
    <n v="669578938"/>
    <x v="2072"/>
    <n v="17889289"/>
    <n v="0"/>
    <n v="34918227"/>
    <n v="38984168"/>
    <n v="1"/>
    <n v="5.2149529999999999E-2"/>
    <n v="5.3218175E-2"/>
  </r>
  <r>
    <s v="8050.SR"/>
    <x v="232"/>
    <x v="7"/>
    <s v="FY"/>
    <n v="695915000"/>
    <x v="2073"/>
    <n v="9685000"/>
    <n v="0"/>
    <n v="72418000"/>
    <n v="73966000"/>
    <n v="1"/>
    <n v="0.104061559"/>
    <n v="0.10628596899999999"/>
  </r>
  <r>
    <s v="80504.SR"/>
    <x v="233"/>
    <x v="7"/>
    <s v="FY"/>
    <s v="Unavailable"/>
    <x v="34"/>
    <s v="Unavailable"/>
    <s v="Unavailable"/>
    <s v="Unavailable"/>
    <s v="Unavailable"/>
    <s v="Unavailable"/>
    <s v="Unavailable"/>
    <s v="Unavailable"/>
  </r>
  <r>
    <s v="8060.SR"/>
    <x v="234"/>
    <x v="7"/>
    <s v="FY"/>
    <n v="823709515"/>
    <x v="2074"/>
    <n v="14611568"/>
    <n v="0"/>
    <n v="158239373"/>
    <n v="161567000"/>
    <n v="1"/>
    <n v="0.19210579699999999"/>
    <n v="0.19614582699999999"/>
  </r>
  <r>
    <s v="8070.SR"/>
    <x v="235"/>
    <x v="7"/>
    <s v="FY"/>
    <n v="508582464"/>
    <x v="2075"/>
    <n v="73458000"/>
    <n v="0"/>
    <n v="108174900"/>
    <n v="0"/>
    <n v="1"/>
    <n v="0.21269884"/>
    <n v="1"/>
  </r>
  <r>
    <s v="8080.SR"/>
    <x v="236"/>
    <x v="7"/>
    <s v="FY"/>
    <n v="133270000"/>
    <x v="2076"/>
    <n v="10952000"/>
    <n v="0"/>
    <n v="-5485000"/>
    <n v="-4906000"/>
    <n v="1"/>
    <n v="-4.1157050000000001E-2"/>
    <n v="-3.6812485999999998E-2"/>
  </r>
  <r>
    <s v="8100.SR"/>
    <x v="237"/>
    <x v="7"/>
    <s v="FY"/>
    <n v="593938528"/>
    <x v="2077"/>
    <n v="109438424"/>
    <n v="0"/>
    <n v="51927336"/>
    <n v="61047929"/>
    <n v="1"/>
    <n v="8.7428804999999998E-2"/>
    <n v="8.7428804999999998E-2"/>
  </r>
  <r>
    <s v="8110.SR"/>
    <x v="238"/>
    <x v="7"/>
    <s v="FY"/>
    <n v="417825427"/>
    <x v="2078"/>
    <n v="10127564"/>
    <n v="0"/>
    <n v="-32680065"/>
    <n v="-31289948"/>
    <n v="1"/>
    <n v="-7.8214639000000002E-2"/>
    <n v="-7.4887611000000007E-2"/>
  </r>
  <r>
    <s v="8120.SR"/>
    <x v="239"/>
    <x v="7"/>
    <s v="FY"/>
    <n v="254837561"/>
    <x v="2079"/>
    <n v="69171609"/>
    <n v="0"/>
    <n v="27176879"/>
    <n v="33281754"/>
    <n v="1"/>
    <n v="0.10664393"/>
    <n v="0.10664393"/>
  </r>
  <r>
    <s v="8150.SR"/>
    <x v="240"/>
    <x v="7"/>
    <s v="FY"/>
    <n v="376913000"/>
    <x v="2080"/>
    <n v="14829000"/>
    <n v="0"/>
    <n v="19840000"/>
    <n v="22569000"/>
    <n v="1"/>
    <n v="5.2638141999999999E-2"/>
    <n v="5.9878540000000001E-2"/>
  </r>
  <r>
    <s v="8160.SR"/>
    <x v="241"/>
    <x v="7"/>
    <s v="FY"/>
    <n v="253619582"/>
    <x v="2081"/>
    <n v="75790307"/>
    <n v="0"/>
    <n v="15821592"/>
    <n v="19406348"/>
    <n v="1"/>
    <n v="6.2383163999999998E-2"/>
    <n v="6.2383163999999998E-2"/>
  </r>
  <r>
    <s v="8170.SR"/>
    <x v="242"/>
    <x v="7"/>
    <s v="FY"/>
    <n v="728531621"/>
    <x v="2082"/>
    <n v="64931302"/>
    <n v="0"/>
    <n v="67020122"/>
    <n v="75058274"/>
    <n v="1"/>
    <n v="9.1993429000000002E-2"/>
    <n v="9.1993429000000002E-2"/>
  </r>
  <r>
    <s v="8180.SR"/>
    <x v="243"/>
    <x v="7"/>
    <s v="FY"/>
    <n v="215223161"/>
    <x v="2083"/>
    <n v="20182944"/>
    <n v="0"/>
    <n v="21623923"/>
    <n v="23945207"/>
    <n v="1"/>
    <n v="0.10047209999999999"/>
    <n v="0.10047209999999999"/>
  </r>
  <r>
    <s v="8190.SR"/>
    <x v="244"/>
    <x v="7"/>
    <s v="FY"/>
    <n v="261374000"/>
    <x v="2084"/>
    <n v="15499000"/>
    <n v="0"/>
    <n v="40189000"/>
    <n v="41719000"/>
    <n v="1"/>
    <n v="0.15376051199999999"/>
    <n v="0.15961419299999999"/>
  </r>
  <r>
    <s v="8200.SR"/>
    <x v="245"/>
    <x v="7"/>
    <s v="FY"/>
    <n v="657690767"/>
    <x v="2085"/>
    <n v="12966649"/>
    <n v="0"/>
    <n v="39252165"/>
    <n v="41830740"/>
    <n v="1"/>
    <n v="5.9681794000000003E-2"/>
    <n v="6.3854777000000001E-2"/>
  </r>
  <r>
    <s v="8210.SR"/>
    <x v="246"/>
    <x v="7"/>
    <s v="FY"/>
    <n v="7830555000"/>
    <x v="2086"/>
    <n v="91669000"/>
    <n v="0"/>
    <n v="551006000"/>
    <n v="567833000"/>
    <n v="1"/>
    <n v="7.0366149000000003E-2"/>
    <n v="7.2515039000000003E-2"/>
  </r>
  <r>
    <s v="8230.SR"/>
    <x v="247"/>
    <x v="7"/>
    <s v="FY"/>
    <n v="2836576000"/>
    <x v="2087"/>
    <n v="45859000"/>
    <n v="0"/>
    <n v="182870000"/>
    <n v="209807000"/>
    <n v="1"/>
    <n v="6.4468571000000002E-2"/>
    <n v="6.7301916000000003E-2"/>
  </r>
  <r>
    <s v="8240.SR"/>
    <x v="248"/>
    <x v="7"/>
    <s v="FY"/>
    <n v="112670237"/>
    <x v="2088"/>
    <n v="29190077"/>
    <n v="0"/>
    <n v="38396347"/>
    <n v="42834657"/>
    <n v="1"/>
    <n v="0.34078518000000002"/>
    <n v="0.34078518000000002"/>
  </r>
  <r>
    <s v="8250.SR"/>
    <x v="249"/>
    <x v="7"/>
    <s v="FY"/>
    <n v="1301207000"/>
    <x v="2089"/>
    <n v="24302000"/>
    <n v="0"/>
    <n v="65718000"/>
    <n v="70625000"/>
    <n v="1"/>
    <n v="5.0505414999999998E-2"/>
    <n v="5.4277298000000002E-2"/>
  </r>
  <r>
    <s v="8260.SR"/>
    <x v="250"/>
    <x v="7"/>
    <s v="FY"/>
    <n v="118835000"/>
    <x v="2090"/>
    <n v="42134000"/>
    <n v="0"/>
    <n v="19584000"/>
    <n v="0"/>
    <n v="1"/>
    <n v="0.16479993300000001"/>
    <n v="1"/>
  </r>
  <r>
    <s v="8270.SR"/>
    <x v="251"/>
    <x v="7"/>
    <s v="FY"/>
    <n v="503174035"/>
    <x v="2091"/>
    <n v="8751368"/>
    <n v="0"/>
    <n v="107970406"/>
    <n v="108214208"/>
    <n v="1"/>
    <n v="0.21457865200000001"/>
    <n v="0.21661116499999999"/>
  </r>
  <r>
    <s v="8280.SR"/>
    <x v="252"/>
    <x v="7"/>
    <s v="FY"/>
    <n v="181308144"/>
    <x v="2092"/>
    <n v="13193391"/>
    <n v="0"/>
    <n v="48988063"/>
    <n v="49116000"/>
    <n v="1"/>
    <n v="0.270192292"/>
    <n v="0.27089601099999999"/>
  </r>
  <r>
    <s v="8300.SR"/>
    <x v="253"/>
    <x v="7"/>
    <s v="FY"/>
    <n v="381776000"/>
    <x v="2093"/>
    <n v="71459000"/>
    <n v="0"/>
    <n v="54818000"/>
    <n v="51229000"/>
    <n v="1"/>
    <n v="0.14358681500000001"/>
    <n v="1"/>
  </r>
  <r>
    <s v="8310.SR"/>
    <x v="254"/>
    <x v="7"/>
    <s v="FY"/>
    <n v="70286000"/>
    <x v="2094"/>
    <n v="34153000"/>
    <n v="0"/>
    <n v="753000"/>
    <n v="2387000"/>
    <n v="1"/>
    <n v="1.0713370999999999E-2"/>
    <n v="1.0713370999999999E-2"/>
  </r>
  <r>
    <s v="8311.SR"/>
    <x v="255"/>
    <x v="7"/>
    <s v="FY"/>
    <n v="178277000"/>
    <x v="2095"/>
    <n v="3416000"/>
    <n v="0"/>
    <n v="-14519000"/>
    <n v="0"/>
    <n v="1"/>
    <n v="-8.1440679000000002E-2"/>
    <n v="-6.7361465999999995E-2"/>
  </r>
  <r>
    <s v="8312.SR"/>
    <x v="256"/>
    <x v="7"/>
    <s v="FY"/>
    <n v="169742000"/>
    <x v="2096"/>
    <n v="12200000"/>
    <n v="0"/>
    <n v="-3319000"/>
    <n v="-4554000"/>
    <n v="1"/>
    <n v="-1.9553204000000001E-2"/>
    <n v="-2.6828952E-2"/>
  </r>
  <r>
    <s v="8313.SR"/>
    <x v="257"/>
    <x v="7"/>
    <s v="FY"/>
    <s v="Unavailable"/>
    <x v="34"/>
    <s v="Unavailable"/>
    <s v="Unavailable"/>
    <s v="Unavailable"/>
    <s v="Unavailable"/>
    <s v="Unavailable"/>
    <s v="Unavailable"/>
    <s v="Unavailable"/>
  </r>
  <r>
    <s v="9300.SR"/>
    <x v="258"/>
    <x v="7"/>
    <s v="FY"/>
    <s v="Unavailable"/>
    <x v="34"/>
    <s v="Unavailable"/>
    <s v="Unavailable"/>
    <s v="Unavailable"/>
    <s v="Unavailable"/>
    <s v="Unavailable"/>
    <s v="Unavailable"/>
    <s v="Unavailable"/>
  </r>
  <r>
    <s v="9400.SR"/>
    <x v="259"/>
    <x v="7"/>
    <s v="FY"/>
    <s v="Unavailable"/>
    <x v="34"/>
    <s v="Unavailable"/>
    <s v="Unavailable"/>
    <s v="Unavailable"/>
    <s v="Unavailable"/>
    <s v="Unavailable"/>
    <s v="Unavailable"/>
    <s v="Unavailable"/>
  </r>
  <r>
    <s v="9401.SR"/>
    <x v="260"/>
    <x v="7"/>
    <s v="FY"/>
    <s v="Unavailable"/>
    <x v="34"/>
    <s v="Unavailable"/>
    <s v="Unavailable"/>
    <s v="Unavailable"/>
    <s v="Unavailable"/>
    <s v="Unavailable"/>
    <s v="Unavailable"/>
    <s v="Unavailable"/>
  </r>
  <r>
    <s v="9402.SR"/>
    <x v="261"/>
    <x v="7"/>
    <s v="FY"/>
    <s v="Unavailable"/>
    <x v="34"/>
    <s v="Unavailable"/>
    <s v="Unavailable"/>
    <s v="Unavailable"/>
    <s v="Unavailable"/>
    <s v="Unavailable"/>
    <s v="Unavailable"/>
    <s v="Unavailable"/>
  </r>
  <r>
    <s v="9403.SR"/>
    <x v="262"/>
    <x v="7"/>
    <s v="FY"/>
    <s v="Unavailable"/>
    <x v="34"/>
    <s v="Unavailable"/>
    <s v="Unavailable"/>
    <s v="Unavailable"/>
    <s v="Unavailable"/>
    <s v="Unavailable"/>
    <s v="Unavailable"/>
    <s v="Unavailable"/>
  </r>
  <r>
    <s v="9404.SR"/>
    <x v="263"/>
    <x v="7"/>
    <s v="FY"/>
    <s v="Unavailable"/>
    <x v="34"/>
    <s v="Unavailable"/>
    <s v="Unavailable"/>
    <s v="Unavailable"/>
    <s v="Unavailable"/>
    <s v="Unavailable"/>
    <s v="Unavailable"/>
    <s v="Unavailable"/>
  </r>
  <r>
    <s v="9405.SR"/>
    <x v="264"/>
    <x v="7"/>
    <s v="FY"/>
    <s v="Unavailable"/>
    <x v="34"/>
    <s v="Unavailable"/>
    <s v="Unavailable"/>
    <s v="Unavailable"/>
    <s v="Unavailable"/>
    <s v="Unavailable"/>
    <s v="Unavailable"/>
    <s v="Unavailable"/>
  </r>
  <r>
    <s v="9406.SR"/>
    <x v="265"/>
    <x v="7"/>
    <s v="FY"/>
    <s v="Unavailable"/>
    <x v="34"/>
    <s v="Unavailable"/>
    <s v="Unavailable"/>
    <s v="Unavailable"/>
    <s v="Unavailable"/>
    <s v="Unavailable"/>
    <s v="Unavailable"/>
    <s v="Unavailable"/>
  </r>
  <r>
    <s v="9510.SR"/>
    <x v="266"/>
    <x v="7"/>
    <s v="FY"/>
    <n v="168360881"/>
    <x v="2097"/>
    <n v="339924"/>
    <n v="0"/>
    <n v="26794340"/>
    <n v="28266509"/>
    <n v="0.153642098"/>
    <n v="0.15914825299999999"/>
    <n v="0.19618080399999999"/>
  </r>
  <r>
    <s v="9511.SR"/>
    <x v="178"/>
    <x v="7"/>
    <s v="FY"/>
    <s v="Unavailable"/>
    <x v="34"/>
    <s v="Unavailable"/>
    <s v="Unavailable"/>
    <s v="Unavailable"/>
    <s v="Unavailable"/>
    <s v="Unavailable"/>
    <s v="Unavailable"/>
    <s v="Unavailable"/>
  </r>
  <r>
    <s v="9512.SR"/>
    <x v="103"/>
    <x v="7"/>
    <s v="FY"/>
    <s v="Unavailable"/>
    <x v="34"/>
    <s v="Unavailable"/>
    <s v="Unavailable"/>
    <s v="Unavailable"/>
    <s v="Unavailable"/>
    <s v="Unavailable"/>
    <s v="Unavailable"/>
    <s v="Unavailable"/>
  </r>
  <r>
    <s v="9513.SR"/>
    <x v="267"/>
    <x v="7"/>
    <s v="FY"/>
    <s v="Unavailable"/>
    <x v="34"/>
    <s v="Unavailable"/>
    <s v="Unavailable"/>
    <s v="Unavailable"/>
    <s v="Unavailable"/>
    <s v="Unavailable"/>
    <s v="Unavailable"/>
    <s v="Unavailable"/>
  </r>
  <r>
    <s v="9514.SR"/>
    <x v="268"/>
    <x v="7"/>
    <s v="FY"/>
    <n v="5704130"/>
    <x v="2098"/>
    <n v="379701"/>
    <n v="3307148"/>
    <n v="2456140"/>
    <n v="5988497"/>
    <n v="-2.499140798"/>
    <n v="0.43058976599999998"/>
    <n v="1.0224854619999999"/>
  </r>
  <r>
    <s v="9515.SR"/>
    <x v="269"/>
    <x v="7"/>
    <s v="FY"/>
    <s v="Unavailable"/>
    <x v="34"/>
    <s v="Unavailable"/>
    <s v="Unavailable"/>
    <s v="Unavailable"/>
    <s v="Unavailable"/>
    <s v="Unavailable"/>
    <s v="Unavailable"/>
    <s v="Unavailable"/>
  </r>
  <r>
    <s v="9516.SR"/>
    <x v="270"/>
    <x v="7"/>
    <s v="FY"/>
    <n v="77794937"/>
    <x v="2099"/>
    <n v="881301"/>
    <n v="0"/>
    <n v="2689470"/>
    <n v="7590803"/>
    <n v="7.9571901E-2"/>
    <n v="3.4571273E-2"/>
    <n v="9.7574512000000002E-2"/>
  </r>
  <r>
    <s v="9517.SR"/>
    <x v="271"/>
    <x v="7"/>
    <s v="FY"/>
    <s v="Unavailable"/>
    <x v="34"/>
    <s v="Unavailable"/>
    <s v="Unavailable"/>
    <s v="Unavailable"/>
    <s v="Unavailable"/>
    <s v="Unavailable"/>
    <s v="Unavailable"/>
    <s v="Unavailable"/>
  </r>
  <r>
    <s v="9518.SR"/>
    <x v="272"/>
    <x v="7"/>
    <s v="FY"/>
    <s v="Unavailable"/>
    <x v="34"/>
    <s v="Unavailable"/>
    <s v="Unavailable"/>
    <s v="Unavailable"/>
    <s v="Unavailable"/>
    <s v="Unavailable"/>
    <s v="Unavailable"/>
    <s v="Unavailable"/>
  </r>
  <r>
    <s v="9519.SR"/>
    <x v="179"/>
    <x v="7"/>
    <s v="FY"/>
    <s v="Unavailable"/>
    <x v="34"/>
    <s v="Unavailable"/>
    <s v="Unavailable"/>
    <s v="Unavailable"/>
    <s v="Unavailable"/>
    <s v="Unavailable"/>
    <s v="Unavailable"/>
    <s v="Unavailable"/>
  </r>
  <r>
    <s v="9520.SR"/>
    <x v="210"/>
    <x v="7"/>
    <s v="FY"/>
    <n v="87123662"/>
    <x v="2053"/>
    <n v="7193389"/>
    <n v="0"/>
    <n v="13292077"/>
    <n v="16522492"/>
    <n v="0.295524711"/>
    <n v="0.152565637"/>
    <n v="0.190588063"/>
  </r>
  <r>
    <s v="9521.SR"/>
    <x v="273"/>
    <x v="7"/>
    <s v="FY"/>
    <s v="Unavailable"/>
    <x v="34"/>
    <s v="Unavailable"/>
    <s v="Unavailable"/>
    <s v="Unavailable"/>
    <s v="Unavailable"/>
    <s v="Unavailable"/>
    <s v="Unavailable"/>
    <s v="Unavailable"/>
  </r>
  <r>
    <s v="9522.SR"/>
    <x v="274"/>
    <x v="7"/>
    <s v="FY"/>
    <s v="Unavailable"/>
    <x v="34"/>
    <s v="Unavailable"/>
    <s v="Unavailable"/>
    <s v="Unavailable"/>
    <s v="Unavailable"/>
    <s v="Unavailable"/>
    <s v="Unavailable"/>
    <s v="Unavailable"/>
  </r>
  <r>
    <s v="9523.SR"/>
    <x v="275"/>
    <x v="7"/>
    <s v="FY"/>
    <s v="Unavailable"/>
    <x v="34"/>
    <s v="Unavailable"/>
    <s v="Unavailable"/>
    <s v="Unavailable"/>
    <s v="Unavailable"/>
    <s v="Unavailable"/>
    <s v="Unavailable"/>
    <s v="Unavailable"/>
  </r>
  <r>
    <s v="9524.SR"/>
    <x v="276"/>
    <x v="7"/>
    <s v="FY"/>
    <s v="Unavailable"/>
    <x v="34"/>
    <s v="Unavailable"/>
    <s v="Unavailable"/>
    <s v="Unavailable"/>
    <s v="Unavailable"/>
    <s v="Unavailable"/>
    <s v="Unavailable"/>
    <s v="Unavailable"/>
  </r>
  <r>
    <s v="9525.SR"/>
    <x v="277"/>
    <x v="7"/>
    <s v="FY"/>
    <s v="Unavailable"/>
    <x v="34"/>
    <s v="Unavailable"/>
    <s v="Unavailable"/>
    <s v="Unavailable"/>
    <s v="Unavailable"/>
    <s v="Unavailable"/>
    <s v="Unavailable"/>
    <s v="Unavailable"/>
  </r>
  <r>
    <s v="9526.SR"/>
    <x v="211"/>
    <x v="7"/>
    <s v="FY"/>
    <s v="Unavailable"/>
    <x v="34"/>
    <s v="Unavailable"/>
    <s v="Unavailable"/>
    <s v="Unavailable"/>
    <s v="Unavailable"/>
    <s v="Unavailable"/>
    <s v="Unavailable"/>
    <s v="Unavailable"/>
  </r>
  <r>
    <s v="9527.SR"/>
    <x v="278"/>
    <x v="7"/>
    <s v="FY"/>
    <s v="Unavailable"/>
    <x v="34"/>
    <s v="Unavailable"/>
    <s v="Unavailable"/>
    <s v="Unavailable"/>
    <s v="Unavailable"/>
    <s v="Unavailable"/>
    <s v="Unavailable"/>
    <s v="Unavailable"/>
  </r>
  <r>
    <s v="9528.SR"/>
    <x v="279"/>
    <x v="7"/>
    <s v="FY"/>
    <s v="Unavailable"/>
    <x v="34"/>
    <s v="Unavailable"/>
    <s v="Unavailable"/>
    <s v="Unavailable"/>
    <s v="Unavailable"/>
    <s v="Unavailable"/>
    <s v="Unavailable"/>
    <s v="Unavailable"/>
  </r>
  <r>
    <s v="9529.SR"/>
    <x v="280"/>
    <x v="7"/>
    <s v="FY"/>
    <s v="Unavailable"/>
    <x v="34"/>
    <s v="Unavailable"/>
    <s v="Unavailable"/>
    <s v="Unavailable"/>
    <s v="Unavailable"/>
    <s v="Unavailable"/>
    <s v="Unavailable"/>
    <s v="Unavailable"/>
  </r>
  <r>
    <s v="9530.SR"/>
    <x v="281"/>
    <x v="7"/>
    <s v="FY"/>
    <s v="Unavailable"/>
    <x v="34"/>
    <s v="Unavailable"/>
    <s v="Unavailable"/>
    <s v="Unavailable"/>
    <s v="Unavailable"/>
    <s v="Unavailable"/>
    <s v="Unavailable"/>
    <s v="Unavailable"/>
  </r>
  <r>
    <s v="9531.SR"/>
    <x v="282"/>
    <x v="7"/>
    <s v="FY"/>
    <s v="Unavailable"/>
    <x v="34"/>
    <s v="Unavailable"/>
    <s v="Unavailable"/>
    <s v="Unavailable"/>
    <s v="Unavailable"/>
    <s v="Unavailable"/>
    <s v="Unavailable"/>
    <s v="Unavailable"/>
  </r>
  <r>
    <s v="9532.SR"/>
    <x v="283"/>
    <x v="7"/>
    <s v="FY"/>
    <s v="Unavailable"/>
    <x v="34"/>
    <s v="Unavailable"/>
    <s v="Unavailable"/>
    <s v="Unavailable"/>
    <s v="Unavailable"/>
    <s v="Unavailable"/>
    <s v="Unavailable"/>
    <s v="Unavailable"/>
  </r>
  <r>
    <s v="9533.SR"/>
    <x v="284"/>
    <x v="7"/>
    <s v="FY"/>
    <s v="Unavailable"/>
    <x v="34"/>
    <s v="Unavailable"/>
    <s v="Unavailable"/>
    <s v="Unavailable"/>
    <s v="Unavailable"/>
    <s v="Unavailable"/>
    <s v="Unavailable"/>
    <s v="Unavailable"/>
  </r>
  <r>
    <s v="9534.SR"/>
    <x v="285"/>
    <x v="7"/>
    <s v="FY"/>
    <s v="Unavailable"/>
    <x v="34"/>
    <s v="Unavailable"/>
    <s v="Unavailable"/>
    <s v="Unavailable"/>
    <s v="Unavailable"/>
    <s v="Unavailable"/>
    <s v="Unavailable"/>
    <s v="Unavailable"/>
  </r>
  <r>
    <s v="9535.SR"/>
    <x v="286"/>
    <x v="7"/>
    <s v="FY"/>
    <s v="Unavailable"/>
    <x v="34"/>
    <s v="Unavailable"/>
    <s v="Unavailable"/>
    <s v="Unavailable"/>
    <s v="Unavailable"/>
    <s v="Unavailable"/>
    <s v="Unavailable"/>
    <s v="Unavailable"/>
  </r>
  <r>
    <s v="9536.SR"/>
    <x v="287"/>
    <x v="7"/>
    <s v="FY"/>
    <s v="Unavailable"/>
    <x v="34"/>
    <s v="Unavailable"/>
    <s v="Unavailable"/>
    <s v="Unavailable"/>
    <s v="Unavailable"/>
    <s v="Unavailable"/>
    <s v="Unavailable"/>
    <s v="Unavailable"/>
  </r>
  <r>
    <s v="9537.SR"/>
    <x v="288"/>
    <x v="7"/>
    <s v="FY"/>
    <s v="Unavailable"/>
    <x v="34"/>
    <s v="Unavailable"/>
    <s v="Unavailable"/>
    <s v="Unavailable"/>
    <s v="Unavailable"/>
    <s v="Unavailable"/>
    <s v="Unavailable"/>
    <s v="Unavailable"/>
  </r>
  <r>
    <s v="9538.SR"/>
    <x v="289"/>
    <x v="7"/>
    <s v="FY"/>
    <s v="Unavailable"/>
    <x v="34"/>
    <s v="Unavailable"/>
    <s v="Unavailable"/>
    <s v="Unavailable"/>
    <s v="Unavailable"/>
    <s v="Unavailable"/>
    <s v="Unavailable"/>
    <s v="Unavailable"/>
  </r>
  <r>
    <s v="9539.SR"/>
    <x v="290"/>
    <x v="7"/>
    <s v="FY"/>
    <s v="Unavailable"/>
    <x v="34"/>
    <s v="Unavailable"/>
    <s v="Unavailable"/>
    <s v="Unavailable"/>
    <s v="Unavailable"/>
    <s v="Unavailable"/>
    <s v="Unavailable"/>
    <s v="Unavailable"/>
  </r>
  <r>
    <s v="9540.SR"/>
    <x v="291"/>
    <x v="7"/>
    <s v="FY"/>
    <s v="Unavailable"/>
    <x v="34"/>
    <s v="Unavailable"/>
    <s v="Unavailable"/>
    <s v="Unavailable"/>
    <s v="Unavailable"/>
    <s v="Unavailable"/>
    <s v="Unavailable"/>
    <s v="Unavailable"/>
  </r>
  <r>
    <s v="9541.SR"/>
    <x v="292"/>
    <x v="7"/>
    <s v="FY"/>
    <s v="Unavailable"/>
    <x v="34"/>
    <s v="Unavailable"/>
    <s v="Unavailable"/>
    <s v="Unavailable"/>
    <s v="Unavailable"/>
    <s v="Unavailable"/>
    <s v="Unavailable"/>
    <s v="Unavailable"/>
  </r>
  <r>
    <s v="9542.SR"/>
    <x v="293"/>
    <x v="7"/>
    <s v="FY"/>
    <s v="Unavailable"/>
    <x v="34"/>
    <s v="Unavailable"/>
    <s v="Unavailable"/>
    <s v="Unavailable"/>
    <s v="Unavailable"/>
    <s v="Unavailable"/>
    <s v="Unavailable"/>
    <s v="Unavailable"/>
  </r>
  <r>
    <s v="9543.SR"/>
    <x v="294"/>
    <x v="7"/>
    <s v="FY"/>
    <s v="Unavailable"/>
    <x v="34"/>
    <s v="Unavailable"/>
    <s v="Unavailable"/>
    <s v="Unavailable"/>
    <s v="Unavailable"/>
    <s v="Unavailable"/>
    <s v="Unavailable"/>
    <s v="Unavailable"/>
  </r>
  <r>
    <s v="9544.SR"/>
    <x v="295"/>
    <x v="7"/>
    <s v="FY"/>
    <s v="Unavailable"/>
    <x v="34"/>
    <s v="Unavailable"/>
    <s v="Unavailable"/>
    <s v="Unavailable"/>
    <s v="Unavailable"/>
    <s v="Unavailable"/>
    <s v="Unavailable"/>
    <s v="Unavailable"/>
  </r>
  <r>
    <s v="9545.SR"/>
    <x v="296"/>
    <x v="7"/>
    <s v="FY"/>
    <s v="Unavailable"/>
    <x v="34"/>
    <s v="Unavailable"/>
    <s v="Unavailable"/>
    <s v="Unavailable"/>
    <s v="Unavailable"/>
    <s v="Unavailable"/>
    <s v="Unavailable"/>
    <s v="Unavailable"/>
  </r>
  <r>
    <s v="9546.SR"/>
    <x v="297"/>
    <x v="7"/>
    <s v="FY"/>
    <s v="Unavailable"/>
    <x v="34"/>
    <s v="Unavailable"/>
    <s v="Unavailable"/>
    <s v="Unavailable"/>
    <s v="Unavailable"/>
    <s v="Unavailable"/>
    <s v="Unavailable"/>
    <s v="Unavailable"/>
  </r>
  <r>
    <s v="9547.SR"/>
    <x v="298"/>
    <x v="7"/>
    <s v="FY"/>
    <s v="Unavailable"/>
    <x v="34"/>
    <s v="Unavailable"/>
    <s v="Unavailable"/>
    <s v="Unavailable"/>
    <s v="Unavailable"/>
    <s v="Unavailable"/>
    <s v="Unavailable"/>
    <s v="Unavailable"/>
  </r>
  <r>
    <s v="9548.SR"/>
    <x v="299"/>
    <x v="7"/>
    <s v="FY"/>
    <s v="Unavailable"/>
    <x v="34"/>
    <s v="Unavailable"/>
    <s v="Unavailable"/>
    <s v="Unavailable"/>
    <s v="Unavailable"/>
    <s v="Unavailable"/>
    <s v="Unavailable"/>
    <s v="Unavailable"/>
  </r>
  <r>
    <s v="9549.SR"/>
    <x v="300"/>
    <x v="7"/>
    <s v="FY"/>
    <n v="49225820"/>
    <x v="2100"/>
    <n v="3981258"/>
    <n v="0"/>
    <n v="1836899"/>
    <n v="3483362"/>
    <n v="0.29247559499999998"/>
    <n v="3.7315762000000002E-2"/>
    <n v="7.0762905000000001E-2"/>
  </r>
  <r>
    <s v="9550.SR"/>
    <x v="301"/>
    <x v="7"/>
    <s v="FY"/>
    <s v="Unavailable"/>
    <x v="34"/>
    <s v="Unavailable"/>
    <s v="Unavailable"/>
    <s v="Unavailable"/>
    <s v="Unavailable"/>
    <s v="Unavailable"/>
    <s v="Unavailable"/>
    <s v="Unavailable"/>
  </r>
  <r>
    <s v="9551.SR"/>
    <x v="302"/>
    <x v="7"/>
    <s v="FY"/>
    <s v="Unavailable"/>
    <x v="34"/>
    <s v="Unavailable"/>
    <s v="Unavailable"/>
    <s v="Unavailable"/>
    <s v="Unavailable"/>
    <s v="Unavailable"/>
    <s v="Unavailable"/>
    <s v="Unavailable"/>
  </r>
  <r>
    <s v="9552.SR"/>
    <x v="303"/>
    <x v="7"/>
    <s v="FY"/>
    <s v="Unavailable"/>
    <x v="34"/>
    <s v="Unavailable"/>
    <s v="Unavailable"/>
    <s v="Unavailable"/>
    <s v="Unavailable"/>
    <s v="Unavailable"/>
    <s v="Unavailable"/>
    <s v="Unavailable"/>
  </r>
  <r>
    <s v="9553.SR"/>
    <x v="304"/>
    <x v="7"/>
    <s v="FY"/>
    <s v="Unavailable"/>
    <x v="34"/>
    <s v="Unavailable"/>
    <s v="Unavailable"/>
    <s v="Unavailable"/>
    <s v="Unavailable"/>
    <s v="Unavailable"/>
    <s v="Unavailable"/>
    <s v="Unavailable"/>
  </r>
  <r>
    <s v="9555.SR"/>
    <x v="305"/>
    <x v="7"/>
    <s v="FY"/>
    <s v="Unavailable"/>
    <x v="34"/>
    <s v="Unavailable"/>
    <s v="Unavailable"/>
    <s v="Unavailable"/>
    <s v="Unavailable"/>
    <s v="Unavailable"/>
    <s v="Unavailable"/>
    <s v="Unavailable"/>
  </r>
  <r>
    <s v="9556.SR"/>
    <x v="306"/>
    <x v="7"/>
    <s v="FY"/>
    <s v="Unavailable"/>
    <x v="34"/>
    <s v="Unavailable"/>
    <s v="Unavailable"/>
    <s v="Unavailable"/>
    <s v="Unavailable"/>
    <s v="Unavailable"/>
    <s v="Unavailable"/>
    <s v="Unavailable"/>
  </r>
  <r>
    <s v="9557.SR"/>
    <x v="307"/>
    <x v="7"/>
    <s v="FY"/>
    <s v="Unavailable"/>
    <x v="34"/>
    <s v="Unavailable"/>
    <s v="Unavailable"/>
    <s v="Unavailable"/>
    <s v="Unavailable"/>
    <s v="Unavailable"/>
    <s v="Unavailable"/>
    <s v="Unavailable"/>
  </r>
  <r>
    <s v="9558.SR"/>
    <x v="308"/>
    <x v="7"/>
    <s v="FY"/>
    <s v="Unavailable"/>
    <x v="34"/>
    <s v="Unavailable"/>
    <s v="Unavailable"/>
    <s v="Unavailable"/>
    <s v="Unavailable"/>
    <s v="Unavailable"/>
    <s v="Unavailable"/>
    <s v="Unavailable"/>
  </r>
  <r>
    <s v="9559.SR"/>
    <x v="309"/>
    <x v="7"/>
    <s v="FY"/>
    <s v="Unavailable"/>
    <x v="34"/>
    <s v="Unavailable"/>
    <s v="Unavailable"/>
    <s v="Unavailable"/>
    <s v="Unavailable"/>
    <s v="Unavailable"/>
    <s v="Unavailable"/>
    <s v="Unavailable"/>
  </r>
  <r>
    <s v="9560.SR"/>
    <x v="310"/>
    <x v="7"/>
    <s v="FY"/>
    <s v="Unavailable"/>
    <x v="34"/>
    <s v="Unavailable"/>
    <s v="Unavailable"/>
    <s v="Unavailable"/>
    <s v="Unavailable"/>
    <s v="Unavailable"/>
    <s v="Unavailable"/>
    <s v="Unavailable"/>
  </r>
  <r>
    <s v="9561.SR"/>
    <x v="311"/>
    <x v="7"/>
    <s v="FY"/>
    <s v="Unavailable"/>
    <x v="34"/>
    <s v="Unavailable"/>
    <s v="Unavailable"/>
    <s v="Unavailable"/>
    <s v="Unavailable"/>
    <s v="Unavailable"/>
    <s v="Unavailable"/>
    <s v="Unavailable"/>
  </r>
  <r>
    <s v="9562.SR"/>
    <x v="312"/>
    <x v="7"/>
    <s v="FY"/>
    <s v="Unavailable"/>
    <x v="34"/>
    <s v="Unavailable"/>
    <s v="Unavailable"/>
    <s v="Unavailable"/>
    <s v="Unavailable"/>
    <s v="Unavailable"/>
    <s v="Unavailable"/>
    <s v="Unavailable"/>
  </r>
  <r>
    <s v="9563.SR"/>
    <x v="313"/>
    <x v="7"/>
    <s v="FY"/>
    <s v="Unavailable"/>
    <x v="34"/>
    <s v="Unavailable"/>
    <s v="Unavailable"/>
    <s v="Unavailable"/>
    <s v="Unavailable"/>
    <s v="Unavailable"/>
    <s v="Unavailable"/>
    <s v="Unavailable"/>
  </r>
  <r>
    <s v="9564.SR"/>
    <x v="314"/>
    <x v="7"/>
    <s v="FY"/>
    <s v="Unavailable"/>
    <x v="34"/>
    <s v="Unavailable"/>
    <s v="Unavailable"/>
    <s v="Unavailable"/>
    <s v="Unavailable"/>
    <s v="Unavailable"/>
    <s v="Unavailable"/>
    <s v="Unavailable"/>
  </r>
  <r>
    <s v="9565.SR"/>
    <x v="315"/>
    <x v="7"/>
    <s v="FY"/>
    <s v="Unavailable"/>
    <x v="34"/>
    <s v="Unavailable"/>
    <s v="Unavailable"/>
    <s v="Unavailable"/>
    <s v="Unavailable"/>
    <s v="Unavailable"/>
    <s v="Unavailable"/>
    <s v="Unavailable"/>
  </r>
  <r>
    <s v="9566.SR"/>
    <x v="316"/>
    <x v="7"/>
    <s v="FY"/>
    <s v="Unavailable"/>
    <x v="34"/>
    <s v="Unavailable"/>
    <s v="Unavailable"/>
    <s v="Unavailable"/>
    <s v="Unavailable"/>
    <s v="Unavailable"/>
    <s v="Unavailable"/>
    <s v="Unavailable"/>
  </r>
  <r>
    <s v="9567.SR"/>
    <x v="317"/>
    <x v="7"/>
    <s v="FY"/>
    <s v="Unavailable"/>
    <x v="34"/>
    <s v="Unavailable"/>
    <s v="Unavailable"/>
    <s v="Unavailable"/>
    <s v="Unavailable"/>
    <s v="Unavailable"/>
    <s v="Unavailable"/>
    <s v="Unavailable"/>
  </r>
  <r>
    <s v="9568.SR"/>
    <x v="318"/>
    <x v="7"/>
    <s v="FY"/>
    <s v="Unavailable"/>
    <x v="34"/>
    <s v="Unavailable"/>
    <s v="Unavailable"/>
    <s v="Unavailable"/>
    <s v="Unavailable"/>
    <s v="Unavailable"/>
    <s v="Unavailable"/>
    <s v="Unavailable"/>
  </r>
  <r>
    <s v="9569.SR"/>
    <x v="319"/>
    <x v="7"/>
    <s v="FY"/>
    <s v="Unavailable"/>
    <x v="34"/>
    <s v="Unavailable"/>
    <s v="Unavailable"/>
    <s v="Unavailable"/>
    <s v="Unavailable"/>
    <s v="Unavailable"/>
    <s v="Unavailable"/>
    <s v="Unavailable"/>
  </r>
  <r>
    <s v="9570.SR"/>
    <x v="320"/>
    <x v="7"/>
    <s v="FY"/>
    <s v="Unavailable"/>
    <x v="34"/>
    <s v="Unavailable"/>
    <s v="Unavailable"/>
    <s v="Unavailable"/>
    <s v="Unavailable"/>
    <s v="Unavailable"/>
    <s v="Unavailable"/>
    <s v="Unavailable"/>
  </r>
  <r>
    <s v="9571.SR"/>
    <x v="321"/>
    <x v="7"/>
    <s v="FY"/>
    <s v="Unavailable"/>
    <x v="34"/>
    <s v="Unavailable"/>
    <s v="Unavailable"/>
    <s v="Unavailable"/>
    <s v="Unavailable"/>
    <s v="Unavailable"/>
    <s v="Unavailable"/>
    <s v="Unavailable"/>
  </r>
  <r>
    <s v="9572.SR"/>
    <x v="322"/>
    <x v="7"/>
    <s v="FY"/>
    <s v="Unavailable"/>
    <x v="34"/>
    <s v="Unavailable"/>
    <s v="Unavailable"/>
    <s v="Unavailable"/>
    <s v="Unavailable"/>
    <s v="Unavailable"/>
    <s v="Unavailable"/>
    <s v="Unavailable"/>
  </r>
  <r>
    <s v="9574.SR"/>
    <x v="323"/>
    <x v="7"/>
    <s v="FY"/>
    <s v="Unavailable"/>
    <x v="34"/>
    <s v="Unavailable"/>
    <s v="Unavailable"/>
    <s v="Unavailable"/>
    <s v="Unavailable"/>
    <s v="Unavailable"/>
    <s v="Unavailable"/>
    <s v="Unavailable"/>
  </r>
  <r>
    <s v="9575.SR"/>
    <x v="324"/>
    <x v="7"/>
    <s v="FY"/>
    <s v="Unavailable"/>
    <x v="34"/>
    <s v="Unavailable"/>
    <s v="Unavailable"/>
    <s v="Unavailable"/>
    <s v="Unavailable"/>
    <s v="Unavailable"/>
    <s v="Unavailable"/>
    <s v="Unavailable"/>
  </r>
  <r>
    <s v="9576.SR"/>
    <x v="325"/>
    <x v="7"/>
    <s v="FY"/>
    <s v="Unavailable"/>
    <x v="34"/>
    <s v="Unavailable"/>
    <s v="Unavailable"/>
    <s v="Unavailable"/>
    <s v="Unavailable"/>
    <s v="Unavailable"/>
    <s v="Unavailable"/>
    <s v="Unavailable"/>
  </r>
  <r>
    <s v="9577.SR"/>
    <x v="326"/>
    <x v="7"/>
    <s v="FY"/>
    <s v="Unavailable"/>
    <x v="34"/>
    <s v="Unavailable"/>
    <s v="Unavailable"/>
    <s v="Unavailable"/>
    <s v="Unavailable"/>
    <s v="Unavailable"/>
    <s v="Unavailable"/>
    <s v="Unavailable"/>
  </r>
  <r>
    <s v="9578.SR"/>
    <x v="327"/>
    <x v="7"/>
    <s v="FY"/>
    <s v="Unavailable"/>
    <x v="34"/>
    <s v="Unavailable"/>
    <s v="Unavailable"/>
    <s v="Unavailable"/>
    <s v="Unavailable"/>
    <s v="Unavailable"/>
    <s v="Unavailable"/>
    <s v="Unavailable"/>
  </r>
  <r>
    <s v="9579.SR"/>
    <x v="328"/>
    <x v="7"/>
    <s v="FY"/>
    <s v="Unavailable"/>
    <x v="34"/>
    <s v="Unavailable"/>
    <s v="Unavailable"/>
    <s v="Unavailable"/>
    <s v="Unavailable"/>
    <s v="Unavailable"/>
    <s v="Unavailable"/>
    <s v="Unavailable"/>
  </r>
  <r>
    <s v="9580.SR"/>
    <x v="329"/>
    <x v="7"/>
    <s v="FY"/>
    <s v="Unavailable"/>
    <x v="34"/>
    <s v="Unavailable"/>
    <s v="Unavailable"/>
    <s v="Unavailable"/>
    <s v="Unavailable"/>
    <s v="Unavailable"/>
    <s v="Unavailable"/>
    <s v="Unavailable"/>
  </r>
  <r>
    <s v="9581.SR"/>
    <x v="330"/>
    <x v="7"/>
    <s v="FY"/>
    <s v="Unavailable"/>
    <x v="34"/>
    <s v="Unavailable"/>
    <s v="Unavailable"/>
    <s v="Unavailable"/>
    <s v="Unavailable"/>
    <s v="Unavailable"/>
    <s v="Unavailable"/>
    <s v="Unavailable"/>
  </r>
  <r>
    <s v="9583.SR"/>
    <x v="331"/>
    <x v="7"/>
    <s v="FY"/>
    <s v="Unavailable"/>
    <x v="34"/>
    <s v="Unavailable"/>
    <s v="Unavailable"/>
    <s v="Unavailable"/>
    <s v="Unavailable"/>
    <s v="Unavailable"/>
    <s v="Unavailable"/>
    <s v="Unavailable"/>
  </r>
  <r>
    <s v="9584.SR"/>
    <x v="332"/>
    <x v="7"/>
    <s v="FY"/>
    <s v="Unavailable"/>
    <x v="34"/>
    <s v="Unavailable"/>
    <s v="Unavailable"/>
    <s v="Unavailable"/>
    <s v="Unavailable"/>
    <s v="Unavailable"/>
    <s v="Unavailable"/>
    <s v="Unavailable"/>
  </r>
  <r>
    <s v="9585.SR"/>
    <x v="333"/>
    <x v="7"/>
    <s v="FY"/>
    <n v="15214987"/>
    <x v="2101"/>
    <n v="0"/>
    <n v="0"/>
    <n v="-832223"/>
    <n v="145015"/>
    <n v="1"/>
    <n v="-5.4697582000000002E-2"/>
    <n v="9.5307340000000008E-3"/>
  </r>
  <r>
    <s v="9586.SR"/>
    <x v="334"/>
    <x v="7"/>
    <s v="FY"/>
    <n v="17963404"/>
    <x v="2102"/>
    <n v="0"/>
    <n v="0"/>
    <n v="3034064"/>
    <n v="2520313"/>
    <n v="1"/>
    <n v="0.16890250900000001"/>
    <n v="0.14030247300000001"/>
  </r>
  <r>
    <s v="9587.SR"/>
    <x v="335"/>
    <x v="7"/>
    <s v="FY"/>
    <s v="Unavailable"/>
    <x v="34"/>
    <s v="Unavailable"/>
    <s v="Unavailable"/>
    <s v="Unavailable"/>
    <s v="Unavailable"/>
    <s v="Unavailable"/>
    <s v="Unavailable"/>
    <s v="Unavailable"/>
  </r>
  <r>
    <s v="9588.SR"/>
    <x v="336"/>
    <x v="7"/>
    <s v="FY"/>
    <s v="Unavailable"/>
    <x v="34"/>
    <s v="Unavailable"/>
    <s v="Unavailable"/>
    <s v="Unavailable"/>
    <s v="Unavailable"/>
    <s v="Unavailable"/>
    <s v="Unavailable"/>
    <s v="Unavailable"/>
  </r>
  <r>
    <s v="9589.SR"/>
    <x v="337"/>
    <x v="7"/>
    <s v="FY"/>
    <s v="Unavailable"/>
    <x v="34"/>
    <s v="Unavailable"/>
    <s v="Unavailable"/>
    <s v="Unavailable"/>
    <s v="Unavailable"/>
    <s v="Unavailable"/>
    <s v="Unavailable"/>
    <s v="Unavailable"/>
  </r>
  <r>
    <s v="9590.SR"/>
    <x v="338"/>
    <x v="7"/>
    <s v="FY"/>
    <s v="Unavailable"/>
    <x v="34"/>
    <s v="Unavailable"/>
    <s v="Unavailable"/>
    <s v="Unavailable"/>
    <s v="Unavailable"/>
    <s v="Unavailable"/>
    <s v="Unavailable"/>
    <s v="Unavailable"/>
  </r>
  <r>
    <s v="9591.SR"/>
    <x v="339"/>
    <x v="7"/>
    <s v="FY"/>
    <s v="Unavailable"/>
    <x v="34"/>
    <s v="Unavailable"/>
    <s v="Unavailable"/>
    <s v="Unavailable"/>
    <s v="Unavailable"/>
    <s v="Unavailable"/>
    <s v="Unavailable"/>
    <s v="Unavailable"/>
  </r>
  <r>
    <s v="9592.SR"/>
    <x v="340"/>
    <x v="7"/>
    <s v="FY"/>
    <s v="Unavailable"/>
    <x v="34"/>
    <s v="Unavailable"/>
    <s v="Unavailable"/>
    <s v="Unavailable"/>
    <s v="Unavailable"/>
    <s v="Unavailable"/>
    <s v="Unavailable"/>
    <s v="Unavailable"/>
  </r>
  <r>
    <s v="9593.SR"/>
    <x v="341"/>
    <x v="7"/>
    <s v="FY"/>
    <s v="Unavailable"/>
    <x v="34"/>
    <s v="Unavailable"/>
    <s v="Unavailable"/>
    <s v="Unavailable"/>
    <s v="Unavailable"/>
    <s v="Unavailable"/>
    <s v="Unavailable"/>
    <s v="Unavailable"/>
  </r>
  <r>
    <s v="9594.SR"/>
    <x v="342"/>
    <x v="7"/>
    <s v="FY"/>
    <s v="Unavailable"/>
    <x v="34"/>
    <s v="Unavailable"/>
    <s v="Unavailable"/>
    <s v="Unavailable"/>
    <s v="Unavailable"/>
    <s v="Unavailable"/>
    <s v="Unavailable"/>
    <s v="Unavailable"/>
  </r>
  <r>
    <s v="9595.SR"/>
    <x v="343"/>
    <x v="7"/>
    <s v="FY"/>
    <s v="Unavailable"/>
    <x v="34"/>
    <s v="Unavailable"/>
    <s v="Unavailable"/>
    <s v="Unavailable"/>
    <s v="Unavailable"/>
    <s v="Unavailable"/>
    <s v="Unavailable"/>
    <s v="Unavailable"/>
  </r>
  <r>
    <s v="9596.SR"/>
    <x v="344"/>
    <x v="7"/>
    <s v="FY"/>
    <s v="Unavailable"/>
    <x v="34"/>
    <s v="Unavailable"/>
    <s v="Unavailable"/>
    <s v="Unavailable"/>
    <s v="Unavailable"/>
    <s v="Unavailable"/>
    <s v="Unavailable"/>
    <s v="Unavailable"/>
  </r>
  <r>
    <s v="9597.SR"/>
    <x v="345"/>
    <x v="7"/>
    <s v="FY"/>
    <s v="Unavailable"/>
    <x v="34"/>
    <s v="Unavailable"/>
    <s v="Unavailable"/>
    <s v="Unavailable"/>
    <s v="Unavailable"/>
    <s v="Unavailable"/>
    <s v="Unavailable"/>
    <s v="Unavailable"/>
  </r>
  <r>
    <s v="9598.SR"/>
    <x v="346"/>
    <x v="7"/>
    <s v="FY"/>
    <s v="Unavailable"/>
    <x v="34"/>
    <s v="Unavailable"/>
    <s v="Unavailable"/>
    <s v="Unavailable"/>
    <s v="Unavailable"/>
    <s v="Unavailable"/>
    <s v="Unavailable"/>
    <s v="Unavailable"/>
  </r>
  <r>
    <s v="9599.SR"/>
    <x v="347"/>
    <x v="7"/>
    <s v="FY"/>
    <s v="Unavailable"/>
    <x v="34"/>
    <s v="Unavailable"/>
    <s v="Unavailable"/>
    <s v="Unavailable"/>
    <s v="Unavailable"/>
    <s v="Unavailable"/>
    <s v="Unavailable"/>
    <s v="Unavailable"/>
  </r>
  <r>
    <s v="9600.SR"/>
    <x v="348"/>
    <x v="7"/>
    <s v="FY"/>
    <s v="Unavailable"/>
    <x v="34"/>
    <s v="Unavailable"/>
    <s v="Unavailable"/>
    <s v="Unavailable"/>
    <s v="Unavailable"/>
    <s v="Unavailable"/>
    <s v="Unavailable"/>
    <s v="Unavailable"/>
  </r>
  <r>
    <s v="9601.SR"/>
    <x v="349"/>
    <x v="7"/>
    <s v="FY"/>
    <s v="Unavailable"/>
    <x v="34"/>
    <s v="Unavailable"/>
    <s v="Unavailable"/>
    <s v="Unavailable"/>
    <s v="Unavailable"/>
    <s v="Unavailable"/>
    <s v="Unavailable"/>
    <s v="Unavailable"/>
  </r>
  <r>
    <s v="9602.SR"/>
    <x v="350"/>
    <x v="7"/>
    <s v="FY"/>
    <s v="Unavailable"/>
    <x v="34"/>
    <s v="Unavailable"/>
    <s v="Unavailable"/>
    <s v="Unavailable"/>
    <s v="Unavailable"/>
    <s v="Unavailable"/>
    <s v="Unavailable"/>
    <s v="Unavailable"/>
  </r>
  <r>
    <s v="9603.SR"/>
    <x v="351"/>
    <x v="7"/>
    <s v="FY"/>
    <s v="Unavailable"/>
    <x v="34"/>
    <s v="Unavailable"/>
    <s v="Unavailable"/>
    <s v="Unavailable"/>
    <s v="Unavailable"/>
    <s v="Unavailable"/>
    <s v="Unavailable"/>
    <s v="Unavailable"/>
  </r>
  <r>
    <s v="9604.SR"/>
    <x v="352"/>
    <x v="7"/>
    <s v="FY"/>
    <s v="Unavailable"/>
    <x v="34"/>
    <s v="Unavailable"/>
    <s v="Unavailable"/>
    <s v="Unavailable"/>
    <s v="Unavailable"/>
    <s v="Unavailable"/>
    <s v="Unavailable"/>
    <s v="Unavailable"/>
  </r>
  <r>
    <s v="9605.SR"/>
    <x v="353"/>
    <x v="7"/>
    <s v="FY"/>
    <s v="Unavailable"/>
    <x v="34"/>
    <s v="Unavailable"/>
    <s v="Unavailable"/>
    <s v="Unavailable"/>
    <s v="Unavailable"/>
    <s v="Unavailable"/>
    <s v="Unavailable"/>
    <s v="Unavailable"/>
  </r>
  <r>
    <s v="9606.SR"/>
    <x v="354"/>
    <x v="7"/>
    <s v="FY"/>
    <s v="Unavailable"/>
    <x v="34"/>
    <s v="Unavailable"/>
    <s v="Unavailable"/>
    <s v="Unavailable"/>
    <s v="Unavailable"/>
    <s v="Unavailable"/>
    <s v="Unavailable"/>
    <s v="Unavailable"/>
  </r>
  <r>
    <s v="9607.SR"/>
    <x v="355"/>
    <x v="7"/>
    <s v="FY"/>
    <s v="Unavailable"/>
    <x v="34"/>
    <s v="Unavailable"/>
    <s v="Unavailable"/>
    <s v="Unavailable"/>
    <s v="Unavailable"/>
    <s v="Unavailable"/>
    <s v="Unavailable"/>
    <s v="Unavailable"/>
  </r>
  <r>
    <s v="9608.SR"/>
    <x v="356"/>
    <x v="7"/>
    <s v="FY"/>
    <s v="Unavailable"/>
    <x v="34"/>
    <s v="Unavailable"/>
    <s v="Unavailable"/>
    <s v="Unavailable"/>
    <s v="Unavailable"/>
    <s v="Unavailable"/>
    <s v="Unavailable"/>
    <s v="Unavailable"/>
  </r>
  <r>
    <s v="9609.SR"/>
    <x v="357"/>
    <x v="7"/>
    <s v="FY"/>
    <s v="Unavailable"/>
    <x v="34"/>
    <s v="Unavailable"/>
    <s v="Unavailable"/>
    <s v="Unavailable"/>
    <s v="Unavailable"/>
    <s v="Unavailable"/>
    <s v="Unavailable"/>
    <s v="Unavailable"/>
  </r>
  <r>
    <s v="9610.SR"/>
    <x v="358"/>
    <x v="7"/>
    <s v="FY"/>
    <s v="Unavailable"/>
    <x v="34"/>
    <s v="Unavailable"/>
    <s v="Unavailable"/>
    <s v="Unavailable"/>
    <s v="Unavailable"/>
    <s v="Unavailable"/>
    <s v="Unavailable"/>
    <s v="Unavailable"/>
  </r>
  <r>
    <s v="9611.SR"/>
    <x v="359"/>
    <x v="7"/>
    <s v="FY"/>
    <s v="Unavailable"/>
    <x v="34"/>
    <s v="Unavailable"/>
    <s v="Unavailable"/>
    <s v="Unavailable"/>
    <s v="Unavailable"/>
    <s v="Unavailable"/>
    <s v="Unavailable"/>
    <s v="Unavailable"/>
  </r>
  <r>
    <s v="9612.SR"/>
    <x v="360"/>
    <x v="7"/>
    <s v="FY"/>
    <s v="Unavailable"/>
    <x v="34"/>
    <s v="Unavailable"/>
    <s v="Unavailable"/>
    <s v="Unavailable"/>
    <s v="Unavailable"/>
    <s v="Unavailable"/>
    <s v="Unavailable"/>
    <s v="Unavailable"/>
  </r>
  <r>
    <s v="9613.SR"/>
    <x v="361"/>
    <x v="7"/>
    <s v="FY"/>
    <s v="Unavailable"/>
    <x v="34"/>
    <s v="Unavailable"/>
    <s v="Unavailable"/>
    <s v="Unavailable"/>
    <s v="Unavailable"/>
    <s v="Unavailable"/>
    <s v="Unavailable"/>
    <s v="Unavailable"/>
  </r>
  <r>
    <s v="9614.SR"/>
    <x v="362"/>
    <x v="7"/>
    <s v="FY"/>
    <s v="Unavailable"/>
    <x v="34"/>
    <s v="Unavailable"/>
    <s v="Unavailable"/>
    <s v="Unavailable"/>
    <s v="Unavailable"/>
    <s v="Unavailable"/>
    <s v="Unavailable"/>
    <s v="Unavailable"/>
  </r>
  <r>
    <s v="9615.SR"/>
    <x v="363"/>
    <x v="7"/>
    <s v="FY"/>
    <s v="Unavailable"/>
    <x v="34"/>
    <s v="Unavailable"/>
    <s v="Unavailable"/>
    <s v="Unavailable"/>
    <s v="Unavailable"/>
    <s v="Unavailable"/>
    <s v="Unavailable"/>
    <s v="Unavailable"/>
  </r>
  <r>
    <s v="9616.SR"/>
    <x v="364"/>
    <x v="7"/>
    <s v="FY"/>
    <s v="Unavailable"/>
    <x v="34"/>
    <s v="Unavailable"/>
    <s v="Unavailable"/>
    <s v="Unavailable"/>
    <s v="Unavailable"/>
    <s v="Unavailable"/>
    <s v="Unavailable"/>
    <s v="Unavailable"/>
  </r>
  <r>
    <s v="9617.SR"/>
    <x v="365"/>
    <x v="7"/>
    <s v="FY"/>
    <s v="Unavailable"/>
    <x v="34"/>
    <s v="Unavailable"/>
    <s v="Unavailable"/>
    <s v="Unavailable"/>
    <s v="Unavailable"/>
    <s v="Unavailable"/>
    <s v="Unavailable"/>
    <s v="Unavailable"/>
  </r>
  <r>
    <s v="9618.SR"/>
    <x v="366"/>
    <x v="7"/>
    <s v="FY"/>
    <s v="Unavailable"/>
    <x v="34"/>
    <s v="Unavailable"/>
    <s v="Unavailable"/>
    <s v="Unavailable"/>
    <s v="Unavailable"/>
    <s v="Unavailable"/>
    <s v="Unavailable"/>
    <s v="Unavailable"/>
  </r>
  <r>
    <s v="9619.SR"/>
    <x v="367"/>
    <x v="7"/>
    <s v="FY"/>
    <s v="Unavailable"/>
    <x v="34"/>
    <s v="Unavailable"/>
    <s v="Unavailable"/>
    <s v="Unavailable"/>
    <s v="Unavailable"/>
    <s v="Unavailable"/>
    <s v="Unavailable"/>
    <s v="Unavailable"/>
  </r>
  <r>
    <s v="9620.SR"/>
    <x v="368"/>
    <x v="7"/>
    <s v="FY"/>
    <s v="Unavailable"/>
    <x v="34"/>
    <s v="Unavailable"/>
    <s v="Unavailable"/>
    <s v="Unavailable"/>
    <s v="Unavailable"/>
    <s v="Unavailable"/>
    <s v="Unavailable"/>
    <s v="Unavailable"/>
  </r>
  <r>
    <s v="9621.SR"/>
    <x v="369"/>
    <x v="7"/>
    <s v="FY"/>
    <s v="Unavailable"/>
    <x v="34"/>
    <s v="Unavailable"/>
    <s v="Unavailable"/>
    <s v="Unavailable"/>
    <s v="Unavailable"/>
    <s v="Unavailable"/>
    <s v="Unavailable"/>
    <s v="Unavailable"/>
  </r>
  <r>
    <s v="9622.SR"/>
    <x v="370"/>
    <x v="7"/>
    <s v="FY"/>
    <s v="Unavailable"/>
    <x v="34"/>
    <s v="Unavailable"/>
    <s v="Unavailable"/>
    <s v="Unavailable"/>
    <s v="Unavailable"/>
    <s v="Unavailable"/>
    <s v="Unavailable"/>
    <s v="Unavailable"/>
  </r>
  <r>
    <s v="9623.SR"/>
    <x v="371"/>
    <x v="7"/>
    <s v="FY"/>
    <s v="Unavailable"/>
    <x v="34"/>
    <s v="Unavailable"/>
    <s v="Unavailable"/>
    <s v="Unavailable"/>
    <s v="Unavailable"/>
    <s v="Unavailable"/>
    <s v="Unavailable"/>
    <s v="Unavailable"/>
  </r>
  <r>
    <s v="9624.SR"/>
    <x v="372"/>
    <x v="7"/>
    <s v="FY"/>
    <s v="Unavailable"/>
    <x v="34"/>
    <s v="Unavailable"/>
    <s v="Unavailable"/>
    <s v="Unavailable"/>
    <s v="Unavailable"/>
    <s v="Unavailable"/>
    <s v="Unavailable"/>
    <s v="Unavailable"/>
  </r>
  <r>
    <s v="9625.SR"/>
    <x v="373"/>
    <x v="7"/>
    <s v="FY"/>
    <s v="Unavailable"/>
    <x v="34"/>
    <s v="Unavailable"/>
    <s v="Unavailable"/>
    <s v="Unavailable"/>
    <s v="Unavailable"/>
    <s v="Unavailable"/>
    <s v="Unavailable"/>
    <s v="Unavailable"/>
  </r>
  <r>
    <s v="9626.SR"/>
    <x v="374"/>
    <x v="7"/>
    <s v="FY"/>
    <s v="Unavailable"/>
    <x v="34"/>
    <s v="Unavailable"/>
    <s v="Unavailable"/>
    <s v="Unavailable"/>
    <s v="Unavailable"/>
    <s v="Unavailable"/>
    <s v="Unavailable"/>
    <s v="Unavailable"/>
  </r>
  <r>
    <s v="9627.SR"/>
    <x v="375"/>
    <x v="7"/>
    <s v="FY"/>
    <s v="Unavailable"/>
    <x v="34"/>
    <s v="Unavailable"/>
    <s v="Unavailable"/>
    <s v="Unavailable"/>
    <s v="Unavailable"/>
    <s v="Unavailable"/>
    <s v="Unavailable"/>
    <s v="Unavailable"/>
  </r>
  <r>
    <s v="9628.SR"/>
    <x v="376"/>
    <x v="7"/>
    <s v="FY"/>
    <s v="Unavailable"/>
    <x v="34"/>
    <s v="Unavailable"/>
    <s v="Unavailable"/>
    <s v="Unavailable"/>
    <s v="Unavailable"/>
    <s v="Unavailable"/>
    <s v="Unavailable"/>
    <s v="Unavailabl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99B0E3-8F7A-4E8C-9F83-15FEC4B5E255}" name="PivotTable1" cacheId="205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J12" firstHeaderRow="0" firstDataRow="1" firstDataCol="1" rowPageCount="1" colPageCount="1"/>
  <pivotFields count="13">
    <pivotField compact="0" outline="0" showAll="0"/>
    <pivotField axis="axisPage" compact="0" outline="0" multipleItemSelectionAllowed="1" showAll="0">
      <items count="378">
        <item h="1" x="300"/>
        <item h="1" x="104"/>
        <item h="1" x="155"/>
        <item h="1" x="28"/>
        <item h="1" x="292"/>
        <item h="1" x="45"/>
        <item h="1" x="86"/>
        <item h="1" x="276"/>
        <item h="1" x="79"/>
        <item h="1" x="80"/>
        <item h="1" x="252"/>
        <item h="1" x="356"/>
        <item h="1" x="212"/>
        <item h="1" x="110"/>
        <item h="1" x="19"/>
        <item h="1" x="102"/>
        <item h="1" x="93"/>
        <item h="1" x="170"/>
        <item h="1" x="184"/>
        <item h="1" x="151"/>
        <item h="1" x="26"/>
        <item h="1" x="222"/>
        <item h="1" x="346"/>
        <item h="1" x="282"/>
        <item h="1" x="7"/>
        <item h="1" x="247"/>
        <item h="1" x="190"/>
        <item h="1" x="329"/>
        <item h="1" x="243"/>
        <item h="1" x="143"/>
        <item h="1" x="23"/>
        <item h="1" x="188"/>
        <item h="1" x="208"/>
        <item h="1" x="175"/>
        <item h="1" x="78"/>
        <item h="1" x="139"/>
        <item h="1" x="371"/>
        <item h="1" x="265"/>
        <item h="1" x="264"/>
        <item h="1" x="262"/>
        <item h="1" x="149"/>
        <item h="1" x="158"/>
        <item h="1" x="242"/>
        <item h="1" x="366"/>
        <item h="1" x="274"/>
        <item h="1" x="9"/>
        <item h="1" x="197"/>
        <item h="1" x="263"/>
        <item h="1" x="256"/>
        <item h="1" x="198"/>
        <item h="1" x="181"/>
        <item h="1" x="228"/>
        <item h="1" x="216"/>
        <item h="1" x="283"/>
        <item h="1" x="199"/>
        <item h="1" x="200"/>
        <item h="1" x="196"/>
        <item h="1" x="44"/>
        <item h="1" x="231"/>
        <item h="1" x="240"/>
        <item h="1" x="68"/>
        <item h="1" x="32"/>
        <item h="1" x="342"/>
        <item h="1" x="121"/>
        <item h="1" x="340"/>
        <item h="1" x="148"/>
        <item h="1" x="319"/>
        <item h="1" x="141"/>
        <item h="1" x="308"/>
        <item h="1" x="322"/>
        <item h="1" x="156"/>
        <item h="1" x="372"/>
        <item h="1" x="354"/>
        <item h="1" x="56"/>
        <item h="1" x="258"/>
        <item h="1" x="277"/>
        <item h="1" x="254"/>
        <item h="1" x="278"/>
        <item h="1" x="209"/>
        <item h="1" x="11"/>
        <item h="1" x="288"/>
        <item h="1" x="128"/>
        <item h="1" x="290"/>
        <item h="1" x="5"/>
        <item h="1" x="223"/>
        <item h="1" x="241"/>
        <item h="1" x="94"/>
        <item h="1" x="176"/>
        <item h="1" x="130"/>
        <item h="1" x="85"/>
        <item h="1" x="287"/>
        <item h="1" x="281"/>
        <item h="1" x="224"/>
        <item h="1" x="73"/>
        <item h="1" x="59"/>
        <item h="1" x="299"/>
        <item h="1" x="235"/>
        <item h="1" x="359"/>
        <item h="1" x="365"/>
        <item h="1" x="338"/>
        <item h="1" x="145"/>
        <item h="1" x="355"/>
        <item h="1" x="215"/>
        <item h="1" x="17"/>
        <item h="1" x="172"/>
        <item h="1" x="327"/>
        <item h="1" x="53"/>
        <item h="1" x="127"/>
        <item h="1" x="309"/>
        <item h="1" x="368"/>
        <item h="1" x="179"/>
        <item h="1" x="8"/>
        <item h="1" x="1"/>
        <item h="1" x="3"/>
        <item h="1" x="15"/>
        <item h="1" x="374"/>
        <item h="1" x="138"/>
        <item h="1" x="21"/>
        <item h="1" x="313"/>
        <item h="1" x="147"/>
        <item h="1" x="195"/>
        <item h="1" x="246"/>
        <item h="1" x="251"/>
        <item h="1" x="272"/>
        <item h="1" x="248"/>
        <item h="1" x="89"/>
        <item h="1" x="330"/>
        <item h="1" x="107"/>
        <item h="1" x="173"/>
        <item h="1" x="326"/>
        <item h="1" x="189"/>
        <item h="1" x="207"/>
        <item h="1" x="369"/>
        <item h="1" x="120"/>
        <item h="1" x="116"/>
        <item h="1" x="113"/>
        <item h="1" x="25"/>
        <item h="1" x="100"/>
        <item h="1" x="307"/>
        <item h="1" x="22"/>
        <item h="1" x="225"/>
        <item h="1" x="160"/>
        <item h="1" x="273"/>
        <item h="1" x="221"/>
        <item h="1" x="219"/>
        <item h="1" x="337"/>
        <item h="1" x="162"/>
        <item h="1" x="269"/>
        <item h="1" x="57"/>
        <item h="1" x="358"/>
        <item h="1" x="71"/>
        <item h="1" x="153"/>
        <item h="1" x="312"/>
        <item h="1" x="74"/>
        <item h="1" x="295"/>
        <item h="1" x="279"/>
        <item h="1" x="317"/>
        <item h="1" x="275"/>
        <item h="1" x="250"/>
        <item h="1" x="249"/>
        <item h="1" x="239"/>
        <item h="1" x="87"/>
        <item h="1" x="202"/>
        <item h="1" x="203"/>
        <item h="1" x="351"/>
        <item h="1" x="314"/>
        <item h="1" x="328"/>
        <item h="1" x="296"/>
        <item h="1" x="373"/>
        <item h="1" x="163"/>
        <item h="1" x="191"/>
        <item h="1" x="182"/>
        <item h="1" x="211"/>
        <item h="1" x="118"/>
        <item h="1" x="364"/>
        <item h="1" x="154"/>
        <item h="1" x="217"/>
        <item h="1" x="293"/>
        <item h="1" x="169"/>
        <item h="1" x="174"/>
        <item h="1" x="311"/>
        <item h="1" x="302"/>
        <item h="1" x="286"/>
        <item h="1" x="376"/>
        <item h="1" x="335"/>
        <item h="1" x="114"/>
        <item h="1" x="345"/>
        <item h="1" x="29"/>
        <item h="1" x="305"/>
        <item h="1" x="166"/>
        <item x="30"/>
        <item h="1" x="137"/>
        <item h="1" x="229"/>
        <item h="1" x="324"/>
        <item h="1" x="318"/>
        <item h="1" x="131"/>
        <item h="1" x="35"/>
        <item h="1" x="315"/>
        <item h="1" x="47"/>
        <item h="1" x="14"/>
        <item h="1" x="194"/>
        <item h="1" x="112"/>
        <item h="1" x="119"/>
        <item h="1" x="83"/>
        <item h="1" x="352"/>
        <item h="1" x="220"/>
        <item h="1" x="72"/>
        <item h="1" x="349"/>
        <item h="1" x="268"/>
        <item h="1" x="304"/>
        <item h="1" x="134"/>
        <item h="1" x="105"/>
        <item h="1" x="363"/>
        <item h="1" x="186"/>
        <item h="1" x="333"/>
        <item h="1" x="367"/>
        <item h="1" x="321"/>
        <item h="1" x="187"/>
        <item h="1" x="185"/>
        <item h="1" x="297"/>
        <item h="1" x="150"/>
        <item h="1" x="88"/>
        <item h="1" x="60"/>
        <item h="1" x="70"/>
        <item h="1" x="289"/>
        <item h="1" x="18"/>
        <item h="1" x="357"/>
        <item h="1" x="266"/>
        <item h="1" x="171"/>
        <item h="1" x="291"/>
        <item h="1" x="271"/>
        <item h="1" x="43"/>
        <item h="1" x="48"/>
        <item h="1" x="41"/>
        <item h="1" x="108"/>
        <item h="1" x="61"/>
        <item h="1" x="270"/>
        <item h="1" x="133"/>
        <item h="1" x="353"/>
        <item h="1" x="157"/>
        <item h="1" x="306"/>
        <item h="1" x="90"/>
        <item h="1" x="334"/>
        <item h="1" x="341"/>
        <item h="1" x="325"/>
        <item h="1" x="226"/>
        <item h="1" x="323"/>
        <item h="1" x="362"/>
        <item h="1" x="97"/>
        <item h="1" x="348"/>
        <item h="1" x="344"/>
        <item h="1" x="84"/>
        <item h="1" x="144"/>
        <item h="1" x="280"/>
        <item h="1" x="257"/>
        <item h="1" x="298"/>
        <item h="1" x="206"/>
        <item h="1" x="161"/>
        <item h="1" x="177"/>
        <item h="1" x="0"/>
        <item h="1" x="180"/>
        <item h="1" x="142"/>
        <item h="1" x="103"/>
        <item h="1" x="336"/>
        <item h="1" x="332"/>
        <item h="1" x="261"/>
        <item h="1" x="236"/>
        <item h="1" x="37"/>
        <item h="1" x="31"/>
        <item h="1" x="77"/>
        <item h="1" x="167"/>
        <item h="1" x="233"/>
        <item h="1" x="232"/>
        <item h="1" x="360"/>
        <item h="1" x="51"/>
        <item h="1" x="204"/>
        <item h="1" x="38"/>
        <item h="1" x="237"/>
        <item h="1" x="16"/>
        <item h="1" x="62"/>
        <item h="1" x="63"/>
        <item h="1" x="126"/>
        <item h="1" x="285"/>
        <item h="1" x="36"/>
        <item h="1" x="50"/>
        <item h="1" x="96"/>
        <item h="1" x="39"/>
        <item h="1" x="64"/>
        <item h="1" x="111"/>
        <item h="1" x="201"/>
        <item h="1" x="255"/>
        <item h="1" x="214"/>
        <item h="1" x="124"/>
        <item h="1" x="12"/>
        <item h="1" x="238"/>
        <item h="1" x="52"/>
        <item h="1" x="140"/>
        <item h="1" x="66"/>
        <item h="1" x="58"/>
        <item h="1" x="81"/>
        <item h="1" x="316"/>
        <item h="1" x="33"/>
        <item h="1" x="109"/>
        <item h="1" x="294"/>
        <item h="1" x="76"/>
        <item h="1" x="284"/>
        <item h="1" x="42"/>
        <item h="1" x="168"/>
        <item h="1" x="125"/>
        <item h="1" x="245"/>
        <item h="1" x="122"/>
        <item h="1" x="159"/>
        <item h="1" x="24"/>
        <item h="1" x="6"/>
        <item h="1" x="218"/>
        <item h="1" x="303"/>
        <item h="1" x="82"/>
        <item h="1" x="67"/>
        <item h="1" x="40"/>
        <item h="1" x="117"/>
        <item h="1" x="192"/>
        <item h="1" x="27"/>
        <item h="1" x="361"/>
        <item h="1" x="210"/>
        <item h="1" x="370"/>
        <item h="1" x="132"/>
        <item h="1" x="98"/>
        <item h="1" x="178"/>
        <item h="1" x="301"/>
        <item h="1" x="193"/>
        <item h="1" x="213"/>
        <item h="1" x="101"/>
        <item h="1" x="136"/>
        <item h="1" x="13"/>
        <item h="1" x="183"/>
        <item h="1" x="320"/>
        <item h="1" x="34"/>
        <item h="1" x="69"/>
        <item h="1" x="347"/>
        <item h="1" x="227"/>
        <item h="1" x="230"/>
        <item h="1" x="205"/>
        <item h="1" x="54"/>
        <item h="1" x="123"/>
        <item h="1" x="46"/>
        <item h="1" x="55"/>
        <item h="1" x="4"/>
        <item h="1" x="2"/>
        <item h="1" x="10"/>
        <item h="1" x="165"/>
        <item h="1" x="146"/>
        <item h="1" x="115"/>
        <item h="1" x="129"/>
        <item h="1" x="152"/>
        <item h="1" x="375"/>
        <item h="1" x="91"/>
        <item h="1" x="244"/>
        <item h="1" x="106"/>
        <item h="1" x="135"/>
        <item h="1" x="164"/>
        <item h="1" x="331"/>
        <item h="1" x="20"/>
        <item h="1" x="339"/>
        <item h="1" x="49"/>
        <item h="1" x="310"/>
        <item h="1" x="234"/>
        <item h="1" x="267"/>
        <item h="1" x="253"/>
        <item h="1" x="343"/>
        <item h="1" x="95"/>
        <item h="1" x="99"/>
        <item h="1" x="75"/>
        <item h="1" x="350"/>
        <item h="1" x="260"/>
        <item h="1" x="259"/>
        <item h="1" x="92"/>
        <item h="1" x="65"/>
        <item t="default"/>
      </items>
    </pivotField>
    <pivotField axis="axisRow" compact="0" outline="0" showAll="0" sortType="ascending">
      <items count="9">
        <item x="7"/>
        <item x="6"/>
        <item x="5"/>
        <item x="4"/>
        <item x="0"/>
        <item x="1"/>
        <item x="2"/>
        <item x="3"/>
        <item t="default"/>
      </items>
    </pivotField>
    <pivotField compact="0" outline="0" showAll="0"/>
    <pivotField dataField="1" compact="0" outline="0" showAll="0"/>
    <pivotField dataField="1" compact="0" outline="0" showAll="0">
      <items count="2104">
        <item x="1011"/>
        <item x="1137"/>
        <item x="729"/>
        <item x="1010"/>
        <item x="732"/>
        <item x="1210"/>
        <item x="1207"/>
        <item x="154"/>
        <item x="474"/>
        <item x="1175"/>
        <item x="1176"/>
        <item x="1417"/>
        <item x="151"/>
        <item x="372"/>
        <item x="401"/>
        <item x="1687"/>
        <item x="1209"/>
        <item x="1114"/>
        <item x="49"/>
        <item x="54"/>
        <item x="700"/>
        <item x="1110"/>
        <item x="1559"/>
        <item x="1105"/>
        <item x="475"/>
        <item x="120"/>
        <item x="723"/>
        <item x="1956"/>
        <item x="1696"/>
        <item x="852"/>
        <item x="1665"/>
        <item x="710"/>
        <item x="1547"/>
        <item x="703"/>
        <item x="442"/>
        <item x="1412"/>
        <item x="1389"/>
        <item x="184"/>
        <item x="675"/>
        <item x="1208"/>
        <item x="152"/>
        <item x="1735"/>
        <item x="1911"/>
        <item x="186"/>
        <item x="523"/>
        <item x="1874"/>
        <item x="507"/>
        <item x="1240"/>
        <item x="1382"/>
        <item x="1929"/>
        <item x="2098"/>
        <item x="1722"/>
        <item x="1248"/>
        <item x="172"/>
        <item x="728"/>
        <item x="1996"/>
        <item x="1829"/>
        <item x="1928"/>
        <item x="1486"/>
        <item x="1736"/>
        <item x="640"/>
        <item x="192"/>
        <item x="1228"/>
        <item x="2057"/>
        <item x="1997"/>
        <item x="2056"/>
        <item x="795"/>
        <item x="1758"/>
        <item x="2006"/>
        <item x="1496"/>
        <item x="1664"/>
        <item x="316"/>
        <item x="2045"/>
        <item x="1830"/>
        <item x="1561"/>
        <item x="383"/>
        <item x="388"/>
        <item x="65"/>
        <item x="1256"/>
        <item x="716"/>
        <item x="200"/>
        <item x="524"/>
        <item x="975"/>
        <item x="462"/>
        <item x="790"/>
        <item x="785"/>
        <item x="853"/>
        <item x="1006"/>
        <item x="1360"/>
        <item x="312"/>
        <item x="139"/>
        <item x="510"/>
        <item x="1195"/>
        <item x="457"/>
        <item x="53"/>
        <item x="1501"/>
        <item x="198"/>
        <item x="665"/>
        <item x="467"/>
        <item x="1179"/>
        <item x="1111"/>
        <item x="1768"/>
        <item x="1506"/>
        <item x="1777"/>
        <item x="134"/>
        <item x="1190"/>
        <item x="1109"/>
        <item x="576"/>
        <item x="177"/>
        <item x="123"/>
        <item x="1249"/>
        <item x="1336"/>
        <item x="2005"/>
        <item x="1629"/>
        <item x="517"/>
        <item x="851"/>
        <item x="144"/>
        <item x="1532"/>
        <item x="846"/>
        <item x="376"/>
        <item x="944"/>
        <item x="2032"/>
        <item x="2014"/>
        <item x="1338"/>
        <item x="933"/>
        <item x="171"/>
        <item x="1227"/>
        <item x="402"/>
        <item x="494"/>
        <item x="1693"/>
        <item x="568"/>
        <item x="963"/>
        <item x="822"/>
        <item x="1767"/>
        <item x="145"/>
        <item x="606"/>
        <item x="1200"/>
        <item x="1264"/>
        <item x="1416"/>
        <item x="1636"/>
        <item x="280"/>
        <item x="1495"/>
        <item x="1418"/>
        <item x="711"/>
        <item x="895"/>
        <item x="456"/>
        <item x="2043"/>
        <item x="2099"/>
        <item x="1189"/>
        <item x="133"/>
        <item x="1362"/>
        <item x="516"/>
        <item x="645"/>
        <item x="647"/>
        <item x="2038"/>
        <item x="1560"/>
        <item x="1974"/>
        <item x="320"/>
        <item x="1803"/>
        <item x="730"/>
        <item x="1936"/>
        <item x="2023"/>
        <item x="400"/>
        <item x="698"/>
        <item x="1348"/>
        <item x="1882"/>
        <item x="322"/>
        <item x="1242"/>
        <item x="306"/>
        <item x="1330"/>
        <item x="604"/>
        <item x="1881"/>
        <item x="1876"/>
        <item x="370"/>
        <item x="282"/>
        <item x="1605"/>
        <item x="570"/>
        <item x="1666"/>
        <item x="1356"/>
        <item x="38"/>
        <item x="617"/>
        <item x="1610"/>
        <item x="569"/>
        <item x="648"/>
        <item x="247"/>
        <item x="1690"/>
        <item x="1341"/>
        <item x="1302"/>
        <item x="246"/>
        <item x="850"/>
        <item x="1607"/>
        <item x="495"/>
        <item x="293"/>
        <item x="1303"/>
        <item x="521"/>
        <item x="686"/>
        <item x="897"/>
        <item x="651"/>
        <item x="197"/>
        <item x="845"/>
        <item x="1583"/>
        <item x="1395"/>
        <item x="1253"/>
        <item x="974"/>
        <item x="1606"/>
        <item x="2054"/>
        <item x="896"/>
        <item x="1875"/>
        <item x="1358"/>
        <item x="1301"/>
        <item x="1558"/>
        <item x="1614"/>
        <item x="1878"/>
        <item x="1827"/>
        <item x="165"/>
        <item x="1632"/>
        <item x="1361"/>
        <item x="124"/>
        <item x="1637"/>
        <item x="1349"/>
        <item x="1671"/>
        <item x="1306"/>
        <item x="300"/>
        <item x="303"/>
        <item x="1884"/>
        <item x="193"/>
        <item x="1116"/>
        <item x="931"/>
        <item x="245"/>
        <item x="48"/>
        <item x="636"/>
        <item x="784"/>
        <item x="597"/>
        <item x="1966"/>
        <item x="1721"/>
        <item x="978"/>
        <item x="314"/>
        <item x="1053"/>
        <item x="1816"/>
        <item x="1085"/>
        <item x="1563"/>
        <item x="58"/>
        <item x="972"/>
        <item x="1885"/>
        <item x="285"/>
        <item x="446"/>
        <item x="2041"/>
        <item x="2040"/>
        <item x="1388"/>
        <item x="1686"/>
        <item x="60"/>
        <item x="1797"/>
        <item x="2042"/>
        <item x="1638"/>
        <item x="2052"/>
        <item x="630"/>
        <item x="304"/>
        <item x="628"/>
        <item x="624"/>
        <item x="1055"/>
        <item x="1832"/>
        <item x="319"/>
        <item x="951"/>
        <item x="289"/>
        <item x="1255"/>
        <item x="286"/>
        <item x="1880"/>
        <item x="902"/>
        <item x="2100"/>
        <item x="1612"/>
        <item x="892"/>
        <item x="1088"/>
        <item x="308"/>
        <item x="1824"/>
        <item x="1920"/>
        <item x="2101"/>
        <item x="1326"/>
        <item x="1333"/>
        <item x="119"/>
        <item x="355"/>
        <item x="689"/>
        <item x="274"/>
        <item x="1533"/>
        <item x="638"/>
        <item x="1094"/>
        <item x="313"/>
        <item x="526"/>
        <item x="1342"/>
        <item x="1602"/>
        <item x="1727"/>
        <item x="1351"/>
        <item x="943"/>
        <item x="1359"/>
        <item x="1056"/>
        <item x="598"/>
        <item x="955"/>
        <item x="292"/>
        <item x="250"/>
        <item x="277"/>
        <item x="2065"/>
        <item x="1354"/>
        <item x="1883"/>
        <item x="1411"/>
        <item x="375"/>
        <item x="1772"/>
        <item x="1310"/>
        <item x="924"/>
        <item x="323"/>
        <item x="610"/>
        <item x="1423"/>
        <item x="614"/>
        <item x="1916"/>
        <item x="637"/>
        <item x="904"/>
        <item x="1345"/>
        <item x="683"/>
        <item x="940"/>
        <item x="253"/>
        <item x="941"/>
        <item x="957"/>
        <item x="1091"/>
        <item x="2102"/>
        <item x="488"/>
        <item x="1201"/>
        <item x="925"/>
        <item x="1340"/>
        <item x="311"/>
        <item x="964"/>
        <item x="1624"/>
        <item x="269"/>
        <item x="616"/>
        <item x="77"/>
        <item x="1325"/>
        <item x="290"/>
        <item x="613"/>
        <item x="577"/>
        <item x="1676"/>
        <item x="2059"/>
        <item x="823"/>
        <item x="641"/>
        <item x="702"/>
        <item x="627"/>
        <item x="1685"/>
        <item x="1804"/>
        <item x="1104"/>
        <item x="468"/>
        <item x="532"/>
        <item x="1344"/>
        <item x="1554"/>
        <item x="786"/>
        <item x="1308"/>
        <item x="828"/>
        <item x="522"/>
        <item x="1553"/>
        <item x="575"/>
        <item x="1363"/>
        <item x="1410"/>
        <item x="796"/>
        <item x="861"/>
        <item x="1497"/>
        <item x="1298"/>
        <item x="1346"/>
        <item x="1609"/>
        <item x="1115"/>
        <item x="1297"/>
        <item x="2039"/>
        <item x="1320"/>
        <item x="601"/>
        <item x="31"/>
        <item x="1108"/>
        <item x="932"/>
        <item x="79"/>
        <item x="1337"/>
        <item x="447"/>
        <item x="1626"/>
        <item x="265"/>
        <item x="965"/>
        <item x="374"/>
        <item x="855"/>
        <item x="950"/>
        <item x="1569"/>
        <item x="1419"/>
        <item x="288"/>
        <item x="629"/>
        <item x="1339"/>
        <item x="816"/>
        <item x="741"/>
        <item x="1401"/>
        <item x="1254"/>
        <item x="1322"/>
        <item x="199"/>
        <item x="632"/>
        <item x="1814"/>
        <item x="1769"/>
        <item x="589"/>
        <item x="609"/>
        <item x="1633"/>
        <item x="268"/>
        <item x="1305"/>
        <item x="1616"/>
        <item x="299"/>
        <item x="894"/>
        <item x="1075"/>
        <item x="1221"/>
        <item x="1081"/>
        <item x="305"/>
        <item x="1838"/>
        <item x="887"/>
        <item x="572"/>
        <item x="1347"/>
        <item x="1415"/>
        <item x="1334"/>
        <item x="249"/>
        <item x="1623"/>
        <item x="612"/>
        <item x="649"/>
        <item x="1817"/>
        <item x="2053"/>
        <item x="1716"/>
        <item x="615"/>
        <item x="835"/>
        <item x="2097"/>
        <item x="968"/>
        <item x="1538"/>
        <item x="297"/>
        <item x="1934"/>
        <item x="1841"/>
        <item x="1805"/>
        <item x="2055"/>
        <item x="1453"/>
        <item x="916"/>
        <item x="956"/>
        <item x="51"/>
        <item x="1809"/>
        <item x="623"/>
        <item x="1146"/>
        <item x="270"/>
        <item x="1937"/>
        <item x="500"/>
        <item x="1879"/>
        <item x="24"/>
        <item x="287"/>
        <item x="18"/>
        <item x="1352"/>
        <item x="928"/>
        <item x="644"/>
        <item x="1487"/>
        <item x="948"/>
        <item x="1319"/>
        <item x="262"/>
        <item x="1332"/>
        <item x="954"/>
        <item x="251"/>
        <item x="2007"/>
        <item x="506"/>
        <item x="413"/>
        <item x="1353"/>
        <item x="1689"/>
        <item x="56"/>
        <item x="1694"/>
        <item x="592"/>
        <item x="307"/>
        <item x="1307"/>
        <item x="263"/>
        <item x="1759"/>
        <item x="1112"/>
        <item x="1180"/>
        <item x="1691"/>
        <item x="1357"/>
        <item x="276"/>
        <item x="1191"/>
        <item x="1634"/>
        <item x="942"/>
        <item x="1133"/>
        <item x="953"/>
        <item x="1233"/>
        <item x="585"/>
        <item x="1800"/>
        <item x="967"/>
        <item x="1258"/>
        <item x="587"/>
        <item x="1619"/>
        <item x="1871"/>
        <item x="1376"/>
        <item x="834"/>
        <item x="899"/>
        <item x="775"/>
        <item x="1611"/>
        <item x="1462"/>
        <item x="1707"/>
        <item x="934"/>
        <item x="283"/>
        <item x="1327"/>
        <item x="338"/>
        <item x="621"/>
        <item x="593"/>
        <item x="976"/>
        <item x="1390"/>
        <item x="1318"/>
        <item x="1826"/>
        <item x="774"/>
        <item x="739"/>
        <item x="586"/>
        <item x="1414"/>
        <item x="1545"/>
        <item x="1387"/>
        <item x="937"/>
        <item x="1806"/>
        <item x="1343"/>
        <item x="913"/>
        <item x="635"/>
        <item x="1639"/>
        <item x="1729"/>
        <item x="631"/>
        <item x="271"/>
        <item x="261"/>
        <item x="47"/>
        <item x="959"/>
        <item x="939"/>
        <item x="361"/>
        <item x="324"/>
        <item x="1932"/>
        <item x="1931"/>
        <item x="936"/>
        <item x="962"/>
        <item x="298"/>
        <item x="929"/>
        <item x="458"/>
        <item x="1026"/>
        <item x="626"/>
        <item x="704"/>
        <item x="1107"/>
        <item x="1622"/>
        <item x="1239"/>
        <item x="2009"/>
        <item x="183"/>
        <item x="1877"/>
        <item x="1941"/>
        <item x="1106"/>
        <item x="1315"/>
        <item x="1635"/>
        <item x="602"/>
        <item x="310"/>
        <item x="135"/>
        <item x="2037"/>
        <item x="302"/>
        <item x="208"/>
        <item x="600"/>
        <item x="574"/>
        <item x="1329"/>
        <item x="1335"/>
        <item x="1728"/>
        <item x="1355"/>
        <item x="258"/>
        <item x="1442"/>
        <item x="1790"/>
        <item x="291"/>
        <item x="914"/>
        <item x="1054"/>
        <item x="920"/>
        <item x="912"/>
        <item x="1534"/>
        <item x="919"/>
        <item x="2069"/>
        <item x="1808"/>
        <item x="594"/>
        <item x="947"/>
        <item x="1135"/>
        <item x="90"/>
        <item x="130"/>
        <item x="607"/>
        <item x="1562"/>
        <item x="1230"/>
        <item x="971"/>
        <item x="1926"/>
        <item x="202"/>
        <item x="1440"/>
        <item x="279"/>
        <item x="278"/>
        <item x="1823"/>
        <item x="1229"/>
        <item x="1617"/>
        <item x="273"/>
        <item x="174"/>
        <item x="379"/>
        <item x="1246"/>
        <item x="1557"/>
        <item x="927"/>
        <item x="173"/>
        <item x="595"/>
        <item x="295"/>
        <item x="1432"/>
        <item x="634"/>
        <item x="455"/>
        <item x="309"/>
        <item x="909"/>
        <item x="735"/>
        <item x="296"/>
        <item x="1413"/>
        <item x="582"/>
        <item x="1672"/>
        <item x="958"/>
        <item x="1688"/>
        <item x="961"/>
        <item x="922"/>
        <item x="1507"/>
        <item x="1238"/>
        <item x="1630"/>
        <item x="1331"/>
        <item x="1660"/>
        <item x="1526"/>
        <item x="650"/>
        <item x="509"/>
        <item x="1535"/>
        <item x="275"/>
        <item x="1961"/>
        <item x="1608"/>
        <item x="1717"/>
        <item x="1350"/>
        <item x="1187"/>
        <item x="707"/>
        <item x="1627"/>
        <item x="1658"/>
        <item x="571"/>
        <item x="1698"/>
        <item x="573"/>
        <item x="147"/>
        <item x="98"/>
        <item x="1725"/>
        <item x="381"/>
        <item x="1652"/>
        <item x="371"/>
        <item x="1625"/>
        <item x="182"/>
        <item x="1873"/>
        <item x="1604"/>
        <item x="2017"/>
        <item x="343"/>
        <item x="1537"/>
        <item x="99"/>
        <item x="699"/>
        <item x="901"/>
        <item x="1386"/>
        <item x="1960"/>
        <item x="825"/>
        <item x="603"/>
        <item x="599"/>
        <item x="1514"/>
        <item x="477"/>
        <item x="1103"/>
        <item x="13"/>
        <item x="1930"/>
        <item x="497"/>
        <item x="80"/>
        <item x="1939"/>
        <item x="496"/>
        <item x="1572"/>
        <item x="900"/>
        <item x="1933"/>
        <item x="1778"/>
        <item x="749"/>
        <item x="1443"/>
        <item x="670"/>
        <item x="620"/>
        <item x="1499"/>
        <item x="622"/>
        <item x="605"/>
        <item x="272"/>
        <item x="1461"/>
        <item x="1780"/>
        <item x="1313"/>
        <item x="633"/>
        <item x="1543"/>
        <item x="1811"/>
        <item x="1232"/>
        <item x="2051"/>
        <item x="1663"/>
        <item x="2001"/>
        <item x="1300"/>
        <item x="930"/>
        <item x="248"/>
        <item x="1815"/>
        <item x="1304"/>
        <item x="903"/>
        <item x="827"/>
        <item x="1070"/>
        <item x="783"/>
        <item x="921"/>
        <item x="412"/>
        <item x="2044"/>
        <item x="294"/>
        <item x="1052"/>
        <item x="266"/>
        <item x="1714"/>
        <item x="1899"/>
        <item x="1631"/>
        <item x="2035"/>
        <item x="162"/>
        <item x="241"/>
        <item x="1398"/>
        <item x="110"/>
        <item x="1628"/>
        <item x="377"/>
        <item x="1494"/>
        <item x="1203"/>
        <item x="838"/>
        <item x="1166"/>
        <item x="267"/>
        <item x="1252"/>
        <item x="1785"/>
        <item x="252"/>
        <item x="317"/>
        <item x="1509"/>
        <item x="1384"/>
        <item x="824"/>
        <item x="618"/>
        <item x="672"/>
        <item x="946"/>
        <item x="596"/>
        <item x="421"/>
        <item x="407"/>
        <item x="1257"/>
        <item x="499"/>
        <item x="1615"/>
        <item x="917"/>
        <item x="590"/>
        <item x="301"/>
        <item x="52"/>
        <item x="169"/>
        <item x="918"/>
        <item x="470"/>
        <item x="591"/>
        <item x="1726"/>
        <item x="1807"/>
        <item x="196"/>
        <item x="176"/>
        <item x="84"/>
        <item x="945"/>
        <item x="1794"/>
        <item x="839"/>
        <item x="1763"/>
        <item x="1193"/>
        <item x="780"/>
        <item x="201"/>
        <item x="1324"/>
        <item x="1154"/>
        <item x="520"/>
        <item x="244"/>
        <item x="1906"/>
        <item x="898"/>
        <item x="1544"/>
        <item x="2015"/>
        <item x="1328"/>
        <item x="977"/>
        <item x="619"/>
        <item x="256"/>
        <item x="1868"/>
        <item x="565"/>
        <item x="2094"/>
        <item x="740"/>
        <item x="960"/>
        <item x="1396"/>
        <item x="411"/>
        <item x="567"/>
        <item x="1323"/>
        <item x="1964"/>
        <item x="1377"/>
        <item x="826"/>
        <item x="923"/>
        <item x="926"/>
        <item x="1422"/>
        <item x="1145"/>
        <item x="1613"/>
        <item x="2058"/>
        <item x="318"/>
        <item x="403"/>
        <item x="2021"/>
        <item x="163"/>
        <item x="1682"/>
        <item x="492"/>
        <item x="1030"/>
        <item x="284"/>
        <item x="1317"/>
        <item x="1529"/>
        <item x="1491"/>
        <item x="1766"/>
        <item x="2029"/>
        <item x="1965"/>
        <item x="1523"/>
        <item x="348"/>
        <item x="1904"/>
        <item x="966"/>
        <item x="1975"/>
        <item x="1994"/>
        <item x="1155"/>
        <item x="315"/>
        <item x="1089"/>
        <item x="798"/>
        <item x="625"/>
        <item x="1136"/>
        <item x="1234"/>
        <item x="422"/>
        <item x="254"/>
        <item x="810"/>
        <item x="1756"/>
        <item x="1812"/>
        <item x="2063"/>
        <item x="1710"/>
        <item x="849"/>
        <item x="893"/>
        <item x="1519"/>
        <item x="1954"/>
        <item x="1185"/>
        <item x="2033"/>
        <item x="129"/>
        <item x="720"/>
        <item x="666"/>
        <item x="180"/>
        <item x="20"/>
        <item x="175"/>
        <item x="392"/>
        <item x="89"/>
        <item x="1452"/>
        <item x="705"/>
        <item x="132"/>
        <item x="1267"/>
        <item x="159"/>
        <item x="1957"/>
        <item x="949"/>
        <item x="1188"/>
        <item x="452"/>
        <item x="580"/>
        <item x="1178"/>
        <item x="1241"/>
        <item x="639"/>
        <item x="1836"/>
        <item x="1231"/>
        <item x="498"/>
        <item x="1621"/>
        <item x="530"/>
        <item x="1536"/>
        <item x="1447"/>
        <item x="1225"/>
        <item x="1539"/>
        <item x="1311"/>
        <item x="1801"/>
        <item x="1213"/>
        <item x="1810"/>
        <item x="1910"/>
        <item x="137"/>
        <item x="1798"/>
        <item x="1843"/>
        <item x="664"/>
        <item x="1292"/>
        <item x="1222"/>
        <item x="1692"/>
        <item x="505"/>
        <item x="611"/>
        <item x="1421"/>
        <item x="642"/>
        <item x="32"/>
        <item x="122"/>
        <item x="1530"/>
        <item x="773"/>
        <item x="431"/>
        <item x="1218"/>
        <item x="445"/>
        <item x="578"/>
        <item x="1659"/>
        <item x="907"/>
        <item x="1825"/>
        <item x="1436"/>
        <item x="1181"/>
        <item x="564"/>
        <item x="443"/>
        <item x="59"/>
        <item x="1872"/>
        <item x="50"/>
        <item x="2036"/>
        <item x="1723"/>
        <item x="1125"/>
        <item x="1527"/>
        <item x="1662"/>
        <item x="1541"/>
        <item x="264"/>
        <item x="242"/>
        <item x="1831"/>
        <item x="1217"/>
        <item x="837"/>
        <item x="759"/>
        <item x="2004"/>
        <item x="28"/>
        <item x="257"/>
        <item x="608"/>
        <item x="1600"/>
        <item x="1321"/>
        <item x="1312"/>
        <item x="952"/>
        <item x="349"/>
        <item x="345"/>
        <item x="1226"/>
        <item x="1524"/>
        <item x="1677"/>
        <item x="1795"/>
        <item x="905"/>
        <item x="1746"/>
        <item x="1618"/>
        <item x="1989"/>
        <item x="1069"/>
        <item x="170"/>
        <item x="1079"/>
        <item x="1235"/>
        <item x="1593"/>
        <item x="737"/>
        <item x="1935"/>
        <item x="833"/>
        <item x="503"/>
        <item x="1540"/>
        <item x="502"/>
        <item x="2088"/>
        <item x="69"/>
        <item x="1077"/>
        <item x="1314"/>
        <item x="504"/>
        <item x="829"/>
        <item x="1407"/>
        <item x="938"/>
        <item x="1574"/>
        <item x="373"/>
        <item x="1546"/>
        <item x="1219"/>
        <item x="88"/>
        <item x="678"/>
        <item x="211"/>
        <item x="820"/>
        <item x="236"/>
        <item x="486"/>
        <item x="2030"/>
        <item x="581"/>
        <item x="1288"/>
        <item x="179"/>
        <item x="1813"/>
        <item x="1802"/>
        <item x="1434"/>
        <item x="1448"/>
        <item x="2064"/>
        <item x="2090"/>
        <item x="525"/>
        <item x="55"/>
        <item x="1451"/>
        <item x="1473"/>
        <item x="485"/>
        <item x="501"/>
        <item x="832"/>
        <item x="555"/>
        <item x="382"/>
        <item x="1236"/>
        <item x="830"/>
        <item x="1862"/>
        <item x="643"/>
        <item x="1791"/>
        <item x="1224"/>
        <item x="1757"/>
        <item x="1950"/>
        <item x="854"/>
        <item x="178"/>
        <item x="1516"/>
        <item x="1186"/>
        <item x="1083"/>
        <item x="1581"/>
        <item x="1995"/>
        <item x="185"/>
        <item x="460"/>
        <item x="1215"/>
        <item x="1697"/>
        <item x="356"/>
        <item x="1485"/>
        <item x="1653"/>
        <item x="1962"/>
        <item x="1086"/>
        <item x="750"/>
        <item x="1850"/>
        <item x="969"/>
        <item x="232"/>
        <item x="1309"/>
        <item x="1985"/>
        <item x="1531"/>
        <item x="1750"/>
        <item x="1520"/>
        <item x="1734"/>
        <item x="1072"/>
        <item x="908"/>
        <item x="1127"/>
        <item x="765"/>
        <item x="1917"/>
        <item x="2076"/>
        <item x="1555"/>
        <item x="1542"/>
        <item x="1837"/>
        <item x="1589"/>
        <item x="493"/>
        <item x="1477"/>
        <item x="803"/>
        <item x="970"/>
        <item x="1379"/>
        <item x="433"/>
        <item x="1567"/>
        <item x="352"/>
        <item x="73"/>
        <item x="1237"/>
        <item x="161"/>
        <item x="1276"/>
        <item x="817"/>
        <item x="788"/>
        <item x="1731"/>
        <item x="1173"/>
        <item x="1378"/>
        <item x="1864"/>
        <item x="482"/>
        <item x="489"/>
        <item x="736"/>
        <item x="1733"/>
        <item x="1479"/>
        <item x="1100"/>
        <item x="1071"/>
        <item x="891"/>
        <item x="1748"/>
        <item x="259"/>
        <item x="15"/>
        <item x="181"/>
        <item x="166"/>
        <item x="684"/>
        <item x="409"/>
        <item x="1170"/>
        <item x="1129"/>
        <item x="1724"/>
        <item x="1140"/>
        <item x="22"/>
        <item x="508"/>
        <item x="911"/>
        <item x="131"/>
        <item x="1177"/>
        <item x="1901"/>
        <item x="745"/>
        <item x="663"/>
        <item x="44"/>
        <item x="731"/>
        <item x="121"/>
        <item x="114"/>
        <item x="2025"/>
        <item x="583"/>
        <item x="1597"/>
        <item x="1655"/>
        <item x="437"/>
        <item x="1661"/>
        <item x="677"/>
        <item x="1484"/>
        <item x="71"/>
        <item x="484"/>
        <item x="2026"/>
        <item x="1793"/>
        <item x="1144"/>
        <item x="220"/>
        <item x="321"/>
        <item x="206"/>
        <item x="1908"/>
        <item x="1212"/>
        <item x="337"/>
        <item x="157"/>
        <item x="836"/>
        <item x="1568"/>
        <item x="821"/>
        <item x="1973"/>
        <item x="1383"/>
        <item x="1468"/>
        <item x="1741"/>
        <item x="667"/>
        <item x="207"/>
        <item x="588"/>
        <item x="75"/>
        <item x="1898"/>
        <item x="1921"/>
        <item x="1194"/>
        <item x="116"/>
        <item x="2096"/>
        <item x="1708"/>
        <item x="461"/>
        <item x="1897"/>
        <item x="1480"/>
        <item x="1620"/>
        <item x="1993"/>
        <item x="408"/>
        <item x="1172"/>
        <item x="1755"/>
        <item x="138"/>
        <item x="1651"/>
        <item x="1963"/>
        <item x="2028"/>
        <item x="112"/>
        <item x="646"/>
        <item x="1998"/>
        <item x="1866"/>
        <item x="1905"/>
        <item x="340"/>
        <item x="396"/>
        <item x="1852"/>
        <item x="1296"/>
        <item x="439"/>
        <item x="2095"/>
        <item x="1522"/>
        <item x="1295"/>
        <item x="12"/>
        <item x="935"/>
        <item x="701"/>
        <item x="1712"/>
        <item x="1263"/>
        <item x="535"/>
        <item x="813"/>
        <item x="1475"/>
        <item x="814"/>
        <item x="1858"/>
        <item x="2092"/>
        <item x="841"/>
        <item x="2018"/>
        <item x="859"/>
        <item x="1167"/>
        <item x="1500"/>
        <item x="1752"/>
        <item x="239"/>
        <item x="1900"/>
        <item x="1284"/>
        <item x="367"/>
        <item x="831"/>
        <item x="1595"/>
        <item x="1262"/>
        <item x="680"/>
        <item x="417"/>
        <item x="1168"/>
        <item x="1014"/>
        <item x="453"/>
        <item x="747"/>
        <item x="1760"/>
        <item x="213"/>
        <item x="240"/>
        <item x="910"/>
        <item x="973"/>
        <item x="537"/>
        <item x="1968"/>
        <item x="1789"/>
        <item x="1375"/>
        <item x="1425"/>
        <item x="1980"/>
        <item x="1076"/>
        <item x="1673"/>
        <item x="1143"/>
        <item x="1036"/>
        <item x="738"/>
        <item x="1601"/>
        <item x="1316"/>
        <item x="1781"/>
        <item x="1938"/>
        <item x="87"/>
        <item x="1029"/>
        <item x="1433"/>
        <item x="1080"/>
        <item x="1068"/>
        <item x="1131"/>
        <item x="531"/>
        <item x="1438"/>
        <item x="1599"/>
        <item x="1948"/>
        <item x="471"/>
        <item x="742"/>
        <item x="767"/>
        <item x="108"/>
        <item x="86"/>
        <item x="350"/>
        <item x="799"/>
        <item x="1990"/>
        <item x="864"/>
        <item x="235"/>
        <item x="1782"/>
        <item x="435"/>
        <item x="336"/>
        <item x="1909"/>
        <item x="1828"/>
        <item x="1023"/>
        <item x="2083"/>
        <item x="1771"/>
        <item x="410"/>
        <item x="889"/>
        <item x="789"/>
        <item x="1450"/>
        <item x="763"/>
        <item x="1986"/>
        <item x="30"/>
        <item x="1987"/>
        <item x="1291"/>
        <item x="357"/>
        <item x="1449"/>
        <item x="11"/>
        <item x="1695"/>
        <item x="1460"/>
        <item x="1518"/>
        <item x="96"/>
        <item x="1161"/>
        <item x="992"/>
        <item x="563"/>
        <item x="812"/>
        <item x="709"/>
        <item x="1463"/>
        <item x="92"/>
        <item x="228"/>
        <item x="1668"/>
        <item x="1483"/>
        <item x="423"/>
        <item x="354"/>
        <item x="690"/>
        <item x="1603"/>
        <item x="25"/>
        <item x="85"/>
        <item x="706"/>
        <item x="1250"/>
        <item x="566"/>
        <item x="1549"/>
        <item x="562"/>
        <item x="1870"/>
        <item x="682"/>
        <item x="19"/>
        <item x="1654"/>
        <item x="886"/>
        <item x="751"/>
        <item x="347"/>
        <item x="344"/>
        <item x="2008"/>
        <item x="1099"/>
        <item x="1269"/>
        <item x="1586"/>
        <item x="559"/>
        <item x="1706"/>
        <item x="1015"/>
        <item x="1681"/>
        <item x="1290"/>
        <item x="255"/>
        <item x="1492"/>
        <item x="685"/>
        <item x="561"/>
        <item x="1747"/>
        <item x="1743"/>
        <item x="168"/>
        <item x="860"/>
        <item x="1385"/>
        <item x="105"/>
        <item x="724"/>
        <item x="1869"/>
        <item x="420"/>
        <item x="156"/>
        <item x="1245"/>
        <item x="1744"/>
        <item x="1141"/>
        <item x="260"/>
        <item x="1156"/>
        <item x="779"/>
        <item x="2081"/>
        <item x="998"/>
        <item x="238"/>
        <item x="1299"/>
        <item x="1090"/>
        <item x="2079"/>
        <item x="1126"/>
        <item x="584"/>
        <item x="2000"/>
        <item x="43"/>
        <item x="1142"/>
        <item x="1855"/>
        <item x="1819"/>
        <item x="33"/>
        <item x="557"/>
        <item x="1294"/>
        <item x="480"/>
        <item x="1982"/>
        <item x="1471"/>
        <item x="1925"/>
        <item x="1153"/>
        <item x="1281"/>
        <item x="1853"/>
        <item x="1420"/>
        <item x="2084"/>
        <item x="1762"/>
        <item x="1732"/>
        <item x="366"/>
        <item x="695"/>
        <item x="2024"/>
        <item x="1907"/>
        <item x="1764"/>
        <item x="234"/>
        <item x="243"/>
        <item x="100"/>
        <item x="1431"/>
        <item x="1510"/>
        <item x="1087"/>
        <item x="26"/>
        <item x="1913"/>
        <item x="97"/>
        <item x="771"/>
        <item x="512"/>
        <item x="890"/>
        <item x="2047"/>
        <item x="2002"/>
        <item x="1392"/>
        <item x="444"/>
        <item x="1406"/>
        <item x="1857"/>
        <item x="1970"/>
        <item x="1370"/>
        <item x="414"/>
        <item x="1788"/>
        <item x="148"/>
        <item x="746"/>
        <item x="866"/>
        <item x="398"/>
        <item x="842"/>
        <item x="1914"/>
        <item x="1493"/>
        <item x="1035"/>
        <item x="1470"/>
        <item x="676"/>
        <item x="1952"/>
        <item x="1983"/>
        <item x="419"/>
        <item x="1474"/>
        <item x="1009"/>
        <item x="994"/>
        <item x="1039"/>
        <item x="94"/>
        <item x="428"/>
        <item x="772"/>
        <item x="847"/>
        <item x="454"/>
        <item x="1164"/>
        <item x="1915"/>
        <item x="491"/>
        <item x="1959"/>
        <item x="1517"/>
        <item x="915"/>
        <item x="1211"/>
        <item x="1670"/>
        <item x="762"/>
        <item x="1513"/>
        <item x="1147"/>
        <item x="1503"/>
        <item x="748"/>
        <item x="694"/>
        <item x="1669"/>
        <item x="1045"/>
        <item x="1084"/>
        <item x="513"/>
        <item x="194"/>
        <item x="225"/>
        <item x="111"/>
        <item x="1892"/>
        <item x="2003"/>
        <item x="91"/>
        <item x="1204"/>
        <item x="1124"/>
        <item x="671"/>
        <item x="1596"/>
        <item x="1454"/>
        <item x="1214"/>
        <item x="1027"/>
        <item x="551"/>
        <item x="1205"/>
        <item x="1397"/>
        <item x="68"/>
        <item x="1490"/>
        <item x="434"/>
        <item x="1097"/>
        <item x="125"/>
        <item x="70"/>
        <item x="885"/>
        <item x="190"/>
        <item x="1488"/>
        <item x="155"/>
        <item x="1459"/>
        <item x="743"/>
        <item x="1082"/>
        <item x="1455"/>
        <item x="1078"/>
        <item x="1784"/>
        <item x="1765"/>
        <item x="227"/>
        <item x="2048"/>
        <item x="1152"/>
        <item x="781"/>
        <item x="1646"/>
        <item x="188"/>
        <item x="1820"/>
        <item x="722"/>
        <item x="117"/>
        <item x="1967"/>
        <item x="993"/>
        <item x="451"/>
        <item x="1163"/>
        <item x="579"/>
        <item x="1584"/>
        <item x="1000"/>
        <item x="479"/>
        <item x="1770"/>
        <item x="1244"/>
        <item x="418"/>
        <item x="1972"/>
        <item x="807"/>
        <item x="478"/>
        <item x="2011"/>
        <item x="1184"/>
        <item x="1393"/>
        <item x="518"/>
        <item x="128"/>
        <item x="107"/>
        <item x="23"/>
        <item x="692"/>
        <item x="394"/>
        <item x="1720"/>
        <item x="756"/>
        <item x="819"/>
        <item x="29"/>
        <item x="1588"/>
        <item x="673"/>
        <item x="2080"/>
        <item x="1865"/>
        <item x="1394"/>
        <item x="808"/>
        <item x="2093"/>
        <item x="1021"/>
        <item x="189"/>
        <item x="1774"/>
        <item x="1095"/>
        <item x="1550"/>
        <item x="14"/>
        <item x="674"/>
        <item x="1943"/>
        <item x="778"/>
        <item x="726"/>
        <item x="1148"/>
        <item x="393"/>
        <item x="805"/>
        <item x="1404"/>
        <item x="1273"/>
        <item x="378"/>
        <item x="1283"/>
        <item x="906"/>
        <item x="721"/>
        <item x="1515"/>
        <item x="770"/>
        <item x="1275"/>
        <item x="1700"/>
        <item x="1118"/>
        <item x="1701"/>
        <item x="358"/>
        <item x="35"/>
        <item x="430"/>
        <item x="380"/>
        <item x="1134"/>
        <item x="2078"/>
        <item x="1478"/>
        <item x="391"/>
        <item x="415"/>
        <item x="1971"/>
        <item x="1113"/>
        <item x="558"/>
        <item x="782"/>
        <item x="21"/>
        <item x="217"/>
        <item x="1457"/>
        <item x="550"/>
        <item x="802"/>
        <item x="63"/>
        <item x="118"/>
        <item x="758"/>
        <item x="353"/>
        <item x="1740"/>
        <item x="1192"/>
        <item x="219"/>
        <item x="1032"/>
        <item x="1751"/>
        <item x="141"/>
        <item x="1849"/>
        <item x="1742"/>
        <item x="806"/>
        <item x="1867"/>
        <item x="57"/>
        <item x="727"/>
        <item x="346"/>
        <item x="1467"/>
        <item x="2019"/>
        <item x="1160"/>
        <item x="1183"/>
        <item x="1854"/>
        <item x="149"/>
        <item x="362"/>
        <item x="1020"/>
        <item x="546"/>
        <item x="1182"/>
        <item x="440"/>
        <item x="1426"/>
        <item x="1119"/>
        <item x="1280"/>
        <item x="1511"/>
        <item x="136"/>
        <item x="1120"/>
        <item x="548"/>
        <item x="1138"/>
        <item x="1028"/>
        <item x="1472"/>
        <item x="1150"/>
        <item x="1469"/>
        <item x="115"/>
        <item x="82"/>
        <item x="64"/>
        <item x="1216"/>
        <item x="1498"/>
        <item x="1162"/>
        <item x="1293"/>
        <item x="804"/>
        <item x="1279"/>
        <item x="1585"/>
        <item x="216"/>
        <item x="450"/>
        <item x="158"/>
        <item x="127"/>
        <item x="106"/>
        <item x="448"/>
        <item x="1197"/>
        <item x="386"/>
        <item x="1580"/>
        <item x="224"/>
        <item x="719"/>
        <item x="1981"/>
        <item x="1037"/>
        <item x="1745"/>
        <item x="339"/>
        <item x="2091"/>
        <item x="1598"/>
        <item x="2075"/>
        <item x="1171"/>
        <item x="540"/>
        <item x="83"/>
        <item x="1482"/>
        <item x="514"/>
        <item x="429"/>
        <item x="878"/>
        <item x="1578"/>
        <item x="95"/>
        <item x="39"/>
        <item x="1016"/>
        <item x="93"/>
        <item x="399"/>
        <item x="1458"/>
        <item x="1730"/>
        <item x="708"/>
        <item x="1754"/>
        <item x="1445"/>
        <item x="883"/>
        <item x="757"/>
        <item x="1489"/>
        <item x="1761"/>
        <item x="1405"/>
        <item x="387"/>
        <item x="1272"/>
        <item x="237"/>
        <item x="1979"/>
        <item x="768"/>
        <item x="541"/>
        <item x="843"/>
        <item x="365"/>
        <item x="560"/>
        <item x="744"/>
        <item x="1719"/>
        <item x="1969"/>
        <item x="416"/>
        <item x="715"/>
        <item x="1277"/>
        <item x="1704"/>
        <item x="792"/>
        <item x="681"/>
        <item x="464"/>
        <item x="481"/>
        <item x="438"/>
        <item x="2077"/>
        <item x="472"/>
        <item x="1139"/>
        <item x="1427"/>
        <item x="776"/>
        <item x="1165"/>
        <item x="221"/>
        <item x="27"/>
        <item x="658"/>
        <item x="109"/>
        <item x="547"/>
        <item x="1999"/>
        <item x="223"/>
        <item x="42"/>
        <item x="1680"/>
        <item x="995"/>
        <item x="191"/>
        <item x="1846"/>
        <item x="1844"/>
        <item x="1946"/>
        <item x="1859"/>
        <item x="449"/>
        <item x="1783"/>
        <item x="459"/>
        <item x="1851"/>
        <item x="1456"/>
        <item x="66"/>
        <item x="2085"/>
        <item x="1582"/>
        <item x="991"/>
        <item x="1149"/>
        <item x="1017"/>
        <item x="543"/>
        <item x="2072"/>
        <item x="714"/>
        <item x="869"/>
        <item x="1220"/>
        <item x="1151"/>
        <item x="432"/>
        <item x="1571"/>
        <item x="331"/>
        <item x="1409"/>
        <item x="1285"/>
        <item x="1429"/>
        <item x="1657"/>
        <item x="1098"/>
        <item x="1122"/>
        <item x="2073"/>
        <item x="2067"/>
        <item x="1821"/>
        <item x="874"/>
        <item x="766"/>
        <item x="1282"/>
        <item x="1590"/>
        <item x="1924"/>
        <item x="1702"/>
        <item x="693"/>
        <item x="1978"/>
        <item x="1575"/>
        <item x="545"/>
        <item x="1977"/>
        <item x="126"/>
        <item x="1840"/>
        <item x="1446"/>
        <item x="2049"/>
        <item x="1512"/>
        <item x="1247"/>
        <item x="2082"/>
        <item x="1992"/>
        <item x="1132"/>
        <item x="1773"/>
        <item x="2050"/>
        <item x="1577"/>
        <item x="1953"/>
        <item x="1381"/>
        <item x="800"/>
        <item x="876"/>
        <item x="1847"/>
        <item x="1063"/>
        <item x="1856"/>
        <item x="1012"/>
        <item x="104"/>
        <item x="1984"/>
        <item x="1579"/>
        <item x="1270"/>
        <item x="1738"/>
        <item x="476"/>
        <item x="1206"/>
        <item x="1822"/>
        <item x="809"/>
        <item x="1739"/>
        <item x="1903"/>
        <item x="1684"/>
        <item x="1102"/>
        <item x="1551"/>
        <item x="1787"/>
        <item x="226"/>
        <item x="405"/>
        <item x="1074"/>
        <item x="1251"/>
        <item x="880"/>
        <item x="515"/>
        <item x="1031"/>
        <item x="1570"/>
        <item x="214"/>
        <item x="6"/>
        <item x="777"/>
        <item x="2020"/>
        <item x="389"/>
        <item x="2074"/>
        <item x="1525"/>
        <item x="1266"/>
        <item x="1713"/>
        <item x="1465"/>
        <item x="870"/>
        <item x="1753"/>
        <item x="1552"/>
        <item x="1848"/>
        <item x="2010"/>
        <item x="1587"/>
        <item x="364"/>
        <item x="1274"/>
        <item x="872"/>
        <item x="406"/>
        <item x="1005"/>
        <item x="160"/>
        <item x="1944"/>
        <item x="427"/>
        <item x="164"/>
        <item x="1439"/>
        <item x="229"/>
        <item x="1466"/>
        <item x="2066"/>
        <item x="351"/>
        <item x="17"/>
        <item x="1033"/>
        <item x="867"/>
        <item x="875"/>
        <item x="538"/>
        <item x="552"/>
        <item x="1121"/>
        <item x="1839"/>
        <item x="2070"/>
        <item x="1008"/>
        <item x="1158"/>
        <item x="787"/>
        <item x="395"/>
        <item x="733"/>
        <item x="41"/>
        <item x="1556"/>
        <item x="153"/>
        <item x="102"/>
        <item x="717"/>
        <item x="760"/>
        <item x="46"/>
        <item x="1223"/>
        <item x="1991"/>
        <item x="2016"/>
        <item x="1159"/>
        <item x="342"/>
        <item x="1796"/>
        <item x="76"/>
        <item x="1441"/>
        <item x="815"/>
        <item x="2027"/>
        <item x="1481"/>
        <item x="755"/>
        <item x="195"/>
        <item x="150"/>
        <item x="549"/>
        <item x="1786"/>
        <item x="1128"/>
        <item x="425"/>
        <item x="1940"/>
        <item x="1779"/>
        <item x="1022"/>
        <item x="2031"/>
        <item x="1521"/>
        <item x="697"/>
        <item x="844"/>
        <item x="369"/>
        <item x="167"/>
        <item x="801"/>
        <item x="1041"/>
        <item x="218"/>
        <item x="1130"/>
        <item x="1040"/>
        <item x="103"/>
        <item x="669"/>
        <item x="877"/>
        <item x="210"/>
        <item x="1919"/>
        <item x="2022"/>
        <item x="146"/>
        <item x="519"/>
        <item x="1988"/>
        <item x="1792"/>
        <item x="473"/>
        <item x="848"/>
        <item x="426"/>
        <item x="1391"/>
        <item x="1508"/>
        <item x="1863"/>
        <item x="797"/>
        <item x="469"/>
        <item x="2012"/>
        <item x="753"/>
        <item x="2089"/>
        <item x="1594"/>
        <item x="1749"/>
        <item x="1202"/>
        <item x="1034"/>
        <item x="1004"/>
        <item x="1289"/>
        <item x="990"/>
        <item x="233"/>
        <item x="754"/>
        <item x="2034"/>
        <item x="441"/>
        <item x="1051"/>
        <item x="1799"/>
        <item x="1737"/>
        <item x="1683"/>
        <item x="873"/>
        <item x="679"/>
        <item x="1265"/>
        <item x="1667"/>
        <item x="1951"/>
        <item x="463"/>
        <item x="1528"/>
        <item x="140"/>
        <item x="1976"/>
        <item x="556"/>
        <item x="1775"/>
        <item x="487"/>
        <item x="1464"/>
        <item x="542"/>
        <item x="1435"/>
        <item x="811"/>
        <item x="1002"/>
        <item x="1476"/>
        <item x="879"/>
        <item x="1504"/>
        <item x="1019"/>
        <item x="1198"/>
        <item x="483"/>
        <item x="1912"/>
        <item x="1927"/>
        <item x="1711"/>
        <item x="1437"/>
        <item x="1502"/>
        <item x="1093"/>
        <item x="1196"/>
        <item x="404"/>
        <item x="1271"/>
        <item x="1400"/>
        <item x="209"/>
        <item x="734"/>
        <item x="1444"/>
        <item x="215"/>
        <item x="888"/>
        <item x="281"/>
        <item x="101"/>
        <item x="791"/>
        <item x="884"/>
        <item x="713"/>
        <item x="1169"/>
        <item x="1428"/>
        <item x="534"/>
        <item x="142"/>
        <item x="1845"/>
        <item x="769"/>
        <item x="1157"/>
        <item x="1776"/>
        <item x="1505"/>
        <item x="2013"/>
        <item x="533"/>
        <item x="465"/>
        <item x="62"/>
        <item x="1174"/>
        <item x="793"/>
        <item x="725"/>
        <item x="424"/>
        <item x="1923"/>
        <item x="1576"/>
        <item x="1675"/>
        <item x="1402"/>
        <item x="72"/>
        <item x="539"/>
        <item x="1408"/>
        <item x="863"/>
        <item x="490"/>
        <item x="818"/>
        <item x="1945"/>
        <item x="752"/>
        <item x="1955"/>
        <item x="1380"/>
        <item x="1718"/>
        <item x="113"/>
        <item x="1013"/>
        <item x="1025"/>
        <item x="231"/>
        <item x="1018"/>
        <item x="1287"/>
        <item x="2071"/>
        <item x="385"/>
        <item x="1101"/>
        <item x="1888"/>
        <item x="1073"/>
        <item x="1887"/>
        <item x="554"/>
        <item x="862"/>
        <item x="1703"/>
        <item x="1958"/>
        <item x="1642"/>
        <item x="1641"/>
        <item x="1592"/>
        <item x="436"/>
        <item x="2"/>
        <item x="1046"/>
        <item x="1366"/>
        <item x="2087"/>
        <item x="1059"/>
        <item x="1894"/>
        <item x="368"/>
        <item x="1709"/>
        <item x="1949"/>
        <item x="1199"/>
        <item x="45"/>
        <item x="1861"/>
        <item x="1365"/>
        <item x="1047"/>
        <item x="1679"/>
        <item x="764"/>
        <item x="1058"/>
        <item x="327"/>
        <item x="143"/>
        <item x="653"/>
        <item x="1001"/>
        <item x="1715"/>
        <item x="1648"/>
        <item x="326"/>
        <item x="794"/>
        <item x="696"/>
        <item x="466"/>
        <item x="868"/>
        <item x="1"/>
        <item x="78"/>
        <item x="882"/>
        <item x="1024"/>
        <item x="980"/>
        <item x="1678"/>
        <item x="1902"/>
        <item x="1372"/>
        <item x="654"/>
        <item x="997"/>
        <item x="981"/>
        <item x="1065"/>
        <item x="871"/>
        <item x="1895"/>
        <item x="1922"/>
        <item x="40"/>
        <item x="1403"/>
        <item x="688"/>
        <item x="8"/>
        <item x="1096"/>
        <item x="81"/>
        <item x="1649"/>
        <item x="397"/>
        <item x="363"/>
        <item x="858"/>
        <item x="205"/>
        <item x="2062"/>
        <item x="999"/>
        <item x="67"/>
        <item x="1656"/>
        <item x="333"/>
        <item x="1050"/>
        <item x="529"/>
        <item x="1430"/>
        <item x="1835"/>
        <item x="691"/>
        <item x="1261"/>
        <item x="1705"/>
        <item x="1123"/>
        <item x="74"/>
        <item x="1947"/>
        <item x="1373"/>
        <item x="390"/>
        <item x="987"/>
        <item x="718"/>
        <item x="1066"/>
        <item x="5"/>
        <item x="1062"/>
        <item x="1818"/>
        <item x="1566"/>
        <item x="1548"/>
        <item x="1643"/>
        <item x="1891"/>
        <item x="1007"/>
        <item x="1044"/>
        <item x="1889"/>
        <item x="37"/>
        <item x="2061"/>
        <item x="1645"/>
        <item x="1834"/>
        <item x="2046"/>
        <item x="9"/>
        <item x="1369"/>
        <item x="1367"/>
        <item x="330"/>
        <item x="668"/>
        <item x="1890"/>
        <item x="1060"/>
        <item x="1573"/>
        <item x="3"/>
        <item x="1268"/>
        <item x="1644"/>
        <item x="1842"/>
        <item x="1565"/>
        <item x="2086"/>
        <item x="2068"/>
        <item x="4"/>
        <item x="334"/>
        <item x="328"/>
        <item x="1243"/>
        <item x="1886"/>
        <item x="1260"/>
        <item x="1860"/>
        <item x="212"/>
        <item x="204"/>
        <item x="1061"/>
        <item x="1640"/>
        <item x="16"/>
        <item x="660"/>
        <item x="528"/>
        <item x="1368"/>
        <item x="857"/>
        <item x="984"/>
        <item x="1591"/>
        <item x="982"/>
        <item x="661"/>
        <item x="329"/>
        <item x="1043"/>
        <item x="1364"/>
        <item x="230"/>
        <item x="988"/>
        <item x="1286"/>
        <item x="536"/>
        <item x="1057"/>
        <item x="360"/>
        <item x="0"/>
        <item x="656"/>
        <item x="325"/>
        <item x="553"/>
        <item x="983"/>
        <item x="657"/>
        <item x="655"/>
        <item x="840"/>
        <item x="1893"/>
        <item x="341"/>
        <item x="881"/>
        <item x="1048"/>
        <item x="979"/>
        <item x="1647"/>
        <item x="1038"/>
        <item x="865"/>
        <item x="1896"/>
        <item x="1049"/>
        <item x="1650"/>
        <item x="1371"/>
        <item x="511"/>
        <item x="187"/>
        <item x="652"/>
        <item x="1064"/>
        <item x="1374"/>
        <item x="1067"/>
        <item x="687"/>
        <item x="1092"/>
        <item x="996"/>
        <item x="7"/>
        <item x="659"/>
        <item x="2060"/>
        <item x="332"/>
        <item x="10"/>
        <item x="1833"/>
        <item x="1564"/>
        <item x="986"/>
        <item x="1259"/>
        <item x="203"/>
        <item x="662"/>
        <item x="335"/>
        <item x="527"/>
        <item x="1399"/>
        <item x="856"/>
        <item x="1042"/>
        <item x="989"/>
        <item x="359"/>
        <item x="36"/>
        <item x="1918"/>
        <item x="1674"/>
        <item x="1117"/>
        <item x="1942"/>
        <item x="1424"/>
        <item x="1699"/>
        <item x="61"/>
        <item x="1003"/>
        <item x="712"/>
        <item x="384"/>
        <item x="1278"/>
        <item x="222"/>
        <item x="544"/>
        <item x="761"/>
        <item x="985"/>
        <item x="34"/>
        <item t="default"/>
      </items>
    </pivotField>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s>
  <rowFields count="1">
    <field x="2"/>
  </rowFields>
  <rowItems count="9">
    <i>
      <x/>
    </i>
    <i>
      <x v="1"/>
    </i>
    <i>
      <x v="2"/>
    </i>
    <i>
      <x v="3"/>
    </i>
    <i>
      <x v="4"/>
    </i>
    <i>
      <x v="5"/>
    </i>
    <i>
      <x v="6"/>
    </i>
    <i>
      <x v="7"/>
    </i>
    <i t="grand">
      <x/>
    </i>
  </rowItems>
  <colFields count="1">
    <field x="-2"/>
  </colFields>
  <colItems count="9">
    <i>
      <x/>
    </i>
    <i i="1">
      <x v="1"/>
    </i>
    <i i="2">
      <x v="2"/>
    </i>
    <i i="3">
      <x v="3"/>
    </i>
    <i i="4">
      <x v="4"/>
    </i>
    <i i="5">
      <x v="5"/>
    </i>
    <i i="6">
      <x v="6"/>
    </i>
    <i i="7">
      <x v="7"/>
    </i>
    <i i="8">
      <x v="8"/>
    </i>
  </colItems>
  <pageFields count="1">
    <pageField fld="1" hier="-1"/>
  </pageFields>
  <dataFields count="9">
    <dataField name="Sum of Revenue" fld="4" baseField="0" baseItem="0" numFmtId="164"/>
    <dataField name="Sum of Gross Profit" fld="5" baseField="0" baseItem="0"/>
    <dataField name="Sum of Gross profit ratio" fld="10" baseField="0" baseItem="0" numFmtId="10"/>
    <dataField name="Sum of G&amp;A expenses" fld="6" baseField="0" baseItem="0"/>
    <dataField name="Sum of Interest expense" fld="7" baseField="0" baseItem="0"/>
    <dataField name="Sum of Net income" fld="8" baseField="0" baseItem="0"/>
    <dataField name="Sum of Net income ratio" fld="11" baseField="0" baseItem="0" numFmtId="10"/>
    <dataField name="Sum of EBITDA" fld="9" baseField="0" baseItem="0"/>
    <dataField name="Sum of EBITDA ratio" fld="12" baseField="0" baseItem="0" numFmtId="10"/>
  </dataFields>
  <formats count="4">
    <format dxfId="3">
      <pivotArea outline="0" collapsedLevelsAreSubtotals="1" fieldPosition="0"/>
    </format>
    <format dxfId="4">
      <pivotArea outline="0" fieldPosition="0">
        <references count="1">
          <reference field="4294967294" count="1" selected="0">
            <x v="2"/>
          </reference>
        </references>
      </pivotArea>
    </format>
    <format dxfId="5">
      <pivotArea outline="0" fieldPosition="0">
        <references count="1">
          <reference field="4294967294" count="1" selected="0">
            <x v="6"/>
          </reference>
        </references>
      </pivotArea>
    </format>
    <format dxfId="6">
      <pivotArea outline="0" fieldPosition="0">
        <references count="1">
          <reference field="4294967294" count="1" selected="0">
            <x v="8"/>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0AABFC-C9A7-43B8-BF31-90AEE2CB2C26}" name="PivotTable1" cacheId="204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G381" firstHeaderRow="0" firstDataRow="1" firstDataCol="1" rowPageCount="1" colPageCount="1"/>
  <pivotFields count="21">
    <pivotField compact="0" outline="0" showAll="0">
      <items count="3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t="default"/>
      </items>
    </pivotField>
    <pivotField axis="axisRow" compact="0" outline="0" showAll="0">
      <items count="378">
        <item x="300"/>
        <item x="104"/>
        <item x="155"/>
        <item x="28"/>
        <item x="292"/>
        <item x="45"/>
        <item x="86"/>
        <item x="276"/>
        <item x="79"/>
        <item x="80"/>
        <item x="252"/>
        <item x="356"/>
        <item x="212"/>
        <item x="110"/>
        <item x="19"/>
        <item x="102"/>
        <item x="93"/>
        <item x="170"/>
        <item x="184"/>
        <item x="151"/>
        <item x="26"/>
        <item x="222"/>
        <item x="346"/>
        <item x="282"/>
        <item x="7"/>
        <item x="247"/>
        <item x="190"/>
        <item x="329"/>
        <item x="243"/>
        <item x="143"/>
        <item x="23"/>
        <item x="188"/>
        <item x="208"/>
        <item x="175"/>
        <item x="78"/>
        <item x="139"/>
        <item x="371"/>
        <item x="265"/>
        <item x="264"/>
        <item x="262"/>
        <item x="149"/>
        <item x="158"/>
        <item x="242"/>
        <item x="366"/>
        <item x="274"/>
        <item x="9"/>
        <item x="197"/>
        <item x="263"/>
        <item x="256"/>
        <item x="198"/>
        <item x="181"/>
        <item x="228"/>
        <item x="216"/>
        <item x="283"/>
        <item x="199"/>
        <item x="200"/>
        <item x="196"/>
        <item x="44"/>
        <item x="231"/>
        <item x="240"/>
        <item x="68"/>
        <item x="32"/>
        <item x="342"/>
        <item x="121"/>
        <item x="340"/>
        <item x="148"/>
        <item x="319"/>
        <item x="141"/>
        <item x="308"/>
        <item x="322"/>
        <item x="156"/>
        <item x="372"/>
        <item x="354"/>
        <item x="56"/>
        <item x="258"/>
        <item x="277"/>
        <item x="254"/>
        <item x="278"/>
        <item x="209"/>
        <item x="11"/>
        <item x="288"/>
        <item x="128"/>
        <item x="290"/>
        <item x="5"/>
        <item x="223"/>
        <item x="241"/>
        <item x="94"/>
        <item x="176"/>
        <item x="130"/>
        <item x="85"/>
        <item x="287"/>
        <item x="281"/>
        <item x="224"/>
        <item x="73"/>
        <item x="59"/>
        <item x="299"/>
        <item x="235"/>
        <item x="359"/>
        <item x="365"/>
        <item x="338"/>
        <item x="145"/>
        <item x="355"/>
        <item x="215"/>
        <item x="17"/>
        <item x="172"/>
        <item x="327"/>
        <item x="53"/>
        <item x="127"/>
        <item x="309"/>
        <item x="368"/>
        <item x="179"/>
        <item x="8"/>
        <item x="1"/>
        <item x="3"/>
        <item x="15"/>
        <item x="374"/>
        <item x="138"/>
        <item x="21"/>
        <item x="313"/>
        <item x="147"/>
        <item x="195"/>
        <item x="246"/>
        <item x="251"/>
        <item x="272"/>
        <item x="248"/>
        <item x="89"/>
        <item x="330"/>
        <item x="107"/>
        <item x="173"/>
        <item x="326"/>
        <item x="189"/>
        <item x="207"/>
        <item x="369"/>
        <item x="120"/>
        <item x="116"/>
        <item x="113"/>
        <item x="25"/>
        <item x="100"/>
        <item x="307"/>
        <item x="22"/>
        <item x="225"/>
        <item x="160"/>
        <item x="273"/>
        <item x="221"/>
        <item x="219"/>
        <item x="337"/>
        <item x="162"/>
        <item x="269"/>
        <item x="57"/>
        <item x="358"/>
        <item x="71"/>
        <item x="153"/>
        <item x="312"/>
        <item x="74"/>
        <item x="295"/>
        <item x="279"/>
        <item x="317"/>
        <item x="275"/>
        <item x="250"/>
        <item x="249"/>
        <item x="239"/>
        <item x="87"/>
        <item x="202"/>
        <item x="203"/>
        <item x="351"/>
        <item x="314"/>
        <item x="328"/>
        <item x="296"/>
        <item x="373"/>
        <item x="163"/>
        <item x="191"/>
        <item x="182"/>
        <item x="211"/>
        <item x="118"/>
        <item x="364"/>
        <item x="154"/>
        <item x="217"/>
        <item x="293"/>
        <item x="169"/>
        <item x="174"/>
        <item x="311"/>
        <item x="302"/>
        <item x="286"/>
        <item x="376"/>
        <item x="335"/>
        <item x="114"/>
        <item x="345"/>
        <item x="29"/>
        <item x="305"/>
        <item x="166"/>
        <item x="30"/>
        <item x="137"/>
        <item x="229"/>
        <item x="324"/>
        <item x="318"/>
        <item x="131"/>
        <item x="35"/>
        <item x="315"/>
        <item x="47"/>
        <item x="14"/>
        <item x="194"/>
        <item x="112"/>
        <item x="119"/>
        <item x="83"/>
        <item x="352"/>
        <item x="220"/>
        <item x="72"/>
        <item x="349"/>
        <item x="268"/>
        <item x="304"/>
        <item x="134"/>
        <item x="105"/>
        <item x="363"/>
        <item x="186"/>
        <item x="333"/>
        <item x="367"/>
        <item x="321"/>
        <item x="187"/>
        <item x="185"/>
        <item x="297"/>
        <item x="150"/>
        <item x="88"/>
        <item x="60"/>
        <item x="70"/>
        <item x="289"/>
        <item x="18"/>
        <item x="357"/>
        <item x="266"/>
        <item x="171"/>
        <item x="291"/>
        <item x="271"/>
        <item x="43"/>
        <item x="48"/>
        <item x="41"/>
        <item x="108"/>
        <item x="61"/>
        <item x="270"/>
        <item x="133"/>
        <item x="353"/>
        <item x="157"/>
        <item x="306"/>
        <item x="90"/>
        <item x="334"/>
        <item x="341"/>
        <item x="325"/>
        <item x="226"/>
        <item x="323"/>
        <item x="362"/>
        <item x="97"/>
        <item x="348"/>
        <item x="344"/>
        <item x="84"/>
        <item x="144"/>
        <item x="280"/>
        <item x="257"/>
        <item x="298"/>
        <item x="206"/>
        <item x="161"/>
        <item x="177"/>
        <item x="0"/>
        <item x="180"/>
        <item x="142"/>
        <item x="103"/>
        <item x="336"/>
        <item x="332"/>
        <item x="261"/>
        <item x="236"/>
        <item x="37"/>
        <item x="31"/>
        <item x="77"/>
        <item x="167"/>
        <item x="233"/>
        <item x="232"/>
        <item x="360"/>
        <item x="51"/>
        <item x="204"/>
        <item x="38"/>
        <item x="237"/>
        <item x="16"/>
        <item x="62"/>
        <item x="63"/>
        <item x="126"/>
        <item x="285"/>
        <item x="36"/>
        <item x="50"/>
        <item x="96"/>
        <item x="39"/>
        <item x="64"/>
        <item x="111"/>
        <item x="201"/>
        <item x="255"/>
        <item x="214"/>
        <item x="124"/>
        <item x="12"/>
        <item x="238"/>
        <item x="52"/>
        <item x="140"/>
        <item x="66"/>
        <item x="58"/>
        <item x="81"/>
        <item x="316"/>
        <item x="33"/>
        <item x="109"/>
        <item x="294"/>
        <item x="76"/>
        <item x="284"/>
        <item x="42"/>
        <item x="168"/>
        <item x="125"/>
        <item x="245"/>
        <item x="122"/>
        <item x="159"/>
        <item x="24"/>
        <item x="6"/>
        <item x="218"/>
        <item x="303"/>
        <item x="82"/>
        <item x="67"/>
        <item x="40"/>
        <item x="117"/>
        <item x="192"/>
        <item x="27"/>
        <item x="361"/>
        <item x="210"/>
        <item x="370"/>
        <item x="132"/>
        <item x="98"/>
        <item x="178"/>
        <item x="301"/>
        <item x="193"/>
        <item x="213"/>
        <item x="101"/>
        <item x="136"/>
        <item x="13"/>
        <item x="183"/>
        <item x="320"/>
        <item x="34"/>
        <item x="69"/>
        <item x="347"/>
        <item x="227"/>
        <item x="230"/>
        <item x="205"/>
        <item x="54"/>
        <item x="123"/>
        <item x="46"/>
        <item x="55"/>
        <item x="4"/>
        <item x="2"/>
        <item x="10"/>
        <item x="165"/>
        <item x="146"/>
        <item x="115"/>
        <item x="129"/>
        <item x="152"/>
        <item x="375"/>
        <item x="91"/>
        <item x="244"/>
        <item x="106"/>
        <item x="135"/>
        <item x="164"/>
        <item x="331"/>
        <item x="20"/>
        <item x="339"/>
        <item x="49"/>
        <item x="310"/>
        <item x="234"/>
        <item x="267"/>
        <item x="253"/>
        <item x="343"/>
        <item x="95"/>
        <item x="99"/>
        <item x="75"/>
        <item x="350"/>
        <item x="260"/>
        <item x="259"/>
        <item x="92"/>
        <item x="65"/>
        <item t="default"/>
      </items>
    </pivotField>
    <pivotField compact="0" outline="0" showAll="0"/>
    <pivotField compact="0" outline="0" showAll="0"/>
    <pivotField compact="0" outline="0" showAll="0"/>
    <pivotField compact="0" numFmtId="164" outline="0" showAll="0"/>
    <pivotField compact="0" numFmtId="43" outline="0" showAll="0"/>
    <pivotField compact="0" numFmtId="164"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axis="axisPage" dataField="1" compact="0" outline="0" showAll="0">
      <items count="332">
        <item x="310"/>
        <item x="299"/>
        <item x="132"/>
        <item x="57"/>
        <item x="166"/>
        <item x="170"/>
        <item x="90"/>
        <item x="154"/>
        <item x="38"/>
        <item x="165"/>
        <item x="127"/>
        <item x="199"/>
        <item x="77"/>
        <item x="210"/>
        <item x="47"/>
        <item x="135"/>
        <item x="31"/>
        <item x="120"/>
        <item x="39"/>
        <item x="64"/>
        <item x="55"/>
        <item x="14"/>
        <item x="76"/>
        <item x="108"/>
        <item x="236"/>
        <item x="134"/>
        <item x="191"/>
        <item x="144"/>
        <item x="18"/>
        <item x="288"/>
        <item x="124"/>
        <item x="139"/>
        <item x="175"/>
        <item x="241"/>
        <item x="295"/>
        <item x="28"/>
        <item x="60"/>
        <item x="184"/>
        <item x="328"/>
        <item x="302"/>
        <item x="52"/>
        <item x="59"/>
        <item x="183"/>
        <item x="194"/>
        <item x="200"/>
        <item x="204"/>
        <item x="201"/>
        <item x="35"/>
        <item x="151"/>
        <item x="51"/>
        <item x="78"/>
        <item x="13"/>
        <item x="79"/>
        <item x="159"/>
        <item x="224"/>
        <item x="81"/>
        <item x="177"/>
        <item x="153"/>
        <item x="222"/>
        <item x="40"/>
        <item x="54"/>
        <item x="188"/>
        <item x="50"/>
        <item x="167"/>
        <item x="226"/>
        <item x="321"/>
        <item x="58"/>
        <item x="239"/>
        <item x="5"/>
        <item x="205"/>
        <item x="2"/>
        <item x="225"/>
        <item x="4"/>
        <item x="228"/>
        <item x="193"/>
        <item x="189"/>
        <item x="25"/>
        <item x="278"/>
        <item x="3"/>
        <item x="10"/>
        <item x="0"/>
        <item x="118"/>
        <item x="325"/>
        <item x="316"/>
        <item x="181"/>
        <item x="173"/>
        <item x="223"/>
        <item x="179"/>
        <item x="174"/>
        <item x="231"/>
        <item x="128"/>
        <item x="186"/>
        <item x="185"/>
        <item x="318"/>
        <item x="265"/>
        <item x="303"/>
        <item x="221"/>
        <item x="9"/>
        <item x="304"/>
        <item x="24"/>
        <item x="103"/>
        <item x="97"/>
        <item x="219"/>
        <item x="235"/>
        <item x="70"/>
        <item x="244"/>
        <item x="227"/>
        <item x="242"/>
        <item x="327"/>
        <item x="217"/>
        <item x="247"/>
        <item x="1"/>
        <item x="206"/>
        <item x="171"/>
        <item x="293"/>
        <item x="307"/>
        <item x="292"/>
        <item x="172"/>
        <item x="53"/>
        <item x="37"/>
        <item x="229"/>
        <item x="71"/>
        <item x="93"/>
        <item x="208"/>
        <item x="146"/>
        <item x="61"/>
        <item x="180"/>
        <item x="311"/>
        <item x="91"/>
        <item x="313"/>
        <item x="272"/>
        <item x="8"/>
        <item x="101"/>
        <item x="207"/>
        <item x="22"/>
        <item x="141"/>
        <item x="271"/>
        <item x="100"/>
        <item x="300"/>
        <item x="187"/>
        <item x="285"/>
        <item x="33"/>
        <item x="156"/>
        <item x="329"/>
        <item x="62"/>
        <item x="143"/>
        <item x="29"/>
        <item x="203"/>
        <item x="98"/>
        <item x="75"/>
        <item x="296"/>
        <item x="314"/>
        <item x="142"/>
        <item x="230"/>
        <item x="301"/>
        <item x="315"/>
        <item x="92"/>
        <item x="289"/>
        <item x="317"/>
        <item x="220"/>
        <item x="73"/>
        <item x="112"/>
        <item x="256"/>
        <item x="260"/>
        <item x="182"/>
        <item x="138"/>
        <item x="107"/>
        <item x="80"/>
        <item x="155"/>
        <item x="283"/>
        <item x="95"/>
        <item x="273"/>
        <item x="86"/>
        <item x="7"/>
        <item x="157"/>
        <item x="214"/>
        <item x="87"/>
        <item x="15"/>
        <item x="238"/>
        <item x="30"/>
        <item x="17"/>
        <item x="281"/>
        <item x="94"/>
        <item x="232"/>
        <item x="169"/>
        <item x="32"/>
        <item x="290"/>
        <item x="85"/>
        <item x="102"/>
        <item x="211"/>
        <item x="109"/>
        <item x="23"/>
        <item x="19"/>
        <item x="83"/>
        <item x="294"/>
        <item x="66"/>
        <item x="308"/>
        <item x="140"/>
        <item x="160"/>
        <item x="67"/>
        <item x="137"/>
        <item x="105"/>
        <item x="21"/>
        <item x="264"/>
        <item x="96"/>
        <item x="213"/>
        <item x="158"/>
        <item x="68"/>
        <item x="312"/>
        <item x="63"/>
        <item x="246"/>
        <item x="82"/>
        <item x="99"/>
        <item x="309"/>
        <item x="104"/>
        <item x="216"/>
        <item x="125"/>
        <item x="74"/>
        <item x="274"/>
        <item x="215"/>
        <item x="263"/>
        <item x="136"/>
        <item x="284"/>
        <item x="122"/>
        <item x="26"/>
        <item x="89"/>
        <item x="27"/>
        <item x="178"/>
        <item x="49"/>
        <item x="192"/>
        <item x="44"/>
        <item x="270"/>
        <item x="168"/>
        <item x="43"/>
        <item x="114"/>
        <item x="20"/>
        <item x="330"/>
        <item x="115"/>
        <item x="48"/>
        <item x="88"/>
        <item x="176"/>
        <item x="147"/>
        <item x="298"/>
        <item x="218"/>
        <item x="209"/>
        <item x="164"/>
        <item x="275"/>
        <item x="305"/>
        <item x="119"/>
        <item x="11"/>
        <item x="252"/>
        <item x="198"/>
        <item x="277"/>
        <item x="276"/>
        <item x="69"/>
        <item x="190"/>
        <item x="262"/>
        <item x="255"/>
        <item x="106"/>
        <item x="282"/>
        <item x="237"/>
        <item x="212"/>
        <item x="110"/>
        <item x="163"/>
        <item x="149"/>
        <item x="113"/>
        <item x="162"/>
        <item x="56"/>
        <item x="266"/>
        <item x="6"/>
        <item x="150"/>
        <item x="233"/>
        <item x="16"/>
        <item x="72"/>
        <item x="261"/>
        <item x="116"/>
        <item x="267"/>
        <item x="121"/>
        <item x="253"/>
        <item x="268"/>
        <item x="250"/>
        <item x="129"/>
        <item x="117"/>
        <item x="291"/>
        <item x="297"/>
        <item x="319"/>
        <item x="240"/>
        <item x="148"/>
        <item x="323"/>
        <item x="131"/>
        <item x="84"/>
        <item x="202"/>
        <item x="130"/>
        <item x="326"/>
        <item x="320"/>
        <item x="65"/>
        <item x="259"/>
        <item x="111"/>
        <item x="251"/>
        <item x="234"/>
        <item x="126"/>
        <item x="286"/>
        <item x="287"/>
        <item x="254"/>
        <item x="152"/>
        <item x="123"/>
        <item x="196"/>
        <item x="145"/>
        <item x="280"/>
        <item x="161"/>
        <item x="257"/>
        <item x="248"/>
        <item x="243"/>
        <item x="245"/>
        <item x="197"/>
        <item x="258"/>
        <item x="41"/>
        <item x="269"/>
        <item x="36"/>
        <item x="45"/>
        <item x="324"/>
        <item x="322"/>
        <item x="42"/>
        <item x="12"/>
        <item x="133"/>
        <item x="249"/>
        <item x="279"/>
        <item x="46"/>
        <item x="306"/>
        <item x="195"/>
        <item x="34"/>
        <item t="default"/>
      </items>
    </pivotField>
    <pivotField dataField="1" compact="0" outline="0" showAll="0"/>
    <pivotField dataField="1" compact="0" outline="0" showAll="0"/>
    <pivotField dataField="1" compact="0" outline="0" showAll="0"/>
    <pivotField dataField="1" compact="0" outline="0" showAll="0"/>
  </pivotFields>
  <rowFields count="1">
    <field x="1"/>
  </rowFields>
  <rowItems count="37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t="grand">
      <x/>
    </i>
  </rowItems>
  <colFields count="1">
    <field x="-2"/>
  </colFields>
  <colItems count="6">
    <i>
      <x/>
    </i>
    <i i="1">
      <x v="1"/>
    </i>
    <i i="2">
      <x v="2"/>
    </i>
    <i i="3">
      <x v="3"/>
    </i>
    <i i="4">
      <x v="4"/>
    </i>
    <i i="5">
      <x v="5"/>
    </i>
  </colItems>
  <pageFields count="1">
    <pageField fld="16" hier="-1"/>
  </pageFields>
  <dataFields count="6">
    <dataField name="Sum of PE" fld="16" baseField="0" baseItem="0" numFmtId="43"/>
    <dataField name="Sum of PS" fld="17" baseField="0" baseItem="0" numFmtId="43"/>
    <dataField name="Sum of M/B" fld="19" baseField="0" baseItem="0" numFmtId="43"/>
    <dataField name="Sum of PFCF" fld="18" baseField="0" baseItem="0" numFmtId="43"/>
    <dataField name="Sum of Div %" fld="20" baseField="0" baseItem="0" numFmtId="10"/>
    <dataField name="Sum of Payout Ratio" fld="11" baseField="0" baseItem="0" numFmtId="10"/>
  </dataFields>
  <formats count="3">
    <format dxfId="0">
      <pivotArea outline="0" fieldPosition="0">
        <references count="1">
          <reference field="4294967294" count="4" selected="0">
            <x v="0"/>
            <x v="1"/>
            <x v="2"/>
            <x v="3"/>
          </reference>
        </references>
      </pivotArea>
    </format>
    <format dxfId="1">
      <pivotArea outline="0" fieldPosition="0">
        <references count="1">
          <reference field="4294967294" count="1" selected="0">
            <x v="4"/>
          </reference>
        </references>
      </pivotArea>
    </format>
    <format dxfId="2">
      <pivotArea outline="0" fieldPosition="0">
        <references count="1">
          <reference field="4294967294" count="1" selected="0">
            <x v="5"/>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4473016-3EA4-4391-ACF7-3F2B3DF6E554}" name="Table1" displayName="Table1" ref="A1:D42" totalsRowShown="0">
  <autoFilter ref="A1:D42" xr:uid="{F4473016-3EA4-4391-ACF7-3F2B3DF6E554}"/>
  <tableColumns count="4">
    <tableColumn id="1" xr3:uid="{3FA8C0CF-2644-46C1-9FA2-B99B8501658B}" name="Category"/>
    <tableColumn id="2" xr3:uid="{8857FEAD-ABE6-4531-9A0E-271E1E52DE8B}" name="Filter"/>
    <tableColumn id="3" xr3:uid="{17120905-7D71-4CC5-93F0-DA99DD408281}" name="Description"/>
    <tableColumn id="4" xr3:uid="{92388938-7ACB-4732-80CA-C34A3313DF72}" name="Availability"/>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842C7D62-786D-4CE8-A584-FF8FD7901A5D}">
  <we:reference id="WA200002252" version="1.0.0.3" store="en-US" storeType="omex"/>
  <we:alternateReferences/>
  <we:properties/>
  <we:bindings/>
  <we:snapshot xmlns:r="http://schemas.openxmlformats.org/officeDocument/2006/relationships"/>
  <we:extLst>
    <a:ext xmlns:a="http://schemas.openxmlformats.org/drawingml/2006/main" uri="{D87F86FE-615C-45B5-9D79-34F1136793EB}">
      <we:containsCustomFunctions val="1"/>
    </a:ext>
    <a:ext xmlns:a="http://schemas.openxmlformats.org/drawingml/2006/main" uri="{7C84B067-C214-45C3-A712-C9D94CD141B2}">
      <we:customFunctionIdList>
        <we:customFunctionIds>_xldudf_WISE</we:customFunctionIds>
        <we:customFunctionIds>_xldudf_WISEPRICE</we:customFunctionIds>
        <we:customFunctionIds>_xldudf_WISEFUNDS</we:customFunctionIds>
        <we:customFunctionIds>_xldudf_WISEOPTIONS</we:customFunctionIds>
      </we:customFunctionIdList>
    </a:ext>
    <a:ext xmlns:a="http://schemas.openxmlformats.org/drawingml/2006/main" uri="{0858819E-0033-43BF-8937-05EC82904868}">
      <we:backgroundApp state="0" runtimeId="Taskpane.Url"/>
    </a:ext>
  </we:extLst>
</we:webextension>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E3B89-CDC4-4108-9900-45DAE0C4B5DD}">
  <dimension ref="A1:J12"/>
  <sheetViews>
    <sheetView workbookViewId="0">
      <selection activeCell="A4" sqref="A4"/>
    </sheetView>
  </sheetViews>
  <sheetFormatPr defaultRowHeight="15"/>
  <cols>
    <col min="1" max="1" width="13.85546875" bestFit="1" customWidth="1"/>
    <col min="2" max="2" width="39" bestFit="1" customWidth="1"/>
    <col min="3" max="3" width="17.85546875" bestFit="1" customWidth="1"/>
    <col min="4" max="4" width="22.28515625" bestFit="1" customWidth="1"/>
    <col min="5" max="5" width="20.140625" bestFit="1" customWidth="1"/>
    <col min="6" max="6" width="22.140625" bestFit="1" customWidth="1"/>
    <col min="7" max="7" width="17.5703125" bestFit="1" customWidth="1"/>
    <col min="8" max="8" width="22.140625" bestFit="1" customWidth="1"/>
    <col min="9" max="9" width="14.140625" bestFit="1" customWidth="1"/>
    <col min="10" max="10" width="18.28515625" bestFit="1" customWidth="1"/>
    <col min="11" max="22" width="6.28515625" bestFit="1" customWidth="1"/>
    <col min="23" max="31" width="7.42578125" bestFit="1" customWidth="1"/>
    <col min="32" max="181" width="8.42578125" bestFit="1" customWidth="1"/>
    <col min="182" max="1485" width="9.5703125" bestFit="1" customWidth="1"/>
    <col min="1486" max="3242" width="10.5703125" bestFit="1" customWidth="1"/>
    <col min="3243" max="3810" width="11.7109375" bestFit="1" customWidth="1"/>
    <col min="3811" max="3873" width="12.85546875" bestFit="1" customWidth="1"/>
    <col min="3874" max="3874" width="12.5703125" bestFit="1" customWidth="1"/>
    <col min="3875" max="3875" width="11.5703125" bestFit="1" customWidth="1"/>
    <col min="3876" max="3888" width="12.5703125" bestFit="1" customWidth="1"/>
    <col min="3889" max="3891" width="25" bestFit="1" customWidth="1"/>
    <col min="3892" max="3892" width="11.42578125" bestFit="1" customWidth="1"/>
    <col min="3893" max="3893" width="11.140625" bestFit="1" customWidth="1"/>
  </cols>
  <sheetData>
    <row r="1" spans="1:10">
      <c r="A1" s="6" t="s">
        <v>0</v>
      </c>
      <c r="B1" t="s">
        <v>1</v>
      </c>
    </row>
    <row r="3" spans="1:10">
      <c r="A3" s="6" t="s">
        <v>2</v>
      </c>
      <c r="B3" t="s">
        <v>3</v>
      </c>
      <c r="C3" t="s">
        <v>4</v>
      </c>
      <c r="D3" t="s">
        <v>5</v>
      </c>
      <c r="E3" t="s">
        <v>6</v>
      </c>
      <c r="F3" t="s">
        <v>7</v>
      </c>
      <c r="G3" t="s">
        <v>8</v>
      </c>
      <c r="H3" t="s">
        <v>9</v>
      </c>
      <c r="I3" t="s">
        <v>10</v>
      </c>
      <c r="J3" t="s">
        <v>11</v>
      </c>
    </row>
    <row r="4" spans="1:10">
      <c r="A4">
        <v>2017</v>
      </c>
      <c r="B4" s="3">
        <v>1167944942</v>
      </c>
      <c r="C4" s="3">
        <v>296668585</v>
      </c>
      <c r="D4" s="2">
        <v>0.25400905000000001</v>
      </c>
      <c r="E4" s="3">
        <v>84940780</v>
      </c>
      <c r="F4" s="3">
        <v>0</v>
      </c>
      <c r="G4" s="3">
        <v>208080222</v>
      </c>
      <c r="H4" s="2">
        <v>0.17815927300000001</v>
      </c>
      <c r="I4" s="3">
        <v>225902261</v>
      </c>
      <c r="J4" s="2">
        <v>0.18097469499999999</v>
      </c>
    </row>
    <row r="5" spans="1:10">
      <c r="A5">
        <v>2018</v>
      </c>
      <c r="B5" s="3">
        <v>1351924291</v>
      </c>
      <c r="C5" s="3">
        <v>298381195</v>
      </c>
      <c r="D5" s="2">
        <v>0.220708509</v>
      </c>
      <c r="E5" s="3">
        <v>10312003</v>
      </c>
      <c r="F5" s="3">
        <v>3655741</v>
      </c>
      <c r="G5" s="3">
        <v>222249855</v>
      </c>
      <c r="H5" s="2">
        <v>0.164395193</v>
      </c>
      <c r="I5" s="3">
        <v>228450632</v>
      </c>
      <c r="J5" s="2">
        <v>0.169702362</v>
      </c>
    </row>
    <row r="6" spans="1:10">
      <c r="A6">
        <v>2019</v>
      </c>
      <c r="B6" s="3">
        <v>1512298527</v>
      </c>
      <c r="C6" s="3">
        <v>379806580</v>
      </c>
      <c r="D6" s="2">
        <v>0.25114524199999999</v>
      </c>
      <c r="E6" s="3">
        <v>10949030</v>
      </c>
      <c r="F6" s="3">
        <v>1218751</v>
      </c>
      <c r="G6" s="3">
        <v>272086393</v>
      </c>
      <c r="H6" s="2">
        <v>0.17991579599999999</v>
      </c>
      <c r="I6" s="3">
        <v>316868986</v>
      </c>
      <c r="J6" s="2">
        <v>0.20081301300000001</v>
      </c>
    </row>
    <row r="7" spans="1:10">
      <c r="A7">
        <v>2020</v>
      </c>
      <c r="B7" s="3">
        <v>1416355176</v>
      </c>
      <c r="C7" s="3">
        <v>265827680</v>
      </c>
      <c r="D7" s="2">
        <v>0.18768433600000001</v>
      </c>
      <c r="E7" s="3">
        <v>12569868</v>
      </c>
      <c r="F7" s="3">
        <v>76999</v>
      </c>
      <c r="G7" s="3">
        <v>177317858</v>
      </c>
      <c r="H7" s="2">
        <v>0.12519307399999999</v>
      </c>
      <c r="I7" s="3">
        <v>213997124</v>
      </c>
      <c r="J7" s="2">
        <v>0.14568764100000001</v>
      </c>
    </row>
    <row r="8" spans="1:10">
      <c r="A8">
        <v>2021</v>
      </c>
      <c r="B8" s="3">
        <v>1318728548</v>
      </c>
      <c r="C8" s="3">
        <v>218686473</v>
      </c>
      <c r="D8" s="2">
        <v>0.16583130300000001</v>
      </c>
      <c r="E8" s="3">
        <v>18191808</v>
      </c>
      <c r="F8" s="3">
        <v>1928716</v>
      </c>
      <c r="G8" s="3">
        <v>144925035</v>
      </c>
      <c r="H8" s="2">
        <v>0.109897549</v>
      </c>
      <c r="I8" s="3">
        <v>186598276</v>
      </c>
      <c r="J8" s="2">
        <v>0.13066194</v>
      </c>
    </row>
    <row r="9" spans="1:10">
      <c r="A9">
        <v>2022</v>
      </c>
      <c r="B9" s="3">
        <v>1683594673</v>
      </c>
      <c r="C9" s="3">
        <v>229218717</v>
      </c>
      <c r="D9" s="2">
        <v>0.136148398</v>
      </c>
      <c r="E9" s="3">
        <v>24340854</v>
      </c>
      <c r="F9" s="3">
        <v>10551899</v>
      </c>
      <c r="G9" s="3">
        <v>154114400</v>
      </c>
      <c r="H9" s="2">
        <v>9.1538896999999994E-2</v>
      </c>
      <c r="I9" s="3">
        <v>149377313</v>
      </c>
      <c r="J9" s="2">
        <v>0.120772649</v>
      </c>
    </row>
    <row r="10" spans="1:10">
      <c r="A10">
        <v>2023</v>
      </c>
      <c r="B10" s="3">
        <v>1890018520</v>
      </c>
      <c r="C10" s="3">
        <v>234870584</v>
      </c>
      <c r="D10" s="2">
        <v>0.124268933</v>
      </c>
      <c r="E10" s="3">
        <v>17931076</v>
      </c>
      <c r="F10" s="3">
        <v>44181690</v>
      </c>
      <c r="G10" s="3">
        <v>97047926</v>
      </c>
      <c r="H10" s="2">
        <v>5.1347605999999997E-2</v>
      </c>
      <c r="I10" s="3">
        <v>141414235</v>
      </c>
      <c r="J10" s="2">
        <v>7.4821612999999995E-2</v>
      </c>
    </row>
    <row r="11" spans="1:10">
      <c r="A11">
        <v>2024</v>
      </c>
      <c r="B11" s="3">
        <v>0</v>
      </c>
      <c r="C11" s="3">
        <v>0</v>
      </c>
      <c r="D11" s="2">
        <v>0</v>
      </c>
      <c r="E11" s="3">
        <v>0</v>
      </c>
      <c r="F11" s="3">
        <v>0</v>
      </c>
      <c r="G11" s="3">
        <v>0</v>
      </c>
      <c r="H11" s="2">
        <v>0</v>
      </c>
      <c r="I11" s="3">
        <v>0</v>
      </c>
      <c r="J11" s="2">
        <v>0</v>
      </c>
    </row>
    <row r="12" spans="1:10">
      <c r="A12" t="s">
        <v>12</v>
      </c>
      <c r="B12" s="3">
        <v>10340864677</v>
      </c>
      <c r="C12" s="3">
        <v>1923459814</v>
      </c>
      <c r="D12" s="2">
        <v>1.3397957709999999</v>
      </c>
      <c r="E12" s="3">
        <v>179235419</v>
      </c>
      <c r="F12" s="3">
        <v>61613796</v>
      </c>
      <c r="G12" s="3">
        <v>1275821689</v>
      </c>
      <c r="H12" s="2">
        <v>0.90044738800000002</v>
      </c>
      <c r="I12" s="3">
        <v>1462608827</v>
      </c>
      <c r="J12" s="2">
        <v>1.0234339129999999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A1380-E381-495A-9BD1-F8A3BA4C042A}">
  <dimension ref="A1:N15321"/>
  <sheetViews>
    <sheetView showGridLines="0" workbookViewId="0">
      <pane xSplit="2" ySplit="1" topLeftCell="C2" activePane="bottomRight" state="frozen"/>
      <selection pane="bottomRight" activeCell="B3" sqref="B3"/>
      <selection pane="bottomLeft"/>
      <selection pane="topRight"/>
    </sheetView>
  </sheetViews>
  <sheetFormatPr defaultRowHeight="15"/>
  <cols>
    <col min="2" max="2" width="69.140625" bestFit="1" customWidth="1"/>
    <col min="5" max="5" width="25" bestFit="1" customWidth="1"/>
    <col min="6" max="6" width="14.7109375" customWidth="1"/>
    <col min="7" max="10" width="25" bestFit="1" customWidth="1"/>
    <col min="11" max="11" width="15.7109375" bestFit="1" customWidth="1"/>
    <col min="12" max="12" width="15.5703125" bestFit="1" customWidth="1"/>
    <col min="13" max="13" width="11.7109375" bestFit="1" customWidth="1"/>
  </cols>
  <sheetData>
    <row r="1" spans="1:14">
      <c r="A1" s="4" t="s">
        <v>13</v>
      </c>
      <c r="B1" s="4" t="s">
        <v>0</v>
      </c>
      <c r="C1" s="4" t="s">
        <v>2</v>
      </c>
      <c r="D1" s="4" t="s">
        <v>14</v>
      </c>
      <c r="E1" s="4" t="s">
        <v>15</v>
      </c>
      <c r="F1" s="4" t="s">
        <v>16</v>
      </c>
      <c r="G1" s="4" t="s">
        <v>17</v>
      </c>
      <c r="H1" s="4" t="s">
        <v>18</v>
      </c>
      <c r="I1" s="4" t="s">
        <v>19</v>
      </c>
      <c r="J1" s="4" t="s">
        <v>20</v>
      </c>
      <c r="K1" s="4" t="s">
        <v>21</v>
      </c>
      <c r="L1" s="4" t="s">
        <v>22</v>
      </c>
      <c r="M1" s="4" t="s">
        <v>23</v>
      </c>
      <c r="N1" s="4"/>
    </row>
    <row r="2" spans="1:14">
      <c r="A2" s="9" t="s">
        <v>24</v>
      </c>
      <c r="B2" s="10" t="s">
        <v>25</v>
      </c>
      <c r="C2">
        <v>2021</v>
      </c>
      <c r="D2" t="s">
        <v>26</v>
      </c>
      <c r="E2" s="3" cm="1">
        <f t="array" ref="E2:M383">_xldudf_WISE(A2:A383, {"Revenue","Gross Profit","General And Administrative Expenses","Interest Expense","Net Income","EBITDA","Gross Profit Ratio","Net Income Ratio","EBITDA Ratio"}, 2021)</f>
        <v>11575571000</v>
      </c>
      <c r="F2" s="3">
        <v>11575571000</v>
      </c>
      <c r="G2" s="3">
        <v>1132413000</v>
      </c>
      <c r="H2" s="3">
        <v>242502000</v>
      </c>
      <c r="I2" s="3">
        <v>6025379000</v>
      </c>
      <c r="J2" s="3">
        <v>7243751000</v>
      </c>
      <c r="K2" s="2">
        <v>1</v>
      </c>
      <c r="L2" s="2">
        <v>0.52052542400000001</v>
      </c>
      <c r="M2" s="2">
        <v>0.62297168800000002</v>
      </c>
    </row>
    <row r="3" spans="1:14">
      <c r="A3" s="9" t="s">
        <v>27</v>
      </c>
      <c r="B3" s="10" t="s">
        <v>28</v>
      </c>
      <c r="C3">
        <v>2021</v>
      </c>
      <c r="D3" t="s">
        <v>26</v>
      </c>
      <c r="E3" s="3">
        <v>3546885000</v>
      </c>
      <c r="F3" s="3">
        <v>3546885000</v>
      </c>
      <c r="G3" s="3">
        <v>502565000</v>
      </c>
      <c r="H3" s="3">
        <v>39685000</v>
      </c>
      <c r="I3" s="3">
        <v>1006076000</v>
      </c>
      <c r="J3" s="3">
        <v>1343910000</v>
      </c>
      <c r="K3" s="2">
        <v>1</v>
      </c>
      <c r="L3" s="2">
        <v>0.28365058399999998</v>
      </c>
      <c r="M3" s="2">
        <v>0.381156987</v>
      </c>
    </row>
    <row r="4" spans="1:14">
      <c r="A4" s="9" t="s">
        <v>29</v>
      </c>
      <c r="B4" s="10" t="s">
        <v>30</v>
      </c>
      <c r="C4">
        <v>2021</v>
      </c>
      <c r="D4" t="s">
        <v>26</v>
      </c>
      <c r="E4" s="3">
        <v>2772912000</v>
      </c>
      <c r="F4" s="3">
        <v>2772912000</v>
      </c>
      <c r="G4" s="3">
        <v>254774000</v>
      </c>
      <c r="H4" s="3">
        <v>31921000</v>
      </c>
      <c r="I4" s="3">
        <v>1061656000</v>
      </c>
      <c r="J4" s="3">
        <v>1363408000</v>
      </c>
      <c r="K4" s="2">
        <v>1</v>
      </c>
      <c r="L4" s="2">
        <v>0.38286682</v>
      </c>
      <c r="M4" s="2">
        <v>0.51145366299999995</v>
      </c>
    </row>
    <row r="5" spans="1:14">
      <c r="A5" s="9" t="s">
        <v>31</v>
      </c>
      <c r="B5" s="10" t="s">
        <v>32</v>
      </c>
      <c r="C5">
        <v>2021</v>
      </c>
      <c r="D5" t="s">
        <v>26</v>
      </c>
      <c r="E5" s="3">
        <v>7244825000</v>
      </c>
      <c r="F5" s="3">
        <v>7244825000</v>
      </c>
      <c r="G5" s="3">
        <v>118169000</v>
      </c>
      <c r="H5" s="3">
        <v>0</v>
      </c>
      <c r="I5" s="3">
        <v>3449877000</v>
      </c>
      <c r="J5" s="3">
        <v>4062349000</v>
      </c>
      <c r="K5" s="2">
        <v>1</v>
      </c>
      <c r="L5" s="2">
        <v>0.476185001</v>
      </c>
      <c r="M5" s="2">
        <v>0.56072424099999996</v>
      </c>
    </row>
    <row r="6" spans="1:14">
      <c r="A6" s="9" t="s">
        <v>33</v>
      </c>
      <c r="B6" s="10" t="s">
        <v>34</v>
      </c>
      <c r="C6">
        <v>2021</v>
      </c>
      <c r="D6" t="s">
        <v>26</v>
      </c>
      <c r="E6" s="3">
        <v>7942951000</v>
      </c>
      <c r="F6" s="3">
        <v>7942951000</v>
      </c>
      <c r="G6" s="3">
        <v>1268366000</v>
      </c>
      <c r="H6" s="3">
        <v>142352000</v>
      </c>
      <c r="I6" s="3">
        <v>3204427000</v>
      </c>
      <c r="J6" s="3">
        <v>4418462000</v>
      </c>
      <c r="K6" s="2">
        <v>1</v>
      </c>
      <c r="L6" s="2">
        <v>0.403430287</v>
      </c>
      <c r="M6" s="2">
        <v>0.57005412700000002</v>
      </c>
    </row>
    <row r="7" spans="1:14">
      <c r="A7" s="9" t="s">
        <v>35</v>
      </c>
      <c r="B7" s="10" t="s">
        <v>36</v>
      </c>
      <c r="C7">
        <v>2021</v>
      </c>
      <c r="D7" t="s">
        <v>26</v>
      </c>
      <c r="E7" s="3">
        <v>5760698000</v>
      </c>
      <c r="F7" s="3">
        <v>5760698000</v>
      </c>
      <c r="G7" s="3">
        <v>683233000</v>
      </c>
      <c r="H7" s="3">
        <v>93283000</v>
      </c>
      <c r="I7" s="3">
        <v>2176591000</v>
      </c>
      <c r="J7" s="3">
        <v>2746998000</v>
      </c>
      <c r="K7" s="2">
        <v>1</v>
      </c>
      <c r="L7" s="2">
        <v>0.37783459600000002</v>
      </c>
      <c r="M7" s="2">
        <v>0.49249118800000002</v>
      </c>
    </row>
    <row r="8" spans="1:14">
      <c r="A8" s="9" t="s">
        <v>37</v>
      </c>
      <c r="B8" s="10" t="s">
        <v>38</v>
      </c>
      <c r="C8">
        <v>2021</v>
      </c>
      <c r="D8" t="s">
        <v>26</v>
      </c>
      <c r="E8" s="3">
        <v>1166080140</v>
      </c>
      <c r="F8" s="3">
        <v>820688541</v>
      </c>
      <c r="G8" s="3">
        <v>29118156</v>
      </c>
      <c r="H8" s="3">
        <v>956484</v>
      </c>
      <c r="I8" s="3">
        <v>587703531</v>
      </c>
      <c r="J8" s="3">
        <v>713638531</v>
      </c>
      <c r="K8" s="2">
        <v>0.70380114800000004</v>
      </c>
      <c r="L8" s="2">
        <v>0.50399926299999998</v>
      </c>
      <c r="M8" s="2">
        <v>0.58325688499999995</v>
      </c>
    </row>
    <row r="9" spans="1:14">
      <c r="A9" s="9" t="s">
        <v>39</v>
      </c>
      <c r="B9" s="10" t="s">
        <v>40</v>
      </c>
      <c r="C9">
        <v>2021</v>
      </c>
      <c r="D9" t="s">
        <v>26</v>
      </c>
      <c r="E9" s="3">
        <v>25636857000</v>
      </c>
      <c r="F9" s="3">
        <v>25636857000</v>
      </c>
      <c r="G9" s="3">
        <v>2652244000</v>
      </c>
      <c r="H9" s="3">
        <v>0</v>
      </c>
      <c r="I9" s="3">
        <v>14746211000</v>
      </c>
      <c r="J9" s="3">
        <v>17502688000</v>
      </c>
      <c r="K9" s="2">
        <v>1</v>
      </c>
      <c r="L9" s="2">
        <v>0.57519574299999998</v>
      </c>
      <c r="M9" s="2">
        <v>0.68599368500000002</v>
      </c>
    </row>
    <row r="10" spans="1:14">
      <c r="A10" s="9" t="s">
        <v>41</v>
      </c>
      <c r="B10" s="10" t="s">
        <v>42</v>
      </c>
      <c r="C10">
        <v>2021</v>
      </c>
      <c r="D10" t="s">
        <v>26</v>
      </c>
      <c r="E10" s="3">
        <v>4583950000</v>
      </c>
      <c r="F10" s="3">
        <v>4583950000</v>
      </c>
      <c r="G10" s="3">
        <v>679991000</v>
      </c>
      <c r="H10" s="3">
        <v>81028000</v>
      </c>
      <c r="I10" s="3">
        <v>1686537000</v>
      </c>
      <c r="J10" s="3">
        <v>2156651000</v>
      </c>
      <c r="K10" s="2">
        <v>1</v>
      </c>
      <c r="L10" s="2">
        <v>0.367922207</v>
      </c>
      <c r="M10" s="2">
        <v>0.47047873600000001</v>
      </c>
    </row>
    <row r="11" spans="1:14">
      <c r="A11" s="9" t="s">
        <v>43</v>
      </c>
      <c r="B11" s="10" t="s">
        <v>44</v>
      </c>
      <c r="C11">
        <v>2021</v>
      </c>
      <c r="D11" t="s">
        <v>26</v>
      </c>
      <c r="E11" s="3">
        <v>6650888000</v>
      </c>
      <c r="F11" s="3">
        <v>6650888000</v>
      </c>
      <c r="G11" s="3">
        <v>936707000</v>
      </c>
      <c r="H11" s="3">
        <v>0</v>
      </c>
      <c r="I11" s="3">
        <v>2709387000</v>
      </c>
      <c r="J11" s="3">
        <v>3286855000</v>
      </c>
      <c r="K11" s="2">
        <v>1</v>
      </c>
      <c r="L11" s="2">
        <v>0.40737221899999998</v>
      </c>
      <c r="M11" s="2">
        <v>0.49207188600000001</v>
      </c>
    </row>
    <row r="12" spans="1:14">
      <c r="A12" s="9" t="s">
        <v>45</v>
      </c>
      <c r="B12" s="10" t="s">
        <v>46</v>
      </c>
      <c r="C12">
        <v>2021</v>
      </c>
      <c r="D12" t="s">
        <v>26</v>
      </c>
      <c r="E12" s="3">
        <v>29293402000</v>
      </c>
      <c r="F12" s="3">
        <v>29293402000</v>
      </c>
      <c r="G12" s="3">
        <v>3145915000</v>
      </c>
      <c r="H12" s="3">
        <v>491549000</v>
      </c>
      <c r="I12" s="3">
        <v>12668176000</v>
      </c>
      <c r="J12" s="3">
        <v>16250664000</v>
      </c>
      <c r="K12" s="2">
        <v>1</v>
      </c>
      <c r="L12" s="2">
        <v>0.43245834</v>
      </c>
      <c r="M12" s="2">
        <v>0.54998617100000002</v>
      </c>
    </row>
    <row r="13" spans="1:14">
      <c r="A13" s="9" t="s">
        <v>47</v>
      </c>
      <c r="B13" s="10" t="s">
        <v>48</v>
      </c>
      <c r="C13">
        <v>2021</v>
      </c>
      <c r="D13" t="s">
        <v>26</v>
      </c>
      <c r="E13" s="3">
        <v>232133000</v>
      </c>
      <c r="F13" s="3">
        <v>221507000</v>
      </c>
      <c r="G13" s="3">
        <v>20334000</v>
      </c>
      <c r="H13" s="3">
        <v>42769000</v>
      </c>
      <c r="I13" s="3">
        <v>107753000</v>
      </c>
      <c r="J13" s="3">
        <v>193660000</v>
      </c>
      <c r="K13" s="2">
        <v>0.95422451799999997</v>
      </c>
      <c r="L13" s="2">
        <v>0.46418647899999999</v>
      </c>
      <c r="M13" s="2">
        <v>0.56916939899999996</v>
      </c>
    </row>
    <row r="14" spans="1:14">
      <c r="A14" s="9" t="s">
        <v>49</v>
      </c>
      <c r="B14" s="10" t="s">
        <v>50</v>
      </c>
      <c r="C14">
        <v>2021</v>
      </c>
      <c r="D14" t="s">
        <v>26</v>
      </c>
      <c r="E14" s="3">
        <v>211829989</v>
      </c>
      <c r="F14" s="3">
        <v>179511737</v>
      </c>
      <c r="G14" s="3">
        <v>13067969</v>
      </c>
      <c r="H14" s="3">
        <v>74077401</v>
      </c>
      <c r="I14" s="3">
        <v>103195599</v>
      </c>
      <c r="J14" s="3">
        <v>0</v>
      </c>
      <c r="K14" s="2">
        <v>0.84743306600000001</v>
      </c>
      <c r="L14" s="2">
        <v>0.48716236800000001</v>
      </c>
      <c r="M14" s="2">
        <v>0.58413643699999995</v>
      </c>
    </row>
    <row r="15" spans="1:14">
      <c r="A15" s="9" t="s">
        <v>51</v>
      </c>
      <c r="B15" s="10" t="s">
        <v>52</v>
      </c>
      <c r="C15">
        <v>2021</v>
      </c>
      <c r="D15" t="s">
        <v>26</v>
      </c>
      <c r="E15" s="3">
        <v>838556000</v>
      </c>
      <c r="F15" s="3">
        <v>51915000</v>
      </c>
      <c r="G15" s="3">
        <v>23815000</v>
      </c>
      <c r="H15" s="3">
        <v>17279000</v>
      </c>
      <c r="I15" s="3">
        <v>-34089000</v>
      </c>
      <c r="J15" s="3">
        <v>28023000</v>
      </c>
      <c r="K15" s="2">
        <v>6.1909998000000001E-2</v>
      </c>
      <c r="L15" s="2">
        <v>-4.0652026000000001E-2</v>
      </c>
      <c r="M15" s="2">
        <v>4.6380921999999998E-2</v>
      </c>
    </row>
    <row r="16" spans="1:14">
      <c r="A16" s="9" t="s">
        <v>53</v>
      </c>
      <c r="B16" s="10" t="s">
        <v>54</v>
      </c>
      <c r="C16">
        <v>2021</v>
      </c>
      <c r="D16" t="s">
        <v>26</v>
      </c>
      <c r="E16" s="3">
        <v>1057399630</v>
      </c>
      <c r="F16" s="3">
        <v>394102245</v>
      </c>
      <c r="G16" s="3">
        <v>13277568</v>
      </c>
      <c r="H16" s="3">
        <v>13121545</v>
      </c>
      <c r="I16" s="3">
        <v>220710095</v>
      </c>
      <c r="J16" s="3">
        <v>342839175</v>
      </c>
      <c r="K16" s="2">
        <v>0.37270889299999999</v>
      </c>
      <c r="L16" s="2">
        <v>0.20872912099999999</v>
      </c>
      <c r="M16" s="2">
        <v>0.31987401799999998</v>
      </c>
    </row>
    <row r="17" spans="1:13">
      <c r="A17" s="9" t="s">
        <v>55</v>
      </c>
      <c r="B17" s="10" t="s">
        <v>56</v>
      </c>
      <c r="C17">
        <v>2021</v>
      </c>
      <c r="D17" t="s">
        <v>26</v>
      </c>
      <c r="E17" s="3">
        <v>513378612</v>
      </c>
      <c r="F17" s="3">
        <v>143761823</v>
      </c>
      <c r="G17" s="3">
        <v>6741487</v>
      </c>
      <c r="H17" s="3">
        <v>91500</v>
      </c>
      <c r="I17" s="3">
        <v>57719079</v>
      </c>
      <c r="J17" s="3">
        <v>87540867</v>
      </c>
      <c r="K17" s="2">
        <v>0.280030799</v>
      </c>
      <c r="L17" s="2">
        <v>0.112429847</v>
      </c>
      <c r="M17" s="2">
        <v>0.182251734</v>
      </c>
    </row>
    <row r="18" spans="1:13">
      <c r="A18" s="9" t="s">
        <v>57</v>
      </c>
      <c r="B18" s="10" t="s">
        <v>58</v>
      </c>
      <c r="C18">
        <v>2021</v>
      </c>
      <c r="D18" t="s">
        <v>26</v>
      </c>
      <c r="E18" s="3">
        <v>26769006109</v>
      </c>
      <c r="F18" s="3">
        <v>9154668071</v>
      </c>
      <c r="G18" s="3">
        <v>561195262</v>
      </c>
      <c r="H18" s="3">
        <v>1013059915</v>
      </c>
      <c r="I18" s="3">
        <v>5227700464</v>
      </c>
      <c r="J18" s="3">
        <v>12001489183</v>
      </c>
      <c r="K18" s="2">
        <v>0.34198759699999998</v>
      </c>
      <c r="L18" s="2">
        <v>0.1952893</v>
      </c>
      <c r="M18" s="2">
        <v>0.46901754200000001</v>
      </c>
    </row>
    <row r="19" spans="1:13">
      <c r="A19" s="9" t="s">
        <v>59</v>
      </c>
      <c r="B19" s="10" t="s">
        <v>60</v>
      </c>
      <c r="C19">
        <v>2021</v>
      </c>
      <c r="D19" t="s">
        <v>26</v>
      </c>
      <c r="E19" s="3">
        <v>2347549100</v>
      </c>
      <c r="F19" s="3">
        <v>910728694</v>
      </c>
      <c r="G19" s="3">
        <v>39715604</v>
      </c>
      <c r="H19" s="3">
        <v>52307316</v>
      </c>
      <c r="I19" s="3">
        <v>202368832</v>
      </c>
      <c r="J19" s="3">
        <v>374567783</v>
      </c>
      <c r="K19" s="2">
        <v>0.38794873099999999</v>
      </c>
      <c r="L19" s="2">
        <v>8.6204301999999997E-2</v>
      </c>
      <c r="M19" s="2">
        <v>0.178826872</v>
      </c>
    </row>
    <row r="20" spans="1:13">
      <c r="A20" s="9" t="s">
        <v>61</v>
      </c>
      <c r="B20" s="10" t="s">
        <v>62</v>
      </c>
      <c r="C20">
        <v>2021</v>
      </c>
      <c r="D20" t="s">
        <v>26</v>
      </c>
      <c r="E20" s="3">
        <v>230196000</v>
      </c>
      <c r="F20" s="3">
        <v>27649000</v>
      </c>
      <c r="G20" s="3">
        <v>3292000</v>
      </c>
      <c r="H20" s="3">
        <v>12036000</v>
      </c>
      <c r="I20" s="3">
        <v>-85517000</v>
      </c>
      <c r="J20" s="3">
        <v>-50143000</v>
      </c>
      <c r="K20" s="2">
        <v>0.12011068799999999</v>
      </c>
      <c r="L20" s="2">
        <v>-0.37149646400000003</v>
      </c>
      <c r="M20" s="2">
        <v>4.0183149999999997E-3</v>
      </c>
    </row>
    <row r="21" spans="1:13">
      <c r="A21" s="9" t="s">
        <v>63</v>
      </c>
      <c r="B21" s="10" t="s">
        <v>64</v>
      </c>
      <c r="C21">
        <v>2021</v>
      </c>
      <c r="D21" t="s">
        <v>26</v>
      </c>
      <c r="E21" s="3">
        <v>1086445000</v>
      </c>
      <c r="F21" s="3">
        <v>235522000</v>
      </c>
      <c r="G21" s="3">
        <v>28148000</v>
      </c>
      <c r="H21" s="3">
        <v>495000</v>
      </c>
      <c r="I21" s="3">
        <v>27423000</v>
      </c>
      <c r="J21" s="3">
        <v>53014000</v>
      </c>
      <c r="K21" s="2">
        <v>0.21678225800000001</v>
      </c>
      <c r="L21" s="2">
        <v>2.5241038E-2</v>
      </c>
      <c r="M21" s="2">
        <v>6.9376728999999998E-2</v>
      </c>
    </row>
    <row r="22" spans="1:13">
      <c r="A22" s="9" t="s">
        <v>65</v>
      </c>
      <c r="B22" s="10" t="s">
        <v>66</v>
      </c>
      <c r="C22">
        <v>2021</v>
      </c>
      <c r="D22" t="s">
        <v>26</v>
      </c>
      <c r="E22" s="3">
        <v>921327393</v>
      </c>
      <c r="F22" s="3">
        <v>85645966</v>
      </c>
      <c r="G22" s="3">
        <v>1867461</v>
      </c>
      <c r="H22" s="3">
        <v>0</v>
      </c>
      <c r="I22" s="3">
        <v>46182991</v>
      </c>
      <c r="J22" s="3">
        <v>58169463</v>
      </c>
      <c r="K22" s="2">
        <v>9.2959317999999999E-2</v>
      </c>
      <c r="L22" s="2">
        <v>5.0126579999999997E-2</v>
      </c>
      <c r="M22" s="2">
        <v>6.3136582999999996E-2</v>
      </c>
    </row>
    <row r="23" spans="1:13">
      <c r="A23" s="9" t="s">
        <v>67</v>
      </c>
      <c r="B23" s="10" t="s">
        <v>68</v>
      </c>
      <c r="C23">
        <v>2021</v>
      </c>
      <c r="D23" t="s">
        <v>26</v>
      </c>
      <c r="E23" s="3">
        <v>3227410000</v>
      </c>
      <c r="F23" s="3">
        <v>425472000</v>
      </c>
      <c r="G23" s="3">
        <v>16967000</v>
      </c>
      <c r="H23" s="3">
        <v>0</v>
      </c>
      <c r="I23" s="3">
        <v>170342000</v>
      </c>
      <c r="J23" s="3">
        <v>281422000</v>
      </c>
      <c r="K23" s="2">
        <v>0.131830787</v>
      </c>
      <c r="L23" s="2">
        <v>5.2779782999999997E-2</v>
      </c>
      <c r="M23" s="2">
        <v>8.5040946000000006E-2</v>
      </c>
    </row>
    <row r="24" spans="1:13">
      <c r="A24" s="9" t="s">
        <v>69</v>
      </c>
      <c r="B24" s="10" t="s">
        <v>70</v>
      </c>
      <c r="C24">
        <v>2021</v>
      </c>
      <c r="D24" t="s">
        <v>26</v>
      </c>
      <c r="E24" s="3">
        <v>770687910</v>
      </c>
      <c r="F24" s="3">
        <v>149550172</v>
      </c>
      <c r="G24" s="3">
        <v>13326040</v>
      </c>
      <c r="H24" s="3">
        <v>7731958</v>
      </c>
      <c r="I24" s="3">
        <v>48845470</v>
      </c>
      <c r="J24" s="3">
        <v>98978036</v>
      </c>
      <c r="K24" s="2">
        <v>0.19404764199999999</v>
      </c>
      <c r="L24" s="2">
        <v>6.3379053000000005E-2</v>
      </c>
      <c r="M24" s="2">
        <v>0.12818886099999999</v>
      </c>
    </row>
    <row r="25" spans="1:13">
      <c r="A25" s="9" t="s">
        <v>71</v>
      </c>
      <c r="B25" s="10" t="s">
        <v>72</v>
      </c>
      <c r="C25">
        <v>2021</v>
      </c>
      <c r="D25" t="s">
        <v>26</v>
      </c>
      <c r="E25" s="3">
        <v>1619027590</v>
      </c>
      <c r="F25" s="3">
        <v>364173517</v>
      </c>
      <c r="G25" s="3">
        <v>6231935</v>
      </c>
      <c r="H25" s="3">
        <v>13310210</v>
      </c>
      <c r="I25" s="3">
        <v>207831707</v>
      </c>
      <c r="J25" s="3">
        <v>327941522</v>
      </c>
      <c r="K25" s="2">
        <v>0.22493348399999999</v>
      </c>
      <c r="L25" s="2">
        <v>0.128368231</v>
      </c>
      <c r="M25" s="2">
        <v>0.20220323600000001</v>
      </c>
    </row>
    <row r="26" spans="1:13">
      <c r="A26" s="9" t="s">
        <v>73</v>
      </c>
      <c r="B26" s="10" t="s">
        <v>74</v>
      </c>
      <c r="C26">
        <v>2021</v>
      </c>
      <c r="D26" t="s">
        <v>26</v>
      </c>
      <c r="E26" s="3">
        <v>373484610</v>
      </c>
      <c r="F26" s="3">
        <v>27334583</v>
      </c>
      <c r="G26" s="3">
        <v>5355311</v>
      </c>
      <c r="H26" s="3">
        <v>7027056</v>
      </c>
      <c r="I26" s="3">
        <v>-17988670</v>
      </c>
      <c r="J26" s="3">
        <v>34955282</v>
      </c>
      <c r="K26" s="2">
        <v>7.3187977000000001E-2</v>
      </c>
      <c r="L26" s="2">
        <v>-4.8164420999999999E-2</v>
      </c>
      <c r="M26" s="2">
        <v>9.3703975999999994E-2</v>
      </c>
    </row>
    <row r="27" spans="1:13">
      <c r="A27" s="9" t="s">
        <v>75</v>
      </c>
      <c r="B27" s="10" t="s">
        <v>76</v>
      </c>
      <c r="C27">
        <v>2021</v>
      </c>
      <c r="D27" t="s">
        <v>26</v>
      </c>
      <c r="E27" s="3">
        <v>935506334</v>
      </c>
      <c r="F27" s="3">
        <v>230196964</v>
      </c>
      <c r="G27" s="3">
        <v>4385051</v>
      </c>
      <c r="H27" s="3">
        <v>22478232</v>
      </c>
      <c r="I27" s="3">
        <v>148266023</v>
      </c>
      <c r="J27" s="3">
        <v>246311928</v>
      </c>
      <c r="K27" s="2">
        <v>0.246066708</v>
      </c>
      <c r="L27" s="2">
        <v>0.15848746</v>
      </c>
      <c r="M27" s="2">
        <v>0.25310265599999998</v>
      </c>
    </row>
    <row r="28" spans="1:13">
      <c r="A28" s="9" t="s">
        <v>77</v>
      </c>
      <c r="B28" s="10" t="s">
        <v>78</v>
      </c>
      <c r="C28">
        <v>2021</v>
      </c>
      <c r="D28" t="s">
        <v>26</v>
      </c>
      <c r="E28" s="3">
        <v>586653318</v>
      </c>
      <c r="F28" s="3">
        <v>267697497</v>
      </c>
      <c r="G28" s="3">
        <v>6922864</v>
      </c>
      <c r="H28" s="3">
        <v>13546970</v>
      </c>
      <c r="I28" s="3">
        <v>197264769</v>
      </c>
      <c r="J28" s="3">
        <v>309891046</v>
      </c>
      <c r="K28" s="2">
        <v>0.456312934</v>
      </c>
      <c r="L28" s="2">
        <v>0.336254416</v>
      </c>
      <c r="M28" s="2">
        <v>0.52823539799999997</v>
      </c>
    </row>
    <row r="29" spans="1:13">
      <c r="A29" s="9" t="s">
        <v>79</v>
      </c>
      <c r="B29" s="10" t="s">
        <v>80</v>
      </c>
      <c r="C29">
        <v>2021</v>
      </c>
      <c r="D29" t="s">
        <v>26</v>
      </c>
      <c r="E29" s="3">
        <v>1327857675</v>
      </c>
      <c r="F29" s="3">
        <v>606303726</v>
      </c>
      <c r="G29" s="3">
        <v>172672901</v>
      </c>
      <c r="H29" s="3">
        <v>38941874</v>
      </c>
      <c r="I29" s="3">
        <v>-377724388</v>
      </c>
      <c r="J29" s="3">
        <v>43455627</v>
      </c>
      <c r="K29" s="2">
        <v>0.45660294600000001</v>
      </c>
      <c r="L29" s="2">
        <v>-0.28446150199999998</v>
      </c>
      <c r="M29" s="2">
        <v>3.8830444999999998E-2</v>
      </c>
    </row>
    <row r="30" spans="1:13">
      <c r="A30" s="9" t="s">
        <v>81</v>
      </c>
      <c r="B30" s="10" t="s">
        <v>82</v>
      </c>
      <c r="C30">
        <v>2021</v>
      </c>
      <c r="D30" t="s">
        <v>26</v>
      </c>
      <c r="E30" s="3">
        <v>708417000</v>
      </c>
      <c r="F30" s="3">
        <v>104606000</v>
      </c>
      <c r="G30" s="3">
        <v>47916000</v>
      </c>
      <c r="H30" s="3">
        <v>60959000</v>
      </c>
      <c r="I30" s="3">
        <v>-171575000</v>
      </c>
      <c r="J30" s="3">
        <v>161323000</v>
      </c>
      <c r="K30" s="2">
        <v>0.147661617</v>
      </c>
      <c r="L30" s="2">
        <v>-0.24219492200000001</v>
      </c>
      <c r="M30" s="2">
        <v>0.23588931399999999</v>
      </c>
    </row>
    <row r="31" spans="1:13">
      <c r="A31" s="9" t="s">
        <v>83</v>
      </c>
      <c r="B31" s="10" t="s">
        <v>84</v>
      </c>
      <c r="C31">
        <v>2021</v>
      </c>
      <c r="D31" t="s">
        <v>26</v>
      </c>
      <c r="E31" s="3">
        <v>885283139</v>
      </c>
      <c r="F31" s="3">
        <v>372322770</v>
      </c>
      <c r="G31" s="3">
        <v>28984880</v>
      </c>
      <c r="H31" s="3">
        <v>46379354</v>
      </c>
      <c r="I31" s="3">
        <v>206020219</v>
      </c>
      <c r="J31" s="3">
        <v>478843326</v>
      </c>
      <c r="K31" s="2">
        <v>0.42056914200000001</v>
      </c>
      <c r="L31" s="2">
        <v>0.232716755</v>
      </c>
      <c r="M31" s="2">
        <v>0.540892857</v>
      </c>
    </row>
    <row r="32" spans="1:13">
      <c r="A32" s="9" t="s">
        <v>85</v>
      </c>
      <c r="B32" s="10" t="s">
        <v>1</v>
      </c>
      <c r="C32">
        <v>2021</v>
      </c>
      <c r="D32" t="s">
        <v>26</v>
      </c>
      <c r="E32" s="3">
        <v>1318728548</v>
      </c>
      <c r="F32" s="3">
        <v>218686473</v>
      </c>
      <c r="G32" s="3">
        <v>18191808</v>
      </c>
      <c r="H32" s="3">
        <v>1928716</v>
      </c>
      <c r="I32" s="3">
        <v>144925035</v>
      </c>
      <c r="J32" s="3">
        <v>186598276</v>
      </c>
      <c r="K32" s="2">
        <v>0.16583130300000001</v>
      </c>
      <c r="L32" s="2">
        <v>0.109897549</v>
      </c>
      <c r="M32" s="2">
        <v>0.13066194</v>
      </c>
    </row>
    <row r="33" spans="1:13">
      <c r="A33" s="9" t="s">
        <v>86</v>
      </c>
      <c r="B33" s="10" t="s">
        <v>87</v>
      </c>
      <c r="C33">
        <v>2021</v>
      </c>
      <c r="D33" t="s">
        <v>26</v>
      </c>
      <c r="E33" s="3">
        <v>73228811</v>
      </c>
      <c r="F33" s="3">
        <v>21341761</v>
      </c>
      <c r="G33" s="3">
        <v>1247211</v>
      </c>
      <c r="H33" s="3">
        <v>1225738</v>
      </c>
      <c r="I33" s="3">
        <v>3599087</v>
      </c>
      <c r="J33" s="3">
        <v>15172810</v>
      </c>
      <c r="K33" s="2">
        <v>0.29143940400000001</v>
      </c>
      <c r="L33" s="2">
        <v>4.9148510999999999E-2</v>
      </c>
      <c r="M33" s="2">
        <v>0.22295706800000001</v>
      </c>
    </row>
    <row r="34" spans="1:13">
      <c r="A34" s="9" t="s">
        <v>88</v>
      </c>
      <c r="B34" s="10" t="s">
        <v>89</v>
      </c>
      <c r="C34">
        <v>2021</v>
      </c>
      <c r="D34" t="s">
        <v>26</v>
      </c>
      <c r="E34" s="3">
        <v>663723149</v>
      </c>
      <c r="F34" s="3">
        <v>96859426</v>
      </c>
      <c r="G34" s="3">
        <v>5107065</v>
      </c>
      <c r="H34" s="3">
        <v>137005</v>
      </c>
      <c r="I34" s="3">
        <v>55660953</v>
      </c>
      <c r="J34" s="3">
        <v>89656779</v>
      </c>
      <c r="K34" s="2">
        <v>0.14593347600000001</v>
      </c>
      <c r="L34" s="2">
        <v>8.3861701999999996E-2</v>
      </c>
      <c r="M34" s="2">
        <v>0.135081591</v>
      </c>
    </row>
    <row r="35" spans="1:13">
      <c r="A35" s="9" t="s">
        <v>90</v>
      </c>
      <c r="B35" s="10" t="s">
        <v>91</v>
      </c>
      <c r="C35">
        <v>2021</v>
      </c>
      <c r="D35" t="s">
        <v>26</v>
      </c>
      <c r="E35" s="3">
        <v>1715761176</v>
      </c>
      <c r="F35" s="3">
        <v>257731630</v>
      </c>
      <c r="G35" s="3">
        <v>61278386</v>
      </c>
      <c r="H35" s="3">
        <v>0</v>
      </c>
      <c r="I35" s="3">
        <v>150454689</v>
      </c>
      <c r="J35" s="3">
        <v>203174400</v>
      </c>
      <c r="K35" s="2">
        <v>0.15021416400000001</v>
      </c>
      <c r="L35" s="2">
        <v>8.7689762000000004E-2</v>
      </c>
      <c r="M35" s="2">
        <v>0.11424949600000001</v>
      </c>
    </row>
    <row r="36" spans="1:13">
      <c r="A36" s="9" t="s">
        <v>92</v>
      </c>
      <c r="B36" s="10" t="s">
        <v>93</v>
      </c>
      <c r="C36">
        <v>2021</v>
      </c>
      <c r="D36" t="s">
        <v>26</v>
      </c>
      <c r="E36" s="3" t="str">
        <v>Unavailable</v>
      </c>
      <c r="F36" s="3" t="str">
        <v>Unavailable</v>
      </c>
      <c r="G36" s="3" t="str">
        <v>Unavailable</v>
      </c>
      <c r="H36" s="3" t="str">
        <v>Unavailable</v>
      </c>
      <c r="I36" s="3" t="str">
        <v>Unavailable</v>
      </c>
      <c r="J36" s="3" t="str">
        <v>Unavailable</v>
      </c>
      <c r="K36" s="2" t="str">
        <v>Unavailable</v>
      </c>
      <c r="L36" s="2" t="str">
        <v>Unavailable</v>
      </c>
      <c r="M36" s="2" t="str">
        <v>Unavailable</v>
      </c>
    </row>
    <row r="37" spans="1:13">
      <c r="A37" s="9" t="s">
        <v>94</v>
      </c>
      <c r="B37" s="10" t="s">
        <v>95</v>
      </c>
      <c r="C37">
        <v>2021</v>
      </c>
      <c r="D37" t="s">
        <v>26</v>
      </c>
      <c r="E37" s="3">
        <v>1009548016</v>
      </c>
      <c r="F37" s="3">
        <v>413065032</v>
      </c>
      <c r="G37" s="3">
        <v>16176263</v>
      </c>
      <c r="H37" s="3">
        <v>24874470</v>
      </c>
      <c r="I37" s="3">
        <v>244004449</v>
      </c>
      <c r="J37" s="3">
        <v>403656068</v>
      </c>
      <c r="K37" s="2">
        <v>0.40915838100000002</v>
      </c>
      <c r="L37" s="2">
        <v>0.241696725</v>
      </c>
      <c r="M37" s="2">
        <v>0.39786108399999998</v>
      </c>
    </row>
    <row r="38" spans="1:13">
      <c r="A38" s="9" t="s">
        <v>96</v>
      </c>
      <c r="B38" s="10" t="s">
        <v>97</v>
      </c>
      <c r="C38">
        <v>2021</v>
      </c>
      <c r="D38" t="s">
        <v>26</v>
      </c>
      <c r="E38" s="3">
        <v>174883126000</v>
      </c>
      <c r="F38" s="3">
        <v>48066467000</v>
      </c>
      <c r="G38" s="3">
        <v>8008347000</v>
      </c>
      <c r="H38" s="3">
        <v>1178371000</v>
      </c>
      <c r="I38" s="3">
        <v>23066002000</v>
      </c>
      <c r="J38" s="3">
        <v>43203154000</v>
      </c>
      <c r="K38" s="2">
        <v>0.27484908400000002</v>
      </c>
      <c r="L38" s="2">
        <v>0.131893811</v>
      </c>
      <c r="M38" s="2">
        <v>0.24704015200000001</v>
      </c>
    </row>
    <row r="39" spans="1:13">
      <c r="A39" s="9" t="s">
        <v>98</v>
      </c>
      <c r="B39" s="10" t="s">
        <v>99</v>
      </c>
      <c r="C39">
        <v>2021</v>
      </c>
      <c r="D39" t="s">
        <v>26</v>
      </c>
      <c r="E39" s="3">
        <v>9591975000</v>
      </c>
      <c r="F39" s="3">
        <v>6506590000</v>
      </c>
      <c r="G39" s="3">
        <v>261526000</v>
      </c>
      <c r="H39" s="3">
        <v>13098000</v>
      </c>
      <c r="I39" s="3">
        <v>5228016000</v>
      </c>
      <c r="J39" s="3">
        <v>6616751000</v>
      </c>
      <c r="K39" s="2">
        <v>0.67833683899999997</v>
      </c>
      <c r="L39" s="2">
        <v>0.54504061999999998</v>
      </c>
      <c r="M39" s="2">
        <v>0.71465991100000004</v>
      </c>
    </row>
    <row r="40" spans="1:13">
      <c r="A40" s="9" t="s">
        <v>100</v>
      </c>
      <c r="B40" s="10" t="s">
        <v>101</v>
      </c>
      <c r="C40">
        <v>2021</v>
      </c>
      <c r="D40" t="s">
        <v>26</v>
      </c>
      <c r="E40" s="3">
        <v>8099667</v>
      </c>
      <c r="F40" s="3">
        <v>8082465</v>
      </c>
      <c r="G40" s="3">
        <v>880151</v>
      </c>
      <c r="H40" s="3">
        <v>0</v>
      </c>
      <c r="I40" s="3">
        <v>6592233</v>
      </c>
      <c r="J40" s="3">
        <v>6836022</v>
      </c>
      <c r="K40" s="2">
        <v>0.99787620899999996</v>
      </c>
      <c r="L40" s="2">
        <v>0.81388938600000005</v>
      </c>
      <c r="M40" s="2">
        <v>0.84398803099999997</v>
      </c>
    </row>
    <row r="41" spans="1:13">
      <c r="A41" s="9" t="s">
        <v>102</v>
      </c>
      <c r="B41" s="10" t="s">
        <v>103</v>
      </c>
      <c r="C41">
        <v>2021</v>
      </c>
      <c r="D41" t="s">
        <v>26</v>
      </c>
      <c r="E41" s="3">
        <v>1534770000</v>
      </c>
      <c r="F41" s="3">
        <v>528261000</v>
      </c>
      <c r="G41" s="3">
        <v>16947000</v>
      </c>
      <c r="H41" s="3">
        <v>21019000</v>
      </c>
      <c r="I41" s="3">
        <v>233792000</v>
      </c>
      <c r="J41" s="3">
        <v>412393000</v>
      </c>
      <c r="K41" s="2">
        <v>0.34419554699999999</v>
      </c>
      <c r="L41" s="2">
        <v>0.15233031699999999</v>
      </c>
      <c r="M41" s="2">
        <v>0.26649009299999998</v>
      </c>
    </row>
    <row r="42" spans="1:13">
      <c r="A42" s="9" t="s">
        <v>104</v>
      </c>
      <c r="B42" s="10" t="s">
        <v>105</v>
      </c>
      <c r="C42">
        <v>2021</v>
      </c>
      <c r="D42" t="s">
        <v>26</v>
      </c>
      <c r="E42" s="3">
        <v>24669163000</v>
      </c>
      <c r="F42" s="3">
        <v>4478714000</v>
      </c>
      <c r="G42" s="3">
        <v>290448000</v>
      </c>
      <c r="H42" s="3">
        <v>519802000</v>
      </c>
      <c r="I42" s="3">
        <v>396114000</v>
      </c>
      <c r="J42" s="3">
        <v>1613819000</v>
      </c>
      <c r="K42" s="2">
        <v>0.18155111299999999</v>
      </c>
      <c r="L42" s="2">
        <v>1.6057050999999999E-2</v>
      </c>
      <c r="M42" s="2">
        <v>0.101155357</v>
      </c>
    </row>
    <row r="43" spans="1:13">
      <c r="A43" s="9" t="s">
        <v>106</v>
      </c>
      <c r="B43" s="10" t="s">
        <v>107</v>
      </c>
      <c r="C43">
        <v>2021</v>
      </c>
      <c r="D43" t="s">
        <v>26</v>
      </c>
      <c r="E43" s="3">
        <v>3673085000</v>
      </c>
      <c r="F43" s="3">
        <v>987004000</v>
      </c>
      <c r="G43" s="3">
        <v>119867000</v>
      </c>
      <c r="H43" s="3">
        <v>16583000</v>
      </c>
      <c r="I43" s="3">
        <v>2053611000</v>
      </c>
      <c r="J43" s="3">
        <v>64101000</v>
      </c>
      <c r="K43" s="2">
        <v>0.26871254</v>
      </c>
      <c r="L43" s="2">
        <v>0.55909705300000001</v>
      </c>
      <c r="M43" s="2">
        <v>0.90749683199999998</v>
      </c>
    </row>
    <row r="44" spans="1:13">
      <c r="A44" s="9" t="s">
        <v>108</v>
      </c>
      <c r="B44" s="10" t="s">
        <v>109</v>
      </c>
      <c r="C44">
        <v>2021</v>
      </c>
      <c r="D44" t="s">
        <v>26</v>
      </c>
      <c r="E44" s="3">
        <v>1459783969</v>
      </c>
      <c r="F44" s="3">
        <v>619865558</v>
      </c>
      <c r="G44" s="3">
        <v>64923428</v>
      </c>
      <c r="H44" s="3">
        <v>31401160</v>
      </c>
      <c r="I44" s="3">
        <v>26454090</v>
      </c>
      <c r="J44" s="3">
        <v>142641331</v>
      </c>
      <c r="K44" s="2">
        <v>0.424628281</v>
      </c>
      <c r="L44" s="2">
        <v>1.8121920999999999E-2</v>
      </c>
      <c r="M44" s="2">
        <v>9.0443425999999993E-2</v>
      </c>
    </row>
    <row r="45" spans="1:13">
      <c r="A45" s="9" t="s">
        <v>110</v>
      </c>
      <c r="B45" s="10" t="s">
        <v>111</v>
      </c>
      <c r="C45">
        <v>2021</v>
      </c>
      <c r="D45" t="s">
        <v>26</v>
      </c>
      <c r="E45" s="3">
        <v>1901496279</v>
      </c>
      <c r="F45" s="3">
        <v>256826265</v>
      </c>
      <c r="G45" s="3">
        <v>22515797</v>
      </c>
      <c r="H45" s="3">
        <v>5903746</v>
      </c>
      <c r="I45" s="3">
        <v>201364232</v>
      </c>
      <c r="J45" s="3">
        <v>308596891</v>
      </c>
      <c r="K45" s="2">
        <v>0.135065352</v>
      </c>
      <c r="L45" s="2">
        <v>0.105897779</v>
      </c>
      <c r="M45" s="2">
        <v>0.154445733</v>
      </c>
    </row>
    <row r="46" spans="1:13">
      <c r="A46" s="9" t="s">
        <v>112</v>
      </c>
      <c r="B46" s="10" t="s">
        <v>113</v>
      </c>
      <c r="C46">
        <v>2021</v>
      </c>
      <c r="D46" t="s">
        <v>26</v>
      </c>
      <c r="E46" s="3">
        <v>569038542</v>
      </c>
      <c r="F46" s="3">
        <v>151458765</v>
      </c>
      <c r="G46" s="3">
        <v>10145118</v>
      </c>
      <c r="H46" s="3">
        <v>3762100</v>
      </c>
      <c r="I46" s="3">
        <v>103325408</v>
      </c>
      <c r="J46" s="3">
        <v>137788237</v>
      </c>
      <c r="K46" s="2">
        <v>0.26616609200000002</v>
      </c>
      <c r="L46" s="2">
        <v>0.181578927</v>
      </c>
      <c r="M46" s="2">
        <v>0.240439866</v>
      </c>
    </row>
    <row r="47" spans="1:13">
      <c r="A47" s="9" t="s">
        <v>114</v>
      </c>
      <c r="B47" s="10" t="s">
        <v>115</v>
      </c>
      <c r="C47">
        <v>2021</v>
      </c>
      <c r="D47" t="s">
        <v>26</v>
      </c>
      <c r="E47" s="3">
        <v>5360940000</v>
      </c>
      <c r="F47" s="3">
        <v>2900386000</v>
      </c>
      <c r="G47" s="3">
        <v>93445000</v>
      </c>
      <c r="H47" s="3">
        <v>1048591000</v>
      </c>
      <c r="I47" s="3">
        <v>758798000</v>
      </c>
      <c r="J47" s="3">
        <v>2149885000</v>
      </c>
      <c r="K47" s="2">
        <v>0.54102190999999999</v>
      </c>
      <c r="L47" s="2">
        <v>0.14154196799999999</v>
      </c>
      <c r="M47" s="2">
        <v>0.47058053300000002</v>
      </c>
    </row>
    <row r="48" spans="1:13">
      <c r="A48" s="9" t="s">
        <v>116</v>
      </c>
      <c r="B48" s="10" t="s">
        <v>117</v>
      </c>
      <c r="C48">
        <v>2021</v>
      </c>
      <c r="D48" t="s">
        <v>26</v>
      </c>
      <c r="E48" s="3">
        <v>6192287000</v>
      </c>
      <c r="F48" s="3">
        <v>1005285000</v>
      </c>
      <c r="G48" s="3">
        <v>73426000</v>
      </c>
      <c r="H48" s="3">
        <v>203469000</v>
      </c>
      <c r="I48" s="3">
        <v>631999000</v>
      </c>
      <c r="J48" s="3">
        <v>2166849000</v>
      </c>
      <c r="K48" s="2">
        <v>0.16234470400000001</v>
      </c>
      <c r="L48" s="2">
        <v>0.102062291</v>
      </c>
      <c r="M48" s="2">
        <v>0.347590801</v>
      </c>
    </row>
    <row r="49" spans="1:13">
      <c r="A49" s="9" t="s">
        <v>118</v>
      </c>
      <c r="B49" s="10" t="s">
        <v>119</v>
      </c>
      <c r="C49">
        <v>2021</v>
      </c>
      <c r="D49" t="s">
        <v>26</v>
      </c>
      <c r="E49" s="3" t="str">
        <v>Unavailable</v>
      </c>
      <c r="F49" s="3" t="str">
        <v>Unavailable</v>
      </c>
      <c r="G49" s="3" t="str">
        <v>Unavailable</v>
      </c>
      <c r="H49" s="3" t="str">
        <v>Unavailable</v>
      </c>
      <c r="I49" s="3" t="str">
        <v>Unavailable</v>
      </c>
      <c r="J49" s="3" t="str">
        <v>Unavailable</v>
      </c>
      <c r="K49" s="2" t="str">
        <v>Unavailable</v>
      </c>
      <c r="L49" s="2" t="str">
        <v>Unavailable</v>
      </c>
      <c r="M49" s="2" t="str">
        <v>Unavailable</v>
      </c>
    </row>
    <row r="50" spans="1:13">
      <c r="A50" s="9" t="s">
        <v>120</v>
      </c>
      <c r="B50" s="10" t="s">
        <v>121</v>
      </c>
      <c r="C50">
        <v>2021</v>
      </c>
      <c r="D50" t="s">
        <v>26</v>
      </c>
      <c r="E50" s="3">
        <v>85559036</v>
      </c>
      <c r="F50" s="3">
        <v>34241341</v>
      </c>
      <c r="G50" s="3">
        <v>1017989</v>
      </c>
      <c r="H50" s="3">
        <v>128984</v>
      </c>
      <c r="I50" s="3">
        <v>20759125</v>
      </c>
      <c r="J50" s="3">
        <v>32693516</v>
      </c>
      <c r="K50" s="2">
        <v>0.40020718599999999</v>
      </c>
      <c r="L50" s="2">
        <v>0.24262925299999999</v>
      </c>
      <c r="M50" s="2">
        <v>0.39358769799999999</v>
      </c>
    </row>
    <row r="51" spans="1:13">
      <c r="A51" s="9" t="s">
        <v>122</v>
      </c>
      <c r="B51" s="10" t="s">
        <v>123</v>
      </c>
      <c r="C51">
        <v>2021</v>
      </c>
      <c r="D51" t="s">
        <v>26</v>
      </c>
      <c r="E51" s="3">
        <v>64967601</v>
      </c>
      <c r="F51" s="3">
        <v>11492714</v>
      </c>
      <c r="G51" s="3">
        <v>3101638</v>
      </c>
      <c r="H51" s="3">
        <v>588898</v>
      </c>
      <c r="I51" s="3">
        <v>-10930587</v>
      </c>
      <c r="J51" s="3">
        <v>-146053</v>
      </c>
      <c r="K51" s="2">
        <v>0.176899159</v>
      </c>
      <c r="L51" s="2">
        <v>-0.16824673900000001</v>
      </c>
      <c r="M51" s="2">
        <v>-8.2613489999999994E-3</v>
      </c>
    </row>
    <row r="52" spans="1:13">
      <c r="A52" s="9" t="s">
        <v>124</v>
      </c>
      <c r="B52" s="10" t="s">
        <v>125</v>
      </c>
      <c r="C52">
        <v>2021</v>
      </c>
      <c r="D52" t="s">
        <v>26</v>
      </c>
      <c r="E52" s="3">
        <v>160553000</v>
      </c>
      <c r="F52" s="3">
        <v>-76625000</v>
      </c>
      <c r="G52" s="3">
        <v>10181000</v>
      </c>
      <c r="H52" s="3">
        <v>28662000</v>
      </c>
      <c r="I52" s="3">
        <v>-194309000</v>
      </c>
      <c r="J52" s="3">
        <v>-77939000</v>
      </c>
      <c r="K52" s="2">
        <v>-0.47725673099999999</v>
      </c>
      <c r="L52" s="2">
        <v>-1.2102483289999999</v>
      </c>
      <c r="M52" s="2">
        <v>-0.43509619900000002</v>
      </c>
    </row>
    <row r="53" spans="1:13">
      <c r="A53" s="9" t="s">
        <v>126</v>
      </c>
      <c r="B53" s="10" t="s">
        <v>127</v>
      </c>
      <c r="C53">
        <v>2021</v>
      </c>
      <c r="D53" t="s">
        <v>26</v>
      </c>
      <c r="E53" s="3">
        <v>101475095</v>
      </c>
      <c r="F53" s="3">
        <v>100561770</v>
      </c>
      <c r="G53" s="3">
        <v>-302643</v>
      </c>
      <c r="H53" s="3">
        <v>6001</v>
      </c>
      <c r="I53" s="3">
        <v>91133066</v>
      </c>
      <c r="J53" s="3">
        <v>92759785</v>
      </c>
      <c r="K53" s="2">
        <v>0.99099951600000002</v>
      </c>
      <c r="L53" s="2">
        <v>0.89808308100000001</v>
      </c>
      <c r="M53" s="2">
        <v>0.914113803</v>
      </c>
    </row>
    <row r="54" spans="1:13">
      <c r="A54" s="9" t="s">
        <v>128</v>
      </c>
      <c r="B54" s="10" t="s">
        <v>129</v>
      </c>
      <c r="C54">
        <v>2021</v>
      </c>
      <c r="D54" t="s">
        <v>26</v>
      </c>
      <c r="E54" s="3">
        <v>163078518</v>
      </c>
      <c r="F54" s="3">
        <v>26808217</v>
      </c>
      <c r="G54" s="3">
        <v>8441496</v>
      </c>
      <c r="H54" s="3">
        <v>720189</v>
      </c>
      <c r="I54" s="3">
        <v>-23730494</v>
      </c>
      <c r="J54" s="3">
        <v>-4893644</v>
      </c>
      <c r="K54" s="2">
        <v>0.16438840199999999</v>
      </c>
      <c r="L54" s="2">
        <v>-0.145515757</v>
      </c>
      <c r="M54" s="2">
        <v>6.2284840000000003E-3</v>
      </c>
    </row>
    <row r="55" spans="1:13">
      <c r="A55" s="9" t="s">
        <v>130</v>
      </c>
      <c r="B55" s="10" t="s">
        <v>131</v>
      </c>
      <c r="C55">
        <v>2021</v>
      </c>
      <c r="D55" t="s">
        <v>26</v>
      </c>
      <c r="E55" s="3">
        <v>269562709</v>
      </c>
      <c r="F55" s="3">
        <v>64551981</v>
      </c>
      <c r="G55" s="3">
        <v>12852504</v>
      </c>
      <c r="H55" s="3">
        <v>2934573</v>
      </c>
      <c r="I55" s="3">
        <v>6375864</v>
      </c>
      <c r="J55" s="3">
        <v>35640298</v>
      </c>
      <c r="K55" s="2">
        <v>0.23946925499999999</v>
      </c>
      <c r="L55" s="2">
        <v>2.3652619E-2</v>
      </c>
      <c r="M55" s="2">
        <v>0.13221523900000001</v>
      </c>
    </row>
    <row r="56" spans="1:13">
      <c r="A56" s="9" t="s">
        <v>132</v>
      </c>
      <c r="B56" s="10" t="s">
        <v>133</v>
      </c>
      <c r="C56">
        <v>2021</v>
      </c>
      <c r="D56" t="s">
        <v>26</v>
      </c>
      <c r="E56" s="3">
        <v>86933383</v>
      </c>
      <c r="F56" s="3">
        <v>443400</v>
      </c>
      <c r="G56" s="3">
        <v>2029103</v>
      </c>
      <c r="H56" s="3">
        <v>2502053</v>
      </c>
      <c r="I56" s="3">
        <v>51114630</v>
      </c>
      <c r="J56" s="3">
        <v>13185693</v>
      </c>
      <c r="K56" s="2">
        <v>5.1004570000000001E-3</v>
      </c>
      <c r="L56" s="2">
        <v>0.58797470200000002</v>
      </c>
      <c r="M56" s="2">
        <v>1.0545758700000001</v>
      </c>
    </row>
    <row r="57" spans="1:13">
      <c r="A57" s="9" t="s">
        <v>134</v>
      </c>
      <c r="B57" s="10" t="s">
        <v>135</v>
      </c>
      <c r="C57">
        <v>2021</v>
      </c>
      <c r="D57" t="s">
        <v>26</v>
      </c>
      <c r="E57" s="3">
        <v>438911000</v>
      </c>
      <c r="F57" s="3">
        <v>-76541000</v>
      </c>
      <c r="G57" s="3">
        <v>34184000</v>
      </c>
      <c r="H57" s="3">
        <v>6065000</v>
      </c>
      <c r="I57" s="3">
        <v>-171783000</v>
      </c>
      <c r="J57" s="3">
        <v>-90537000</v>
      </c>
      <c r="K57" s="2">
        <v>-0.17438843000000001</v>
      </c>
      <c r="L57" s="2">
        <v>-0.39138458599999998</v>
      </c>
      <c r="M57" s="2">
        <v>-0.27836850800000001</v>
      </c>
    </row>
    <row r="58" spans="1:13">
      <c r="A58" s="9" t="s">
        <v>136</v>
      </c>
      <c r="B58" s="10" t="s">
        <v>137</v>
      </c>
      <c r="C58">
        <v>2021</v>
      </c>
      <c r="D58" t="s">
        <v>26</v>
      </c>
      <c r="E58" s="3">
        <v>519298000</v>
      </c>
      <c r="F58" s="3">
        <v>119086000</v>
      </c>
      <c r="G58" s="3">
        <v>6712000</v>
      </c>
      <c r="H58" s="3">
        <v>8471000</v>
      </c>
      <c r="I58" s="3">
        <v>1622307000</v>
      </c>
      <c r="J58" s="3">
        <v>1439350000</v>
      </c>
      <c r="K58" s="2">
        <v>0.22932112199999999</v>
      </c>
      <c r="L58" s="2">
        <v>3.1240386060000001</v>
      </c>
      <c r="M58" s="2">
        <v>3.3019441629999999</v>
      </c>
    </row>
    <row r="59" spans="1:13">
      <c r="A59" s="9" t="s">
        <v>138</v>
      </c>
      <c r="B59" s="10" t="s">
        <v>139</v>
      </c>
      <c r="C59">
        <v>2021</v>
      </c>
      <c r="D59" t="s">
        <v>26</v>
      </c>
      <c r="E59" s="3">
        <v>222590032</v>
      </c>
      <c r="F59" s="3">
        <v>28984983</v>
      </c>
      <c r="G59" s="3">
        <v>5497265</v>
      </c>
      <c r="H59" s="3">
        <v>4088678</v>
      </c>
      <c r="I59" s="3">
        <v>-9063067</v>
      </c>
      <c r="J59" s="3">
        <v>5489407</v>
      </c>
      <c r="K59" s="2">
        <v>0.130216896</v>
      </c>
      <c r="L59" s="2">
        <v>-4.0716410000000001E-2</v>
      </c>
      <c r="M59" s="2">
        <v>1.6629806E-2</v>
      </c>
    </row>
    <row r="60" spans="1:13">
      <c r="A60" s="9" t="s">
        <v>140</v>
      </c>
      <c r="B60" s="10" t="s">
        <v>141</v>
      </c>
      <c r="C60">
        <v>2021</v>
      </c>
      <c r="D60" t="s">
        <v>26</v>
      </c>
      <c r="E60" s="3">
        <v>985408218</v>
      </c>
      <c r="F60" s="3">
        <v>446471874</v>
      </c>
      <c r="G60" s="3">
        <v>47212524</v>
      </c>
      <c r="H60" s="3">
        <v>203372689</v>
      </c>
      <c r="I60" s="3">
        <v>95116713</v>
      </c>
      <c r="J60" s="3">
        <v>299033267</v>
      </c>
      <c r="K60" s="2">
        <v>0.45308316500000001</v>
      </c>
      <c r="L60" s="2">
        <v>9.6525187999999998E-2</v>
      </c>
      <c r="M60" s="2">
        <v>0.49799954699999999</v>
      </c>
    </row>
    <row r="61" spans="1:13">
      <c r="A61" s="9" t="s">
        <v>142</v>
      </c>
      <c r="B61" s="10" t="s">
        <v>143</v>
      </c>
      <c r="C61">
        <v>2021</v>
      </c>
      <c r="D61" t="s">
        <v>26</v>
      </c>
      <c r="E61" s="3">
        <v>388697000</v>
      </c>
      <c r="F61" s="3">
        <v>12357000</v>
      </c>
      <c r="G61" s="3">
        <v>51360000</v>
      </c>
      <c r="H61" s="3">
        <v>18257000</v>
      </c>
      <c r="I61" s="3">
        <v>-60116000</v>
      </c>
      <c r="J61" s="3">
        <v>-12870000</v>
      </c>
      <c r="K61" s="2">
        <v>3.1790829E-2</v>
      </c>
      <c r="L61" s="2">
        <v>-0.15466031399999999</v>
      </c>
      <c r="M61" s="2">
        <v>-3.2225614999999999E-2</v>
      </c>
    </row>
    <row r="62" spans="1:13">
      <c r="A62" s="9" t="s">
        <v>144</v>
      </c>
      <c r="B62" s="10" t="s">
        <v>145</v>
      </c>
      <c r="C62">
        <v>2021</v>
      </c>
      <c r="D62" t="s">
        <v>26</v>
      </c>
      <c r="E62" s="3">
        <v>554277000</v>
      </c>
      <c r="F62" s="3">
        <v>99320000</v>
      </c>
      <c r="G62" s="3">
        <v>15525000</v>
      </c>
      <c r="H62" s="3">
        <v>11425000</v>
      </c>
      <c r="I62" s="3">
        <v>27689000</v>
      </c>
      <c r="J62" s="3">
        <v>106233000</v>
      </c>
      <c r="K62" s="2">
        <v>0.17918838400000001</v>
      </c>
      <c r="L62" s="2">
        <v>4.9955167000000002E-2</v>
      </c>
      <c r="M62" s="2">
        <v>0.18808105</v>
      </c>
    </row>
    <row r="63" spans="1:13">
      <c r="A63" s="9" t="s">
        <v>146</v>
      </c>
      <c r="B63" s="10" t="s">
        <v>147</v>
      </c>
      <c r="C63">
        <v>2021</v>
      </c>
      <c r="D63" t="s">
        <v>26</v>
      </c>
      <c r="E63" s="3">
        <v>227017605</v>
      </c>
      <c r="F63" s="3">
        <v>13231718</v>
      </c>
      <c r="G63" s="3">
        <v>5697109</v>
      </c>
      <c r="H63" s="3">
        <v>3217123</v>
      </c>
      <c r="I63" s="3">
        <v>-29130080</v>
      </c>
      <c r="J63" s="3">
        <v>-3961975</v>
      </c>
      <c r="K63" s="2">
        <v>5.8284985999999997E-2</v>
      </c>
      <c r="L63" s="2">
        <v>-0.128316392</v>
      </c>
      <c r="M63" s="2">
        <v>-1.5555873E-2</v>
      </c>
    </row>
    <row r="64" spans="1:13">
      <c r="A64" s="9" t="s">
        <v>148</v>
      </c>
      <c r="B64" s="10" t="s">
        <v>149</v>
      </c>
      <c r="C64">
        <v>2021</v>
      </c>
      <c r="D64" t="s">
        <v>26</v>
      </c>
      <c r="E64" s="3">
        <v>1501758000000</v>
      </c>
      <c r="F64" s="3">
        <v>842572000000</v>
      </c>
      <c r="G64" s="3">
        <v>59496000000</v>
      </c>
      <c r="H64" s="3">
        <v>12058000000</v>
      </c>
      <c r="I64" s="3">
        <v>395203000000</v>
      </c>
      <c r="J64" s="3">
        <v>859226000000</v>
      </c>
      <c r="K64" s="2">
        <v>0.56105710799999997</v>
      </c>
      <c r="L64" s="2">
        <v>0.26316024300000002</v>
      </c>
      <c r="M64" s="2">
        <v>0.57738130899999995</v>
      </c>
    </row>
    <row r="65" spans="1:13">
      <c r="A65" s="9" t="s">
        <v>150</v>
      </c>
      <c r="B65" s="10" t="s">
        <v>151</v>
      </c>
      <c r="C65">
        <v>2021</v>
      </c>
      <c r="D65" t="s">
        <v>26</v>
      </c>
      <c r="E65" s="3">
        <v>8846726837</v>
      </c>
      <c r="F65" s="3">
        <v>2041776628</v>
      </c>
      <c r="G65" s="3">
        <v>176933882</v>
      </c>
      <c r="H65" s="3">
        <v>69860511</v>
      </c>
      <c r="I65" s="3">
        <v>1502515031</v>
      </c>
      <c r="J65" s="3">
        <v>2101455987</v>
      </c>
      <c r="K65" s="2">
        <v>0.230794583</v>
      </c>
      <c r="L65" s="2">
        <v>0.16983852399999999</v>
      </c>
      <c r="M65" s="2">
        <v>0.23603248499999999</v>
      </c>
    </row>
    <row r="66" spans="1:13">
      <c r="A66" s="9" t="s">
        <v>152</v>
      </c>
      <c r="B66" s="10" t="s">
        <v>153</v>
      </c>
      <c r="C66">
        <v>2021</v>
      </c>
      <c r="D66" t="s">
        <v>26</v>
      </c>
      <c r="E66" s="3">
        <v>3410980000</v>
      </c>
      <c r="F66" s="3">
        <v>431901000</v>
      </c>
      <c r="G66" s="3">
        <v>35654000</v>
      </c>
      <c r="H66" s="3">
        <v>42354000</v>
      </c>
      <c r="I66" s="3">
        <v>69570000</v>
      </c>
      <c r="J66" s="3">
        <v>192546000</v>
      </c>
      <c r="K66" s="2">
        <v>0.12662079500000001</v>
      </c>
      <c r="L66" s="2">
        <v>2.0395897999999999E-2</v>
      </c>
      <c r="M66" s="2">
        <v>5.7472338999999997E-2</v>
      </c>
    </row>
    <row r="67" spans="1:13">
      <c r="A67" s="9" t="s">
        <v>154</v>
      </c>
      <c r="B67" s="10" t="s">
        <v>155</v>
      </c>
      <c r="C67">
        <v>2021</v>
      </c>
      <c r="D67" t="s">
        <v>26</v>
      </c>
      <c r="E67" s="3">
        <v>3523817000</v>
      </c>
      <c r="F67" s="3">
        <v>475744000</v>
      </c>
      <c r="G67" s="3">
        <v>66425000</v>
      </c>
      <c r="H67" s="3">
        <v>51447000</v>
      </c>
      <c r="I67" s="3">
        <v>-149591000</v>
      </c>
      <c r="J67" s="3">
        <v>24575000</v>
      </c>
      <c r="K67" s="2">
        <v>0.135008146</v>
      </c>
      <c r="L67" s="2">
        <v>-4.2451410000000002E-2</v>
      </c>
      <c r="M67" s="2">
        <v>9.9176549999999992E-3</v>
      </c>
    </row>
    <row r="68" spans="1:13">
      <c r="A68" s="9" t="s">
        <v>156</v>
      </c>
      <c r="B68" s="10" t="s">
        <v>157</v>
      </c>
      <c r="C68">
        <v>2021</v>
      </c>
      <c r="D68" t="s">
        <v>26</v>
      </c>
      <c r="E68" s="3">
        <v>0</v>
      </c>
      <c r="F68" s="3">
        <v>-783000</v>
      </c>
      <c r="G68" s="3">
        <v>35111000</v>
      </c>
      <c r="H68" s="3">
        <v>339000</v>
      </c>
      <c r="I68" s="3">
        <v>1817773000</v>
      </c>
      <c r="J68" s="3">
        <v>-57360000</v>
      </c>
      <c r="K68" s="2">
        <v>0</v>
      </c>
      <c r="L68" s="2">
        <v>0</v>
      </c>
      <c r="M68" s="2">
        <v>0</v>
      </c>
    </row>
    <row r="69" spans="1:13">
      <c r="A69" s="9" t="s">
        <v>158</v>
      </c>
      <c r="B69" s="10" t="s">
        <v>159</v>
      </c>
      <c r="C69">
        <v>2021</v>
      </c>
      <c r="D69" t="s">
        <v>26</v>
      </c>
      <c r="E69" s="3">
        <v>2170327000</v>
      </c>
      <c r="F69" s="3">
        <v>656630000</v>
      </c>
      <c r="G69" s="3">
        <v>32900000</v>
      </c>
      <c r="H69" s="3">
        <v>7310000</v>
      </c>
      <c r="I69" s="3">
        <v>207291000</v>
      </c>
      <c r="J69" s="3">
        <v>347125000</v>
      </c>
      <c r="K69" s="2">
        <v>0.30254887899999999</v>
      </c>
      <c r="L69" s="2">
        <v>9.5511414000000003E-2</v>
      </c>
      <c r="M69" s="2">
        <v>0.15994133599999999</v>
      </c>
    </row>
    <row r="70" spans="1:13">
      <c r="A70" s="9" t="s">
        <v>160</v>
      </c>
      <c r="B70" s="10" t="s">
        <v>161</v>
      </c>
      <c r="C70">
        <v>2021</v>
      </c>
      <c r="D70" t="s">
        <v>26</v>
      </c>
      <c r="E70" s="3">
        <v>15849720000</v>
      </c>
      <c r="F70" s="3">
        <v>5059270000</v>
      </c>
      <c r="G70" s="3">
        <v>120047000</v>
      </c>
      <c r="H70" s="3">
        <v>362808000</v>
      </c>
      <c r="I70" s="3">
        <v>1563543000</v>
      </c>
      <c r="J70" s="3">
        <v>4196884000</v>
      </c>
      <c r="K70" s="2">
        <v>0.31920248400000001</v>
      </c>
      <c r="L70" s="2">
        <v>9.8647989000000005E-2</v>
      </c>
      <c r="M70" s="2">
        <v>0.27219326300000002</v>
      </c>
    </row>
    <row r="71" spans="1:13">
      <c r="A71" s="9" t="s">
        <v>162</v>
      </c>
      <c r="B71" s="10" t="s">
        <v>163</v>
      </c>
      <c r="C71">
        <v>2021</v>
      </c>
      <c r="D71" t="s">
        <v>26</v>
      </c>
      <c r="E71" s="3">
        <v>1539326189</v>
      </c>
      <c r="F71" s="3">
        <v>326687521</v>
      </c>
      <c r="G71" s="3">
        <v>14708699</v>
      </c>
      <c r="H71" s="3">
        <v>21255695</v>
      </c>
      <c r="I71" s="3">
        <v>13556583</v>
      </c>
      <c r="J71" s="3">
        <v>90388687</v>
      </c>
      <c r="K71" s="2">
        <v>0.21222761200000001</v>
      </c>
      <c r="L71" s="2">
        <v>8.8068290000000004E-3</v>
      </c>
      <c r="M71" s="2">
        <v>9.0589661000000002E-2</v>
      </c>
    </row>
    <row r="72" spans="1:13">
      <c r="A72" s="9" t="s">
        <v>164</v>
      </c>
      <c r="B72" s="10" t="s">
        <v>165</v>
      </c>
      <c r="C72">
        <v>2021</v>
      </c>
      <c r="D72" t="s">
        <v>26</v>
      </c>
      <c r="E72" s="3">
        <v>277823065</v>
      </c>
      <c r="F72" s="3">
        <v>112944497</v>
      </c>
      <c r="G72" s="3">
        <v>1813712</v>
      </c>
      <c r="H72" s="3">
        <v>1193591</v>
      </c>
      <c r="I72" s="3">
        <v>77275987</v>
      </c>
      <c r="J72" s="3">
        <v>98124957</v>
      </c>
      <c r="K72" s="2">
        <v>0.40653391</v>
      </c>
      <c r="L72" s="2">
        <v>0.27814820600000001</v>
      </c>
      <c r="M72" s="2">
        <v>0.35319226300000001</v>
      </c>
    </row>
    <row r="73" spans="1:13">
      <c r="A73" s="9" t="s">
        <v>166</v>
      </c>
      <c r="B73" s="10" t="s">
        <v>167</v>
      </c>
      <c r="C73">
        <v>2021</v>
      </c>
      <c r="D73" t="s">
        <v>26</v>
      </c>
      <c r="E73" s="3">
        <v>801009367</v>
      </c>
      <c r="F73" s="3">
        <v>331468192</v>
      </c>
      <c r="G73" s="3">
        <v>33942301</v>
      </c>
      <c r="H73" s="3">
        <v>11818497</v>
      </c>
      <c r="I73" s="3">
        <v>198475214</v>
      </c>
      <c r="J73" s="3">
        <v>258650865</v>
      </c>
      <c r="K73" s="2">
        <v>0.41381312799999997</v>
      </c>
      <c r="L73" s="2">
        <v>0.24778138999999999</v>
      </c>
      <c r="M73" s="2">
        <v>0.33097898999999997</v>
      </c>
    </row>
    <row r="74" spans="1:13">
      <c r="A74" s="9" t="s">
        <v>168</v>
      </c>
      <c r="B74" s="10" t="s">
        <v>169</v>
      </c>
      <c r="C74">
        <v>2021</v>
      </c>
      <c r="D74" t="s">
        <v>26</v>
      </c>
      <c r="E74" s="3">
        <v>555011779</v>
      </c>
      <c r="F74" s="3">
        <v>156929010</v>
      </c>
      <c r="G74" s="3">
        <v>0</v>
      </c>
      <c r="H74" s="3">
        <v>6920094</v>
      </c>
      <c r="I74" s="3">
        <v>79513273</v>
      </c>
      <c r="J74" s="3">
        <v>141122198</v>
      </c>
      <c r="K74" s="2">
        <v>0.28274897199999999</v>
      </c>
      <c r="L74" s="2">
        <v>0.143264118</v>
      </c>
      <c r="M74" s="2">
        <v>0.25370928199999998</v>
      </c>
    </row>
    <row r="75" spans="1:13">
      <c r="A75" s="9" t="s">
        <v>170</v>
      </c>
      <c r="B75" s="10" t="s">
        <v>171</v>
      </c>
      <c r="C75">
        <v>2021</v>
      </c>
      <c r="D75" t="s">
        <v>26</v>
      </c>
      <c r="E75" s="3" t="str">
        <v>Unavailable</v>
      </c>
      <c r="F75" s="3" t="str">
        <v>Unavailable</v>
      </c>
      <c r="G75" s="3" t="str">
        <v>Unavailable</v>
      </c>
      <c r="H75" s="3" t="str">
        <v>Unavailable</v>
      </c>
      <c r="I75" s="3" t="str">
        <v>Unavailable</v>
      </c>
      <c r="J75" s="3" t="str">
        <v>Unavailable</v>
      </c>
      <c r="K75" s="2" t="str">
        <v>Unavailable</v>
      </c>
      <c r="L75" s="2" t="str">
        <v>Unavailable</v>
      </c>
      <c r="M75" s="2" t="str">
        <v>Unavailable</v>
      </c>
    </row>
    <row r="76" spans="1:13">
      <c r="A76" s="9" t="s">
        <v>172</v>
      </c>
      <c r="B76" s="10" t="s">
        <v>173</v>
      </c>
      <c r="C76">
        <v>2021</v>
      </c>
      <c r="D76" t="s">
        <v>26</v>
      </c>
      <c r="E76" s="3" t="str">
        <v>Unavailable</v>
      </c>
      <c r="F76" s="3" t="str">
        <v>Unavailable</v>
      </c>
      <c r="G76" s="3" t="str">
        <v>Unavailable</v>
      </c>
      <c r="H76" s="3" t="str">
        <v>Unavailable</v>
      </c>
      <c r="I76" s="3" t="str">
        <v>Unavailable</v>
      </c>
      <c r="J76" s="3" t="str">
        <v>Unavailable</v>
      </c>
      <c r="K76" s="2" t="str">
        <v>Unavailable</v>
      </c>
      <c r="L76" s="2" t="str">
        <v>Unavailable</v>
      </c>
      <c r="M76" s="2" t="str">
        <v>Unavailable</v>
      </c>
    </row>
    <row r="77" spans="1:13">
      <c r="A77" s="9" t="s">
        <v>174</v>
      </c>
      <c r="B77" s="10" t="s">
        <v>175</v>
      </c>
      <c r="C77">
        <v>2021</v>
      </c>
      <c r="D77" t="s">
        <v>26</v>
      </c>
      <c r="E77" s="3">
        <v>7407725000</v>
      </c>
      <c r="F77" s="3">
        <v>2154320000</v>
      </c>
      <c r="G77" s="3">
        <v>98578000</v>
      </c>
      <c r="H77" s="3">
        <v>29104000</v>
      </c>
      <c r="I77" s="3">
        <v>1531299000</v>
      </c>
      <c r="J77" s="3">
        <v>3008818000</v>
      </c>
      <c r="K77" s="2">
        <v>0.290820731</v>
      </c>
      <c r="L77" s="2">
        <v>0.206716502</v>
      </c>
      <c r="M77" s="2">
        <v>0.420575278</v>
      </c>
    </row>
    <row r="78" spans="1:13">
      <c r="A78" s="9" t="s">
        <v>176</v>
      </c>
      <c r="B78" s="10" t="s">
        <v>177</v>
      </c>
      <c r="C78">
        <v>2021</v>
      </c>
      <c r="D78" t="s">
        <v>26</v>
      </c>
      <c r="E78" s="3">
        <v>588799468</v>
      </c>
      <c r="F78" s="3">
        <v>136050237</v>
      </c>
      <c r="G78" s="3">
        <v>11734199</v>
      </c>
      <c r="H78" s="3">
        <v>20492389</v>
      </c>
      <c r="I78" s="3">
        <v>30275860</v>
      </c>
      <c r="J78" s="3">
        <v>110305576</v>
      </c>
      <c r="K78" s="2">
        <v>0.23106379099999999</v>
      </c>
      <c r="L78" s="2">
        <v>5.1419645999999999E-2</v>
      </c>
      <c r="M78" s="2">
        <v>0.193899919</v>
      </c>
    </row>
    <row r="79" spans="1:13">
      <c r="A79" s="9" t="s">
        <v>178</v>
      </c>
      <c r="B79" s="10" t="s">
        <v>179</v>
      </c>
      <c r="C79">
        <v>2021</v>
      </c>
      <c r="D79" t="s">
        <v>26</v>
      </c>
      <c r="E79" s="3">
        <v>9981729000</v>
      </c>
      <c r="F79" s="3">
        <v>5579802000</v>
      </c>
      <c r="G79" s="3">
        <v>120525000</v>
      </c>
      <c r="H79" s="3">
        <v>288073000</v>
      </c>
      <c r="I79" s="3">
        <v>3591844000</v>
      </c>
      <c r="J79" s="3">
        <v>5197005000</v>
      </c>
      <c r="K79" s="2">
        <v>0.55900155200000001</v>
      </c>
      <c r="L79" s="2">
        <v>0.35984186699999998</v>
      </c>
      <c r="M79" s="2">
        <v>0.59656097699999999</v>
      </c>
    </row>
    <row r="80" spans="1:13">
      <c r="A80" s="9" t="s">
        <v>180</v>
      </c>
      <c r="B80" s="10" t="s">
        <v>181</v>
      </c>
      <c r="C80">
        <v>2021</v>
      </c>
      <c r="D80" t="s">
        <v>26</v>
      </c>
      <c r="E80" s="3">
        <v>1474465609</v>
      </c>
      <c r="F80" s="3">
        <v>167130318</v>
      </c>
      <c r="G80" s="3">
        <v>16031052</v>
      </c>
      <c r="H80" s="3">
        <v>36379256</v>
      </c>
      <c r="I80" s="3">
        <v>51029030</v>
      </c>
      <c r="J80" s="3">
        <v>133981840</v>
      </c>
      <c r="K80" s="2">
        <v>0.113349757</v>
      </c>
      <c r="L80" s="2">
        <v>3.4608490999999998E-2</v>
      </c>
      <c r="M80" s="2">
        <v>9.4614063999999998E-2</v>
      </c>
    </row>
    <row r="81" spans="1:13">
      <c r="A81" s="9" t="s">
        <v>182</v>
      </c>
      <c r="B81" s="10" t="s">
        <v>183</v>
      </c>
      <c r="C81">
        <v>2021</v>
      </c>
      <c r="D81" t="s">
        <v>26</v>
      </c>
      <c r="E81" s="3">
        <v>3111319000</v>
      </c>
      <c r="F81" s="3">
        <v>1058915000</v>
      </c>
      <c r="G81" s="3">
        <v>38650000</v>
      </c>
      <c r="H81" s="3">
        <v>15955000</v>
      </c>
      <c r="I81" s="3">
        <v>815395000</v>
      </c>
      <c r="J81" s="3">
        <v>1098184000</v>
      </c>
      <c r="K81" s="2">
        <v>0.340342794</v>
      </c>
      <c r="L81" s="2">
        <v>0.262073738</v>
      </c>
      <c r="M81" s="2">
        <v>0.35644336100000001</v>
      </c>
    </row>
    <row r="82" spans="1:13">
      <c r="A82" s="9" t="s">
        <v>184</v>
      </c>
      <c r="B82" s="10" t="s">
        <v>185</v>
      </c>
      <c r="C82">
        <v>2021</v>
      </c>
      <c r="D82" t="s">
        <v>26</v>
      </c>
      <c r="E82" s="3">
        <v>641516000</v>
      </c>
      <c r="F82" s="3">
        <v>18788000</v>
      </c>
      <c r="G82" s="3">
        <v>6151000</v>
      </c>
      <c r="H82" s="3">
        <v>2623000</v>
      </c>
      <c r="I82" s="3">
        <v>-47754000</v>
      </c>
      <c r="J82" s="3">
        <v>30395000</v>
      </c>
      <c r="K82" s="2">
        <v>2.9286876999999999E-2</v>
      </c>
      <c r="L82" s="2">
        <v>-7.4439297000000001E-2</v>
      </c>
      <c r="M82" s="2">
        <v>4.9180379000000003E-2</v>
      </c>
    </row>
    <row r="83" spans="1:13">
      <c r="A83" s="9" t="s">
        <v>186</v>
      </c>
      <c r="B83" s="10" t="s">
        <v>187</v>
      </c>
      <c r="C83">
        <v>2021</v>
      </c>
      <c r="D83" t="s">
        <v>26</v>
      </c>
      <c r="E83" s="3">
        <v>12656207000</v>
      </c>
      <c r="F83" s="3">
        <v>3557653000</v>
      </c>
      <c r="G83" s="3">
        <v>347730000</v>
      </c>
      <c r="H83" s="3">
        <v>274127000</v>
      </c>
      <c r="I83" s="3">
        <v>2390616000</v>
      </c>
      <c r="J83" s="3">
        <v>5194557000</v>
      </c>
      <c r="K83" s="2">
        <v>0.28109946400000002</v>
      </c>
      <c r="L83" s="2">
        <v>0.18888882000000001</v>
      </c>
      <c r="M83" s="2">
        <v>0.41343666400000001</v>
      </c>
    </row>
    <row r="84" spans="1:13">
      <c r="A84" s="9" t="s">
        <v>188</v>
      </c>
      <c r="B84" s="10" t="s">
        <v>189</v>
      </c>
      <c r="C84">
        <v>2021</v>
      </c>
      <c r="D84" t="s">
        <v>26</v>
      </c>
      <c r="E84" s="3">
        <v>88715334</v>
      </c>
      <c r="F84" s="3">
        <v>21500772</v>
      </c>
      <c r="G84" s="3">
        <v>1461266</v>
      </c>
      <c r="H84" s="3">
        <v>197891</v>
      </c>
      <c r="I84" s="3">
        <v>-2055341</v>
      </c>
      <c r="J84" s="3">
        <v>12804651</v>
      </c>
      <c r="K84" s="2">
        <v>0.24235688499999999</v>
      </c>
      <c r="L84" s="2">
        <v>-2.3167821000000002E-2</v>
      </c>
      <c r="M84" s="2">
        <v>0.144334135</v>
      </c>
    </row>
    <row r="85" spans="1:13">
      <c r="A85" s="9" t="s">
        <v>190</v>
      </c>
      <c r="B85" s="10" t="s">
        <v>191</v>
      </c>
      <c r="C85">
        <v>2021</v>
      </c>
      <c r="D85" t="s">
        <v>26</v>
      </c>
      <c r="E85" s="3">
        <v>516503292</v>
      </c>
      <c r="F85" s="3">
        <v>52343657</v>
      </c>
      <c r="G85" s="3">
        <v>7368104</v>
      </c>
      <c r="H85" s="3">
        <v>3597085</v>
      </c>
      <c r="I85" s="3">
        <v>-22716042</v>
      </c>
      <c r="J85" s="3">
        <v>11968974</v>
      </c>
      <c r="K85" s="2">
        <v>0.101342349</v>
      </c>
      <c r="L85" s="2">
        <v>-4.3980440000000003E-2</v>
      </c>
      <c r="M85" s="2">
        <v>2.4101299E-2</v>
      </c>
    </row>
    <row r="86" spans="1:13">
      <c r="A86" s="9" t="s">
        <v>192</v>
      </c>
      <c r="B86" s="10" t="s">
        <v>193</v>
      </c>
      <c r="C86">
        <v>2021</v>
      </c>
      <c r="D86" t="s">
        <v>26</v>
      </c>
      <c r="E86" s="3">
        <v>45638066000</v>
      </c>
      <c r="F86" s="3">
        <v>4756493000</v>
      </c>
      <c r="G86" s="3">
        <v>139379000</v>
      </c>
      <c r="H86" s="3">
        <v>1076454000</v>
      </c>
      <c r="I86" s="3">
        <v>2036661000</v>
      </c>
      <c r="J86" s="3">
        <v>6573368000</v>
      </c>
      <c r="K86" s="2">
        <v>0.10422205499999999</v>
      </c>
      <c r="L86" s="2">
        <v>4.4626365000000001E-2</v>
      </c>
      <c r="M86" s="2">
        <v>0.14386063199999999</v>
      </c>
    </row>
    <row r="87" spans="1:13">
      <c r="A87" s="9" t="s">
        <v>194</v>
      </c>
      <c r="B87" s="10" t="s">
        <v>195</v>
      </c>
      <c r="C87">
        <v>2021</v>
      </c>
      <c r="D87" t="s">
        <v>26</v>
      </c>
      <c r="E87" s="3">
        <v>2198968512</v>
      </c>
      <c r="F87" s="3">
        <v>475618867</v>
      </c>
      <c r="G87" s="3">
        <v>13208929</v>
      </c>
      <c r="H87" s="3">
        <v>190298</v>
      </c>
      <c r="I87" s="3">
        <v>273583505</v>
      </c>
      <c r="J87" s="3">
        <v>885767568</v>
      </c>
      <c r="K87" s="2">
        <v>0.216291804</v>
      </c>
      <c r="L87" s="2">
        <v>0.124414471</v>
      </c>
      <c r="M87" s="2">
        <v>0.402810483</v>
      </c>
    </row>
    <row r="88" spans="1:13">
      <c r="A88" s="9" t="s">
        <v>196</v>
      </c>
      <c r="B88" s="10" t="s">
        <v>197</v>
      </c>
      <c r="C88">
        <v>2021</v>
      </c>
      <c r="D88" t="s">
        <v>26</v>
      </c>
      <c r="E88" s="3">
        <v>1514205630</v>
      </c>
      <c r="F88" s="3">
        <v>515897731</v>
      </c>
      <c r="G88" s="3">
        <v>156108449</v>
      </c>
      <c r="H88" s="3">
        <v>280381992</v>
      </c>
      <c r="I88" s="3">
        <v>107810728</v>
      </c>
      <c r="J88" s="3">
        <v>705086888</v>
      </c>
      <c r="K88" s="2">
        <v>0.34070519900000001</v>
      </c>
      <c r="L88" s="2">
        <v>7.1199528999999998E-2</v>
      </c>
      <c r="M88" s="2">
        <v>0.252330214</v>
      </c>
    </row>
    <row r="89" spans="1:13">
      <c r="A89" s="9" t="s">
        <v>198</v>
      </c>
      <c r="B89" s="10" t="s">
        <v>199</v>
      </c>
      <c r="C89">
        <v>2021</v>
      </c>
      <c r="D89" t="s">
        <v>26</v>
      </c>
      <c r="E89" s="3">
        <v>253305663</v>
      </c>
      <c r="F89" s="3">
        <v>66333820</v>
      </c>
      <c r="G89" s="3">
        <v>3558665</v>
      </c>
      <c r="H89" s="3">
        <v>389000</v>
      </c>
      <c r="I89" s="3">
        <v>42407468</v>
      </c>
      <c r="J89" s="3">
        <v>105556360</v>
      </c>
      <c r="K89" s="2">
        <v>0.26187262900000002</v>
      </c>
      <c r="L89" s="2">
        <v>0.16741618599999999</v>
      </c>
      <c r="M89" s="2">
        <v>0.43210321000000002</v>
      </c>
    </row>
    <row r="90" spans="1:13">
      <c r="A90" s="9" t="s">
        <v>200</v>
      </c>
      <c r="B90" s="10" t="s">
        <v>201</v>
      </c>
      <c r="C90">
        <v>2021</v>
      </c>
      <c r="D90" t="s">
        <v>26</v>
      </c>
      <c r="E90" s="3">
        <v>581553000</v>
      </c>
      <c r="F90" s="3">
        <v>230319000</v>
      </c>
      <c r="G90" s="3">
        <v>6480000</v>
      </c>
      <c r="H90" s="3">
        <v>8202000</v>
      </c>
      <c r="I90" s="3">
        <v>165546000</v>
      </c>
      <c r="J90" s="3">
        <v>253093000</v>
      </c>
      <c r="K90" s="2">
        <v>0.39604128900000002</v>
      </c>
      <c r="L90" s="2">
        <v>0.28466193099999998</v>
      </c>
      <c r="M90" s="2">
        <v>0.43560088299999999</v>
      </c>
    </row>
    <row r="91" spans="1:13">
      <c r="A91" s="9" t="s">
        <v>202</v>
      </c>
      <c r="B91" s="10" t="s">
        <v>203</v>
      </c>
      <c r="C91">
        <v>2021</v>
      </c>
      <c r="D91" t="s">
        <v>26</v>
      </c>
      <c r="E91" s="3">
        <v>496731659</v>
      </c>
      <c r="F91" s="3">
        <v>207872505</v>
      </c>
      <c r="G91" s="3">
        <v>3035862</v>
      </c>
      <c r="H91" s="3">
        <v>912631</v>
      </c>
      <c r="I91" s="3">
        <v>160280269</v>
      </c>
      <c r="J91" s="3">
        <v>255761388</v>
      </c>
      <c r="K91" s="2">
        <v>0.41848048399999999</v>
      </c>
      <c r="L91" s="2">
        <v>0.32266972700000002</v>
      </c>
      <c r="M91" s="2">
        <v>0.50944668900000001</v>
      </c>
    </row>
    <row r="92" spans="1:13">
      <c r="A92" s="9" t="s">
        <v>204</v>
      </c>
      <c r="B92" s="10" t="s">
        <v>205</v>
      </c>
      <c r="C92">
        <v>2021</v>
      </c>
      <c r="D92" t="s">
        <v>26</v>
      </c>
      <c r="E92" s="3">
        <v>561912703</v>
      </c>
      <c r="F92" s="3">
        <v>199851422</v>
      </c>
      <c r="G92" s="3">
        <v>11438459</v>
      </c>
      <c r="H92" s="3">
        <v>19429578</v>
      </c>
      <c r="I92" s="3">
        <v>106062313</v>
      </c>
      <c r="J92" s="3">
        <v>212396402</v>
      </c>
      <c r="K92" s="2">
        <v>0.35566275899999999</v>
      </c>
      <c r="L92" s="2">
        <v>0.18875229600000001</v>
      </c>
      <c r="M92" s="2">
        <v>0.40258100000000002</v>
      </c>
    </row>
    <row r="93" spans="1:13">
      <c r="A93" s="9" t="s">
        <v>206</v>
      </c>
      <c r="B93" s="10" t="s">
        <v>207</v>
      </c>
      <c r="C93">
        <v>2021</v>
      </c>
      <c r="D93" t="s">
        <v>26</v>
      </c>
      <c r="E93" s="3">
        <v>278832850</v>
      </c>
      <c r="F93" s="3">
        <v>115719334</v>
      </c>
      <c r="G93" s="3">
        <v>1790604</v>
      </c>
      <c r="H93" s="3">
        <v>72556</v>
      </c>
      <c r="I93" s="3">
        <v>81436401</v>
      </c>
      <c r="J93" s="3">
        <v>160587027</v>
      </c>
      <c r="K93" s="2">
        <v>0.41501327399999999</v>
      </c>
      <c r="L93" s="2">
        <v>0.292061717</v>
      </c>
      <c r="M93" s="2">
        <v>0.49723285499999997</v>
      </c>
    </row>
    <row r="94" spans="1:13">
      <c r="A94" s="9" t="s">
        <v>208</v>
      </c>
      <c r="B94" s="10" t="s">
        <v>209</v>
      </c>
      <c r="C94">
        <v>2021</v>
      </c>
      <c r="D94" t="s">
        <v>26</v>
      </c>
      <c r="E94" s="3">
        <v>549011303</v>
      </c>
      <c r="F94" s="3">
        <v>87826022</v>
      </c>
      <c r="G94" s="3">
        <v>2660441</v>
      </c>
      <c r="H94" s="3">
        <v>7615435</v>
      </c>
      <c r="I94" s="3">
        <v>64571683</v>
      </c>
      <c r="J94" s="3">
        <v>102733478</v>
      </c>
      <c r="K94" s="2">
        <v>0.15997124600000001</v>
      </c>
      <c r="L94" s="2">
        <v>0.117614487</v>
      </c>
      <c r="M94" s="2">
        <v>0.19087048600000001</v>
      </c>
    </row>
    <row r="95" spans="1:13">
      <c r="A95" s="9" t="s">
        <v>210</v>
      </c>
      <c r="B95" s="10" t="s">
        <v>211</v>
      </c>
      <c r="C95">
        <v>2021</v>
      </c>
      <c r="D95" t="s">
        <v>26</v>
      </c>
      <c r="E95" s="3">
        <v>128777194</v>
      </c>
      <c r="F95" s="3">
        <v>40216558</v>
      </c>
      <c r="G95" s="3">
        <v>4468235</v>
      </c>
      <c r="H95" s="3">
        <v>2358114</v>
      </c>
      <c r="I95" s="3">
        <v>8586814</v>
      </c>
      <c r="J95" s="3">
        <v>20434747</v>
      </c>
      <c r="K95" s="2">
        <v>0.31229565399999998</v>
      </c>
      <c r="L95" s="2">
        <v>6.6679616999999997E-2</v>
      </c>
      <c r="M95" s="2">
        <v>0.158682934</v>
      </c>
    </row>
    <row r="96" spans="1:13">
      <c r="A96" s="9" t="s">
        <v>212</v>
      </c>
      <c r="B96" s="10" t="s">
        <v>213</v>
      </c>
      <c r="C96">
        <v>2021</v>
      </c>
      <c r="D96" t="s">
        <v>26</v>
      </c>
      <c r="E96" s="3">
        <v>1033205000</v>
      </c>
      <c r="F96" s="3">
        <v>308939000</v>
      </c>
      <c r="G96" s="3">
        <v>10376000</v>
      </c>
      <c r="H96" s="3">
        <v>18819000</v>
      </c>
      <c r="I96" s="3">
        <v>161520000</v>
      </c>
      <c r="J96" s="3">
        <v>353889000</v>
      </c>
      <c r="K96" s="2">
        <v>0.299010361</v>
      </c>
      <c r="L96" s="2">
        <v>0.156329093</v>
      </c>
      <c r="M96" s="2">
        <v>0.37320086499999999</v>
      </c>
    </row>
    <row r="97" spans="1:13">
      <c r="A97" s="9" t="s">
        <v>214</v>
      </c>
      <c r="B97" s="10" t="s">
        <v>215</v>
      </c>
      <c r="C97">
        <v>2021</v>
      </c>
      <c r="D97" t="s">
        <v>26</v>
      </c>
      <c r="E97" s="3">
        <v>735842704</v>
      </c>
      <c r="F97" s="3">
        <v>227343878</v>
      </c>
      <c r="G97" s="3">
        <v>13917131</v>
      </c>
      <c r="H97" s="3">
        <v>158652</v>
      </c>
      <c r="I97" s="3">
        <v>153665412</v>
      </c>
      <c r="J97" s="3">
        <v>182064790</v>
      </c>
      <c r="K97" s="2">
        <v>0.308957168</v>
      </c>
      <c r="L97" s="2">
        <v>0.20882915799999999</v>
      </c>
      <c r="M97" s="2">
        <v>0.23416077800000001</v>
      </c>
    </row>
    <row r="98" spans="1:13">
      <c r="A98" s="9" t="s">
        <v>216</v>
      </c>
      <c r="B98" s="10" t="s">
        <v>217</v>
      </c>
      <c r="C98">
        <v>2021</v>
      </c>
      <c r="D98" t="s">
        <v>26</v>
      </c>
      <c r="E98" s="3">
        <v>1409569000</v>
      </c>
      <c r="F98" s="3">
        <v>530392000</v>
      </c>
      <c r="G98" s="3">
        <v>14269000</v>
      </c>
      <c r="H98" s="3">
        <v>8405000</v>
      </c>
      <c r="I98" s="3">
        <v>331920000</v>
      </c>
      <c r="J98" s="3">
        <v>585379000</v>
      </c>
      <c r="K98" s="2">
        <v>0.37627955800000001</v>
      </c>
      <c r="L98" s="2">
        <v>0.23547623400000001</v>
      </c>
      <c r="M98" s="2">
        <v>0.41860668099999998</v>
      </c>
    </row>
    <row r="99" spans="1:13">
      <c r="A99" s="9" t="s">
        <v>218</v>
      </c>
      <c r="B99" s="10" t="s">
        <v>219</v>
      </c>
      <c r="C99">
        <v>2021</v>
      </c>
      <c r="D99" t="s">
        <v>26</v>
      </c>
      <c r="E99" s="3">
        <v>722798388</v>
      </c>
      <c r="F99" s="3">
        <v>289341276</v>
      </c>
      <c r="G99" s="3">
        <v>124586</v>
      </c>
      <c r="H99" s="3">
        <v>1099514</v>
      </c>
      <c r="I99" s="3">
        <v>291872242</v>
      </c>
      <c r="J99" s="3">
        <v>397025507</v>
      </c>
      <c r="K99" s="2">
        <v>0.40030703000000001</v>
      </c>
      <c r="L99" s="2">
        <v>0.40380865100000002</v>
      </c>
      <c r="M99" s="2">
        <v>0.52607499199999996</v>
      </c>
    </row>
    <row r="100" spans="1:13">
      <c r="A100" s="9" t="s">
        <v>220</v>
      </c>
      <c r="B100" s="10" t="s">
        <v>221</v>
      </c>
      <c r="C100">
        <v>2021</v>
      </c>
      <c r="D100" t="s">
        <v>26</v>
      </c>
      <c r="E100" s="3">
        <v>1339350164</v>
      </c>
      <c r="F100" s="3">
        <v>526428942</v>
      </c>
      <c r="G100" s="3">
        <v>12601476</v>
      </c>
      <c r="H100" s="3">
        <v>8630940</v>
      </c>
      <c r="I100" s="3">
        <v>429150690</v>
      </c>
      <c r="J100" s="3">
        <v>638476430</v>
      </c>
      <c r="K100" s="2">
        <v>0.39304802900000002</v>
      </c>
      <c r="L100" s="2">
        <v>0.32041709600000001</v>
      </c>
      <c r="M100" s="2">
        <v>0.50654637199999997</v>
      </c>
    </row>
    <row r="101" spans="1:13">
      <c r="A101" s="9" t="s">
        <v>222</v>
      </c>
      <c r="B101" s="10" t="s">
        <v>223</v>
      </c>
      <c r="C101">
        <v>2021</v>
      </c>
      <c r="D101" t="s">
        <v>26</v>
      </c>
      <c r="E101" s="3">
        <v>934025649</v>
      </c>
      <c r="F101" s="3">
        <v>223606913</v>
      </c>
      <c r="G101" s="3">
        <v>10498340</v>
      </c>
      <c r="H101" s="3">
        <v>3254612</v>
      </c>
      <c r="I101" s="3">
        <v>159556334</v>
      </c>
      <c r="J101" s="3">
        <v>370575014</v>
      </c>
      <c r="K101" s="2">
        <v>0.23940125600000001</v>
      </c>
      <c r="L101" s="2">
        <v>0.17082650199999999</v>
      </c>
      <c r="M101" s="2">
        <v>0.33967024699999998</v>
      </c>
    </row>
    <row r="102" spans="1:13">
      <c r="A102" s="9" t="s">
        <v>224</v>
      </c>
      <c r="B102" s="10" t="s">
        <v>225</v>
      </c>
      <c r="C102">
        <v>2021</v>
      </c>
      <c r="D102" t="s">
        <v>26</v>
      </c>
      <c r="E102" s="3">
        <v>757734000</v>
      </c>
      <c r="F102" s="3">
        <v>269051000</v>
      </c>
      <c r="G102" s="3">
        <v>8592000</v>
      </c>
      <c r="H102" s="3">
        <v>3054000</v>
      </c>
      <c r="I102" s="3">
        <v>192847000</v>
      </c>
      <c r="J102" s="3">
        <v>308427000</v>
      </c>
      <c r="K102" s="2">
        <v>0.355073152</v>
      </c>
      <c r="L102" s="2">
        <v>0.25450487900000002</v>
      </c>
      <c r="M102" s="2">
        <v>0.45384660100000002</v>
      </c>
    </row>
    <row r="103" spans="1:13">
      <c r="A103" s="9" t="s">
        <v>226</v>
      </c>
      <c r="B103" s="10" t="s">
        <v>227</v>
      </c>
      <c r="C103">
        <v>2021</v>
      </c>
      <c r="D103" t="s">
        <v>26</v>
      </c>
      <c r="E103" s="3">
        <v>228529275</v>
      </c>
      <c r="F103" s="3">
        <v>48609550</v>
      </c>
      <c r="G103" s="3">
        <v>8062930</v>
      </c>
      <c r="H103" s="3">
        <v>6192117</v>
      </c>
      <c r="I103" s="3">
        <v>17757321</v>
      </c>
      <c r="J103" s="3">
        <v>85407284</v>
      </c>
      <c r="K103" s="2">
        <v>0.212706009</v>
      </c>
      <c r="L103" s="2">
        <v>7.7702609000000006E-2</v>
      </c>
      <c r="M103" s="2">
        <v>0.37372579099999997</v>
      </c>
    </row>
    <row r="104" spans="1:13">
      <c r="A104" s="9" t="s">
        <v>228</v>
      </c>
      <c r="B104" s="10" t="s">
        <v>229</v>
      </c>
      <c r="C104">
        <v>2021</v>
      </c>
      <c r="D104" t="s">
        <v>26</v>
      </c>
      <c r="E104" s="3">
        <v>226515823</v>
      </c>
      <c r="F104" s="3">
        <v>50094291</v>
      </c>
      <c r="G104" s="3">
        <v>3920791</v>
      </c>
      <c r="H104" s="3">
        <v>20086545</v>
      </c>
      <c r="I104" s="3">
        <v>-150976118</v>
      </c>
      <c r="J104" s="3">
        <v>-38979296</v>
      </c>
      <c r="K104" s="2">
        <v>0.221151398</v>
      </c>
      <c r="L104" s="2">
        <v>-0.66651466599999998</v>
      </c>
      <c r="M104" s="2">
        <v>0.16305603499999999</v>
      </c>
    </row>
    <row r="105" spans="1:13">
      <c r="A105" s="9" t="s">
        <v>230</v>
      </c>
      <c r="B105" s="10" t="s">
        <v>231</v>
      </c>
      <c r="C105">
        <v>2021</v>
      </c>
      <c r="D105" t="s">
        <v>26</v>
      </c>
      <c r="E105" s="3">
        <v>671065997</v>
      </c>
      <c r="F105" s="3">
        <v>264560558</v>
      </c>
      <c r="G105" s="3">
        <v>3736711</v>
      </c>
      <c r="H105" s="3">
        <v>1572601</v>
      </c>
      <c r="I105" s="3">
        <v>213730732</v>
      </c>
      <c r="J105" s="3">
        <v>325856464</v>
      </c>
      <c r="K105" s="2">
        <v>0.39423925399999998</v>
      </c>
      <c r="L105" s="2">
        <v>0.31849435500000001</v>
      </c>
      <c r="M105" s="2">
        <v>0.48297543199999998</v>
      </c>
    </row>
    <row r="106" spans="1:13">
      <c r="A106" s="9" t="s">
        <v>232</v>
      </c>
      <c r="B106" s="10" t="s">
        <v>233</v>
      </c>
      <c r="C106">
        <v>2021</v>
      </c>
      <c r="D106" t="s">
        <v>26</v>
      </c>
      <c r="E106" s="3">
        <v>8403692741</v>
      </c>
      <c r="F106" s="3">
        <v>1763959481</v>
      </c>
      <c r="G106" s="3">
        <v>28820448</v>
      </c>
      <c r="H106" s="3">
        <v>70574445</v>
      </c>
      <c r="I106" s="3">
        <v>300120973</v>
      </c>
      <c r="J106" s="3">
        <v>668868489</v>
      </c>
      <c r="K106" s="2">
        <v>0.209902901</v>
      </c>
      <c r="L106" s="2">
        <v>3.5712987000000002E-2</v>
      </c>
      <c r="M106" s="2">
        <v>8.6310150000000002E-2</v>
      </c>
    </row>
    <row r="107" spans="1:13">
      <c r="A107" s="9" t="s">
        <v>234</v>
      </c>
      <c r="B107" s="10" t="s">
        <v>235</v>
      </c>
      <c r="C107">
        <v>2021</v>
      </c>
      <c r="D107" t="s">
        <v>26</v>
      </c>
      <c r="E107" s="3">
        <v>2144143112</v>
      </c>
      <c r="F107" s="3">
        <v>995778153</v>
      </c>
      <c r="G107" s="3">
        <v>51655180</v>
      </c>
      <c r="H107" s="3">
        <v>8199051</v>
      </c>
      <c r="I107" s="3">
        <v>578161353</v>
      </c>
      <c r="J107" s="3">
        <v>787440505</v>
      </c>
      <c r="K107" s="2">
        <v>0.46441776600000001</v>
      </c>
      <c r="L107" s="2">
        <v>0.26964681099999999</v>
      </c>
      <c r="M107" s="2">
        <v>0.372132607</v>
      </c>
    </row>
    <row r="108" spans="1:13">
      <c r="A108" s="9" t="s">
        <v>236</v>
      </c>
      <c r="B108" s="10" t="s">
        <v>237</v>
      </c>
      <c r="C108">
        <v>2021</v>
      </c>
      <c r="D108" t="s">
        <v>26</v>
      </c>
      <c r="E108" s="3">
        <v>5833628000</v>
      </c>
      <c r="F108" s="3">
        <v>1183650000</v>
      </c>
      <c r="G108" s="3">
        <v>25675000</v>
      </c>
      <c r="H108" s="3">
        <v>37771000</v>
      </c>
      <c r="I108" s="3">
        <v>396834000</v>
      </c>
      <c r="J108" s="3">
        <v>591685000</v>
      </c>
      <c r="K108" s="2">
        <v>0.20290117899999999</v>
      </c>
      <c r="L108" s="2">
        <v>6.8025249999999995E-2</v>
      </c>
      <c r="M108" s="2">
        <v>0.101426591</v>
      </c>
    </row>
    <row r="109" spans="1:13">
      <c r="A109" s="9" t="s">
        <v>238</v>
      </c>
      <c r="B109" s="10" t="s">
        <v>239</v>
      </c>
      <c r="C109">
        <v>2021</v>
      </c>
      <c r="D109" t="s">
        <v>26</v>
      </c>
      <c r="E109" s="3">
        <v>2105179107</v>
      </c>
      <c r="F109" s="3">
        <v>760363398</v>
      </c>
      <c r="G109" s="3">
        <v>114697825</v>
      </c>
      <c r="H109" s="3">
        <v>41834684</v>
      </c>
      <c r="I109" s="3">
        <v>258601120</v>
      </c>
      <c r="J109" s="3">
        <v>479862820</v>
      </c>
      <c r="K109" s="2">
        <v>0.36118703400000002</v>
      </c>
      <c r="L109" s="2">
        <v>0.122840436</v>
      </c>
      <c r="M109" s="2">
        <v>0.21630233200000001</v>
      </c>
    </row>
    <row r="110" spans="1:13">
      <c r="A110" s="9" t="s">
        <v>240</v>
      </c>
      <c r="B110" s="10" t="s">
        <v>241</v>
      </c>
      <c r="C110">
        <v>2021</v>
      </c>
      <c r="D110" t="s">
        <v>26</v>
      </c>
      <c r="E110" s="3">
        <v>845380520</v>
      </c>
      <c r="F110" s="3">
        <v>246469499</v>
      </c>
      <c r="G110" s="3">
        <v>18990784</v>
      </c>
      <c r="H110" s="3">
        <v>0</v>
      </c>
      <c r="I110" s="3">
        <v>136356673</v>
      </c>
      <c r="J110" s="3">
        <v>214558626</v>
      </c>
      <c r="K110" s="2">
        <v>0.29154859100000002</v>
      </c>
      <c r="L110" s="2">
        <v>0.161296209</v>
      </c>
      <c r="M110" s="2">
        <v>0.24411855599999999</v>
      </c>
    </row>
    <row r="111" spans="1:13">
      <c r="A111" s="9" t="s">
        <v>242</v>
      </c>
      <c r="B111" s="10" t="s">
        <v>243</v>
      </c>
      <c r="C111">
        <v>2021</v>
      </c>
      <c r="D111" t="s">
        <v>26</v>
      </c>
      <c r="E111" s="3">
        <v>1651397200</v>
      </c>
      <c r="F111" s="3">
        <v>486871460</v>
      </c>
      <c r="G111" s="3">
        <v>20889437</v>
      </c>
      <c r="H111" s="3">
        <v>49160571</v>
      </c>
      <c r="I111" s="3">
        <v>20773908</v>
      </c>
      <c r="J111" s="3">
        <v>194793697</v>
      </c>
      <c r="K111" s="2">
        <v>0.29482395900000002</v>
      </c>
      <c r="L111" s="2">
        <v>1.2579595000000001E-2</v>
      </c>
      <c r="M111" s="2">
        <v>0.114544537</v>
      </c>
    </row>
    <row r="112" spans="1:13">
      <c r="A112" s="9" t="s">
        <v>244</v>
      </c>
      <c r="B112" s="10" t="s">
        <v>245</v>
      </c>
      <c r="C112">
        <v>2021</v>
      </c>
      <c r="D112" t="s">
        <v>26</v>
      </c>
      <c r="E112" s="3">
        <v>951887495</v>
      </c>
      <c r="F112" s="3">
        <v>364047367</v>
      </c>
      <c r="G112" s="3">
        <v>13845482</v>
      </c>
      <c r="H112" s="3">
        <v>15717117</v>
      </c>
      <c r="I112" s="3">
        <v>90087837</v>
      </c>
      <c r="J112" s="3">
        <v>228804140</v>
      </c>
      <c r="K112" s="2">
        <v>0.38244789299999998</v>
      </c>
      <c r="L112" s="2">
        <v>9.4641265000000002E-2</v>
      </c>
      <c r="M112" s="2">
        <v>0.254943788</v>
      </c>
    </row>
    <row r="113" spans="1:13">
      <c r="A113" s="9" t="s">
        <v>246</v>
      </c>
      <c r="B113" s="10" t="s">
        <v>247</v>
      </c>
      <c r="C113">
        <v>2021</v>
      </c>
      <c r="D113" t="s">
        <v>26</v>
      </c>
      <c r="E113" s="3">
        <v>1272503111</v>
      </c>
      <c r="F113" s="3">
        <v>207567965</v>
      </c>
      <c r="G113" s="3">
        <v>44621578</v>
      </c>
      <c r="H113" s="3">
        <v>35672852</v>
      </c>
      <c r="I113" s="3">
        <v>-28486961</v>
      </c>
      <c r="J113" s="3">
        <v>136023122</v>
      </c>
      <c r="K113" s="2">
        <v>0.16311784500000001</v>
      </c>
      <c r="L113" s="2">
        <v>-2.2386554999999999E-2</v>
      </c>
      <c r="M113" s="2">
        <v>0.117044052</v>
      </c>
    </row>
    <row r="114" spans="1:13">
      <c r="A114" s="9" t="s">
        <v>248</v>
      </c>
      <c r="B114" s="10" t="s">
        <v>249</v>
      </c>
      <c r="C114">
        <v>2021</v>
      </c>
      <c r="D114" t="s">
        <v>26</v>
      </c>
      <c r="E114" s="3">
        <v>1872620790</v>
      </c>
      <c r="F114" s="3">
        <v>608180123</v>
      </c>
      <c r="G114" s="3">
        <v>102412006</v>
      </c>
      <c r="H114" s="3">
        <v>41522134</v>
      </c>
      <c r="I114" s="3">
        <v>11732486</v>
      </c>
      <c r="J114" s="3">
        <v>212898806</v>
      </c>
      <c r="K114" s="2">
        <v>0.32477484299999998</v>
      </c>
      <c r="L114" s="2">
        <v>6.2652760000000002E-3</v>
      </c>
      <c r="M114" s="2">
        <v>0.108852619</v>
      </c>
    </row>
    <row r="115" spans="1:13">
      <c r="A115" s="9" t="s">
        <v>250</v>
      </c>
      <c r="B115" s="10" t="s">
        <v>251</v>
      </c>
      <c r="C115">
        <v>2021</v>
      </c>
      <c r="D115" t="s">
        <v>26</v>
      </c>
      <c r="E115" s="3">
        <v>473149956</v>
      </c>
      <c r="F115" s="3">
        <v>59497972</v>
      </c>
      <c r="G115" s="3">
        <v>16242473</v>
      </c>
      <c r="H115" s="3">
        <v>36886403</v>
      </c>
      <c r="I115" s="3">
        <v>-14171410</v>
      </c>
      <c r="J115" s="3">
        <v>146574514</v>
      </c>
      <c r="K115" s="2">
        <v>0.12574865800000001</v>
      </c>
      <c r="L115" s="2">
        <v>-2.9951202E-2</v>
      </c>
      <c r="M115" s="2">
        <v>0.30978448200000003</v>
      </c>
    </row>
    <row r="116" spans="1:13">
      <c r="A116" s="9" t="s">
        <v>252</v>
      </c>
      <c r="B116" s="10" t="s">
        <v>253</v>
      </c>
      <c r="C116">
        <v>2021</v>
      </c>
      <c r="D116" t="s">
        <v>26</v>
      </c>
      <c r="E116" s="3">
        <v>1971482405</v>
      </c>
      <c r="F116" s="3">
        <v>307746451</v>
      </c>
      <c r="G116" s="3">
        <v>11703779</v>
      </c>
      <c r="H116" s="3">
        <v>31211903</v>
      </c>
      <c r="I116" s="3">
        <v>22042833</v>
      </c>
      <c r="J116" s="3">
        <v>119697075</v>
      </c>
      <c r="K116" s="2">
        <v>0.15609901000000001</v>
      </c>
      <c r="L116" s="2">
        <v>1.1180842E-2</v>
      </c>
      <c r="M116" s="2">
        <v>6.3331047000000001E-2</v>
      </c>
    </row>
    <row r="117" spans="1:13">
      <c r="A117" s="9" t="s">
        <v>254</v>
      </c>
      <c r="B117" s="10" t="s">
        <v>255</v>
      </c>
      <c r="C117">
        <v>2021</v>
      </c>
      <c r="D117" t="s">
        <v>26</v>
      </c>
      <c r="E117" s="3">
        <v>481898919</v>
      </c>
      <c r="F117" s="3">
        <v>174511600</v>
      </c>
      <c r="G117" s="3">
        <v>5903735</v>
      </c>
      <c r="H117" s="3">
        <v>1545411</v>
      </c>
      <c r="I117" s="3">
        <v>59730268</v>
      </c>
      <c r="J117" s="3">
        <v>90991329</v>
      </c>
      <c r="K117" s="2">
        <v>0.36213320500000001</v>
      </c>
      <c r="L117" s="2">
        <v>0.123947711</v>
      </c>
      <c r="M117" s="2">
        <v>0.22185155400000001</v>
      </c>
    </row>
    <row r="118" spans="1:13">
      <c r="A118" s="9" t="s">
        <v>256</v>
      </c>
      <c r="B118" s="10" t="s">
        <v>257</v>
      </c>
      <c r="C118">
        <v>2021</v>
      </c>
      <c r="D118" t="s">
        <v>26</v>
      </c>
      <c r="E118" s="3">
        <v>7250472190</v>
      </c>
      <c r="F118" s="3">
        <v>2330229460</v>
      </c>
      <c r="G118" s="3">
        <v>102638783</v>
      </c>
      <c r="H118" s="3">
        <v>37896011</v>
      </c>
      <c r="I118" s="3">
        <v>1376615197</v>
      </c>
      <c r="J118" s="3">
        <v>1857241157</v>
      </c>
      <c r="K118" s="2">
        <v>0.32139002799999999</v>
      </c>
      <c r="L118" s="2">
        <v>0.189865592</v>
      </c>
      <c r="M118" s="2">
        <v>0.25571206299999999</v>
      </c>
    </row>
    <row r="119" spans="1:13">
      <c r="A119" s="9" t="s">
        <v>258</v>
      </c>
      <c r="B119" s="10" t="s">
        <v>259</v>
      </c>
      <c r="C119">
        <v>2021</v>
      </c>
      <c r="D119" t="s">
        <v>26</v>
      </c>
      <c r="E119" s="3">
        <v>699453092</v>
      </c>
      <c r="F119" s="3">
        <v>152983573</v>
      </c>
      <c r="G119" s="3">
        <v>54634283</v>
      </c>
      <c r="H119" s="3">
        <v>13980454</v>
      </c>
      <c r="I119" s="3">
        <v>77524475</v>
      </c>
      <c r="J119" s="3">
        <v>110763361</v>
      </c>
      <c r="K119" s="2">
        <v>0.21871884599999999</v>
      </c>
      <c r="L119" s="2">
        <v>0.110835846</v>
      </c>
      <c r="M119" s="2">
        <v>0.14127483599999999</v>
      </c>
    </row>
    <row r="120" spans="1:13">
      <c r="A120" s="9" t="s">
        <v>260</v>
      </c>
      <c r="B120" s="10" t="s">
        <v>261</v>
      </c>
      <c r="C120">
        <v>2021</v>
      </c>
      <c r="D120" t="s">
        <v>26</v>
      </c>
      <c r="E120" s="3">
        <v>735682864</v>
      </c>
      <c r="F120" s="3">
        <v>474693970</v>
      </c>
      <c r="G120" s="3">
        <v>14769769</v>
      </c>
      <c r="H120" s="3">
        <v>3181414</v>
      </c>
      <c r="I120" s="3">
        <v>170695307</v>
      </c>
      <c r="J120" s="3">
        <v>215675298</v>
      </c>
      <c r="K120" s="2">
        <v>0.64524266299999999</v>
      </c>
      <c r="L120" s="2">
        <v>0.23202294800000001</v>
      </c>
      <c r="M120" s="2">
        <v>0.28695321899999998</v>
      </c>
    </row>
    <row r="121" spans="1:13">
      <c r="A121" s="9" t="s">
        <v>262</v>
      </c>
      <c r="B121" s="10" t="s">
        <v>263</v>
      </c>
      <c r="C121">
        <v>2021</v>
      </c>
      <c r="D121" t="s">
        <v>26</v>
      </c>
      <c r="E121" s="3">
        <v>287222069</v>
      </c>
      <c r="F121" s="3">
        <v>169228085</v>
      </c>
      <c r="G121" s="3">
        <v>34983964</v>
      </c>
      <c r="H121" s="3">
        <v>2943196</v>
      </c>
      <c r="I121" s="3">
        <v>66283077</v>
      </c>
      <c r="J121" s="3">
        <v>82972904</v>
      </c>
      <c r="K121" s="2">
        <v>0.58918900500000004</v>
      </c>
      <c r="L121" s="2">
        <v>0.23077292499999999</v>
      </c>
      <c r="M121" s="2">
        <v>0.29972268600000002</v>
      </c>
    </row>
    <row r="122" spans="1:13">
      <c r="A122" s="9" t="s">
        <v>264</v>
      </c>
      <c r="B122" s="10" t="s">
        <v>265</v>
      </c>
      <c r="C122">
        <v>2021</v>
      </c>
      <c r="D122" t="s">
        <v>26</v>
      </c>
      <c r="E122" s="3" t="str">
        <v>Unavailable</v>
      </c>
      <c r="F122" s="3" t="str">
        <v>Unavailable</v>
      </c>
      <c r="G122" s="3" t="str">
        <v>Unavailable</v>
      </c>
      <c r="H122" s="3" t="str">
        <v>Unavailable</v>
      </c>
      <c r="I122" s="3" t="str">
        <v>Unavailable</v>
      </c>
      <c r="J122" s="3" t="str">
        <v>Unavailable</v>
      </c>
      <c r="K122" s="2" t="str">
        <v>Unavailable</v>
      </c>
      <c r="L122" s="2" t="str">
        <v>Unavailable</v>
      </c>
      <c r="M122" s="2" t="str">
        <v>Unavailable</v>
      </c>
    </row>
    <row r="123" spans="1:13">
      <c r="A123" s="9" t="s">
        <v>266</v>
      </c>
      <c r="B123" s="10" t="s">
        <v>267</v>
      </c>
      <c r="C123">
        <v>2021</v>
      </c>
      <c r="D123" t="s">
        <v>26</v>
      </c>
      <c r="E123" s="3" t="str">
        <v>Unavailable</v>
      </c>
      <c r="F123" s="3" t="str">
        <v>Unavailable</v>
      </c>
      <c r="G123" s="3" t="str">
        <v>Unavailable</v>
      </c>
      <c r="H123" s="3" t="str">
        <v>Unavailable</v>
      </c>
      <c r="I123" s="3" t="str">
        <v>Unavailable</v>
      </c>
      <c r="J123" s="3" t="str">
        <v>Unavailable</v>
      </c>
      <c r="K123" s="2" t="str">
        <v>Unavailable</v>
      </c>
      <c r="L123" s="2" t="str">
        <v>Unavailable</v>
      </c>
      <c r="M123" s="2" t="str">
        <v>Unavailable</v>
      </c>
    </row>
    <row r="124" spans="1:13">
      <c r="A124" s="9" t="s">
        <v>268</v>
      </c>
      <c r="B124" s="10" t="s">
        <v>269</v>
      </c>
      <c r="C124">
        <v>2021</v>
      </c>
      <c r="D124" t="s">
        <v>26</v>
      </c>
      <c r="E124" s="3">
        <v>1028841000</v>
      </c>
      <c r="F124" s="3">
        <v>347496000</v>
      </c>
      <c r="G124" s="3">
        <v>53800000</v>
      </c>
      <c r="H124" s="3">
        <v>77153000</v>
      </c>
      <c r="I124" s="3">
        <v>80523000</v>
      </c>
      <c r="J124" s="3">
        <v>258545000</v>
      </c>
      <c r="K124" s="2">
        <v>0.33775481299999999</v>
      </c>
      <c r="L124" s="2">
        <v>7.8265738000000001E-2</v>
      </c>
      <c r="M124" s="2">
        <v>0.25129733399999998</v>
      </c>
    </row>
    <row r="125" spans="1:13">
      <c r="A125" s="9" t="s">
        <v>270</v>
      </c>
      <c r="B125" s="10" t="s">
        <v>271</v>
      </c>
      <c r="C125">
        <v>2021</v>
      </c>
      <c r="D125" t="s">
        <v>26</v>
      </c>
      <c r="E125" s="3">
        <v>5351075000</v>
      </c>
      <c r="F125" s="3">
        <v>433099000</v>
      </c>
      <c r="G125" s="3">
        <v>19760000</v>
      </c>
      <c r="H125" s="3">
        <v>180372000</v>
      </c>
      <c r="I125" s="3">
        <v>192433000</v>
      </c>
      <c r="J125" s="3">
        <v>1657301000</v>
      </c>
      <c r="K125" s="2">
        <v>8.0936821000000006E-2</v>
      </c>
      <c r="L125" s="2">
        <v>3.5961558999999997E-2</v>
      </c>
      <c r="M125" s="2">
        <v>0.30847016700000002</v>
      </c>
    </row>
    <row r="126" spans="1:13">
      <c r="A126" s="9" t="s">
        <v>272</v>
      </c>
      <c r="B126" s="10" t="s">
        <v>273</v>
      </c>
      <c r="C126">
        <v>2021</v>
      </c>
      <c r="D126" t="s">
        <v>26</v>
      </c>
      <c r="E126" s="3">
        <v>1607933000</v>
      </c>
      <c r="F126" s="3">
        <v>15334000</v>
      </c>
      <c r="G126" s="3">
        <v>111379000</v>
      </c>
      <c r="H126" s="3">
        <v>26210000</v>
      </c>
      <c r="I126" s="3">
        <v>-254410000</v>
      </c>
      <c r="J126" s="3">
        <v>20412000</v>
      </c>
      <c r="K126" s="2">
        <v>9.5364669999999999E-3</v>
      </c>
      <c r="L126" s="2">
        <v>-0.15822176700000001</v>
      </c>
      <c r="M126" s="2">
        <v>2.8648581999999999E-2</v>
      </c>
    </row>
    <row r="127" spans="1:13">
      <c r="A127" s="9" t="s">
        <v>274</v>
      </c>
      <c r="B127" s="10" t="s">
        <v>275</v>
      </c>
      <c r="C127">
        <v>2021</v>
      </c>
      <c r="D127" t="s">
        <v>26</v>
      </c>
      <c r="E127" s="3">
        <v>904786000</v>
      </c>
      <c r="F127" s="3">
        <v>-53439000</v>
      </c>
      <c r="G127" s="3">
        <v>36202000</v>
      </c>
      <c r="H127" s="3">
        <v>44433000</v>
      </c>
      <c r="I127" s="3">
        <v>-220466000</v>
      </c>
      <c r="J127" s="3">
        <v>13704000</v>
      </c>
      <c r="K127" s="2">
        <v>-5.9062585000000001E-2</v>
      </c>
      <c r="L127" s="2">
        <v>-0.243666458</v>
      </c>
      <c r="M127" s="2">
        <v>5.8152978000000001E-2</v>
      </c>
    </row>
    <row r="128" spans="1:13">
      <c r="A128" s="9" t="s">
        <v>276</v>
      </c>
      <c r="B128" s="10" t="s">
        <v>277</v>
      </c>
      <c r="C128">
        <v>2021</v>
      </c>
      <c r="D128" t="s">
        <v>26</v>
      </c>
      <c r="E128" s="3">
        <v>4061642625</v>
      </c>
      <c r="F128" s="3">
        <v>152104681</v>
      </c>
      <c r="G128" s="3">
        <v>7930396</v>
      </c>
      <c r="H128" s="3">
        <v>50034324</v>
      </c>
      <c r="I128" s="3">
        <v>50842979</v>
      </c>
      <c r="J128" s="3">
        <v>278764034</v>
      </c>
      <c r="K128" s="2">
        <v>3.7449056000000001E-2</v>
      </c>
      <c r="L128" s="2">
        <v>1.2517837E-2</v>
      </c>
      <c r="M128" s="2">
        <v>6.6319056000000001E-2</v>
      </c>
    </row>
    <row r="129" spans="1:13">
      <c r="A129" s="9" t="s">
        <v>278</v>
      </c>
      <c r="B129" s="10" t="s">
        <v>279</v>
      </c>
      <c r="C129">
        <v>2021</v>
      </c>
      <c r="D129" t="s">
        <v>26</v>
      </c>
      <c r="E129" s="3">
        <v>259905021</v>
      </c>
      <c r="F129" s="3">
        <v>96982739</v>
      </c>
      <c r="G129" s="3">
        <v>4613580</v>
      </c>
      <c r="H129" s="3">
        <v>1124795</v>
      </c>
      <c r="I129" s="3">
        <v>21550718</v>
      </c>
      <c r="J129" s="3">
        <v>33717382</v>
      </c>
      <c r="K129" s="2">
        <v>0.373146847</v>
      </c>
      <c r="L129" s="2">
        <v>8.2917667E-2</v>
      </c>
      <c r="M129" s="2">
        <v>0.136298844</v>
      </c>
    </row>
    <row r="130" spans="1:13">
      <c r="A130" s="9" t="s">
        <v>280</v>
      </c>
      <c r="B130" s="10" t="s">
        <v>281</v>
      </c>
      <c r="C130">
        <v>2021</v>
      </c>
      <c r="D130" t="s">
        <v>26</v>
      </c>
      <c r="E130" s="3">
        <v>7737793</v>
      </c>
      <c r="F130" s="3">
        <v>2608076</v>
      </c>
      <c r="G130" s="3">
        <v>5573067</v>
      </c>
      <c r="H130" s="3">
        <v>316835</v>
      </c>
      <c r="I130" s="3">
        <v>2276983</v>
      </c>
      <c r="J130" s="3">
        <v>-12657485</v>
      </c>
      <c r="K130" s="2">
        <v>0.337056833</v>
      </c>
      <c r="L130" s="2">
        <v>0.29426775799999999</v>
      </c>
      <c r="M130" s="2">
        <v>-1.216349804</v>
      </c>
    </row>
    <row r="131" spans="1:13">
      <c r="A131" s="9" t="s">
        <v>282</v>
      </c>
      <c r="B131" s="10" t="s">
        <v>283</v>
      </c>
      <c r="C131">
        <v>2021</v>
      </c>
      <c r="D131" t="s">
        <v>26</v>
      </c>
      <c r="E131" s="3">
        <v>73249703</v>
      </c>
      <c r="F131" s="3">
        <v>10633322</v>
      </c>
      <c r="G131" s="3">
        <v>7635868</v>
      </c>
      <c r="H131" s="3">
        <v>4048351</v>
      </c>
      <c r="I131" s="3">
        <v>-76783636</v>
      </c>
      <c r="J131" s="3">
        <v>-44663776</v>
      </c>
      <c r="K131" s="2">
        <v>0.145165394</v>
      </c>
      <c r="L131" s="2">
        <v>-1.048245015</v>
      </c>
      <c r="M131" s="2">
        <v>-0.57088339300000002</v>
      </c>
    </row>
    <row r="132" spans="1:13">
      <c r="A132" s="9" t="s">
        <v>284</v>
      </c>
      <c r="B132" s="10" t="s">
        <v>285</v>
      </c>
      <c r="C132">
        <v>2021</v>
      </c>
      <c r="D132" t="s">
        <v>26</v>
      </c>
      <c r="E132" s="3">
        <v>720337357</v>
      </c>
      <c r="F132" s="3">
        <v>330284381</v>
      </c>
      <c r="G132" s="3">
        <v>10972650</v>
      </c>
      <c r="H132" s="3">
        <v>32605561</v>
      </c>
      <c r="I132" s="3">
        <v>206247959</v>
      </c>
      <c r="J132" s="3">
        <v>564940951</v>
      </c>
      <c r="K132" s="2">
        <v>0.45851346999999998</v>
      </c>
      <c r="L132" s="2">
        <v>0.28632134199999998</v>
      </c>
      <c r="M132" s="2">
        <v>0.79778126500000002</v>
      </c>
    </row>
    <row r="133" spans="1:13">
      <c r="A133" s="9" t="s">
        <v>286</v>
      </c>
      <c r="B133" s="10" t="s">
        <v>287</v>
      </c>
      <c r="C133">
        <v>2021</v>
      </c>
      <c r="D133" t="s">
        <v>26</v>
      </c>
      <c r="E133" s="3">
        <v>2845473000</v>
      </c>
      <c r="F133" s="3">
        <v>717458001</v>
      </c>
      <c r="G133" s="3">
        <v>60742000</v>
      </c>
      <c r="H133" s="3">
        <v>0</v>
      </c>
      <c r="I133" s="3">
        <v>737149000</v>
      </c>
      <c r="J133" s="3">
        <v>83286000</v>
      </c>
      <c r="K133" s="2">
        <v>0.25214015400000001</v>
      </c>
      <c r="L133" s="2">
        <v>0.25906026900000001</v>
      </c>
      <c r="M133" s="2">
        <v>2.9269650000000001E-2</v>
      </c>
    </row>
    <row r="134" spans="1:13">
      <c r="A134" s="9" t="s">
        <v>288</v>
      </c>
      <c r="B134" s="10" t="s">
        <v>289</v>
      </c>
      <c r="C134">
        <v>2021</v>
      </c>
      <c r="D134" t="s">
        <v>26</v>
      </c>
      <c r="E134" s="3">
        <v>1711312365</v>
      </c>
      <c r="F134" s="3">
        <v>486088969</v>
      </c>
      <c r="G134" s="3">
        <v>51598731</v>
      </c>
      <c r="H134" s="3">
        <v>2646472</v>
      </c>
      <c r="I134" s="3">
        <v>-40753503</v>
      </c>
      <c r="J134" s="3">
        <v>189791704</v>
      </c>
      <c r="K134" s="2">
        <v>0.28404456099999997</v>
      </c>
      <c r="L134" s="2">
        <v>-2.3814181E-2</v>
      </c>
      <c r="M134" s="2">
        <v>6.1771631E-2</v>
      </c>
    </row>
    <row r="135" spans="1:13">
      <c r="A135" s="9" t="s">
        <v>290</v>
      </c>
      <c r="B135" s="10" t="s">
        <v>291</v>
      </c>
      <c r="C135">
        <v>2021</v>
      </c>
      <c r="D135" t="s">
        <v>26</v>
      </c>
      <c r="E135" s="3">
        <v>373217000</v>
      </c>
      <c r="F135" s="3">
        <v>362817000</v>
      </c>
      <c r="G135" s="3">
        <v>21693000</v>
      </c>
      <c r="H135" s="3">
        <v>30000</v>
      </c>
      <c r="I135" s="3">
        <v>225088000</v>
      </c>
      <c r="J135" s="3">
        <v>280147000</v>
      </c>
      <c r="K135" s="2">
        <v>0.97213417400000002</v>
      </c>
      <c r="L135" s="2">
        <v>0.603102217</v>
      </c>
      <c r="M135" s="2">
        <v>0.69929290499999996</v>
      </c>
    </row>
    <row r="136" spans="1:13">
      <c r="A136" s="9" t="s">
        <v>292</v>
      </c>
      <c r="B136" s="10" t="s">
        <v>293</v>
      </c>
      <c r="C136">
        <v>2021</v>
      </c>
      <c r="D136" t="s">
        <v>26</v>
      </c>
      <c r="E136" s="3">
        <v>133619550</v>
      </c>
      <c r="F136" s="3">
        <v>84613980</v>
      </c>
      <c r="G136" s="3">
        <v>9690072</v>
      </c>
      <c r="H136" s="3">
        <v>1014715</v>
      </c>
      <c r="I136" s="3">
        <v>40881246</v>
      </c>
      <c r="J136" s="3">
        <v>99513257</v>
      </c>
      <c r="K136" s="2">
        <v>0.63324550899999998</v>
      </c>
      <c r="L136" s="2">
        <v>0.30595257999999997</v>
      </c>
      <c r="M136" s="2">
        <v>0.744750727</v>
      </c>
    </row>
    <row r="137" spans="1:13">
      <c r="A137" s="9" t="s">
        <v>294</v>
      </c>
      <c r="B137" s="10" t="s">
        <v>295</v>
      </c>
      <c r="C137">
        <v>2021</v>
      </c>
      <c r="D137" t="s">
        <v>26</v>
      </c>
      <c r="E137" s="3" t="str">
        <v>Unavailable</v>
      </c>
      <c r="F137" s="3" t="str">
        <v>Unavailable</v>
      </c>
      <c r="G137" s="3" t="str">
        <v>Unavailable</v>
      </c>
      <c r="H137" s="3" t="str">
        <v>Unavailable</v>
      </c>
      <c r="I137" s="3" t="str">
        <v>Unavailable</v>
      </c>
      <c r="J137" s="3" t="str">
        <v>Unavailable</v>
      </c>
      <c r="K137" s="2" t="str">
        <v>Unavailable</v>
      </c>
      <c r="L137" s="2" t="str">
        <v>Unavailable</v>
      </c>
      <c r="M137" s="2" t="str">
        <v>Unavailable</v>
      </c>
    </row>
    <row r="138" spans="1:13">
      <c r="A138" s="9" t="s">
        <v>296</v>
      </c>
      <c r="B138" s="10" t="s">
        <v>297</v>
      </c>
      <c r="C138">
        <v>2021</v>
      </c>
      <c r="D138" t="s">
        <v>26</v>
      </c>
      <c r="E138" s="3">
        <v>130935221</v>
      </c>
      <c r="F138" s="3">
        <v>40226025</v>
      </c>
      <c r="G138" s="3">
        <v>21333210</v>
      </c>
      <c r="H138" s="3">
        <v>0</v>
      </c>
      <c r="I138" s="3">
        <v>-123848304</v>
      </c>
      <c r="J138" s="3">
        <v>-63160637</v>
      </c>
      <c r="K138" s="2">
        <v>0.30722081299999998</v>
      </c>
      <c r="L138" s="2">
        <v>-0.94587463199999999</v>
      </c>
      <c r="M138" s="2">
        <v>0.69180073399999997</v>
      </c>
    </row>
    <row r="139" spans="1:13">
      <c r="A139" s="9" t="s">
        <v>298</v>
      </c>
      <c r="B139" s="10" t="s">
        <v>299</v>
      </c>
      <c r="C139">
        <v>2021</v>
      </c>
      <c r="D139" t="s">
        <v>26</v>
      </c>
      <c r="E139" s="3">
        <v>253071405</v>
      </c>
      <c r="F139" s="3">
        <v>149741402</v>
      </c>
      <c r="G139" s="3">
        <v>-136667</v>
      </c>
      <c r="H139" s="3">
        <v>782650</v>
      </c>
      <c r="I139" s="3">
        <v>103856497</v>
      </c>
      <c r="J139" s="3">
        <v>110871565</v>
      </c>
      <c r="K139" s="2">
        <v>0.59169625299999995</v>
      </c>
      <c r="L139" s="2">
        <v>0.410384164</v>
      </c>
      <c r="M139" s="2">
        <v>0.438103882</v>
      </c>
    </row>
    <row r="140" spans="1:13">
      <c r="A140" s="9" t="s">
        <v>300</v>
      </c>
      <c r="B140" s="10" t="s">
        <v>301</v>
      </c>
      <c r="C140">
        <v>2021</v>
      </c>
      <c r="D140" t="s">
        <v>26</v>
      </c>
      <c r="E140" s="3">
        <v>474828927</v>
      </c>
      <c r="F140" s="3">
        <v>88783878</v>
      </c>
      <c r="G140" s="3">
        <v>11145939</v>
      </c>
      <c r="H140" s="3">
        <v>4215716</v>
      </c>
      <c r="I140" s="3">
        <v>-17065989</v>
      </c>
      <c r="J140" s="3">
        <v>37081787</v>
      </c>
      <c r="K140" s="2">
        <v>0.18698076899999999</v>
      </c>
      <c r="L140" s="2">
        <v>-3.5941342000000001E-2</v>
      </c>
      <c r="M140" s="2">
        <v>7.7975034999999998E-2</v>
      </c>
    </row>
    <row r="141" spans="1:13">
      <c r="A141" s="9" t="s">
        <v>302</v>
      </c>
      <c r="B141" s="10" t="s">
        <v>303</v>
      </c>
      <c r="C141">
        <v>2021</v>
      </c>
      <c r="D141" t="s">
        <v>26</v>
      </c>
      <c r="E141" s="3">
        <v>11405811</v>
      </c>
      <c r="F141" s="3">
        <v>6374093</v>
      </c>
      <c r="G141" s="3">
        <v>2031254</v>
      </c>
      <c r="H141" s="3">
        <v>1611856</v>
      </c>
      <c r="I141" s="3">
        <v>-9117510</v>
      </c>
      <c r="J141" s="3">
        <v>-1525066</v>
      </c>
      <c r="K141" s="2">
        <v>0.55884610099999998</v>
      </c>
      <c r="L141" s="2">
        <v>-0.79937410900000005</v>
      </c>
      <c r="M141" s="2">
        <v>0.48410455000000002</v>
      </c>
    </row>
    <row r="142" spans="1:13">
      <c r="A142" s="9" t="s">
        <v>304</v>
      </c>
      <c r="B142" s="10" t="s">
        <v>305</v>
      </c>
      <c r="C142">
        <v>2021</v>
      </c>
      <c r="D142" t="s">
        <v>26</v>
      </c>
      <c r="E142" s="3">
        <v>15656058</v>
      </c>
      <c r="F142" s="3">
        <v>1634039</v>
      </c>
      <c r="G142" s="3">
        <v>5007246</v>
      </c>
      <c r="H142" s="3">
        <v>120492</v>
      </c>
      <c r="I142" s="3">
        <v>-14800174</v>
      </c>
      <c r="J142" s="3">
        <v>-12415921</v>
      </c>
      <c r="K142" s="2">
        <v>0.104371036</v>
      </c>
      <c r="L142" s="2">
        <v>-0.94533208800000001</v>
      </c>
      <c r="M142" s="2">
        <v>-0.73029864899999997</v>
      </c>
    </row>
    <row r="143" spans="1:13">
      <c r="A143" s="9" t="s">
        <v>306</v>
      </c>
      <c r="B143" s="10" t="s">
        <v>307</v>
      </c>
      <c r="C143">
        <v>2021</v>
      </c>
      <c r="D143" t="s">
        <v>26</v>
      </c>
      <c r="E143" s="3">
        <v>135240507</v>
      </c>
      <c r="F143" s="3">
        <v>36846874</v>
      </c>
      <c r="G143" s="3">
        <v>1317628</v>
      </c>
      <c r="H143" s="3">
        <v>2067139</v>
      </c>
      <c r="I143" s="3">
        <v>9934641</v>
      </c>
      <c r="J143" s="3">
        <v>18361057</v>
      </c>
      <c r="K143" s="2">
        <v>0.272454421</v>
      </c>
      <c r="L143" s="2">
        <v>7.3459064000000004E-2</v>
      </c>
      <c r="M143" s="2">
        <v>0.13322900400000001</v>
      </c>
    </row>
    <row r="144" spans="1:13">
      <c r="A144" s="9" t="s">
        <v>308</v>
      </c>
      <c r="B144" s="10" t="s">
        <v>309</v>
      </c>
      <c r="C144">
        <v>2021</v>
      </c>
      <c r="D144" t="s">
        <v>26</v>
      </c>
      <c r="E144" s="3">
        <v>4883443882</v>
      </c>
      <c r="F144" s="3">
        <v>463082987</v>
      </c>
      <c r="G144" s="3">
        <v>14322618</v>
      </c>
      <c r="H144" s="3">
        <v>25468790</v>
      </c>
      <c r="I144" s="3">
        <v>239832593</v>
      </c>
      <c r="J144" s="3">
        <v>362031657</v>
      </c>
      <c r="K144" s="2">
        <v>9.4827133999999993E-2</v>
      </c>
      <c r="L144" s="2">
        <v>4.9111364999999997E-2</v>
      </c>
      <c r="M144" s="2">
        <v>7.4134496999999994E-2</v>
      </c>
    </row>
    <row r="145" spans="1:13">
      <c r="A145" s="9" t="s">
        <v>310</v>
      </c>
      <c r="B145" s="10" t="s">
        <v>311</v>
      </c>
      <c r="C145">
        <v>2021</v>
      </c>
      <c r="D145" t="s">
        <v>26</v>
      </c>
      <c r="E145" s="3">
        <v>518543403</v>
      </c>
      <c r="F145" s="3">
        <v>93488951</v>
      </c>
      <c r="G145" s="3">
        <v>17876629</v>
      </c>
      <c r="H145" s="3">
        <v>0</v>
      </c>
      <c r="I145" s="3">
        <v>56618985</v>
      </c>
      <c r="J145" s="3">
        <v>84447582</v>
      </c>
      <c r="K145" s="2">
        <v>0.18029146700000001</v>
      </c>
      <c r="L145" s="2">
        <v>0.109188517</v>
      </c>
      <c r="M145" s="2">
        <v>0.157684293</v>
      </c>
    </row>
    <row r="146" spans="1:13">
      <c r="A146" s="9" t="s">
        <v>312</v>
      </c>
      <c r="B146" s="10" t="s">
        <v>313</v>
      </c>
      <c r="C146">
        <v>2021</v>
      </c>
      <c r="D146" t="s">
        <v>26</v>
      </c>
      <c r="E146" s="3" t="str">
        <v>Unavailable</v>
      </c>
      <c r="F146" s="3" t="str">
        <v>Unavailable</v>
      </c>
      <c r="G146" s="3" t="str">
        <v>Unavailable</v>
      </c>
      <c r="H146" s="3" t="str">
        <v>Unavailable</v>
      </c>
      <c r="I146" s="3" t="str">
        <v>Unavailable</v>
      </c>
      <c r="J146" s="3" t="str">
        <v>Unavailable</v>
      </c>
      <c r="K146" s="2" t="str">
        <v>Unavailable</v>
      </c>
      <c r="L146" s="2" t="str">
        <v>Unavailable</v>
      </c>
      <c r="M146" s="2" t="str">
        <v>Unavailable</v>
      </c>
    </row>
    <row r="147" spans="1:13">
      <c r="A147" s="9" t="s">
        <v>314</v>
      </c>
      <c r="B147" s="10" t="s">
        <v>315</v>
      </c>
      <c r="C147">
        <v>2021</v>
      </c>
      <c r="D147" t="s">
        <v>26</v>
      </c>
      <c r="E147" s="3">
        <v>250912214</v>
      </c>
      <c r="F147" s="3">
        <v>172832128</v>
      </c>
      <c r="G147" s="3">
        <v>5188240</v>
      </c>
      <c r="H147" s="3">
        <v>3080792</v>
      </c>
      <c r="I147" s="3">
        <v>318309495</v>
      </c>
      <c r="J147" s="3">
        <v>404105926</v>
      </c>
      <c r="K147" s="2">
        <v>0.68881512499999997</v>
      </c>
      <c r="L147" s="2">
        <v>1.2686090080000001</v>
      </c>
      <c r="M147" s="2">
        <v>1.6105470500000001</v>
      </c>
    </row>
    <row r="148" spans="1:13">
      <c r="A148" s="9" t="s">
        <v>316</v>
      </c>
      <c r="B148" s="10" t="s">
        <v>317</v>
      </c>
      <c r="C148">
        <v>2021</v>
      </c>
      <c r="D148" t="s">
        <v>26</v>
      </c>
      <c r="E148" s="3">
        <v>425304</v>
      </c>
      <c r="F148" s="3">
        <v>14661</v>
      </c>
      <c r="G148" s="3">
        <v>8036480</v>
      </c>
      <c r="H148" s="3">
        <v>18296</v>
      </c>
      <c r="I148" s="3">
        <v>-282723431</v>
      </c>
      <c r="J148" s="3">
        <v>-160780839</v>
      </c>
      <c r="K148" s="2">
        <v>3.4471812999999997E-2</v>
      </c>
      <c r="L148" s="2">
        <v>-9.9999999989999999</v>
      </c>
      <c r="M148" s="2">
        <v>-9.9999999989999999</v>
      </c>
    </row>
    <row r="149" spans="1:13">
      <c r="A149" s="9" t="s">
        <v>318</v>
      </c>
      <c r="B149" s="10" t="s">
        <v>319</v>
      </c>
      <c r="C149">
        <v>2021</v>
      </c>
      <c r="D149" t="s">
        <v>26</v>
      </c>
      <c r="E149" s="3">
        <v>4382169554</v>
      </c>
      <c r="F149" s="3">
        <v>1438916272</v>
      </c>
      <c r="G149" s="3">
        <v>17395255</v>
      </c>
      <c r="H149" s="3">
        <v>88065665</v>
      </c>
      <c r="I149" s="3">
        <v>240563746</v>
      </c>
      <c r="J149" s="3">
        <v>760484812</v>
      </c>
      <c r="K149" s="2">
        <v>0.32835705100000001</v>
      </c>
      <c r="L149" s="2">
        <v>5.4896038000000001E-2</v>
      </c>
      <c r="M149" s="2">
        <v>0.16026119699999999</v>
      </c>
    </row>
    <row r="150" spans="1:13">
      <c r="A150" s="9" t="s">
        <v>320</v>
      </c>
      <c r="B150" s="10" t="s">
        <v>321</v>
      </c>
      <c r="C150">
        <v>2021</v>
      </c>
      <c r="D150" t="s">
        <v>26</v>
      </c>
      <c r="E150" s="3">
        <v>2577023654</v>
      </c>
      <c r="F150" s="3">
        <v>441373963</v>
      </c>
      <c r="G150" s="3">
        <v>5666035</v>
      </c>
      <c r="H150" s="3">
        <v>3759006</v>
      </c>
      <c r="I150" s="3">
        <v>166091980</v>
      </c>
      <c r="J150" s="3">
        <v>220641373</v>
      </c>
      <c r="K150" s="2">
        <v>0.17127276399999999</v>
      </c>
      <c r="L150" s="2">
        <v>6.4451089000000003E-2</v>
      </c>
      <c r="M150" s="2">
        <v>8.4274848999999999E-2</v>
      </c>
    </row>
    <row r="151" spans="1:13">
      <c r="A151" s="9" t="s">
        <v>322</v>
      </c>
      <c r="B151" s="10" t="s">
        <v>323</v>
      </c>
      <c r="C151">
        <v>2021</v>
      </c>
      <c r="D151" t="s">
        <v>26</v>
      </c>
      <c r="E151" s="3">
        <v>5034381999</v>
      </c>
      <c r="F151" s="3">
        <v>1894403971</v>
      </c>
      <c r="G151" s="3">
        <v>51561555</v>
      </c>
      <c r="H151" s="3">
        <v>82771407</v>
      </c>
      <c r="I151" s="3">
        <v>239144980</v>
      </c>
      <c r="J151" s="3">
        <v>659130494</v>
      </c>
      <c r="K151" s="2">
        <v>0.376293251</v>
      </c>
      <c r="L151" s="2">
        <v>4.7502350999999998E-2</v>
      </c>
      <c r="M151" s="2">
        <v>0.11844117699999999</v>
      </c>
    </row>
    <row r="152" spans="1:13">
      <c r="A152" s="9" t="s">
        <v>324</v>
      </c>
      <c r="B152" s="10" t="s">
        <v>325</v>
      </c>
      <c r="C152">
        <v>2021</v>
      </c>
      <c r="D152" t="s">
        <v>26</v>
      </c>
      <c r="E152" s="3">
        <v>8066215379</v>
      </c>
      <c r="F152" s="3">
        <v>3304681115</v>
      </c>
      <c r="G152" s="3">
        <v>52236191</v>
      </c>
      <c r="H152" s="3">
        <v>78881567</v>
      </c>
      <c r="I152" s="3">
        <v>812528628</v>
      </c>
      <c r="J152" s="3">
        <v>1506785331</v>
      </c>
      <c r="K152" s="2">
        <v>0.40969413300000002</v>
      </c>
      <c r="L152" s="2">
        <v>0.100732325</v>
      </c>
      <c r="M152" s="2">
        <v>0.18083576000000001</v>
      </c>
    </row>
    <row r="153" spans="1:13">
      <c r="A153" s="9" t="s">
        <v>326</v>
      </c>
      <c r="B153" s="10" t="s">
        <v>327</v>
      </c>
      <c r="C153">
        <v>2021</v>
      </c>
      <c r="D153" t="s">
        <v>26</v>
      </c>
      <c r="E153" s="3" t="str">
        <v>Unavailable</v>
      </c>
      <c r="F153" s="3" t="str">
        <v>Unavailable</v>
      </c>
      <c r="G153" s="3" t="str">
        <v>Unavailable</v>
      </c>
      <c r="H153" s="3" t="str">
        <v>Unavailable</v>
      </c>
      <c r="I153" s="3" t="str">
        <v>Unavailable</v>
      </c>
      <c r="J153" s="3" t="str">
        <v>Unavailable</v>
      </c>
      <c r="K153" s="2" t="str">
        <v>Unavailable</v>
      </c>
      <c r="L153" s="2" t="str">
        <v>Unavailable</v>
      </c>
      <c r="M153" s="2" t="str">
        <v>Unavailable</v>
      </c>
    </row>
    <row r="154" spans="1:13">
      <c r="A154" s="9" t="s">
        <v>328</v>
      </c>
      <c r="B154" s="10" t="s">
        <v>329</v>
      </c>
      <c r="C154">
        <v>2021</v>
      </c>
      <c r="D154" t="s">
        <v>26</v>
      </c>
      <c r="E154" s="3">
        <v>15975723</v>
      </c>
      <c r="F154" s="3">
        <v>3083211</v>
      </c>
      <c r="G154" s="3">
        <v>2147339</v>
      </c>
      <c r="H154" s="3">
        <v>0</v>
      </c>
      <c r="I154" s="3">
        <v>-14036427</v>
      </c>
      <c r="J154" s="3">
        <v>-6899145</v>
      </c>
      <c r="K154" s="2">
        <v>0.192993519</v>
      </c>
      <c r="L154" s="2">
        <v>-0.87860981299999996</v>
      </c>
      <c r="M154" s="2">
        <v>-0.38283694600000001</v>
      </c>
    </row>
    <row r="155" spans="1:13">
      <c r="A155" s="9" t="s">
        <v>330</v>
      </c>
      <c r="B155" s="10" t="s">
        <v>331</v>
      </c>
      <c r="C155">
        <v>2021</v>
      </c>
      <c r="D155" t="s">
        <v>26</v>
      </c>
      <c r="E155" s="3">
        <v>52669793</v>
      </c>
      <c r="F155" s="3">
        <v>4968830</v>
      </c>
      <c r="G155" s="3">
        <v>2898259</v>
      </c>
      <c r="H155" s="3">
        <v>36711</v>
      </c>
      <c r="I155" s="3">
        <v>149638380</v>
      </c>
      <c r="J155" s="3">
        <v>19317823</v>
      </c>
      <c r="K155" s="2">
        <v>9.4339273000000001E-2</v>
      </c>
      <c r="L155" s="2">
        <v>2.8410664149999998</v>
      </c>
      <c r="M155" s="2">
        <v>0.36677233599999998</v>
      </c>
    </row>
    <row r="156" spans="1:13">
      <c r="A156" s="9" t="s">
        <v>332</v>
      </c>
      <c r="B156" s="10" t="s">
        <v>333</v>
      </c>
      <c r="C156">
        <v>2021</v>
      </c>
      <c r="D156" t="s">
        <v>26</v>
      </c>
      <c r="E156" s="3">
        <v>9088260000</v>
      </c>
      <c r="F156" s="3">
        <v>1229330000</v>
      </c>
      <c r="G156" s="3">
        <v>23720000</v>
      </c>
      <c r="H156" s="3">
        <v>42333000</v>
      </c>
      <c r="I156" s="3">
        <v>991858000</v>
      </c>
      <c r="J156" s="3">
        <v>1203390000</v>
      </c>
      <c r="K156" s="2">
        <v>0.13526571600000001</v>
      </c>
      <c r="L156" s="2">
        <v>0.109136182</v>
      </c>
      <c r="M156" s="2">
        <v>0.13385807599999999</v>
      </c>
    </row>
    <row r="157" spans="1:13">
      <c r="A157" s="9" t="s">
        <v>334</v>
      </c>
      <c r="B157" s="10" t="s">
        <v>335</v>
      </c>
      <c r="C157">
        <v>2021</v>
      </c>
      <c r="D157" t="s">
        <v>26</v>
      </c>
      <c r="E157" s="3">
        <v>231177003</v>
      </c>
      <c r="F157" s="3">
        <v>48251271</v>
      </c>
      <c r="G157" s="3">
        <v>6871546</v>
      </c>
      <c r="H157" s="3">
        <v>2792072</v>
      </c>
      <c r="I157" s="3">
        <v>5332187</v>
      </c>
      <c r="J157" s="3">
        <v>19219198</v>
      </c>
      <c r="K157" s="2">
        <v>0.20872003</v>
      </c>
      <c r="L157" s="2">
        <v>2.3065387E-2</v>
      </c>
      <c r="M157" s="2">
        <v>8.4103083999999995E-2</v>
      </c>
    </row>
    <row r="158" spans="1:13">
      <c r="A158" s="9" t="s">
        <v>336</v>
      </c>
      <c r="B158" s="10" t="s">
        <v>337</v>
      </c>
      <c r="C158">
        <v>2021</v>
      </c>
      <c r="D158" t="s">
        <v>26</v>
      </c>
      <c r="E158" s="3">
        <v>825288695</v>
      </c>
      <c r="F158" s="3">
        <v>275528026</v>
      </c>
      <c r="G158" s="3">
        <v>5188215</v>
      </c>
      <c r="H158" s="3">
        <v>6902757</v>
      </c>
      <c r="I158" s="3">
        <v>184884412</v>
      </c>
      <c r="J158" s="3">
        <v>233675479</v>
      </c>
      <c r="K158" s="2">
        <v>0.33385653700000001</v>
      </c>
      <c r="L158" s="2">
        <v>0.22402392400000001</v>
      </c>
      <c r="M158" s="2">
        <v>0.27369970199999999</v>
      </c>
    </row>
    <row r="159" spans="1:13">
      <c r="A159" s="9" t="s">
        <v>338</v>
      </c>
      <c r="B159" s="10" t="s">
        <v>339</v>
      </c>
      <c r="C159">
        <v>2021</v>
      </c>
      <c r="D159" t="s">
        <v>26</v>
      </c>
      <c r="E159" s="3" t="str">
        <v>Unavailable</v>
      </c>
      <c r="F159" s="3" t="str">
        <v>Unavailable</v>
      </c>
      <c r="G159" s="3" t="str">
        <v>Unavailable</v>
      </c>
      <c r="H159" s="3" t="str">
        <v>Unavailable</v>
      </c>
      <c r="I159" s="3" t="str">
        <v>Unavailable</v>
      </c>
      <c r="J159" s="3" t="str">
        <v>Unavailable</v>
      </c>
      <c r="K159" s="2" t="str">
        <v>Unavailable</v>
      </c>
      <c r="L159" s="2" t="str">
        <v>Unavailable</v>
      </c>
      <c r="M159" s="2" t="str">
        <v>Unavailable</v>
      </c>
    </row>
    <row r="160" spans="1:13">
      <c r="A160" s="9" t="s">
        <v>340</v>
      </c>
      <c r="B160" s="10" t="s">
        <v>341</v>
      </c>
      <c r="C160">
        <v>2021</v>
      </c>
      <c r="D160" t="s">
        <v>26</v>
      </c>
      <c r="E160" s="3">
        <v>9109614772</v>
      </c>
      <c r="F160" s="3">
        <v>451442652</v>
      </c>
      <c r="G160" s="3">
        <v>20791455</v>
      </c>
      <c r="H160" s="3">
        <v>93011903</v>
      </c>
      <c r="I160" s="3">
        <v>176804966</v>
      </c>
      <c r="J160" s="3">
        <v>667649594</v>
      </c>
      <c r="K160" s="2">
        <v>4.9556722999999997E-2</v>
      </c>
      <c r="L160" s="2">
        <v>1.9408610999999999E-2</v>
      </c>
      <c r="M160" s="2">
        <v>7.2117079000000001E-2</v>
      </c>
    </row>
    <row r="161" spans="1:13">
      <c r="A161" s="9" t="s">
        <v>342</v>
      </c>
      <c r="B161" s="10" t="s">
        <v>343</v>
      </c>
      <c r="C161">
        <v>2021</v>
      </c>
      <c r="D161" t="s">
        <v>26</v>
      </c>
      <c r="E161" s="3">
        <v>3045974177</v>
      </c>
      <c r="F161" s="3">
        <v>1082139996</v>
      </c>
      <c r="G161" s="3">
        <v>115514571</v>
      </c>
      <c r="H161" s="3">
        <v>47653264</v>
      </c>
      <c r="I161" s="3">
        <v>537019653</v>
      </c>
      <c r="J161" s="3">
        <v>852241572</v>
      </c>
      <c r="K161" s="2">
        <v>0.35526893300000001</v>
      </c>
      <c r="L161" s="2">
        <v>0.17630472899999999</v>
      </c>
      <c r="M161" s="2">
        <v>0.27995250100000002</v>
      </c>
    </row>
    <row r="162" spans="1:13">
      <c r="A162" s="9" t="s">
        <v>344</v>
      </c>
      <c r="B162" s="10" t="s">
        <v>345</v>
      </c>
      <c r="C162">
        <v>2021</v>
      </c>
      <c r="D162" t="s">
        <v>26</v>
      </c>
      <c r="E162" s="3">
        <v>372079000</v>
      </c>
      <c r="F162" s="3">
        <v>-110268000</v>
      </c>
      <c r="G162" s="3">
        <v>68150000</v>
      </c>
      <c r="H162" s="3">
        <v>2871000</v>
      </c>
      <c r="I162" s="3">
        <v>-827438000</v>
      </c>
      <c r="J162" s="3">
        <v>-336326000</v>
      </c>
      <c r="K162" s="2">
        <v>-0.29635641899999998</v>
      </c>
      <c r="L162" s="2">
        <v>-2.2238234349999999</v>
      </c>
      <c r="M162" s="2">
        <v>-1.1320633520000001</v>
      </c>
    </row>
    <row r="163" spans="1:13">
      <c r="A163" s="9" t="s">
        <v>346</v>
      </c>
      <c r="B163" s="10" t="s">
        <v>347</v>
      </c>
      <c r="C163">
        <v>2021</v>
      </c>
      <c r="D163" t="s">
        <v>26</v>
      </c>
      <c r="E163" s="3">
        <v>468201000</v>
      </c>
      <c r="F163" s="3">
        <v>-28213000</v>
      </c>
      <c r="G163" s="3">
        <v>14701000</v>
      </c>
      <c r="H163" s="3">
        <v>8332000</v>
      </c>
      <c r="I163" s="3">
        <v>-132367000</v>
      </c>
      <c r="J163" s="3">
        <v>-37298000</v>
      </c>
      <c r="K163" s="2">
        <v>-6.0258307999999997E-2</v>
      </c>
      <c r="L163" s="2">
        <v>-0.282714048</v>
      </c>
      <c r="M163" s="2">
        <v>-7.9831098000000003E-2</v>
      </c>
    </row>
    <row r="164" spans="1:13">
      <c r="A164" s="9" t="s">
        <v>348</v>
      </c>
      <c r="B164" s="10" t="s">
        <v>349</v>
      </c>
      <c r="C164">
        <v>2021</v>
      </c>
      <c r="D164" t="s">
        <v>26</v>
      </c>
      <c r="E164" s="3">
        <v>5915094932</v>
      </c>
      <c r="F164" s="3">
        <v>990795824</v>
      </c>
      <c r="G164" s="3">
        <v>140127764</v>
      </c>
      <c r="H164" s="3">
        <v>278119836</v>
      </c>
      <c r="I164" s="3">
        <v>44691636</v>
      </c>
      <c r="J164" s="3">
        <v>1098041001</v>
      </c>
      <c r="K164" s="2">
        <v>0.16750294600000001</v>
      </c>
      <c r="L164" s="2">
        <v>7.5555229999999998E-3</v>
      </c>
      <c r="M164" s="2">
        <v>0.18563370700000001</v>
      </c>
    </row>
    <row r="165" spans="1:13">
      <c r="A165" s="9" t="s">
        <v>350</v>
      </c>
      <c r="B165" s="10" t="s">
        <v>351</v>
      </c>
      <c r="C165">
        <v>2021</v>
      </c>
      <c r="D165" t="s">
        <v>26</v>
      </c>
      <c r="E165" s="3">
        <v>310359000</v>
      </c>
      <c r="F165" s="3">
        <v>-224635000</v>
      </c>
      <c r="G165" s="3">
        <v>45714000</v>
      </c>
      <c r="H165" s="3">
        <v>736029000</v>
      </c>
      <c r="I165" s="3">
        <v>946206000</v>
      </c>
      <c r="J165" s="3">
        <v>-188165000</v>
      </c>
      <c r="K165" s="2">
        <v>-0.72379083600000005</v>
      </c>
      <c r="L165" s="2">
        <v>3.048746774</v>
      </c>
      <c r="M165" s="2">
        <v>-0.68697218400000004</v>
      </c>
    </row>
    <row r="166" spans="1:13">
      <c r="A166" s="9" t="s">
        <v>352</v>
      </c>
      <c r="B166" s="10" t="s">
        <v>353</v>
      </c>
      <c r="C166">
        <v>2021</v>
      </c>
      <c r="D166" t="s">
        <v>26</v>
      </c>
      <c r="E166" s="3">
        <v>988129000</v>
      </c>
      <c r="F166" s="3">
        <v>333517000</v>
      </c>
      <c r="G166" s="3">
        <v>22997000</v>
      </c>
      <c r="H166" s="3">
        <v>1685000</v>
      </c>
      <c r="I166" s="3">
        <v>219912000</v>
      </c>
      <c r="J166" s="3">
        <v>454054000</v>
      </c>
      <c r="K166" s="2">
        <v>0.33752374400000001</v>
      </c>
      <c r="L166" s="2">
        <v>0.22255393800000001</v>
      </c>
      <c r="M166" s="2">
        <v>0.47140201300000001</v>
      </c>
    </row>
    <row r="167" spans="1:13">
      <c r="A167" s="9" t="s">
        <v>354</v>
      </c>
      <c r="B167" s="10" t="s">
        <v>355</v>
      </c>
      <c r="C167">
        <v>2021</v>
      </c>
      <c r="D167" t="s">
        <v>26</v>
      </c>
      <c r="E167" s="3">
        <v>752369576</v>
      </c>
      <c r="F167" s="3">
        <v>249313069</v>
      </c>
      <c r="G167" s="3">
        <v>12200386</v>
      </c>
      <c r="H167" s="3">
        <v>25630013</v>
      </c>
      <c r="I167" s="3">
        <v>125726066</v>
      </c>
      <c r="J167" s="3">
        <v>404257163</v>
      </c>
      <c r="K167" s="2">
        <v>0.33137048200000002</v>
      </c>
      <c r="L167" s="2">
        <v>0.167106792</v>
      </c>
      <c r="M167" s="2">
        <v>0.54384354599999996</v>
      </c>
    </row>
    <row r="168" spans="1:13">
      <c r="A168" s="9" t="s">
        <v>356</v>
      </c>
      <c r="B168" s="10" t="s">
        <v>357</v>
      </c>
      <c r="C168">
        <v>2021</v>
      </c>
      <c r="D168" t="s">
        <v>26</v>
      </c>
      <c r="E168" s="3">
        <v>521474074</v>
      </c>
      <c r="F168" s="3">
        <v>162843162</v>
      </c>
      <c r="G168" s="3">
        <v>42748897</v>
      </c>
      <c r="H168" s="3">
        <v>2703977</v>
      </c>
      <c r="I168" s="3">
        <v>106106768</v>
      </c>
      <c r="J168" s="3">
        <v>309964969</v>
      </c>
      <c r="K168" s="2">
        <v>0.31227470400000001</v>
      </c>
      <c r="L168" s="2">
        <v>0.20347467599999999</v>
      </c>
      <c r="M168" s="2">
        <v>0.59440147700000001</v>
      </c>
    </row>
    <row r="169" spans="1:13">
      <c r="A169" s="9" t="s">
        <v>358</v>
      </c>
      <c r="B169" s="10" t="s">
        <v>359</v>
      </c>
      <c r="C169">
        <v>2021</v>
      </c>
      <c r="D169" t="s">
        <v>26</v>
      </c>
      <c r="E169" s="3">
        <v>962170000</v>
      </c>
      <c r="F169" s="3">
        <v>485976000</v>
      </c>
      <c r="G169" s="3">
        <v>136711000</v>
      </c>
      <c r="H169" s="3">
        <v>72553000</v>
      </c>
      <c r="I169" s="3">
        <v>275555000</v>
      </c>
      <c r="J169" s="3">
        <v>390438000</v>
      </c>
      <c r="K169" s="2">
        <v>0.50508330099999998</v>
      </c>
      <c r="L169" s="2">
        <v>0.28638910000000001</v>
      </c>
      <c r="M169" s="2">
        <v>0.40578899800000001</v>
      </c>
    </row>
    <row r="170" spans="1:13">
      <c r="A170" s="9" t="s">
        <v>360</v>
      </c>
      <c r="B170" s="10" t="s">
        <v>361</v>
      </c>
      <c r="C170">
        <v>2021</v>
      </c>
      <c r="D170" t="s">
        <v>26</v>
      </c>
      <c r="E170" s="3">
        <v>783639098</v>
      </c>
      <c r="F170" s="3">
        <v>88976056</v>
      </c>
      <c r="G170" s="3">
        <v>13776361</v>
      </c>
      <c r="H170" s="3">
        <v>33874802</v>
      </c>
      <c r="I170" s="3">
        <v>-59297476</v>
      </c>
      <c r="J170" s="3">
        <v>30741418</v>
      </c>
      <c r="K170" s="2">
        <v>0.113542135</v>
      </c>
      <c r="L170" s="2">
        <v>-7.5669369E-2</v>
      </c>
      <c r="M170" s="2">
        <v>3.9229051000000001E-2</v>
      </c>
    </row>
    <row r="171" spans="1:13">
      <c r="A171" s="9" t="s">
        <v>362</v>
      </c>
      <c r="B171" s="10" t="s">
        <v>363</v>
      </c>
      <c r="C171">
        <v>2021</v>
      </c>
      <c r="D171" t="s">
        <v>26</v>
      </c>
      <c r="E171" s="3">
        <v>1508354000</v>
      </c>
      <c r="F171" s="3">
        <v>878077000</v>
      </c>
      <c r="G171" s="3">
        <v>169499000</v>
      </c>
      <c r="H171" s="3">
        <v>406114000</v>
      </c>
      <c r="I171" s="3">
        <v>1017427000</v>
      </c>
      <c r="J171" s="3">
        <v>1862686000</v>
      </c>
      <c r="K171" s="2">
        <v>0.58214252099999997</v>
      </c>
      <c r="L171" s="2">
        <v>0.67452799500000005</v>
      </c>
      <c r="M171" s="2">
        <v>1.172450234</v>
      </c>
    </row>
    <row r="172" spans="1:13">
      <c r="A172" s="9" t="s">
        <v>364</v>
      </c>
      <c r="B172" s="10" t="s">
        <v>365</v>
      </c>
      <c r="C172">
        <v>2021</v>
      </c>
      <c r="D172" t="s">
        <v>26</v>
      </c>
      <c r="E172" s="3">
        <v>844217281</v>
      </c>
      <c r="F172" s="3">
        <v>136936733</v>
      </c>
      <c r="G172" s="3">
        <v>6313121</v>
      </c>
      <c r="H172" s="3">
        <v>51634068</v>
      </c>
      <c r="I172" s="3">
        <v>20687921</v>
      </c>
      <c r="J172" s="3">
        <v>100069493</v>
      </c>
      <c r="K172" s="2">
        <v>0.162205556</v>
      </c>
      <c r="L172" s="2">
        <v>2.4505446E-2</v>
      </c>
      <c r="M172" s="2">
        <v>0.17672320799999999</v>
      </c>
    </row>
    <row r="173" spans="1:13">
      <c r="A173" s="9" t="s">
        <v>366</v>
      </c>
      <c r="B173" s="10" t="s">
        <v>367</v>
      </c>
      <c r="C173">
        <v>2021</v>
      </c>
      <c r="D173" t="s">
        <v>26</v>
      </c>
      <c r="E173" s="3">
        <v>176087841</v>
      </c>
      <c r="F173" s="3">
        <v>59305412</v>
      </c>
      <c r="G173" s="3">
        <v>7902152</v>
      </c>
      <c r="H173" s="3">
        <v>4252725</v>
      </c>
      <c r="I173" s="3">
        <v>24457508</v>
      </c>
      <c r="J173" s="3">
        <v>50595907</v>
      </c>
      <c r="K173" s="2">
        <v>0.33679447499999998</v>
      </c>
      <c r="L173" s="2">
        <v>0.13889379199999999</v>
      </c>
      <c r="M173" s="2">
        <v>0.26750433600000001</v>
      </c>
    </row>
    <row r="174" spans="1:13">
      <c r="A174" s="9" t="s">
        <v>368</v>
      </c>
      <c r="B174" s="10" t="s">
        <v>369</v>
      </c>
      <c r="C174">
        <v>2021</v>
      </c>
      <c r="D174" t="s">
        <v>26</v>
      </c>
      <c r="E174" s="3">
        <v>280002431</v>
      </c>
      <c r="F174" s="3">
        <v>75326930</v>
      </c>
      <c r="G174" s="3">
        <v>6586160</v>
      </c>
      <c r="H174" s="3">
        <v>20260795</v>
      </c>
      <c r="I174" s="3">
        <v>35521640</v>
      </c>
      <c r="J174" s="3">
        <v>104693573</v>
      </c>
      <c r="K174" s="2">
        <v>0.26902241399999999</v>
      </c>
      <c r="L174" s="2">
        <v>0.126861899</v>
      </c>
      <c r="M174" s="2">
        <v>0.36880579099999999</v>
      </c>
    </row>
    <row r="175" spans="1:13">
      <c r="A175" s="9" t="s">
        <v>370</v>
      </c>
      <c r="B175" s="10" t="s">
        <v>371</v>
      </c>
      <c r="C175">
        <v>2021</v>
      </c>
      <c r="D175" t="s">
        <v>26</v>
      </c>
      <c r="E175" s="3">
        <v>2493078000</v>
      </c>
      <c r="F175" s="3">
        <v>896728000</v>
      </c>
      <c r="G175" s="3">
        <v>200559000</v>
      </c>
      <c r="H175" s="3">
        <v>119000</v>
      </c>
      <c r="I175" s="3">
        <v>132520000</v>
      </c>
      <c r="J175" s="3">
        <v>733688000</v>
      </c>
      <c r="K175" s="2">
        <v>0.35968710199999998</v>
      </c>
      <c r="L175" s="2">
        <v>5.3155175999999998E-2</v>
      </c>
      <c r="M175" s="2">
        <v>7.3991266999999999E-2</v>
      </c>
    </row>
    <row r="176" spans="1:13">
      <c r="A176" s="9" t="s">
        <v>372</v>
      </c>
      <c r="B176" s="10" t="s">
        <v>373</v>
      </c>
      <c r="C176">
        <v>2021</v>
      </c>
      <c r="D176" t="s">
        <v>26</v>
      </c>
      <c r="E176" s="3">
        <v>42454283</v>
      </c>
      <c r="F176" s="3">
        <v>10470543</v>
      </c>
      <c r="G176" s="3">
        <v>19062142</v>
      </c>
      <c r="H176" s="3">
        <v>163847</v>
      </c>
      <c r="I176" s="3">
        <v>-22528742</v>
      </c>
      <c r="J176" s="3">
        <v>-8114646</v>
      </c>
      <c r="K176" s="2">
        <v>0.24663101700000001</v>
      </c>
      <c r="L176" s="2">
        <v>-0.530658874</v>
      </c>
      <c r="M176" s="2">
        <v>-0.81232343500000004</v>
      </c>
    </row>
    <row r="177" spans="1:13">
      <c r="A177" s="9" t="s">
        <v>374</v>
      </c>
      <c r="B177" s="10" t="s">
        <v>375</v>
      </c>
      <c r="C177">
        <v>2021</v>
      </c>
      <c r="D177" t="s">
        <v>26</v>
      </c>
      <c r="E177" s="3">
        <v>214386203</v>
      </c>
      <c r="F177" s="3">
        <v>145026352</v>
      </c>
      <c r="G177" s="3">
        <v>41241539</v>
      </c>
      <c r="H177" s="3">
        <v>26321741</v>
      </c>
      <c r="I177" s="3">
        <v>91649534</v>
      </c>
      <c r="J177" s="3">
        <v>159152590</v>
      </c>
      <c r="K177" s="2">
        <v>0.67647241300000005</v>
      </c>
      <c r="L177" s="2">
        <v>0.427497352</v>
      </c>
      <c r="M177" s="2">
        <v>0.76704472899999998</v>
      </c>
    </row>
    <row r="178" spans="1:13">
      <c r="A178" s="9" t="s">
        <v>376</v>
      </c>
      <c r="B178" s="10" t="s">
        <v>377</v>
      </c>
      <c r="C178">
        <v>2021</v>
      </c>
      <c r="D178" t="s">
        <v>26</v>
      </c>
      <c r="E178" s="3">
        <v>2037485632</v>
      </c>
      <c r="F178" s="3">
        <v>1152646204</v>
      </c>
      <c r="G178" s="3">
        <v>64573193</v>
      </c>
      <c r="H178" s="3">
        <v>162339246</v>
      </c>
      <c r="I178" s="3">
        <v>436838271</v>
      </c>
      <c r="J178" s="3">
        <v>1254627504</v>
      </c>
      <c r="K178" s="2">
        <v>0.56571991799999999</v>
      </c>
      <c r="L178" s="2">
        <v>0.21440066299999999</v>
      </c>
      <c r="M178" s="2">
        <v>0.61577244200000003</v>
      </c>
    </row>
    <row r="179" spans="1:13">
      <c r="A179" s="9" t="s">
        <v>378</v>
      </c>
      <c r="B179" s="10" t="s">
        <v>379</v>
      </c>
      <c r="C179">
        <v>2021</v>
      </c>
      <c r="D179" t="s">
        <v>26</v>
      </c>
      <c r="E179" s="3">
        <v>1085321002</v>
      </c>
      <c r="F179" s="3">
        <v>245461178</v>
      </c>
      <c r="G179" s="3">
        <v>7293465</v>
      </c>
      <c r="H179" s="3">
        <v>3111375</v>
      </c>
      <c r="I179" s="3">
        <v>193719486</v>
      </c>
      <c r="J179" s="3">
        <v>203361721</v>
      </c>
      <c r="K179" s="2">
        <v>0.226164589</v>
      </c>
      <c r="L179" s="2">
        <v>0.178490498</v>
      </c>
      <c r="M179" s="2">
        <v>0.185751739</v>
      </c>
    </row>
    <row r="180" spans="1:13">
      <c r="A180" s="9" t="s">
        <v>380</v>
      </c>
      <c r="B180" s="10" t="s">
        <v>381</v>
      </c>
      <c r="C180">
        <v>2021</v>
      </c>
      <c r="D180" t="s">
        <v>26</v>
      </c>
      <c r="E180" s="3">
        <v>103128366</v>
      </c>
      <c r="F180" s="3">
        <v>64799262</v>
      </c>
      <c r="G180" s="3">
        <v>1690832</v>
      </c>
      <c r="H180" s="3">
        <v>1561427</v>
      </c>
      <c r="I180" s="3">
        <v>81209527</v>
      </c>
      <c r="J180" s="3">
        <v>86527427</v>
      </c>
      <c r="K180" s="2">
        <v>0.62833597100000005</v>
      </c>
      <c r="L180" s="2">
        <v>0.78746061999999994</v>
      </c>
      <c r="M180" s="2">
        <v>0.83902645200000003</v>
      </c>
    </row>
    <row r="181" spans="1:13">
      <c r="A181" s="9" t="s">
        <v>382</v>
      </c>
      <c r="B181" s="10" t="s">
        <v>383</v>
      </c>
      <c r="C181">
        <v>2021</v>
      </c>
      <c r="D181" t="s">
        <v>26</v>
      </c>
      <c r="E181" s="3" t="str">
        <v>Unavailable</v>
      </c>
      <c r="F181" s="3" t="str">
        <v>Unavailable</v>
      </c>
      <c r="G181" s="3" t="str">
        <v>Unavailable</v>
      </c>
      <c r="H181" s="3" t="str">
        <v>Unavailable</v>
      </c>
      <c r="I181" s="3" t="str">
        <v>Unavailable</v>
      </c>
      <c r="J181" s="3" t="str">
        <v>Unavailable</v>
      </c>
      <c r="K181" s="2" t="str">
        <v>Unavailable</v>
      </c>
      <c r="L181" s="2" t="str">
        <v>Unavailable</v>
      </c>
      <c r="M181" s="2" t="str">
        <v>Unavailable</v>
      </c>
    </row>
    <row r="182" spans="1:13">
      <c r="A182" s="9" t="s">
        <v>384</v>
      </c>
      <c r="B182" s="10" t="s">
        <v>385</v>
      </c>
      <c r="C182">
        <v>2021</v>
      </c>
      <c r="D182" t="s">
        <v>26</v>
      </c>
      <c r="E182" s="3">
        <v>180063516</v>
      </c>
      <c r="F182" s="3">
        <v>108867407</v>
      </c>
      <c r="G182" s="3">
        <v>38967280</v>
      </c>
      <c r="H182" s="3">
        <v>27891192</v>
      </c>
      <c r="I182" s="3">
        <v>96550165</v>
      </c>
      <c r="J182" s="3">
        <v>136425124</v>
      </c>
      <c r="K182" s="2">
        <v>0.604605583</v>
      </c>
      <c r="L182" s="2">
        <v>0.53620059799999997</v>
      </c>
      <c r="M182" s="2">
        <v>0.75765000599999999</v>
      </c>
    </row>
    <row r="183" spans="1:13">
      <c r="A183" s="9" t="s">
        <v>386</v>
      </c>
      <c r="B183" s="10" t="s">
        <v>387</v>
      </c>
      <c r="C183">
        <v>2021</v>
      </c>
      <c r="D183" t="s">
        <v>26</v>
      </c>
      <c r="E183" s="3">
        <v>5248646</v>
      </c>
      <c r="F183" s="3">
        <v>4282064</v>
      </c>
      <c r="G183" s="3">
        <v>35000</v>
      </c>
      <c r="H183" s="3">
        <v>0</v>
      </c>
      <c r="I183" s="3">
        <v>8048813</v>
      </c>
      <c r="J183" s="3">
        <v>1460354</v>
      </c>
      <c r="K183" s="2">
        <v>0.81584164800000003</v>
      </c>
      <c r="L183" s="2">
        <v>1.533502736</v>
      </c>
      <c r="M183" s="2">
        <v>0.27823442500000001</v>
      </c>
    </row>
    <row r="184" spans="1:13">
      <c r="A184" s="9" t="s">
        <v>388</v>
      </c>
      <c r="B184" s="10" t="s">
        <v>389</v>
      </c>
      <c r="C184">
        <v>2021</v>
      </c>
      <c r="D184" t="s">
        <v>26</v>
      </c>
      <c r="E184" s="3">
        <v>833290</v>
      </c>
      <c r="F184" s="3">
        <v>-11124395</v>
      </c>
      <c r="G184" s="3">
        <v>0</v>
      </c>
      <c r="H184" s="3">
        <v>8024649</v>
      </c>
      <c r="I184" s="3">
        <v>-12297180</v>
      </c>
      <c r="J184" s="3">
        <v>0</v>
      </c>
      <c r="K184" s="2">
        <v>-9.9999999989999999</v>
      </c>
      <c r="L184" s="2">
        <v>-9.9999999989999999</v>
      </c>
      <c r="M184" s="2">
        <v>9.9999999989999999</v>
      </c>
    </row>
    <row r="185" spans="1:13">
      <c r="A185" s="9" t="s">
        <v>390</v>
      </c>
      <c r="B185" s="10" t="s">
        <v>391</v>
      </c>
      <c r="C185">
        <v>2021</v>
      </c>
      <c r="D185" t="s">
        <v>26</v>
      </c>
      <c r="E185" s="3">
        <v>50633548</v>
      </c>
      <c r="F185" s="3">
        <v>42739851</v>
      </c>
      <c r="G185" s="3">
        <v>231975</v>
      </c>
      <c r="H185" s="3">
        <v>2190014</v>
      </c>
      <c r="I185" s="3">
        <v>39458241</v>
      </c>
      <c r="J185" s="3">
        <v>46576573</v>
      </c>
      <c r="K185" s="2">
        <v>0.84410144399999998</v>
      </c>
      <c r="L185" s="2">
        <v>0.77929046199999996</v>
      </c>
      <c r="M185" s="2">
        <v>0.89723023199999996</v>
      </c>
    </row>
    <row r="186" spans="1:13">
      <c r="A186" s="9" t="s">
        <v>392</v>
      </c>
      <c r="B186" s="10" t="s">
        <v>393</v>
      </c>
      <c r="C186">
        <v>2021</v>
      </c>
      <c r="D186" t="s">
        <v>26</v>
      </c>
      <c r="E186" s="3">
        <v>51759626</v>
      </c>
      <c r="F186" s="3">
        <v>42041607</v>
      </c>
      <c r="G186" s="3">
        <v>141980</v>
      </c>
      <c r="H186" s="3">
        <v>2232556</v>
      </c>
      <c r="I186" s="3">
        <v>8380249</v>
      </c>
      <c r="J186" s="3">
        <v>41455533</v>
      </c>
      <c r="K186" s="2">
        <v>0.81224711699999996</v>
      </c>
      <c r="L186" s="2">
        <v>0.16190706299999999</v>
      </c>
      <c r="M186" s="2">
        <v>0.79695100600000002</v>
      </c>
    </row>
    <row r="187" spans="1:13">
      <c r="A187" s="9" t="s">
        <v>394</v>
      </c>
      <c r="B187" s="10" t="s">
        <v>395</v>
      </c>
      <c r="C187">
        <v>2021</v>
      </c>
      <c r="D187" t="s">
        <v>26</v>
      </c>
      <c r="E187" s="3">
        <v>88784030</v>
      </c>
      <c r="F187" s="3">
        <v>87278329</v>
      </c>
      <c r="G187" s="3">
        <v>18231774</v>
      </c>
      <c r="H187" s="3">
        <v>15321260</v>
      </c>
      <c r="I187" s="3">
        <v>29868881</v>
      </c>
      <c r="J187" s="3">
        <v>75320343</v>
      </c>
      <c r="K187" s="2">
        <v>0.98304085799999996</v>
      </c>
      <c r="L187" s="2">
        <v>0.33642177499999998</v>
      </c>
      <c r="M187" s="2">
        <v>0.84835463099999997</v>
      </c>
    </row>
    <row r="188" spans="1:13">
      <c r="A188" s="9" t="s">
        <v>396</v>
      </c>
      <c r="B188" s="10" t="s">
        <v>397</v>
      </c>
      <c r="C188">
        <v>2021</v>
      </c>
      <c r="D188" t="s">
        <v>26</v>
      </c>
      <c r="E188" s="3">
        <v>76518528</v>
      </c>
      <c r="F188" s="3">
        <v>66121685</v>
      </c>
      <c r="G188" s="3">
        <v>1434034</v>
      </c>
      <c r="H188" s="3">
        <v>9180487</v>
      </c>
      <c r="I188" s="3">
        <v>30528929</v>
      </c>
      <c r="J188" s="3">
        <v>54717003</v>
      </c>
      <c r="K188" s="2">
        <v>0.86412646400000004</v>
      </c>
      <c r="L188" s="2">
        <v>0.39897433700000001</v>
      </c>
      <c r="M188" s="2">
        <v>0.71864079800000003</v>
      </c>
    </row>
    <row r="189" spans="1:13">
      <c r="A189" s="9" t="s">
        <v>398</v>
      </c>
      <c r="B189" s="10" t="s">
        <v>399</v>
      </c>
      <c r="C189">
        <v>2021</v>
      </c>
      <c r="D189" t="s">
        <v>26</v>
      </c>
      <c r="E189" s="3">
        <v>15136254</v>
      </c>
      <c r="F189" s="3">
        <v>2401869</v>
      </c>
      <c r="G189" s="3">
        <v>35500</v>
      </c>
      <c r="H189" s="3">
        <v>3661908</v>
      </c>
      <c r="I189" s="3">
        <v>982467</v>
      </c>
      <c r="J189" s="3">
        <v>9470498</v>
      </c>
      <c r="K189" s="2">
        <v>0.158683185</v>
      </c>
      <c r="L189" s="2">
        <v>6.4908199999999999E-2</v>
      </c>
      <c r="M189" s="2">
        <v>0.62568321100000002</v>
      </c>
    </row>
    <row r="190" spans="1:13">
      <c r="A190" s="9" t="s">
        <v>400</v>
      </c>
      <c r="B190" s="10" t="s">
        <v>401</v>
      </c>
      <c r="C190">
        <v>2021</v>
      </c>
      <c r="D190" t="s">
        <v>26</v>
      </c>
      <c r="E190" s="3">
        <v>183407000</v>
      </c>
      <c r="F190" s="3">
        <v>124929000</v>
      </c>
      <c r="G190" s="3">
        <v>530000</v>
      </c>
      <c r="H190" s="3">
        <v>14057000</v>
      </c>
      <c r="I190" s="3">
        <v>75420000</v>
      </c>
      <c r="J190" s="3">
        <v>115602000</v>
      </c>
      <c r="K190" s="2">
        <v>0.68115720800000001</v>
      </c>
      <c r="L190" s="2">
        <v>0.411216584</v>
      </c>
      <c r="M190" s="2">
        <v>0.66284820099999997</v>
      </c>
    </row>
    <row r="191" spans="1:13">
      <c r="A191" s="9" t="s">
        <v>402</v>
      </c>
      <c r="B191" s="10" t="s">
        <v>403</v>
      </c>
      <c r="C191">
        <v>2021</v>
      </c>
      <c r="D191" t="s">
        <v>26</v>
      </c>
      <c r="E191" s="3">
        <v>130200628</v>
      </c>
      <c r="F191" s="3">
        <v>117451878</v>
      </c>
      <c r="G191" s="3">
        <v>927110</v>
      </c>
      <c r="H191" s="3">
        <v>21791879</v>
      </c>
      <c r="I191" s="3">
        <v>45559753</v>
      </c>
      <c r="J191" s="3">
        <v>91614973</v>
      </c>
      <c r="K191" s="2">
        <v>0.90208380600000004</v>
      </c>
      <c r="L191" s="2">
        <v>0.34991960999999999</v>
      </c>
      <c r="M191" s="2">
        <v>0.70364463200000005</v>
      </c>
    </row>
    <row r="192" spans="1:13">
      <c r="A192" s="9" t="s">
        <v>404</v>
      </c>
      <c r="B192" s="10" t="s">
        <v>405</v>
      </c>
      <c r="C192">
        <v>2021</v>
      </c>
      <c r="D192" t="s">
        <v>26</v>
      </c>
      <c r="E192" s="3">
        <v>130283660</v>
      </c>
      <c r="F192" s="3">
        <v>85167668</v>
      </c>
      <c r="G192" s="3">
        <v>16520103</v>
      </c>
      <c r="H192" s="3">
        <v>21029026</v>
      </c>
      <c r="I192" s="3">
        <v>-422708325</v>
      </c>
      <c r="J192" s="3">
        <v>101148500</v>
      </c>
      <c r="K192" s="2">
        <v>0.65370951399999999</v>
      </c>
      <c r="L192" s="2">
        <v>-3.244522951</v>
      </c>
      <c r="M192" s="2">
        <v>0.77637134200000002</v>
      </c>
    </row>
    <row r="193" spans="1:13">
      <c r="A193" s="9" t="s">
        <v>406</v>
      </c>
      <c r="B193" s="10" t="s">
        <v>407</v>
      </c>
      <c r="C193">
        <v>2021</v>
      </c>
      <c r="D193" t="s">
        <v>26</v>
      </c>
      <c r="E193" s="3">
        <v>145197306</v>
      </c>
      <c r="F193" s="3">
        <v>144242267</v>
      </c>
      <c r="G193" s="3">
        <v>16195894</v>
      </c>
      <c r="H193" s="3">
        <v>16772483</v>
      </c>
      <c r="I193" s="3">
        <v>-46557729</v>
      </c>
      <c r="J193" s="3">
        <v>129763000</v>
      </c>
      <c r="K193" s="2">
        <v>0.99342247400000006</v>
      </c>
      <c r="L193" s="2">
        <v>-0.320651466</v>
      </c>
      <c r="M193" s="2">
        <v>0.97579094200000005</v>
      </c>
    </row>
    <row r="194" spans="1:13">
      <c r="A194" s="9" t="s">
        <v>408</v>
      </c>
      <c r="B194" s="10" t="s">
        <v>409</v>
      </c>
      <c r="C194">
        <v>2021</v>
      </c>
      <c r="D194" t="s">
        <v>26</v>
      </c>
      <c r="E194" s="3">
        <v>72910276</v>
      </c>
      <c r="F194" s="3">
        <v>49659803</v>
      </c>
      <c r="G194" s="3">
        <v>8995692</v>
      </c>
      <c r="H194" s="3">
        <v>12480293</v>
      </c>
      <c r="I194" s="3">
        <v>-109297241</v>
      </c>
      <c r="J194" s="3">
        <v>54616329</v>
      </c>
      <c r="K194" s="2">
        <v>0.68110842199999999</v>
      </c>
      <c r="L194" s="2">
        <v>-1.4990649739999999</v>
      </c>
      <c r="M194" s="2">
        <v>0.749089593</v>
      </c>
    </row>
    <row r="195" spans="1:13">
      <c r="A195" s="9" t="s">
        <v>410</v>
      </c>
      <c r="B195" s="10" t="s">
        <v>411</v>
      </c>
      <c r="C195">
        <v>2021</v>
      </c>
      <c r="D195" t="s">
        <v>26</v>
      </c>
      <c r="E195" s="3">
        <v>59045285</v>
      </c>
      <c r="F195" s="3">
        <v>36017241</v>
      </c>
      <c r="G195" s="3">
        <v>10984898</v>
      </c>
      <c r="H195" s="3">
        <v>326373</v>
      </c>
      <c r="I195" s="3">
        <v>-5398033</v>
      </c>
      <c r="J195" s="3">
        <v>16593963</v>
      </c>
      <c r="K195" s="2">
        <v>0.60999351599999996</v>
      </c>
      <c r="L195" s="2">
        <v>-9.1421915000000006E-2</v>
      </c>
      <c r="M195" s="2">
        <v>0.115298046</v>
      </c>
    </row>
    <row r="196" spans="1:13">
      <c r="A196" s="9" t="s">
        <v>412</v>
      </c>
      <c r="B196" s="10" t="s">
        <v>413</v>
      </c>
      <c r="C196">
        <v>2021</v>
      </c>
      <c r="D196" t="s">
        <v>26</v>
      </c>
      <c r="E196" s="3">
        <v>31422823</v>
      </c>
      <c r="F196" s="3">
        <v>-28711817</v>
      </c>
      <c r="G196" s="3">
        <v>835309</v>
      </c>
      <c r="H196" s="3">
        <v>22811677</v>
      </c>
      <c r="I196" s="3">
        <v>-133121167</v>
      </c>
      <c r="J196" s="3">
        <v>0</v>
      </c>
      <c r="K196" s="2">
        <v>-0.91372493799999999</v>
      </c>
      <c r="L196" s="2">
        <v>-4.2364483609999999</v>
      </c>
      <c r="M196" s="2">
        <v>-3.2626905289999999</v>
      </c>
    </row>
    <row r="197" spans="1:13">
      <c r="A197" s="9" t="s">
        <v>414</v>
      </c>
      <c r="B197" s="10" t="s">
        <v>415</v>
      </c>
      <c r="C197">
        <v>2021</v>
      </c>
      <c r="D197" t="s">
        <v>26</v>
      </c>
      <c r="E197" s="3">
        <v>219477061</v>
      </c>
      <c r="F197" s="3">
        <v>126362321</v>
      </c>
      <c r="G197" s="3">
        <v>140000</v>
      </c>
      <c r="H197" s="3">
        <v>8459795</v>
      </c>
      <c r="I197" s="3">
        <v>65401922</v>
      </c>
      <c r="J197" s="3">
        <v>120972758</v>
      </c>
      <c r="K197" s="2">
        <v>0.57574272400000004</v>
      </c>
      <c r="L197" s="2">
        <v>0.29798978399999998</v>
      </c>
      <c r="M197" s="2">
        <v>0.55118634</v>
      </c>
    </row>
    <row r="198" spans="1:13">
      <c r="A198" s="9" t="s">
        <v>416</v>
      </c>
      <c r="B198" s="10" t="s">
        <v>417</v>
      </c>
      <c r="C198">
        <v>2021</v>
      </c>
      <c r="D198" t="s">
        <v>26</v>
      </c>
      <c r="E198" s="3">
        <v>31830124</v>
      </c>
      <c r="F198" s="3">
        <v>-24413258</v>
      </c>
      <c r="G198" s="3">
        <v>5213818</v>
      </c>
      <c r="H198" s="3">
        <v>30031243</v>
      </c>
      <c r="I198" s="3">
        <v>-33831010</v>
      </c>
      <c r="J198" s="3">
        <v>0</v>
      </c>
      <c r="K198" s="2">
        <v>-0.76698595300000005</v>
      </c>
      <c r="L198" s="2">
        <v>-1.0628613950000001</v>
      </c>
      <c r="M198" s="2">
        <v>0.19215463899999999</v>
      </c>
    </row>
    <row r="199" spans="1:13">
      <c r="A199" s="9" t="s">
        <v>418</v>
      </c>
      <c r="B199" s="10" t="s">
        <v>419</v>
      </c>
      <c r="C199">
        <v>2021</v>
      </c>
      <c r="D199" t="s">
        <v>26</v>
      </c>
      <c r="E199" s="3" t="str">
        <v>Unavailable</v>
      </c>
      <c r="F199" s="3" t="str">
        <v>Unavailable</v>
      </c>
      <c r="G199" s="3" t="str">
        <v>Unavailable</v>
      </c>
      <c r="H199" s="3" t="str">
        <v>Unavailable</v>
      </c>
      <c r="I199" s="3" t="str">
        <v>Unavailable</v>
      </c>
      <c r="J199" s="3" t="str">
        <v>Unavailable</v>
      </c>
      <c r="K199" s="2" t="str">
        <v>Unavailable</v>
      </c>
      <c r="L199" s="2" t="str">
        <v>Unavailable</v>
      </c>
      <c r="M199" s="2" t="str">
        <v>Unavailable</v>
      </c>
    </row>
    <row r="200" spans="1:13">
      <c r="A200" s="9" t="s">
        <v>420</v>
      </c>
      <c r="B200" s="10" t="s">
        <v>421</v>
      </c>
      <c r="C200">
        <v>2021</v>
      </c>
      <c r="D200" t="s">
        <v>26</v>
      </c>
      <c r="E200" s="3" t="str">
        <v>Unavailable</v>
      </c>
      <c r="F200" s="3" t="str">
        <v>Unavailable</v>
      </c>
      <c r="G200" s="3" t="str">
        <v>Unavailable</v>
      </c>
      <c r="H200" s="3" t="str">
        <v>Unavailable</v>
      </c>
      <c r="I200" s="3" t="str">
        <v>Unavailable</v>
      </c>
      <c r="J200" s="3" t="str">
        <v>Unavailable</v>
      </c>
      <c r="K200" s="2" t="str">
        <v>Unavailable</v>
      </c>
      <c r="L200" s="2" t="str">
        <v>Unavailable</v>
      </c>
      <c r="M200" s="2" t="str">
        <v>Unavailable</v>
      </c>
    </row>
    <row r="201" spans="1:13">
      <c r="A201" s="9" t="s">
        <v>422</v>
      </c>
      <c r="B201" s="10" t="s">
        <v>423</v>
      </c>
      <c r="C201">
        <v>2021</v>
      </c>
      <c r="D201" t="s">
        <v>26</v>
      </c>
      <c r="E201" s="3" t="str">
        <v>Unavailable</v>
      </c>
      <c r="F201" s="3" t="str">
        <v>Unavailable</v>
      </c>
      <c r="G201" s="3" t="str">
        <v>Unavailable</v>
      </c>
      <c r="H201" s="3" t="str">
        <v>Unavailable</v>
      </c>
      <c r="I201" s="3" t="str">
        <v>Unavailable</v>
      </c>
      <c r="J201" s="3" t="str">
        <v>Unavailable</v>
      </c>
      <c r="K201" s="2" t="str">
        <v>Unavailable</v>
      </c>
      <c r="L201" s="2" t="str">
        <v>Unavailable</v>
      </c>
      <c r="M201" s="2" t="str">
        <v>Unavailable</v>
      </c>
    </row>
    <row r="202" spans="1:13">
      <c r="A202" s="9" t="s">
        <v>424</v>
      </c>
      <c r="B202" s="10" t="s">
        <v>425</v>
      </c>
      <c r="C202">
        <v>2021</v>
      </c>
      <c r="D202" t="s">
        <v>26</v>
      </c>
      <c r="E202" s="3" t="str">
        <v>Unavailable</v>
      </c>
      <c r="F202" s="3" t="str">
        <v>Unavailable</v>
      </c>
      <c r="G202" s="3" t="str">
        <v>Unavailable</v>
      </c>
      <c r="H202" s="3" t="str">
        <v>Unavailable</v>
      </c>
      <c r="I202" s="3" t="str">
        <v>Unavailable</v>
      </c>
      <c r="J202" s="3" t="str">
        <v>Unavailable</v>
      </c>
      <c r="K202" s="2" t="str">
        <v>Unavailable</v>
      </c>
      <c r="L202" s="2" t="str">
        <v>Unavailable</v>
      </c>
      <c r="M202" s="2" t="str">
        <v>Unavailable</v>
      </c>
    </row>
    <row r="203" spans="1:13">
      <c r="A203" s="9" t="s">
        <v>426</v>
      </c>
      <c r="B203" s="10" t="s">
        <v>427</v>
      </c>
      <c r="C203">
        <v>2021</v>
      </c>
      <c r="D203" t="s">
        <v>26</v>
      </c>
      <c r="E203" s="3">
        <v>69338036000</v>
      </c>
      <c r="F203" s="3">
        <v>20541960000</v>
      </c>
      <c r="G203" s="3">
        <v>204446000</v>
      </c>
      <c r="H203" s="3">
        <v>2471674000</v>
      </c>
      <c r="I203" s="3">
        <v>14390871000</v>
      </c>
      <c r="J203" s="3">
        <v>37238641000</v>
      </c>
      <c r="K203" s="2">
        <v>0.29625817500000001</v>
      </c>
      <c r="L203" s="2">
        <v>0.20754656199999999</v>
      </c>
      <c r="M203" s="2">
        <v>0.54857657100000001</v>
      </c>
    </row>
    <row r="204" spans="1:13">
      <c r="A204" s="9" t="s">
        <v>428</v>
      </c>
      <c r="B204" s="10" t="s">
        <v>429</v>
      </c>
      <c r="C204">
        <v>2021</v>
      </c>
      <c r="D204" t="s">
        <v>26</v>
      </c>
      <c r="E204" s="3">
        <v>1091294643</v>
      </c>
      <c r="F204" s="3">
        <v>344216211</v>
      </c>
      <c r="G204" s="3">
        <v>24668799</v>
      </c>
      <c r="H204" s="3">
        <v>5787226</v>
      </c>
      <c r="I204" s="3">
        <v>84254428</v>
      </c>
      <c r="J204" s="3">
        <v>173107787</v>
      </c>
      <c r="K204" s="2">
        <v>0.31542005000000001</v>
      </c>
      <c r="L204" s="2">
        <v>7.7205939000000001E-2</v>
      </c>
      <c r="M204" s="2">
        <v>0.15472212900000001</v>
      </c>
    </row>
    <row r="205" spans="1:13">
      <c r="A205" s="9" t="s">
        <v>430</v>
      </c>
      <c r="B205" s="10" t="s">
        <v>431</v>
      </c>
      <c r="C205">
        <v>2021</v>
      </c>
      <c r="D205" t="s">
        <v>26</v>
      </c>
      <c r="E205" s="3">
        <v>1313856321</v>
      </c>
      <c r="F205" s="3">
        <v>385491976</v>
      </c>
      <c r="G205" s="3">
        <v>10926989</v>
      </c>
      <c r="H205" s="3">
        <v>28552315</v>
      </c>
      <c r="I205" s="3">
        <v>151791474</v>
      </c>
      <c r="J205" s="3">
        <v>364367264</v>
      </c>
      <c r="K205" s="2">
        <v>0.29340497100000001</v>
      </c>
      <c r="L205" s="2">
        <v>0.115531258</v>
      </c>
      <c r="M205" s="2">
        <v>0.26606395999999999</v>
      </c>
    </row>
    <row r="206" spans="1:13">
      <c r="A206" s="9" t="s">
        <v>432</v>
      </c>
      <c r="B206" s="10" t="s">
        <v>433</v>
      </c>
      <c r="C206">
        <v>2021</v>
      </c>
      <c r="D206" t="s">
        <v>26</v>
      </c>
      <c r="E206" s="3">
        <v>1212507870</v>
      </c>
      <c r="F206" s="3">
        <v>331845162</v>
      </c>
      <c r="G206" s="3">
        <v>78384986</v>
      </c>
      <c r="H206" s="3">
        <v>27180198</v>
      </c>
      <c r="I206" s="3">
        <v>14055459</v>
      </c>
      <c r="J206" s="3">
        <v>224733945</v>
      </c>
      <c r="K206" s="2">
        <v>0.27368495500000001</v>
      </c>
      <c r="L206" s="2">
        <v>1.1592056E-2</v>
      </c>
      <c r="M206" s="2">
        <v>0.19073774600000001</v>
      </c>
    </row>
    <row r="207" spans="1:13">
      <c r="A207" s="9" t="s">
        <v>434</v>
      </c>
      <c r="B207" s="10" t="s">
        <v>435</v>
      </c>
      <c r="C207">
        <v>2021</v>
      </c>
      <c r="D207" t="s">
        <v>26</v>
      </c>
      <c r="E207" s="3">
        <v>2225089026</v>
      </c>
      <c r="F207" s="3">
        <v>623592642</v>
      </c>
      <c r="G207" s="3">
        <v>81810275</v>
      </c>
      <c r="H207" s="3">
        <v>25866179</v>
      </c>
      <c r="I207" s="3">
        <v>-285028123</v>
      </c>
      <c r="J207" s="3">
        <v>56683297</v>
      </c>
      <c r="K207" s="2">
        <v>0.28025514299999998</v>
      </c>
      <c r="L207" s="2">
        <v>-0.128097402</v>
      </c>
      <c r="M207" s="2">
        <v>8.3180021000000007E-2</v>
      </c>
    </row>
    <row r="208" spans="1:13">
      <c r="A208" s="9" t="s">
        <v>436</v>
      </c>
      <c r="B208" s="10" t="s">
        <v>437</v>
      </c>
      <c r="C208">
        <v>2021</v>
      </c>
      <c r="D208" t="s">
        <v>26</v>
      </c>
      <c r="E208" s="3">
        <v>131168043</v>
      </c>
      <c r="F208" s="3">
        <v>-6480549</v>
      </c>
      <c r="G208" s="3">
        <v>4382227</v>
      </c>
      <c r="H208" s="3">
        <v>4687621</v>
      </c>
      <c r="I208" s="3">
        <v>-34814810</v>
      </c>
      <c r="J208" s="3">
        <v>-13342201</v>
      </c>
      <c r="K208" s="2">
        <v>-4.9406462999999998E-2</v>
      </c>
      <c r="L208" s="2">
        <v>-0.26542143400000001</v>
      </c>
      <c r="M208" s="2">
        <v>-0.113268862</v>
      </c>
    </row>
    <row r="209" spans="1:13">
      <c r="A209" s="9" t="s">
        <v>438</v>
      </c>
      <c r="B209" s="10" t="s">
        <v>439</v>
      </c>
      <c r="C209">
        <v>2021</v>
      </c>
      <c r="D209" t="s">
        <v>26</v>
      </c>
      <c r="E209" s="3">
        <v>100858743</v>
      </c>
      <c r="F209" s="3">
        <v>11325880</v>
      </c>
      <c r="G209" s="3">
        <v>1858103</v>
      </c>
      <c r="H209" s="3">
        <v>1298801</v>
      </c>
      <c r="I209" s="3">
        <v>2348659</v>
      </c>
      <c r="J209" s="3">
        <v>21860535</v>
      </c>
      <c r="K209" s="2">
        <v>0.112294479</v>
      </c>
      <c r="L209" s="2">
        <v>2.3286617999999999E-2</v>
      </c>
      <c r="M209" s="2">
        <v>4.2874855000000003E-2</v>
      </c>
    </row>
    <row r="210" spans="1:13">
      <c r="A210" s="9" t="s">
        <v>440</v>
      </c>
      <c r="B210" s="10" t="s">
        <v>441</v>
      </c>
      <c r="C210">
        <v>2021</v>
      </c>
      <c r="D210" t="s">
        <v>26</v>
      </c>
      <c r="E210" s="3">
        <v>868136005</v>
      </c>
      <c r="F210" s="3">
        <v>307099699</v>
      </c>
      <c r="G210" s="3">
        <v>95935054</v>
      </c>
      <c r="H210" s="3">
        <v>11500339</v>
      </c>
      <c r="I210" s="3">
        <v>118587389</v>
      </c>
      <c r="J210" s="3">
        <v>244426743</v>
      </c>
      <c r="K210" s="2">
        <v>0.353746069</v>
      </c>
      <c r="L210" s="2">
        <v>0.13660001199999999</v>
      </c>
      <c r="M210" s="2">
        <v>0.27711668900000003</v>
      </c>
    </row>
    <row r="211" spans="1:13">
      <c r="A211" s="9" t="s">
        <v>442</v>
      </c>
      <c r="B211" s="10" t="s">
        <v>443</v>
      </c>
      <c r="C211">
        <v>2021</v>
      </c>
      <c r="D211" t="s">
        <v>26</v>
      </c>
      <c r="E211" s="3">
        <v>2051747000</v>
      </c>
      <c r="F211" s="3">
        <v>1081396000</v>
      </c>
      <c r="G211" s="3">
        <v>50413000</v>
      </c>
      <c r="H211" s="3">
        <v>23118000</v>
      </c>
      <c r="I211" s="3">
        <v>203917000</v>
      </c>
      <c r="J211" s="3">
        <v>453887000</v>
      </c>
      <c r="K211" s="2">
        <v>0.52706108500000004</v>
      </c>
      <c r="L211" s="2">
        <v>9.9387009999999998E-2</v>
      </c>
      <c r="M211" s="2">
        <v>0.21987067599999999</v>
      </c>
    </row>
    <row r="212" spans="1:13">
      <c r="A212" s="9" t="s">
        <v>444</v>
      </c>
      <c r="B212" s="10" t="s">
        <v>445</v>
      </c>
      <c r="C212">
        <v>2021</v>
      </c>
      <c r="D212" t="s">
        <v>26</v>
      </c>
      <c r="E212" s="3">
        <v>234782861</v>
      </c>
      <c r="F212" s="3">
        <v>65965176</v>
      </c>
      <c r="G212" s="3">
        <v>6618594</v>
      </c>
      <c r="H212" s="3">
        <v>1532068</v>
      </c>
      <c r="I212" s="3">
        <v>15367655</v>
      </c>
      <c r="J212" s="3">
        <v>38795187</v>
      </c>
      <c r="K212" s="2">
        <v>0.28096248499999998</v>
      </c>
      <c r="L212" s="2">
        <v>6.5454757000000002E-2</v>
      </c>
      <c r="M212" s="2">
        <v>0.16828607400000001</v>
      </c>
    </row>
    <row r="213" spans="1:13">
      <c r="A213" s="9" t="s">
        <v>446</v>
      </c>
      <c r="B213" s="10" t="s">
        <v>447</v>
      </c>
      <c r="C213">
        <v>2021</v>
      </c>
      <c r="D213" t="s">
        <v>26</v>
      </c>
      <c r="E213" s="3" t="str">
        <v>Unavailable</v>
      </c>
      <c r="F213" s="3" t="str">
        <v>Unavailable</v>
      </c>
      <c r="G213" s="3" t="str">
        <v>Unavailable</v>
      </c>
      <c r="H213" s="3" t="str">
        <v>Unavailable</v>
      </c>
      <c r="I213" s="3" t="str">
        <v>Unavailable</v>
      </c>
      <c r="J213" s="3" t="str">
        <v>Unavailable</v>
      </c>
      <c r="K213" s="2" t="str">
        <v>Unavailable</v>
      </c>
      <c r="L213" s="2" t="str">
        <v>Unavailable</v>
      </c>
      <c r="M213" s="2" t="str">
        <v>Unavailable</v>
      </c>
    </row>
    <row r="214" spans="1:13">
      <c r="A214" s="9" t="s">
        <v>448</v>
      </c>
      <c r="B214" s="10" t="s">
        <v>449</v>
      </c>
      <c r="C214">
        <v>2021</v>
      </c>
      <c r="D214" t="s">
        <v>26</v>
      </c>
      <c r="E214" s="3">
        <v>11372882</v>
      </c>
      <c r="F214" s="3">
        <v>9577160</v>
      </c>
      <c r="G214" s="3">
        <v>1933077</v>
      </c>
      <c r="H214" s="3">
        <v>0</v>
      </c>
      <c r="I214" s="3">
        <v>1089793</v>
      </c>
      <c r="J214" s="3">
        <v>1772362</v>
      </c>
      <c r="K214" s="2">
        <v>0.84210492999999997</v>
      </c>
      <c r="L214" s="2">
        <v>9.5823820000000004E-2</v>
      </c>
      <c r="M214" s="2">
        <v>-0.57401466099999998</v>
      </c>
    </row>
    <row r="215" spans="1:13">
      <c r="A215" s="9" t="s">
        <v>450</v>
      </c>
      <c r="B215" s="10" t="s">
        <v>451</v>
      </c>
      <c r="C215">
        <v>2021</v>
      </c>
      <c r="D215" t="s">
        <v>26</v>
      </c>
      <c r="E215" s="3">
        <v>119413289</v>
      </c>
      <c r="F215" s="3">
        <v>775082</v>
      </c>
      <c r="G215" s="3">
        <v>7632947</v>
      </c>
      <c r="H215" s="3">
        <v>873565</v>
      </c>
      <c r="I215" s="3">
        <v>-70532940</v>
      </c>
      <c r="J215" s="3">
        <v>-44434059</v>
      </c>
      <c r="K215" s="2">
        <v>6.4907519999999998E-3</v>
      </c>
      <c r="L215" s="2">
        <v>-0.590662401</v>
      </c>
      <c r="M215" s="2">
        <v>-0.30031842600000003</v>
      </c>
    </row>
    <row r="216" spans="1:13">
      <c r="A216" s="9" t="s">
        <v>452</v>
      </c>
      <c r="B216" s="10" t="s">
        <v>453</v>
      </c>
      <c r="C216">
        <v>2021</v>
      </c>
      <c r="D216" t="s">
        <v>26</v>
      </c>
      <c r="E216" s="3">
        <v>47586410</v>
      </c>
      <c r="F216" s="3">
        <v>23231294</v>
      </c>
      <c r="G216" s="3">
        <v>3658676</v>
      </c>
      <c r="H216" s="3">
        <v>306236</v>
      </c>
      <c r="I216" s="3">
        <v>-34184824</v>
      </c>
      <c r="J216" s="3">
        <v>-20138960</v>
      </c>
      <c r="K216" s="2">
        <v>0.48819177600000002</v>
      </c>
      <c r="L216" s="2">
        <v>-0.71837366999999996</v>
      </c>
      <c r="M216" s="2">
        <v>-0.29107234599999998</v>
      </c>
    </row>
    <row r="217" spans="1:13">
      <c r="A217" s="9" t="s">
        <v>454</v>
      </c>
      <c r="B217" s="10" t="s">
        <v>455</v>
      </c>
      <c r="C217">
        <v>2021</v>
      </c>
      <c r="D217" t="s">
        <v>26</v>
      </c>
      <c r="E217" s="3">
        <v>0</v>
      </c>
      <c r="F217" s="3">
        <v>-642979</v>
      </c>
      <c r="G217" s="3">
        <v>-115999</v>
      </c>
      <c r="H217" s="3">
        <v>350141</v>
      </c>
      <c r="I217" s="3">
        <v>-237361</v>
      </c>
      <c r="J217" s="3">
        <v>-4138152</v>
      </c>
      <c r="K217" s="2">
        <v>0</v>
      </c>
      <c r="L217" s="2">
        <v>0</v>
      </c>
      <c r="M217" s="2">
        <v>0</v>
      </c>
    </row>
    <row r="218" spans="1:13">
      <c r="A218" s="9" t="s">
        <v>456</v>
      </c>
      <c r="B218" s="10" t="s">
        <v>457</v>
      </c>
      <c r="C218">
        <v>2021</v>
      </c>
      <c r="D218" t="s">
        <v>26</v>
      </c>
      <c r="E218" s="3">
        <v>312660455</v>
      </c>
      <c r="F218" s="3">
        <v>68009145</v>
      </c>
      <c r="G218" s="3">
        <v>3441440</v>
      </c>
      <c r="H218" s="3">
        <v>601940</v>
      </c>
      <c r="I218" s="3">
        <v>17374482</v>
      </c>
      <c r="J218" s="3">
        <v>57330060</v>
      </c>
      <c r="K218" s="2">
        <v>0.21751757799999999</v>
      </c>
      <c r="L218" s="2">
        <v>5.5569809999999997E-2</v>
      </c>
      <c r="M218" s="2">
        <v>0.183243932</v>
      </c>
    </row>
    <row r="219" spans="1:13">
      <c r="A219" s="9" t="s">
        <v>458</v>
      </c>
      <c r="B219" s="10" t="s">
        <v>459</v>
      </c>
      <c r="C219">
        <v>2021</v>
      </c>
      <c r="D219" t="s">
        <v>26</v>
      </c>
      <c r="E219" s="3">
        <v>98509218</v>
      </c>
      <c r="F219" s="3">
        <v>40726064</v>
      </c>
      <c r="G219" s="3">
        <v>8673807</v>
      </c>
      <c r="H219" s="3">
        <v>660793</v>
      </c>
      <c r="I219" s="3">
        <v>12128716</v>
      </c>
      <c r="J219" s="3">
        <v>27422693</v>
      </c>
      <c r="K219" s="2">
        <v>0.41342388899999999</v>
      </c>
      <c r="L219" s="2">
        <v>0.12312265</v>
      </c>
      <c r="M219" s="2">
        <v>0.29071637700000003</v>
      </c>
    </row>
    <row r="220" spans="1:13">
      <c r="A220" s="9" t="s">
        <v>460</v>
      </c>
      <c r="B220" s="10" t="s">
        <v>461</v>
      </c>
      <c r="C220">
        <v>2021</v>
      </c>
      <c r="D220" t="s">
        <v>26</v>
      </c>
      <c r="E220" s="3">
        <v>63007986000</v>
      </c>
      <c r="F220" s="3">
        <v>33201422000</v>
      </c>
      <c r="G220" s="3">
        <v>4723785000</v>
      </c>
      <c r="H220" s="3">
        <v>618956000</v>
      </c>
      <c r="I220" s="3">
        <v>11311342000</v>
      </c>
      <c r="J220" s="3">
        <v>23567892000</v>
      </c>
      <c r="K220" s="2">
        <v>0.52693990300000004</v>
      </c>
      <c r="L220" s="2">
        <v>0.17952235499999999</v>
      </c>
      <c r="M220" s="2">
        <v>0.32766160799999999</v>
      </c>
    </row>
    <row r="221" spans="1:13">
      <c r="A221" s="9" t="s">
        <v>462</v>
      </c>
      <c r="B221" s="10" t="s">
        <v>463</v>
      </c>
      <c r="C221">
        <v>2021</v>
      </c>
      <c r="D221" t="s">
        <v>26</v>
      </c>
      <c r="E221" s="3">
        <v>14834056000</v>
      </c>
      <c r="F221" s="3">
        <v>8671515000</v>
      </c>
      <c r="G221" s="3">
        <v>670606000</v>
      </c>
      <c r="H221" s="3">
        <v>483577000</v>
      </c>
      <c r="I221" s="3">
        <v>1071541000</v>
      </c>
      <c r="J221" s="3">
        <v>5580521000</v>
      </c>
      <c r="K221" s="2">
        <v>0.58456803700000004</v>
      </c>
      <c r="L221" s="2">
        <v>7.2235199999999999E-2</v>
      </c>
      <c r="M221" s="2">
        <v>0.38438489100000001</v>
      </c>
    </row>
    <row r="222" spans="1:13">
      <c r="A222" s="9" t="s">
        <v>464</v>
      </c>
      <c r="B222" s="10" t="s">
        <v>465</v>
      </c>
      <c r="C222">
        <v>2021</v>
      </c>
      <c r="D222" t="s">
        <v>26</v>
      </c>
      <c r="E222" s="3">
        <v>7900646000</v>
      </c>
      <c r="F222" s="3">
        <v>4884595000</v>
      </c>
      <c r="G222" s="3">
        <v>15864000</v>
      </c>
      <c r="H222" s="3">
        <v>489158000</v>
      </c>
      <c r="I222" s="3">
        <v>214302000</v>
      </c>
      <c r="J222" s="3">
        <v>3146677000</v>
      </c>
      <c r="K222" s="2">
        <v>0.61825260900000001</v>
      </c>
      <c r="L222" s="2">
        <v>2.7124617E-2</v>
      </c>
      <c r="M222" s="2">
        <v>0.39828097600000001</v>
      </c>
    </row>
    <row r="223" spans="1:13">
      <c r="A223" s="9" t="s">
        <v>466</v>
      </c>
      <c r="B223" s="10" t="s">
        <v>467</v>
      </c>
      <c r="C223">
        <v>2021</v>
      </c>
      <c r="D223" t="s">
        <v>26</v>
      </c>
      <c r="E223" s="3">
        <v>282099669</v>
      </c>
      <c r="F223" s="3">
        <v>160051833</v>
      </c>
      <c r="G223" s="3">
        <v>28769988</v>
      </c>
      <c r="H223" s="3">
        <v>15733937</v>
      </c>
      <c r="I223" s="3">
        <v>-38258894</v>
      </c>
      <c r="J223" s="3">
        <v>99815410</v>
      </c>
      <c r="K223" s="2">
        <v>0.56735916600000003</v>
      </c>
      <c r="L223" s="2">
        <v>-0.13562190299999999</v>
      </c>
      <c r="M223" s="2">
        <v>0.75656939899999998</v>
      </c>
    </row>
    <row r="224" spans="1:13">
      <c r="A224" s="9" t="s">
        <v>468</v>
      </c>
      <c r="B224" s="10" t="s">
        <v>469</v>
      </c>
      <c r="C224">
        <v>2021</v>
      </c>
      <c r="D224" t="s">
        <v>26</v>
      </c>
      <c r="E224" s="3">
        <v>638823828</v>
      </c>
      <c r="F224" s="3">
        <v>166715145</v>
      </c>
      <c r="G224" s="3">
        <v>7723747</v>
      </c>
      <c r="H224" s="3">
        <v>17444963</v>
      </c>
      <c r="I224" s="3">
        <v>56479749</v>
      </c>
      <c r="J224" s="3">
        <v>82818629</v>
      </c>
      <c r="K224" s="2">
        <v>0.26097202000000003</v>
      </c>
      <c r="L224" s="2">
        <v>8.8412088999999999E-2</v>
      </c>
      <c r="M224" s="2">
        <v>0.16386953700000001</v>
      </c>
    </row>
    <row r="225" spans="1:13">
      <c r="A225" s="9" t="s">
        <v>470</v>
      </c>
      <c r="B225" s="10" t="s">
        <v>471</v>
      </c>
      <c r="C225">
        <v>2021</v>
      </c>
      <c r="D225" t="s">
        <v>26</v>
      </c>
      <c r="E225" s="3">
        <v>57450145</v>
      </c>
      <c r="F225" s="3">
        <v>37504743</v>
      </c>
      <c r="G225" s="3">
        <v>3458656</v>
      </c>
      <c r="H225" s="3">
        <v>121000</v>
      </c>
      <c r="I225" s="3">
        <v>21549524</v>
      </c>
      <c r="J225" s="3">
        <v>34408412</v>
      </c>
      <c r="K225" s="2">
        <v>0.65282242499999998</v>
      </c>
      <c r="L225" s="2">
        <v>0.375099558</v>
      </c>
      <c r="M225" s="2">
        <v>0.39790007500000002</v>
      </c>
    </row>
    <row r="226" spans="1:13">
      <c r="A226" s="9" t="s">
        <v>472</v>
      </c>
      <c r="B226" s="10" t="s">
        <v>473</v>
      </c>
      <c r="C226">
        <v>2021</v>
      </c>
      <c r="D226" t="s">
        <v>26</v>
      </c>
      <c r="E226" s="3">
        <v>7815797402</v>
      </c>
      <c r="F226" s="3">
        <v>1707966726</v>
      </c>
      <c r="G226" s="3">
        <v>161075758</v>
      </c>
      <c r="H226" s="3">
        <v>1072276</v>
      </c>
      <c r="I226" s="3">
        <v>832918609</v>
      </c>
      <c r="J226" s="3">
        <v>1054514737</v>
      </c>
      <c r="K226" s="2">
        <v>0.21852750800000001</v>
      </c>
      <c r="L226" s="2">
        <v>0.106568603</v>
      </c>
      <c r="M226" s="2">
        <v>0.16186765</v>
      </c>
    </row>
    <row r="227" spans="1:13">
      <c r="A227" s="9" t="s">
        <v>474</v>
      </c>
      <c r="B227" s="10" t="s">
        <v>475</v>
      </c>
      <c r="C227">
        <v>2021</v>
      </c>
      <c r="D227" t="s">
        <v>26</v>
      </c>
      <c r="E227" s="3">
        <v>3827650269</v>
      </c>
      <c r="F227" s="3">
        <v>1195396829</v>
      </c>
      <c r="G227" s="3">
        <v>55665430</v>
      </c>
      <c r="H227" s="3">
        <v>4783220</v>
      </c>
      <c r="I227" s="3">
        <v>566891419</v>
      </c>
      <c r="J227" s="3">
        <v>765924819</v>
      </c>
      <c r="K227" s="2">
        <v>0.31230565599999999</v>
      </c>
      <c r="L227" s="2">
        <v>0.148104288</v>
      </c>
      <c r="M227" s="2">
        <v>0.194470381</v>
      </c>
    </row>
    <row r="228" spans="1:13">
      <c r="A228" s="9" t="s">
        <v>476</v>
      </c>
      <c r="B228" s="10" t="s">
        <v>477</v>
      </c>
      <c r="C228">
        <v>2021</v>
      </c>
      <c r="D228" t="s">
        <v>26</v>
      </c>
      <c r="E228" s="3">
        <v>655478211</v>
      </c>
      <c r="F228" s="3">
        <v>116005800</v>
      </c>
      <c r="G228" s="3">
        <v>5547556</v>
      </c>
      <c r="H228" s="3">
        <v>283141</v>
      </c>
      <c r="I228" s="3">
        <v>80615566</v>
      </c>
      <c r="J228" s="3">
        <v>88851326</v>
      </c>
      <c r="K228" s="2">
        <v>0.176978881</v>
      </c>
      <c r="L228" s="2">
        <v>0.12298740800000001</v>
      </c>
      <c r="M228" s="2">
        <v>0.13608826399999999</v>
      </c>
    </row>
    <row r="229" spans="1:13">
      <c r="A229" s="9" t="s">
        <v>478</v>
      </c>
      <c r="B229" s="10" t="s">
        <v>479</v>
      </c>
      <c r="C229">
        <v>2021</v>
      </c>
      <c r="D229" t="s">
        <v>26</v>
      </c>
      <c r="E229" s="3">
        <v>8356228000</v>
      </c>
      <c r="F229" s="3">
        <v>8356228000</v>
      </c>
      <c r="G229" s="3">
        <v>131156000</v>
      </c>
      <c r="H229" s="3">
        <v>8499000</v>
      </c>
      <c r="I229" s="3">
        <v>288890000</v>
      </c>
      <c r="J229" s="3">
        <v>384896000</v>
      </c>
      <c r="K229" s="2">
        <v>1</v>
      </c>
      <c r="L229" s="2">
        <v>3.4571818999999997E-2</v>
      </c>
      <c r="M229" s="2">
        <v>4.7691016000000003E-2</v>
      </c>
    </row>
    <row r="230" spans="1:13">
      <c r="A230" s="9" t="s">
        <v>480</v>
      </c>
      <c r="B230" s="10" t="s">
        <v>481</v>
      </c>
      <c r="C230">
        <v>2021</v>
      </c>
      <c r="D230" t="s">
        <v>26</v>
      </c>
      <c r="E230" s="3">
        <v>189703000</v>
      </c>
      <c r="F230" s="3">
        <v>189703000</v>
      </c>
      <c r="G230" s="3">
        <v>19095000</v>
      </c>
      <c r="H230" s="3">
        <v>0</v>
      </c>
      <c r="I230" s="3">
        <v>23018000</v>
      </c>
      <c r="J230" s="3">
        <v>0</v>
      </c>
      <c r="K230" s="2">
        <v>1</v>
      </c>
      <c r="L230" s="2">
        <v>0.12133703699999999</v>
      </c>
      <c r="M230" s="2">
        <v>5.3198948000000003E-2</v>
      </c>
    </row>
    <row r="231" spans="1:13">
      <c r="A231" s="9" t="s">
        <v>482</v>
      </c>
      <c r="B231" s="10" t="s">
        <v>483</v>
      </c>
      <c r="C231">
        <v>2021</v>
      </c>
      <c r="D231" t="s">
        <v>26</v>
      </c>
      <c r="E231" s="3">
        <v>818444000</v>
      </c>
      <c r="F231" s="3">
        <v>818444000</v>
      </c>
      <c r="G231" s="3">
        <v>25678000</v>
      </c>
      <c r="H231" s="3">
        <v>0</v>
      </c>
      <c r="I231" s="3">
        <v>-85660000</v>
      </c>
      <c r="J231" s="3">
        <v>-70896000</v>
      </c>
      <c r="K231" s="2">
        <v>1</v>
      </c>
      <c r="L231" s="2">
        <v>-0.104662017</v>
      </c>
      <c r="M231" s="2">
        <v>-8.7864288999999998E-2</v>
      </c>
    </row>
    <row r="232" spans="1:13">
      <c r="A232" s="9" t="s">
        <v>484</v>
      </c>
      <c r="B232" s="10" t="s">
        <v>485</v>
      </c>
      <c r="C232">
        <v>2021</v>
      </c>
      <c r="D232" t="s">
        <v>26</v>
      </c>
      <c r="E232" s="3">
        <v>1739129000</v>
      </c>
      <c r="F232" s="3">
        <v>1739129000</v>
      </c>
      <c r="G232" s="3">
        <v>82842000</v>
      </c>
      <c r="H232" s="3">
        <v>0</v>
      </c>
      <c r="I232" s="3">
        <v>-140588000</v>
      </c>
      <c r="J232" s="3">
        <v>-129260000</v>
      </c>
      <c r="K232" s="2">
        <v>1</v>
      </c>
      <c r="L232" s="2">
        <v>-8.0838167000000002E-2</v>
      </c>
      <c r="M232" s="2">
        <v>-7.2156234999999999E-2</v>
      </c>
    </row>
    <row r="233" spans="1:13">
      <c r="A233" s="9" t="s">
        <v>486</v>
      </c>
      <c r="B233" s="10" t="s">
        <v>487</v>
      </c>
      <c r="C233">
        <v>2021</v>
      </c>
      <c r="D233" t="s">
        <v>26</v>
      </c>
      <c r="E233" s="3">
        <v>483016804</v>
      </c>
      <c r="F233" s="3">
        <v>483016804</v>
      </c>
      <c r="G233" s="3">
        <v>31133970</v>
      </c>
      <c r="H233" s="3">
        <v>0</v>
      </c>
      <c r="I233" s="3">
        <v>5619429</v>
      </c>
      <c r="J233" s="3">
        <v>24101666</v>
      </c>
      <c r="K233" s="2">
        <v>1</v>
      </c>
      <c r="L233" s="2">
        <v>1.1634024E-2</v>
      </c>
      <c r="M233" s="2">
        <v>4.8104958000000003E-2</v>
      </c>
    </row>
    <row r="234" spans="1:13">
      <c r="A234" s="9" t="s">
        <v>488</v>
      </c>
      <c r="B234" s="10" t="s">
        <v>489</v>
      </c>
      <c r="C234">
        <v>2021</v>
      </c>
      <c r="D234" t="s">
        <v>26</v>
      </c>
      <c r="E234" s="3">
        <v>426518000</v>
      </c>
      <c r="F234" s="3">
        <v>426518000</v>
      </c>
      <c r="G234" s="3">
        <v>29840000</v>
      </c>
      <c r="H234" s="3">
        <v>1333000</v>
      </c>
      <c r="I234" s="3">
        <v>-112410000</v>
      </c>
      <c r="J234" s="3">
        <v>-93561000</v>
      </c>
      <c r="K234" s="2">
        <v>1</v>
      </c>
      <c r="L234" s="2">
        <v>-0.26355276900000002</v>
      </c>
      <c r="M234" s="2">
        <v>-0.22406791700000001</v>
      </c>
    </row>
    <row r="235" spans="1:13">
      <c r="A235" s="9" t="s">
        <v>490</v>
      </c>
      <c r="B235" s="10" t="s">
        <v>491</v>
      </c>
      <c r="C235">
        <v>2021</v>
      </c>
      <c r="D235" t="s">
        <v>26</v>
      </c>
      <c r="E235" s="3" t="str">
        <v>Unavailable</v>
      </c>
      <c r="F235" s="3" t="str">
        <v>Unavailable</v>
      </c>
      <c r="G235" s="3" t="str">
        <v>Unavailable</v>
      </c>
      <c r="H235" s="3" t="str">
        <v>Unavailable</v>
      </c>
      <c r="I235" s="3" t="str">
        <v>Unavailable</v>
      </c>
      <c r="J235" s="3" t="str">
        <v>Unavailable</v>
      </c>
      <c r="K235" s="2" t="str">
        <v>Unavailable</v>
      </c>
      <c r="L235" s="2" t="str">
        <v>Unavailable</v>
      </c>
      <c r="M235" s="2" t="str">
        <v>Unavailable</v>
      </c>
    </row>
    <row r="236" spans="1:13">
      <c r="A236" s="9" t="s">
        <v>492</v>
      </c>
      <c r="B236" s="10" t="s">
        <v>493</v>
      </c>
      <c r="C236">
        <v>2021</v>
      </c>
      <c r="D236" t="s">
        <v>26</v>
      </c>
      <c r="E236" s="3">
        <v>1172638000</v>
      </c>
      <c r="F236" s="3">
        <v>1172638000</v>
      </c>
      <c r="G236" s="3">
        <v>47126000</v>
      </c>
      <c r="H236" s="3">
        <v>0</v>
      </c>
      <c r="I236" s="3">
        <v>-122054000</v>
      </c>
      <c r="J236" s="3">
        <v>-102217000</v>
      </c>
      <c r="K236" s="2">
        <v>1</v>
      </c>
      <c r="L236" s="2">
        <v>-0.10408497799999999</v>
      </c>
      <c r="M236" s="2">
        <v>-9.0267414000000004E-2</v>
      </c>
    </row>
    <row r="237" spans="1:13">
      <c r="A237" s="9" t="s">
        <v>494</v>
      </c>
      <c r="B237" s="10" t="s">
        <v>495</v>
      </c>
      <c r="C237">
        <v>2021</v>
      </c>
      <c r="D237" t="s">
        <v>26</v>
      </c>
      <c r="E237" s="3">
        <v>436466000</v>
      </c>
      <c r="F237" s="3">
        <v>436466000</v>
      </c>
      <c r="G237" s="3">
        <v>64001000</v>
      </c>
      <c r="H237" s="3">
        <v>0</v>
      </c>
      <c r="I237" s="3">
        <v>29022000</v>
      </c>
      <c r="J237" s="3">
        <v>43858000</v>
      </c>
      <c r="K237" s="2">
        <v>1</v>
      </c>
      <c r="L237" s="2">
        <v>6.6493152E-2</v>
      </c>
      <c r="M237" s="2">
        <v>6.7079681000000002E-2</v>
      </c>
    </row>
    <row r="238" spans="1:13">
      <c r="A238" s="9" t="s">
        <v>496</v>
      </c>
      <c r="B238" s="10" t="s">
        <v>497</v>
      </c>
      <c r="C238">
        <v>2021</v>
      </c>
      <c r="D238" t="s">
        <v>26</v>
      </c>
      <c r="E238" s="3">
        <v>158856000</v>
      </c>
      <c r="F238" s="3">
        <v>158856000</v>
      </c>
      <c r="G238" s="3">
        <v>13427000</v>
      </c>
      <c r="H238" s="3">
        <v>0</v>
      </c>
      <c r="I238" s="3">
        <v>-5558000</v>
      </c>
      <c r="J238" s="3">
        <v>2076000</v>
      </c>
      <c r="K238" s="2">
        <v>1</v>
      </c>
      <c r="L238" s="2">
        <v>-3.4987662000000003E-2</v>
      </c>
      <c r="M238" s="2">
        <v>1.3068438999999999E-2</v>
      </c>
    </row>
    <row r="239" spans="1:13">
      <c r="A239" s="9" t="s">
        <v>498</v>
      </c>
      <c r="B239" s="10" t="s">
        <v>499</v>
      </c>
      <c r="C239">
        <v>2021</v>
      </c>
      <c r="D239" t="s">
        <v>26</v>
      </c>
      <c r="E239" s="3">
        <v>605399605</v>
      </c>
      <c r="F239" s="3">
        <v>605399605</v>
      </c>
      <c r="G239" s="3">
        <v>17575987</v>
      </c>
      <c r="H239" s="3">
        <v>0</v>
      </c>
      <c r="I239" s="3">
        <v>-62634679</v>
      </c>
      <c r="J239" s="3">
        <v>0</v>
      </c>
      <c r="K239" s="2">
        <v>1</v>
      </c>
      <c r="L239" s="2">
        <v>-0.10346005899999999</v>
      </c>
      <c r="M239" s="2">
        <v>-8.8614188999999996E-2</v>
      </c>
    </row>
    <row r="240" spans="1:13">
      <c r="A240" s="9" t="s">
        <v>500</v>
      </c>
      <c r="B240" s="10" t="s">
        <v>501</v>
      </c>
      <c r="C240">
        <v>2021</v>
      </c>
      <c r="D240" t="s">
        <v>26</v>
      </c>
      <c r="E240" s="3" t="str">
        <v>2021 data not available yet.</v>
      </c>
      <c r="F240" s="3" t="str">
        <v>2021 data not available yet.</v>
      </c>
      <c r="G240" s="3" t="str">
        <v>2021 data not available yet.</v>
      </c>
      <c r="H240" s="3" t="str">
        <v>2021 data not available yet.</v>
      </c>
      <c r="I240" s="3" t="str">
        <v>2021 data not available yet.</v>
      </c>
      <c r="J240" s="3" t="str">
        <v>2021 data not available yet.</v>
      </c>
      <c r="K240" s="2" t="str">
        <v>2021 data not available yet.</v>
      </c>
      <c r="L240" s="2" t="str">
        <v>2021 data not available yet.</v>
      </c>
      <c r="M240" s="2" t="str">
        <v>2021 data not available yet.</v>
      </c>
    </row>
    <row r="241" spans="1:13">
      <c r="A241" s="9" t="s">
        <v>502</v>
      </c>
      <c r="B241" s="10" t="s">
        <v>503</v>
      </c>
      <c r="C241">
        <v>2021</v>
      </c>
      <c r="D241" t="s">
        <v>26</v>
      </c>
      <c r="E241" s="3">
        <v>619800204</v>
      </c>
      <c r="F241" s="3">
        <v>619800204</v>
      </c>
      <c r="G241" s="3">
        <v>30278574</v>
      </c>
      <c r="H241" s="3">
        <v>624886</v>
      </c>
      <c r="I241" s="3">
        <v>-141189259</v>
      </c>
      <c r="J241" s="3">
        <v>-125234150</v>
      </c>
      <c r="K241" s="2">
        <v>1</v>
      </c>
      <c r="L241" s="2">
        <v>-0.22779801999999999</v>
      </c>
      <c r="M241" s="2">
        <v>-0.215403342</v>
      </c>
    </row>
    <row r="242" spans="1:13">
      <c r="A242" s="9" t="s">
        <v>504</v>
      </c>
      <c r="B242" s="10" t="s">
        <v>505</v>
      </c>
      <c r="C242">
        <v>2021</v>
      </c>
      <c r="D242" t="s">
        <v>26</v>
      </c>
      <c r="E242" s="3">
        <v>493020000</v>
      </c>
      <c r="F242" s="3">
        <v>493020000</v>
      </c>
      <c r="G242" s="3">
        <v>15499000</v>
      </c>
      <c r="H242" s="3">
        <v>0</v>
      </c>
      <c r="I242" s="3">
        <v>-114584000</v>
      </c>
      <c r="J242" s="3">
        <v>-99175000</v>
      </c>
      <c r="K242" s="2">
        <v>1</v>
      </c>
      <c r="L242" s="2">
        <v>-0.23241247800000001</v>
      </c>
      <c r="M242" s="2">
        <v>-0.20173623800000001</v>
      </c>
    </row>
    <row r="243" spans="1:13">
      <c r="A243" s="9" t="s">
        <v>506</v>
      </c>
      <c r="B243" s="10" t="s">
        <v>507</v>
      </c>
      <c r="C243">
        <v>2021</v>
      </c>
      <c r="D243" t="s">
        <v>26</v>
      </c>
      <c r="E243" s="3">
        <v>307375689</v>
      </c>
      <c r="F243" s="3">
        <v>307375689</v>
      </c>
      <c r="G243" s="3">
        <v>22023137</v>
      </c>
      <c r="H243" s="3">
        <v>158230</v>
      </c>
      <c r="I243" s="3">
        <v>-5517385</v>
      </c>
      <c r="J243" s="3">
        <v>7281658</v>
      </c>
      <c r="K243" s="2">
        <v>1</v>
      </c>
      <c r="L243" s="2">
        <v>-1.7949972000000002E-2</v>
      </c>
      <c r="M243" s="2">
        <v>5.5300339999999996E-3</v>
      </c>
    </row>
    <row r="244" spans="1:13">
      <c r="A244" s="9" t="s">
        <v>508</v>
      </c>
      <c r="B244" s="10" t="s">
        <v>509</v>
      </c>
      <c r="C244">
        <v>2021</v>
      </c>
      <c r="D244" t="s">
        <v>26</v>
      </c>
      <c r="E244" s="3">
        <v>798512323</v>
      </c>
      <c r="F244" s="3">
        <v>798512323</v>
      </c>
      <c r="G244" s="3">
        <v>14131970</v>
      </c>
      <c r="H244" s="3">
        <v>134268</v>
      </c>
      <c r="I244" s="3">
        <v>33432317</v>
      </c>
      <c r="J244" s="3">
        <v>55709793</v>
      </c>
      <c r="K244" s="2">
        <v>1</v>
      </c>
      <c r="L244" s="2">
        <v>4.1868254000000001E-2</v>
      </c>
      <c r="M244" s="2">
        <v>5.9119401000000002E-2</v>
      </c>
    </row>
    <row r="245" spans="1:13">
      <c r="A245" s="9" t="s">
        <v>510</v>
      </c>
      <c r="B245" s="10" t="s">
        <v>511</v>
      </c>
      <c r="C245">
        <v>2021</v>
      </c>
      <c r="D245" t="s">
        <v>26</v>
      </c>
      <c r="E245" s="3">
        <v>341335064</v>
      </c>
      <c r="F245" s="3">
        <v>341335064</v>
      </c>
      <c r="G245" s="3">
        <v>15446165</v>
      </c>
      <c r="H245" s="3">
        <v>129341</v>
      </c>
      <c r="I245" s="3">
        <v>-74471147</v>
      </c>
      <c r="J245" s="3">
        <v>-65276730</v>
      </c>
      <c r="K245" s="2">
        <v>1</v>
      </c>
      <c r="L245" s="2">
        <v>-0.21817608199999999</v>
      </c>
      <c r="M245" s="2">
        <v>-0.20220722199999999</v>
      </c>
    </row>
    <row r="246" spans="1:13">
      <c r="A246" s="9" t="s">
        <v>512</v>
      </c>
      <c r="B246" s="10" t="s">
        <v>513</v>
      </c>
      <c r="C246">
        <v>2021</v>
      </c>
      <c r="D246" t="s">
        <v>26</v>
      </c>
      <c r="E246" s="3">
        <v>227383000</v>
      </c>
      <c r="F246" s="3">
        <v>227383000</v>
      </c>
      <c r="G246" s="3">
        <v>26450000</v>
      </c>
      <c r="H246" s="3">
        <v>257000</v>
      </c>
      <c r="I246" s="3">
        <v>-73671000</v>
      </c>
      <c r="J246" s="3">
        <v>-58235000</v>
      </c>
      <c r="K246" s="2">
        <v>1</v>
      </c>
      <c r="L246" s="2">
        <v>-0.32399519799999998</v>
      </c>
      <c r="M246" s="2">
        <v>-0.257239987</v>
      </c>
    </row>
    <row r="247" spans="1:13">
      <c r="A247" s="9" t="s">
        <v>514</v>
      </c>
      <c r="B247" s="10" t="s">
        <v>515</v>
      </c>
      <c r="C247">
        <v>2021</v>
      </c>
      <c r="D247" t="s">
        <v>26</v>
      </c>
      <c r="E247" s="3">
        <v>899741170</v>
      </c>
      <c r="F247" s="3">
        <v>899741170</v>
      </c>
      <c r="G247" s="3">
        <v>14369901</v>
      </c>
      <c r="H247" s="3">
        <v>432140</v>
      </c>
      <c r="I247" s="3">
        <v>38309395</v>
      </c>
      <c r="J247" s="3">
        <v>40273335</v>
      </c>
      <c r="K247" s="2">
        <v>1</v>
      </c>
      <c r="L247" s="2">
        <v>4.2578240000000003E-2</v>
      </c>
      <c r="M247" s="2">
        <v>6.5919850000000002E-2</v>
      </c>
    </row>
    <row r="248" spans="1:13">
      <c r="A248" s="9" t="s">
        <v>516</v>
      </c>
      <c r="B248" s="10" t="s">
        <v>517</v>
      </c>
      <c r="C248">
        <v>2021</v>
      </c>
      <c r="D248" t="s">
        <v>26</v>
      </c>
      <c r="E248" s="3">
        <v>10878152000</v>
      </c>
      <c r="F248" s="3">
        <v>10878152000</v>
      </c>
      <c r="G248" s="3">
        <v>73924000</v>
      </c>
      <c r="H248" s="3">
        <v>0</v>
      </c>
      <c r="I248" s="3">
        <v>625570000</v>
      </c>
      <c r="J248" s="3">
        <v>834649000</v>
      </c>
      <c r="K248" s="2">
        <v>1</v>
      </c>
      <c r="L248" s="2">
        <v>5.7507009999999997E-2</v>
      </c>
      <c r="M248" s="2">
        <v>7.6727094999999995E-2</v>
      </c>
    </row>
    <row r="249" spans="1:13">
      <c r="A249" s="9" t="s">
        <v>518</v>
      </c>
      <c r="B249" s="10" t="s">
        <v>519</v>
      </c>
      <c r="C249">
        <v>2021</v>
      </c>
      <c r="D249" t="s">
        <v>26</v>
      </c>
      <c r="E249" s="3">
        <v>2386491000</v>
      </c>
      <c r="F249" s="3">
        <v>2386491000</v>
      </c>
      <c r="G249" s="3">
        <v>69586000</v>
      </c>
      <c r="H249" s="3">
        <v>0</v>
      </c>
      <c r="I249" s="3">
        <v>108589000</v>
      </c>
      <c r="J249" s="3">
        <v>148870000</v>
      </c>
      <c r="K249" s="2">
        <v>1</v>
      </c>
      <c r="L249" s="2">
        <v>4.5501532999999997E-2</v>
      </c>
      <c r="M249" s="2">
        <v>5.9271959999999999E-2</v>
      </c>
    </row>
    <row r="250" spans="1:13">
      <c r="A250" s="9" t="s">
        <v>520</v>
      </c>
      <c r="B250" s="10" t="s">
        <v>521</v>
      </c>
      <c r="C250">
        <v>2021</v>
      </c>
      <c r="D250" t="s">
        <v>26</v>
      </c>
      <c r="E250" s="3">
        <v>129207830</v>
      </c>
      <c r="F250" s="3">
        <v>129207830</v>
      </c>
      <c r="G250" s="3">
        <v>8571192</v>
      </c>
      <c r="H250" s="3">
        <v>656550</v>
      </c>
      <c r="I250" s="3">
        <v>8943629</v>
      </c>
      <c r="J250" s="3">
        <v>17069525</v>
      </c>
      <c r="K250" s="2">
        <v>1</v>
      </c>
      <c r="L250" s="2">
        <v>6.9218940000000007E-2</v>
      </c>
      <c r="M250" s="2">
        <v>0.132109068</v>
      </c>
    </row>
    <row r="251" spans="1:13">
      <c r="A251" s="9" t="s">
        <v>522</v>
      </c>
      <c r="B251" s="10" t="s">
        <v>523</v>
      </c>
      <c r="C251">
        <v>2021</v>
      </c>
      <c r="D251" t="s">
        <v>26</v>
      </c>
      <c r="E251" s="3">
        <v>1360264000</v>
      </c>
      <c r="F251" s="3">
        <v>1360264000</v>
      </c>
      <c r="G251" s="3">
        <v>28285000</v>
      </c>
      <c r="H251" s="3">
        <v>808000</v>
      </c>
      <c r="I251" s="3">
        <v>154553000</v>
      </c>
      <c r="J251" s="3">
        <v>198544000</v>
      </c>
      <c r="K251" s="2">
        <v>1</v>
      </c>
      <c r="L251" s="2">
        <v>0.11361985600000001</v>
      </c>
      <c r="M251" s="2">
        <v>0.14536663499999999</v>
      </c>
    </row>
    <row r="252" spans="1:13">
      <c r="A252" s="9" t="s">
        <v>524</v>
      </c>
      <c r="B252" s="10" t="s">
        <v>525</v>
      </c>
      <c r="C252">
        <v>2021</v>
      </c>
      <c r="D252" t="s">
        <v>26</v>
      </c>
      <c r="E252" s="3">
        <v>264103000</v>
      </c>
      <c r="F252" s="3">
        <v>264103000</v>
      </c>
      <c r="G252" s="3">
        <v>20648000</v>
      </c>
      <c r="H252" s="3">
        <v>0</v>
      </c>
      <c r="I252" s="3">
        <v>-86776000</v>
      </c>
      <c r="J252" s="3">
        <v>-80707000</v>
      </c>
      <c r="K252" s="2">
        <v>1</v>
      </c>
      <c r="L252" s="2">
        <v>-0.32856877800000001</v>
      </c>
      <c r="M252" s="2">
        <v>-0.30592609700000001</v>
      </c>
    </row>
    <row r="253" spans="1:13">
      <c r="A253" s="9" t="s">
        <v>526</v>
      </c>
      <c r="B253" s="10" t="s">
        <v>527</v>
      </c>
      <c r="C253">
        <v>2021</v>
      </c>
      <c r="D253" t="s">
        <v>26</v>
      </c>
      <c r="E253" s="3">
        <v>211569507</v>
      </c>
      <c r="F253" s="3">
        <v>211569507</v>
      </c>
      <c r="G253" s="3">
        <v>18336976</v>
      </c>
      <c r="H253" s="3">
        <v>0</v>
      </c>
      <c r="I253" s="3">
        <v>4313807</v>
      </c>
      <c r="J253" s="3">
        <v>18941351</v>
      </c>
      <c r="K253" s="2">
        <v>1</v>
      </c>
      <c r="L253" s="2">
        <v>2.0389549999999999E-2</v>
      </c>
      <c r="M253" s="2">
        <v>7.7368204999999995E-2</v>
      </c>
    </row>
    <row r="254" spans="1:13">
      <c r="A254" s="9" t="s">
        <v>528</v>
      </c>
      <c r="B254" s="10" t="s">
        <v>529</v>
      </c>
      <c r="C254">
        <v>2021</v>
      </c>
      <c r="D254" t="s">
        <v>26</v>
      </c>
      <c r="E254" s="3">
        <v>116179000</v>
      </c>
      <c r="F254" s="3">
        <v>116179000</v>
      </c>
      <c r="G254" s="3">
        <v>20652000</v>
      </c>
      <c r="H254" s="3">
        <v>0</v>
      </c>
      <c r="I254" s="3">
        <v>-35377000</v>
      </c>
      <c r="J254" s="3">
        <v>0</v>
      </c>
      <c r="K254" s="2">
        <v>1</v>
      </c>
      <c r="L254" s="2">
        <v>-0.30450425599999997</v>
      </c>
      <c r="M254" s="2">
        <v>-0.21293004800000001</v>
      </c>
    </row>
    <row r="255" spans="1:13">
      <c r="A255" s="9" t="s">
        <v>530</v>
      </c>
      <c r="B255" s="10" t="s">
        <v>531</v>
      </c>
      <c r="C255">
        <v>2021</v>
      </c>
      <c r="D255" t="s">
        <v>26</v>
      </c>
      <c r="E255" s="3">
        <v>558814000</v>
      </c>
      <c r="F255" s="3">
        <v>558814000</v>
      </c>
      <c r="G255" s="3">
        <v>34781000</v>
      </c>
      <c r="H255" s="3">
        <v>0</v>
      </c>
      <c r="I255" s="3">
        <v>-54476000</v>
      </c>
      <c r="J255" s="3">
        <v>0</v>
      </c>
      <c r="K255" s="2">
        <v>1</v>
      </c>
      <c r="L255" s="2">
        <v>-9.7485031E-2</v>
      </c>
      <c r="M255" s="2">
        <v>-7.8466179999999996E-2</v>
      </c>
    </row>
    <row r="256" spans="1:13">
      <c r="A256" s="9" t="s">
        <v>532</v>
      </c>
      <c r="B256" s="10" t="s">
        <v>533</v>
      </c>
      <c r="C256">
        <v>2021</v>
      </c>
      <c r="D256" t="s">
        <v>26</v>
      </c>
      <c r="E256" s="3">
        <v>253785000</v>
      </c>
      <c r="F256" s="3">
        <v>253785000</v>
      </c>
      <c r="G256" s="3">
        <v>15507000</v>
      </c>
      <c r="H256" s="3">
        <v>284000</v>
      </c>
      <c r="I256" s="3">
        <v>-119136000</v>
      </c>
      <c r="J256" s="3">
        <v>-119202000</v>
      </c>
      <c r="K256" s="2">
        <v>1</v>
      </c>
      <c r="L256" s="2">
        <v>-0.46943672800000003</v>
      </c>
      <c r="M256" s="2">
        <v>-0.47156451300000002</v>
      </c>
    </row>
    <row r="257" spans="1:13">
      <c r="A257" s="9" t="s">
        <v>534</v>
      </c>
      <c r="B257" s="10" t="s">
        <v>535</v>
      </c>
      <c r="C257">
        <v>2021</v>
      </c>
      <c r="D257" t="s">
        <v>26</v>
      </c>
      <c r="E257" s="3">
        <v>185743000</v>
      </c>
      <c r="F257" s="3">
        <v>185743000</v>
      </c>
      <c r="G257" s="3">
        <v>7505000</v>
      </c>
      <c r="H257" s="3">
        <v>0</v>
      </c>
      <c r="I257" s="3">
        <v>-61972000</v>
      </c>
      <c r="J257" s="3">
        <v>0</v>
      </c>
      <c r="K257" s="2">
        <v>1</v>
      </c>
      <c r="L257" s="2">
        <v>-0.33364379799999999</v>
      </c>
      <c r="M257" s="2">
        <v>-0.29255476699999999</v>
      </c>
    </row>
    <row r="258" spans="1:13">
      <c r="A258" s="9" t="s">
        <v>536</v>
      </c>
      <c r="B258" s="10" t="s">
        <v>537</v>
      </c>
      <c r="C258">
        <v>2021</v>
      </c>
      <c r="D258" t="s">
        <v>26</v>
      </c>
      <c r="E258" s="3">
        <v>189783000</v>
      </c>
      <c r="F258" s="3">
        <v>189783000</v>
      </c>
      <c r="G258" s="3">
        <v>20435000</v>
      </c>
      <c r="H258" s="3">
        <v>0</v>
      </c>
      <c r="I258" s="3">
        <v>-14403000</v>
      </c>
      <c r="J258" s="3">
        <v>-13435000</v>
      </c>
      <c r="K258" s="2">
        <v>1</v>
      </c>
      <c r="L258" s="2">
        <v>-7.5891940000000005E-2</v>
      </c>
      <c r="M258" s="2">
        <v>-7.0791378000000002E-2</v>
      </c>
    </row>
    <row r="259" spans="1:13">
      <c r="A259" s="9" t="s">
        <v>538</v>
      </c>
      <c r="B259" s="10" t="s">
        <v>539</v>
      </c>
      <c r="C259">
        <v>2021</v>
      </c>
      <c r="D259" t="s">
        <v>26</v>
      </c>
      <c r="E259" s="3">
        <v>86898916</v>
      </c>
      <c r="F259" s="3">
        <v>59450257</v>
      </c>
      <c r="G259" s="3">
        <v>19733332</v>
      </c>
      <c r="H259" s="3">
        <v>0</v>
      </c>
      <c r="I259" s="3">
        <v>35279886</v>
      </c>
      <c r="J259" s="3">
        <v>43527587</v>
      </c>
      <c r="K259" s="2">
        <v>0.68413116900000004</v>
      </c>
      <c r="L259" s="2">
        <v>0.40598764199999998</v>
      </c>
      <c r="M259" s="2">
        <v>0.45846843500000001</v>
      </c>
    </row>
    <row r="260" spans="1:13">
      <c r="A260" s="9" t="s">
        <v>540</v>
      </c>
      <c r="B260" s="10" t="s">
        <v>541</v>
      </c>
      <c r="C260">
        <v>2021</v>
      </c>
      <c r="D260" t="s">
        <v>26</v>
      </c>
      <c r="E260" s="3" t="str">
        <v>Unavailable</v>
      </c>
      <c r="F260" s="3" t="str">
        <v>Unavailable</v>
      </c>
      <c r="G260" s="3" t="str">
        <v>Unavailable</v>
      </c>
      <c r="H260" s="3" t="str">
        <v>Unavailable</v>
      </c>
      <c r="I260" s="3" t="str">
        <v>Unavailable</v>
      </c>
      <c r="J260" s="3" t="str">
        <v>Unavailable</v>
      </c>
      <c r="K260" s="2" t="str">
        <v>Unavailable</v>
      </c>
      <c r="L260" s="2" t="str">
        <v>Unavailable</v>
      </c>
      <c r="M260" s="2" t="str">
        <v>Unavailable</v>
      </c>
    </row>
    <row r="261" spans="1:13">
      <c r="A261" s="9" t="s">
        <v>542</v>
      </c>
      <c r="B261" s="10" t="s">
        <v>543</v>
      </c>
      <c r="C261">
        <v>2021</v>
      </c>
      <c r="D261" t="s">
        <v>26</v>
      </c>
      <c r="E261" s="3" t="str">
        <v>Unavailable</v>
      </c>
      <c r="F261" s="3" t="str">
        <v>Unavailable</v>
      </c>
      <c r="G261" s="3" t="str">
        <v>Unavailable</v>
      </c>
      <c r="H261" s="3" t="str">
        <v>Unavailable</v>
      </c>
      <c r="I261" s="3" t="str">
        <v>Unavailable</v>
      </c>
      <c r="J261" s="3" t="str">
        <v>Unavailable</v>
      </c>
      <c r="K261" s="2" t="str">
        <v>Unavailable</v>
      </c>
      <c r="L261" s="2" t="str">
        <v>Unavailable</v>
      </c>
      <c r="M261" s="2" t="str">
        <v>Unavailable</v>
      </c>
    </row>
    <row r="262" spans="1:13">
      <c r="A262" s="9" t="s">
        <v>544</v>
      </c>
      <c r="B262" s="10" t="s">
        <v>545</v>
      </c>
      <c r="C262">
        <v>2021</v>
      </c>
      <c r="D262" t="s">
        <v>26</v>
      </c>
      <c r="E262" s="3" t="str">
        <v>Unavailable</v>
      </c>
      <c r="F262" s="3" t="str">
        <v>Unavailable</v>
      </c>
      <c r="G262" s="3" t="str">
        <v>Unavailable</v>
      </c>
      <c r="H262" s="3" t="str">
        <v>Unavailable</v>
      </c>
      <c r="I262" s="3" t="str">
        <v>Unavailable</v>
      </c>
      <c r="J262" s="3" t="str">
        <v>Unavailable</v>
      </c>
      <c r="K262" s="2" t="str">
        <v>Unavailable</v>
      </c>
      <c r="L262" s="2" t="str">
        <v>Unavailable</v>
      </c>
      <c r="M262" s="2" t="str">
        <v>Unavailable</v>
      </c>
    </row>
    <row r="263" spans="1:13">
      <c r="A263" s="9" t="s">
        <v>546</v>
      </c>
      <c r="B263" s="10" t="s">
        <v>547</v>
      </c>
      <c r="C263">
        <v>2021</v>
      </c>
      <c r="D263" t="s">
        <v>26</v>
      </c>
      <c r="E263" s="3" t="str">
        <v>Unavailable</v>
      </c>
      <c r="F263" s="3" t="str">
        <v>Unavailable</v>
      </c>
      <c r="G263" s="3" t="str">
        <v>Unavailable</v>
      </c>
      <c r="H263" s="3" t="str">
        <v>Unavailable</v>
      </c>
      <c r="I263" s="3" t="str">
        <v>Unavailable</v>
      </c>
      <c r="J263" s="3" t="str">
        <v>Unavailable</v>
      </c>
      <c r="K263" s="2" t="str">
        <v>Unavailable</v>
      </c>
      <c r="L263" s="2" t="str">
        <v>Unavailable</v>
      </c>
      <c r="M263" s="2" t="str">
        <v>Unavailable</v>
      </c>
    </row>
    <row r="264" spans="1:13">
      <c r="A264" s="9" t="s">
        <v>548</v>
      </c>
      <c r="B264" s="10" t="s">
        <v>549</v>
      </c>
      <c r="C264">
        <v>2021</v>
      </c>
      <c r="D264" t="s">
        <v>26</v>
      </c>
      <c r="E264" s="3" t="str">
        <v>Unavailable</v>
      </c>
      <c r="F264" s="3" t="str">
        <v>Unavailable</v>
      </c>
      <c r="G264" s="3" t="str">
        <v>Unavailable</v>
      </c>
      <c r="H264" s="3" t="str">
        <v>Unavailable</v>
      </c>
      <c r="I264" s="3" t="str">
        <v>Unavailable</v>
      </c>
      <c r="J264" s="3" t="str">
        <v>Unavailable</v>
      </c>
      <c r="K264" s="2" t="str">
        <v>Unavailable</v>
      </c>
      <c r="L264" s="2" t="str">
        <v>Unavailable</v>
      </c>
      <c r="M264" s="2" t="str">
        <v>Unavailable</v>
      </c>
    </row>
    <row r="265" spans="1:13">
      <c r="A265" s="9" t="s">
        <v>550</v>
      </c>
      <c r="B265" s="10" t="s">
        <v>551</v>
      </c>
      <c r="C265">
        <v>2021</v>
      </c>
      <c r="D265" t="s">
        <v>26</v>
      </c>
      <c r="E265" s="3" t="str">
        <v>Unavailable</v>
      </c>
      <c r="F265" s="3" t="str">
        <v>Unavailable</v>
      </c>
      <c r="G265" s="3" t="str">
        <v>Unavailable</v>
      </c>
      <c r="H265" s="3" t="str">
        <v>Unavailable</v>
      </c>
      <c r="I265" s="3" t="str">
        <v>Unavailable</v>
      </c>
      <c r="J265" s="3" t="str">
        <v>Unavailable</v>
      </c>
      <c r="K265" s="2" t="str">
        <v>Unavailable</v>
      </c>
      <c r="L265" s="2" t="str">
        <v>Unavailable</v>
      </c>
      <c r="M265" s="2" t="str">
        <v>Unavailable</v>
      </c>
    </row>
    <row r="266" spans="1:13">
      <c r="A266" s="9" t="s">
        <v>552</v>
      </c>
      <c r="B266" s="10" t="s">
        <v>553</v>
      </c>
      <c r="C266">
        <v>2021</v>
      </c>
      <c r="D266" t="s">
        <v>26</v>
      </c>
      <c r="E266" s="3" t="str">
        <v>Unavailable</v>
      </c>
      <c r="F266" s="3" t="str">
        <v>Unavailable</v>
      </c>
      <c r="G266" s="3" t="str">
        <v>Unavailable</v>
      </c>
      <c r="H266" s="3" t="str">
        <v>Unavailable</v>
      </c>
      <c r="I266" s="3" t="str">
        <v>Unavailable</v>
      </c>
      <c r="J266" s="3" t="str">
        <v>Unavailable</v>
      </c>
      <c r="K266" s="2" t="str">
        <v>Unavailable</v>
      </c>
      <c r="L266" s="2" t="str">
        <v>Unavailable</v>
      </c>
      <c r="M266" s="2" t="str">
        <v>Unavailable</v>
      </c>
    </row>
    <row r="267" spans="1:13">
      <c r="A267" s="9" t="s">
        <v>554</v>
      </c>
      <c r="B267" s="10" t="s">
        <v>555</v>
      </c>
      <c r="C267">
        <v>2021</v>
      </c>
      <c r="D267" t="s">
        <v>26</v>
      </c>
      <c r="E267" s="3" t="str">
        <v>Unavailable</v>
      </c>
      <c r="F267" s="3" t="str">
        <v>Unavailable</v>
      </c>
      <c r="G267" s="3" t="str">
        <v>Unavailable</v>
      </c>
      <c r="H267" s="3" t="str">
        <v>Unavailable</v>
      </c>
      <c r="I267" s="3" t="str">
        <v>Unavailable</v>
      </c>
      <c r="J267" s="3" t="str">
        <v>Unavailable</v>
      </c>
      <c r="K267" s="2" t="str">
        <v>Unavailable</v>
      </c>
      <c r="L267" s="2" t="str">
        <v>Unavailable</v>
      </c>
      <c r="M267" s="2" t="str">
        <v>Unavailable</v>
      </c>
    </row>
    <row r="268" spans="1:13">
      <c r="A268" s="9" t="s">
        <v>556</v>
      </c>
      <c r="B268" s="10" t="s">
        <v>557</v>
      </c>
      <c r="C268">
        <v>2021</v>
      </c>
      <c r="D268" t="s">
        <v>26</v>
      </c>
      <c r="E268" s="3">
        <v>660280419</v>
      </c>
      <c r="F268" s="3">
        <v>103125126</v>
      </c>
      <c r="G268" s="3">
        <v>15951398</v>
      </c>
      <c r="H268" s="3">
        <v>5755771</v>
      </c>
      <c r="I268" s="3">
        <v>73402337</v>
      </c>
      <c r="J268" s="3">
        <v>104784065</v>
      </c>
      <c r="K268" s="2">
        <v>0.15618383199999999</v>
      </c>
      <c r="L268" s="2">
        <v>0.111168429</v>
      </c>
      <c r="M268" s="2">
        <v>0.13509211500000001</v>
      </c>
    </row>
    <row r="269" spans="1:13">
      <c r="A269" s="9" t="s">
        <v>558</v>
      </c>
      <c r="B269" s="10" t="s">
        <v>381</v>
      </c>
      <c r="C269">
        <v>2021</v>
      </c>
      <c r="D269" t="s">
        <v>26</v>
      </c>
      <c r="E269" s="3">
        <v>103128366</v>
      </c>
      <c r="F269" s="3">
        <v>64799262</v>
      </c>
      <c r="G269" s="3">
        <v>1690832</v>
      </c>
      <c r="H269" s="3">
        <v>1561427</v>
      </c>
      <c r="I269" s="3">
        <v>81209527</v>
      </c>
      <c r="J269" s="3">
        <v>86527427</v>
      </c>
      <c r="K269" s="2">
        <v>0.62833597100000005</v>
      </c>
      <c r="L269" s="2">
        <v>0.78746061999999994</v>
      </c>
      <c r="M269" s="2">
        <v>0.83902645200000003</v>
      </c>
    </row>
    <row r="270" spans="1:13">
      <c r="A270" s="9" t="s">
        <v>559</v>
      </c>
      <c r="B270" s="10" t="s">
        <v>231</v>
      </c>
      <c r="C270">
        <v>2021</v>
      </c>
      <c r="D270" t="s">
        <v>26</v>
      </c>
      <c r="E270" s="3">
        <v>671065997</v>
      </c>
      <c r="F270" s="3">
        <v>264217687</v>
      </c>
      <c r="G270" s="3">
        <v>4300986</v>
      </c>
      <c r="H270" s="3">
        <v>1321412</v>
      </c>
      <c r="I270" s="3">
        <v>213730732</v>
      </c>
      <c r="J270" s="3">
        <v>331111572</v>
      </c>
      <c r="K270" s="2">
        <v>0.39372831899999999</v>
      </c>
      <c r="L270" s="2">
        <v>0.31849435500000001</v>
      </c>
      <c r="M270" s="2">
        <v>0.493411339</v>
      </c>
    </row>
    <row r="271" spans="1:13">
      <c r="A271" s="9" t="s">
        <v>560</v>
      </c>
      <c r="B271" s="10" t="s">
        <v>561</v>
      </c>
      <c r="C271">
        <v>2021</v>
      </c>
      <c r="D271" t="s">
        <v>26</v>
      </c>
      <c r="E271" s="3">
        <v>622892946</v>
      </c>
      <c r="F271" s="3">
        <v>68420436</v>
      </c>
      <c r="G271" s="3">
        <v>3401157</v>
      </c>
      <c r="H271" s="3">
        <v>6587873</v>
      </c>
      <c r="I271" s="3">
        <v>47057638</v>
      </c>
      <c r="J271" s="3">
        <v>74860459</v>
      </c>
      <c r="K271" s="2">
        <v>0.10984301</v>
      </c>
      <c r="L271" s="2">
        <v>7.5546910999999994E-2</v>
      </c>
      <c r="M271" s="2">
        <v>0.120819496</v>
      </c>
    </row>
    <row r="272" spans="1:13">
      <c r="A272" s="9" t="s">
        <v>562</v>
      </c>
      <c r="B272" s="10" t="s">
        <v>563</v>
      </c>
      <c r="C272">
        <v>2021</v>
      </c>
      <c r="D272" t="s">
        <v>26</v>
      </c>
      <c r="E272" s="3">
        <v>53322085</v>
      </c>
      <c r="F272" s="3">
        <v>11484677</v>
      </c>
      <c r="G272" s="3">
        <v>1262531</v>
      </c>
      <c r="H272" s="3">
        <v>453561</v>
      </c>
      <c r="I272" s="3">
        <v>9204656</v>
      </c>
      <c r="J272" s="3">
        <v>14202880</v>
      </c>
      <c r="K272" s="2">
        <v>0.21538311900000001</v>
      </c>
      <c r="L272" s="2">
        <v>0.17262370699999999</v>
      </c>
      <c r="M272" s="2">
        <v>0.19095605500000001</v>
      </c>
    </row>
    <row r="273" spans="1:13">
      <c r="A273" s="9" t="s">
        <v>564</v>
      </c>
      <c r="B273" s="10" t="s">
        <v>565</v>
      </c>
      <c r="C273">
        <v>2021</v>
      </c>
      <c r="D273" t="s">
        <v>26</v>
      </c>
      <c r="E273" s="3">
        <v>29819143</v>
      </c>
      <c r="F273" s="3">
        <v>8771742</v>
      </c>
      <c r="G273" s="3">
        <v>1886777</v>
      </c>
      <c r="H273" s="3">
        <v>74629</v>
      </c>
      <c r="I273" s="3">
        <v>1400936</v>
      </c>
      <c r="J273" s="3">
        <v>4028369</v>
      </c>
      <c r="K273" s="2">
        <v>0.29416479200000001</v>
      </c>
      <c r="L273" s="2">
        <v>4.6981095E-2</v>
      </c>
      <c r="M273" s="2">
        <v>0.13509338600000001</v>
      </c>
    </row>
    <row r="274" spans="1:13">
      <c r="A274" s="9" t="s">
        <v>566</v>
      </c>
      <c r="B274" s="10" t="s">
        <v>567</v>
      </c>
      <c r="C274">
        <v>2021</v>
      </c>
      <c r="D274" t="s">
        <v>26</v>
      </c>
      <c r="E274" s="3">
        <v>89591285</v>
      </c>
      <c r="F274" s="3">
        <v>8430096</v>
      </c>
      <c r="G274" s="3">
        <v>2220123</v>
      </c>
      <c r="H274" s="3">
        <v>311786</v>
      </c>
      <c r="I274" s="3">
        <v>2788273</v>
      </c>
      <c r="J274" s="3">
        <v>8762965</v>
      </c>
      <c r="K274" s="2">
        <v>9.4095045000000002E-2</v>
      </c>
      <c r="L274" s="2">
        <v>3.1122145E-2</v>
      </c>
      <c r="M274" s="2">
        <v>3.1871470999999998E-2</v>
      </c>
    </row>
    <row r="275" spans="1:13">
      <c r="A275" s="9" t="s">
        <v>568</v>
      </c>
      <c r="B275" s="10" t="s">
        <v>569</v>
      </c>
      <c r="C275">
        <v>2021</v>
      </c>
      <c r="D275" t="s">
        <v>26</v>
      </c>
      <c r="E275" s="3">
        <v>202877077</v>
      </c>
      <c r="F275" s="3">
        <v>56734177</v>
      </c>
      <c r="G275" s="3">
        <v>2559484</v>
      </c>
      <c r="H275" s="3">
        <v>499479</v>
      </c>
      <c r="I275" s="3">
        <v>16129282</v>
      </c>
      <c r="J275" s="3">
        <v>20476026</v>
      </c>
      <c r="K275" s="2">
        <v>0.27964803999999999</v>
      </c>
      <c r="L275" s="2">
        <v>7.9502733000000006E-2</v>
      </c>
      <c r="M275" s="2">
        <v>0.102779916</v>
      </c>
    </row>
    <row r="276" spans="1:13">
      <c r="A276" s="9" t="s">
        <v>570</v>
      </c>
      <c r="B276" s="10" t="s">
        <v>571</v>
      </c>
      <c r="C276">
        <v>2021</v>
      </c>
      <c r="D276" t="s">
        <v>26</v>
      </c>
      <c r="E276" s="3">
        <v>70642658</v>
      </c>
      <c r="F276" s="3">
        <v>25192878</v>
      </c>
      <c r="G276" s="3">
        <v>2795445</v>
      </c>
      <c r="H276" s="3">
        <v>531195</v>
      </c>
      <c r="I276" s="3">
        <v>14063361</v>
      </c>
      <c r="J276" s="3">
        <v>19884911</v>
      </c>
      <c r="K276" s="2">
        <v>0.35662415200000003</v>
      </c>
      <c r="L276" s="2">
        <v>0.19907746100000001</v>
      </c>
      <c r="M276" s="2">
        <v>0.27764804700000001</v>
      </c>
    </row>
    <row r="277" spans="1:13">
      <c r="A277" s="9" t="s">
        <v>572</v>
      </c>
      <c r="B277" s="10" t="s">
        <v>383</v>
      </c>
      <c r="C277">
        <v>2021</v>
      </c>
      <c r="D277" t="s">
        <v>26</v>
      </c>
      <c r="E277" s="3">
        <v>18901610</v>
      </c>
      <c r="F277" s="3">
        <v>16307445</v>
      </c>
      <c r="G277" s="3">
        <v>1669986</v>
      </c>
      <c r="H277" s="3">
        <v>8288</v>
      </c>
      <c r="I277" s="3">
        <v>24328455</v>
      </c>
      <c r="J277" s="3">
        <v>27253824</v>
      </c>
      <c r="K277" s="2">
        <v>0.86275428399999998</v>
      </c>
      <c r="L277" s="2">
        <v>1.287110199</v>
      </c>
      <c r="M277" s="2">
        <v>1.441878443</v>
      </c>
    </row>
    <row r="278" spans="1:13">
      <c r="A278" s="9" t="s">
        <v>573</v>
      </c>
      <c r="B278" s="10" t="s">
        <v>445</v>
      </c>
      <c r="C278">
        <v>2021</v>
      </c>
      <c r="D278" t="s">
        <v>26</v>
      </c>
      <c r="E278" s="3">
        <v>234782861</v>
      </c>
      <c r="F278" s="3">
        <v>65965176</v>
      </c>
      <c r="G278" s="3">
        <v>6618594</v>
      </c>
      <c r="H278" s="3">
        <v>1532068</v>
      </c>
      <c r="I278" s="3">
        <v>15367655</v>
      </c>
      <c r="J278" s="3">
        <v>38795187</v>
      </c>
      <c r="K278" s="2">
        <v>0.28096248499999998</v>
      </c>
      <c r="L278" s="2">
        <v>6.5454757000000002E-2</v>
      </c>
      <c r="M278" s="2">
        <v>0.16828607400000001</v>
      </c>
    </row>
    <row r="279" spans="1:13">
      <c r="A279" s="9" t="s">
        <v>574</v>
      </c>
      <c r="B279" s="10" t="s">
        <v>575</v>
      </c>
      <c r="C279">
        <v>2021</v>
      </c>
      <c r="D279" t="s">
        <v>26</v>
      </c>
      <c r="E279" s="3">
        <v>38983601</v>
      </c>
      <c r="F279" s="3">
        <v>28250387</v>
      </c>
      <c r="G279" s="3">
        <v>4252980</v>
      </c>
      <c r="H279" s="3">
        <v>32251382</v>
      </c>
      <c r="I279" s="3">
        <v>23208190</v>
      </c>
      <c r="J279" s="3">
        <v>31785474</v>
      </c>
      <c r="K279" s="2">
        <v>0.72467361299999999</v>
      </c>
      <c r="L279" s="2">
        <v>0.59533212400000002</v>
      </c>
      <c r="M279" s="2">
        <v>0.40466787599999998</v>
      </c>
    </row>
    <row r="280" spans="1:13">
      <c r="A280" s="9" t="s">
        <v>576</v>
      </c>
      <c r="B280" s="10" t="s">
        <v>577</v>
      </c>
      <c r="C280">
        <v>2021</v>
      </c>
      <c r="D280" t="s">
        <v>26</v>
      </c>
      <c r="E280" s="3">
        <v>720337357</v>
      </c>
      <c r="F280" s="3">
        <v>330284381</v>
      </c>
      <c r="G280" s="3">
        <v>10972650</v>
      </c>
      <c r="H280" s="3">
        <v>32251382</v>
      </c>
      <c r="I280" s="3">
        <v>206247959</v>
      </c>
      <c r="J280" s="3">
        <v>12859595</v>
      </c>
      <c r="K280" s="2">
        <v>0.45851346999999998</v>
      </c>
      <c r="L280" s="2">
        <v>0.28632134199999998</v>
      </c>
      <c r="M280" s="2">
        <v>0.78438870599999999</v>
      </c>
    </row>
    <row r="281" spans="1:13">
      <c r="A281" s="9" t="s">
        <v>578</v>
      </c>
      <c r="B281" s="10" t="s">
        <v>579</v>
      </c>
      <c r="C281">
        <v>2021</v>
      </c>
      <c r="D281" t="s">
        <v>26</v>
      </c>
      <c r="E281" s="3">
        <v>641098583</v>
      </c>
      <c r="F281" s="3">
        <v>61308980</v>
      </c>
      <c r="G281" s="3">
        <v>1236542</v>
      </c>
      <c r="H281" s="3">
        <v>31042629</v>
      </c>
      <c r="I281" s="3">
        <v>35114974</v>
      </c>
      <c r="J281" s="3">
        <v>91274649</v>
      </c>
      <c r="K281" s="2">
        <v>9.5631126999999996E-2</v>
      </c>
      <c r="L281" s="2">
        <v>5.4773126999999998E-2</v>
      </c>
      <c r="M281" s="2">
        <v>0.12759452800000001</v>
      </c>
    </row>
    <row r="282" spans="1:13">
      <c r="A282" s="9" t="s">
        <v>580</v>
      </c>
      <c r="B282" s="10" t="s">
        <v>581</v>
      </c>
      <c r="C282">
        <v>2021</v>
      </c>
      <c r="D282" t="s">
        <v>26</v>
      </c>
      <c r="E282" s="3">
        <v>30108247</v>
      </c>
      <c r="F282" s="3">
        <v>17794445</v>
      </c>
      <c r="G282" s="3">
        <v>-219351737</v>
      </c>
      <c r="H282" s="3">
        <v>466060</v>
      </c>
      <c r="I282" s="3">
        <v>5246468</v>
      </c>
      <c r="J282" s="3">
        <v>7563370</v>
      </c>
      <c r="K282" s="2">
        <v>0.59101564399999995</v>
      </c>
      <c r="L282" s="2">
        <v>0.174253519</v>
      </c>
      <c r="M282" s="2">
        <v>0.25359530200000002</v>
      </c>
    </row>
    <row r="283" spans="1:13">
      <c r="A283" s="9" t="s">
        <v>582</v>
      </c>
      <c r="B283" s="10" t="s">
        <v>583</v>
      </c>
      <c r="C283">
        <v>2021</v>
      </c>
      <c r="D283" t="s">
        <v>26</v>
      </c>
      <c r="E283" s="3">
        <v>303751059</v>
      </c>
      <c r="F283" s="3">
        <v>81637640</v>
      </c>
      <c r="G283" s="3">
        <v>16332891</v>
      </c>
      <c r="H283" s="3">
        <v>172780</v>
      </c>
      <c r="I283" s="3">
        <v>30392008</v>
      </c>
      <c r="J283" s="3">
        <v>46915571</v>
      </c>
      <c r="K283" s="2">
        <v>0.268764956</v>
      </c>
      <c r="L283" s="2">
        <v>0.100055645</v>
      </c>
      <c r="M283" s="2">
        <v>0.121466329</v>
      </c>
    </row>
    <row r="284" spans="1:13">
      <c r="A284" s="9" t="s">
        <v>584</v>
      </c>
      <c r="B284" s="10" t="s">
        <v>447</v>
      </c>
      <c r="C284">
        <v>2021</v>
      </c>
      <c r="D284" t="s">
        <v>26</v>
      </c>
      <c r="E284" s="3">
        <v>1159567962</v>
      </c>
      <c r="F284" s="3">
        <v>241494836</v>
      </c>
      <c r="G284" s="3">
        <v>10222255</v>
      </c>
      <c r="H284" s="3">
        <v>547273</v>
      </c>
      <c r="I284" s="3">
        <v>117068284</v>
      </c>
      <c r="J284" s="3">
        <v>127788790</v>
      </c>
      <c r="K284" s="2">
        <v>0.20826277000000001</v>
      </c>
      <c r="L284" s="2">
        <v>0.100958536</v>
      </c>
      <c r="M284" s="2">
        <v>0.108088956</v>
      </c>
    </row>
    <row r="285" spans="1:13">
      <c r="A285" s="9" t="s">
        <v>585</v>
      </c>
      <c r="B285" s="10" t="s">
        <v>586</v>
      </c>
      <c r="C285">
        <v>2021</v>
      </c>
      <c r="D285" t="s">
        <v>26</v>
      </c>
      <c r="E285" s="3">
        <v>151386080</v>
      </c>
      <c r="F285" s="3">
        <v>69544686</v>
      </c>
      <c r="G285" s="3">
        <v>4526261</v>
      </c>
      <c r="H285" s="3">
        <v>247919</v>
      </c>
      <c r="I285" s="3">
        <v>21222822</v>
      </c>
      <c r="J285" s="3">
        <v>24837024</v>
      </c>
      <c r="K285" s="2">
        <v>0.45938626599999999</v>
      </c>
      <c r="L285" s="2">
        <v>0.14019004900000001</v>
      </c>
      <c r="M285" s="2">
        <v>0.16458769500000001</v>
      </c>
    </row>
    <row r="286" spans="1:13">
      <c r="A286" s="9" t="s">
        <v>587</v>
      </c>
      <c r="B286" s="10" t="s">
        <v>588</v>
      </c>
      <c r="C286">
        <v>2021</v>
      </c>
      <c r="D286" t="s">
        <v>26</v>
      </c>
      <c r="E286" s="3">
        <v>386463808</v>
      </c>
      <c r="F286" s="3">
        <v>104702925</v>
      </c>
      <c r="G286" s="3">
        <v>63411459</v>
      </c>
      <c r="H286" s="3">
        <v>2490963</v>
      </c>
      <c r="I286" s="3">
        <v>60060154</v>
      </c>
      <c r="J286" s="3">
        <v>49029984</v>
      </c>
      <c r="K286" s="2">
        <v>0.27092556400000001</v>
      </c>
      <c r="L286" s="2">
        <v>0.155409518</v>
      </c>
      <c r="M286" s="2">
        <v>0.18432937499999999</v>
      </c>
    </row>
    <row r="287" spans="1:13">
      <c r="A287" s="9" t="s">
        <v>589</v>
      </c>
      <c r="B287" s="10" t="s">
        <v>590</v>
      </c>
      <c r="C287">
        <v>2021</v>
      </c>
      <c r="D287" t="s">
        <v>26</v>
      </c>
      <c r="E287" s="3">
        <v>110191981</v>
      </c>
      <c r="F287" s="3">
        <v>37995522</v>
      </c>
      <c r="G287" s="3">
        <v>8346716</v>
      </c>
      <c r="H287" s="3">
        <v>1285037</v>
      </c>
      <c r="I287" s="3">
        <v>24882353</v>
      </c>
      <c r="J287" s="3">
        <v>33299444</v>
      </c>
      <c r="K287" s="2">
        <v>0.34481204199999999</v>
      </c>
      <c r="L287" s="2">
        <v>0.22580910900000001</v>
      </c>
      <c r="M287" s="2">
        <v>0.25206287900000002</v>
      </c>
    </row>
    <row r="288" spans="1:13">
      <c r="A288" s="9" t="s">
        <v>591</v>
      </c>
      <c r="B288" s="10" t="s">
        <v>592</v>
      </c>
      <c r="C288">
        <v>2021</v>
      </c>
      <c r="D288" t="s">
        <v>26</v>
      </c>
      <c r="E288" s="3">
        <v>618539790</v>
      </c>
      <c r="F288" s="3">
        <v>143518468</v>
      </c>
      <c r="G288" s="3">
        <v>9552077</v>
      </c>
      <c r="H288" s="3">
        <v>12998784</v>
      </c>
      <c r="I288" s="3">
        <v>82313802</v>
      </c>
      <c r="J288" s="3">
        <v>106446458</v>
      </c>
      <c r="K288" s="2">
        <v>0.232027867</v>
      </c>
      <c r="L288" s="2">
        <v>0.13307761800000001</v>
      </c>
      <c r="M288" s="2">
        <v>0.13225648800000001</v>
      </c>
    </row>
    <row r="289" spans="1:13">
      <c r="A289" s="9" t="s">
        <v>593</v>
      </c>
      <c r="B289" s="10" t="s">
        <v>594</v>
      </c>
      <c r="C289">
        <v>2021</v>
      </c>
      <c r="D289" t="s">
        <v>26</v>
      </c>
      <c r="E289" s="3">
        <v>463236025</v>
      </c>
      <c r="F289" s="3">
        <v>251447980</v>
      </c>
      <c r="G289" s="3">
        <v>4666280</v>
      </c>
      <c r="H289" s="3">
        <v>5641424</v>
      </c>
      <c r="I289" s="3">
        <v>173681580</v>
      </c>
      <c r="J289" s="3">
        <v>222395055</v>
      </c>
      <c r="K289" s="2">
        <v>0.54280748099999998</v>
      </c>
      <c r="L289" s="2">
        <v>0.374931073</v>
      </c>
      <c r="M289" s="2">
        <v>0.48183015800000001</v>
      </c>
    </row>
    <row r="290" spans="1:13">
      <c r="A290" s="9" t="s">
        <v>595</v>
      </c>
      <c r="B290" s="10" t="s">
        <v>596</v>
      </c>
      <c r="C290">
        <v>2021</v>
      </c>
      <c r="D290" t="s">
        <v>26</v>
      </c>
      <c r="E290" s="3">
        <v>67626114</v>
      </c>
      <c r="F290" s="3">
        <v>34239454</v>
      </c>
      <c r="G290" s="3">
        <v>6627350</v>
      </c>
      <c r="H290" s="3">
        <v>560814</v>
      </c>
      <c r="I290" s="3">
        <v>4703004</v>
      </c>
      <c r="J290" s="3">
        <v>11199011</v>
      </c>
      <c r="K290" s="2">
        <v>0.506305212</v>
      </c>
      <c r="L290" s="2">
        <v>6.95442E-2</v>
      </c>
      <c r="M290" s="2">
        <v>7.8887410000000005E-2</v>
      </c>
    </row>
    <row r="291" spans="1:13">
      <c r="A291" s="9" t="s">
        <v>597</v>
      </c>
      <c r="B291" s="10" t="s">
        <v>598</v>
      </c>
      <c r="C291">
        <v>2021</v>
      </c>
      <c r="D291" t="s">
        <v>26</v>
      </c>
      <c r="E291" s="3">
        <v>80581300</v>
      </c>
      <c r="F291" s="3">
        <v>28198747</v>
      </c>
      <c r="G291" s="3">
        <v>6479261</v>
      </c>
      <c r="H291" s="3">
        <v>156048</v>
      </c>
      <c r="I291" s="3">
        <v>5747317</v>
      </c>
      <c r="J291" s="3">
        <v>9168925</v>
      </c>
      <c r="K291" s="2">
        <v>0.349941575</v>
      </c>
      <c r="L291" s="2">
        <v>7.1323209999999998E-2</v>
      </c>
      <c r="M291" s="2">
        <v>8.5605420000000002E-2</v>
      </c>
    </row>
    <row r="292" spans="1:13">
      <c r="A292" s="9" t="s">
        <v>599</v>
      </c>
      <c r="B292" s="10" t="s">
        <v>600</v>
      </c>
      <c r="C292">
        <v>2021</v>
      </c>
      <c r="D292" t="s">
        <v>26</v>
      </c>
      <c r="E292" s="3">
        <v>135143015</v>
      </c>
      <c r="F292" s="3">
        <v>29228137</v>
      </c>
      <c r="G292" s="3">
        <v>3897379</v>
      </c>
      <c r="H292" s="3">
        <v>822913</v>
      </c>
      <c r="I292" s="3">
        <v>15536093</v>
      </c>
      <c r="J292" s="3">
        <v>18746298</v>
      </c>
      <c r="K292" s="2">
        <v>0.21627560300000001</v>
      </c>
      <c r="L292" s="2">
        <v>0.114960385</v>
      </c>
      <c r="M292" s="2">
        <v>0.138752447</v>
      </c>
    </row>
    <row r="293" spans="1:13">
      <c r="A293" s="9" t="s">
        <v>601</v>
      </c>
      <c r="B293" s="10" t="s">
        <v>602</v>
      </c>
      <c r="C293">
        <v>2021</v>
      </c>
      <c r="D293" t="s">
        <v>26</v>
      </c>
      <c r="E293" s="3">
        <v>769821055</v>
      </c>
      <c r="F293" s="3">
        <v>102850086</v>
      </c>
      <c r="G293" s="3">
        <v>18242452</v>
      </c>
      <c r="H293" s="3">
        <v>21048497</v>
      </c>
      <c r="I293" s="3">
        <v>80800218</v>
      </c>
      <c r="J293" s="3">
        <v>86731336</v>
      </c>
      <c r="K293" s="2">
        <v>0.13360258899999999</v>
      </c>
      <c r="L293" s="2">
        <v>0.10495974</v>
      </c>
      <c r="M293" s="2">
        <v>0.15128492800000001</v>
      </c>
    </row>
    <row r="294" spans="1:13">
      <c r="A294" s="9" t="s">
        <v>603</v>
      </c>
      <c r="B294" s="10" t="s">
        <v>604</v>
      </c>
      <c r="C294">
        <v>2021</v>
      </c>
      <c r="D294" t="s">
        <v>26</v>
      </c>
      <c r="E294" s="3">
        <v>52240239</v>
      </c>
      <c r="F294" s="3">
        <v>22037815</v>
      </c>
      <c r="G294" s="3">
        <v>962593</v>
      </c>
      <c r="H294" s="3">
        <v>191569</v>
      </c>
      <c r="I294" s="3">
        <v>6018098</v>
      </c>
      <c r="J294" s="3">
        <v>10149606</v>
      </c>
      <c r="K294" s="2">
        <v>0.421855172</v>
      </c>
      <c r="L294" s="2">
        <v>0.11520043000000001</v>
      </c>
      <c r="M294" s="2">
        <v>0.19698020499999999</v>
      </c>
    </row>
    <row r="295" spans="1:13">
      <c r="A295" s="9" t="s">
        <v>605</v>
      </c>
      <c r="B295" s="10" t="s">
        <v>606</v>
      </c>
      <c r="C295">
        <v>2021</v>
      </c>
      <c r="D295" t="s">
        <v>26</v>
      </c>
      <c r="E295" s="3">
        <v>270551927</v>
      </c>
      <c r="F295" s="3">
        <v>57867334</v>
      </c>
      <c r="G295" s="3">
        <v>15875735</v>
      </c>
      <c r="H295" s="3">
        <v>4848921</v>
      </c>
      <c r="I295" s="3">
        <v>28261475</v>
      </c>
      <c r="J295" s="3">
        <v>39185331</v>
      </c>
      <c r="K295" s="2">
        <v>0.21388623900000001</v>
      </c>
      <c r="L295" s="2">
        <v>0.104458598</v>
      </c>
      <c r="M295" s="2">
        <v>0.13304860299999999</v>
      </c>
    </row>
    <row r="296" spans="1:13">
      <c r="A296" s="9" t="s">
        <v>607</v>
      </c>
      <c r="B296" s="10" t="s">
        <v>608</v>
      </c>
      <c r="C296">
        <v>2021</v>
      </c>
      <c r="D296" t="s">
        <v>26</v>
      </c>
      <c r="E296" s="3">
        <v>194421673</v>
      </c>
      <c r="F296" s="3">
        <v>60827859</v>
      </c>
      <c r="G296" s="3">
        <v>4989018</v>
      </c>
      <c r="H296" s="3">
        <v>79261</v>
      </c>
      <c r="I296" s="3">
        <v>20707512</v>
      </c>
      <c r="J296" s="3">
        <v>26925347</v>
      </c>
      <c r="K296" s="2">
        <v>0.31286562899999998</v>
      </c>
      <c r="L296" s="2">
        <v>0.106508249</v>
      </c>
      <c r="M296" s="2">
        <v>0.14255695700000001</v>
      </c>
    </row>
    <row r="297" spans="1:13">
      <c r="A297" s="9" t="s">
        <v>609</v>
      </c>
      <c r="B297" s="10" t="s">
        <v>610</v>
      </c>
      <c r="C297">
        <v>2021</v>
      </c>
      <c r="D297" t="s">
        <v>26</v>
      </c>
      <c r="E297" s="3">
        <v>98723752</v>
      </c>
      <c r="F297" s="3">
        <v>23883199</v>
      </c>
      <c r="G297" s="3">
        <v>3613688</v>
      </c>
      <c r="H297" s="3">
        <v>737356</v>
      </c>
      <c r="I297" s="3">
        <v>7220113</v>
      </c>
      <c r="J297" s="3">
        <v>11875460</v>
      </c>
      <c r="K297" s="2">
        <v>0.24191948299999999</v>
      </c>
      <c r="L297" s="2">
        <v>7.3134508000000001E-2</v>
      </c>
      <c r="M297" s="2">
        <v>0.10158765</v>
      </c>
    </row>
    <row r="298" spans="1:13">
      <c r="A298" s="9" t="s">
        <v>611</v>
      </c>
      <c r="B298" s="10" t="s">
        <v>612</v>
      </c>
      <c r="C298">
        <v>2021</v>
      </c>
      <c r="D298" t="s">
        <v>26</v>
      </c>
      <c r="E298" s="3">
        <v>153602924</v>
      </c>
      <c r="F298" s="3">
        <v>18732279</v>
      </c>
      <c r="G298" s="3">
        <v>2287111</v>
      </c>
      <c r="H298" s="3">
        <v>197929</v>
      </c>
      <c r="I298" s="3">
        <v>11264545</v>
      </c>
      <c r="J298" s="3">
        <v>15988098</v>
      </c>
      <c r="K298" s="2">
        <v>0.12195262</v>
      </c>
      <c r="L298" s="2">
        <v>7.3335486000000005E-2</v>
      </c>
      <c r="M298" s="2">
        <v>8.5418537000000003E-2</v>
      </c>
    </row>
    <row r="299" spans="1:13">
      <c r="A299" s="9" t="s">
        <v>613</v>
      </c>
      <c r="B299" s="10" t="s">
        <v>614</v>
      </c>
      <c r="C299">
        <v>2021</v>
      </c>
      <c r="D299" t="s">
        <v>26</v>
      </c>
      <c r="E299" s="3">
        <v>42280009</v>
      </c>
      <c r="F299" s="3">
        <v>26980053</v>
      </c>
      <c r="G299" s="3">
        <v>2908910</v>
      </c>
      <c r="H299" s="3">
        <v>577700</v>
      </c>
      <c r="I299" s="3">
        <v>16198124</v>
      </c>
      <c r="J299" s="3">
        <v>19727762</v>
      </c>
      <c r="K299" s="2">
        <v>0.63812789199999997</v>
      </c>
      <c r="L299" s="2">
        <v>0.38311543399999998</v>
      </c>
      <c r="M299" s="2">
        <v>0.51526304099999998</v>
      </c>
    </row>
    <row r="300" spans="1:13">
      <c r="A300" s="9" t="s">
        <v>615</v>
      </c>
      <c r="B300" s="10" t="s">
        <v>616</v>
      </c>
      <c r="C300">
        <v>2021</v>
      </c>
      <c r="D300" t="s">
        <v>26</v>
      </c>
      <c r="E300" s="3">
        <v>169374119</v>
      </c>
      <c r="F300" s="3">
        <v>34220573</v>
      </c>
      <c r="G300" s="3">
        <v>1394965</v>
      </c>
      <c r="H300" s="3">
        <v>1476351</v>
      </c>
      <c r="I300" s="3">
        <v>16942958</v>
      </c>
      <c r="J300" s="3">
        <v>24312864</v>
      </c>
      <c r="K300" s="2">
        <v>0.20204133399999999</v>
      </c>
      <c r="L300" s="2">
        <v>0.10003274500000001</v>
      </c>
      <c r="M300" s="2">
        <v>0.149381931</v>
      </c>
    </row>
    <row r="301" spans="1:13">
      <c r="A301" s="9" t="s">
        <v>617</v>
      </c>
      <c r="B301" s="10" t="s">
        <v>618</v>
      </c>
      <c r="C301">
        <v>2021</v>
      </c>
      <c r="D301" t="s">
        <v>26</v>
      </c>
      <c r="E301" s="3">
        <v>462792369</v>
      </c>
      <c r="F301" s="3">
        <v>54273230</v>
      </c>
      <c r="G301" s="3">
        <v>1455625</v>
      </c>
      <c r="H301" s="3">
        <v>1257550</v>
      </c>
      <c r="I301" s="3">
        <v>28336965</v>
      </c>
      <c r="J301" s="3">
        <v>31215704</v>
      </c>
      <c r="K301" s="2">
        <v>0.11727339000000001</v>
      </c>
      <c r="L301" s="2">
        <v>6.1230407000000001E-2</v>
      </c>
      <c r="M301" s="2">
        <v>7.1674607000000001E-2</v>
      </c>
    </row>
    <row r="302" spans="1:13">
      <c r="A302" s="9" t="s">
        <v>619</v>
      </c>
      <c r="B302" s="10" t="s">
        <v>620</v>
      </c>
      <c r="C302">
        <v>2021</v>
      </c>
      <c r="D302" t="s">
        <v>26</v>
      </c>
      <c r="E302" s="3">
        <v>72028180</v>
      </c>
      <c r="F302" s="3">
        <v>41819639</v>
      </c>
      <c r="G302" s="3">
        <v>4046884</v>
      </c>
      <c r="H302" s="3">
        <v>126652</v>
      </c>
      <c r="I302" s="3">
        <v>36701570</v>
      </c>
      <c r="J302" s="3">
        <v>39473955</v>
      </c>
      <c r="K302" s="2">
        <v>0.58060107900000002</v>
      </c>
      <c r="L302" s="2">
        <v>0.50954459799999996</v>
      </c>
      <c r="M302" s="2">
        <v>0.55223330699999995</v>
      </c>
    </row>
    <row r="303" spans="1:13">
      <c r="A303" s="9" t="s">
        <v>621</v>
      </c>
      <c r="B303" s="10" t="s">
        <v>622</v>
      </c>
      <c r="C303">
        <v>2021</v>
      </c>
      <c r="D303" t="s">
        <v>26</v>
      </c>
      <c r="E303" s="3">
        <v>77985227</v>
      </c>
      <c r="F303" s="3">
        <v>15667666</v>
      </c>
      <c r="G303" s="3">
        <v>11670893</v>
      </c>
      <c r="H303" s="3">
        <v>0</v>
      </c>
      <c r="I303" s="3">
        <v>3346133</v>
      </c>
      <c r="J303" s="3">
        <v>3526577</v>
      </c>
      <c r="K303" s="2">
        <v>0.20090556400000001</v>
      </c>
      <c r="L303" s="2">
        <v>4.2907267999999998E-2</v>
      </c>
      <c r="M303" s="2">
        <v>4.2907267999999998E-2</v>
      </c>
    </row>
    <row r="304" spans="1:13">
      <c r="A304" s="9" t="s">
        <v>623</v>
      </c>
      <c r="B304" s="10" t="s">
        <v>624</v>
      </c>
      <c r="C304">
        <v>2021</v>
      </c>
      <c r="D304" t="s">
        <v>26</v>
      </c>
      <c r="E304" s="3">
        <v>117681668</v>
      </c>
      <c r="F304" s="3">
        <v>46783353</v>
      </c>
      <c r="G304" s="3">
        <v>4757831</v>
      </c>
      <c r="H304" s="3">
        <v>248881</v>
      </c>
      <c r="I304" s="3">
        <v>25827253</v>
      </c>
      <c r="J304" s="3">
        <v>33899490</v>
      </c>
      <c r="K304" s="2">
        <v>0.39754155299999999</v>
      </c>
      <c r="L304" s="2">
        <v>0.219467088</v>
      </c>
      <c r="M304" s="2">
        <v>0.28806093199999999</v>
      </c>
    </row>
    <row r="305" spans="1:13">
      <c r="A305" s="9" t="s">
        <v>625</v>
      </c>
      <c r="B305" s="10" t="s">
        <v>626</v>
      </c>
      <c r="C305">
        <v>2021</v>
      </c>
      <c r="D305" t="s">
        <v>26</v>
      </c>
      <c r="E305" s="3">
        <v>95532446</v>
      </c>
      <c r="F305" s="3">
        <v>30008757</v>
      </c>
      <c r="G305" s="3">
        <v>5986165</v>
      </c>
      <c r="H305" s="3">
        <v>5104587</v>
      </c>
      <c r="I305" s="3">
        <v>17482822</v>
      </c>
      <c r="J305" s="3">
        <v>28379171</v>
      </c>
      <c r="K305" s="2">
        <v>0.31412109999999999</v>
      </c>
      <c r="L305" s="2">
        <v>0.18300402399999999</v>
      </c>
      <c r="M305" s="2">
        <v>0.29787933</v>
      </c>
    </row>
    <row r="306" spans="1:13">
      <c r="A306" s="9" t="s">
        <v>627</v>
      </c>
      <c r="B306" s="10" t="s">
        <v>628</v>
      </c>
      <c r="C306">
        <v>2021</v>
      </c>
      <c r="D306" t="s">
        <v>26</v>
      </c>
      <c r="E306" s="3">
        <v>116682997</v>
      </c>
      <c r="F306" s="3">
        <v>16435822</v>
      </c>
      <c r="G306" s="3">
        <v>515673</v>
      </c>
      <c r="H306" s="3">
        <v>1297657</v>
      </c>
      <c r="I306" s="3">
        <v>7807305</v>
      </c>
      <c r="J306" s="3">
        <v>18488527</v>
      </c>
      <c r="K306" s="2">
        <v>0.140858758</v>
      </c>
      <c r="L306" s="2">
        <v>6.6910391E-2</v>
      </c>
      <c r="M306" s="2">
        <v>0.15815137100000001</v>
      </c>
    </row>
    <row r="307" spans="1:13">
      <c r="A307" s="9" t="s">
        <v>629</v>
      </c>
      <c r="B307" s="10" t="s">
        <v>630</v>
      </c>
      <c r="C307">
        <v>2021</v>
      </c>
      <c r="D307" t="s">
        <v>26</v>
      </c>
      <c r="E307" s="3">
        <v>127742803</v>
      </c>
      <c r="F307" s="3">
        <v>41433117</v>
      </c>
      <c r="G307" s="3">
        <v>9225042</v>
      </c>
      <c r="H307" s="3">
        <v>514945</v>
      </c>
      <c r="I307" s="3">
        <v>15873566</v>
      </c>
      <c r="J307" s="3">
        <v>18500533</v>
      </c>
      <c r="K307" s="2">
        <v>0.32434795599999999</v>
      </c>
      <c r="L307" s="2">
        <v>0.12426192</v>
      </c>
      <c r="M307" s="2">
        <v>0.13608268000000001</v>
      </c>
    </row>
    <row r="308" spans="1:13">
      <c r="A308" s="9" t="s">
        <v>631</v>
      </c>
      <c r="B308" s="10" t="s">
        <v>632</v>
      </c>
      <c r="C308">
        <v>2021</v>
      </c>
      <c r="D308" t="s">
        <v>26</v>
      </c>
      <c r="E308" s="3">
        <v>185433299</v>
      </c>
      <c r="F308" s="3">
        <v>41157922</v>
      </c>
      <c r="G308" s="3">
        <v>3536357</v>
      </c>
      <c r="H308" s="3">
        <v>458033</v>
      </c>
      <c r="I308" s="3">
        <v>18127614</v>
      </c>
      <c r="J308" s="3">
        <v>24184571</v>
      </c>
      <c r="K308" s="2">
        <v>0.2219554</v>
      </c>
      <c r="L308" s="2">
        <v>9.7758137999999994E-2</v>
      </c>
      <c r="M308" s="2">
        <v>0.12224635</v>
      </c>
    </row>
    <row r="309" spans="1:13">
      <c r="A309" s="9" t="s">
        <v>633</v>
      </c>
      <c r="B309" s="10" t="s">
        <v>634</v>
      </c>
      <c r="C309">
        <v>2021</v>
      </c>
      <c r="D309" t="s">
        <v>26</v>
      </c>
      <c r="E309" s="3">
        <v>13803727</v>
      </c>
      <c r="F309" s="3">
        <v>5592359</v>
      </c>
      <c r="G309" s="3">
        <v>1221744</v>
      </c>
      <c r="H309" s="3">
        <v>25776</v>
      </c>
      <c r="I309" s="3">
        <v>3651417</v>
      </c>
      <c r="J309" s="3">
        <v>4031378</v>
      </c>
      <c r="K309" s="2">
        <v>0.40513399</v>
      </c>
      <c r="L309" s="2">
        <v>0.26452399399999998</v>
      </c>
      <c r="M309" s="2">
        <v>0.278149227</v>
      </c>
    </row>
    <row r="310" spans="1:13">
      <c r="A310" s="9" t="s">
        <v>635</v>
      </c>
      <c r="B310" s="10" t="s">
        <v>636</v>
      </c>
      <c r="C310">
        <v>2021</v>
      </c>
      <c r="D310" t="s">
        <v>26</v>
      </c>
      <c r="E310" s="3">
        <v>1917711965</v>
      </c>
      <c r="F310" s="3">
        <v>1761689600</v>
      </c>
      <c r="G310" s="3">
        <v>0</v>
      </c>
      <c r="H310" s="3">
        <v>237144</v>
      </c>
      <c r="I310" s="3">
        <v>17095679</v>
      </c>
      <c r="J310" s="3">
        <v>21162502</v>
      </c>
      <c r="K310" s="2">
        <v>0.918641398</v>
      </c>
      <c r="L310" s="2">
        <v>8.914623E-3</v>
      </c>
      <c r="M310" s="2">
        <v>9.4007259999999995E-2</v>
      </c>
    </row>
    <row r="311" spans="1:13">
      <c r="A311" s="9" t="s">
        <v>637</v>
      </c>
      <c r="B311" s="10" t="s">
        <v>638</v>
      </c>
      <c r="C311">
        <v>2021</v>
      </c>
      <c r="D311" t="s">
        <v>26</v>
      </c>
      <c r="E311" s="3">
        <v>48152978</v>
      </c>
      <c r="F311" s="3">
        <v>7827163</v>
      </c>
      <c r="G311" s="3">
        <v>2442910</v>
      </c>
      <c r="H311" s="3">
        <v>235640</v>
      </c>
      <c r="I311" s="3">
        <v>4170796</v>
      </c>
      <c r="J311" s="3">
        <v>5559828</v>
      </c>
      <c r="K311" s="2">
        <v>0.16254784899999999</v>
      </c>
      <c r="L311" s="2">
        <v>8.6615536000000007E-2</v>
      </c>
      <c r="M311" s="2">
        <v>0.10453253799999999</v>
      </c>
    </row>
    <row r="312" spans="1:13">
      <c r="A312" s="9" t="s">
        <v>639</v>
      </c>
      <c r="B312" s="10" t="s">
        <v>640</v>
      </c>
      <c r="C312">
        <v>2021</v>
      </c>
      <c r="D312" t="s">
        <v>26</v>
      </c>
      <c r="E312" s="3">
        <v>188560193</v>
      </c>
      <c r="F312" s="3">
        <v>32326223</v>
      </c>
      <c r="G312" s="3">
        <v>6688691</v>
      </c>
      <c r="H312" s="3">
        <v>1292154</v>
      </c>
      <c r="I312" s="3">
        <v>20458905</v>
      </c>
      <c r="J312" s="3">
        <v>25607789</v>
      </c>
      <c r="K312" s="2">
        <v>0.17143715500000001</v>
      </c>
      <c r="L312" s="2">
        <v>0.108500658</v>
      </c>
      <c r="M312" s="2">
        <v>0.1296438</v>
      </c>
    </row>
    <row r="313" spans="1:13">
      <c r="A313" s="9" t="s">
        <v>641</v>
      </c>
      <c r="B313" s="10" t="s">
        <v>642</v>
      </c>
      <c r="C313">
        <v>2021</v>
      </c>
      <c r="D313" t="s">
        <v>26</v>
      </c>
      <c r="E313" s="3">
        <v>183558754</v>
      </c>
      <c r="F313" s="3">
        <v>76924205</v>
      </c>
      <c r="G313" s="3">
        <v>17333253</v>
      </c>
      <c r="H313" s="3">
        <v>3074757</v>
      </c>
      <c r="I313" s="3">
        <v>26847954</v>
      </c>
      <c r="J313" s="3">
        <v>42507548</v>
      </c>
      <c r="K313" s="2">
        <v>0.41907129599999998</v>
      </c>
      <c r="L313" s="2">
        <v>0.14626354499999999</v>
      </c>
      <c r="M313" s="2">
        <v>0.212888839</v>
      </c>
    </row>
    <row r="314" spans="1:13">
      <c r="A314" s="9" t="s">
        <v>643</v>
      </c>
      <c r="B314" s="10" t="s">
        <v>644</v>
      </c>
      <c r="C314">
        <v>2021</v>
      </c>
      <c r="D314" t="s">
        <v>26</v>
      </c>
      <c r="E314" s="3">
        <v>37333376</v>
      </c>
      <c r="F314" s="3">
        <v>12792563</v>
      </c>
      <c r="G314" s="3">
        <v>1874000</v>
      </c>
      <c r="H314" s="3">
        <v>187473</v>
      </c>
      <c r="I314" s="3">
        <v>6479247</v>
      </c>
      <c r="J314" s="3">
        <v>8497554</v>
      </c>
      <c r="K314" s="2">
        <v>0.34265754599999998</v>
      </c>
      <c r="L314" s="2">
        <v>0.17355106100000001</v>
      </c>
      <c r="M314" s="2">
        <v>0.22761279300000001</v>
      </c>
    </row>
    <row r="315" spans="1:13">
      <c r="A315" s="9" t="s">
        <v>645</v>
      </c>
      <c r="B315" s="10" t="s">
        <v>646</v>
      </c>
      <c r="C315">
        <v>2021</v>
      </c>
      <c r="D315" t="s">
        <v>26</v>
      </c>
      <c r="E315" s="3">
        <v>22162176</v>
      </c>
      <c r="F315" s="3">
        <v>14268685</v>
      </c>
      <c r="G315" s="3">
        <v>2484846</v>
      </c>
      <c r="H315" s="3">
        <v>27461</v>
      </c>
      <c r="I315" s="3">
        <v>11963111</v>
      </c>
      <c r="J315" s="3">
        <v>12960595</v>
      </c>
      <c r="K315" s="2">
        <v>0.643830507</v>
      </c>
      <c r="L315" s="2">
        <v>0.53979857399999998</v>
      </c>
      <c r="M315" s="2">
        <v>0.583765376</v>
      </c>
    </row>
    <row r="316" spans="1:13">
      <c r="A316" s="9" t="s">
        <v>647</v>
      </c>
      <c r="B316" s="10" t="s">
        <v>648</v>
      </c>
      <c r="C316">
        <v>2021</v>
      </c>
      <c r="D316" t="s">
        <v>26</v>
      </c>
      <c r="E316" s="3">
        <v>357497208</v>
      </c>
      <c r="F316" s="3">
        <v>27454189</v>
      </c>
      <c r="G316" s="3">
        <v>5141249</v>
      </c>
      <c r="H316" s="3">
        <v>94589</v>
      </c>
      <c r="I316" s="3">
        <v>20541130</v>
      </c>
      <c r="J316" s="3">
        <v>19984173</v>
      </c>
      <c r="K316" s="2">
        <v>7.6795533999999999E-2</v>
      </c>
      <c r="L316" s="2">
        <v>5.7458154999999997E-2</v>
      </c>
      <c r="M316" s="2">
        <v>5.6148858000000003E-2</v>
      </c>
    </row>
    <row r="317" spans="1:13">
      <c r="A317" s="9" t="s">
        <v>649</v>
      </c>
      <c r="B317" s="10" t="s">
        <v>650</v>
      </c>
      <c r="C317">
        <v>2021</v>
      </c>
      <c r="D317" t="s">
        <v>26</v>
      </c>
      <c r="E317" s="3">
        <v>79031738</v>
      </c>
      <c r="F317" s="3">
        <v>22473367</v>
      </c>
      <c r="G317" s="3">
        <v>5459367</v>
      </c>
      <c r="H317" s="3">
        <v>163224</v>
      </c>
      <c r="I317" s="3">
        <v>17361957</v>
      </c>
      <c r="J317" s="3">
        <v>20069096</v>
      </c>
      <c r="K317" s="2">
        <v>0.28435875999999999</v>
      </c>
      <c r="L317" s="2">
        <v>0.219683351</v>
      </c>
      <c r="M317" s="2">
        <v>0.234226027</v>
      </c>
    </row>
    <row r="318" spans="1:13">
      <c r="A318" s="9" t="s">
        <v>651</v>
      </c>
      <c r="B318" s="10" t="s">
        <v>652</v>
      </c>
      <c r="C318">
        <v>2021</v>
      </c>
      <c r="D318" t="s">
        <v>26</v>
      </c>
      <c r="E318" s="3">
        <v>49014525</v>
      </c>
      <c r="F318" s="3">
        <v>14158074</v>
      </c>
      <c r="G318" s="3">
        <v>0</v>
      </c>
      <c r="H318" s="3">
        <v>94557</v>
      </c>
      <c r="I318" s="3">
        <v>1573252</v>
      </c>
      <c r="J318" s="3">
        <v>5122556</v>
      </c>
      <c r="K318" s="2">
        <v>0.28885466100000001</v>
      </c>
      <c r="L318" s="2">
        <v>3.2097669000000002E-2</v>
      </c>
      <c r="M318" s="2">
        <v>0.101544593</v>
      </c>
    </row>
    <row r="319" spans="1:13">
      <c r="A319" s="9" t="s">
        <v>653</v>
      </c>
      <c r="B319" s="10" t="s">
        <v>654</v>
      </c>
      <c r="C319">
        <v>2021</v>
      </c>
      <c r="D319" t="s">
        <v>26</v>
      </c>
      <c r="E319" s="3">
        <v>59901588</v>
      </c>
      <c r="F319" s="3">
        <v>18802935</v>
      </c>
      <c r="G319" s="3">
        <v>10244511</v>
      </c>
      <c r="H319" s="3">
        <v>0</v>
      </c>
      <c r="I319" s="3">
        <v>5644416</v>
      </c>
      <c r="J319" s="3">
        <v>11730851</v>
      </c>
      <c r="K319" s="2">
        <v>0.31389710399999998</v>
      </c>
      <c r="L319" s="2">
        <v>9.4228152999999995E-2</v>
      </c>
      <c r="M319" s="2">
        <v>0.195835393</v>
      </c>
    </row>
    <row r="320" spans="1:13">
      <c r="A320" s="9" t="s">
        <v>655</v>
      </c>
      <c r="B320" s="10" t="s">
        <v>656</v>
      </c>
      <c r="C320">
        <v>2021</v>
      </c>
      <c r="D320" t="s">
        <v>26</v>
      </c>
      <c r="E320" s="3">
        <v>258208997</v>
      </c>
      <c r="F320" s="3">
        <v>38404027</v>
      </c>
      <c r="G320" s="3">
        <v>6280886</v>
      </c>
      <c r="H320" s="3">
        <v>3847382</v>
      </c>
      <c r="I320" s="3">
        <v>21618486</v>
      </c>
      <c r="J320" s="3">
        <v>31748040</v>
      </c>
      <c r="K320" s="2">
        <v>0.14873233499999999</v>
      </c>
      <c r="L320" s="2">
        <v>8.3724758999999996E-2</v>
      </c>
      <c r="M320" s="2">
        <v>0.12329884100000001</v>
      </c>
    </row>
    <row r="321" spans="1:13">
      <c r="A321" s="9" t="s">
        <v>657</v>
      </c>
      <c r="B321" s="10" t="s">
        <v>658</v>
      </c>
      <c r="C321">
        <v>2021</v>
      </c>
      <c r="D321" t="s">
        <v>26</v>
      </c>
      <c r="E321" s="3">
        <v>53752420</v>
      </c>
      <c r="F321" s="3">
        <v>16268893</v>
      </c>
      <c r="G321" s="3">
        <v>0</v>
      </c>
      <c r="H321" s="3">
        <v>170889</v>
      </c>
      <c r="I321" s="3">
        <v>10165965</v>
      </c>
      <c r="J321" s="3">
        <v>12740988</v>
      </c>
      <c r="K321" s="2">
        <v>0.302663452</v>
      </c>
      <c r="L321" s="2">
        <v>0.189125718</v>
      </c>
      <c r="M321" s="2">
        <v>0.23183588799999999</v>
      </c>
    </row>
    <row r="322" spans="1:13">
      <c r="A322" s="9" t="s">
        <v>659</v>
      </c>
      <c r="B322" s="10" t="s">
        <v>660</v>
      </c>
      <c r="C322">
        <v>2021</v>
      </c>
      <c r="D322" t="s">
        <v>26</v>
      </c>
      <c r="E322" s="3">
        <v>41288874</v>
      </c>
      <c r="F322" s="3">
        <v>9225966</v>
      </c>
      <c r="G322" s="3">
        <v>4614092</v>
      </c>
      <c r="H322" s="3">
        <v>173176</v>
      </c>
      <c r="I322" s="3">
        <v>4454281</v>
      </c>
      <c r="J322" s="3">
        <v>7751911</v>
      </c>
      <c r="K322" s="2">
        <v>0.22344920300000001</v>
      </c>
      <c r="L322" s="2">
        <v>0.107880903</v>
      </c>
      <c r="M322" s="2">
        <v>0.192645602</v>
      </c>
    </row>
    <row r="323" spans="1:13">
      <c r="A323" s="9" t="s">
        <v>661</v>
      </c>
      <c r="B323" s="10" t="s">
        <v>662</v>
      </c>
      <c r="C323">
        <v>2021</v>
      </c>
      <c r="D323" t="s">
        <v>26</v>
      </c>
      <c r="E323" s="3">
        <v>131593842</v>
      </c>
      <c r="F323" s="3">
        <v>57782204</v>
      </c>
      <c r="G323" s="3">
        <v>0</v>
      </c>
      <c r="H323" s="3">
        <v>437098</v>
      </c>
      <c r="I323" s="3">
        <v>11260831</v>
      </c>
      <c r="J323" s="3">
        <v>25460245</v>
      </c>
      <c r="K323" s="2">
        <v>0.43909504500000002</v>
      </c>
      <c r="L323" s="2">
        <v>8.5572628999999997E-2</v>
      </c>
      <c r="M323" s="2">
        <v>0.15741830800000001</v>
      </c>
    </row>
    <row r="324" spans="1:13">
      <c r="A324" s="9" t="s">
        <v>663</v>
      </c>
      <c r="B324" s="10" t="s">
        <v>664</v>
      </c>
      <c r="C324">
        <v>2021</v>
      </c>
      <c r="D324" t="s">
        <v>26</v>
      </c>
      <c r="E324" s="3">
        <v>107079201</v>
      </c>
      <c r="F324" s="3">
        <v>42891703</v>
      </c>
      <c r="G324" s="3">
        <v>0</v>
      </c>
      <c r="H324" s="3">
        <v>1818201</v>
      </c>
      <c r="I324" s="3">
        <v>15268440</v>
      </c>
      <c r="J324" s="3">
        <v>24147662</v>
      </c>
      <c r="K324" s="2">
        <v>0.40056054400000002</v>
      </c>
      <c r="L324" s="2">
        <v>0.142590156</v>
      </c>
      <c r="M324" s="2">
        <v>0.220743522</v>
      </c>
    </row>
    <row r="325" spans="1:13">
      <c r="A325" s="9" t="s">
        <v>665</v>
      </c>
      <c r="B325" s="10" t="s">
        <v>666</v>
      </c>
      <c r="C325">
        <v>2021</v>
      </c>
      <c r="D325" t="s">
        <v>26</v>
      </c>
      <c r="E325" s="3">
        <v>286242996</v>
      </c>
      <c r="F325" s="3">
        <v>43410170</v>
      </c>
      <c r="G325" s="3">
        <v>24339742</v>
      </c>
      <c r="H325" s="3">
        <v>0</v>
      </c>
      <c r="I325" s="3">
        <v>18217335</v>
      </c>
      <c r="J325" s="3">
        <v>20200141</v>
      </c>
      <c r="K325" s="2">
        <v>0.15165496000000001</v>
      </c>
      <c r="L325" s="2">
        <v>6.3642902000000001E-2</v>
      </c>
      <c r="M325" s="2">
        <v>7.0569905000000002E-2</v>
      </c>
    </row>
    <row r="326" spans="1:13">
      <c r="A326" s="9" t="s">
        <v>667</v>
      </c>
      <c r="B326" s="10" t="s">
        <v>668</v>
      </c>
      <c r="C326">
        <v>2021</v>
      </c>
      <c r="D326" t="s">
        <v>26</v>
      </c>
      <c r="E326" s="3">
        <v>187755064</v>
      </c>
      <c r="F326" s="3">
        <v>26175646</v>
      </c>
      <c r="G326" s="3">
        <v>7231411</v>
      </c>
      <c r="H326" s="3">
        <v>293758</v>
      </c>
      <c r="I326" s="3">
        <v>19672223</v>
      </c>
      <c r="J326" s="3">
        <v>28049925</v>
      </c>
      <c r="K326" s="2">
        <v>0.13941379500000001</v>
      </c>
      <c r="L326" s="2">
        <v>0.104775992</v>
      </c>
      <c r="M326" s="2">
        <v>0.14613028</v>
      </c>
    </row>
    <row r="327" spans="1:13">
      <c r="A327" s="9" t="s">
        <v>669</v>
      </c>
      <c r="B327" s="10" t="s">
        <v>670</v>
      </c>
      <c r="C327">
        <v>2021</v>
      </c>
      <c r="D327" t="s">
        <v>26</v>
      </c>
      <c r="E327" s="3">
        <v>89844546</v>
      </c>
      <c r="F327" s="3">
        <v>34720777</v>
      </c>
      <c r="G327" s="3">
        <v>0</v>
      </c>
      <c r="H327" s="3">
        <v>65393</v>
      </c>
      <c r="I327" s="3">
        <v>16516701</v>
      </c>
      <c r="J327" s="3">
        <v>20251982</v>
      </c>
      <c r="K327" s="2">
        <v>0.38645392000000001</v>
      </c>
      <c r="L327" s="2">
        <v>0.18383643499999999</v>
      </c>
      <c r="M327" s="2">
        <v>0.22898407200000001</v>
      </c>
    </row>
    <row r="328" spans="1:13">
      <c r="A328" s="9" t="s">
        <v>671</v>
      </c>
      <c r="B328" s="10" t="s">
        <v>672</v>
      </c>
      <c r="C328">
        <v>2021</v>
      </c>
      <c r="D328" t="s">
        <v>26</v>
      </c>
      <c r="E328" s="3">
        <v>131759340</v>
      </c>
      <c r="F328" s="3">
        <v>24148246</v>
      </c>
      <c r="G328" s="3">
        <v>0</v>
      </c>
      <c r="H328" s="3">
        <v>362870</v>
      </c>
      <c r="I328" s="3">
        <v>7577806</v>
      </c>
      <c r="J328" s="3">
        <v>10969599</v>
      </c>
      <c r="K328" s="2">
        <v>0.183275402</v>
      </c>
      <c r="L328" s="2">
        <v>5.7512476999999999E-2</v>
      </c>
      <c r="M328" s="2">
        <v>8.1608483999999995E-2</v>
      </c>
    </row>
    <row r="329" spans="1:13">
      <c r="A329" s="9" t="s">
        <v>673</v>
      </c>
      <c r="B329" s="10" t="s">
        <v>674</v>
      </c>
      <c r="C329">
        <v>2021</v>
      </c>
      <c r="D329" t="s">
        <v>26</v>
      </c>
      <c r="E329" s="3">
        <v>45185060</v>
      </c>
      <c r="F329" s="3">
        <v>11208771</v>
      </c>
      <c r="G329" s="3">
        <v>0</v>
      </c>
      <c r="H329" s="3">
        <v>595077</v>
      </c>
      <c r="I329" s="3">
        <v>2162958</v>
      </c>
      <c r="J329" s="3">
        <v>5124624</v>
      </c>
      <c r="K329" s="2">
        <v>0.248063652</v>
      </c>
      <c r="L329" s="2">
        <v>4.7868874999999998E-2</v>
      </c>
      <c r="M329" s="2">
        <v>0.102733514</v>
      </c>
    </row>
    <row r="330" spans="1:13">
      <c r="A330" s="9" t="s">
        <v>675</v>
      </c>
      <c r="B330" s="10" t="s">
        <v>676</v>
      </c>
      <c r="C330">
        <v>2021</v>
      </c>
      <c r="D330" t="s">
        <v>26</v>
      </c>
      <c r="E330" s="3">
        <v>131259497</v>
      </c>
      <c r="F330" s="3">
        <v>64539891</v>
      </c>
      <c r="G330" s="3">
        <v>0</v>
      </c>
      <c r="H330" s="3">
        <v>2563380</v>
      </c>
      <c r="I330" s="3">
        <v>20619166</v>
      </c>
      <c r="J330" s="3">
        <v>26745974</v>
      </c>
      <c r="K330" s="2">
        <v>0.49169692500000001</v>
      </c>
      <c r="L330" s="2">
        <v>0.15708704100000001</v>
      </c>
      <c r="M330" s="2">
        <v>0.20437233599999999</v>
      </c>
    </row>
    <row r="331" spans="1:13">
      <c r="A331" s="9" t="s">
        <v>677</v>
      </c>
      <c r="B331" s="10" t="s">
        <v>678</v>
      </c>
      <c r="C331">
        <v>2021</v>
      </c>
      <c r="D331" t="s">
        <v>26</v>
      </c>
      <c r="E331" s="3">
        <v>59074335</v>
      </c>
      <c r="F331" s="3">
        <v>37076956</v>
      </c>
      <c r="G331" s="3">
        <v>0</v>
      </c>
      <c r="H331" s="3">
        <v>257734</v>
      </c>
      <c r="I331" s="3">
        <v>24765976</v>
      </c>
      <c r="J331" s="3">
        <v>29427552</v>
      </c>
      <c r="K331" s="2">
        <v>0.62763221999999996</v>
      </c>
      <c r="L331" s="2">
        <v>0.419234106</v>
      </c>
      <c r="M331" s="2">
        <v>0.49453878699999998</v>
      </c>
    </row>
    <row r="332" spans="1:13">
      <c r="A332" s="9" t="s">
        <v>679</v>
      </c>
      <c r="B332" s="10" t="s">
        <v>680</v>
      </c>
      <c r="C332">
        <v>2021</v>
      </c>
      <c r="D332" t="s">
        <v>26</v>
      </c>
      <c r="E332" s="3">
        <v>62538801</v>
      </c>
      <c r="F332" s="3">
        <v>11295294</v>
      </c>
      <c r="G332" s="3">
        <v>0</v>
      </c>
      <c r="H332" s="3">
        <v>293473</v>
      </c>
      <c r="I332" s="3">
        <v>9294858</v>
      </c>
      <c r="J332" s="3">
        <v>12375358</v>
      </c>
      <c r="K332" s="2">
        <v>0.180612577</v>
      </c>
      <c r="L332" s="2">
        <v>0.14862545899999999</v>
      </c>
      <c r="M332" s="2">
        <v>0.15803324999999999</v>
      </c>
    </row>
    <row r="333" spans="1:13">
      <c r="A333" s="9" t="s">
        <v>681</v>
      </c>
      <c r="B333" s="10" t="s">
        <v>682</v>
      </c>
      <c r="C333">
        <v>2021</v>
      </c>
      <c r="D333" t="s">
        <v>26</v>
      </c>
      <c r="E333" s="3">
        <v>46109362</v>
      </c>
      <c r="F333" s="3">
        <v>13492934</v>
      </c>
      <c r="G333" s="3">
        <v>0</v>
      </c>
      <c r="H333" s="3">
        <v>983224</v>
      </c>
      <c r="I333" s="3">
        <v>6048093</v>
      </c>
      <c r="J333" s="3">
        <v>11143897</v>
      </c>
      <c r="K333" s="2">
        <v>0.292628946</v>
      </c>
      <c r="L333" s="2">
        <v>0.131168438</v>
      </c>
      <c r="M333" s="2">
        <v>0.241296334</v>
      </c>
    </row>
    <row r="334" spans="1:13">
      <c r="A334" s="9" t="s">
        <v>683</v>
      </c>
      <c r="B334" s="10" t="s">
        <v>684</v>
      </c>
      <c r="C334">
        <v>2021</v>
      </c>
      <c r="D334" t="s">
        <v>26</v>
      </c>
      <c r="E334" s="3">
        <v>79287102</v>
      </c>
      <c r="F334" s="3">
        <v>24737448</v>
      </c>
      <c r="G334" s="3">
        <v>13267084</v>
      </c>
      <c r="H334" s="3">
        <v>393817</v>
      </c>
      <c r="I334" s="3">
        <v>10682067</v>
      </c>
      <c r="J334" s="3">
        <v>15772066</v>
      </c>
      <c r="K334" s="2">
        <v>0.31199838800000002</v>
      </c>
      <c r="L334" s="2">
        <v>0.13472641499999999</v>
      </c>
      <c r="M334" s="2">
        <v>0.182355133</v>
      </c>
    </row>
    <row r="335" spans="1:13">
      <c r="A335" s="9" t="s">
        <v>685</v>
      </c>
      <c r="B335" s="10" t="s">
        <v>686</v>
      </c>
      <c r="C335">
        <v>2021</v>
      </c>
      <c r="D335" t="s">
        <v>26</v>
      </c>
      <c r="E335" s="3">
        <v>13105860</v>
      </c>
      <c r="F335" s="3">
        <v>7611518</v>
      </c>
      <c r="G335" s="3">
        <v>0</v>
      </c>
      <c r="H335" s="3">
        <v>638891</v>
      </c>
      <c r="I335" s="3">
        <v>771119</v>
      </c>
      <c r="J335" s="3">
        <v>2721639</v>
      </c>
      <c r="K335" s="2">
        <v>0.58077211299999998</v>
      </c>
      <c r="L335" s="2">
        <v>5.8837726E-2</v>
      </c>
      <c r="M335" s="2">
        <v>0.16784781800000001</v>
      </c>
    </row>
    <row r="336" spans="1:13">
      <c r="A336" s="9" t="s">
        <v>687</v>
      </c>
      <c r="B336" s="10" t="s">
        <v>688</v>
      </c>
      <c r="C336">
        <v>2021</v>
      </c>
      <c r="D336" t="s">
        <v>26</v>
      </c>
      <c r="E336" s="3">
        <v>95148868</v>
      </c>
      <c r="F336" s="3">
        <v>29154009</v>
      </c>
      <c r="G336" s="3">
        <v>0</v>
      </c>
      <c r="H336" s="3">
        <v>51581</v>
      </c>
      <c r="I336" s="3">
        <v>15220796</v>
      </c>
      <c r="J336" s="3">
        <v>25539816</v>
      </c>
      <c r="K336" s="2">
        <v>0.30640415999999998</v>
      </c>
      <c r="L336" s="2">
        <v>0.15996822999999999</v>
      </c>
      <c r="M336" s="2">
        <v>0.26779046899999998</v>
      </c>
    </row>
    <row r="337" spans="1:13">
      <c r="A337" s="9" t="s">
        <v>689</v>
      </c>
      <c r="B337" s="10" t="s">
        <v>690</v>
      </c>
      <c r="C337">
        <v>2021</v>
      </c>
      <c r="D337" t="s">
        <v>26</v>
      </c>
      <c r="E337" s="3">
        <v>20959018</v>
      </c>
      <c r="F337" s="3">
        <v>14837765</v>
      </c>
      <c r="G337" s="3">
        <v>0</v>
      </c>
      <c r="H337" s="3">
        <v>60000</v>
      </c>
      <c r="I337" s="3">
        <v>6256455</v>
      </c>
      <c r="J337" s="3">
        <v>7729474</v>
      </c>
      <c r="K337" s="2">
        <v>0.70794180299999998</v>
      </c>
      <c r="L337" s="2">
        <v>0.29850897599999998</v>
      </c>
      <c r="M337" s="2">
        <v>0.3531821</v>
      </c>
    </row>
    <row r="338" spans="1:13">
      <c r="A338" s="9" t="s">
        <v>691</v>
      </c>
      <c r="B338" s="10" t="s">
        <v>692</v>
      </c>
      <c r="C338">
        <v>2021</v>
      </c>
      <c r="D338" t="s">
        <v>26</v>
      </c>
      <c r="E338" s="3">
        <v>190778646</v>
      </c>
      <c r="F338" s="3">
        <v>43240096</v>
      </c>
      <c r="G338" s="3">
        <v>0</v>
      </c>
      <c r="H338" s="3">
        <v>3566662</v>
      </c>
      <c r="I338" s="3">
        <v>19317877</v>
      </c>
      <c r="J338" s="3">
        <v>38751518</v>
      </c>
      <c r="K338" s="2">
        <v>0.226650607</v>
      </c>
      <c r="L338" s="2">
        <v>0.10125806699999999</v>
      </c>
      <c r="M338" s="2">
        <v>0.20853623199999999</v>
      </c>
    </row>
    <row r="339" spans="1:13">
      <c r="A339" s="9" t="s">
        <v>693</v>
      </c>
      <c r="B339" s="10" t="s">
        <v>694</v>
      </c>
      <c r="C339">
        <v>2021</v>
      </c>
      <c r="D339" t="s">
        <v>26</v>
      </c>
      <c r="E339" s="3">
        <v>103401223</v>
      </c>
      <c r="F339" s="3">
        <v>36800025</v>
      </c>
      <c r="G339" s="3">
        <v>0</v>
      </c>
      <c r="H339" s="3">
        <v>0</v>
      </c>
      <c r="I339" s="3">
        <v>29414490</v>
      </c>
      <c r="J339" s="3">
        <v>36757824</v>
      </c>
      <c r="K339" s="2">
        <v>0.355895452</v>
      </c>
      <c r="L339" s="2">
        <v>0.28446945899999998</v>
      </c>
      <c r="M339" s="2">
        <v>0.71553053099999997</v>
      </c>
    </row>
    <row r="340" spans="1:13">
      <c r="A340" s="9" t="s">
        <v>695</v>
      </c>
      <c r="B340" s="10" t="s">
        <v>696</v>
      </c>
      <c r="C340">
        <v>2021</v>
      </c>
      <c r="D340" t="s">
        <v>26</v>
      </c>
      <c r="E340" s="3">
        <v>19322168</v>
      </c>
      <c r="F340" s="3">
        <v>18281210</v>
      </c>
      <c r="G340" s="3">
        <v>6877010</v>
      </c>
      <c r="H340" s="3">
        <v>0</v>
      </c>
      <c r="I340" s="3">
        <v>10003370</v>
      </c>
      <c r="J340" s="3">
        <v>10435888</v>
      </c>
      <c r="K340" s="2">
        <v>0.94612623200000001</v>
      </c>
      <c r="L340" s="2">
        <v>0.51771467900000001</v>
      </c>
      <c r="M340" s="2">
        <v>0.48228547700000002</v>
      </c>
    </row>
    <row r="341" spans="1:13">
      <c r="A341" s="9" t="s">
        <v>697</v>
      </c>
      <c r="B341" s="10" t="s">
        <v>698</v>
      </c>
      <c r="C341">
        <v>2021</v>
      </c>
      <c r="D341" t="s">
        <v>26</v>
      </c>
      <c r="E341" s="3">
        <v>18641697</v>
      </c>
      <c r="F341" s="3">
        <v>2</v>
      </c>
      <c r="G341" s="3">
        <v>0</v>
      </c>
      <c r="H341" s="3">
        <v>0</v>
      </c>
      <c r="I341" s="3">
        <v>27110820</v>
      </c>
      <c r="J341" s="3">
        <v>28782104</v>
      </c>
      <c r="K341" s="2">
        <v>1.0700000000000001E-7</v>
      </c>
      <c r="L341" s="2">
        <v>1.4543107319999999</v>
      </c>
      <c r="M341" s="2">
        <v>-0.454310463</v>
      </c>
    </row>
    <row r="342" spans="1:13">
      <c r="A342" s="9" t="s">
        <v>699</v>
      </c>
      <c r="B342" s="10" t="s">
        <v>700</v>
      </c>
      <c r="C342">
        <v>2021</v>
      </c>
      <c r="D342" t="s">
        <v>26</v>
      </c>
      <c r="E342" s="3">
        <v>31965072</v>
      </c>
      <c r="F342" s="3">
        <v>15788862</v>
      </c>
      <c r="G342" s="3">
        <v>6712819</v>
      </c>
      <c r="H342" s="3">
        <v>0</v>
      </c>
      <c r="I342" s="3">
        <v>6594380</v>
      </c>
      <c r="J342" s="3">
        <v>8088379</v>
      </c>
      <c r="K342" s="2">
        <v>0.49394107399999998</v>
      </c>
      <c r="L342" s="2">
        <v>0.206299551</v>
      </c>
      <c r="M342" s="2">
        <v>0.26480090499999998</v>
      </c>
    </row>
    <row r="343" spans="1:13">
      <c r="A343" s="9" t="s">
        <v>701</v>
      </c>
      <c r="B343" s="10" t="s">
        <v>702</v>
      </c>
      <c r="C343">
        <v>2021</v>
      </c>
      <c r="D343" t="s">
        <v>26</v>
      </c>
      <c r="E343" s="3">
        <v>144742973</v>
      </c>
      <c r="F343" s="3">
        <v>11889569</v>
      </c>
      <c r="G343" s="3">
        <v>0</v>
      </c>
      <c r="H343" s="3">
        <v>266144</v>
      </c>
      <c r="I343" s="3">
        <v>4481614</v>
      </c>
      <c r="J343" s="3">
        <v>12635696</v>
      </c>
      <c r="K343" s="2">
        <v>8.2142634000000006E-2</v>
      </c>
      <c r="L343" s="2">
        <v>3.0962567E-2</v>
      </c>
      <c r="M343" s="2">
        <v>8.3501325000000001E-2</v>
      </c>
    </row>
    <row r="344" spans="1:13">
      <c r="A344" s="9" t="s">
        <v>703</v>
      </c>
      <c r="B344" s="10" t="s">
        <v>704</v>
      </c>
      <c r="C344">
        <v>2021</v>
      </c>
      <c r="D344" t="s">
        <v>26</v>
      </c>
      <c r="E344" s="3">
        <v>148912289</v>
      </c>
      <c r="F344" s="3">
        <v>79781404</v>
      </c>
      <c r="G344" s="3">
        <v>0</v>
      </c>
      <c r="H344" s="3">
        <v>1551242</v>
      </c>
      <c r="I344" s="3">
        <v>13673742</v>
      </c>
      <c r="J344" s="3">
        <v>32572930</v>
      </c>
      <c r="K344" s="2">
        <v>0.53576104800000002</v>
      </c>
      <c r="L344" s="2">
        <v>9.1824134000000002E-2</v>
      </c>
      <c r="M344" s="2">
        <v>0.218739032</v>
      </c>
    </row>
    <row r="345" spans="1:13">
      <c r="A345" s="9" t="s">
        <v>705</v>
      </c>
      <c r="B345" s="10" t="s">
        <v>706</v>
      </c>
      <c r="C345">
        <v>2021</v>
      </c>
      <c r="D345" t="s">
        <v>26</v>
      </c>
      <c r="E345" s="3">
        <v>437713</v>
      </c>
      <c r="F345" s="3">
        <v>-1650491</v>
      </c>
      <c r="G345" s="3">
        <v>0</v>
      </c>
      <c r="H345" s="3">
        <v>5313375</v>
      </c>
      <c r="I345" s="3">
        <v>-11154329</v>
      </c>
      <c r="J345" s="3">
        <v>-9830934</v>
      </c>
      <c r="K345" s="2">
        <v>-3.770715058</v>
      </c>
      <c r="L345" s="2">
        <v>-9.9999999989999999</v>
      </c>
      <c r="M345" s="2">
        <v>-9.9999999989999999</v>
      </c>
    </row>
    <row r="346" spans="1:13">
      <c r="A346" s="9" t="s">
        <v>707</v>
      </c>
      <c r="B346" s="10" t="s">
        <v>708</v>
      </c>
      <c r="C346">
        <v>2021</v>
      </c>
      <c r="D346" t="s">
        <v>26</v>
      </c>
      <c r="E346" s="3" t="str">
        <v>Unavailable</v>
      </c>
      <c r="F346" s="3" t="str">
        <v>Unavailable</v>
      </c>
      <c r="G346" s="3" t="str">
        <v>Unavailable</v>
      </c>
      <c r="H346" s="3" t="str">
        <v>Unavailable</v>
      </c>
      <c r="I346" s="3" t="str">
        <v>Unavailable</v>
      </c>
      <c r="J346" s="3" t="str">
        <v>Unavailable</v>
      </c>
      <c r="K346" s="2" t="str">
        <v>Unavailable</v>
      </c>
      <c r="L346" s="2" t="str">
        <v>Unavailable</v>
      </c>
      <c r="M346" s="2" t="str">
        <v>Unavailable</v>
      </c>
    </row>
    <row r="347" spans="1:13">
      <c r="A347" s="9" t="s">
        <v>709</v>
      </c>
      <c r="B347" s="10" t="s">
        <v>710</v>
      </c>
      <c r="C347">
        <v>2021</v>
      </c>
      <c r="D347" t="s">
        <v>26</v>
      </c>
      <c r="E347" s="3">
        <v>304497594</v>
      </c>
      <c r="F347" s="3">
        <v>61601942</v>
      </c>
      <c r="G347" s="3">
        <v>4598449</v>
      </c>
      <c r="H347" s="3">
        <v>2580867</v>
      </c>
      <c r="I347" s="3">
        <v>7810295</v>
      </c>
      <c r="J347" s="3">
        <v>34516289</v>
      </c>
      <c r="K347" s="2">
        <v>0.20230682699999999</v>
      </c>
      <c r="L347" s="2">
        <v>2.5649775999999999E-2</v>
      </c>
      <c r="M347" s="2">
        <v>0.110714734</v>
      </c>
    </row>
    <row r="348" spans="1:13">
      <c r="A348" s="9" t="s">
        <v>711</v>
      </c>
      <c r="B348" s="10" t="s">
        <v>712</v>
      </c>
      <c r="C348">
        <v>2021</v>
      </c>
      <c r="D348" t="s">
        <v>26</v>
      </c>
      <c r="E348" s="3">
        <v>247342686</v>
      </c>
      <c r="F348" s="3">
        <v>74753429</v>
      </c>
      <c r="G348" s="3">
        <v>13967187</v>
      </c>
      <c r="H348" s="3">
        <v>8464052</v>
      </c>
      <c r="I348" s="3">
        <v>7974436</v>
      </c>
      <c r="J348" s="3">
        <v>24550006</v>
      </c>
      <c r="K348" s="2">
        <v>0.302226155</v>
      </c>
      <c r="L348" s="2">
        <v>3.2240435999999997E-2</v>
      </c>
      <c r="M348" s="2">
        <v>8.4949065000000004E-2</v>
      </c>
    </row>
    <row r="349" spans="1:13">
      <c r="A349" s="9" t="s">
        <v>713</v>
      </c>
      <c r="B349" s="10" t="s">
        <v>714</v>
      </c>
      <c r="C349">
        <v>2021</v>
      </c>
      <c r="D349" t="s">
        <v>26</v>
      </c>
      <c r="E349" s="3">
        <v>40837386</v>
      </c>
      <c r="F349" s="3">
        <v>14031394</v>
      </c>
      <c r="G349" s="3">
        <v>15560710</v>
      </c>
      <c r="H349" s="3">
        <v>35193</v>
      </c>
      <c r="I349" s="3">
        <v>-2206474</v>
      </c>
      <c r="J349" s="3">
        <v>1262033</v>
      </c>
      <c r="K349" s="2">
        <v>0.34359187400000002</v>
      </c>
      <c r="L349" s="2">
        <v>-5.4030736000000003E-2</v>
      </c>
      <c r="M349" s="2">
        <v>2.5141423E-2</v>
      </c>
    </row>
    <row r="350" spans="1:13">
      <c r="A350" s="9" t="s">
        <v>715</v>
      </c>
      <c r="B350" s="10" t="s">
        <v>716</v>
      </c>
      <c r="C350">
        <v>2021</v>
      </c>
      <c r="D350" t="s">
        <v>26</v>
      </c>
      <c r="E350" s="3">
        <v>10367523</v>
      </c>
      <c r="F350" s="3">
        <v>7220341</v>
      </c>
      <c r="G350" s="3">
        <v>0</v>
      </c>
      <c r="H350" s="3">
        <v>68079</v>
      </c>
      <c r="I350" s="3">
        <v>4920358</v>
      </c>
      <c r="J350" s="3">
        <v>5751275</v>
      </c>
      <c r="K350" s="2">
        <v>0.69643838800000002</v>
      </c>
      <c r="L350" s="2">
        <v>0.47459340100000003</v>
      </c>
      <c r="M350" s="2">
        <v>0.50107532899999996</v>
      </c>
    </row>
    <row r="351" spans="1:13">
      <c r="A351" s="9" t="s">
        <v>717</v>
      </c>
      <c r="B351" s="10" t="s">
        <v>718</v>
      </c>
      <c r="C351">
        <v>2021</v>
      </c>
      <c r="D351" t="s">
        <v>26</v>
      </c>
      <c r="E351" s="3">
        <v>182147423</v>
      </c>
      <c r="F351" s="3">
        <v>160047211</v>
      </c>
      <c r="G351" s="3">
        <v>32850484</v>
      </c>
      <c r="H351" s="3">
        <v>0</v>
      </c>
      <c r="I351" s="3">
        <v>43700988</v>
      </c>
      <c r="J351" s="3">
        <v>1253681</v>
      </c>
      <c r="K351" s="2">
        <v>0.87866854400000005</v>
      </c>
      <c r="L351" s="2">
        <v>0.23992097900000001</v>
      </c>
      <c r="M351" s="2">
        <v>6.8827819999999996E-3</v>
      </c>
    </row>
    <row r="352" spans="1:13">
      <c r="A352" s="9" t="s">
        <v>719</v>
      </c>
      <c r="B352" s="10" t="s">
        <v>720</v>
      </c>
      <c r="C352">
        <v>2021</v>
      </c>
      <c r="D352" t="s">
        <v>26</v>
      </c>
      <c r="E352" s="3" t="str">
        <v>Unavailable</v>
      </c>
      <c r="F352" s="3" t="str">
        <v>Unavailable</v>
      </c>
      <c r="G352" s="3" t="str">
        <v>Unavailable</v>
      </c>
      <c r="H352" s="3" t="str">
        <v>Unavailable</v>
      </c>
      <c r="I352" s="3" t="str">
        <v>Unavailable</v>
      </c>
      <c r="J352" s="3" t="str">
        <v>Unavailable</v>
      </c>
      <c r="K352" s="2" t="str">
        <v>Unavailable</v>
      </c>
      <c r="L352" s="2" t="str">
        <v>Unavailable</v>
      </c>
      <c r="M352" s="2" t="str">
        <v>Unavailable</v>
      </c>
    </row>
    <row r="353" spans="1:13">
      <c r="A353" s="9" t="s">
        <v>721</v>
      </c>
      <c r="B353" s="10" t="s">
        <v>722</v>
      </c>
      <c r="C353">
        <v>2021</v>
      </c>
      <c r="D353" t="s">
        <v>26</v>
      </c>
      <c r="E353" s="3" t="str">
        <v>Unavailable</v>
      </c>
      <c r="F353" s="3" t="str">
        <v>Unavailable</v>
      </c>
      <c r="G353" s="3" t="str">
        <v>Unavailable</v>
      </c>
      <c r="H353" s="3" t="str">
        <v>Unavailable</v>
      </c>
      <c r="I353" s="3" t="str">
        <v>Unavailable</v>
      </c>
      <c r="J353" s="3" t="str">
        <v>Unavailable</v>
      </c>
      <c r="K353" s="2" t="str">
        <v>Unavailable</v>
      </c>
      <c r="L353" s="2" t="str">
        <v>Unavailable</v>
      </c>
      <c r="M353" s="2" t="str">
        <v>Unavailable</v>
      </c>
    </row>
    <row r="354" spans="1:13">
      <c r="A354" s="9" t="s">
        <v>723</v>
      </c>
      <c r="B354" s="10" t="s">
        <v>724</v>
      </c>
      <c r="C354">
        <v>2021</v>
      </c>
      <c r="D354" t="s">
        <v>26</v>
      </c>
      <c r="E354" s="3">
        <v>254133272</v>
      </c>
      <c r="F354" s="3">
        <v>7560706</v>
      </c>
      <c r="G354" s="3">
        <v>2570282</v>
      </c>
      <c r="H354" s="3">
        <v>220351</v>
      </c>
      <c r="I354" s="3">
        <v>4230949</v>
      </c>
      <c r="J354" s="3">
        <v>7211822</v>
      </c>
      <c r="K354" s="2">
        <v>2.9750948999999999E-2</v>
      </c>
      <c r="L354" s="2">
        <v>1.6648544000000001E-2</v>
      </c>
      <c r="M354" s="2">
        <v>2.9631538999999998E-2</v>
      </c>
    </row>
    <row r="355" spans="1:13">
      <c r="A355" s="9" t="s">
        <v>725</v>
      </c>
      <c r="B355" s="10" t="s">
        <v>726</v>
      </c>
      <c r="C355">
        <v>2021</v>
      </c>
      <c r="D355" t="s">
        <v>26</v>
      </c>
      <c r="E355" s="3">
        <v>61228950</v>
      </c>
      <c r="F355" s="3">
        <v>17138834</v>
      </c>
      <c r="G355" s="3">
        <v>0</v>
      </c>
      <c r="H355" s="3">
        <v>1035643</v>
      </c>
      <c r="I355" s="3">
        <v>6127982</v>
      </c>
      <c r="J355" s="3">
        <v>8348526</v>
      </c>
      <c r="K355" s="2">
        <v>0.27991389700000002</v>
      </c>
      <c r="L355" s="2">
        <v>0.100083082</v>
      </c>
      <c r="M355" s="2">
        <v>0.13959671000000001</v>
      </c>
    </row>
    <row r="356" spans="1:13">
      <c r="A356" s="9" t="s">
        <v>727</v>
      </c>
      <c r="B356" s="10" t="s">
        <v>728</v>
      </c>
      <c r="C356">
        <v>2021</v>
      </c>
      <c r="D356" t="s">
        <v>26</v>
      </c>
      <c r="E356" s="3">
        <v>120551528</v>
      </c>
      <c r="F356" s="3">
        <v>34482716</v>
      </c>
      <c r="G356" s="3">
        <v>60816</v>
      </c>
      <c r="H356" s="3">
        <v>0</v>
      </c>
      <c r="I356" s="3">
        <v>24614748</v>
      </c>
      <c r="J356" s="3">
        <v>39233845</v>
      </c>
      <c r="K356" s="2">
        <v>0.286041302</v>
      </c>
      <c r="L356" s="2">
        <v>0.20418445499999999</v>
      </c>
      <c r="M356" s="2">
        <v>0.32545290500000001</v>
      </c>
    </row>
    <row r="357" spans="1:13">
      <c r="A357" s="9" t="s">
        <v>729</v>
      </c>
      <c r="B357" s="10" t="s">
        <v>730</v>
      </c>
      <c r="C357">
        <v>2021</v>
      </c>
      <c r="D357" t="s">
        <v>26</v>
      </c>
      <c r="E357" s="3" t="str">
        <v>Unavailable</v>
      </c>
      <c r="F357" s="3" t="str">
        <v>Unavailable</v>
      </c>
      <c r="G357" s="3" t="str">
        <v>Unavailable</v>
      </c>
      <c r="H357" s="3" t="str">
        <v>Unavailable</v>
      </c>
      <c r="I357" s="3" t="str">
        <v>Unavailable</v>
      </c>
      <c r="J357" s="3" t="str">
        <v>Unavailable</v>
      </c>
      <c r="K357" s="2" t="str">
        <v>Unavailable</v>
      </c>
      <c r="L357" s="2" t="str">
        <v>Unavailable</v>
      </c>
      <c r="M357" s="2" t="str">
        <v>Unavailable</v>
      </c>
    </row>
    <row r="358" spans="1:13">
      <c r="A358" s="9" t="s">
        <v>731</v>
      </c>
      <c r="B358" s="10" t="s">
        <v>732</v>
      </c>
      <c r="C358">
        <v>2021</v>
      </c>
      <c r="D358" t="s">
        <v>26</v>
      </c>
      <c r="E358" s="3" t="str">
        <v>Unavailable</v>
      </c>
      <c r="F358" s="3" t="str">
        <v>Unavailable</v>
      </c>
      <c r="G358" s="3" t="str">
        <v>Unavailable</v>
      </c>
      <c r="H358" s="3" t="str">
        <v>Unavailable</v>
      </c>
      <c r="I358" s="3" t="str">
        <v>Unavailable</v>
      </c>
      <c r="J358" s="3" t="str">
        <v>Unavailable</v>
      </c>
      <c r="K358" s="2" t="str">
        <v>Unavailable</v>
      </c>
      <c r="L358" s="2" t="str">
        <v>Unavailable</v>
      </c>
      <c r="M358" s="2" t="str">
        <v>Unavailable</v>
      </c>
    </row>
    <row r="359" spans="1:13">
      <c r="A359" s="9" t="s">
        <v>733</v>
      </c>
      <c r="B359" s="10" t="s">
        <v>734</v>
      </c>
      <c r="C359">
        <v>2021</v>
      </c>
      <c r="D359" t="s">
        <v>26</v>
      </c>
      <c r="E359" s="3" t="str">
        <v>Unavailable</v>
      </c>
      <c r="F359" s="3" t="str">
        <v>Unavailable</v>
      </c>
      <c r="G359" s="3" t="str">
        <v>Unavailable</v>
      </c>
      <c r="H359" s="3" t="str">
        <v>Unavailable</v>
      </c>
      <c r="I359" s="3" t="str">
        <v>Unavailable</v>
      </c>
      <c r="J359" s="3" t="str">
        <v>Unavailable</v>
      </c>
      <c r="K359" s="2" t="str">
        <v>Unavailable</v>
      </c>
      <c r="L359" s="2" t="str">
        <v>Unavailable</v>
      </c>
      <c r="M359" s="2" t="str">
        <v>Unavailable</v>
      </c>
    </row>
    <row r="360" spans="1:13">
      <c r="A360" s="9" t="s">
        <v>735</v>
      </c>
      <c r="B360" s="10" t="s">
        <v>736</v>
      </c>
      <c r="C360">
        <v>2021</v>
      </c>
      <c r="D360" t="s">
        <v>26</v>
      </c>
      <c r="E360" s="3" t="str">
        <v>Unavailable</v>
      </c>
      <c r="F360" s="3" t="str">
        <v>Unavailable</v>
      </c>
      <c r="G360" s="3" t="str">
        <v>Unavailable</v>
      </c>
      <c r="H360" s="3" t="str">
        <v>Unavailable</v>
      </c>
      <c r="I360" s="3" t="str">
        <v>Unavailable</v>
      </c>
      <c r="J360" s="3" t="str">
        <v>Unavailable</v>
      </c>
      <c r="K360" s="2" t="str">
        <v>Unavailable</v>
      </c>
      <c r="L360" s="2" t="str">
        <v>Unavailable</v>
      </c>
      <c r="M360" s="2" t="str">
        <v>Unavailable</v>
      </c>
    </row>
    <row r="361" spans="1:13">
      <c r="A361" s="9" t="s">
        <v>737</v>
      </c>
      <c r="B361" s="10" t="s">
        <v>738</v>
      </c>
      <c r="C361">
        <v>2021</v>
      </c>
      <c r="D361" t="s">
        <v>26</v>
      </c>
      <c r="E361" s="3" t="str">
        <v>Unavailable</v>
      </c>
      <c r="F361" s="3" t="str">
        <v>Unavailable</v>
      </c>
      <c r="G361" s="3" t="str">
        <v>Unavailable</v>
      </c>
      <c r="H361" s="3" t="str">
        <v>Unavailable</v>
      </c>
      <c r="I361" s="3" t="str">
        <v>Unavailable</v>
      </c>
      <c r="J361" s="3" t="str">
        <v>Unavailable</v>
      </c>
      <c r="K361" s="2" t="str">
        <v>Unavailable</v>
      </c>
      <c r="L361" s="2" t="str">
        <v>Unavailable</v>
      </c>
      <c r="M361" s="2" t="str">
        <v>Unavailable</v>
      </c>
    </row>
    <row r="362" spans="1:13">
      <c r="A362" s="9" t="s">
        <v>739</v>
      </c>
      <c r="B362" s="10" t="s">
        <v>740</v>
      </c>
      <c r="C362">
        <v>2021</v>
      </c>
      <c r="D362" t="s">
        <v>26</v>
      </c>
      <c r="E362" s="3" t="str">
        <v>Unavailable</v>
      </c>
      <c r="F362" s="3" t="str">
        <v>Unavailable</v>
      </c>
      <c r="G362" s="3" t="str">
        <v>Unavailable</v>
      </c>
      <c r="H362" s="3" t="str">
        <v>Unavailable</v>
      </c>
      <c r="I362" s="3" t="str">
        <v>Unavailable</v>
      </c>
      <c r="J362" s="3" t="str">
        <v>Unavailable</v>
      </c>
      <c r="K362" s="2" t="str">
        <v>Unavailable</v>
      </c>
      <c r="L362" s="2" t="str">
        <v>Unavailable</v>
      </c>
      <c r="M362" s="2" t="str">
        <v>Unavailable</v>
      </c>
    </row>
    <row r="363" spans="1:13">
      <c r="A363" s="9" t="s">
        <v>741</v>
      </c>
      <c r="B363" s="10" t="s">
        <v>742</v>
      </c>
      <c r="C363">
        <v>2021</v>
      </c>
      <c r="D363" t="s">
        <v>26</v>
      </c>
      <c r="E363" s="3" t="str">
        <v>Unavailable</v>
      </c>
      <c r="F363" s="3" t="str">
        <v>Unavailable</v>
      </c>
      <c r="G363" s="3" t="str">
        <v>Unavailable</v>
      </c>
      <c r="H363" s="3" t="str">
        <v>Unavailable</v>
      </c>
      <c r="I363" s="3" t="str">
        <v>Unavailable</v>
      </c>
      <c r="J363" s="3" t="str">
        <v>Unavailable</v>
      </c>
      <c r="K363" s="2" t="str">
        <v>Unavailable</v>
      </c>
      <c r="L363" s="2" t="str">
        <v>Unavailable</v>
      </c>
      <c r="M363" s="2" t="str">
        <v>Unavailable</v>
      </c>
    </row>
    <row r="364" spans="1:13">
      <c r="A364" s="9" t="s">
        <v>743</v>
      </c>
      <c r="B364" s="10" t="s">
        <v>744</v>
      </c>
      <c r="C364">
        <v>2021</v>
      </c>
      <c r="D364" t="s">
        <v>26</v>
      </c>
      <c r="E364" s="3" t="str">
        <v>Unavailable</v>
      </c>
      <c r="F364" s="3" t="str">
        <v>Unavailable</v>
      </c>
      <c r="G364" s="3" t="str">
        <v>Unavailable</v>
      </c>
      <c r="H364" s="3" t="str">
        <v>Unavailable</v>
      </c>
      <c r="I364" s="3" t="str">
        <v>Unavailable</v>
      </c>
      <c r="J364" s="3" t="str">
        <v>Unavailable</v>
      </c>
      <c r="K364" s="2" t="str">
        <v>Unavailable</v>
      </c>
      <c r="L364" s="2" t="str">
        <v>Unavailable</v>
      </c>
      <c r="M364" s="2" t="str">
        <v>Unavailable</v>
      </c>
    </row>
    <row r="365" spans="1:13">
      <c r="A365" s="9" t="s">
        <v>745</v>
      </c>
      <c r="B365" s="10" t="s">
        <v>746</v>
      </c>
      <c r="C365">
        <v>2021</v>
      </c>
      <c r="D365" t="s">
        <v>26</v>
      </c>
      <c r="E365" s="3" t="str">
        <v>Unavailable</v>
      </c>
      <c r="F365" s="3" t="str">
        <v>Unavailable</v>
      </c>
      <c r="G365" s="3" t="str">
        <v>Unavailable</v>
      </c>
      <c r="H365" s="3" t="str">
        <v>Unavailable</v>
      </c>
      <c r="I365" s="3" t="str">
        <v>Unavailable</v>
      </c>
      <c r="J365" s="3" t="str">
        <v>Unavailable</v>
      </c>
      <c r="K365" s="2" t="str">
        <v>Unavailable</v>
      </c>
      <c r="L365" s="2" t="str">
        <v>Unavailable</v>
      </c>
      <c r="M365" s="2" t="str">
        <v>Unavailable</v>
      </c>
    </row>
    <row r="366" spans="1:13">
      <c r="A366" s="9" t="s">
        <v>747</v>
      </c>
      <c r="B366" s="10" t="s">
        <v>748</v>
      </c>
      <c r="C366">
        <v>2021</v>
      </c>
      <c r="D366" t="s">
        <v>26</v>
      </c>
      <c r="E366" s="3" t="str">
        <v>Unavailable</v>
      </c>
      <c r="F366" s="3" t="str">
        <v>Unavailable</v>
      </c>
      <c r="G366" s="3" t="str">
        <v>Unavailable</v>
      </c>
      <c r="H366" s="3" t="str">
        <v>Unavailable</v>
      </c>
      <c r="I366" s="3" t="str">
        <v>Unavailable</v>
      </c>
      <c r="J366" s="3" t="str">
        <v>Unavailable</v>
      </c>
      <c r="K366" s="2" t="str">
        <v>Unavailable</v>
      </c>
      <c r="L366" s="2" t="str">
        <v>Unavailable</v>
      </c>
      <c r="M366" s="2" t="str">
        <v>Unavailable</v>
      </c>
    </row>
    <row r="367" spans="1:13">
      <c r="A367" s="9" t="s">
        <v>749</v>
      </c>
      <c r="B367" s="10" t="s">
        <v>750</v>
      </c>
      <c r="C367">
        <v>2021</v>
      </c>
      <c r="D367" t="s">
        <v>26</v>
      </c>
      <c r="E367" s="3" t="str">
        <v>Unavailable</v>
      </c>
      <c r="F367" s="3" t="str">
        <v>Unavailable</v>
      </c>
      <c r="G367" s="3" t="str">
        <v>Unavailable</v>
      </c>
      <c r="H367" s="3" t="str">
        <v>Unavailable</v>
      </c>
      <c r="I367" s="3" t="str">
        <v>Unavailable</v>
      </c>
      <c r="J367" s="3" t="str">
        <v>Unavailable</v>
      </c>
      <c r="K367" s="2" t="str">
        <v>Unavailable</v>
      </c>
      <c r="L367" s="2" t="str">
        <v>Unavailable</v>
      </c>
      <c r="M367" s="2" t="str">
        <v>Unavailable</v>
      </c>
    </row>
    <row r="368" spans="1:13">
      <c r="A368" s="9" t="s">
        <v>751</v>
      </c>
      <c r="B368" s="10" t="s">
        <v>752</v>
      </c>
      <c r="C368">
        <v>2021</v>
      </c>
      <c r="D368" t="s">
        <v>26</v>
      </c>
      <c r="E368" s="3" t="str">
        <v>Unavailable</v>
      </c>
      <c r="F368" s="3" t="str">
        <v>Unavailable</v>
      </c>
      <c r="G368" s="3" t="str">
        <v>Unavailable</v>
      </c>
      <c r="H368" s="3" t="str">
        <v>Unavailable</v>
      </c>
      <c r="I368" s="3" t="str">
        <v>Unavailable</v>
      </c>
      <c r="J368" s="3" t="str">
        <v>Unavailable</v>
      </c>
      <c r="K368" s="2" t="str">
        <v>Unavailable</v>
      </c>
      <c r="L368" s="2" t="str">
        <v>Unavailable</v>
      </c>
      <c r="M368" s="2" t="str">
        <v>Unavailable</v>
      </c>
    </row>
    <row r="369" spans="1:13">
      <c r="A369" s="9" t="s">
        <v>753</v>
      </c>
      <c r="B369" s="10" t="s">
        <v>754</v>
      </c>
      <c r="C369">
        <v>2021</v>
      </c>
      <c r="D369" t="s">
        <v>26</v>
      </c>
      <c r="E369" s="3" t="str">
        <v>Unavailable</v>
      </c>
      <c r="F369" s="3" t="str">
        <v>Unavailable</v>
      </c>
      <c r="G369" s="3" t="str">
        <v>Unavailable</v>
      </c>
      <c r="H369" s="3" t="str">
        <v>Unavailable</v>
      </c>
      <c r="I369" s="3" t="str">
        <v>Unavailable</v>
      </c>
      <c r="J369" s="3" t="str">
        <v>Unavailable</v>
      </c>
      <c r="K369" s="2" t="str">
        <v>Unavailable</v>
      </c>
      <c r="L369" s="2" t="str">
        <v>Unavailable</v>
      </c>
      <c r="M369" s="2" t="str">
        <v>Unavailable</v>
      </c>
    </row>
    <row r="370" spans="1:13">
      <c r="A370" s="9" t="s">
        <v>755</v>
      </c>
      <c r="B370" s="10" t="s">
        <v>756</v>
      </c>
      <c r="C370">
        <v>2021</v>
      </c>
      <c r="D370" t="s">
        <v>26</v>
      </c>
      <c r="E370" s="3" t="str">
        <v>Unavailable</v>
      </c>
      <c r="F370" s="3" t="str">
        <v>Unavailable</v>
      </c>
      <c r="G370" s="3" t="str">
        <v>Unavailable</v>
      </c>
      <c r="H370" s="3" t="str">
        <v>Unavailable</v>
      </c>
      <c r="I370" s="3" t="str">
        <v>Unavailable</v>
      </c>
      <c r="J370" s="3" t="str">
        <v>Unavailable</v>
      </c>
      <c r="K370" s="2" t="str">
        <v>Unavailable</v>
      </c>
      <c r="L370" s="2" t="str">
        <v>Unavailable</v>
      </c>
      <c r="M370" s="2" t="str">
        <v>Unavailable</v>
      </c>
    </row>
    <row r="371" spans="1:13">
      <c r="A371" s="9" t="s">
        <v>757</v>
      </c>
      <c r="B371" s="10" t="s">
        <v>758</v>
      </c>
      <c r="C371">
        <v>2021</v>
      </c>
      <c r="D371" t="s">
        <v>26</v>
      </c>
      <c r="E371" s="3" t="str">
        <v>Unavailable</v>
      </c>
      <c r="F371" s="3" t="str">
        <v>Unavailable</v>
      </c>
      <c r="G371" s="3" t="str">
        <v>Unavailable</v>
      </c>
      <c r="H371" s="3" t="str">
        <v>Unavailable</v>
      </c>
      <c r="I371" s="3" t="str">
        <v>Unavailable</v>
      </c>
      <c r="J371" s="3" t="str">
        <v>Unavailable</v>
      </c>
      <c r="K371" s="2" t="str">
        <v>Unavailable</v>
      </c>
      <c r="L371" s="2" t="str">
        <v>Unavailable</v>
      </c>
      <c r="M371" s="2" t="str">
        <v>Unavailable</v>
      </c>
    </row>
    <row r="372" spans="1:13">
      <c r="A372" s="9" t="s">
        <v>759</v>
      </c>
      <c r="B372" s="10" t="s">
        <v>760</v>
      </c>
      <c r="C372">
        <v>2021</v>
      </c>
      <c r="D372" t="s">
        <v>26</v>
      </c>
      <c r="E372" s="3" t="str">
        <v>Unavailable</v>
      </c>
      <c r="F372" s="3" t="str">
        <v>Unavailable</v>
      </c>
      <c r="G372" s="3" t="str">
        <v>Unavailable</v>
      </c>
      <c r="H372" s="3" t="str">
        <v>Unavailable</v>
      </c>
      <c r="I372" s="3" t="str">
        <v>Unavailable</v>
      </c>
      <c r="J372" s="3" t="str">
        <v>Unavailable</v>
      </c>
      <c r="K372" s="2" t="str">
        <v>Unavailable</v>
      </c>
      <c r="L372" s="2" t="str">
        <v>Unavailable</v>
      </c>
      <c r="M372" s="2" t="str">
        <v>Unavailable</v>
      </c>
    </row>
    <row r="373" spans="1:13">
      <c r="A373" s="9" t="s">
        <v>761</v>
      </c>
      <c r="B373" s="10" t="s">
        <v>762</v>
      </c>
      <c r="C373">
        <v>2021</v>
      </c>
      <c r="D373" t="s">
        <v>26</v>
      </c>
      <c r="E373" s="3" t="str">
        <v>Unavailable</v>
      </c>
      <c r="F373" s="3" t="str">
        <v>Unavailable</v>
      </c>
      <c r="G373" s="3" t="str">
        <v>Unavailable</v>
      </c>
      <c r="H373" s="3" t="str">
        <v>Unavailable</v>
      </c>
      <c r="I373" s="3" t="str">
        <v>Unavailable</v>
      </c>
      <c r="J373" s="3" t="str">
        <v>Unavailable</v>
      </c>
      <c r="K373" s="2" t="str">
        <v>Unavailable</v>
      </c>
      <c r="L373" s="2" t="str">
        <v>Unavailable</v>
      </c>
      <c r="M373" s="2" t="str">
        <v>Unavailable</v>
      </c>
    </row>
    <row r="374" spans="1:13">
      <c r="A374" s="9" t="s">
        <v>763</v>
      </c>
      <c r="B374" s="10" t="s">
        <v>764</v>
      </c>
      <c r="C374">
        <v>2021</v>
      </c>
      <c r="D374" t="s">
        <v>26</v>
      </c>
      <c r="E374" s="3" t="str">
        <v>Unavailable</v>
      </c>
      <c r="F374" s="3" t="str">
        <v>Unavailable</v>
      </c>
      <c r="G374" s="3" t="str">
        <v>Unavailable</v>
      </c>
      <c r="H374" s="3" t="str">
        <v>Unavailable</v>
      </c>
      <c r="I374" s="3" t="str">
        <v>Unavailable</v>
      </c>
      <c r="J374" s="3" t="str">
        <v>Unavailable</v>
      </c>
      <c r="K374" s="2" t="str">
        <v>Unavailable</v>
      </c>
      <c r="L374" s="2" t="str">
        <v>Unavailable</v>
      </c>
      <c r="M374" s="2" t="str">
        <v>Unavailable</v>
      </c>
    </row>
    <row r="375" spans="1:13">
      <c r="A375" s="9" t="s">
        <v>765</v>
      </c>
      <c r="B375" s="10" t="s">
        <v>766</v>
      </c>
      <c r="C375">
        <v>2021</v>
      </c>
      <c r="D375" t="s">
        <v>26</v>
      </c>
      <c r="E375" s="3" t="str">
        <v>Unavailable</v>
      </c>
      <c r="F375" s="3" t="str">
        <v>Unavailable</v>
      </c>
      <c r="G375" s="3" t="str">
        <v>Unavailable</v>
      </c>
      <c r="H375" s="3" t="str">
        <v>Unavailable</v>
      </c>
      <c r="I375" s="3" t="str">
        <v>Unavailable</v>
      </c>
      <c r="J375" s="3" t="str">
        <v>Unavailable</v>
      </c>
      <c r="K375" s="2" t="str">
        <v>Unavailable</v>
      </c>
      <c r="L375" s="2" t="str">
        <v>Unavailable</v>
      </c>
      <c r="M375" s="2" t="str">
        <v>Unavailable</v>
      </c>
    </row>
    <row r="376" spans="1:13">
      <c r="A376" s="9" t="s">
        <v>767</v>
      </c>
      <c r="B376" s="10" t="s">
        <v>768</v>
      </c>
      <c r="C376">
        <v>2021</v>
      </c>
      <c r="D376" t="s">
        <v>26</v>
      </c>
      <c r="E376" s="3" t="str">
        <v>Unavailable</v>
      </c>
      <c r="F376" s="3" t="str">
        <v>Unavailable</v>
      </c>
      <c r="G376" t="str">
        <v>Unavailable</v>
      </c>
      <c r="H376" t="str">
        <v>Unavailable</v>
      </c>
      <c r="I376" t="str">
        <v>Unavailable</v>
      </c>
      <c r="J376" t="str">
        <v>Unavailable</v>
      </c>
      <c r="K376" t="str">
        <v>Unavailable</v>
      </c>
      <c r="L376" t="str">
        <v>Unavailable</v>
      </c>
      <c r="M376" t="str">
        <v>Unavailable</v>
      </c>
    </row>
    <row r="377" spans="1:13">
      <c r="A377" s="9" t="s">
        <v>769</v>
      </c>
      <c r="B377" s="10" t="s">
        <v>770</v>
      </c>
      <c r="C377">
        <v>2021</v>
      </c>
      <c r="D377" t="s">
        <v>26</v>
      </c>
      <c r="E377" s="3" t="str">
        <v>Unavailable</v>
      </c>
      <c r="F377" s="3" t="str">
        <v>Unavailable</v>
      </c>
      <c r="G377" t="str">
        <v>Unavailable</v>
      </c>
      <c r="H377" t="str">
        <v>Unavailable</v>
      </c>
      <c r="I377" t="str">
        <v>Unavailable</v>
      </c>
      <c r="J377" t="str">
        <v>Unavailable</v>
      </c>
      <c r="K377" t="str">
        <v>Unavailable</v>
      </c>
      <c r="L377" t="str">
        <v>Unavailable</v>
      </c>
      <c r="M377" t="str">
        <v>Unavailable</v>
      </c>
    </row>
    <row r="378" spans="1:13">
      <c r="A378" s="9" t="s">
        <v>771</v>
      </c>
      <c r="B378" s="10" t="s">
        <v>772</v>
      </c>
      <c r="C378">
        <v>2021</v>
      </c>
      <c r="D378" t="s">
        <v>26</v>
      </c>
      <c r="E378" s="3" t="str">
        <v>Unavailable</v>
      </c>
      <c r="F378" s="3" t="str">
        <v>Unavailable</v>
      </c>
      <c r="G378" t="str">
        <v>Unavailable</v>
      </c>
      <c r="H378" t="str">
        <v>Unavailable</v>
      </c>
      <c r="I378" t="str">
        <v>Unavailable</v>
      </c>
      <c r="J378" t="str">
        <v>Unavailable</v>
      </c>
      <c r="K378" t="str">
        <v>Unavailable</v>
      </c>
      <c r="L378" t="str">
        <v>Unavailable</v>
      </c>
      <c r="M378" t="str">
        <v>Unavailable</v>
      </c>
    </row>
    <row r="379" spans="1:13">
      <c r="A379" s="9" t="s">
        <v>773</v>
      </c>
      <c r="B379" s="10" t="s">
        <v>774</v>
      </c>
      <c r="C379">
        <v>2021</v>
      </c>
      <c r="D379" t="s">
        <v>26</v>
      </c>
      <c r="E379" s="3" t="str">
        <v>Unavailable</v>
      </c>
      <c r="F379" s="3" t="str">
        <v>Unavailable</v>
      </c>
      <c r="G379" t="str">
        <v>Unavailable</v>
      </c>
      <c r="H379" t="str">
        <v>Unavailable</v>
      </c>
      <c r="I379" t="str">
        <v>Unavailable</v>
      </c>
      <c r="J379" t="str">
        <v>Unavailable</v>
      </c>
      <c r="K379" t="str">
        <v>Unavailable</v>
      </c>
      <c r="L379" t="str">
        <v>Unavailable</v>
      </c>
      <c r="M379" t="str">
        <v>Unavailable</v>
      </c>
    </row>
    <row r="380" spans="1:13">
      <c r="A380" s="9" t="s">
        <v>775</v>
      </c>
      <c r="B380" s="10" t="s">
        <v>776</v>
      </c>
      <c r="C380">
        <v>2021</v>
      </c>
      <c r="D380" t="s">
        <v>26</v>
      </c>
      <c r="E380" s="3" t="str">
        <v>Unavailable</v>
      </c>
      <c r="F380" s="3" t="str">
        <v>Unavailable</v>
      </c>
      <c r="G380" t="str">
        <v>Unavailable</v>
      </c>
      <c r="H380" t="str">
        <v>Unavailable</v>
      </c>
      <c r="I380" t="str">
        <v>Unavailable</v>
      </c>
      <c r="J380" t="str">
        <v>Unavailable</v>
      </c>
      <c r="K380" t="str">
        <v>Unavailable</v>
      </c>
      <c r="L380" t="str">
        <v>Unavailable</v>
      </c>
      <c r="M380" t="str">
        <v>Unavailable</v>
      </c>
    </row>
    <row r="381" spans="1:13">
      <c r="A381" s="9" t="s">
        <v>777</v>
      </c>
      <c r="B381" s="10" t="s">
        <v>778</v>
      </c>
      <c r="C381">
        <v>2021</v>
      </c>
      <c r="D381" t="s">
        <v>26</v>
      </c>
      <c r="E381" s="3" t="str">
        <v>Unavailable</v>
      </c>
      <c r="F381" s="3" t="str">
        <v>Unavailable</v>
      </c>
      <c r="G381" t="str">
        <v>Unavailable</v>
      </c>
      <c r="H381" t="str">
        <v>Unavailable</v>
      </c>
      <c r="I381" t="str">
        <v>Unavailable</v>
      </c>
      <c r="J381" t="str">
        <v>Unavailable</v>
      </c>
      <c r="K381" t="str">
        <v>Unavailable</v>
      </c>
      <c r="L381" t="str">
        <v>Unavailable</v>
      </c>
      <c r="M381" t="str">
        <v>Unavailable</v>
      </c>
    </row>
    <row r="382" spans="1:13">
      <c r="A382" s="9" t="s">
        <v>779</v>
      </c>
      <c r="B382" s="10" t="s">
        <v>780</v>
      </c>
      <c r="C382">
        <v>2021</v>
      </c>
      <c r="D382" t="s">
        <v>26</v>
      </c>
      <c r="E382" s="3" t="str">
        <v>Unavailable</v>
      </c>
      <c r="F382" s="3" t="str">
        <v>Unavailable</v>
      </c>
      <c r="G382" t="str">
        <v>Unavailable</v>
      </c>
      <c r="H382" t="str">
        <v>Unavailable</v>
      </c>
      <c r="I382" t="str">
        <v>Unavailable</v>
      </c>
      <c r="J382" t="str">
        <v>Unavailable</v>
      </c>
      <c r="K382" t="str">
        <v>Unavailable</v>
      </c>
      <c r="L382" t="str">
        <v>Unavailable</v>
      </c>
      <c r="M382" t="str">
        <v>Unavailable</v>
      </c>
    </row>
    <row r="383" spans="1:13">
      <c r="A383" s="9" t="s">
        <v>781</v>
      </c>
      <c r="B383" s="10" t="s">
        <v>782</v>
      </c>
      <c r="C383">
        <v>2021</v>
      </c>
      <c r="D383" t="s">
        <v>26</v>
      </c>
      <c r="E383" s="3" t="str">
        <v>Unavailable</v>
      </c>
      <c r="F383" s="3" t="str">
        <v>Unavailable</v>
      </c>
      <c r="G383" t="str">
        <v>Unavailable</v>
      </c>
      <c r="H383" t="str">
        <v>Unavailable</v>
      </c>
      <c r="I383" t="str">
        <v>Unavailable</v>
      </c>
      <c r="J383" t="str">
        <v>Unavailable</v>
      </c>
      <c r="K383" t="str">
        <v>Unavailable</v>
      </c>
      <c r="L383" t="str">
        <v>Unavailable</v>
      </c>
      <c r="M383" t="str">
        <v>Unavailable</v>
      </c>
    </row>
    <row r="384" spans="1:13">
      <c r="A384" s="9" t="s">
        <v>24</v>
      </c>
      <c r="B384" s="10" t="s">
        <v>25</v>
      </c>
      <c r="C384">
        <v>2022</v>
      </c>
      <c r="D384" t="s">
        <v>26</v>
      </c>
      <c r="E384" s="3" cm="1">
        <f t="array" ref="E384:M765">_xldudf_WISE(A2:A383, {"Revenue","Gross Profit","General And Administrative Expenses","Interest Expense","Net Income","EBITDA","Gross Profit Ratio","Net Income Ratio","EBITDA Ratio"}, 2022)</f>
        <v>13318944000</v>
      </c>
      <c r="F384" s="3">
        <v>13318944000</v>
      </c>
      <c r="G384">
        <v>1336308000</v>
      </c>
      <c r="H384">
        <v>286015000</v>
      </c>
      <c r="I384">
        <v>7019322000</v>
      </c>
      <c r="J384">
        <v>8449206000</v>
      </c>
      <c r="K384">
        <v>1</v>
      </c>
      <c r="L384">
        <v>0.52701790800000003</v>
      </c>
      <c r="M384">
        <v>0.62835071600000003</v>
      </c>
    </row>
    <row r="385" spans="1:13">
      <c r="A385" s="9" t="s">
        <v>27</v>
      </c>
      <c r="B385" s="10" t="s">
        <v>28</v>
      </c>
      <c r="C385">
        <v>2022</v>
      </c>
      <c r="D385" t="s">
        <v>26</v>
      </c>
      <c r="E385" s="3">
        <v>3429643000</v>
      </c>
      <c r="F385" s="3">
        <v>3429643000</v>
      </c>
      <c r="G385">
        <v>611388000</v>
      </c>
      <c r="H385">
        <v>91901000</v>
      </c>
      <c r="I385">
        <v>1109088000</v>
      </c>
      <c r="J385">
        <v>1487220000</v>
      </c>
      <c r="K385">
        <v>1</v>
      </c>
      <c r="L385">
        <v>0.32338292899999999</v>
      </c>
      <c r="M385">
        <v>0.43568558000000002</v>
      </c>
    </row>
    <row r="386" spans="1:13">
      <c r="A386" s="9" t="s">
        <v>29</v>
      </c>
      <c r="B386" s="10" t="s">
        <v>30</v>
      </c>
      <c r="C386">
        <v>2022</v>
      </c>
      <c r="D386" t="s">
        <v>26</v>
      </c>
      <c r="E386" s="3">
        <v>3281043000</v>
      </c>
      <c r="F386" s="3">
        <v>3281043000</v>
      </c>
      <c r="G386">
        <v>394877000</v>
      </c>
      <c r="H386">
        <v>12597000</v>
      </c>
      <c r="I386">
        <v>1507855000</v>
      </c>
      <c r="J386">
        <v>1796095000</v>
      </c>
      <c r="K386">
        <v>1</v>
      </c>
      <c r="L386">
        <v>0.45956575399999999</v>
      </c>
      <c r="M386">
        <v>0.56901143899999995</v>
      </c>
    </row>
    <row r="387" spans="1:13">
      <c r="A387" s="9" t="s">
        <v>31</v>
      </c>
      <c r="B387" s="10" t="s">
        <v>32</v>
      </c>
      <c r="C387">
        <v>2022</v>
      </c>
      <c r="D387" t="s">
        <v>26</v>
      </c>
      <c r="E387" s="3">
        <v>8021256000</v>
      </c>
      <c r="F387" s="3">
        <v>8021256000</v>
      </c>
      <c r="G387">
        <v>141428000</v>
      </c>
      <c r="H387">
        <v>5671000</v>
      </c>
      <c r="I387">
        <v>3575130000</v>
      </c>
      <c r="J387">
        <v>4225331000</v>
      </c>
      <c r="K387">
        <v>1</v>
      </c>
      <c r="L387">
        <v>0.44570700699999999</v>
      </c>
      <c r="M387">
        <v>0.526766756</v>
      </c>
    </row>
    <row r="388" spans="1:13">
      <c r="A388" s="9" t="s">
        <v>33</v>
      </c>
      <c r="B388" s="10" t="s">
        <v>34</v>
      </c>
      <c r="C388">
        <v>2022</v>
      </c>
      <c r="D388" t="s">
        <v>26</v>
      </c>
      <c r="E388" s="3">
        <v>9701005000</v>
      </c>
      <c r="F388" s="3">
        <v>9701005000</v>
      </c>
      <c r="G388">
        <v>1337942000</v>
      </c>
      <c r="H388">
        <v>203039000</v>
      </c>
      <c r="I388">
        <v>4827605000</v>
      </c>
      <c r="J388">
        <v>6007603000</v>
      </c>
      <c r="K388">
        <v>1</v>
      </c>
      <c r="L388">
        <v>0.49763967799999997</v>
      </c>
      <c r="M388">
        <v>0.63650075399999995</v>
      </c>
    </row>
    <row r="389" spans="1:13">
      <c r="A389" s="9" t="s">
        <v>35</v>
      </c>
      <c r="B389" s="10" t="s">
        <v>36</v>
      </c>
      <c r="C389">
        <v>2022</v>
      </c>
      <c r="D389" t="s">
        <v>26</v>
      </c>
      <c r="E389" s="3">
        <v>6859586000</v>
      </c>
      <c r="F389" s="3">
        <v>6859586000</v>
      </c>
      <c r="G389">
        <v>810766000</v>
      </c>
      <c r="H389">
        <v>93543000</v>
      </c>
      <c r="I389">
        <v>3070405000</v>
      </c>
      <c r="J389">
        <v>3774363000</v>
      </c>
      <c r="K389">
        <v>1</v>
      </c>
      <c r="L389">
        <v>0.44760791700000002</v>
      </c>
      <c r="M389">
        <v>0.56122833100000002</v>
      </c>
    </row>
    <row r="390" spans="1:13">
      <c r="A390" s="9" t="s">
        <v>37</v>
      </c>
      <c r="B390" s="10" t="s">
        <v>38</v>
      </c>
      <c r="C390">
        <v>2022</v>
      </c>
      <c r="D390" t="s">
        <v>26</v>
      </c>
      <c r="E390" s="3">
        <v>1071429658</v>
      </c>
      <c r="F390" s="3">
        <v>683703744</v>
      </c>
      <c r="G390">
        <v>46392801</v>
      </c>
      <c r="H390">
        <v>130602</v>
      </c>
      <c r="I390">
        <v>424598326</v>
      </c>
      <c r="J390">
        <v>559461349</v>
      </c>
      <c r="K390">
        <v>0.63812284699999999</v>
      </c>
      <c r="L390">
        <v>0.396291369</v>
      </c>
      <c r="M390">
        <v>0.49389086799999998</v>
      </c>
    </row>
    <row r="391" spans="1:13">
      <c r="A391" s="9" t="s">
        <v>39</v>
      </c>
      <c r="B391" s="10" t="s">
        <v>40</v>
      </c>
      <c r="C391">
        <v>2022</v>
      </c>
      <c r="D391" t="s">
        <v>26</v>
      </c>
      <c r="E391" s="3">
        <v>28559932000</v>
      </c>
      <c r="F391" s="3">
        <v>28559932000</v>
      </c>
      <c r="G391">
        <v>2725760000</v>
      </c>
      <c r="H391">
        <v>0</v>
      </c>
      <c r="I391">
        <v>17150825000</v>
      </c>
      <c r="J391">
        <v>20432572000</v>
      </c>
      <c r="K391">
        <v>1</v>
      </c>
      <c r="L391">
        <v>0.60052051200000001</v>
      </c>
      <c r="M391">
        <v>0.71087340099999996</v>
      </c>
    </row>
    <row r="392" spans="1:13">
      <c r="A392" s="9" t="s">
        <v>41</v>
      </c>
      <c r="B392" s="10" t="s">
        <v>42</v>
      </c>
      <c r="C392">
        <v>2022</v>
      </c>
      <c r="D392" t="s">
        <v>26</v>
      </c>
      <c r="E392" s="3">
        <v>5173109000</v>
      </c>
      <c r="F392" s="3">
        <v>5173109000</v>
      </c>
      <c r="G392">
        <v>770527000</v>
      </c>
      <c r="H392">
        <v>128384999</v>
      </c>
      <c r="I392">
        <v>2081688000</v>
      </c>
      <c r="J392">
        <v>2611133000</v>
      </c>
      <c r="K392">
        <v>1</v>
      </c>
      <c r="L392">
        <v>0.40240559399999998</v>
      </c>
      <c r="M392">
        <v>0.50475120500000004</v>
      </c>
    </row>
    <row r="393" spans="1:13">
      <c r="A393" s="9" t="s">
        <v>43</v>
      </c>
      <c r="B393" s="10" t="s">
        <v>44</v>
      </c>
      <c r="C393">
        <v>2022</v>
      </c>
      <c r="D393" t="s">
        <v>26</v>
      </c>
      <c r="E393" s="3">
        <v>7967671000</v>
      </c>
      <c r="F393" s="3">
        <v>7967671000</v>
      </c>
      <c r="G393">
        <v>1092312000</v>
      </c>
      <c r="H393">
        <v>0</v>
      </c>
      <c r="I393">
        <v>3599140000</v>
      </c>
      <c r="J393">
        <v>4288481000</v>
      </c>
      <c r="K393">
        <v>1</v>
      </c>
      <c r="L393">
        <v>0.45171794900000001</v>
      </c>
      <c r="M393">
        <v>0.53867874299999996</v>
      </c>
    </row>
    <row r="394" spans="1:13">
      <c r="A394" s="9" t="s">
        <v>45</v>
      </c>
      <c r="B394" s="10" t="s">
        <v>46</v>
      </c>
      <c r="C394">
        <v>2022</v>
      </c>
      <c r="D394" t="s">
        <v>26</v>
      </c>
      <c r="E394" s="3">
        <v>34038190000</v>
      </c>
      <c r="F394" s="3">
        <v>34038190000</v>
      </c>
      <c r="G394">
        <v>2663574000</v>
      </c>
      <c r="H394">
        <v>345085000</v>
      </c>
      <c r="I394">
        <v>18580690000</v>
      </c>
      <c r="J394">
        <v>23556879000</v>
      </c>
      <c r="K394">
        <v>1</v>
      </c>
      <c r="L394">
        <v>0.54587773299999998</v>
      </c>
      <c r="M394">
        <v>0.68771964699999999</v>
      </c>
    </row>
    <row r="395" spans="1:13">
      <c r="A395" s="9" t="s">
        <v>47</v>
      </c>
      <c r="B395" s="10" t="s">
        <v>48</v>
      </c>
      <c r="C395">
        <v>2022</v>
      </c>
      <c r="D395" t="s">
        <v>26</v>
      </c>
      <c r="E395" s="3">
        <v>224255000</v>
      </c>
      <c r="F395" s="3">
        <v>213357000</v>
      </c>
      <c r="G395">
        <v>13955000</v>
      </c>
      <c r="H395">
        <v>71381000</v>
      </c>
      <c r="I395">
        <v>96722000</v>
      </c>
      <c r="J395">
        <v>0</v>
      </c>
      <c r="K395">
        <v>0.95140353600000005</v>
      </c>
      <c r="L395">
        <v>0.43130364999999998</v>
      </c>
      <c r="M395">
        <v>0.53635816400000003</v>
      </c>
    </row>
    <row r="396" spans="1:13">
      <c r="A396" s="9" t="s">
        <v>49</v>
      </c>
      <c r="B396" s="10" t="s">
        <v>50</v>
      </c>
      <c r="C396">
        <v>2022</v>
      </c>
      <c r="D396" t="s">
        <v>26</v>
      </c>
      <c r="E396" s="3">
        <v>192120478</v>
      </c>
      <c r="F396" s="3">
        <v>162659438</v>
      </c>
      <c r="G396">
        <v>13338723</v>
      </c>
      <c r="H396">
        <v>106706161</v>
      </c>
      <c r="I396">
        <v>95889625</v>
      </c>
      <c r="J396">
        <v>0</v>
      </c>
      <c r="K396">
        <v>0.84665330699999997</v>
      </c>
      <c r="L396">
        <v>0.499111943</v>
      </c>
      <c r="M396">
        <v>0.53348053299999998</v>
      </c>
    </row>
    <row r="397" spans="1:13">
      <c r="A397" s="9" t="s">
        <v>51</v>
      </c>
      <c r="B397" s="10" t="s">
        <v>52</v>
      </c>
      <c r="C397">
        <v>2022</v>
      </c>
      <c r="D397" t="s">
        <v>26</v>
      </c>
      <c r="E397" s="3">
        <v>1045399000</v>
      </c>
      <c r="F397" s="3">
        <v>32550000</v>
      </c>
      <c r="G397">
        <v>13635000</v>
      </c>
      <c r="H397">
        <v>35108000</v>
      </c>
      <c r="I397">
        <v>-158916000</v>
      </c>
      <c r="J397">
        <v>-52647000</v>
      </c>
      <c r="K397">
        <v>3.1136436999999999E-2</v>
      </c>
      <c r="L397">
        <v>-0.15201468500000001</v>
      </c>
      <c r="M397">
        <v>-1.1889240000000001E-2</v>
      </c>
    </row>
    <row r="398" spans="1:13">
      <c r="A398" s="9" t="s">
        <v>53</v>
      </c>
      <c r="B398" s="10" t="s">
        <v>54</v>
      </c>
      <c r="C398">
        <v>2022</v>
      </c>
      <c r="D398" t="s">
        <v>26</v>
      </c>
      <c r="E398" s="3">
        <v>1187005798</v>
      </c>
      <c r="F398" s="3">
        <v>502786097</v>
      </c>
      <c r="G398">
        <v>23606985</v>
      </c>
      <c r="H398">
        <v>17239845</v>
      </c>
      <c r="I398">
        <v>269698532</v>
      </c>
      <c r="J398">
        <v>407208343</v>
      </c>
      <c r="K398">
        <v>0.42357509799999998</v>
      </c>
      <c r="L398">
        <v>0.22720911099999999</v>
      </c>
      <c r="M398">
        <v>0.35574409800000001</v>
      </c>
    </row>
    <row r="399" spans="1:13">
      <c r="A399" s="9" t="s">
        <v>55</v>
      </c>
      <c r="B399" s="10" t="s">
        <v>56</v>
      </c>
      <c r="C399">
        <v>2022</v>
      </c>
      <c r="D399" t="s">
        <v>26</v>
      </c>
      <c r="E399" s="3">
        <v>674665582</v>
      </c>
      <c r="F399" s="3">
        <v>176145114</v>
      </c>
      <c r="G399">
        <v>7924159</v>
      </c>
      <c r="H399">
        <v>9754311</v>
      </c>
      <c r="I399">
        <v>70395387</v>
      </c>
      <c r="J399">
        <v>112910701</v>
      </c>
      <c r="K399">
        <v>0.261085075</v>
      </c>
      <c r="L399">
        <v>0.104341156</v>
      </c>
      <c r="M399">
        <v>0.17507378300000001</v>
      </c>
    </row>
    <row r="400" spans="1:13">
      <c r="A400" s="9" t="s">
        <v>57</v>
      </c>
      <c r="B400" s="10" t="s">
        <v>58</v>
      </c>
      <c r="C400">
        <v>2022</v>
      </c>
      <c r="D400" t="s">
        <v>26</v>
      </c>
      <c r="E400" s="3">
        <v>40277122289</v>
      </c>
      <c r="F400" s="3">
        <v>16248951457</v>
      </c>
      <c r="G400">
        <v>997061058</v>
      </c>
      <c r="H400">
        <v>1337752796</v>
      </c>
      <c r="I400">
        <v>9319047152</v>
      </c>
      <c r="J400">
        <v>18954989673</v>
      </c>
      <c r="K400">
        <v>0.403428809</v>
      </c>
      <c r="L400">
        <v>0.23137321199999999</v>
      </c>
      <c r="M400">
        <v>0.47606278000000002</v>
      </c>
    </row>
    <row r="401" spans="1:13">
      <c r="A401" s="9" t="s">
        <v>59</v>
      </c>
      <c r="B401" s="10" t="s">
        <v>60</v>
      </c>
      <c r="C401">
        <v>2022</v>
      </c>
      <c r="D401" t="s">
        <v>26</v>
      </c>
      <c r="E401" s="3">
        <v>2594148494</v>
      </c>
      <c r="F401" s="3">
        <v>1040052426</v>
      </c>
      <c r="G401">
        <v>52298136</v>
      </c>
      <c r="H401">
        <v>1950536</v>
      </c>
      <c r="I401">
        <v>302707236</v>
      </c>
      <c r="J401">
        <v>473705374</v>
      </c>
      <c r="K401">
        <v>0.40092247199999997</v>
      </c>
      <c r="L401">
        <v>0.116688477</v>
      </c>
      <c r="M401">
        <v>0.16309815799999999</v>
      </c>
    </row>
    <row r="402" spans="1:13">
      <c r="A402" s="9" t="s">
        <v>61</v>
      </c>
      <c r="B402" s="10" t="s">
        <v>62</v>
      </c>
      <c r="C402">
        <v>2022</v>
      </c>
      <c r="D402" t="s">
        <v>26</v>
      </c>
      <c r="E402" s="3">
        <v>280181000</v>
      </c>
      <c r="F402" s="3">
        <v>49913000</v>
      </c>
      <c r="G402">
        <v>3610000</v>
      </c>
      <c r="H402">
        <v>7435000</v>
      </c>
      <c r="I402">
        <v>-1376000</v>
      </c>
      <c r="J402">
        <v>32469000</v>
      </c>
      <c r="K402">
        <v>0.17814555600000001</v>
      </c>
      <c r="L402">
        <v>-4.9111110000000001E-3</v>
      </c>
      <c r="M402">
        <v>0.11824499199999999</v>
      </c>
    </row>
    <row r="403" spans="1:13">
      <c r="A403" s="9" t="s">
        <v>63</v>
      </c>
      <c r="B403" s="10" t="s">
        <v>64</v>
      </c>
      <c r="C403">
        <v>2022</v>
      </c>
      <c r="D403" t="s">
        <v>26</v>
      </c>
      <c r="E403" s="3">
        <v>1037226000</v>
      </c>
      <c r="F403" s="3">
        <v>237643000</v>
      </c>
      <c r="G403">
        <v>29583000</v>
      </c>
      <c r="H403">
        <v>454000</v>
      </c>
      <c r="I403">
        <v>32832000</v>
      </c>
      <c r="J403">
        <v>53614000</v>
      </c>
      <c r="K403">
        <v>0.22911400200000001</v>
      </c>
      <c r="L403">
        <v>3.1653661E-2</v>
      </c>
      <c r="M403">
        <v>6.3108714999999996E-2</v>
      </c>
    </row>
    <row r="404" spans="1:13">
      <c r="A404" s="9" t="s">
        <v>65</v>
      </c>
      <c r="B404" s="10" t="s">
        <v>66</v>
      </c>
      <c r="C404">
        <v>2022</v>
      </c>
      <c r="D404" t="s">
        <v>26</v>
      </c>
      <c r="E404" s="3">
        <v>1026362591</v>
      </c>
      <c r="F404" s="3">
        <v>107309063</v>
      </c>
      <c r="G404">
        <v>2568160</v>
      </c>
      <c r="H404">
        <v>1914251</v>
      </c>
      <c r="I404">
        <v>56675330</v>
      </c>
      <c r="J404">
        <v>81102699</v>
      </c>
      <c r="K404">
        <v>0.104552781</v>
      </c>
      <c r="L404">
        <v>5.5219598000000002E-2</v>
      </c>
      <c r="M404">
        <v>7.9019539E-2</v>
      </c>
    </row>
    <row r="405" spans="1:13">
      <c r="A405" s="9" t="s">
        <v>67</v>
      </c>
      <c r="B405" s="10" t="s">
        <v>68</v>
      </c>
      <c r="C405">
        <v>2022</v>
      </c>
      <c r="D405" t="s">
        <v>26</v>
      </c>
      <c r="E405" s="3">
        <v>3631880000</v>
      </c>
      <c r="F405" s="3">
        <v>447318000</v>
      </c>
      <c r="G405">
        <v>17070000</v>
      </c>
      <c r="H405">
        <v>0</v>
      </c>
      <c r="I405">
        <v>162850000</v>
      </c>
      <c r="J405">
        <v>271506000</v>
      </c>
      <c r="K405">
        <v>0.123164312</v>
      </c>
      <c r="L405">
        <v>4.4839036999999998E-2</v>
      </c>
      <c r="M405">
        <v>8.2104860000000002E-2</v>
      </c>
    </row>
    <row r="406" spans="1:13">
      <c r="A406" s="9" t="s">
        <v>69</v>
      </c>
      <c r="B406" s="10" t="s">
        <v>70</v>
      </c>
      <c r="C406">
        <v>2022</v>
      </c>
      <c r="D406" t="s">
        <v>26</v>
      </c>
      <c r="E406" s="3">
        <v>1066088833</v>
      </c>
      <c r="F406" s="3">
        <v>237622008</v>
      </c>
      <c r="G406">
        <v>12117121</v>
      </c>
      <c r="H406">
        <v>19459808</v>
      </c>
      <c r="I406">
        <v>94170010</v>
      </c>
      <c r="J406">
        <v>159365360</v>
      </c>
      <c r="K406">
        <v>0.222891377</v>
      </c>
      <c r="L406">
        <v>8.8332235999999995E-2</v>
      </c>
      <c r="M406">
        <v>0.14926293400000001</v>
      </c>
    </row>
    <row r="407" spans="1:13">
      <c r="A407" s="9" t="s">
        <v>71</v>
      </c>
      <c r="B407" s="10" t="s">
        <v>72</v>
      </c>
      <c r="C407">
        <v>2022</v>
      </c>
      <c r="D407" t="s">
        <v>26</v>
      </c>
      <c r="E407" s="3">
        <v>1464976007</v>
      </c>
      <c r="F407" s="3">
        <v>78157162</v>
      </c>
      <c r="G407">
        <v>6980311</v>
      </c>
      <c r="H407">
        <v>1952584</v>
      </c>
      <c r="I407">
        <v>-17013073</v>
      </c>
      <c r="J407">
        <v>69454977</v>
      </c>
      <c r="K407">
        <v>5.3350472000000003E-2</v>
      </c>
      <c r="L407">
        <v>-1.1613208999999999E-2</v>
      </c>
      <c r="M407">
        <v>2.9057734000000002E-2</v>
      </c>
    </row>
    <row r="408" spans="1:13">
      <c r="A408" s="9" t="s">
        <v>73</v>
      </c>
      <c r="B408" s="10" t="s">
        <v>74</v>
      </c>
      <c r="C408">
        <v>2022</v>
      </c>
      <c r="D408" t="s">
        <v>26</v>
      </c>
      <c r="E408" s="3">
        <v>747622847</v>
      </c>
      <c r="F408" s="3">
        <v>107162368</v>
      </c>
      <c r="G408">
        <v>5874883</v>
      </c>
      <c r="H408">
        <v>11071797</v>
      </c>
      <c r="I408">
        <v>54205644</v>
      </c>
      <c r="J408">
        <v>112163905</v>
      </c>
      <c r="K408">
        <v>0.14333747099999999</v>
      </c>
      <c r="L408">
        <v>7.2503996000000001E-2</v>
      </c>
      <c r="M408">
        <v>0.158476749</v>
      </c>
    </row>
    <row r="409" spans="1:13">
      <c r="A409" s="9" t="s">
        <v>75</v>
      </c>
      <c r="B409" s="10" t="s">
        <v>76</v>
      </c>
      <c r="C409">
        <v>2022</v>
      </c>
      <c r="D409" t="s">
        <v>26</v>
      </c>
      <c r="E409" s="3">
        <v>935506334</v>
      </c>
      <c r="F409" s="3">
        <v>230196964</v>
      </c>
      <c r="G409">
        <v>4385051</v>
      </c>
      <c r="H409">
        <v>22478232</v>
      </c>
      <c r="I409">
        <v>148266023</v>
      </c>
      <c r="J409">
        <v>38621094</v>
      </c>
      <c r="K409">
        <v>0.246066708</v>
      </c>
      <c r="L409">
        <v>0.15848746</v>
      </c>
      <c r="M409">
        <v>0.25310265599999998</v>
      </c>
    </row>
    <row r="410" spans="1:13">
      <c r="A410" s="9" t="s">
        <v>77</v>
      </c>
      <c r="B410" s="10" t="s">
        <v>78</v>
      </c>
      <c r="C410">
        <v>2022</v>
      </c>
      <c r="D410" t="s">
        <v>26</v>
      </c>
      <c r="E410" s="3">
        <v>582768703</v>
      </c>
      <c r="F410" s="3">
        <v>208360233</v>
      </c>
      <c r="G410">
        <v>13209037</v>
      </c>
      <c r="H410">
        <v>12042497</v>
      </c>
      <c r="I410">
        <v>126331146</v>
      </c>
      <c r="J410">
        <v>264089340</v>
      </c>
      <c r="K410">
        <v>0.357535043</v>
      </c>
      <c r="L410">
        <v>0.21677750600000001</v>
      </c>
      <c r="M410">
        <v>0.45316321799999998</v>
      </c>
    </row>
    <row r="411" spans="1:13">
      <c r="A411" s="9" t="s">
        <v>79</v>
      </c>
      <c r="B411" s="10" t="s">
        <v>80</v>
      </c>
      <c r="C411">
        <v>2022</v>
      </c>
      <c r="D411" t="s">
        <v>26</v>
      </c>
      <c r="E411" s="3">
        <v>2270707099</v>
      </c>
      <c r="F411" s="3">
        <v>903865006</v>
      </c>
      <c r="G411">
        <v>191811072</v>
      </c>
      <c r="H411">
        <v>54722309</v>
      </c>
      <c r="I411">
        <v>-45744373</v>
      </c>
      <c r="J411">
        <v>410320167</v>
      </c>
      <c r="K411">
        <v>0.39805442400000002</v>
      </c>
      <c r="L411">
        <v>-2.0145430999999998E-2</v>
      </c>
      <c r="M411">
        <v>0.141189763</v>
      </c>
    </row>
    <row r="412" spans="1:13">
      <c r="A412" s="9" t="s">
        <v>81</v>
      </c>
      <c r="B412" s="10" t="s">
        <v>82</v>
      </c>
      <c r="C412">
        <v>2022</v>
      </c>
      <c r="D412" t="s">
        <v>26</v>
      </c>
      <c r="E412" s="3">
        <v>720893000</v>
      </c>
      <c r="F412" s="3">
        <v>136023000</v>
      </c>
      <c r="G412">
        <v>40484000</v>
      </c>
      <c r="H412">
        <v>58839000</v>
      </c>
      <c r="I412">
        <v>-81488000</v>
      </c>
      <c r="J412">
        <v>208218000</v>
      </c>
      <c r="K412">
        <v>0.18868680900000001</v>
      </c>
      <c r="L412">
        <v>-0.11303758</v>
      </c>
      <c r="M412">
        <v>0.24735571000000001</v>
      </c>
    </row>
    <row r="413" spans="1:13">
      <c r="A413" s="9" t="s">
        <v>83</v>
      </c>
      <c r="B413" s="10" t="s">
        <v>84</v>
      </c>
      <c r="C413">
        <v>2022</v>
      </c>
      <c r="D413" t="s">
        <v>26</v>
      </c>
      <c r="E413" s="3">
        <v>1065788788</v>
      </c>
      <c r="F413" s="3">
        <v>436121115</v>
      </c>
      <c r="G413">
        <v>34942007</v>
      </c>
      <c r="H413">
        <v>48556173</v>
      </c>
      <c r="I413">
        <v>254758323</v>
      </c>
      <c r="J413">
        <v>559793221</v>
      </c>
      <c r="K413">
        <v>0.40920032200000001</v>
      </c>
      <c r="L413">
        <v>0.23903265400000001</v>
      </c>
      <c r="M413">
        <v>0.52142564999999996</v>
      </c>
    </row>
    <row r="414" spans="1:13">
      <c r="A414" s="9" t="s">
        <v>85</v>
      </c>
      <c r="B414" s="10" t="s">
        <v>1</v>
      </c>
      <c r="C414">
        <v>2022</v>
      </c>
      <c r="D414" t="s">
        <v>26</v>
      </c>
      <c r="E414" s="3">
        <v>1683594673</v>
      </c>
      <c r="F414" s="3">
        <v>229218717</v>
      </c>
      <c r="G414">
        <v>24340854</v>
      </c>
      <c r="H414">
        <v>10551899</v>
      </c>
      <c r="I414">
        <v>154114400</v>
      </c>
      <c r="J414">
        <v>149377313</v>
      </c>
      <c r="K414">
        <v>0.136148398</v>
      </c>
      <c r="L414">
        <v>9.1538896999999994E-2</v>
      </c>
      <c r="M414">
        <v>0.120772649</v>
      </c>
    </row>
    <row r="415" spans="1:13">
      <c r="A415" s="9" t="s">
        <v>86</v>
      </c>
      <c r="B415" s="10" t="s">
        <v>87</v>
      </c>
      <c r="C415">
        <v>2022</v>
      </c>
      <c r="D415" t="s">
        <v>26</v>
      </c>
      <c r="E415" s="3">
        <v>110822288</v>
      </c>
      <c r="F415" s="3">
        <v>15511092</v>
      </c>
      <c r="G415">
        <v>2126773</v>
      </c>
      <c r="H415">
        <v>915508</v>
      </c>
      <c r="I415">
        <v>-7215933</v>
      </c>
      <c r="J415">
        <v>8320940</v>
      </c>
      <c r="K415">
        <v>0.13996365099999999</v>
      </c>
      <c r="L415">
        <v>-6.5112650999999994E-2</v>
      </c>
      <c r="M415">
        <v>6.5192878999999995E-2</v>
      </c>
    </row>
    <row r="416" spans="1:13">
      <c r="A416" s="9" t="s">
        <v>88</v>
      </c>
      <c r="B416" s="10" t="s">
        <v>89</v>
      </c>
      <c r="C416">
        <v>2022</v>
      </c>
      <c r="D416" t="s">
        <v>26</v>
      </c>
      <c r="E416" s="3">
        <v>944729376</v>
      </c>
      <c r="F416" s="3">
        <v>127637981</v>
      </c>
      <c r="G416">
        <v>6641928</v>
      </c>
      <c r="H416">
        <v>1035503</v>
      </c>
      <c r="I416">
        <v>75987371</v>
      </c>
      <c r="J416">
        <v>99747659</v>
      </c>
      <c r="K416">
        <v>0.13510533699999999</v>
      </c>
      <c r="L416">
        <v>8.0432950000000003E-2</v>
      </c>
      <c r="M416">
        <v>0.11050382</v>
      </c>
    </row>
    <row r="417" spans="1:13">
      <c r="A417" s="9" t="s">
        <v>90</v>
      </c>
      <c r="B417" s="10" t="s">
        <v>91</v>
      </c>
      <c r="C417">
        <v>2022</v>
      </c>
      <c r="D417" t="s">
        <v>26</v>
      </c>
      <c r="E417" s="3">
        <v>1839445641</v>
      </c>
      <c r="F417" s="3">
        <v>221152375</v>
      </c>
      <c r="G417">
        <v>44225600</v>
      </c>
      <c r="H417">
        <v>0</v>
      </c>
      <c r="I417">
        <v>150249210</v>
      </c>
      <c r="J417">
        <v>206584242</v>
      </c>
      <c r="K417">
        <v>0.120227731</v>
      </c>
      <c r="L417">
        <v>8.1681789000000005E-2</v>
      </c>
      <c r="M417">
        <v>0.10709408099999999</v>
      </c>
    </row>
    <row r="418" spans="1:13">
      <c r="A418" s="9" t="s">
        <v>92</v>
      </c>
      <c r="B418" s="10" t="s">
        <v>93</v>
      </c>
      <c r="C418">
        <v>2022</v>
      </c>
      <c r="D418" t="s">
        <v>26</v>
      </c>
      <c r="E418" s="3" t="str">
        <v>Unavailable</v>
      </c>
      <c r="F418" s="3" t="str">
        <v>Unavailable</v>
      </c>
      <c r="G418" t="str">
        <v>Unavailable</v>
      </c>
      <c r="H418" t="str">
        <v>Unavailable</v>
      </c>
      <c r="I418" t="str">
        <v>Unavailable</v>
      </c>
      <c r="J418" t="str">
        <v>Unavailable</v>
      </c>
      <c r="K418" t="str">
        <v>Unavailable</v>
      </c>
      <c r="L418" t="str">
        <v>Unavailable</v>
      </c>
      <c r="M418" t="str">
        <v>Unavailable</v>
      </c>
    </row>
    <row r="419" spans="1:13">
      <c r="A419" s="9" t="s">
        <v>94</v>
      </c>
      <c r="B419" s="10" t="s">
        <v>95</v>
      </c>
      <c r="C419">
        <v>2022</v>
      </c>
      <c r="D419" t="s">
        <v>26</v>
      </c>
      <c r="E419" s="3">
        <v>1076824269</v>
      </c>
      <c r="F419" s="3">
        <v>412194452</v>
      </c>
      <c r="G419">
        <v>20608504</v>
      </c>
      <c r="H419">
        <v>23671994</v>
      </c>
      <c r="I419">
        <v>206428499</v>
      </c>
      <c r="J419">
        <v>363763397</v>
      </c>
      <c r="K419">
        <v>0.38278711199999998</v>
      </c>
      <c r="L419">
        <v>0.19170119499999999</v>
      </c>
      <c r="M419">
        <v>0.324240943</v>
      </c>
    </row>
    <row r="420" spans="1:13">
      <c r="A420" s="9" t="s">
        <v>96</v>
      </c>
      <c r="B420" s="10" t="s">
        <v>97</v>
      </c>
      <c r="C420">
        <v>2022</v>
      </c>
      <c r="D420" t="s">
        <v>26</v>
      </c>
      <c r="E420" s="3">
        <v>198466764000</v>
      </c>
      <c r="F420" s="3">
        <v>42624219000</v>
      </c>
      <c r="G420">
        <v>8629817000</v>
      </c>
      <c r="H420">
        <v>1983404000</v>
      </c>
      <c r="I420">
        <v>16529722000</v>
      </c>
      <c r="J420">
        <v>35276199000</v>
      </c>
      <c r="K420">
        <v>0.21476754200000001</v>
      </c>
      <c r="L420">
        <v>8.3287104000000001E-2</v>
      </c>
      <c r="M420">
        <v>0.17272375100000001</v>
      </c>
    </row>
    <row r="421" spans="1:13">
      <c r="A421" s="9" t="s">
        <v>98</v>
      </c>
      <c r="B421" s="10" t="s">
        <v>99</v>
      </c>
      <c r="C421">
        <v>2022</v>
      </c>
      <c r="D421" t="s">
        <v>26</v>
      </c>
      <c r="E421" s="3">
        <v>18980830000</v>
      </c>
      <c r="F421" s="3">
        <v>11186852000</v>
      </c>
      <c r="G421">
        <v>216276000</v>
      </c>
      <c r="H421">
        <v>11560000</v>
      </c>
      <c r="I421">
        <v>10036764000</v>
      </c>
      <c r="J421">
        <v>11376899000</v>
      </c>
      <c r="K421">
        <v>0.589376334</v>
      </c>
      <c r="L421">
        <v>0.52878425200000001</v>
      </c>
      <c r="M421">
        <v>0.62074903999999997</v>
      </c>
    </row>
    <row r="422" spans="1:13">
      <c r="A422" s="9" t="s">
        <v>100</v>
      </c>
      <c r="B422" s="10" t="s">
        <v>101</v>
      </c>
      <c r="C422">
        <v>2022</v>
      </c>
      <c r="D422" t="s">
        <v>26</v>
      </c>
      <c r="E422" s="3">
        <v>34478958</v>
      </c>
      <c r="F422" s="3">
        <v>34445279</v>
      </c>
      <c r="G422">
        <v>1304587</v>
      </c>
      <c r="H422">
        <v>121077</v>
      </c>
      <c r="I422">
        <v>28230062</v>
      </c>
      <c r="J422">
        <v>29591872</v>
      </c>
      <c r="K422">
        <v>0.99902320099999997</v>
      </c>
      <c r="L422">
        <v>0.81876203999999997</v>
      </c>
      <c r="M422">
        <v>0.85825888400000006</v>
      </c>
    </row>
    <row r="423" spans="1:13">
      <c r="A423" s="9" t="s">
        <v>102</v>
      </c>
      <c r="B423" s="10" t="s">
        <v>103</v>
      </c>
      <c r="C423">
        <v>2022</v>
      </c>
      <c r="D423" t="s">
        <v>26</v>
      </c>
      <c r="E423" s="3">
        <v>1484958000</v>
      </c>
      <c r="F423" s="3">
        <v>452342000</v>
      </c>
      <c r="G423">
        <v>21929000</v>
      </c>
      <c r="H423">
        <v>25176000</v>
      </c>
      <c r="I423">
        <v>173920000</v>
      </c>
      <c r="J423">
        <v>354472000</v>
      </c>
      <c r="K423">
        <v>0.30461602300000001</v>
      </c>
      <c r="L423">
        <v>0.117121158</v>
      </c>
      <c r="M423">
        <v>0.23266988</v>
      </c>
    </row>
    <row r="424" spans="1:13">
      <c r="A424" s="9" t="s">
        <v>104</v>
      </c>
      <c r="B424" s="10" t="s">
        <v>105</v>
      </c>
      <c r="C424">
        <v>2022</v>
      </c>
      <c r="D424" t="s">
        <v>26</v>
      </c>
      <c r="E424" s="3">
        <v>28054703000</v>
      </c>
      <c r="F424" s="3">
        <v>4874081000</v>
      </c>
      <c r="G424">
        <v>366155000</v>
      </c>
      <c r="H424">
        <v>678718000</v>
      </c>
      <c r="I424">
        <v>742752000</v>
      </c>
      <c r="J424">
        <v>2172386000</v>
      </c>
      <c r="K424">
        <v>0.173734899</v>
      </c>
      <c r="L424">
        <v>2.6475133000000001E-2</v>
      </c>
      <c r="M424">
        <v>9.7931424000000003E-2</v>
      </c>
    </row>
    <row r="425" spans="1:13">
      <c r="A425" s="9" t="s">
        <v>106</v>
      </c>
      <c r="B425" s="10" t="s">
        <v>107</v>
      </c>
      <c r="C425">
        <v>2022</v>
      </c>
      <c r="D425" t="s">
        <v>26</v>
      </c>
      <c r="E425" s="3">
        <v>3882862000</v>
      </c>
      <c r="F425" s="3">
        <v>864289000</v>
      </c>
      <c r="G425">
        <v>61938000</v>
      </c>
      <c r="H425">
        <v>28054000</v>
      </c>
      <c r="I425">
        <v>1085714000</v>
      </c>
      <c r="J425">
        <v>736499000</v>
      </c>
      <c r="K425">
        <v>0.222590708</v>
      </c>
      <c r="L425">
        <v>0.27961694199999998</v>
      </c>
      <c r="M425">
        <v>0.47121169899999998</v>
      </c>
    </row>
    <row r="426" spans="1:13">
      <c r="A426" s="9" t="s">
        <v>108</v>
      </c>
      <c r="B426" s="10" t="s">
        <v>109</v>
      </c>
      <c r="C426">
        <v>2022</v>
      </c>
      <c r="D426" t="s">
        <v>26</v>
      </c>
      <c r="E426" s="3">
        <v>1426337088</v>
      </c>
      <c r="F426" s="3">
        <v>566321535</v>
      </c>
      <c r="G426">
        <v>80822942</v>
      </c>
      <c r="H426">
        <v>35303565</v>
      </c>
      <c r="I426">
        <v>-170231771</v>
      </c>
      <c r="J426">
        <v>-13460994</v>
      </c>
      <c r="K426">
        <v>0.39704606999999997</v>
      </c>
      <c r="L426">
        <v>-0.119348906</v>
      </c>
      <c r="M426">
        <v>-9.4374560000000003E-3</v>
      </c>
    </row>
    <row r="427" spans="1:13">
      <c r="A427" s="9" t="s">
        <v>110</v>
      </c>
      <c r="B427" s="10" t="s">
        <v>111</v>
      </c>
      <c r="C427">
        <v>2022</v>
      </c>
      <c r="D427" t="s">
        <v>26</v>
      </c>
      <c r="E427" s="3">
        <v>2063624993</v>
      </c>
      <c r="F427" s="3">
        <v>262045382</v>
      </c>
      <c r="G427">
        <v>25694281</v>
      </c>
      <c r="H427">
        <v>4184025</v>
      </c>
      <c r="I427">
        <v>214063523</v>
      </c>
      <c r="J427">
        <v>348490073</v>
      </c>
      <c r="K427">
        <v>0.12698304299999999</v>
      </c>
      <c r="L427">
        <v>0.103731794</v>
      </c>
      <c r="M427">
        <v>0.156015602</v>
      </c>
    </row>
    <row r="428" spans="1:13">
      <c r="A428" s="9" t="s">
        <v>112</v>
      </c>
      <c r="B428" s="10" t="s">
        <v>113</v>
      </c>
      <c r="C428">
        <v>2022</v>
      </c>
      <c r="D428" t="s">
        <v>26</v>
      </c>
      <c r="E428" s="3">
        <v>822032855</v>
      </c>
      <c r="F428" s="3">
        <v>187116295</v>
      </c>
      <c r="G428">
        <v>44690451</v>
      </c>
      <c r="H428">
        <v>19198077</v>
      </c>
      <c r="I428">
        <v>107441177</v>
      </c>
      <c r="J428">
        <v>175399054</v>
      </c>
      <c r="K428">
        <v>0.22762629700000001</v>
      </c>
      <c r="L428">
        <v>0.130701804</v>
      </c>
      <c r="M428">
        <v>0.16571641500000001</v>
      </c>
    </row>
    <row r="429" spans="1:13">
      <c r="A429" s="9" t="s">
        <v>114</v>
      </c>
      <c r="B429" s="10" t="s">
        <v>115</v>
      </c>
      <c r="C429">
        <v>2022</v>
      </c>
      <c r="D429" t="s">
        <v>26</v>
      </c>
      <c r="E429" s="3">
        <v>5275930000</v>
      </c>
      <c r="F429" s="3">
        <v>2865348000</v>
      </c>
      <c r="G429">
        <v>279413000</v>
      </c>
      <c r="H429">
        <v>1181716000</v>
      </c>
      <c r="I429">
        <v>1540035000</v>
      </c>
      <c r="J429">
        <v>2782072000</v>
      </c>
      <c r="K429">
        <v>0.54309818399999998</v>
      </c>
      <c r="L429">
        <v>0.2918983</v>
      </c>
      <c r="M429">
        <v>0.53056769100000001</v>
      </c>
    </row>
    <row r="430" spans="1:13">
      <c r="A430" s="9" t="s">
        <v>116</v>
      </c>
      <c r="B430" s="10" t="s">
        <v>117</v>
      </c>
      <c r="C430">
        <v>2022</v>
      </c>
      <c r="D430" t="s">
        <v>26</v>
      </c>
      <c r="E430" s="3">
        <v>6505093000</v>
      </c>
      <c r="F430" s="3">
        <v>1148195000</v>
      </c>
      <c r="G430">
        <v>68306000</v>
      </c>
      <c r="H430">
        <v>282677000</v>
      </c>
      <c r="I430">
        <v>845650000</v>
      </c>
      <c r="J430">
        <v>2268006000</v>
      </c>
      <c r="K430">
        <v>0.17650708500000001</v>
      </c>
      <c r="L430">
        <v>0.12999814200000001</v>
      </c>
      <c r="M430">
        <v>0.35546717</v>
      </c>
    </row>
    <row r="431" spans="1:13">
      <c r="A431" s="9" t="s">
        <v>118</v>
      </c>
      <c r="B431" s="10" t="s">
        <v>119</v>
      </c>
      <c r="C431">
        <v>2022</v>
      </c>
      <c r="D431" t="s">
        <v>26</v>
      </c>
      <c r="E431" s="3" t="str">
        <v>Unavailable</v>
      </c>
      <c r="F431" s="3" t="str">
        <v>Unavailable</v>
      </c>
      <c r="G431" t="str">
        <v>Unavailable</v>
      </c>
      <c r="H431" t="str">
        <v>Unavailable</v>
      </c>
      <c r="I431" t="str">
        <v>Unavailable</v>
      </c>
      <c r="J431" t="str">
        <v>Unavailable</v>
      </c>
      <c r="K431" t="str">
        <v>Unavailable</v>
      </c>
      <c r="L431" t="str">
        <v>Unavailable</v>
      </c>
      <c r="M431" t="str">
        <v>Unavailable</v>
      </c>
    </row>
    <row r="432" spans="1:13">
      <c r="A432" s="9" t="s">
        <v>120</v>
      </c>
      <c r="B432" s="10" t="s">
        <v>121</v>
      </c>
      <c r="C432">
        <v>2022</v>
      </c>
      <c r="D432" t="s">
        <v>26</v>
      </c>
      <c r="E432" s="3">
        <v>54737007</v>
      </c>
      <c r="F432" s="3">
        <v>7726357</v>
      </c>
      <c r="G432">
        <v>905651</v>
      </c>
      <c r="H432">
        <v>122511</v>
      </c>
      <c r="I432">
        <v>-4335842</v>
      </c>
      <c r="J432">
        <v>6044667</v>
      </c>
      <c r="K432">
        <v>0.14115417399999999</v>
      </c>
      <c r="L432">
        <v>-7.9212258999999993E-2</v>
      </c>
      <c r="M432">
        <v>0.19333735199999999</v>
      </c>
    </row>
    <row r="433" spans="1:13">
      <c r="A433" s="9" t="s">
        <v>122</v>
      </c>
      <c r="B433" s="10" t="s">
        <v>123</v>
      </c>
      <c r="C433">
        <v>2022</v>
      </c>
      <c r="D433" t="s">
        <v>26</v>
      </c>
      <c r="E433" s="3">
        <v>135048211</v>
      </c>
      <c r="F433" s="3">
        <v>48954602</v>
      </c>
      <c r="G433">
        <v>3304070</v>
      </c>
      <c r="H433">
        <v>807689</v>
      </c>
      <c r="I433">
        <v>18992158</v>
      </c>
      <c r="J433">
        <v>24862478</v>
      </c>
      <c r="K433">
        <v>0.36249722699999998</v>
      </c>
      <c r="L433">
        <v>0.140632429</v>
      </c>
      <c r="M433">
        <v>0.21516069600000001</v>
      </c>
    </row>
    <row r="434" spans="1:13">
      <c r="A434" s="9" t="s">
        <v>124</v>
      </c>
      <c r="B434" s="10" t="s">
        <v>125</v>
      </c>
      <c r="C434">
        <v>2022</v>
      </c>
      <c r="D434" t="s">
        <v>26</v>
      </c>
      <c r="E434" s="3">
        <v>72928000</v>
      </c>
      <c r="F434" s="3">
        <v>-105877000</v>
      </c>
      <c r="G434">
        <v>9514000</v>
      </c>
      <c r="H434">
        <v>15136000</v>
      </c>
      <c r="I434">
        <v>-580476000</v>
      </c>
      <c r="J434">
        <v>-208820000</v>
      </c>
      <c r="K434">
        <v>-1.451801777</v>
      </c>
      <c r="L434">
        <v>-7.9595765690000002</v>
      </c>
      <c r="M434">
        <v>-3.6293741769999999</v>
      </c>
    </row>
    <row r="435" spans="1:13">
      <c r="A435" s="9" t="s">
        <v>126</v>
      </c>
      <c r="B435" s="10" t="s">
        <v>127</v>
      </c>
      <c r="C435">
        <v>2022</v>
      </c>
      <c r="D435" t="s">
        <v>26</v>
      </c>
      <c r="E435" s="3">
        <v>116047600</v>
      </c>
      <c r="F435" s="3">
        <v>115153809</v>
      </c>
      <c r="G435">
        <v>2986988</v>
      </c>
      <c r="H435">
        <v>381262</v>
      </c>
      <c r="I435">
        <v>100207371</v>
      </c>
      <c r="J435">
        <v>102845185</v>
      </c>
      <c r="K435">
        <v>0.99229806600000003</v>
      </c>
      <c r="L435">
        <v>0.86350231300000002</v>
      </c>
      <c r="M435">
        <v>0.88625165900000002</v>
      </c>
    </row>
    <row r="436" spans="1:13">
      <c r="A436" s="9" t="s">
        <v>128</v>
      </c>
      <c r="B436" s="10" t="s">
        <v>129</v>
      </c>
      <c r="C436">
        <v>2022</v>
      </c>
      <c r="D436" t="s">
        <v>26</v>
      </c>
      <c r="E436" s="3">
        <v>155347238</v>
      </c>
      <c r="F436" s="3">
        <v>22064195</v>
      </c>
      <c r="G436">
        <v>7551858</v>
      </c>
      <c r="H436">
        <v>1350469</v>
      </c>
      <c r="I436">
        <v>-38146774</v>
      </c>
      <c r="J436">
        <v>-20009752</v>
      </c>
      <c r="K436">
        <v>0.14203146</v>
      </c>
      <c r="L436">
        <v>-0.245558109</v>
      </c>
      <c r="M436">
        <v>-9.3828408000000002E-2</v>
      </c>
    </row>
    <row r="437" spans="1:13">
      <c r="A437" s="9" t="s">
        <v>130</v>
      </c>
      <c r="B437" s="10" t="s">
        <v>131</v>
      </c>
      <c r="C437">
        <v>2022</v>
      </c>
      <c r="D437" t="s">
        <v>26</v>
      </c>
      <c r="E437" s="3">
        <v>266226780</v>
      </c>
      <c r="F437" s="3">
        <v>16833157</v>
      </c>
      <c r="G437">
        <v>16049966</v>
      </c>
      <c r="H437">
        <v>3387122</v>
      </c>
      <c r="I437">
        <v>-44631079</v>
      </c>
      <c r="J437">
        <v>-19499667</v>
      </c>
      <c r="K437">
        <v>6.3228639000000003E-2</v>
      </c>
      <c r="L437">
        <v>-0.167643086</v>
      </c>
      <c r="M437">
        <v>-5.7754336000000003E-2</v>
      </c>
    </row>
    <row r="438" spans="1:13">
      <c r="A438" s="9" t="s">
        <v>132</v>
      </c>
      <c r="B438" s="10" t="s">
        <v>133</v>
      </c>
      <c r="C438">
        <v>2022</v>
      </c>
      <c r="D438" t="s">
        <v>26</v>
      </c>
      <c r="E438" s="3">
        <v>112317021</v>
      </c>
      <c r="F438" s="3">
        <v>3433114</v>
      </c>
      <c r="G438">
        <v>3473028</v>
      </c>
      <c r="H438">
        <v>3377170</v>
      </c>
      <c r="I438">
        <v>104330993</v>
      </c>
      <c r="J438">
        <v>21216903</v>
      </c>
      <c r="K438">
        <v>3.0566283999999999E-2</v>
      </c>
      <c r="L438">
        <v>0.92889743800000002</v>
      </c>
      <c r="M438">
        <v>1.336251831</v>
      </c>
    </row>
    <row r="439" spans="1:13">
      <c r="A439" s="9" t="s">
        <v>134</v>
      </c>
      <c r="B439" s="10" t="s">
        <v>135</v>
      </c>
      <c r="C439">
        <v>2022</v>
      </c>
      <c r="D439" t="s">
        <v>26</v>
      </c>
      <c r="E439" s="3">
        <v>508817000</v>
      </c>
      <c r="F439" s="3">
        <v>59679000</v>
      </c>
      <c r="G439">
        <v>31190000</v>
      </c>
      <c r="H439">
        <v>3916000</v>
      </c>
      <c r="I439">
        <v>-5059000</v>
      </c>
      <c r="J439">
        <v>48842999</v>
      </c>
      <c r="K439">
        <v>0.117289713</v>
      </c>
      <c r="L439">
        <v>-9.9426710000000001E-3</v>
      </c>
      <c r="M439">
        <v>6.0695692000000002E-2</v>
      </c>
    </row>
    <row r="440" spans="1:13">
      <c r="A440" s="9" t="s">
        <v>136</v>
      </c>
      <c r="B440" s="10" t="s">
        <v>137</v>
      </c>
      <c r="C440">
        <v>2022</v>
      </c>
      <c r="D440" t="s">
        <v>26</v>
      </c>
      <c r="E440" s="3">
        <v>1911180000</v>
      </c>
      <c r="F440" s="3">
        <v>403687000</v>
      </c>
      <c r="G440">
        <v>21644000</v>
      </c>
      <c r="H440">
        <v>40575000</v>
      </c>
      <c r="I440">
        <v>170054000</v>
      </c>
      <c r="J440">
        <v>415455000</v>
      </c>
      <c r="K440">
        <v>0.21122395599999999</v>
      </c>
      <c r="L440">
        <v>8.8978536999999996E-2</v>
      </c>
      <c r="M440">
        <v>0.22270429799999999</v>
      </c>
    </row>
    <row r="441" spans="1:13">
      <c r="A441" s="9" t="s">
        <v>138</v>
      </c>
      <c r="B441" s="10" t="s">
        <v>139</v>
      </c>
      <c r="C441">
        <v>2022</v>
      </c>
      <c r="D441" t="s">
        <v>26</v>
      </c>
      <c r="E441" s="3">
        <v>260654273</v>
      </c>
      <c r="F441" s="3">
        <v>42203036</v>
      </c>
      <c r="G441">
        <v>4293500</v>
      </c>
      <c r="H441">
        <v>5771188</v>
      </c>
      <c r="I441">
        <v>9795159</v>
      </c>
      <c r="J441">
        <v>25396343</v>
      </c>
      <c r="K441">
        <v>0.16191192800000001</v>
      </c>
      <c r="L441">
        <v>3.7579122999999999E-2</v>
      </c>
      <c r="M441">
        <v>7.3542547E-2</v>
      </c>
    </row>
    <row r="442" spans="1:13">
      <c r="A442" s="9" t="s">
        <v>140</v>
      </c>
      <c r="B442" s="10" t="s">
        <v>141</v>
      </c>
      <c r="C442">
        <v>2022</v>
      </c>
      <c r="D442" t="s">
        <v>26</v>
      </c>
      <c r="E442" s="3">
        <v>993837003</v>
      </c>
      <c r="F442" s="3">
        <v>416150445</v>
      </c>
      <c r="G442">
        <v>59911633</v>
      </c>
      <c r="H442">
        <v>213351619</v>
      </c>
      <c r="I442">
        <v>55528624</v>
      </c>
      <c r="J442">
        <v>428074846</v>
      </c>
      <c r="K442">
        <v>0.418731083</v>
      </c>
      <c r="L442">
        <v>5.5872969000000001E-2</v>
      </c>
      <c r="M442">
        <v>0.46160325899999999</v>
      </c>
    </row>
    <row r="443" spans="1:13">
      <c r="A443" s="9" t="s">
        <v>142</v>
      </c>
      <c r="B443" s="10" t="s">
        <v>143</v>
      </c>
      <c r="C443">
        <v>2022</v>
      </c>
      <c r="D443" t="s">
        <v>26</v>
      </c>
      <c r="E443" s="3">
        <v>531638000</v>
      </c>
      <c r="F443" s="3">
        <v>48626000</v>
      </c>
      <c r="G443">
        <v>18740000</v>
      </c>
      <c r="H443">
        <v>18157000</v>
      </c>
      <c r="I443">
        <v>8995000</v>
      </c>
      <c r="J443">
        <v>46963000</v>
      </c>
      <c r="K443">
        <v>9.1464492999999994E-2</v>
      </c>
      <c r="L443">
        <v>1.6919408E-2</v>
      </c>
      <c r="M443">
        <v>0.105970604</v>
      </c>
    </row>
    <row r="444" spans="1:13">
      <c r="A444" s="9" t="s">
        <v>144</v>
      </c>
      <c r="B444" s="10" t="s">
        <v>145</v>
      </c>
      <c r="C444">
        <v>2022</v>
      </c>
      <c r="D444" t="s">
        <v>26</v>
      </c>
      <c r="E444" s="3">
        <v>577211000</v>
      </c>
      <c r="F444" s="3">
        <v>120939000</v>
      </c>
      <c r="G444">
        <v>11670000</v>
      </c>
      <c r="H444">
        <v>10280000</v>
      </c>
      <c r="I444">
        <v>37016000</v>
      </c>
      <c r="J444">
        <v>121542000</v>
      </c>
      <c r="K444">
        <v>0.209523034</v>
      </c>
      <c r="L444">
        <v>6.4129062000000001E-2</v>
      </c>
      <c r="M444">
        <v>0.203131957</v>
      </c>
    </row>
    <row r="445" spans="1:13">
      <c r="A445" s="9" t="s">
        <v>146</v>
      </c>
      <c r="B445" s="10" t="s">
        <v>147</v>
      </c>
      <c r="C445">
        <v>2022</v>
      </c>
      <c r="D445" t="s">
        <v>26</v>
      </c>
      <c r="E445" s="3">
        <v>257631441</v>
      </c>
      <c r="F445" s="3">
        <v>-875399</v>
      </c>
      <c r="G445">
        <v>6997572</v>
      </c>
      <c r="H445">
        <v>2040867</v>
      </c>
      <c r="I445">
        <v>-38997304</v>
      </c>
      <c r="J445">
        <v>-16636880</v>
      </c>
      <c r="K445">
        <v>-3.397873E-3</v>
      </c>
      <c r="L445">
        <v>-0.15136857500000001</v>
      </c>
      <c r="M445">
        <v>-5.8183163000000003E-2</v>
      </c>
    </row>
    <row r="446" spans="1:13">
      <c r="A446" s="9" t="s">
        <v>148</v>
      </c>
      <c r="B446" s="10" t="s">
        <v>149</v>
      </c>
      <c r="C446">
        <v>2022</v>
      </c>
      <c r="D446" t="s">
        <v>26</v>
      </c>
      <c r="E446" s="3">
        <v>2266373000000</v>
      </c>
      <c r="F446" s="3">
        <v>1240643000000</v>
      </c>
      <c r="G446">
        <v>83700000000</v>
      </c>
      <c r="H446">
        <v>8882000000</v>
      </c>
      <c r="I446">
        <v>597215000000</v>
      </c>
      <c r="J446">
        <v>1250137000000</v>
      </c>
      <c r="K446">
        <v>0.54741342199999998</v>
      </c>
      <c r="L446">
        <v>0.26351134599999998</v>
      </c>
      <c r="M446">
        <v>0.55306959600000005</v>
      </c>
    </row>
    <row r="447" spans="1:13">
      <c r="A447" s="9" t="s">
        <v>150</v>
      </c>
      <c r="B447" s="10" t="s">
        <v>151</v>
      </c>
      <c r="C447">
        <v>2022</v>
      </c>
      <c r="D447" t="s">
        <v>26</v>
      </c>
      <c r="E447" s="3">
        <v>10613892189</v>
      </c>
      <c r="F447" s="3">
        <v>2503755462</v>
      </c>
      <c r="G447">
        <v>216679818</v>
      </c>
      <c r="H447">
        <v>74401947</v>
      </c>
      <c r="I447">
        <v>1978080000</v>
      </c>
      <c r="J447">
        <v>2546287755</v>
      </c>
      <c r="K447">
        <v>0.23589418600000001</v>
      </c>
      <c r="L447">
        <v>0.186367071</v>
      </c>
      <c r="M447">
        <v>0.23930448200000001</v>
      </c>
    </row>
    <row r="448" spans="1:13">
      <c r="A448" s="9" t="s">
        <v>152</v>
      </c>
      <c r="B448" s="10" t="s">
        <v>153</v>
      </c>
      <c r="C448">
        <v>2022</v>
      </c>
      <c r="D448" t="s">
        <v>26</v>
      </c>
      <c r="E448" s="3">
        <v>3695868000</v>
      </c>
      <c r="F448" s="3">
        <v>487655000</v>
      </c>
      <c r="G448">
        <v>35735000</v>
      </c>
      <c r="H448">
        <v>58027000</v>
      </c>
      <c r="I448">
        <v>80223000</v>
      </c>
      <c r="J448">
        <v>216334000</v>
      </c>
      <c r="K448">
        <v>0.13194600000000001</v>
      </c>
      <c r="L448">
        <v>2.1706132E-2</v>
      </c>
      <c r="M448">
        <v>5.7716075999999998E-2</v>
      </c>
    </row>
    <row r="449" spans="1:13">
      <c r="A449" s="9" t="s">
        <v>154</v>
      </c>
      <c r="B449" s="10" t="s">
        <v>155</v>
      </c>
      <c r="C449">
        <v>2022</v>
      </c>
      <c r="D449" t="s">
        <v>26</v>
      </c>
      <c r="E449" s="3">
        <v>3926186000</v>
      </c>
      <c r="F449" s="3">
        <v>551428000</v>
      </c>
      <c r="G449">
        <v>75888000</v>
      </c>
      <c r="H449">
        <v>109363000</v>
      </c>
      <c r="I449">
        <v>-169860000</v>
      </c>
      <c r="J449">
        <v>59374000</v>
      </c>
      <c r="K449">
        <v>0.140448771</v>
      </c>
      <c r="L449">
        <v>-4.3263360000000001E-2</v>
      </c>
      <c r="M449">
        <v>1.6781935000000001E-2</v>
      </c>
    </row>
    <row r="450" spans="1:13">
      <c r="A450" s="9" t="s">
        <v>156</v>
      </c>
      <c r="B450" s="10" t="s">
        <v>157</v>
      </c>
      <c r="C450">
        <v>2022</v>
      </c>
      <c r="D450" t="s">
        <v>26</v>
      </c>
      <c r="E450" s="3">
        <v>0</v>
      </c>
      <c r="F450" s="3">
        <v>-834000</v>
      </c>
      <c r="G450">
        <v>42174000</v>
      </c>
      <c r="H450">
        <v>557000</v>
      </c>
      <c r="I450">
        <v>393683000</v>
      </c>
      <c r="J450">
        <v>-25745000</v>
      </c>
      <c r="K450">
        <v>0</v>
      </c>
      <c r="L450">
        <v>0</v>
      </c>
      <c r="M450">
        <v>0</v>
      </c>
    </row>
    <row r="451" spans="1:13">
      <c r="A451" s="9" t="s">
        <v>158</v>
      </c>
      <c r="B451" s="10" t="s">
        <v>159</v>
      </c>
      <c r="C451">
        <v>2022</v>
      </c>
      <c r="D451" t="s">
        <v>26</v>
      </c>
      <c r="E451" s="3">
        <v>2648013000</v>
      </c>
      <c r="F451" s="3">
        <v>822709000</v>
      </c>
      <c r="G451">
        <v>30714000</v>
      </c>
      <c r="H451">
        <v>2476000</v>
      </c>
      <c r="I451">
        <v>308771000</v>
      </c>
      <c r="J451">
        <v>489934000</v>
      </c>
      <c r="K451">
        <v>0.31068918499999998</v>
      </c>
      <c r="L451">
        <v>0.11660479</v>
      </c>
      <c r="M451">
        <v>0.18501948400000001</v>
      </c>
    </row>
    <row r="452" spans="1:13">
      <c r="A452" s="9" t="s">
        <v>160</v>
      </c>
      <c r="B452" s="10" t="s">
        <v>161</v>
      </c>
      <c r="C452">
        <v>2022</v>
      </c>
      <c r="D452" t="s">
        <v>26</v>
      </c>
      <c r="E452" s="3">
        <v>18722258000</v>
      </c>
      <c r="F452" s="3">
        <v>5624223000</v>
      </c>
      <c r="G452">
        <v>122788000</v>
      </c>
      <c r="H452">
        <v>430016000</v>
      </c>
      <c r="I452">
        <v>1759812000</v>
      </c>
      <c r="J452">
        <v>4691172000</v>
      </c>
      <c r="K452">
        <v>0.30040302800000002</v>
      </c>
      <c r="L452">
        <v>9.3995713999999994E-2</v>
      </c>
      <c r="M452">
        <v>0.25981305300000002</v>
      </c>
    </row>
    <row r="453" spans="1:13">
      <c r="A453" s="9" t="s">
        <v>162</v>
      </c>
      <c r="B453" s="10" t="s">
        <v>163</v>
      </c>
      <c r="C453">
        <v>2022</v>
      </c>
      <c r="D453" t="s">
        <v>26</v>
      </c>
      <c r="E453" s="3">
        <v>1727041745</v>
      </c>
      <c r="F453" s="3">
        <v>420188678</v>
      </c>
      <c r="G453">
        <v>23949758</v>
      </c>
      <c r="H453">
        <v>27905387</v>
      </c>
      <c r="I453">
        <v>74865900</v>
      </c>
      <c r="J453">
        <v>220289976</v>
      </c>
      <c r="K453">
        <v>0.243299665</v>
      </c>
      <c r="L453">
        <v>4.3349212999999998E-2</v>
      </c>
      <c r="M453">
        <v>0.127704438</v>
      </c>
    </row>
    <row r="454" spans="1:13">
      <c r="A454" s="9" t="s">
        <v>164</v>
      </c>
      <c r="B454" s="10" t="s">
        <v>165</v>
      </c>
      <c r="C454">
        <v>2022</v>
      </c>
      <c r="D454" t="s">
        <v>26</v>
      </c>
      <c r="E454" s="3">
        <v>274649545</v>
      </c>
      <c r="F454" s="3">
        <v>87318792</v>
      </c>
      <c r="G454">
        <v>1712770</v>
      </c>
      <c r="H454">
        <v>801243</v>
      </c>
      <c r="I454">
        <v>48707066</v>
      </c>
      <c r="J454">
        <v>74630485</v>
      </c>
      <c r="K454">
        <v>0.31792804200000002</v>
      </c>
      <c r="L454">
        <v>0.17734260600000001</v>
      </c>
      <c r="M454">
        <v>0.27186939599999999</v>
      </c>
    </row>
    <row r="455" spans="1:13">
      <c r="A455" s="9" t="s">
        <v>166</v>
      </c>
      <c r="B455" s="10" t="s">
        <v>167</v>
      </c>
      <c r="C455">
        <v>2022</v>
      </c>
      <c r="D455" t="s">
        <v>26</v>
      </c>
      <c r="E455" s="3">
        <v>913649822</v>
      </c>
      <c r="F455" s="3">
        <v>397926038</v>
      </c>
      <c r="G455">
        <v>38621013</v>
      </c>
      <c r="H455">
        <v>36811751</v>
      </c>
      <c r="I455">
        <v>217480731</v>
      </c>
      <c r="J455">
        <v>312063777</v>
      </c>
      <c r="K455">
        <v>0.43553452199999998</v>
      </c>
      <c r="L455">
        <v>0.238035105</v>
      </c>
      <c r="M455">
        <v>0.34624015899999999</v>
      </c>
    </row>
    <row r="456" spans="1:13">
      <c r="A456" s="9" t="s">
        <v>168</v>
      </c>
      <c r="B456" s="10" t="s">
        <v>169</v>
      </c>
      <c r="C456">
        <v>2022</v>
      </c>
      <c r="D456" t="s">
        <v>26</v>
      </c>
      <c r="E456" s="3">
        <v>978000691</v>
      </c>
      <c r="F456" s="3">
        <v>366007026</v>
      </c>
      <c r="G456">
        <v>21551958</v>
      </c>
      <c r="H456">
        <v>35222933</v>
      </c>
      <c r="I456">
        <v>233009125</v>
      </c>
      <c r="J456">
        <v>324992277</v>
      </c>
      <c r="K456">
        <v>0.37424004900000002</v>
      </c>
      <c r="L456">
        <v>0.23825047099999999</v>
      </c>
      <c r="M456">
        <v>0.33101664800000002</v>
      </c>
    </row>
    <row r="457" spans="1:13">
      <c r="A457" s="9" t="s">
        <v>170</v>
      </c>
      <c r="B457" s="10" t="s">
        <v>171</v>
      </c>
      <c r="C457">
        <v>2022</v>
      </c>
      <c r="D457" t="s">
        <v>26</v>
      </c>
      <c r="E457" s="3" t="str">
        <v>Unavailable</v>
      </c>
      <c r="F457" s="3" t="str">
        <v>Unavailable</v>
      </c>
      <c r="G457" t="str">
        <v>Unavailable</v>
      </c>
      <c r="H457" t="str">
        <v>Unavailable</v>
      </c>
      <c r="I457" t="str">
        <v>Unavailable</v>
      </c>
      <c r="J457" t="str">
        <v>Unavailable</v>
      </c>
      <c r="K457" t="str">
        <v>Unavailable</v>
      </c>
      <c r="L457" t="str">
        <v>Unavailable</v>
      </c>
      <c r="M457" t="str">
        <v>Unavailable</v>
      </c>
    </row>
    <row r="458" spans="1:13">
      <c r="A458" s="9" t="s">
        <v>172</v>
      </c>
      <c r="B458" s="10" t="s">
        <v>173</v>
      </c>
      <c r="C458">
        <v>2022</v>
      </c>
      <c r="D458" t="s">
        <v>26</v>
      </c>
      <c r="E458" s="3" t="str">
        <v>Unavailable</v>
      </c>
      <c r="F458" s="3" t="str">
        <v>Unavailable</v>
      </c>
      <c r="G458" t="str">
        <v>Unavailable</v>
      </c>
      <c r="H458" t="str">
        <v>Unavailable</v>
      </c>
      <c r="I458" t="str">
        <v>Unavailable</v>
      </c>
      <c r="J458" t="str">
        <v>Unavailable</v>
      </c>
      <c r="K458" t="str">
        <v>Unavailable</v>
      </c>
      <c r="L458" t="str">
        <v>Unavailable</v>
      </c>
      <c r="M458" t="str">
        <v>Unavailable</v>
      </c>
    </row>
    <row r="459" spans="1:13">
      <c r="A459" s="9" t="s">
        <v>174</v>
      </c>
      <c r="B459" s="10" t="s">
        <v>175</v>
      </c>
      <c r="C459">
        <v>2022</v>
      </c>
      <c r="D459" t="s">
        <v>26</v>
      </c>
      <c r="E459" s="3">
        <v>7024050000</v>
      </c>
      <c r="F459" s="3">
        <v>970422000</v>
      </c>
      <c r="G459">
        <v>82617000</v>
      </c>
      <c r="H459">
        <v>39665000</v>
      </c>
      <c r="I459">
        <v>414145000</v>
      </c>
      <c r="J459">
        <v>1727705000</v>
      </c>
      <c r="K459">
        <v>0.13815704600000001</v>
      </c>
      <c r="L459">
        <v>5.8960998000000001E-2</v>
      </c>
      <c r="M459">
        <v>0.240172408</v>
      </c>
    </row>
    <row r="460" spans="1:13">
      <c r="A460" s="9" t="s">
        <v>176</v>
      </c>
      <c r="B460" s="10" t="s">
        <v>177</v>
      </c>
      <c r="C460">
        <v>2022</v>
      </c>
      <c r="D460" t="s">
        <v>26</v>
      </c>
      <c r="E460" s="3">
        <v>691864895</v>
      </c>
      <c r="F460" s="3">
        <v>176871592</v>
      </c>
      <c r="G460">
        <v>17073155</v>
      </c>
      <c r="H460">
        <v>24733613</v>
      </c>
      <c r="I460">
        <v>46894939</v>
      </c>
      <c r="J460">
        <v>128554141</v>
      </c>
      <c r="K460">
        <v>0.255644698</v>
      </c>
      <c r="L460">
        <v>6.7780486000000001E-2</v>
      </c>
      <c r="M460">
        <v>0.16065892500000001</v>
      </c>
    </row>
    <row r="461" spans="1:13">
      <c r="A461" s="9" t="s">
        <v>178</v>
      </c>
      <c r="B461" s="10" t="s">
        <v>179</v>
      </c>
      <c r="C461">
        <v>2022</v>
      </c>
      <c r="D461" t="s">
        <v>26</v>
      </c>
      <c r="E461" s="3">
        <v>10253628000</v>
      </c>
      <c r="F461" s="3">
        <v>4838675000</v>
      </c>
      <c r="G461">
        <v>64336000</v>
      </c>
      <c r="H461">
        <v>228607000</v>
      </c>
      <c r="I461">
        <v>3595291000</v>
      </c>
      <c r="J461">
        <v>4923902000</v>
      </c>
      <c r="K461">
        <v>0.47189882500000002</v>
      </c>
      <c r="L461">
        <v>0.35063599000000001</v>
      </c>
      <c r="M461">
        <v>0.52041735899999997</v>
      </c>
    </row>
    <row r="462" spans="1:13">
      <c r="A462" s="9" t="s">
        <v>180</v>
      </c>
      <c r="B462" s="10" t="s">
        <v>181</v>
      </c>
      <c r="C462">
        <v>2022</v>
      </c>
      <c r="D462" t="s">
        <v>26</v>
      </c>
      <c r="E462" s="3">
        <v>2205761925</v>
      </c>
      <c r="F462" s="3">
        <v>277308451</v>
      </c>
      <c r="G462">
        <v>18461750</v>
      </c>
      <c r="H462">
        <v>69659347</v>
      </c>
      <c r="I462">
        <v>52630638</v>
      </c>
      <c r="J462">
        <v>192827820</v>
      </c>
      <c r="K462">
        <v>0.12572002800000001</v>
      </c>
      <c r="L462">
        <v>2.3860525E-2</v>
      </c>
      <c r="M462">
        <v>8.1477206999999996E-2</v>
      </c>
    </row>
    <row r="463" spans="1:13">
      <c r="A463" s="9" t="s">
        <v>182</v>
      </c>
      <c r="B463" s="10" t="s">
        <v>183</v>
      </c>
      <c r="C463">
        <v>2022</v>
      </c>
      <c r="D463" t="s">
        <v>26</v>
      </c>
      <c r="E463" s="3">
        <v>2948471000</v>
      </c>
      <c r="F463" s="3">
        <v>536295000</v>
      </c>
      <c r="G463">
        <v>30146000</v>
      </c>
      <c r="H463">
        <v>1393000</v>
      </c>
      <c r="I463">
        <v>294501000</v>
      </c>
      <c r="J463">
        <v>621698000</v>
      </c>
      <c r="K463">
        <v>0.18188918900000001</v>
      </c>
      <c r="L463">
        <v>9.9882617000000007E-2</v>
      </c>
      <c r="M463">
        <v>0.173852482</v>
      </c>
    </row>
    <row r="464" spans="1:13">
      <c r="A464" s="9" t="s">
        <v>184</v>
      </c>
      <c r="B464" s="10" t="s">
        <v>185</v>
      </c>
      <c r="C464">
        <v>2022</v>
      </c>
      <c r="D464" t="s">
        <v>26</v>
      </c>
      <c r="E464" s="3">
        <v>647504000</v>
      </c>
      <c r="F464" s="3">
        <v>7436000</v>
      </c>
      <c r="G464">
        <v>6001000</v>
      </c>
      <c r="H464">
        <v>6242000</v>
      </c>
      <c r="I464">
        <v>-57867000</v>
      </c>
      <c r="J464">
        <v>17443000</v>
      </c>
      <c r="K464">
        <v>1.1484098999999999E-2</v>
      </c>
      <c r="L464">
        <v>-8.9369331999999996E-2</v>
      </c>
      <c r="M464">
        <v>2.9303294000000001E-2</v>
      </c>
    </row>
    <row r="465" spans="1:13">
      <c r="A465" s="9" t="s">
        <v>186</v>
      </c>
      <c r="B465" s="10" t="s">
        <v>187</v>
      </c>
      <c r="C465">
        <v>2022</v>
      </c>
      <c r="D465" t="s">
        <v>26</v>
      </c>
      <c r="E465" s="3">
        <v>11157015000</v>
      </c>
      <c r="F465" s="3">
        <v>-96840000</v>
      </c>
      <c r="G465">
        <v>328654000</v>
      </c>
      <c r="H465">
        <v>381152000</v>
      </c>
      <c r="I465">
        <v>-1243890000</v>
      </c>
      <c r="J465">
        <v>1541955000</v>
      </c>
      <c r="K465">
        <v>-8.6797409999999995E-3</v>
      </c>
      <c r="L465">
        <v>-0.11148949800000001</v>
      </c>
      <c r="M465">
        <v>0.14238548600000001</v>
      </c>
    </row>
    <row r="466" spans="1:13">
      <c r="A466" s="9" t="s">
        <v>188</v>
      </c>
      <c r="B466" s="10" t="s">
        <v>189</v>
      </c>
      <c r="C466">
        <v>2022</v>
      </c>
      <c r="D466" t="s">
        <v>26</v>
      </c>
      <c r="E466" s="3">
        <v>76349895</v>
      </c>
      <c r="F466" s="3">
        <v>4414681</v>
      </c>
      <c r="G466">
        <v>1677473</v>
      </c>
      <c r="H466">
        <v>192574</v>
      </c>
      <c r="I466">
        <v>-8762676</v>
      </c>
      <c r="J466">
        <v>8234318</v>
      </c>
      <c r="K466">
        <v>5.7821704000000002E-2</v>
      </c>
      <c r="L466">
        <v>-0.11476998099999999</v>
      </c>
      <c r="M466">
        <v>-6.9807862999999998E-2</v>
      </c>
    </row>
    <row r="467" spans="1:13">
      <c r="A467" s="9" t="s">
        <v>190</v>
      </c>
      <c r="B467" s="10" t="s">
        <v>191</v>
      </c>
      <c r="C467">
        <v>2022</v>
      </c>
      <c r="D467" t="s">
        <v>26</v>
      </c>
      <c r="E467" s="3">
        <v>814395347</v>
      </c>
      <c r="F467" s="3">
        <v>74943798</v>
      </c>
      <c r="G467">
        <v>4200497</v>
      </c>
      <c r="H467">
        <v>3948959</v>
      </c>
      <c r="I467">
        <v>-11788217</v>
      </c>
      <c r="J467">
        <v>48942143</v>
      </c>
      <c r="K467">
        <v>9.2023853000000003E-2</v>
      </c>
      <c r="L467">
        <v>-1.4474809E-2</v>
      </c>
      <c r="M467">
        <v>4.7159297000000003E-2</v>
      </c>
    </row>
    <row r="468" spans="1:13">
      <c r="A468" s="9" t="s">
        <v>192</v>
      </c>
      <c r="B468" s="10" t="s">
        <v>193</v>
      </c>
      <c r="C468">
        <v>2022</v>
      </c>
      <c r="D468" t="s">
        <v>26</v>
      </c>
      <c r="E468" s="3">
        <v>55952481000</v>
      </c>
      <c r="F468" s="3">
        <v>1683733000</v>
      </c>
      <c r="G468">
        <v>133261000</v>
      </c>
      <c r="H468">
        <v>1303086000</v>
      </c>
      <c r="I468">
        <v>-1114881000</v>
      </c>
      <c r="J468">
        <v>3331615000</v>
      </c>
      <c r="K468">
        <v>3.0092196000000002E-2</v>
      </c>
      <c r="L468">
        <v>-1.9925497E-2</v>
      </c>
      <c r="M468">
        <v>5.8554794E-2</v>
      </c>
    </row>
    <row r="469" spans="1:13">
      <c r="A469" s="9" t="s">
        <v>194</v>
      </c>
      <c r="B469" s="10" t="s">
        <v>195</v>
      </c>
      <c r="C469">
        <v>2022</v>
      </c>
      <c r="D469" t="s">
        <v>26</v>
      </c>
      <c r="E469" s="3">
        <v>2703535475</v>
      </c>
      <c r="F469" s="3">
        <v>801443092</v>
      </c>
      <c r="G469">
        <v>29977190</v>
      </c>
      <c r="H469">
        <v>1277230</v>
      </c>
      <c r="I469">
        <v>557719959</v>
      </c>
      <c r="J469">
        <v>1175230061</v>
      </c>
      <c r="K469">
        <v>0.296442602</v>
      </c>
      <c r="L469">
        <v>0.20629282099999999</v>
      </c>
      <c r="M469">
        <v>0.39964243999999999</v>
      </c>
    </row>
    <row r="470" spans="1:13">
      <c r="A470" s="9" t="s">
        <v>196</v>
      </c>
      <c r="B470" s="10" t="s">
        <v>197</v>
      </c>
      <c r="C470">
        <v>2022</v>
      </c>
      <c r="D470" t="s">
        <v>26</v>
      </c>
      <c r="E470" s="3">
        <v>2467200801</v>
      </c>
      <c r="F470" s="3">
        <v>873792993</v>
      </c>
      <c r="G470">
        <v>242294135</v>
      </c>
      <c r="H470">
        <v>302992606</v>
      </c>
      <c r="I470">
        <v>390448249</v>
      </c>
      <c r="J470">
        <v>1159301343</v>
      </c>
      <c r="K470">
        <v>0.35416371200000002</v>
      </c>
      <c r="L470">
        <v>0.15825556199999999</v>
      </c>
      <c r="M470">
        <v>0.29836911900000002</v>
      </c>
    </row>
    <row r="471" spans="1:13">
      <c r="A471" s="9" t="s">
        <v>198</v>
      </c>
      <c r="B471" s="10" t="s">
        <v>199</v>
      </c>
      <c r="C471">
        <v>2022</v>
      </c>
      <c r="D471" t="s">
        <v>26</v>
      </c>
      <c r="E471" s="3">
        <v>365463971</v>
      </c>
      <c r="F471" s="3">
        <v>63480591</v>
      </c>
      <c r="G471">
        <v>14217948</v>
      </c>
      <c r="H471">
        <v>827977</v>
      </c>
      <c r="I471">
        <v>16414481</v>
      </c>
      <c r="J471">
        <v>93984005</v>
      </c>
      <c r="K471">
        <v>0.17369862999999999</v>
      </c>
      <c r="L471">
        <v>4.4914087999999998E-2</v>
      </c>
      <c r="M471">
        <v>0.26228773500000002</v>
      </c>
    </row>
    <row r="472" spans="1:13">
      <c r="A472" s="9" t="s">
        <v>200</v>
      </c>
      <c r="B472" s="10" t="s">
        <v>201</v>
      </c>
      <c r="C472">
        <v>2022</v>
      </c>
      <c r="D472" t="s">
        <v>26</v>
      </c>
      <c r="E472" s="3">
        <v>535686000</v>
      </c>
      <c r="F472" s="3">
        <v>171688000</v>
      </c>
      <c r="G472">
        <v>5832000</v>
      </c>
      <c r="H472">
        <v>1269000</v>
      </c>
      <c r="I472">
        <v>112809000</v>
      </c>
      <c r="J472">
        <v>205746000</v>
      </c>
      <c r="K472">
        <v>0.32050118900000002</v>
      </c>
      <c r="L472">
        <v>0.21058791900000001</v>
      </c>
      <c r="M472">
        <v>0.36595692299999999</v>
      </c>
    </row>
    <row r="473" spans="1:13">
      <c r="A473" s="9" t="s">
        <v>202</v>
      </c>
      <c r="B473" s="10" t="s">
        <v>203</v>
      </c>
      <c r="C473">
        <v>2022</v>
      </c>
      <c r="D473" t="s">
        <v>26</v>
      </c>
      <c r="E473" s="3">
        <v>431381721</v>
      </c>
      <c r="F473" s="3">
        <v>145438946</v>
      </c>
      <c r="G473">
        <v>3012019</v>
      </c>
      <c r="H473">
        <v>976981</v>
      </c>
      <c r="I473">
        <v>115010427</v>
      </c>
      <c r="J473">
        <v>206934413</v>
      </c>
      <c r="K473">
        <v>0.33714675199999999</v>
      </c>
      <c r="L473">
        <v>0.26660941199999999</v>
      </c>
      <c r="M473">
        <v>0.46963758100000003</v>
      </c>
    </row>
    <row r="474" spans="1:13">
      <c r="A474" s="9" t="s">
        <v>204</v>
      </c>
      <c r="B474" s="10" t="s">
        <v>205</v>
      </c>
      <c r="C474">
        <v>2022</v>
      </c>
      <c r="D474" t="s">
        <v>26</v>
      </c>
      <c r="E474" s="3">
        <v>617958173</v>
      </c>
      <c r="F474" s="3">
        <v>215494785</v>
      </c>
      <c r="G474">
        <v>10638401</v>
      </c>
      <c r="H474">
        <v>28112350</v>
      </c>
      <c r="I474">
        <v>112023420</v>
      </c>
      <c r="J474">
        <v>214107994</v>
      </c>
      <c r="K474">
        <v>0.34872066499999999</v>
      </c>
      <c r="L474">
        <v>0.181279939</v>
      </c>
      <c r="M474">
        <v>0.40683242800000002</v>
      </c>
    </row>
    <row r="475" spans="1:13">
      <c r="A475" s="9" t="s">
        <v>206</v>
      </c>
      <c r="B475" s="10" t="s">
        <v>207</v>
      </c>
      <c r="C475">
        <v>2022</v>
      </c>
      <c r="D475" t="s">
        <v>26</v>
      </c>
      <c r="E475" s="3">
        <v>221216841</v>
      </c>
      <c r="F475" s="3">
        <v>70827155</v>
      </c>
      <c r="G475">
        <v>2095340</v>
      </c>
      <c r="H475">
        <v>53110</v>
      </c>
      <c r="I475">
        <v>22986944</v>
      </c>
      <c r="J475">
        <v>99555362</v>
      </c>
      <c r="K475">
        <v>0.32017071899999999</v>
      </c>
      <c r="L475">
        <v>0.10391136500000001</v>
      </c>
      <c r="M475">
        <v>0.37535188800000002</v>
      </c>
    </row>
    <row r="476" spans="1:13">
      <c r="A476" s="9" t="s">
        <v>208</v>
      </c>
      <c r="B476" s="10" t="s">
        <v>209</v>
      </c>
      <c r="C476">
        <v>2022</v>
      </c>
      <c r="D476" t="s">
        <v>26</v>
      </c>
      <c r="E476" s="3">
        <v>624740216</v>
      </c>
      <c r="F476" s="3">
        <v>57696429</v>
      </c>
      <c r="G476">
        <v>3107832</v>
      </c>
      <c r="H476">
        <v>12575607</v>
      </c>
      <c r="I476">
        <v>15739163</v>
      </c>
      <c r="J476">
        <v>65572658</v>
      </c>
      <c r="K476">
        <v>9.2352672999999996E-2</v>
      </c>
      <c r="L476">
        <v>2.5193132E-2</v>
      </c>
      <c r="M476">
        <v>0.10936016799999999</v>
      </c>
    </row>
    <row r="477" spans="1:13">
      <c r="A477" s="9" t="s">
        <v>210</v>
      </c>
      <c r="B477" s="10" t="s">
        <v>211</v>
      </c>
      <c r="C477">
        <v>2022</v>
      </c>
      <c r="D477" t="s">
        <v>26</v>
      </c>
      <c r="E477" s="3">
        <v>129371710</v>
      </c>
      <c r="F477" s="3">
        <v>28318941</v>
      </c>
      <c r="G477">
        <v>4331265</v>
      </c>
      <c r="H477">
        <v>3327234</v>
      </c>
      <c r="I477">
        <v>1709762</v>
      </c>
      <c r="J477">
        <v>19441873</v>
      </c>
      <c r="K477">
        <v>0.21889593199999999</v>
      </c>
      <c r="L477">
        <v>1.3215888E-2</v>
      </c>
      <c r="M477">
        <v>0.151754414</v>
      </c>
    </row>
    <row r="478" spans="1:13">
      <c r="A478" s="9" t="s">
        <v>212</v>
      </c>
      <c r="B478" s="10" t="s">
        <v>213</v>
      </c>
      <c r="C478">
        <v>2022</v>
      </c>
      <c r="D478" t="s">
        <v>26</v>
      </c>
      <c r="E478" s="3">
        <v>970949000</v>
      </c>
      <c r="F478" s="3">
        <v>274626000</v>
      </c>
      <c r="G478">
        <v>11892000</v>
      </c>
      <c r="H478">
        <v>15666000</v>
      </c>
      <c r="I478">
        <v>181006000</v>
      </c>
      <c r="J478">
        <v>354862000</v>
      </c>
      <c r="K478">
        <v>0.28284286800000003</v>
      </c>
      <c r="L478">
        <v>0.186421738</v>
      </c>
      <c r="M478">
        <v>0.37739263299999998</v>
      </c>
    </row>
    <row r="479" spans="1:13">
      <c r="A479" s="9" t="s">
        <v>214</v>
      </c>
      <c r="B479" s="10" t="s">
        <v>215</v>
      </c>
      <c r="C479">
        <v>2022</v>
      </c>
      <c r="D479" t="s">
        <v>26</v>
      </c>
      <c r="E479" s="3">
        <v>1022664166</v>
      </c>
      <c r="F479" s="3">
        <v>423198828</v>
      </c>
      <c r="G479">
        <v>20656308</v>
      </c>
      <c r="H479">
        <v>6788227</v>
      </c>
      <c r="I479">
        <v>355798550</v>
      </c>
      <c r="J479">
        <v>421745405</v>
      </c>
      <c r="K479">
        <v>0.413819944</v>
      </c>
      <c r="L479">
        <v>0.34791338300000002</v>
      </c>
      <c r="M479">
        <v>0.37172892299999999</v>
      </c>
    </row>
    <row r="480" spans="1:13">
      <c r="A480" s="9" t="s">
        <v>216</v>
      </c>
      <c r="B480" s="10" t="s">
        <v>217</v>
      </c>
      <c r="C480">
        <v>2022</v>
      </c>
      <c r="D480" t="s">
        <v>26</v>
      </c>
      <c r="E480" s="3">
        <v>1419821000</v>
      </c>
      <c r="F480" s="3">
        <v>568875000</v>
      </c>
      <c r="G480">
        <v>18278000</v>
      </c>
      <c r="H480">
        <v>16298000</v>
      </c>
      <c r="I480">
        <v>398838000</v>
      </c>
      <c r="J480">
        <v>650307000</v>
      </c>
      <c r="K480">
        <v>0.40066670399999998</v>
      </c>
      <c r="L480">
        <v>0.28090724099999997</v>
      </c>
      <c r="M480">
        <v>0.46346616899999998</v>
      </c>
    </row>
    <row r="481" spans="1:13">
      <c r="A481" s="9" t="s">
        <v>218</v>
      </c>
      <c r="B481" s="10" t="s">
        <v>219</v>
      </c>
      <c r="C481">
        <v>2022</v>
      </c>
      <c r="D481" t="s">
        <v>26</v>
      </c>
      <c r="E481" s="3">
        <v>678456217</v>
      </c>
      <c r="F481" s="3">
        <v>188485620</v>
      </c>
      <c r="G481">
        <v>13732009</v>
      </c>
      <c r="H481">
        <v>1029818</v>
      </c>
      <c r="I481">
        <v>130512557</v>
      </c>
      <c r="J481">
        <v>228789621</v>
      </c>
      <c r="K481">
        <v>0.27781545099999999</v>
      </c>
      <c r="L481">
        <v>0.19236695600000001</v>
      </c>
      <c r="M481">
        <v>0.34529969199999999</v>
      </c>
    </row>
    <row r="482" spans="1:13">
      <c r="A482" s="9" t="s">
        <v>220</v>
      </c>
      <c r="B482" s="10" t="s">
        <v>221</v>
      </c>
      <c r="C482">
        <v>2022</v>
      </c>
      <c r="D482" t="s">
        <v>26</v>
      </c>
      <c r="E482" s="3">
        <v>1222409001</v>
      </c>
      <c r="F482" s="3">
        <v>357348914</v>
      </c>
      <c r="G482">
        <v>14840779</v>
      </c>
      <c r="H482">
        <v>10349650</v>
      </c>
      <c r="I482">
        <v>300708182</v>
      </c>
      <c r="J482">
        <v>508281694</v>
      </c>
      <c r="K482">
        <v>0.29233171000000002</v>
      </c>
      <c r="L482">
        <v>0.24599637399999999</v>
      </c>
      <c r="M482">
        <v>0.42175958499999999</v>
      </c>
    </row>
    <row r="483" spans="1:13">
      <c r="A483" s="9" t="s">
        <v>222</v>
      </c>
      <c r="B483" s="10" t="s">
        <v>223</v>
      </c>
      <c r="C483">
        <v>2022</v>
      </c>
      <c r="D483" t="s">
        <v>26</v>
      </c>
      <c r="E483" s="3">
        <v>981168444</v>
      </c>
      <c r="F483" s="3">
        <v>284723069</v>
      </c>
      <c r="G483">
        <v>9706258</v>
      </c>
      <c r="H483">
        <v>8452401</v>
      </c>
      <c r="I483">
        <v>215407476</v>
      </c>
      <c r="J483">
        <v>405561826</v>
      </c>
      <c r="K483">
        <v>0.29018775600000002</v>
      </c>
      <c r="L483">
        <v>0.21954178999999999</v>
      </c>
      <c r="M483">
        <v>0.40872046000000001</v>
      </c>
    </row>
    <row r="484" spans="1:13">
      <c r="A484" s="9" t="s">
        <v>224</v>
      </c>
      <c r="B484" s="10" t="s">
        <v>225</v>
      </c>
      <c r="C484">
        <v>2022</v>
      </c>
      <c r="D484" t="s">
        <v>26</v>
      </c>
      <c r="E484" s="3">
        <v>784197000</v>
      </c>
      <c r="F484" s="3">
        <v>247709000</v>
      </c>
      <c r="G484">
        <v>12656000</v>
      </c>
      <c r="H484">
        <v>5229000</v>
      </c>
      <c r="I484">
        <v>143300000</v>
      </c>
      <c r="J484">
        <v>283444000</v>
      </c>
      <c r="K484">
        <v>0.31587598500000003</v>
      </c>
      <c r="L484">
        <v>0.182734696</v>
      </c>
      <c r="M484">
        <v>0.35789348900000001</v>
      </c>
    </row>
    <row r="485" spans="1:13">
      <c r="A485" s="9" t="s">
        <v>226</v>
      </c>
      <c r="B485" s="10" t="s">
        <v>227</v>
      </c>
      <c r="C485">
        <v>2022</v>
      </c>
      <c r="D485" t="s">
        <v>26</v>
      </c>
      <c r="E485" s="3">
        <v>297549464</v>
      </c>
      <c r="F485" s="3">
        <v>63433985</v>
      </c>
      <c r="G485">
        <v>8084399</v>
      </c>
      <c r="H485">
        <v>7345044</v>
      </c>
      <c r="I485">
        <v>20967188</v>
      </c>
      <c r="J485">
        <v>92542362</v>
      </c>
      <c r="K485">
        <v>0.213188033</v>
      </c>
      <c r="L485">
        <v>7.0466227000000006E-2</v>
      </c>
      <c r="M485">
        <v>0.32691739600000003</v>
      </c>
    </row>
    <row r="486" spans="1:13">
      <c r="A486" s="9" t="s">
        <v>228</v>
      </c>
      <c r="B486" s="10" t="s">
        <v>229</v>
      </c>
      <c r="C486">
        <v>2022</v>
      </c>
      <c r="D486" t="s">
        <v>26</v>
      </c>
      <c r="E486" s="3">
        <v>251861520</v>
      </c>
      <c r="F486" s="3">
        <v>81389882</v>
      </c>
      <c r="G486">
        <v>3449962</v>
      </c>
      <c r="H486">
        <v>326758</v>
      </c>
      <c r="I486">
        <v>30893914</v>
      </c>
      <c r="J486">
        <v>99868470</v>
      </c>
      <c r="K486">
        <v>0.323153303</v>
      </c>
      <c r="L486">
        <v>0.122662303</v>
      </c>
      <c r="M486">
        <v>0.25378237599999998</v>
      </c>
    </row>
    <row r="487" spans="1:13">
      <c r="A487" s="9" t="s">
        <v>230</v>
      </c>
      <c r="B487" s="10" t="s">
        <v>231</v>
      </c>
      <c r="C487">
        <v>2022</v>
      </c>
      <c r="D487" t="s">
        <v>26</v>
      </c>
      <c r="E487" s="3">
        <v>598006116</v>
      </c>
      <c r="F487" s="3">
        <v>229189290</v>
      </c>
      <c r="G487">
        <v>4782846</v>
      </c>
      <c r="H487">
        <v>2595571</v>
      </c>
      <c r="I487">
        <v>189839971</v>
      </c>
      <c r="J487">
        <v>298034529</v>
      </c>
      <c r="K487">
        <v>0.38325576300000003</v>
      </c>
      <c r="L487">
        <v>0.31745489900000001</v>
      </c>
      <c r="M487">
        <v>0.49920870699999997</v>
      </c>
    </row>
    <row r="488" spans="1:13">
      <c r="A488" s="9" t="s">
        <v>232</v>
      </c>
      <c r="B488" s="10" t="s">
        <v>233</v>
      </c>
      <c r="C488">
        <v>2022</v>
      </c>
      <c r="D488" t="s">
        <v>26</v>
      </c>
      <c r="E488" s="3">
        <v>9549545554</v>
      </c>
      <c r="F488" s="3">
        <v>2085622204</v>
      </c>
      <c r="G488">
        <v>31748160</v>
      </c>
      <c r="H488">
        <v>83489404</v>
      </c>
      <c r="I488">
        <v>1079509086</v>
      </c>
      <c r="J488">
        <v>1473953393</v>
      </c>
      <c r="K488">
        <v>0.21840015199999999</v>
      </c>
      <c r="L488">
        <v>0.11304298</v>
      </c>
      <c r="M488">
        <v>-8.4756799999999993E-3</v>
      </c>
    </row>
    <row r="489" spans="1:13">
      <c r="A489" s="9" t="s">
        <v>234</v>
      </c>
      <c r="B489" s="10" t="s">
        <v>235</v>
      </c>
      <c r="C489">
        <v>2022</v>
      </c>
      <c r="D489" t="s">
        <v>26</v>
      </c>
      <c r="E489" s="3">
        <v>2334112284</v>
      </c>
      <c r="F489" s="3">
        <v>1098938028</v>
      </c>
      <c r="G489">
        <v>71107089</v>
      </c>
      <c r="H489">
        <v>22880351</v>
      </c>
      <c r="I489">
        <v>599305261</v>
      </c>
      <c r="J489">
        <v>861816560</v>
      </c>
      <c r="K489">
        <v>0.47081626500000001</v>
      </c>
      <c r="L489">
        <v>0.25675939599999997</v>
      </c>
      <c r="M489">
        <v>0.37335770699999998</v>
      </c>
    </row>
    <row r="490" spans="1:13">
      <c r="A490" s="9" t="s">
        <v>236</v>
      </c>
      <c r="B490" s="10" t="s">
        <v>237</v>
      </c>
      <c r="C490">
        <v>2022</v>
      </c>
      <c r="D490" t="s">
        <v>26</v>
      </c>
      <c r="E490" s="3">
        <v>6031066000</v>
      </c>
      <c r="F490" s="3">
        <v>1265064000</v>
      </c>
      <c r="G490">
        <v>26170000</v>
      </c>
      <c r="H490">
        <v>50107000</v>
      </c>
      <c r="I490">
        <v>440174000</v>
      </c>
      <c r="J490">
        <v>651877000</v>
      </c>
      <c r="K490">
        <v>0.209757943</v>
      </c>
      <c r="L490">
        <v>7.2984443999999996E-2</v>
      </c>
      <c r="M490">
        <v>0.108086531</v>
      </c>
    </row>
    <row r="491" spans="1:13">
      <c r="A491" s="9" t="s">
        <v>238</v>
      </c>
      <c r="B491" s="10" t="s">
        <v>239</v>
      </c>
      <c r="C491">
        <v>2022</v>
      </c>
      <c r="D491" t="s">
        <v>26</v>
      </c>
      <c r="E491" s="3">
        <v>2487983135</v>
      </c>
      <c r="F491" s="3">
        <v>895101842</v>
      </c>
      <c r="G491">
        <v>121118244</v>
      </c>
      <c r="H491">
        <v>70491351</v>
      </c>
      <c r="I491">
        <v>274463823</v>
      </c>
      <c r="J491">
        <v>536705743</v>
      </c>
      <c r="K491">
        <v>0.35977006</v>
      </c>
      <c r="L491">
        <v>0.110315789</v>
      </c>
      <c r="M491">
        <v>0.216349444</v>
      </c>
    </row>
    <row r="492" spans="1:13">
      <c r="A492" s="9" t="s">
        <v>240</v>
      </c>
      <c r="B492" s="10" t="s">
        <v>241</v>
      </c>
      <c r="C492">
        <v>2022</v>
      </c>
      <c r="D492" t="s">
        <v>26</v>
      </c>
      <c r="E492" s="3">
        <v>917934901</v>
      </c>
      <c r="F492" s="3">
        <v>289680517</v>
      </c>
      <c r="G492">
        <v>21848320</v>
      </c>
      <c r="H492">
        <v>0</v>
      </c>
      <c r="I492">
        <v>170074845</v>
      </c>
      <c r="J492">
        <v>244183471</v>
      </c>
      <c r="K492">
        <v>0.31557849799999999</v>
      </c>
      <c r="L492">
        <v>0.18527985499999999</v>
      </c>
      <c r="M492">
        <v>0.26482756400000002</v>
      </c>
    </row>
    <row r="493" spans="1:13">
      <c r="A493" s="9" t="s">
        <v>242</v>
      </c>
      <c r="B493" s="10" t="s">
        <v>243</v>
      </c>
      <c r="C493">
        <v>2022</v>
      </c>
      <c r="D493" t="s">
        <v>26</v>
      </c>
      <c r="E493" s="3">
        <v>1798679985</v>
      </c>
      <c r="F493" s="3">
        <v>516594396</v>
      </c>
      <c r="G493">
        <v>24819718</v>
      </c>
      <c r="H493">
        <v>59098016</v>
      </c>
      <c r="I493">
        <v>22826074</v>
      </c>
      <c r="J493">
        <v>214868334</v>
      </c>
      <c r="K493">
        <v>0.287207508</v>
      </c>
      <c r="L493">
        <v>1.2690458999999999E-2</v>
      </c>
      <c r="M493">
        <v>0.113874684</v>
      </c>
    </row>
    <row r="494" spans="1:13">
      <c r="A494" s="9" t="s">
        <v>244</v>
      </c>
      <c r="B494" s="10" t="s">
        <v>245</v>
      </c>
      <c r="C494">
        <v>2022</v>
      </c>
      <c r="D494" t="s">
        <v>26</v>
      </c>
      <c r="E494" s="3">
        <v>1122397025</v>
      </c>
      <c r="F494" s="3">
        <v>416018666</v>
      </c>
      <c r="G494">
        <v>19760898</v>
      </c>
      <c r="H494">
        <v>21709419</v>
      </c>
      <c r="I494">
        <v>257336168</v>
      </c>
      <c r="J494">
        <v>388642397</v>
      </c>
      <c r="K494">
        <v>0.370651968</v>
      </c>
      <c r="L494">
        <v>0.229273744</v>
      </c>
      <c r="M494">
        <v>0.35306035800000002</v>
      </c>
    </row>
    <row r="495" spans="1:13">
      <c r="A495" s="9" t="s">
        <v>246</v>
      </c>
      <c r="B495" s="10" t="s">
        <v>247</v>
      </c>
      <c r="C495">
        <v>2022</v>
      </c>
      <c r="D495" t="s">
        <v>26</v>
      </c>
      <c r="E495" s="3">
        <v>1136538153</v>
      </c>
      <c r="F495" s="3">
        <v>97351253</v>
      </c>
      <c r="G495">
        <v>44648523</v>
      </c>
      <c r="H495">
        <v>31420996</v>
      </c>
      <c r="I495">
        <v>-142500986</v>
      </c>
      <c r="J495">
        <v>22787743</v>
      </c>
      <c r="K495">
        <v>8.5655947999999996E-2</v>
      </c>
      <c r="L495">
        <v>-0.125381612</v>
      </c>
      <c r="M495">
        <v>4.2353427999999999E-2</v>
      </c>
    </row>
    <row r="496" spans="1:13">
      <c r="A496" s="9" t="s">
        <v>248</v>
      </c>
      <c r="B496" s="10" t="s">
        <v>249</v>
      </c>
      <c r="C496">
        <v>2022</v>
      </c>
      <c r="D496" t="s">
        <v>26</v>
      </c>
      <c r="E496" s="3">
        <v>2151743736</v>
      </c>
      <c r="F496" s="3">
        <v>680008503</v>
      </c>
      <c r="G496">
        <v>83967098</v>
      </c>
      <c r="H496">
        <v>65986225</v>
      </c>
      <c r="I496">
        <v>75182816</v>
      </c>
      <c r="J496">
        <v>297413100</v>
      </c>
      <c r="K496">
        <v>0.31602671399999999</v>
      </c>
      <c r="L496">
        <v>3.4940414000000003E-2</v>
      </c>
      <c r="M496">
        <v>0.13717121800000001</v>
      </c>
    </row>
    <row r="497" spans="1:13">
      <c r="A497" s="9" t="s">
        <v>250</v>
      </c>
      <c r="B497" s="10" t="s">
        <v>251</v>
      </c>
      <c r="C497">
        <v>2022</v>
      </c>
      <c r="D497" t="s">
        <v>26</v>
      </c>
      <c r="E497" s="3">
        <v>568395086</v>
      </c>
      <c r="F497" s="3">
        <v>134946134</v>
      </c>
      <c r="G497">
        <v>8479705</v>
      </c>
      <c r="H497">
        <v>55463063</v>
      </c>
      <c r="I497">
        <v>40165884</v>
      </c>
      <c r="J497">
        <v>209196006</v>
      </c>
      <c r="K497">
        <v>0.237416081</v>
      </c>
      <c r="L497">
        <v>7.0665432E-2</v>
      </c>
      <c r="M497">
        <v>0.36804682399999999</v>
      </c>
    </row>
    <row r="498" spans="1:13">
      <c r="A498" s="9" t="s">
        <v>252</v>
      </c>
      <c r="B498" s="10" t="s">
        <v>253</v>
      </c>
      <c r="C498">
        <v>2022</v>
      </c>
      <c r="D498" t="s">
        <v>26</v>
      </c>
      <c r="E498" s="3">
        <v>1999626921</v>
      </c>
      <c r="F498" s="3">
        <v>327043223</v>
      </c>
      <c r="G498">
        <v>12908657</v>
      </c>
      <c r="H498">
        <v>31950783</v>
      </c>
      <c r="I498">
        <v>34161868</v>
      </c>
      <c r="J498">
        <v>128820190</v>
      </c>
      <c r="K498">
        <v>0.16355212</v>
      </c>
      <c r="L498">
        <v>1.7084121000000001E-2</v>
      </c>
      <c r="M498">
        <v>6.3525984999999993E-2</v>
      </c>
    </row>
    <row r="499" spans="1:13">
      <c r="A499" s="9" t="s">
        <v>254</v>
      </c>
      <c r="B499" s="10" t="s">
        <v>255</v>
      </c>
      <c r="C499">
        <v>2022</v>
      </c>
      <c r="D499" t="s">
        <v>26</v>
      </c>
      <c r="E499" s="3">
        <v>508801895</v>
      </c>
      <c r="F499" s="3">
        <v>212209908</v>
      </c>
      <c r="G499">
        <v>6240222</v>
      </c>
      <c r="H499">
        <v>2543048</v>
      </c>
      <c r="I499">
        <v>53436256</v>
      </c>
      <c r="J499">
        <v>135830068</v>
      </c>
      <c r="K499">
        <v>0.41707766800000001</v>
      </c>
      <c r="L499">
        <v>0.105023697</v>
      </c>
      <c r="M499">
        <v>0.26696061700000001</v>
      </c>
    </row>
    <row r="500" spans="1:13">
      <c r="A500" s="9" t="s">
        <v>256</v>
      </c>
      <c r="B500" s="10" t="s">
        <v>257</v>
      </c>
      <c r="C500">
        <v>2022</v>
      </c>
      <c r="D500" t="s">
        <v>26</v>
      </c>
      <c r="E500" s="3">
        <v>8310738514</v>
      </c>
      <c r="F500" s="3">
        <v>2748135218</v>
      </c>
      <c r="G500">
        <v>133185187</v>
      </c>
      <c r="H500">
        <v>60894772</v>
      </c>
      <c r="I500">
        <v>1650750047</v>
      </c>
      <c r="J500">
        <v>2147169336</v>
      </c>
      <c r="K500">
        <v>0.33067280500000001</v>
      </c>
      <c r="L500">
        <v>0.19862856300000001</v>
      </c>
      <c r="M500">
        <v>0.24320921200000001</v>
      </c>
    </row>
    <row r="501" spans="1:13">
      <c r="A501" s="9" t="s">
        <v>258</v>
      </c>
      <c r="B501" s="10" t="s">
        <v>259</v>
      </c>
      <c r="C501">
        <v>2022</v>
      </c>
      <c r="D501" t="s">
        <v>26</v>
      </c>
      <c r="E501" s="3">
        <v>713821099</v>
      </c>
      <c r="F501" s="3">
        <v>154846902</v>
      </c>
      <c r="G501">
        <v>67643538</v>
      </c>
      <c r="H501">
        <v>20986801</v>
      </c>
      <c r="I501">
        <v>17566594</v>
      </c>
      <c r="J501">
        <v>60981068</v>
      </c>
      <c r="K501">
        <v>0.21692676499999999</v>
      </c>
      <c r="L501">
        <v>2.4609239000000002E-2</v>
      </c>
      <c r="M501">
        <v>6.8260702000000006E-2</v>
      </c>
    </row>
    <row r="502" spans="1:13">
      <c r="A502" s="9" t="s">
        <v>260</v>
      </c>
      <c r="B502" s="10" t="s">
        <v>261</v>
      </c>
      <c r="C502">
        <v>2022</v>
      </c>
      <c r="D502" t="s">
        <v>26</v>
      </c>
      <c r="E502" s="3">
        <v>916672111</v>
      </c>
      <c r="F502" s="3">
        <v>593922736</v>
      </c>
      <c r="G502">
        <v>19666137</v>
      </c>
      <c r="H502">
        <v>122260</v>
      </c>
      <c r="I502">
        <v>171314162</v>
      </c>
      <c r="J502">
        <v>212220572</v>
      </c>
      <c r="K502">
        <v>0.647911864</v>
      </c>
      <c r="L502">
        <v>0.18688706699999999</v>
      </c>
      <c r="M502">
        <v>0.24420835399999999</v>
      </c>
    </row>
    <row r="503" spans="1:13">
      <c r="A503" s="9" t="s">
        <v>262</v>
      </c>
      <c r="B503" s="10" t="s">
        <v>263</v>
      </c>
      <c r="C503">
        <v>2022</v>
      </c>
      <c r="D503" t="s">
        <v>26</v>
      </c>
      <c r="E503" s="3">
        <v>302662218</v>
      </c>
      <c r="F503" s="3">
        <v>177676071</v>
      </c>
      <c r="G503">
        <v>42562480</v>
      </c>
      <c r="H503">
        <v>5833312</v>
      </c>
      <c r="I503">
        <v>59451749</v>
      </c>
      <c r="J503">
        <v>81124593</v>
      </c>
      <c r="K503">
        <v>0.58704410500000004</v>
      </c>
      <c r="L503">
        <v>0.19642937099999999</v>
      </c>
      <c r="M503">
        <v>0.26748042900000002</v>
      </c>
    </row>
    <row r="504" spans="1:13">
      <c r="A504" s="9" t="s">
        <v>264</v>
      </c>
      <c r="B504" s="10" t="s">
        <v>265</v>
      </c>
      <c r="C504">
        <v>2022</v>
      </c>
      <c r="D504" t="s">
        <v>26</v>
      </c>
      <c r="E504" s="3" t="str">
        <v>Unavailable</v>
      </c>
      <c r="F504" s="3" t="str">
        <v>Unavailable</v>
      </c>
      <c r="G504" t="str">
        <v>Unavailable</v>
      </c>
      <c r="H504" t="str">
        <v>Unavailable</v>
      </c>
      <c r="I504" t="str">
        <v>Unavailable</v>
      </c>
      <c r="J504" t="str">
        <v>Unavailable</v>
      </c>
      <c r="K504" t="str">
        <v>Unavailable</v>
      </c>
      <c r="L504" t="str">
        <v>Unavailable</v>
      </c>
      <c r="M504" t="str">
        <v>Unavailable</v>
      </c>
    </row>
    <row r="505" spans="1:13">
      <c r="A505" s="9" t="s">
        <v>266</v>
      </c>
      <c r="B505" s="10" t="s">
        <v>267</v>
      </c>
      <c r="C505">
        <v>2022</v>
      </c>
      <c r="D505" t="s">
        <v>26</v>
      </c>
      <c r="E505" s="3" t="str">
        <v>Unavailable</v>
      </c>
      <c r="F505" s="3" t="str">
        <v>Unavailable</v>
      </c>
      <c r="G505" t="str">
        <v>Unavailable</v>
      </c>
      <c r="H505" t="str">
        <v>Unavailable</v>
      </c>
      <c r="I505" t="str">
        <v>Unavailable</v>
      </c>
      <c r="J505" t="str">
        <v>Unavailable</v>
      </c>
      <c r="K505" t="str">
        <v>Unavailable</v>
      </c>
      <c r="L505" t="str">
        <v>Unavailable</v>
      </c>
      <c r="M505" t="str">
        <v>Unavailable</v>
      </c>
    </row>
    <row r="506" spans="1:13">
      <c r="A506" s="9" t="s">
        <v>268</v>
      </c>
      <c r="B506" s="10" t="s">
        <v>269</v>
      </c>
      <c r="C506">
        <v>2022</v>
      </c>
      <c r="D506" t="s">
        <v>26</v>
      </c>
      <c r="E506" s="3">
        <v>2051276000</v>
      </c>
      <c r="F506" s="3">
        <v>456114000</v>
      </c>
      <c r="G506">
        <v>34274000</v>
      </c>
      <c r="H506">
        <v>149208000</v>
      </c>
      <c r="I506">
        <v>110539000</v>
      </c>
      <c r="J506">
        <v>393740000</v>
      </c>
      <c r="K506">
        <v>0.22235623099999999</v>
      </c>
      <c r="L506">
        <v>5.3887921999999998E-2</v>
      </c>
      <c r="M506">
        <v>0.19244460499999999</v>
      </c>
    </row>
    <row r="507" spans="1:13">
      <c r="A507" s="9" t="s">
        <v>270</v>
      </c>
      <c r="B507" s="10" t="s">
        <v>271</v>
      </c>
      <c r="C507">
        <v>2022</v>
      </c>
      <c r="D507" t="s">
        <v>26</v>
      </c>
      <c r="E507" s="3">
        <v>8582580000</v>
      </c>
      <c r="F507" s="3">
        <v>1378128000</v>
      </c>
      <c r="G507">
        <v>16651000</v>
      </c>
      <c r="H507">
        <v>321601000</v>
      </c>
      <c r="I507">
        <v>1040909000</v>
      </c>
      <c r="J507">
        <v>2865150000</v>
      </c>
      <c r="K507">
        <v>0.16057269499999999</v>
      </c>
      <c r="L507">
        <v>0.12128159600000001</v>
      </c>
      <c r="M507">
        <v>0.31538255399999998</v>
      </c>
    </row>
    <row r="508" spans="1:13">
      <c r="A508" s="9" t="s">
        <v>272</v>
      </c>
      <c r="B508" s="10" t="s">
        <v>273</v>
      </c>
      <c r="C508">
        <v>2022</v>
      </c>
      <c r="D508" t="s">
        <v>26</v>
      </c>
      <c r="E508" s="3">
        <v>1977037000</v>
      </c>
      <c r="F508" s="3">
        <v>-38223000</v>
      </c>
      <c r="G508">
        <v>79900000</v>
      </c>
      <c r="H508">
        <v>30548000</v>
      </c>
      <c r="I508">
        <v>-244488000</v>
      </c>
      <c r="J508">
        <v>115581000</v>
      </c>
      <c r="K508">
        <v>-1.9333477000000002E-2</v>
      </c>
      <c r="L508">
        <v>-0.12366384699999999</v>
      </c>
      <c r="M508">
        <v>5.6913452000000003E-2</v>
      </c>
    </row>
    <row r="509" spans="1:13">
      <c r="A509" s="9" t="s">
        <v>274</v>
      </c>
      <c r="B509" s="10" t="s">
        <v>275</v>
      </c>
      <c r="C509">
        <v>2022</v>
      </c>
      <c r="D509" t="s">
        <v>26</v>
      </c>
      <c r="E509" s="3">
        <v>1242685000</v>
      </c>
      <c r="F509" s="3">
        <v>99301000</v>
      </c>
      <c r="G509">
        <v>46186000</v>
      </c>
      <c r="H509">
        <v>69944000</v>
      </c>
      <c r="I509">
        <v>-96354000</v>
      </c>
      <c r="J509">
        <v>154561000</v>
      </c>
      <c r="K509">
        <v>7.9908424000000006E-2</v>
      </c>
      <c r="L509">
        <v>-7.7536945999999995E-2</v>
      </c>
      <c r="M509">
        <v>0.175824123</v>
      </c>
    </row>
    <row r="510" spans="1:13">
      <c r="A510" s="9" t="s">
        <v>276</v>
      </c>
      <c r="B510" s="10" t="s">
        <v>277</v>
      </c>
      <c r="C510">
        <v>2022</v>
      </c>
      <c r="D510" t="s">
        <v>26</v>
      </c>
      <c r="E510" s="3">
        <v>7852211128</v>
      </c>
      <c r="F510" s="3">
        <v>272183564</v>
      </c>
      <c r="G510">
        <v>19009092</v>
      </c>
      <c r="H510">
        <v>114968010</v>
      </c>
      <c r="I510">
        <v>75177274</v>
      </c>
      <c r="J510">
        <v>498109717</v>
      </c>
      <c r="K510">
        <v>3.4663302E-2</v>
      </c>
      <c r="L510">
        <v>9.5740259999999994E-3</v>
      </c>
      <c r="M510">
        <v>5.4526524E-2</v>
      </c>
    </row>
    <row r="511" spans="1:13">
      <c r="A511" s="9" t="s">
        <v>278</v>
      </c>
      <c r="B511" s="10" t="s">
        <v>279</v>
      </c>
      <c r="C511">
        <v>2022</v>
      </c>
      <c r="D511" t="s">
        <v>26</v>
      </c>
      <c r="E511" s="3">
        <v>263353491</v>
      </c>
      <c r="F511" s="3">
        <v>97881388</v>
      </c>
      <c r="G511">
        <v>4301306</v>
      </c>
      <c r="H511">
        <v>993313</v>
      </c>
      <c r="I511">
        <v>21775621</v>
      </c>
      <c r="J511">
        <v>31150976</v>
      </c>
      <c r="K511">
        <v>0.37167302299999999</v>
      </c>
      <c r="L511">
        <v>8.2685902000000006E-2</v>
      </c>
      <c r="M511">
        <v>0.12482035</v>
      </c>
    </row>
    <row r="512" spans="1:13">
      <c r="A512" s="9" t="s">
        <v>280</v>
      </c>
      <c r="B512" s="10" t="s">
        <v>281</v>
      </c>
      <c r="C512">
        <v>2022</v>
      </c>
      <c r="D512" t="s">
        <v>26</v>
      </c>
      <c r="E512" s="3">
        <v>30318193</v>
      </c>
      <c r="F512" s="3">
        <v>12893378</v>
      </c>
      <c r="G512">
        <v>3699519</v>
      </c>
      <c r="H512">
        <v>5862022</v>
      </c>
      <c r="I512">
        <v>-31465495</v>
      </c>
      <c r="J512">
        <v>-8901901</v>
      </c>
      <c r="K512">
        <v>0.42526868299999998</v>
      </c>
      <c r="L512">
        <v>-1.0378420310000001</v>
      </c>
      <c r="M512">
        <v>0.27226085</v>
      </c>
    </row>
    <row r="513" spans="1:13">
      <c r="A513" s="9" t="s">
        <v>282</v>
      </c>
      <c r="B513" s="10" t="s">
        <v>283</v>
      </c>
      <c r="C513">
        <v>2022</v>
      </c>
      <c r="D513" t="s">
        <v>26</v>
      </c>
      <c r="E513" s="3">
        <v>89995106</v>
      </c>
      <c r="F513" s="3">
        <v>21881298</v>
      </c>
      <c r="G513">
        <v>9580265</v>
      </c>
      <c r="H513">
        <v>2134542</v>
      </c>
      <c r="I513">
        <v>-35499986</v>
      </c>
      <c r="J513">
        <v>-20153780</v>
      </c>
      <c r="K513">
        <v>0.24313875500000001</v>
      </c>
      <c r="L513">
        <v>-0.39446573899999998</v>
      </c>
      <c r="M513">
        <v>-0.116229965</v>
      </c>
    </row>
    <row r="514" spans="1:13">
      <c r="A514" s="9" t="s">
        <v>284</v>
      </c>
      <c r="B514" s="10" t="s">
        <v>285</v>
      </c>
      <c r="C514">
        <v>2022</v>
      </c>
      <c r="D514" t="s">
        <v>26</v>
      </c>
      <c r="E514" s="3">
        <v>1126182377</v>
      </c>
      <c r="F514" s="3">
        <v>486989481</v>
      </c>
      <c r="G514">
        <v>11647407</v>
      </c>
      <c r="H514">
        <v>55204826</v>
      </c>
      <c r="I514">
        <v>274699804</v>
      </c>
      <c r="J514">
        <v>790117133</v>
      </c>
      <c r="K514">
        <v>0.432425059</v>
      </c>
      <c r="L514">
        <v>0.24392124200000001</v>
      </c>
      <c r="M514">
        <v>0.74930192600000001</v>
      </c>
    </row>
    <row r="515" spans="1:13">
      <c r="A515" s="9" t="s">
        <v>286</v>
      </c>
      <c r="B515" s="10" t="s">
        <v>287</v>
      </c>
      <c r="C515">
        <v>2022</v>
      </c>
      <c r="D515" t="s">
        <v>26</v>
      </c>
      <c r="E515" s="3">
        <v>3488734000</v>
      </c>
      <c r="F515" s="3">
        <v>641136000</v>
      </c>
      <c r="G515">
        <v>20509000</v>
      </c>
      <c r="H515">
        <v>0</v>
      </c>
      <c r="I515">
        <v>34974000</v>
      </c>
      <c r="J515">
        <v>-57113000</v>
      </c>
      <c r="K515">
        <v>0.183773254</v>
      </c>
      <c r="L515">
        <v>1.002484E-2</v>
      </c>
      <c r="M515">
        <v>-1.6370695000000001E-2</v>
      </c>
    </row>
    <row r="516" spans="1:13">
      <c r="A516" s="9" t="s">
        <v>288</v>
      </c>
      <c r="B516" s="10" t="s">
        <v>289</v>
      </c>
      <c r="C516">
        <v>2022</v>
      </c>
      <c r="D516" t="s">
        <v>26</v>
      </c>
      <c r="E516" s="3">
        <v>1768973970</v>
      </c>
      <c r="F516" s="3">
        <v>484185097</v>
      </c>
      <c r="G516">
        <v>57000300</v>
      </c>
      <c r="H516">
        <v>2568500</v>
      </c>
      <c r="I516">
        <v>10123556</v>
      </c>
      <c r="J516">
        <v>199163073</v>
      </c>
      <c r="K516">
        <v>0.27370956600000002</v>
      </c>
      <c r="L516">
        <v>5.7228410000000002E-3</v>
      </c>
      <c r="M516">
        <v>4.9985121E-2</v>
      </c>
    </row>
    <row r="517" spans="1:13">
      <c r="A517" s="9" t="s">
        <v>290</v>
      </c>
      <c r="B517" s="10" t="s">
        <v>291</v>
      </c>
      <c r="C517">
        <v>2022</v>
      </c>
      <c r="D517" t="s">
        <v>26</v>
      </c>
      <c r="E517" s="3">
        <v>364341000</v>
      </c>
      <c r="F517" s="3">
        <v>350701000</v>
      </c>
      <c r="G517">
        <v>31131000</v>
      </c>
      <c r="H517">
        <v>28029000</v>
      </c>
      <c r="I517">
        <v>171457000</v>
      </c>
      <c r="J517">
        <v>239292000</v>
      </c>
      <c r="K517">
        <v>0.96256254399999996</v>
      </c>
      <c r="L517">
        <v>0.47059485499999998</v>
      </c>
      <c r="M517">
        <v>0.56209430199999999</v>
      </c>
    </row>
    <row r="518" spans="1:13">
      <c r="A518" s="9" t="s">
        <v>292</v>
      </c>
      <c r="B518" s="10" t="s">
        <v>293</v>
      </c>
      <c r="C518">
        <v>2022</v>
      </c>
      <c r="D518" t="s">
        <v>26</v>
      </c>
      <c r="E518" s="3">
        <v>160837194</v>
      </c>
      <c r="F518" s="3">
        <v>90225931</v>
      </c>
      <c r="G518">
        <v>16476335</v>
      </c>
      <c r="H518">
        <v>1011655</v>
      </c>
      <c r="I518">
        <v>44980627</v>
      </c>
      <c r="J518">
        <v>89953750</v>
      </c>
      <c r="K518">
        <v>0.56097677899999998</v>
      </c>
      <c r="L518">
        <v>0.279665579</v>
      </c>
      <c r="M518">
        <v>0.55928450200000002</v>
      </c>
    </row>
    <row r="519" spans="1:13">
      <c r="A519" s="9" t="s">
        <v>294</v>
      </c>
      <c r="B519" s="10" t="s">
        <v>295</v>
      </c>
      <c r="C519">
        <v>2022</v>
      </c>
      <c r="D519" t="s">
        <v>26</v>
      </c>
      <c r="E519" s="3" t="str">
        <v>Unavailable</v>
      </c>
      <c r="F519" s="3" t="str">
        <v>Unavailable</v>
      </c>
      <c r="G519" t="str">
        <v>Unavailable</v>
      </c>
      <c r="H519" t="str">
        <v>Unavailable</v>
      </c>
      <c r="I519" t="str">
        <v>Unavailable</v>
      </c>
      <c r="J519" t="str">
        <v>Unavailable</v>
      </c>
      <c r="K519" t="str">
        <v>Unavailable</v>
      </c>
      <c r="L519" t="str">
        <v>Unavailable</v>
      </c>
      <c r="M519" t="str">
        <v>Unavailable</v>
      </c>
    </row>
    <row r="520" spans="1:13">
      <c r="A520" s="9" t="s">
        <v>296</v>
      </c>
      <c r="B520" s="10" t="s">
        <v>297</v>
      </c>
      <c r="C520">
        <v>2022</v>
      </c>
      <c r="D520" t="s">
        <v>26</v>
      </c>
      <c r="E520" s="3">
        <v>330283906</v>
      </c>
      <c r="F520" s="3">
        <v>188983689</v>
      </c>
      <c r="G520">
        <v>13491008</v>
      </c>
      <c r="H520">
        <v>1402974</v>
      </c>
      <c r="I520">
        <v>139570012</v>
      </c>
      <c r="J520">
        <v>188436136</v>
      </c>
      <c r="K520">
        <v>0.57218558200000003</v>
      </c>
      <c r="L520">
        <v>0.42257587899999999</v>
      </c>
      <c r="M520">
        <v>0.56136264800000002</v>
      </c>
    </row>
    <row r="521" spans="1:13">
      <c r="A521" s="9" t="s">
        <v>298</v>
      </c>
      <c r="B521" s="10" t="s">
        <v>299</v>
      </c>
      <c r="C521">
        <v>2022</v>
      </c>
      <c r="D521" t="s">
        <v>26</v>
      </c>
      <c r="E521" s="3">
        <v>461348095</v>
      </c>
      <c r="F521" s="3">
        <v>294138593</v>
      </c>
      <c r="G521">
        <v>82626369</v>
      </c>
      <c r="H521">
        <v>0</v>
      </c>
      <c r="I521">
        <v>155586497</v>
      </c>
      <c r="J521">
        <v>174275769</v>
      </c>
      <c r="K521">
        <v>0.637563255</v>
      </c>
      <c r="L521">
        <v>0.33724317599999998</v>
      </c>
      <c r="M521">
        <v>0.37775330800000001</v>
      </c>
    </row>
    <row r="522" spans="1:13">
      <c r="A522" s="9" t="s">
        <v>300</v>
      </c>
      <c r="B522" s="10" t="s">
        <v>301</v>
      </c>
      <c r="C522">
        <v>2022</v>
      </c>
      <c r="D522" t="s">
        <v>26</v>
      </c>
      <c r="E522" s="3">
        <v>427495117</v>
      </c>
      <c r="F522" s="3">
        <v>43154230</v>
      </c>
      <c r="G522">
        <v>9980666</v>
      </c>
      <c r="H522">
        <v>4381739</v>
      </c>
      <c r="I522">
        <v>-31951346</v>
      </c>
      <c r="J522">
        <v>37313771</v>
      </c>
      <c r="K522">
        <v>0.10094672</v>
      </c>
      <c r="L522">
        <v>-7.4740844000000001E-2</v>
      </c>
      <c r="M522">
        <v>9.5713477000000005E-2</v>
      </c>
    </row>
    <row r="523" spans="1:13">
      <c r="A523" s="9" t="s">
        <v>302</v>
      </c>
      <c r="B523" s="10" t="s">
        <v>303</v>
      </c>
      <c r="C523">
        <v>2022</v>
      </c>
      <c r="D523" t="s">
        <v>26</v>
      </c>
      <c r="E523" s="3">
        <v>11516628</v>
      </c>
      <c r="F523" s="3">
        <v>5820245</v>
      </c>
      <c r="G523">
        <v>1589175</v>
      </c>
      <c r="H523">
        <v>2751616</v>
      </c>
      <c r="I523">
        <v>-8094870</v>
      </c>
      <c r="J523">
        <v>2460324</v>
      </c>
      <c r="K523">
        <v>0.50537752899999999</v>
      </c>
      <c r="L523">
        <v>-0.70288542799999998</v>
      </c>
      <c r="M523">
        <v>0.685717295</v>
      </c>
    </row>
    <row r="524" spans="1:13">
      <c r="A524" s="9" t="s">
        <v>304</v>
      </c>
      <c r="B524" s="10" t="s">
        <v>305</v>
      </c>
      <c r="C524">
        <v>2022</v>
      </c>
      <c r="D524" t="s">
        <v>26</v>
      </c>
      <c r="E524" s="3">
        <v>266530</v>
      </c>
      <c r="F524" s="3">
        <v>243610</v>
      </c>
      <c r="G524">
        <v>5560369</v>
      </c>
      <c r="H524">
        <v>14617</v>
      </c>
      <c r="I524">
        <v>-24299187</v>
      </c>
      <c r="J524">
        <v>-21690061</v>
      </c>
      <c r="K524">
        <v>0.91400592800000002</v>
      </c>
      <c r="L524">
        <v>-9.9999999989999999</v>
      </c>
      <c r="M524">
        <v>-9.9999999989999999</v>
      </c>
    </row>
    <row r="525" spans="1:13">
      <c r="A525" s="9" t="s">
        <v>306</v>
      </c>
      <c r="B525" s="10" t="s">
        <v>307</v>
      </c>
      <c r="C525">
        <v>2022</v>
      </c>
      <c r="D525" t="s">
        <v>26</v>
      </c>
      <c r="E525" s="3">
        <v>126933111</v>
      </c>
      <c r="F525" s="3">
        <v>34829906</v>
      </c>
      <c r="G525">
        <v>1426085</v>
      </c>
      <c r="H525">
        <v>3261999</v>
      </c>
      <c r="I525">
        <v>5791528</v>
      </c>
      <c r="J525">
        <v>15541533</v>
      </c>
      <c r="K525">
        <v>0.27439574900000002</v>
      </c>
      <c r="L525">
        <v>4.5626614000000003E-2</v>
      </c>
      <c r="M525">
        <v>0.121435399</v>
      </c>
    </row>
    <row r="526" spans="1:13">
      <c r="A526" s="9" t="s">
        <v>308</v>
      </c>
      <c r="B526" s="10" t="s">
        <v>309</v>
      </c>
      <c r="C526">
        <v>2022</v>
      </c>
      <c r="D526" t="s">
        <v>26</v>
      </c>
      <c r="E526" s="3">
        <v>6852306557</v>
      </c>
      <c r="F526" s="3">
        <v>647101173</v>
      </c>
      <c r="G526">
        <v>16927088</v>
      </c>
      <c r="H526">
        <v>59932965</v>
      </c>
      <c r="I526">
        <v>352319866</v>
      </c>
      <c r="J526">
        <v>518508292</v>
      </c>
      <c r="K526">
        <v>9.4435526000000006E-2</v>
      </c>
      <c r="L526">
        <v>5.1416244E-2</v>
      </c>
      <c r="M526">
        <v>7.4062239000000002E-2</v>
      </c>
    </row>
    <row r="527" spans="1:13">
      <c r="A527" s="9" t="s">
        <v>310</v>
      </c>
      <c r="B527" s="10" t="s">
        <v>311</v>
      </c>
      <c r="C527">
        <v>2022</v>
      </c>
      <c r="D527" t="s">
        <v>26</v>
      </c>
      <c r="E527" s="3">
        <v>749874192</v>
      </c>
      <c r="F527" s="3">
        <v>126539575</v>
      </c>
      <c r="G527">
        <v>30538467</v>
      </c>
      <c r="H527">
        <v>0</v>
      </c>
      <c r="I527">
        <v>74701597</v>
      </c>
      <c r="J527">
        <v>106852542</v>
      </c>
      <c r="K527">
        <v>0.16874774000000001</v>
      </c>
      <c r="L527">
        <v>9.961884E-2</v>
      </c>
      <c r="M527">
        <v>0.13866995400000001</v>
      </c>
    </row>
    <row r="528" spans="1:13">
      <c r="A528" s="9" t="s">
        <v>312</v>
      </c>
      <c r="B528" s="10" t="s">
        <v>313</v>
      </c>
      <c r="C528">
        <v>2022</v>
      </c>
      <c r="D528" t="s">
        <v>26</v>
      </c>
      <c r="E528" s="3" t="str">
        <v>Unavailable</v>
      </c>
      <c r="F528" s="3" t="str">
        <v>Unavailable</v>
      </c>
      <c r="G528" t="str">
        <v>Unavailable</v>
      </c>
      <c r="H528" t="str">
        <v>Unavailable</v>
      </c>
      <c r="I528" t="str">
        <v>Unavailable</v>
      </c>
      <c r="J528" t="str">
        <v>Unavailable</v>
      </c>
      <c r="K528" t="str">
        <v>Unavailable</v>
      </c>
      <c r="L528" t="str">
        <v>Unavailable</v>
      </c>
      <c r="M528" t="str">
        <v>Unavailable</v>
      </c>
    </row>
    <row r="529" spans="1:13">
      <c r="A529" s="9" t="s">
        <v>314</v>
      </c>
      <c r="B529" s="10" t="s">
        <v>315</v>
      </c>
      <c r="C529">
        <v>2022</v>
      </c>
      <c r="D529" t="s">
        <v>26</v>
      </c>
      <c r="E529" s="3">
        <v>258897034</v>
      </c>
      <c r="F529" s="3">
        <v>170184814</v>
      </c>
      <c r="G529">
        <v>18509265</v>
      </c>
      <c r="H529">
        <v>2899047</v>
      </c>
      <c r="I529">
        <v>300356265</v>
      </c>
      <c r="J529">
        <v>354327358</v>
      </c>
      <c r="K529">
        <v>0.65734555299999997</v>
      </c>
      <c r="L529">
        <v>1.1601379140000001</v>
      </c>
      <c r="M529">
        <v>1.368603389</v>
      </c>
    </row>
    <row r="530" spans="1:13">
      <c r="A530" s="9" t="s">
        <v>316</v>
      </c>
      <c r="B530" s="10" t="s">
        <v>317</v>
      </c>
      <c r="C530">
        <v>2022</v>
      </c>
      <c r="D530" t="s">
        <v>26</v>
      </c>
      <c r="E530" s="3">
        <v>0</v>
      </c>
      <c r="F530" s="3">
        <v>-421576</v>
      </c>
      <c r="G530">
        <v>6510962</v>
      </c>
      <c r="H530">
        <v>0</v>
      </c>
      <c r="I530">
        <v>-4705412</v>
      </c>
      <c r="J530">
        <v>-4283836</v>
      </c>
      <c r="K530">
        <v>0</v>
      </c>
      <c r="L530">
        <v>0</v>
      </c>
      <c r="M530">
        <v>0</v>
      </c>
    </row>
    <row r="531" spans="1:13">
      <c r="A531" s="9" t="s">
        <v>318</v>
      </c>
      <c r="B531" s="10" t="s">
        <v>319</v>
      </c>
      <c r="C531">
        <v>2022</v>
      </c>
      <c r="D531" t="s">
        <v>26</v>
      </c>
      <c r="E531" s="3">
        <v>4897027199</v>
      </c>
      <c r="F531" s="3">
        <v>1437071445</v>
      </c>
      <c r="G531">
        <v>29643128</v>
      </c>
      <c r="H531">
        <v>85012579</v>
      </c>
      <c r="I531">
        <v>118654833</v>
      </c>
      <c r="J531">
        <v>674336735</v>
      </c>
      <c r="K531">
        <v>0.29345792599999998</v>
      </c>
      <c r="L531">
        <v>2.4229971999999999E-2</v>
      </c>
      <c r="M531">
        <v>0.12602282300000001</v>
      </c>
    </row>
    <row r="532" spans="1:13">
      <c r="A532" s="9" t="s">
        <v>320</v>
      </c>
      <c r="B532" s="10" t="s">
        <v>321</v>
      </c>
      <c r="C532">
        <v>2022</v>
      </c>
      <c r="D532" t="s">
        <v>26</v>
      </c>
      <c r="E532" s="3">
        <v>2978522624</v>
      </c>
      <c r="F532" s="3">
        <v>588064492</v>
      </c>
      <c r="G532">
        <v>7128211</v>
      </c>
      <c r="H532">
        <v>2927596</v>
      </c>
      <c r="I532">
        <v>290201821</v>
      </c>
      <c r="J532">
        <v>350560994</v>
      </c>
      <c r="K532">
        <v>0.19743495899999999</v>
      </c>
      <c r="L532">
        <v>9.7431463999999995E-2</v>
      </c>
      <c r="M532">
        <v>0.11715142000000001</v>
      </c>
    </row>
    <row r="533" spans="1:13">
      <c r="A533" s="9" t="s">
        <v>322</v>
      </c>
      <c r="B533" s="10" t="s">
        <v>323</v>
      </c>
      <c r="C533">
        <v>2022</v>
      </c>
      <c r="D533" t="s">
        <v>26</v>
      </c>
      <c r="E533" s="3">
        <v>5372242509</v>
      </c>
      <c r="F533" s="3">
        <v>2019598493</v>
      </c>
      <c r="G533">
        <v>52218323</v>
      </c>
      <c r="H533">
        <v>117008435</v>
      </c>
      <c r="I533">
        <v>305448633</v>
      </c>
      <c r="J533">
        <v>784254760</v>
      </c>
      <c r="K533">
        <v>0.37593211599999998</v>
      </c>
      <c r="L533">
        <v>5.6856821000000002E-2</v>
      </c>
      <c r="M533">
        <v>0.13627209200000001</v>
      </c>
    </row>
    <row r="534" spans="1:13">
      <c r="A534" s="9" t="s">
        <v>324</v>
      </c>
      <c r="B534" s="10" t="s">
        <v>325</v>
      </c>
      <c r="C534">
        <v>2022</v>
      </c>
      <c r="D534" t="s">
        <v>26</v>
      </c>
      <c r="E534" s="3">
        <v>8616187816</v>
      </c>
      <c r="F534" s="3">
        <v>3520892316</v>
      </c>
      <c r="G534">
        <v>68824677</v>
      </c>
      <c r="H534">
        <v>79375137</v>
      </c>
      <c r="I534">
        <v>887811814</v>
      </c>
      <c r="J534">
        <v>1613943499</v>
      </c>
      <c r="K534">
        <v>0.40863690400000002</v>
      </c>
      <c r="L534">
        <v>0.103039979</v>
      </c>
      <c r="M534">
        <v>0.18560051399999999</v>
      </c>
    </row>
    <row r="535" spans="1:13">
      <c r="A535" s="9" t="s">
        <v>326</v>
      </c>
      <c r="B535" s="10" t="s">
        <v>327</v>
      </c>
      <c r="C535">
        <v>2022</v>
      </c>
      <c r="D535" t="s">
        <v>26</v>
      </c>
      <c r="E535" s="3" t="str">
        <v>Unavailable</v>
      </c>
      <c r="F535" s="3" t="str">
        <v>Unavailable</v>
      </c>
      <c r="G535" t="str">
        <v>Unavailable</v>
      </c>
      <c r="H535" t="str">
        <v>Unavailable</v>
      </c>
      <c r="I535" t="str">
        <v>Unavailable</v>
      </c>
      <c r="J535" t="str">
        <v>Unavailable</v>
      </c>
      <c r="K535" t="str">
        <v>Unavailable</v>
      </c>
      <c r="L535" t="str">
        <v>Unavailable</v>
      </c>
      <c r="M535" t="str">
        <v>Unavailable</v>
      </c>
    </row>
    <row r="536" spans="1:13">
      <c r="A536" s="9" t="s">
        <v>328</v>
      </c>
      <c r="B536" s="10" t="s">
        <v>329</v>
      </c>
      <c r="C536">
        <v>2022</v>
      </c>
      <c r="D536" t="s">
        <v>26</v>
      </c>
      <c r="E536" s="3">
        <v>10000914</v>
      </c>
      <c r="F536" s="3">
        <v>1107732</v>
      </c>
      <c r="G536">
        <v>3613881</v>
      </c>
      <c r="H536">
        <v>365525</v>
      </c>
      <c r="I536">
        <v>-7232908</v>
      </c>
      <c r="J536">
        <v>-333162</v>
      </c>
      <c r="K536">
        <v>0.110763076</v>
      </c>
      <c r="L536">
        <v>-0.72322469700000003</v>
      </c>
      <c r="M536">
        <v>3.2355040000000002E-3</v>
      </c>
    </row>
    <row r="537" spans="1:13">
      <c r="A537" s="9" t="s">
        <v>330</v>
      </c>
      <c r="B537" s="10" t="s">
        <v>331</v>
      </c>
      <c r="C537">
        <v>2022</v>
      </c>
      <c r="D537" t="s">
        <v>26</v>
      </c>
      <c r="E537" s="3">
        <v>53346735</v>
      </c>
      <c r="F537" s="3">
        <v>19424056</v>
      </c>
      <c r="G537">
        <v>1746745</v>
      </c>
      <c r="H537">
        <v>109880</v>
      </c>
      <c r="I537">
        <v>-17244535</v>
      </c>
      <c r="J537">
        <v>-11236715</v>
      </c>
      <c r="K537">
        <v>0.364109556</v>
      </c>
      <c r="L537">
        <v>-0.32325380399999998</v>
      </c>
      <c r="M537">
        <v>-0.21063547799999999</v>
      </c>
    </row>
    <row r="538" spans="1:13">
      <c r="A538" s="9" t="s">
        <v>332</v>
      </c>
      <c r="B538" s="10" t="s">
        <v>333</v>
      </c>
      <c r="C538">
        <v>2022</v>
      </c>
      <c r="D538" t="s">
        <v>26</v>
      </c>
      <c r="E538" s="3">
        <v>9391699000</v>
      </c>
      <c r="F538" s="3">
        <v>1287379000</v>
      </c>
      <c r="G538">
        <v>26594000</v>
      </c>
      <c r="H538">
        <v>40749000</v>
      </c>
      <c r="I538">
        <v>969761000</v>
      </c>
      <c r="J538">
        <v>1172732000</v>
      </c>
      <c r="K538">
        <v>0.137076263</v>
      </c>
      <c r="L538">
        <v>0.103257249</v>
      </c>
      <c r="M538">
        <v>0.12624052399999999</v>
      </c>
    </row>
    <row r="539" spans="1:13">
      <c r="A539" s="9" t="s">
        <v>334</v>
      </c>
      <c r="B539" s="10" t="s">
        <v>335</v>
      </c>
      <c r="C539">
        <v>2022</v>
      </c>
      <c r="D539" t="s">
        <v>26</v>
      </c>
      <c r="E539" s="3">
        <v>282295052</v>
      </c>
      <c r="F539" s="3">
        <v>64859979</v>
      </c>
      <c r="G539">
        <v>3354821</v>
      </c>
      <c r="H539">
        <v>1951359</v>
      </c>
      <c r="I539">
        <v>15102972</v>
      </c>
      <c r="J539">
        <v>31606499</v>
      </c>
      <c r="K539">
        <v>0.22975953199999999</v>
      </c>
      <c r="L539">
        <v>5.3500660999999998E-2</v>
      </c>
      <c r="M539">
        <v>0.111975016</v>
      </c>
    </row>
    <row r="540" spans="1:13">
      <c r="A540" s="9" t="s">
        <v>336</v>
      </c>
      <c r="B540" s="10" t="s">
        <v>337</v>
      </c>
      <c r="C540">
        <v>2022</v>
      </c>
      <c r="D540" t="s">
        <v>26</v>
      </c>
      <c r="E540" s="3">
        <v>739107713</v>
      </c>
      <c r="F540" s="3">
        <v>206257722</v>
      </c>
      <c r="G540">
        <v>6243358</v>
      </c>
      <c r="H540">
        <v>7792487</v>
      </c>
      <c r="I540">
        <v>129765732</v>
      </c>
      <c r="J540">
        <v>181865370</v>
      </c>
      <c r="K540">
        <v>0.27906314399999999</v>
      </c>
      <c r="L540">
        <v>0.175570799</v>
      </c>
      <c r="M540">
        <v>0.221884263</v>
      </c>
    </row>
    <row r="541" spans="1:13">
      <c r="A541" s="9" t="s">
        <v>338</v>
      </c>
      <c r="B541" s="10" t="s">
        <v>339</v>
      </c>
      <c r="C541">
        <v>2022</v>
      </c>
      <c r="D541" t="s">
        <v>26</v>
      </c>
      <c r="E541" s="3" t="str">
        <v>Unavailable</v>
      </c>
      <c r="F541" s="3" t="str">
        <v>Unavailable</v>
      </c>
      <c r="G541" t="str">
        <v>Unavailable</v>
      </c>
      <c r="H541" t="str">
        <v>Unavailable</v>
      </c>
      <c r="I541" t="str">
        <v>Unavailable</v>
      </c>
      <c r="J541" t="str">
        <v>Unavailable</v>
      </c>
      <c r="K541" t="str">
        <v>Unavailable</v>
      </c>
      <c r="L541" t="str">
        <v>Unavailable</v>
      </c>
      <c r="M541" t="str">
        <v>Unavailable</v>
      </c>
    </row>
    <row r="542" spans="1:13">
      <c r="A542" s="9" t="s">
        <v>340</v>
      </c>
      <c r="B542" s="10" t="s">
        <v>341</v>
      </c>
      <c r="C542">
        <v>2022</v>
      </c>
      <c r="D542" t="s">
        <v>26</v>
      </c>
      <c r="E542" s="3">
        <v>12356078987</v>
      </c>
      <c r="F542" s="3">
        <v>594561647</v>
      </c>
      <c r="G542">
        <v>22415351</v>
      </c>
      <c r="H542">
        <v>107579600</v>
      </c>
      <c r="I542">
        <v>241826918</v>
      </c>
      <c r="J542">
        <v>493018987</v>
      </c>
      <c r="K542">
        <v>4.8118958000000003E-2</v>
      </c>
      <c r="L542">
        <v>1.9571492999999999E-2</v>
      </c>
      <c r="M542">
        <v>6.1760519E-2</v>
      </c>
    </row>
    <row r="543" spans="1:13">
      <c r="A543" s="9" t="s">
        <v>342</v>
      </c>
      <c r="B543" s="10" t="s">
        <v>343</v>
      </c>
      <c r="C543">
        <v>2022</v>
      </c>
      <c r="D543" t="s">
        <v>26</v>
      </c>
      <c r="E543" s="3">
        <v>3709838682</v>
      </c>
      <c r="F543" s="3">
        <v>1252773942</v>
      </c>
      <c r="G543">
        <v>150735740</v>
      </c>
      <c r="H543">
        <v>67294762</v>
      </c>
      <c r="I543">
        <v>648791550</v>
      </c>
      <c r="J543">
        <v>1036419889</v>
      </c>
      <c r="K543">
        <v>0.33768959999999998</v>
      </c>
      <c r="L543">
        <v>0.17488403299999999</v>
      </c>
      <c r="M543">
        <v>0.27949561899999997</v>
      </c>
    </row>
    <row r="544" spans="1:13">
      <c r="A544" s="9" t="s">
        <v>344</v>
      </c>
      <c r="B544" s="10" t="s">
        <v>345</v>
      </c>
      <c r="C544">
        <v>2022</v>
      </c>
      <c r="D544" t="s">
        <v>26</v>
      </c>
      <c r="E544" s="3">
        <v>363267000</v>
      </c>
      <c r="F544" s="3">
        <v>-217503000</v>
      </c>
      <c r="G544">
        <v>238529000</v>
      </c>
      <c r="H544">
        <v>285992000</v>
      </c>
      <c r="I544">
        <v>-1157290000</v>
      </c>
      <c r="J544">
        <v>-428363000</v>
      </c>
      <c r="K544">
        <v>-0.59874142200000002</v>
      </c>
      <c r="L544">
        <v>-3.1857834600000001</v>
      </c>
      <c r="M544">
        <v>-1.1791960180000001</v>
      </c>
    </row>
    <row r="545" spans="1:13">
      <c r="A545" s="9" t="s">
        <v>346</v>
      </c>
      <c r="B545" s="10" t="s">
        <v>347</v>
      </c>
      <c r="C545">
        <v>2022</v>
      </c>
      <c r="D545" t="s">
        <v>26</v>
      </c>
      <c r="E545" s="3">
        <v>419569000</v>
      </c>
      <c r="F545" s="3">
        <v>-55869000</v>
      </c>
      <c r="G545">
        <v>20304000</v>
      </c>
      <c r="H545">
        <v>8183000</v>
      </c>
      <c r="I545">
        <v>-197769000</v>
      </c>
      <c r="J545">
        <v>-113555000</v>
      </c>
      <c r="K545">
        <v>-0.13315807399999999</v>
      </c>
      <c r="L545">
        <v>-0.471362279</v>
      </c>
      <c r="M545">
        <v>-0.27123309899999998</v>
      </c>
    </row>
    <row r="546" spans="1:13">
      <c r="A546" s="9" t="s">
        <v>348</v>
      </c>
      <c r="B546" s="10" t="s">
        <v>349</v>
      </c>
      <c r="C546">
        <v>2022</v>
      </c>
      <c r="D546" t="s">
        <v>26</v>
      </c>
      <c r="E546" s="3">
        <v>6030009813</v>
      </c>
      <c r="F546" s="3">
        <v>774269747</v>
      </c>
      <c r="G546">
        <v>225967613</v>
      </c>
      <c r="H546">
        <v>315566645</v>
      </c>
      <c r="I546">
        <v>124272332</v>
      </c>
      <c r="J546">
        <v>1061425459</v>
      </c>
      <c r="K546">
        <v>0.12840273399999999</v>
      </c>
      <c r="L546">
        <v>2.0608977000000001E-2</v>
      </c>
      <c r="M546">
        <v>0.17602383599999999</v>
      </c>
    </row>
    <row r="547" spans="1:13">
      <c r="A547" s="9" t="s">
        <v>350</v>
      </c>
      <c r="B547" s="10" t="s">
        <v>351</v>
      </c>
      <c r="C547">
        <v>2022</v>
      </c>
      <c r="D547" t="s">
        <v>26</v>
      </c>
      <c r="E547" s="3">
        <v>849501000</v>
      </c>
      <c r="F547" s="3">
        <v>51761000</v>
      </c>
      <c r="G547">
        <v>77479000</v>
      </c>
      <c r="H547">
        <v>346060000</v>
      </c>
      <c r="I547">
        <v>-172722000</v>
      </c>
      <c r="J547">
        <v>91018000</v>
      </c>
      <c r="K547">
        <v>6.0931064E-2</v>
      </c>
      <c r="L547">
        <v>-0.20332171499999999</v>
      </c>
      <c r="M547">
        <v>9.4942795999999996E-2</v>
      </c>
    </row>
    <row r="548" spans="1:13">
      <c r="A548" s="9" t="s">
        <v>352</v>
      </c>
      <c r="B548" s="10" t="s">
        <v>353</v>
      </c>
      <c r="C548">
        <v>2022</v>
      </c>
      <c r="D548" t="s">
        <v>26</v>
      </c>
      <c r="E548" s="3">
        <v>1025162000</v>
      </c>
      <c r="F548" s="3">
        <v>358352000</v>
      </c>
      <c r="G548">
        <v>22125000</v>
      </c>
      <c r="H548">
        <v>2295000</v>
      </c>
      <c r="I548">
        <v>252009000</v>
      </c>
      <c r="J548">
        <v>531834000</v>
      </c>
      <c r="K548">
        <v>0.34955646000000001</v>
      </c>
      <c r="L548">
        <v>0.24582358700000001</v>
      </c>
      <c r="M548">
        <v>0.52314951200000004</v>
      </c>
    </row>
    <row r="549" spans="1:13">
      <c r="A549" s="9" t="s">
        <v>354</v>
      </c>
      <c r="B549" s="10" t="s">
        <v>355</v>
      </c>
      <c r="C549">
        <v>2022</v>
      </c>
      <c r="D549" t="s">
        <v>26</v>
      </c>
      <c r="E549" s="3">
        <v>967967678</v>
      </c>
      <c r="F549" s="3">
        <v>355119963</v>
      </c>
      <c r="G549">
        <v>19097610</v>
      </c>
      <c r="H549">
        <v>32676379</v>
      </c>
      <c r="I549">
        <v>193107949</v>
      </c>
      <c r="J549">
        <v>515958495</v>
      </c>
      <c r="K549">
        <v>0.36687171600000001</v>
      </c>
      <c r="L549">
        <v>0.19949834399999999</v>
      </c>
      <c r="M549">
        <v>0.53973219299999997</v>
      </c>
    </row>
    <row r="550" spans="1:13">
      <c r="A550" s="9" t="s">
        <v>356</v>
      </c>
      <c r="B550" s="10" t="s">
        <v>357</v>
      </c>
      <c r="C550">
        <v>2022</v>
      </c>
      <c r="D550" t="s">
        <v>26</v>
      </c>
      <c r="E550" s="3">
        <v>782630550</v>
      </c>
      <c r="F550" s="3">
        <v>258321179</v>
      </c>
      <c r="G550">
        <v>15384616</v>
      </c>
      <c r="H550">
        <v>21540564</v>
      </c>
      <c r="I550">
        <v>143662779</v>
      </c>
      <c r="J550">
        <v>430202965</v>
      </c>
      <c r="K550">
        <v>0.33006784500000003</v>
      </c>
      <c r="L550">
        <v>0.18356398099999999</v>
      </c>
      <c r="M550">
        <v>0.54968844500000003</v>
      </c>
    </row>
    <row r="551" spans="1:13">
      <c r="A551" s="9" t="s">
        <v>358</v>
      </c>
      <c r="B551" s="10" t="s">
        <v>359</v>
      </c>
      <c r="C551">
        <v>2022</v>
      </c>
      <c r="D551" t="s">
        <v>26</v>
      </c>
      <c r="E551" s="3">
        <v>1222650000</v>
      </c>
      <c r="F551" s="3">
        <v>590969000</v>
      </c>
      <c r="G551">
        <v>130592999</v>
      </c>
      <c r="H551">
        <v>77013000</v>
      </c>
      <c r="I551">
        <v>362412000</v>
      </c>
      <c r="J551">
        <v>566393000</v>
      </c>
      <c r="K551">
        <v>0.48335091800000002</v>
      </c>
      <c r="L551">
        <v>0.29641516400000001</v>
      </c>
      <c r="M551">
        <v>0.38630842799999998</v>
      </c>
    </row>
    <row r="552" spans="1:13">
      <c r="A552" s="9" t="s">
        <v>360</v>
      </c>
      <c r="B552" s="10" t="s">
        <v>361</v>
      </c>
      <c r="C552">
        <v>2022</v>
      </c>
      <c r="D552" t="s">
        <v>26</v>
      </c>
      <c r="E552" s="3">
        <v>1000093933</v>
      </c>
      <c r="F552" s="3">
        <v>142393307</v>
      </c>
      <c r="G552">
        <v>15662338</v>
      </c>
      <c r="H552">
        <v>790864</v>
      </c>
      <c r="I552">
        <v>-9219476</v>
      </c>
      <c r="J552">
        <v>52412474</v>
      </c>
      <c r="K552">
        <v>0.14237993299999999</v>
      </c>
      <c r="L552">
        <v>-9.2186100000000003E-3</v>
      </c>
      <c r="M552">
        <v>4.3078128E-2</v>
      </c>
    </row>
    <row r="553" spans="1:13">
      <c r="A553" s="9" t="s">
        <v>362</v>
      </c>
      <c r="B553" s="10" t="s">
        <v>363</v>
      </c>
      <c r="C553">
        <v>2022</v>
      </c>
      <c r="D553" t="s">
        <v>26</v>
      </c>
      <c r="E553" s="3">
        <v>2492121000</v>
      </c>
      <c r="F553" s="3">
        <v>1590518000</v>
      </c>
      <c r="G553">
        <v>151633000</v>
      </c>
      <c r="H553">
        <v>685453000</v>
      </c>
      <c r="I553">
        <v>6957868000</v>
      </c>
      <c r="J553">
        <v>1383087000</v>
      </c>
      <c r="K553">
        <v>0.63821861000000002</v>
      </c>
      <c r="L553">
        <v>2.791946298</v>
      </c>
      <c r="M553">
        <v>3.2919705750000001</v>
      </c>
    </row>
    <row r="554" spans="1:13">
      <c r="A554" s="9" t="s">
        <v>364</v>
      </c>
      <c r="B554" s="10" t="s">
        <v>365</v>
      </c>
      <c r="C554">
        <v>2022</v>
      </c>
      <c r="D554" t="s">
        <v>26</v>
      </c>
      <c r="E554" s="3">
        <v>880897839</v>
      </c>
      <c r="F554" s="3">
        <v>157185513</v>
      </c>
      <c r="G554">
        <v>7426318</v>
      </c>
      <c r="H554">
        <v>42403799</v>
      </c>
      <c r="I554">
        <v>7201074</v>
      </c>
      <c r="J554">
        <v>146348880</v>
      </c>
      <c r="K554">
        <v>0.17843784600000001</v>
      </c>
      <c r="L554">
        <v>8.1746979999999993E-3</v>
      </c>
      <c r="M554">
        <v>0.14896155699999999</v>
      </c>
    </row>
    <row r="555" spans="1:13">
      <c r="A555" s="9" t="s">
        <v>366</v>
      </c>
      <c r="B555" s="10" t="s">
        <v>367</v>
      </c>
      <c r="C555">
        <v>2022</v>
      </c>
      <c r="D555" t="s">
        <v>26</v>
      </c>
      <c r="E555" s="3">
        <v>308530994</v>
      </c>
      <c r="F555" s="3">
        <v>119351802</v>
      </c>
      <c r="G555">
        <v>9149969</v>
      </c>
      <c r="H555">
        <v>6121683</v>
      </c>
      <c r="I555">
        <v>71046522</v>
      </c>
      <c r="J555">
        <v>109971356</v>
      </c>
      <c r="K555">
        <v>0.38683893800000002</v>
      </c>
      <c r="L555">
        <v>0.230273533</v>
      </c>
      <c r="M555">
        <v>0.34326934399999998</v>
      </c>
    </row>
    <row r="556" spans="1:13">
      <c r="A556" s="9" t="s">
        <v>368</v>
      </c>
      <c r="B556" s="10" t="s">
        <v>369</v>
      </c>
      <c r="C556">
        <v>2022</v>
      </c>
      <c r="D556" t="s">
        <v>26</v>
      </c>
      <c r="E556" s="3">
        <v>577493411</v>
      </c>
      <c r="F556" s="3">
        <v>117123046</v>
      </c>
      <c r="G556">
        <v>14971931</v>
      </c>
      <c r="H556">
        <v>40703722</v>
      </c>
      <c r="I556">
        <v>70615973</v>
      </c>
      <c r="J556">
        <v>204729769</v>
      </c>
      <c r="K556">
        <v>0.202812783</v>
      </c>
      <c r="L556">
        <v>0.122280136</v>
      </c>
      <c r="M556">
        <v>0.27904884800000002</v>
      </c>
    </row>
    <row r="557" spans="1:13">
      <c r="A557" s="9" t="s">
        <v>370</v>
      </c>
      <c r="B557" s="10" t="s">
        <v>371</v>
      </c>
      <c r="C557">
        <v>2022</v>
      </c>
      <c r="D557" t="s">
        <v>26</v>
      </c>
      <c r="E557" s="3">
        <v>3925499000</v>
      </c>
      <c r="F557" s="3">
        <v>1457587000</v>
      </c>
      <c r="G557">
        <v>342076000</v>
      </c>
      <c r="H557">
        <v>950000</v>
      </c>
      <c r="I557">
        <v>441720000</v>
      </c>
      <c r="J557">
        <v>639518000</v>
      </c>
      <c r="K557">
        <v>0.371312539</v>
      </c>
      <c r="L557">
        <v>0.112525822</v>
      </c>
      <c r="M557">
        <v>0.16291380999999999</v>
      </c>
    </row>
    <row r="558" spans="1:13">
      <c r="A558" s="9" t="s">
        <v>372</v>
      </c>
      <c r="B558" s="10" t="s">
        <v>373</v>
      </c>
      <c r="C558">
        <v>2022</v>
      </c>
      <c r="D558" t="s">
        <v>26</v>
      </c>
      <c r="E558" s="3">
        <v>56686593</v>
      </c>
      <c r="F558" s="3">
        <v>18019989</v>
      </c>
      <c r="G558">
        <v>13288659</v>
      </c>
      <c r="H558">
        <v>116347</v>
      </c>
      <c r="I558">
        <v>-18836026</v>
      </c>
      <c r="J558">
        <v>-27284474</v>
      </c>
      <c r="K558">
        <v>0.31788802300000002</v>
      </c>
      <c r="L558">
        <v>-0.332283614</v>
      </c>
      <c r="M558">
        <v>-0.42465325100000001</v>
      </c>
    </row>
    <row r="559" spans="1:13">
      <c r="A559" s="9" t="s">
        <v>374</v>
      </c>
      <c r="B559" s="10" t="s">
        <v>375</v>
      </c>
      <c r="C559">
        <v>2022</v>
      </c>
      <c r="D559" t="s">
        <v>26</v>
      </c>
      <c r="E559" s="3">
        <v>216108228</v>
      </c>
      <c r="F559" s="3">
        <v>142408337</v>
      </c>
      <c r="G559">
        <v>41616886</v>
      </c>
      <c r="H559">
        <v>32805340</v>
      </c>
      <c r="I559">
        <v>66773852</v>
      </c>
      <c r="J559">
        <v>160348518</v>
      </c>
      <c r="K559">
        <v>0.65896767700000003</v>
      </c>
      <c r="L559">
        <v>0.30898338600000003</v>
      </c>
      <c r="M559">
        <v>0.75596863400000003</v>
      </c>
    </row>
    <row r="560" spans="1:13">
      <c r="A560" s="9" t="s">
        <v>376</v>
      </c>
      <c r="B560" s="10" t="s">
        <v>377</v>
      </c>
      <c r="C560">
        <v>2022</v>
      </c>
      <c r="D560" t="s">
        <v>26</v>
      </c>
      <c r="E560" s="3">
        <v>2240499368</v>
      </c>
      <c r="F560" s="3">
        <v>2240499368</v>
      </c>
      <c r="G560">
        <v>274621318</v>
      </c>
      <c r="H560">
        <v>158509560</v>
      </c>
      <c r="I560">
        <v>1109209815</v>
      </c>
      <c r="J560">
        <v>1000170525</v>
      </c>
      <c r="K560">
        <v>1</v>
      </c>
      <c r="L560">
        <v>0.49507258599999998</v>
      </c>
      <c r="M560">
        <v>0.44640518099999998</v>
      </c>
    </row>
    <row r="561" spans="1:13">
      <c r="A561" s="9" t="s">
        <v>378</v>
      </c>
      <c r="B561" s="10" t="s">
        <v>379</v>
      </c>
      <c r="C561">
        <v>2022</v>
      </c>
      <c r="D561" t="s">
        <v>26</v>
      </c>
      <c r="E561" s="3">
        <v>1106830262</v>
      </c>
      <c r="F561" s="3">
        <v>297163444</v>
      </c>
      <c r="G561">
        <v>10427490</v>
      </c>
      <c r="H561">
        <v>14348716</v>
      </c>
      <c r="I561">
        <v>245743632</v>
      </c>
      <c r="J561">
        <v>256789529</v>
      </c>
      <c r="K561">
        <v>0.26848149599999999</v>
      </c>
      <c r="L561">
        <v>0.222024678</v>
      </c>
      <c r="M561">
        <v>0.247571441</v>
      </c>
    </row>
    <row r="562" spans="1:13">
      <c r="A562" s="9" t="s">
        <v>380</v>
      </c>
      <c r="B562" s="10" t="s">
        <v>381</v>
      </c>
      <c r="C562">
        <v>2022</v>
      </c>
      <c r="D562" t="s">
        <v>26</v>
      </c>
      <c r="E562" s="3">
        <v>282419948</v>
      </c>
      <c r="F562" s="3">
        <v>75953071</v>
      </c>
      <c r="G562">
        <v>4621994</v>
      </c>
      <c r="H562">
        <v>278952</v>
      </c>
      <c r="I562">
        <v>87635484</v>
      </c>
      <c r="J562">
        <v>67433430</v>
      </c>
      <c r="K562">
        <v>0.26893663699999998</v>
      </c>
      <c r="L562">
        <v>0.31030203299999998</v>
      </c>
      <c r="M562">
        <v>0.33526009299999998</v>
      </c>
    </row>
    <row r="563" spans="1:13">
      <c r="A563" s="9" t="s">
        <v>382</v>
      </c>
      <c r="B563" s="10" t="s">
        <v>383</v>
      </c>
      <c r="C563">
        <v>2022</v>
      </c>
      <c r="D563" t="s">
        <v>26</v>
      </c>
      <c r="E563" s="3" t="str">
        <v>Unavailable</v>
      </c>
      <c r="F563" s="3" t="str">
        <v>Unavailable</v>
      </c>
      <c r="G563" t="str">
        <v>Unavailable</v>
      </c>
      <c r="H563" t="str">
        <v>Unavailable</v>
      </c>
      <c r="I563" t="str">
        <v>Unavailable</v>
      </c>
      <c r="J563" t="str">
        <v>Unavailable</v>
      </c>
      <c r="K563" t="str">
        <v>Unavailable</v>
      </c>
      <c r="L563" t="str">
        <v>Unavailable</v>
      </c>
      <c r="M563" t="str">
        <v>Unavailable</v>
      </c>
    </row>
    <row r="564" spans="1:13">
      <c r="A564" s="9" t="s">
        <v>384</v>
      </c>
      <c r="B564" s="10" t="s">
        <v>385</v>
      </c>
      <c r="C564">
        <v>2022</v>
      </c>
      <c r="D564" t="s">
        <v>26</v>
      </c>
      <c r="E564" s="3">
        <v>210409286</v>
      </c>
      <c r="F564" s="3">
        <v>133767530</v>
      </c>
      <c r="G564">
        <v>45389453</v>
      </c>
      <c r="H564">
        <v>49984877</v>
      </c>
      <c r="I564">
        <v>88927084</v>
      </c>
      <c r="J564">
        <v>149334607</v>
      </c>
      <c r="K564">
        <v>0.63574917500000006</v>
      </c>
      <c r="L564">
        <v>0.42263858999999998</v>
      </c>
      <c r="M564">
        <v>0.70973391799999996</v>
      </c>
    </row>
    <row r="565" spans="1:13">
      <c r="A565" s="9" t="s">
        <v>386</v>
      </c>
      <c r="B565" s="10" t="s">
        <v>387</v>
      </c>
      <c r="C565">
        <v>2022</v>
      </c>
      <c r="D565" t="s">
        <v>26</v>
      </c>
      <c r="E565" s="3">
        <v>6030842</v>
      </c>
      <c r="F565" s="3">
        <v>4433226</v>
      </c>
      <c r="G565">
        <v>35095</v>
      </c>
      <c r="H565">
        <v>0</v>
      </c>
      <c r="I565">
        <v>10946327</v>
      </c>
      <c r="J565">
        <v>1370218</v>
      </c>
      <c r="K565">
        <v>0.73509237999999999</v>
      </c>
      <c r="L565">
        <v>1.8150578310000001</v>
      </c>
      <c r="M565">
        <v>0.227201774</v>
      </c>
    </row>
    <row r="566" spans="1:13">
      <c r="A566" s="9" t="s">
        <v>388</v>
      </c>
      <c r="B566" s="10" t="s">
        <v>389</v>
      </c>
      <c r="C566">
        <v>2022</v>
      </c>
      <c r="D566" t="s">
        <v>26</v>
      </c>
      <c r="E566" s="3">
        <v>21112131</v>
      </c>
      <c r="F566" s="3">
        <v>9221714</v>
      </c>
      <c r="G566">
        <v>0</v>
      </c>
      <c r="H566">
        <v>11973827</v>
      </c>
      <c r="I566">
        <v>3321630</v>
      </c>
      <c r="J566">
        <v>15086961</v>
      </c>
      <c r="K566">
        <v>0.43679693000000003</v>
      </c>
      <c r="L566">
        <v>0.15733276800000001</v>
      </c>
      <c r="M566">
        <v>0.84266728000000002</v>
      </c>
    </row>
    <row r="567" spans="1:13">
      <c r="A567" s="9" t="s">
        <v>390</v>
      </c>
      <c r="B567" s="10" t="s">
        <v>391</v>
      </c>
      <c r="C567">
        <v>2022</v>
      </c>
      <c r="D567" t="s">
        <v>26</v>
      </c>
      <c r="E567" s="3">
        <v>62446254</v>
      </c>
      <c r="F567" s="3">
        <v>52491074</v>
      </c>
      <c r="G567">
        <v>483250</v>
      </c>
      <c r="H567">
        <v>11336578</v>
      </c>
      <c r="I567">
        <v>33158623</v>
      </c>
      <c r="J567">
        <v>58349977</v>
      </c>
      <c r="K567">
        <v>0.84058002899999995</v>
      </c>
      <c r="L567">
        <v>0.53099458899999996</v>
      </c>
      <c r="M567">
        <v>0.91060978599999998</v>
      </c>
    </row>
    <row r="568" spans="1:13">
      <c r="A568" s="9" t="s">
        <v>392</v>
      </c>
      <c r="B568" s="10" t="s">
        <v>393</v>
      </c>
      <c r="C568">
        <v>2022</v>
      </c>
      <c r="D568" t="s">
        <v>26</v>
      </c>
      <c r="E568" s="3">
        <v>61879927</v>
      </c>
      <c r="F568" s="3">
        <v>52006987</v>
      </c>
      <c r="G568">
        <v>675713</v>
      </c>
      <c r="H568">
        <v>5900724</v>
      </c>
      <c r="I568">
        <v>28210372</v>
      </c>
      <c r="J568">
        <v>50041877</v>
      </c>
      <c r="K568">
        <v>0.84045003799999995</v>
      </c>
      <c r="L568">
        <v>0.45588890199999998</v>
      </c>
      <c r="M568">
        <v>0.80869321299999997</v>
      </c>
    </row>
    <row r="569" spans="1:13">
      <c r="A569" s="9" t="s">
        <v>394</v>
      </c>
      <c r="B569" s="10" t="s">
        <v>395</v>
      </c>
      <c r="C569">
        <v>2022</v>
      </c>
      <c r="D569" t="s">
        <v>26</v>
      </c>
      <c r="E569" s="3">
        <v>100616509</v>
      </c>
      <c r="F569" s="3">
        <v>91657731</v>
      </c>
      <c r="G569">
        <v>15780449</v>
      </c>
      <c r="H569">
        <v>29648391</v>
      </c>
      <c r="I569">
        <v>10900439</v>
      </c>
      <c r="J569">
        <v>77713621</v>
      </c>
      <c r="K569">
        <v>0.91096115300000002</v>
      </c>
      <c r="L569">
        <v>0.108336486</v>
      </c>
      <c r="M569">
        <v>0.75224838100000002</v>
      </c>
    </row>
    <row r="570" spans="1:13">
      <c r="A570" s="9" t="s">
        <v>396</v>
      </c>
      <c r="B570" s="10" t="s">
        <v>397</v>
      </c>
      <c r="C570">
        <v>2022</v>
      </c>
      <c r="D570" t="s">
        <v>26</v>
      </c>
      <c r="E570" s="3">
        <v>96014963</v>
      </c>
      <c r="F570" s="3">
        <v>63679793</v>
      </c>
      <c r="G570">
        <v>5658872</v>
      </c>
      <c r="H570">
        <v>22042855</v>
      </c>
      <c r="I570">
        <v>-106042</v>
      </c>
      <c r="J570">
        <v>48192433</v>
      </c>
      <c r="K570">
        <v>0.66322780299999995</v>
      </c>
      <c r="L570">
        <v>-1.104432E-3</v>
      </c>
      <c r="M570">
        <v>0.501926278</v>
      </c>
    </row>
    <row r="571" spans="1:13">
      <c r="A571" s="9" t="s">
        <v>398</v>
      </c>
      <c r="B571" s="10" t="s">
        <v>399</v>
      </c>
      <c r="C571">
        <v>2022</v>
      </c>
      <c r="D571" t="s">
        <v>26</v>
      </c>
      <c r="E571" s="3">
        <v>36838615</v>
      </c>
      <c r="F571" s="3">
        <v>27132259</v>
      </c>
      <c r="G571">
        <v>16029427</v>
      </c>
      <c r="H571">
        <v>6978368</v>
      </c>
      <c r="I571">
        <v>-83388207</v>
      </c>
      <c r="J571">
        <v>16935408</v>
      </c>
      <c r="K571">
        <v>0.73651680399999997</v>
      </c>
      <c r="L571">
        <v>-2.2636086350000002</v>
      </c>
      <c r="M571">
        <v>0.45971896600000001</v>
      </c>
    </row>
    <row r="572" spans="1:13">
      <c r="A572" s="9" t="s">
        <v>400</v>
      </c>
      <c r="B572" s="10" t="s">
        <v>401</v>
      </c>
      <c r="C572">
        <v>2022</v>
      </c>
      <c r="D572" t="s">
        <v>26</v>
      </c>
      <c r="E572" s="3">
        <v>185120000</v>
      </c>
      <c r="F572" s="3">
        <v>119591000</v>
      </c>
      <c r="G572">
        <v>530000</v>
      </c>
      <c r="H572">
        <v>20850000</v>
      </c>
      <c r="I572">
        <v>66117000</v>
      </c>
      <c r="J572">
        <v>112900000</v>
      </c>
      <c r="K572">
        <v>0.64601879900000003</v>
      </c>
      <c r="L572">
        <v>0.35715751899999998</v>
      </c>
      <c r="M572">
        <v>0.63120678500000005</v>
      </c>
    </row>
    <row r="573" spans="1:13">
      <c r="A573" s="9" t="s">
        <v>402</v>
      </c>
      <c r="B573" s="10" t="s">
        <v>403</v>
      </c>
      <c r="C573">
        <v>2022</v>
      </c>
      <c r="D573" t="s">
        <v>26</v>
      </c>
      <c r="E573" s="3">
        <v>123127631</v>
      </c>
      <c r="F573" s="3">
        <v>111509401</v>
      </c>
      <c r="G573">
        <v>1254756</v>
      </c>
      <c r="H573">
        <v>37517869</v>
      </c>
      <c r="I573">
        <v>47184270</v>
      </c>
      <c r="J573">
        <v>104874754</v>
      </c>
      <c r="K573">
        <v>0.90564075700000002</v>
      </c>
      <c r="L573">
        <v>0.38321430899999998</v>
      </c>
      <c r="M573">
        <v>0.85175645099999997</v>
      </c>
    </row>
    <row r="574" spans="1:13">
      <c r="A574" s="9" t="s">
        <v>404</v>
      </c>
      <c r="B574" s="10" t="s">
        <v>405</v>
      </c>
      <c r="C574">
        <v>2022</v>
      </c>
      <c r="D574" t="s">
        <v>26</v>
      </c>
      <c r="E574" s="3">
        <v>158156358</v>
      </c>
      <c r="F574" s="3">
        <v>111409703</v>
      </c>
      <c r="G574">
        <v>16812114</v>
      </c>
      <c r="H574">
        <v>32692423</v>
      </c>
      <c r="I574">
        <v>157160008</v>
      </c>
      <c r="J574">
        <v>146295093</v>
      </c>
      <c r="K574">
        <v>0.70442759600000004</v>
      </c>
      <c r="L574">
        <v>0.99370022199999997</v>
      </c>
      <c r="M574">
        <v>0.83644286999999995</v>
      </c>
    </row>
    <row r="575" spans="1:13">
      <c r="A575" s="9" t="s">
        <v>406</v>
      </c>
      <c r="B575" s="10" t="s">
        <v>407</v>
      </c>
      <c r="C575">
        <v>2022</v>
      </c>
      <c r="D575" t="s">
        <v>26</v>
      </c>
      <c r="E575" s="3">
        <v>173544279</v>
      </c>
      <c r="F575" s="3">
        <v>113887189</v>
      </c>
      <c r="G575">
        <v>3047304</v>
      </c>
      <c r="H575">
        <v>0</v>
      </c>
      <c r="I575">
        <v>77641492</v>
      </c>
      <c r="J575">
        <v>139858445</v>
      </c>
      <c r="K575">
        <v>0.65624283100000003</v>
      </c>
      <c r="L575">
        <v>0.447387217</v>
      </c>
      <c r="M575">
        <v>0.80589484600000005</v>
      </c>
    </row>
    <row r="576" spans="1:13">
      <c r="A576" s="9" t="s">
        <v>408</v>
      </c>
      <c r="B576" s="10" t="s">
        <v>409</v>
      </c>
      <c r="C576">
        <v>2022</v>
      </c>
      <c r="D576" t="s">
        <v>26</v>
      </c>
      <c r="E576" s="3">
        <v>137505273</v>
      </c>
      <c r="F576" s="3">
        <v>96321889</v>
      </c>
      <c r="G576">
        <v>12471904</v>
      </c>
      <c r="H576">
        <v>45380449</v>
      </c>
      <c r="I576">
        <v>-4270105</v>
      </c>
      <c r="J576">
        <v>115621242</v>
      </c>
      <c r="K576">
        <v>0.70049596599999997</v>
      </c>
      <c r="L576">
        <v>-3.1054117999999999E-2</v>
      </c>
      <c r="M576">
        <v>0.84084951399999996</v>
      </c>
    </row>
    <row r="577" spans="1:13">
      <c r="A577" s="9" t="s">
        <v>410</v>
      </c>
      <c r="B577" s="10" t="s">
        <v>411</v>
      </c>
      <c r="C577">
        <v>2022</v>
      </c>
      <c r="D577" t="s">
        <v>26</v>
      </c>
      <c r="E577" s="3">
        <v>48735471</v>
      </c>
      <c r="F577" s="3">
        <v>28312322</v>
      </c>
      <c r="G577">
        <v>8892761</v>
      </c>
      <c r="H577">
        <v>311837</v>
      </c>
      <c r="I577">
        <v>-3603344</v>
      </c>
      <c r="J577">
        <v>8766900</v>
      </c>
      <c r="K577">
        <v>0.58093871699999999</v>
      </c>
      <c r="L577">
        <v>-7.3936784000000005E-2</v>
      </c>
      <c r="M577">
        <v>0.190339599</v>
      </c>
    </row>
    <row r="578" spans="1:13">
      <c r="A578" s="9" t="s">
        <v>412</v>
      </c>
      <c r="B578" s="10" t="s">
        <v>413</v>
      </c>
      <c r="C578">
        <v>2022</v>
      </c>
      <c r="D578" t="s">
        <v>26</v>
      </c>
      <c r="E578" s="3">
        <v>25765496</v>
      </c>
      <c r="F578" s="3">
        <v>-16684586</v>
      </c>
      <c r="G578">
        <v>1391398</v>
      </c>
      <c r="H578">
        <v>25407564</v>
      </c>
      <c r="I578">
        <v>-11718187</v>
      </c>
      <c r="J578">
        <v>59694741</v>
      </c>
      <c r="K578">
        <v>-0.64755539699999998</v>
      </c>
      <c r="L578">
        <v>-0.45480153000000001</v>
      </c>
      <c r="M578">
        <v>2.6778712900000001</v>
      </c>
    </row>
    <row r="579" spans="1:13">
      <c r="A579" s="9" t="s">
        <v>414</v>
      </c>
      <c r="B579" s="10" t="s">
        <v>415</v>
      </c>
      <c r="C579">
        <v>2022</v>
      </c>
      <c r="D579" t="s">
        <v>26</v>
      </c>
      <c r="E579" s="3">
        <v>246681958</v>
      </c>
      <c r="F579" s="3">
        <v>149695034</v>
      </c>
      <c r="G579">
        <v>140000</v>
      </c>
      <c r="H579">
        <v>15581777</v>
      </c>
      <c r="I579">
        <v>97579682</v>
      </c>
      <c r="J579">
        <v>142784825</v>
      </c>
      <c r="K579">
        <v>0.60683414099999999</v>
      </c>
      <c r="L579">
        <v>0.39556878299999998</v>
      </c>
      <c r="M579">
        <v>0.57882151599999998</v>
      </c>
    </row>
    <row r="580" spans="1:13">
      <c r="A580" s="9" t="s">
        <v>416</v>
      </c>
      <c r="B580" s="10" t="s">
        <v>417</v>
      </c>
      <c r="C580">
        <v>2022</v>
      </c>
      <c r="D580" t="s">
        <v>26</v>
      </c>
      <c r="E580" s="3">
        <v>106129879</v>
      </c>
      <c r="F580" s="3">
        <v>46368680</v>
      </c>
      <c r="G580">
        <v>4346432</v>
      </c>
      <c r="H580">
        <v>38030318</v>
      </c>
      <c r="I580">
        <v>5345726</v>
      </c>
      <c r="J580">
        <v>84719044</v>
      </c>
      <c r="K580">
        <v>0.43690504899999999</v>
      </c>
      <c r="L580">
        <v>5.0369661000000003E-2</v>
      </c>
      <c r="M580">
        <v>1.176047369</v>
      </c>
    </row>
    <row r="581" spans="1:13">
      <c r="A581" s="9" t="s">
        <v>418</v>
      </c>
      <c r="B581" s="10" t="s">
        <v>419</v>
      </c>
      <c r="C581">
        <v>2022</v>
      </c>
      <c r="D581" t="s">
        <v>26</v>
      </c>
      <c r="E581" s="3" t="str">
        <v>Unavailable</v>
      </c>
      <c r="F581" s="3" t="str">
        <v>Unavailable</v>
      </c>
      <c r="G581" t="str">
        <v>Unavailable</v>
      </c>
      <c r="H581" t="str">
        <v>Unavailable</v>
      </c>
      <c r="I581" t="str">
        <v>Unavailable</v>
      </c>
      <c r="J581" t="str">
        <v>Unavailable</v>
      </c>
      <c r="K581" t="str">
        <v>Unavailable</v>
      </c>
      <c r="L581" t="str">
        <v>Unavailable</v>
      </c>
      <c r="M581" t="str">
        <v>Unavailable</v>
      </c>
    </row>
    <row r="582" spans="1:13">
      <c r="A582" s="9" t="s">
        <v>420</v>
      </c>
      <c r="B582" s="10" t="s">
        <v>421</v>
      </c>
      <c r="C582">
        <v>2022</v>
      </c>
      <c r="D582" t="s">
        <v>26</v>
      </c>
      <c r="E582" s="3" t="str">
        <v>Unavailable</v>
      </c>
      <c r="F582" s="3" t="str">
        <v>Unavailable</v>
      </c>
      <c r="G582" t="str">
        <v>Unavailable</v>
      </c>
      <c r="H582" t="str">
        <v>Unavailable</v>
      </c>
      <c r="I582" t="str">
        <v>Unavailable</v>
      </c>
      <c r="J582" t="str">
        <v>Unavailable</v>
      </c>
      <c r="K582" t="str">
        <v>Unavailable</v>
      </c>
      <c r="L582" t="str">
        <v>Unavailable</v>
      </c>
      <c r="M582" t="str">
        <v>Unavailable</v>
      </c>
    </row>
    <row r="583" spans="1:13">
      <c r="A583" s="9" t="s">
        <v>422</v>
      </c>
      <c r="B583" s="10" t="s">
        <v>423</v>
      </c>
      <c r="C583">
        <v>2022</v>
      </c>
      <c r="D583" t="s">
        <v>26</v>
      </c>
      <c r="E583" s="3" t="str">
        <v>Unavailable</v>
      </c>
      <c r="F583" s="3" t="str">
        <v>Unavailable</v>
      </c>
      <c r="G583" t="str">
        <v>Unavailable</v>
      </c>
      <c r="H583" t="str">
        <v>Unavailable</v>
      </c>
      <c r="I583" t="str">
        <v>Unavailable</v>
      </c>
      <c r="J583" t="str">
        <v>Unavailable</v>
      </c>
      <c r="K583" t="str">
        <v>Unavailable</v>
      </c>
      <c r="L583" t="str">
        <v>Unavailable</v>
      </c>
      <c r="M583" t="str">
        <v>Unavailable</v>
      </c>
    </row>
    <row r="584" spans="1:13">
      <c r="A584" s="9" t="s">
        <v>424</v>
      </c>
      <c r="B584" s="10" t="s">
        <v>425</v>
      </c>
      <c r="C584">
        <v>2022</v>
      </c>
      <c r="D584" t="s">
        <v>26</v>
      </c>
      <c r="E584" s="3">
        <v>7517130</v>
      </c>
      <c r="F584" s="3">
        <v>122830</v>
      </c>
      <c r="G584">
        <v>0</v>
      </c>
      <c r="H584">
        <v>0</v>
      </c>
      <c r="I584">
        <v>-55909181</v>
      </c>
      <c r="J584">
        <v>-54750100</v>
      </c>
      <c r="K584">
        <v>1.6340013E-2</v>
      </c>
      <c r="L584">
        <v>-7.4375700570000003</v>
      </c>
      <c r="M584">
        <v>-7.283378098</v>
      </c>
    </row>
    <row r="585" spans="1:13">
      <c r="A585" s="9" t="s">
        <v>426</v>
      </c>
      <c r="B585" s="10" t="s">
        <v>427</v>
      </c>
      <c r="C585">
        <v>2022</v>
      </c>
      <c r="D585" t="s">
        <v>26</v>
      </c>
      <c r="E585" s="3">
        <v>72079424000</v>
      </c>
      <c r="F585" s="3">
        <v>19759817000</v>
      </c>
      <c r="G585">
        <v>539021000</v>
      </c>
      <c r="H585">
        <v>2579846000</v>
      </c>
      <c r="I585">
        <v>15135224000</v>
      </c>
      <c r="J585">
        <v>37203031000</v>
      </c>
      <c r="K585">
        <v>0.27413949700000001</v>
      </c>
      <c r="L585">
        <v>0.20997981299999999</v>
      </c>
      <c r="M585">
        <v>0.25040995100000002</v>
      </c>
    </row>
    <row r="586" spans="1:13">
      <c r="A586" s="9" t="s">
        <v>428</v>
      </c>
      <c r="B586" s="10" t="s">
        <v>429</v>
      </c>
      <c r="C586">
        <v>2022</v>
      </c>
      <c r="D586" t="s">
        <v>26</v>
      </c>
      <c r="E586" s="3">
        <v>1024321362</v>
      </c>
      <c r="F586" s="3">
        <v>271065597</v>
      </c>
      <c r="G586">
        <v>24234860</v>
      </c>
      <c r="H586">
        <v>12044724</v>
      </c>
      <c r="I586">
        <v>2917385</v>
      </c>
      <c r="J586">
        <v>88660721</v>
      </c>
      <c r="K586">
        <v>0.26462944799999999</v>
      </c>
      <c r="L586">
        <v>2.848115E-3</v>
      </c>
      <c r="M586">
        <v>7.5931741999999997E-2</v>
      </c>
    </row>
    <row r="587" spans="1:13">
      <c r="A587" s="9" t="s">
        <v>430</v>
      </c>
      <c r="B587" s="10" t="s">
        <v>431</v>
      </c>
      <c r="C587">
        <v>2022</v>
      </c>
      <c r="D587" t="s">
        <v>26</v>
      </c>
      <c r="E587" s="3">
        <v>1243838271</v>
      </c>
      <c r="F587" s="3">
        <v>307003843</v>
      </c>
      <c r="G587">
        <v>16971308</v>
      </c>
      <c r="H587">
        <v>37303801</v>
      </c>
      <c r="I587">
        <v>3546104</v>
      </c>
      <c r="J587">
        <v>210121368</v>
      </c>
      <c r="K587">
        <v>0.24681974400000001</v>
      </c>
      <c r="L587">
        <v>2.850937E-3</v>
      </c>
      <c r="M587">
        <v>0.185663942</v>
      </c>
    </row>
    <row r="588" spans="1:13">
      <c r="A588" s="9" t="s">
        <v>432</v>
      </c>
      <c r="B588" s="10" t="s">
        <v>433</v>
      </c>
      <c r="C588">
        <v>2022</v>
      </c>
      <c r="D588" t="s">
        <v>26</v>
      </c>
      <c r="E588" s="3">
        <v>1818006368</v>
      </c>
      <c r="F588" s="3">
        <v>516319742</v>
      </c>
      <c r="G588">
        <v>62337572</v>
      </c>
      <c r="H588">
        <v>20654096</v>
      </c>
      <c r="I588">
        <v>257103138</v>
      </c>
      <c r="J588">
        <v>447628314</v>
      </c>
      <c r="K588">
        <v>0.28400326399999998</v>
      </c>
      <c r="L588">
        <v>0.14142037299999999</v>
      </c>
      <c r="M588">
        <v>0.25645895499999999</v>
      </c>
    </row>
    <row r="589" spans="1:13">
      <c r="A589" s="9" t="s">
        <v>434</v>
      </c>
      <c r="B589" s="10" t="s">
        <v>435</v>
      </c>
      <c r="C589">
        <v>2022</v>
      </c>
      <c r="D589" t="s">
        <v>26</v>
      </c>
      <c r="E589" s="3">
        <v>2694247713</v>
      </c>
      <c r="F589" s="3">
        <v>808333563</v>
      </c>
      <c r="G589">
        <v>50217729</v>
      </c>
      <c r="H589">
        <v>41460895</v>
      </c>
      <c r="I589">
        <v>95491687</v>
      </c>
      <c r="J589">
        <v>384872077</v>
      </c>
      <c r="K589">
        <v>0.30002199099999999</v>
      </c>
      <c r="L589">
        <v>3.5442802000000002E-2</v>
      </c>
      <c r="M589">
        <v>0.15932882500000001</v>
      </c>
    </row>
    <row r="590" spans="1:13">
      <c r="A590" s="9" t="s">
        <v>436</v>
      </c>
      <c r="B590" s="10" t="s">
        <v>437</v>
      </c>
      <c r="C590">
        <v>2022</v>
      </c>
      <c r="D590" t="s">
        <v>26</v>
      </c>
      <c r="E590" s="3">
        <v>159177603</v>
      </c>
      <c r="F590" s="3">
        <v>6482654</v>
      </c>
      <c r="G590">
        <v>3627357</v>
      </c>
      <c r="H590">
        <v>3718646</v>
      </c>
      <c r="I590">
        <v>-24621539</v>
      </c>
      <c r="J590">
        <v>-6981655</v>
      </c>
      <c r="K590">
        <v>4.0725918E-2</v>
      </c>
      <c r="L590">
        <v>-0.15467966899999999</v>
      </c>
      <c r="M590">
        <v>-5.4236223E-2</v>
      </c>
    </row>
    <row r="591" spans="1:13">
      <c r="A591" s="9" t="s">
        <v>438</v>
      </c>
      <c r="B591" s="10" t="s">
        <v>439</v>
      </c>
      <c r="C591">
        <v>2022</v>
      </c>
      <c r="D591" t="s">
        <v>26</v>
      </c>
      <c r="E591" s="3">
        <v>98650440</v>
      </c>
      <c r="F591" s="3">
        <v>2960997</v>
      </c>
      <c r="G591">
        <v>1805417</v>
      </c>
      <c r="H591">
        <v>1303579</v>
      </c>
      <c r="I591">
        <v>-3067892</v>
      </c>
      <c r="J591">
        <v>21895412</v>
      </c>
      <c r="K591">
        <v>3.0015040999999999E-2</v>
      </c>
      <c r="L591">
        <v>-3.1098615E-2</v>
      </c>
      <c r="M591">
        <v>0.22119317499999999</v>
      </c>
    </row>
    <row r="592" spans="1:13">
      <c r="A592" s="9" t="s">
        <v>440</v>
      </c>
      <c r="B592" s="10" t="s">
        <v>441</v>
      </c>
      <c r="C592">
        <v>2022</v>
      </c>
      <c r="D592" t="s">
        <v>26</v>
      </c>
      <c r="E592" s="3">
        <v>1075892373</v>
      </c>
      <c r="F592" s="3">
        <v>362353740</v>
      </c>
      <c r="G592">
        <v>23690941</v>
      </c>
      <c r="H592">
        <v>13106406</v>
      </c>
      <c r="I592">
        <v>115555901</v>
      </c>
      <c r="J592">
        <v>253887636</v>
      </c>
      <c r="K592">
        <v>0.33679366900000002</v>
      </c>
      <c r="L592">
        <v>0.107404703</v>
      </c>
      <c r="M592">
        <v>0.23017325299999999</v>
      </c>
    </row>
    <row r="593" spans="1:13">
      <c r="A593" s="9" t="s">
        <v>442</v>
      </c>
      <c r="B593" s="10" t="s">
        <v>443</v>
      </c>
      <c r="C593">
        <v>2022</v>
      </c>
      <c r="D593" t="s">
        <v>26</v>
      </c>
      <c r="E593" s="3">
        <v>2378547000</v>
      </c>
      <c r="F593" s="3">
        <v>1230071000</v>
      </c>
      <c r="G593">
        <v>35359000</v>
      </c>
      <c r="H593">
        <v>24584000</v>
      </c>
      <c r="I593">
        <v>259226000</v>
      </c>
      <c r="J593">
        <v>515991000</v>
      </c>
      <c r="K593">
        <v>0.51715227799999997</v>
      </c>
      <c r="L593">
        <v>0.108985023</v>
      </c>
      <c r="M593">
        <v>0.21684372900000001</v>
      </c>
    </row>
    <row r="594" spans="1:13">
      <c r="A594" s="9" t="s">
        <v>444</v>
      </c>
      <c r="B594" s="10" t="s">
        <v>445</v>
      </c>
      <c r="C594">
        <v>2022</v>
      </c>
      <c r="D594" t="s">
        <v>26</v>
      </c>
      <c r="E594" s="3">
        <v>250436084</v>
      </c>
      <c r="F594" s="3">
        <v>68310131</v>
      </c>
      <c r="G594">
        <v>7341277</v>
      </c>
      <c r="H594">
        <v>2233153</v>
      </c>
      <c r="I594">
        <v>2696972</v>
      </c>
      <c r="J594">
        <v>30184665</v>
      </c>
      <c r="K594">
        <v>0.27276473099999998</v>
      </c>
      <c r="L594">
        <v>1.0769103E-2</v>
      </c>
      <c r="M594">
        <v>0.124460874</v>
      </c>
    </row>
    <row r="595" spans="1:13">
      <c r="A595" s="9" t="s">
        <v>446</v>
      </c>
      <c r="B595" s="10" t="s">
        <v>447</v>
      </c>
      <c r="C595">
        <v>2022</v>
      </c>
      <c r="D595" t="s">
        <v>26</v>
      </c>
      <c r="E595" s="3" t="str">
        <v>Unavailable</v>
      </c>
      <c r="F595" s="3" t="str">
        <v>Unavailable</v>
      </c>
      <c r="G595" t="str">
        <v>Unavailable</v>
      </c>
      <c r="H595" t="str">
        <v>Unavailable</v>
      </c>
      <c r="I595" t="str">
        <v>Unavailable</v>
      </c>
      <c r="J595" t="str">
        <v>Unavailable</v>
      </c>
      <c r="K595" t="str">
        <v>Unavailable</v>
      </c>
      <c r="L595" t="str">
        <v>Unavailable</v>
      </c>
      <c r="M595" t="str">
        <v>Unavailable</v>
      </c>
    </row>
    <row r="596" spans="1:13">
      <c r="A596" s="9" t="s">
        <v>448</v>
      </c>
      <c r="B596" s="10" t="s">
        <v>449</v>
      </c>
      <c r="C596">
        <v>2022</v>
      </c>
      <c r="D596" t="s">
        <v>26</v>
      </c>
      <c r="E596" s="3">
        <v>11059888</v>
      </c>
      <c r="F596" s="3">
        <v>9338582</v>
      </c>
      <c r="G596">
        <v>2134258</v>
      </c>
      <c r="H596">
        <v>0</v>
      </c>
      <c r="I596">
        <v>7049432</v>
      </c>
      <c r="J596">
        <v>-1832541</v>
      </c>
      <c r="K596">
        <v>0.84436496999999999</v>
      </c>
      <c r="L596">
        <v>0.63738728600000005</v>
      </c>
      <c r="M596">
        <v>-1.90789319</v>
      </c>
    </row>
    <row r="597" spans="1:13">
      <c r="A597" s="9" t="s">
        <v>450</v>
      </c>
      <c r="B597" s="10" t="s">
        <v>451</v>
      </c>
      <c r="C597">
        <v>2022</v>
      </c>
      <c r="D597" t="s">
        <v>26</v>
      </c>
      <c r="E597" s="3">
        <v>134371386</v>
      </c>
      <c r="F597" s="3">
        <v>19666543</v>
      </c>
      <c r="G597">
        <v>7641558</v>
      </c>
      <c r="H597">
        <v>105825</v>
      </c>
      <c r="I597">
        <v>-54788475</v>
      </c>
      <c r="J597">
        <v>-19878832</v>
      </c>
      <c r="K597">
        <v>0.146359605</v>
      </c>
      <c r="L597">
        <v>-0.40773915199999999</v>
      </c>
      <c r="M597">
        <v>-0.15245252400000001</v>
      </c>
    </row>
    <row r="598" spans="1:13">
      <c r="A598" s="9" t="s">
        <v>452</v>
      </c>
      <c r="B598" s="10" t="s">
        <v>453</v>
      </c>
      <c r="C598">
        <v>2022</v>
      </c>
      <c r="D598" t="s">
        <v>26</v>
      </c>
      <c r="E598" s="3">
        <v>48815516</v>
      </c>
      <c r="F598" s="3">
        <v>-22653648</v>
      </c>
      <c r="G598">
        <v>5487087</v>
      </c>
      <c r="H598">
        <v>1409238</v>
      </c>
      <c r="I598">
        <v>-68791856</v>
      </c>
      <c r="J598">
        <v>-47204133</v>
      </c>
      <c r="K598">
        <v>-0.46406654800000002</v>
      </c>
      <c r="L598">
        <v>-1.409221117</v>
      </c>
      <c r="M598">
        <v>-0.95290409300000001</v>
      </c>
    </row>
    <row r="599" spans="1:13">
      <c r="A599" s="9" t="s">
        <v>454</v>
      </c>
      <c r="B599" s="10" t="s">
        <v>455</v>
      </c>
      <c r="C599">
        <v>2022</v>
      </c>
      <c r="D599" t="s">
        <v>26</v>
      </c>
      <c r="E599" s="3">
        <v>0</v>
      </c>
      <c r="F599" s="3">
        <v>-634514</v>
      </c>
      <c r="G599">
        <v>560167</v>
      </c>
      <c r="H599">
        <v>653643</v>
      </c>
      <c r="I599">
        <v>-3282118</v>
      </c>
      <c r="J599">
        <v>-1908878</v>
      </c>
      <c r="K599">
        <v>0</v>
      </c>
      <c r="L599">
        <v>0</v>
      </c>
      <c r="M599">
        <v>0</v>
      </c>
    </row>
    <row r="600" spans="1:13">
      <c r="A600" s="9" t="s">
        <v>456</v>
      </c>
      <c r="B600" s="10" t="s">
        <v>457</v>
      </c>
      <c r="C600">
        <v>2022</v>
      </c>
      <c r="D600" t="s">
        <v>26</v>
      </c>
      <c r="E600" s="3">
        <v>341996642</v>
      </c>
      <c r="F600" s="3">
        <v>118960167</v>
      </c>
      <c r="G600">
        <v>5768024</v>
      </c>
      <c r="H600">
        <v>557497</v>
      </c>
      <c r="I600">
        <v>51065262</v>
      </c>
      <c r="J600">
        <v>98488546</v>
      </c>
      <c r="K600">
        <v>0.34784016099999998</v>
      </c>
      <c r="L600">
        <v>0.14931509800000001</v>
      </c>
      <c r="M600">
        <v>0.286313545</v>
      </c>
    </row>
    <row r="601" spans="1:13">
      <c r="A601" s="9" t="s">
        <v>458</v>
      </c>
      <c r="B601" s="10" t="s">
        <v>459</v>
      </c>
      <c r="C601">
        <v>2022</v>
      </c>
      <c r="D601" t="s">
        <v>26</v>
      </c>
      <c r="E601" s="3">
        <v>77893693</v>
      </c>
      <c r="F601" s="3">
        <v>15791379</v>
      </c>
      <c r="G601">
        <v>5466722</v>
      </c>
      <c r="H601">
        <v>696349</v>
      </c>
      <c r="I601">
        <v>17341162</v>
      </c>
      <c r="J601">
        <v>25201046</v>
      </c>
      <c r="K601">
        <v>0.20272988</v>
      </c>
      <c r="L601">
        <v>0.22262600900000001</v>
      </c>
      <c r="M601">
        <v>3.1367918000000002E-2</v>
      </c>
    </row>
    <row r="602" spans="1:13">
      <c r="A602" s="9" t="s">
        <v>460</v>
      </c>
      <c r="B602" s="10" t="s">
        <v>461</v>
      </c>
      <c r="C602">
        <v>2022</v>
      </c>
      <c r="D602" t="s">
        <v>26</v>
      </c>
      <c r="E602" s="3">
        <v>67431546000</v>
      </c>
      <c r="F602" s="3">
        <v>35610501000</v>
      </c>
      <c r="G602">
        <v>5449957000</v>
      </c>
      <c r="H602">
        <v>696602000</v>
      </c>
      <c r="I602">
        <v>12170537000</v>
      </c>
      <c r="J602">
        <v>24109849000</v>
      </c>
      <c r="K602">
        <v>0.52809854000000001</v>
      </c>
      <c r="L602">
        <v>0.18048728999999999</v>
      </c>
      <c r="M602">
        <v>0.32159325</v>
      </c>
    </row>
    <row r="603" spans="1:13">
      <c r="A603" s="9" t="s">
        <v>462</v>
      </c>
      <c r="B603" s="10" t="s">
        <v>463</v>
      </c>
      <c r="C603">
        <v>2022</v>
      </c>
      <c r="D603" t="s">
        <v>26</v>
      </c>
      <c r="E603" s="3">
        <v>15668915000</v>
      </c>
      <c r="F603" s="3">
        <v>9363356000</v>
      </c>
      <c r="G603">
        <v>729080000</v>
      </c>
      <c r="H603">
        <v>582857000</v>
      </c>
      <c r="I603">
        <v>1656940000</v>
      </c>
      <c r="J603">
        <v>6208071000</v>
      </c>
      <c r="K603">
        <v>0.59757526299999997</v>
      </c>
      <c r="L603">
        <v>0.10574695200000001</v>
      </c>
      <c r="M603">
        <v>0.40359086799999999</v>
      </c>
    </row>
    <row r="604" spans="1:13">
      <c r="A604" s="9" t="s">
        <v>464</v>
      </c>
      <c r="B604" s="10" t="s">
        <v>465</v>
      </c>
      <c r="C604">
        <v>2022</v>
      </c>
      <c r="D604" t="s">
        <v>26</v>
      </c>
      <c r="E604" s="3">
        <v>9075172000</v>
      </c>
      <c r="F604" s="3">
        <v>5315370000</v>
      </c>
      <c r="G604">
        <v>70984000</v>
      </c>
      <c r="H604">
        <v>573836000</v>
      </c>
      <c r="I604">
        <v>549666000</v>
      </c>
      <c r="J604">
        <v>3228686000</v>
      </c>
      <c r="K604">
        <v>0.58570460199999996</v>
      </c>
      <c r="L604">
        <v>6.0568108000000002E-2</v>
      </c>
      <c r="M604">
        <v>0.35409257300000002</v>
      </c>
    </row>
    <row r="605" spans="1:13">
      <c r="A605" s="9" t="s">
        <v>466</v>
      </c>
      <c r="B605" s="10" t="s">
        <v>467</v>
      </c>
      <c r="C605">
        <v>2022</v>
      </c>
      <c r="D605" t="s">
        <v>26</v>
      </c>
      <c r="E605" s="3">
        <v>378553765</v>
      </c>
      <c r="F605" s="3">
        <v>91843765</v>
      </c>
      <c r="G605">
        <v>22177283</v>
      </c>
      <c r="H605">
        <v>19511743</v>
      </c>
      <c r="I605">
        <v>-37399886</v>
      </c>
      <c r="J605">
        <v>42205663</v>
      </c>
      <c r="K605">
        <v>0.24261749199999999</v>
      </c>
      <c r="L605">
        <v>-9.8796760999999997E-2</v>
      </c>
      <c r="M605">
        <v>0.157132147</v>
      </c>
    </row>
    <row r="606" spans="1:13">
      <c r="A606" s="9" t="s">
        <v>468</v>
      </c>
      <c r="B606" s="10" t="s">
        <v>469</v>
      </c>
      <c r="C606">
        <v>2022</v>
      </c>
      <c r="D606" t="s">
        <v>26</v>
      </c>
      <c r="E606" s="3">
        <v>789621989</v>
      </c>
      <c r="F606" s="3">
        <v>202774140</v>
      </c>
      <c r="G606">
        <v>19652876</v>
      </c>
      <c r="H606">
        <v>22300014</v>
      </c>
      <c r="I606">
        <v>95863760</v>
      </c>
      <c r="J606">
        <v>123373203</v>
      </c>
      <c r="K606">
        <v>0.256799004</v>
      </c>
      <c r="L606">
        <v>0.121404623</v>
      </c>
      <c r="M606">
        <v>0.150901327</v>
      </c>
    </row>
    <row r="607" spans="1:13">
      <c r="A607" s="9" t="s">
        <v>470</v>
      </c>
      <c r="B607" s="10" t="s">
        <v>471</v>
      </c>
      <c r="C607">
        <v>2022</v>
      </c>
      <c r="D607" t="s">
        <v>26</v>
      </c>
      <c r="E607" s="3">
        <v>40847398</v>
      </c>
      <c r="F607" s="3">
        <v>19469037</v>
      </c>
      <c r="G607">
        <v>4385264</v>
      </c>
      <c r="H607">
        <v>118009</v>
      </c>
      <c r="I607">
        <v>-10439023</v>
      </c>
      <c r="J607">
        <v>3204758</v>
      </c>
      <c r="K607">
        <v>0.476628573</v>
      </c>
      <c r="L607">
        <v>-0.25556151700000002</v>
      </c>
      <c r="M607">
        <v>8.1345842000000002E-2</v>
      </c>
    </row>
    <row r="608" spans="1:13">
      <c r="A608" s="9" t="s">
        <v>472</v>
      </c>
      <c r="B608" s="10" t="s">
        <v>473</v>
      </c>
      <c r="C608">
        <v>2022</v>
      </c>
      <c r="D608" t="s">
        <v>26</v>
      </c>
      <c r="E608" s="3">
        <v>8805090852</v>
      </c>
      <c r="F608" s="3">
        <v>2011246108</v>
      </c>
      <c r="G608">
        <v>234299080</v>
      </c>
      <c r="H608">
        <v>16059507</v>
      </c>
      <c r="I608">
        <v>1052869000</v>
      </c>
      <c r="J608">
        <v>1338113000</v>
      </c>
      <c r="K608">
        <v>0.228418553</v>
      </c>
      <c r="L608">
        <v>0.11957503</v>
      </c>
      <c r="M608">
        <v>0.16123459500000001</v>
      </c>
    </row>
    <row r="609" spans="1:13">
      <c r="A609" s="9" t="s">
        <v>474</v>
      </c>
      <c r="B609" s="10" t="s">
        <v>475</v>
      </c>
      <c r="C609">
        <v>2022</v>
      </c>
      <c r="D609" t="s">
        <v>26</v>
      </c>
      <c r="E609" s="3">
        <v>4606098893</v>
      </c>
      <c r="F609" s="3">
        <v>1885860653</v>
      </c>
      <c r="G609">
        <v>68537461</v>
      </c>
      <c r="H609">
        <v>7943568</v>
      </c>
      <c r="I609">
        <v>930189589</v>
      </c>
      <c r="J609">
        <v>1152169462</v>
      </c>
      <c r="K609">
        <v>0.40942687</v>
      </c>
      <c r="L609">
        <v>0.20194737700000001</v>
      </c>
      <c r="M609">
        <v>0.25615879899999999</v>
      </c>
    </row>
    <row r="610" spans="1:13">
      <c r="A610" s="9" t="s">
        <v>476</v>
      </c>
      <c r="B610" s="10" t="s">
        <v>477</v>
      </c>
      <c r="C610">
        <v>2022</v>
      </c>
      <c r="D610" t="s">
        <v>26</v>
      </c>
      <c r="E610" s="3">
        <v>927170895</v>
      </c>
      <c r="F610" s="3">
        <v>180425815</v>
      </c>
      <c r="G610">
        <v>4747850</v>
      </c>
      <c r="H610">
        <v>461792</v>
      </c>
      <c r="I610">
        <v>131455234</v>
      </c>
      <c r="J610">
        <v>146280776</v>
      </c>
      <c r="K610">
        <v>0.19459823000000001</v>
      </c>
      <c r="L610">
        <v>0.14178101900000001</v>
      </c>
      <c r="M610">
        <v>0.15697201899999999</v>
      </c>
    </row>
    <row r="611" spans="1:13">
      <c r="A611" s="9" t="s">
        <v>478</v>
      </c>
      <c r="B611" s="10" t="s">
        <v>479</v>
      </c>
      <c r="C611">
        <v>2022</v>
      </c>
      <c r="D611" t="s">
        <v>26</v>
      </c>
      <c r="E611" s="3">
        <v>11046086000</v>
      </c>
      <c r="F611" s="3">
        <v>11046086000</v>
      </c>
      <c r="G611">
        <v>210273000</v>
      </c>
      <c r="H611">
        <v>6328000</v>
      </c>
      <c r="I611">
        <v>434466000</v>
      </c>
      <c r="J611">
        <v>406316000</v>
      </c>
      <c r="K611">
        <v>1</v>
      </c>
      <c r="L611">
        <v>3.9332121999999997E-2</v>
      </c>
      <c r="M611">
        <v>5.2246923000000001E-2</v>
      </c>
    </row>
    <row r="612" spans="1:13">
      <c r="A612" s="9" t="s">
        <v>480</v>
      </c>
      <c r="B612" s="10" t="s">
        <v>481</v>
      </c>
      <c r="C612">
        <v>2022</v>
      </c>
      <c r="D612" t="s">
        <v>26</v>
      </c>
      <c r="E612" s="3">
        <v>190808000</v>
      </c>
      <c r="F612" s="3">
        <v>190808000</v>
      </c>
      <c r="G612">
        <v>15659000</v>
      </c>
      <c r="H612">
        <v>0</v>
      </c>
      <c r="I612">
        <v>29943000</v>
      </c>
      <c r="J612">
        <v>45172000</v>
      </c>
      <c r="K612">
        <v>1</v>
      </c>
      <c r="L612">
        <v>0.156927383</v>
      </c>
      <c r="M612">
        <v>0.191789652</v>
      </c>
    </row>
    <row r="613" spans="1:13">
      <c r="A613" s="9" t="s">
        <v>482</v>
      </c>
      <c r="B613" s="10" t="s">
        <v>483</v>
      </c>
      <c r="C613">
        <v>2022</v>
      </c>
      <c r="D613" t="s">
        <v>26</v>
      </c>
      <c r="E613" s="3">
        <v>943882000</v>
      </c>
      <c r="F613" s="3">
        <v>933601000</v>
      </c>
      <c r="G613">
        <v>35763000</v>
      </c>
      <c r="H613">
        <v>0</v>
      </c>
      <c r="I613">
        <v>-41378000</v>
      </c>
      <c r="J613">
        <v>0</v>
      </c>
      <c r="K613">
        <v>0.98910774899999998</v>
      </c>
      <c r="L613">
        <v>-4.3838107000000001E-2</v>
      </c>
      <c r="M613">
        <v>-5.4445370000000002E-3</v>
      </c>
    </row>
    <row r="614" spans="1:13">
      <c r="A614" s="9" t="s">
        <v>484</v>
      </c>
      <c r="B614" s="10" t="s">
        <v>485</v>
      </c>
      <c r="C614">
        <v>2022</v>
      </c>
      <c r="D614" t="s">
        <v>26</v>
      </c>
      <c r="E614" s="3">
        <v>2191727000</v>
      </c>
      <c r="F614" s="3">
        <v>2191727000</v>
      </c>
      <c r="G614">
        <v>55581000</v>
      </c>
      <c r="H614">
        <v>0</v>
      </c>
      <c r="I614">
        <v>-315206000</v>
      </c>
      <c r="J614">
        <v>0</v>
      </c>
      <c r="K614">
        <v>1</v>
      </c>
      <c r="L614">
        <v>-0.143816269</v>
      </c>
      <c r="M614">
        <v>-0.13808015300000001</v>
      </c>
    </row>
    <row r="615" spans="1:13">
      <c r="A615" s="9" t="s">
        <v>486</v>
      </c>
      <c r="B615" s="10" t="s">
        <v>487</v>
      </c>
      <c r="C615">
        <v>2022</v>
      </c>
      <c r="D615" t="s">
        <v>26</v>
      </c>
      <c r="E615" s="3">
        <v>515046654</v>
      </c>
      <c r="F615" s="3">
        <v>515046654</v>
      </c>
      <c r="G615">
        <v>35423823</v>
      </c>
      <c r="H615">
        <v>0</v>
      </c>
      <c r="I615">
        <v>19919347</v>
      </c>
      <c r="J615">
        <v>24358919</v>
      </c>
      <c r="K615">
        <v>1</v>
      </c>
      <c r="L615">
        <v>3.8674840000000002E-2</v>
      </c>
      <c r="M615">
        <v>6.9318895000000005E-2</v>
      </c>
    </row>
    <row r="616" spans="1:13">
      <c r="A616" s="9" t="s">
        <v>488</v>
      </c>
      <c r="B616" s="10" t="s">
        <v>489</v>
      </c>
      <c r="C616">
        <v>2022</v>
      </c>
      <c r="D616" t="s">
        <v>26</v>
      </c>
      <c r="E616" s="3">
        <v>563499000</v>
      </c>
      <c r="F616" s="3">
        <v>563499000</v>
      </c>
      <c r="G616">
        <v>14987000</v>
      </c>
      <c r="H616">
        <v>2128000</v>
      </c>
      <c r="I616">
        <v>-58327000</v>
      </c>
      <c r="J616">
        <v>-19363000</v>
      </c>
      <c r="K616">
        <v>1</v>
      </c>
      <c r="L616">
        <v>-0.103508613</v>
      </c>
      <c r="M616">
        <v>-8.6085334999999999E-2</v>
      </c>
    </row>
    <row r="617" spans="1:13">
      <c r="A617" s="9" t="s">
        <v>490</v>
      </c>
      <c r="B617" s="10" t="s">
        <v>491</v>
      </c>
      <c r="C617">
        <v>2022</v>
      </c>
      <c r="D617" t="s">
        <v>26</v>
      </c>
      <c r="E617" s="3" t="str">
        <v>Unavailable</v>
      </c>
      <c r="F617" s="3" t="str">
        <v>Unavailable</v>
      </c>
      <c r="G617" t="str">
        <v>Unavailable</v>
      </c>
      <c r="H617" t="str">
        <v>Unavailable</v>
      </c>
      <c r="I617" t="str">
        <v>Unavailable</v>
      </c>
      <c r="J617" t="str">
        <v>Unavailable</v>
      </c>
      <c r="K617" t="str">
        <v>Unavailable</v>
      </c>
      <c r="L617" t="str">
        <v>Unavailable</v>
      </c>
      <c r="M617" t="str">
        <v>Unavailable</v>
      </c>
    </row>
    <row r="618" spans="1:13">
      <c r="A618" s="9" t="s">
        <v>492</v>
      </c>
      <c r="B618" s="10" t="s">
        <v>493</v>
      </c>
      <c r="C618">
        <v>2022</v>
      </c>
      <c r="D618" t="s">
        <v>26</v>
      </c>
      <c r="E618" s="3">
        <v>1481414000</v>
      </c>
      <c r="F618" s="3">
        <v>1481414000</v>
      </c>
      <c r="G618">
        <v>48844000</v>
      </c>
      <c r="H618">
        <v>0</v>
      </c>
      <c r="I618">
        <v>-27364000</v>
      </c>
      <c r="J618">
        <v>0</v>
      </c>
      <c r="K618">
        <v>1</v>
      </c>
      <c r="L618">
        <v>-1.8471541000000001E-2</v>
      </c>
      <c r="M618">
        <v>-4.120388E-3</v>
      </c>
    </row>
    <row r="619" spans="1:13">
      <c r="A619" s="9" t="s">
        <v>494</v>
      </c>
      <c r="B619" s="10" t="s">
        <v>495</v>
      </c>
      <c r="C619">
        <v>2022</v>
      </c>
      <c r="D619" t="s">
        <v>26</v>
      </c>
      <c r="E619" s="3">
        <v>669538000</v>
      </c>
      <c r="F619" s="3">
        <v>669538000</v>
      </c>
      <c r="G619">
        <v>82493000</v>
      </c>
      <c r="H619">
        <v>0</v>
      </c>
      <c r="I619">
        <v>30801000</v>
      </c>
      <c r="J619">
        <v>0</v>
      </c>
      <c r="K619">
        <v>1</v>
      </c>
      <c r="L619">
        <v>4.6003363999999998E-2</v>
      </c>
      <c r="M619">
        <v>8.7101851999999994E-2</v>
      </c>
    </row>
    <row r="620" spans="1:13">
      <c r="A620" s="9" t="s">
        <v>496</v>
      </c>
      <c r="B620" s="10" t="s">
        <v>497</v>
      </c>
      <c r="C620">
        <v>2022</v>
      </c>
      <c r="D620" t="s">
        <v>26</v>
      </c>
      <c r="E620" s="3" t="str">
        <v>2022 data not available yet.</v>
      </c>
      <c r="F620" s="3" t="str">
        <v>2022 data not available yet.</v>
      </c>
      <c r="G620" t="str">
        <v>2022 data not available yet.</v>
      </c>
      <c r="H620" t="str">
        <v>2022 data not available yet.</v>
      </c>
      <c r="I620" t="str">
        <v>2022 data not available yet.</v>
      </c>
      <c r="J620" t="str">
        <v>2022 data not available yet.</v>
      </c>
      <c r="K620" t="str">
        <v>2022 data not available yet.</v>
      </c>
      <c r="L620" t="str">
        <v>2022 data not available yet.</v>
      </c>
      <c r="M620" t="str">
        <v>2022 data not available yet.</v>
      </c>
    </row>
    <row r="621" spans="1:13">
      <c r="A621" s="9" t="s">
        <v>498</v>
      </c>
      <c r="B621" s="10" t="s">
        <v>499</v>
      </c>
      <c r="C621">
        <v>2022</v>
      </c>
      <c r="D621" t="s">
        <v>26</v>
      </c>
      <c r="E621" s="3">
        <v>711986705</v>
      </c>
      <c r="F621" s="3">
        <v>711986705</v>
      </c>
      <c r="G621">
        <v>18846914</v>
      </c>
      <c r="H621">
        <v>0</v>
      </c>
      <c r="I621">
        <v>-37204718</v>
      </c>
      <c r="J621">
        <v>0</v>
      </c>
      <c r="K621">
        <v>1</v>
      </c>
      <c r="L621">
        <v>-5.2254793000000001E-2</v>
      </c>
      <c r="M621">
        <v>-3.8367805999999997E-2</v>
      </c>
    </row>
    <row r="622" spans="1:13">
      <c r="A622" s="9" t="s">
        <v>500</v>
      </c>
      <c r="B622" s="10" t="s">
        <v>501</v>
      </c>
      <c r="C622">
        <v>2022</v>
      </c>
      <c r="D622" t="s">
        <v>26</v>
      </c>
      <c r="E622" s="3" t="str">
        <v>2022 data not available yet.</v>
      </c>
      <c r="F622" s="3" t="str">
        <v>2022 data not available yet.</v>
      </c>
      <c r="G622" t="str">
        <v>2022 data not available yet.</v>
      </c>
      <c r="H622" t="str">
        <v>2022 data not available yet.</v>
      </c>
      <c r="I622" t="str">
        <v>2022 data not available yet.</v>
      </c>
      <c r="J622" t="str">
        <v>2022 data not available yet.</v>
      </c>
      <c r="K622" t="str">
        <v>2022 data not available yet.</v>
      </c>
      <c r="L622" t="str">
        <v>2022 data not available yet.</v>
      </c>
      <c r="M622" t="str">
        <v>2022 data not available yet.</v>
      </c>
    </row>
    <row r="623" spans="1:13">
      <c r="A623" s="9" t="s">
        <v>502</v>
      </c>
      <c r="B623" s="10" t="s">
        <v>503</v>
      </c>
      <c r="C623">
        <v>2022</v>
      </c>
      <c r="D623" t="s">
        <v>26</v>
      </c>
      <c r="E623" s="3">
        <v>454955779</v>
      </c>
      <c r="F623" s="3">
        <v>454955779</v>
      </c>
      <c r="G623">
        <v>20969147</v>
      </c>
      <c r="H623">
        <v>664667</v>
      </c>
      <c r="I623">
        <v>2523564</v>
      </c>
      <c r="J623">
        <v>-1944981</v>
      </c>
      <c r="K623">
        <v>1</v>
      </c>
      <c r="L623">
        <v>5.5468339999999996E-3</v>
      </c>
      <c r="M623">
        <v>4.2366701999999999E-2</v>
      </c>
    </row>
    <row r="624" spans="1:13">
      <c r="A624" s="9" t="s">
        <v>504</v>
      </c>
      <c r="B624" s="10" t="s">
        <v>505</v>
      </c>
      <c r="C624">
        <v>2022</v>
      </c>
      <c r="D624" t="s">
        <v>26</v>
      </c>
      <c r="E624" s="3">
        <v>609404000</v>
      </c>
      <c r="F624" s="3">
        <v>609404000</v>
      </c>
      <c r="G624">
        <v>21293000</v>
      </c>
      <c r="H624">
        <v>0</v>
      </c>
      <c r="I624">
        <v>-13300000</v>
      </c>
      <c r="J624">
        <v>-19245000</v>
      </c>
      <c r="K624">
        <v>1</v>
      </c>
      <c r="L624">
        <v>-2.1824601999999999E-2</v>
      </c>
      <c r="M624">
        <v>-2.4947325999999999E-2</v>
      </c>
    </row>
    <row r="625" spans="1:13">
      <c r="A625" s="9" t="s">
        <v>506</v>
      </c>
      <c r="B625" s="10" t="s">
        <v>507</v>
      </c>
      <c r="C625">
        <v>2022</v>
      </c>
      <c r="D625" t="s">
        <v>26</v>
      </c>
      <c r="E625" s="3">
        <v>463977316</v>
      </c>
      <c r="F625" s="3">
        <v>463977316</v>
      </c>
      <c r="G625">
        <v>40240756</v>
      </c>
      <c r="H625">
        <v>74936</v>
      </c>
      <c r="I625">
        <v>7255779</v>
      </c>
      <c r="J625">
        <v>16677593</v>
      </c>
      <c r="K625">
        <v>1</v>
      </c>
      <c r="L625">
        <v>1.5638218999999998E-2</v>
      </c>
      <c r="M625">
        <v>4.0583760000000003E-2</v>
      </c>
    </row>
    <row r="626" spans="1:13">
      <c r="A626" s="9" t="s">
        <v>508</v>
      </c>
      <c r="B626" s="10" t="s">
        <v>509</v>
      </c>
      <c r="C626">
        <v>2022</v>
      </c>
      <c r="D626" t="s">
        <v>26</v>
      </c>
      <c r="E626" s="3">
        <v>1082912677</v>
      </c>
      <c r="F626" s="3">
        <v>1082912677</v>
      </c>
      <c r="G626">
        <v>24360201</v>
      </c>
      <c r="H626">
        <v>253330</v>
      </c>
      <c r="I626">
        <v>32290996</v>
      </c>
      <c r="J626">
        <v>37316000</v>
      </c>
      <c r="K626">
        <v>1</v>
      </c>
      <c r="L626">
        <v>2.9818652000000001E-2</v>
      </c>
      <c r="M626">
        <v>5.5072579000000003E-2</v>
      </c>
    </row>
    <row r="627" spans="1:13">
      <c r="A627" s="9" t="s">
        <v>510</v>
      </c>
      <c r="B627" s="10" t="s">
        <v>511</v>
      </c>
      <c r="C627">
        <v>2022</v>
      </c>
      <c r="D627" t="s">
        <v>26</v>
      </c>
      <c r="E627" s="3">
        <v>429307353</v>
      </c>
      <c r="F627" s="3">
        <v>429307353</v>
      </c>
      <c r="G627">
        <v>19975980</v>
      </c>
      <c r="H627">
        <v>62283</v>
      </c>
      <c r="I627">
        <v>-73496262</v>
      </c>
      <c r="J627">
        <v>-43397425</v>
      </c>
      <c r="K627">
        <v>1</v>
      </c>
      <c r="L627">
        <v>-0.17119730499999999</v>
      </c>
      <c r="M627">
        <v>-0.14775887200000001</v>
      </c>
    </row>
    <row r="628" spans="1:13">
      <c r="A628" s="9" t="s">
        <v>512</v>
      </c>
      <c r="B628" s="10" t="s">
        <v>513</v>
      </c>
      <c r="C628">
        <v>2022</v>
      </c>
      <c r="D628" t="s">
        <v>26</v>
      </c>
      <c r="E628" s="3">
        <v>319528000</v>
      </c>
      <c r="F628" s="3">
        <v>319528000</v>
      </c>
      <c r="G628">
        <v>26689000</v>
      </c>
      <c r="H628">
        <v>238000</v>
      </c>
      <c r="I628">
        <v>-42861000</v>
      </c>
      <c r="J628">
        <v>-45405000</v>
      </c>
      <c r="K628">
        <v>1</v>
      </c>
      <c r="L628">
        <v>-0.134138479</v>
      </c>
      <c r="M628">
        <v>-0.102222653</v>
      </c>
    </row>
    <row r="629" spans="1:13">
      <c r="A629" s="9" t="s">
        <v>514</v>
      </c>
      <c r="B629" s="10" t="s">
        <v>515</v>
      </c>
      <c r="C629">
        <v>2022</v>
      </c>
      <c r="D629" t="s">
        <v>26</v>
      </c>
      <c r="E629" s="3">
        <v>936820880</v>
      </c>
      <c r="F629" s="3">
        <v>936820880</v>
      </c>
      <c r="G629">
        <v>25369328</v>
      </c>
      <c r="H629">
        <v>1207363</v>
      </c>
      <c r="I629">
        <v>41478767</v>
      </c>
      <c r="J629">
        <v>62242849</v>
      </c>
      <c r="K629">
        <v>1</v>
      </c>
      <c r="L629">
        <v>4.4276092000000003E-2</v>
      </c>
      <c r="M629">
        <v>6.3583602000000003E-2</v>
      </c>
    </row>
    <row r="630" spans="1:13">
      <c r="A630" s="9" t="s">
        <v>516</v>
      </c>
      <c r="B630" s="10" t="s">
        <v>517</v>
      </c>
      <c r="C630">
        <v>2022</v>
      </c>
      <c r="D630" t="s">
        <v>26</v>
      </c>
      <c r="E630" s="3">
        <v>13432384000</v>
      </c>
      <c r="F630" s="3">
        <v>13432384000</v>
      </c>
      <c r="G630">
        <v>75664000</v>
      </c>
      <c r="H630">
        <v>0</v>
      </c>
      <c r="I630">
        <v>805117000</v>
      </c>
      <c r="J630">
        <v>1019021000</v>
      </c>
      <c r="K630">
        <v>1</v>
      </c>
      <c r="L630">
        <v>5.9938503999999997E-2</v>
      </c>
      <c r="M630">
        <v>8.5021542000000006E-2</v>
      </c>
    </row>
    <row r="631" spans="1:13">
      <c r="A631" s="9" t="s">
        <v>518</v>
      </c>
      <c r="B631" s="10" t="s">
        <v>519</v>
      </c>
      <c r="C631">
        <v>2022</v>
      </c>
      <c r="D631" t="s">
        <v>26</v>
      </c>
      <c r="E631" s="3">
        <v>2592472000</v>
      </c>
      <c r="F631" s="3">
        <v>2592472000</v>
      </c>
      <c r="G631">
        <v>73543000</v>
      </c>
      <c r="H631">
        <v>0</v>
      </c>
      <c r="I631">
        <v>97507000</v>
      </c>
      <c r="J631">
        <v>114950000</v>
      </c>
      <c r="K631">
        <v>1</v>
      </c>
      <c r="L631">
        <v>3.7611591999999999E-2</v>
      </c>
      <c r="M631">
        <v>5.3626422999999999E-2</v>
      </c>
    </row>
    <row r="632" spans="1:13">
      <c r="A632" s="9" t="s">
        <v>520</v>
      </c>
      <c r="B632" s="10" t="s">
        <v>521</v>
      </c>
      <c r="C632">
        <v>2022</v>
      </c>
      <c r="D632" t="s">
        <v>26</v>
      </c>
      <c r="E632" s="3">
        <v>120673673</v>
      </c>
      <c r="F632" s="3">
        <v>120673673</v>
      </c>
      <c r="G632">
        <v>9428266</v>
      </c>
      <c r="H632">
        <v>315869</v>
      </c>
      <c r="I632">
        <v>4697108</v>
      </c>
      <c r="J632">
        <v>20722535</v>
      </c>
      <c r="K632">
        <v>1</v>
      </c>
      <c r="L632">
        <v>3.8924049000000002E-2</v>
      </c>
      <c r="M632">
        <v>0.119550061</v>
      </c>
    </row>
    <row r="633" spans="1:13">
      <c r="A633" s="9" t="s">
        <v>522</v>
      </c>
      <c r="B633" s="10" t="s">
        <v>523</v>
      </c>
      <c r="C633">
        <v>2022</v>
      </c>
      <c r="D633" t="s">
        <v>26</v>
      </c>
      <c r="E633" s="3">
        <v>1442273000</v>
      </c>
      <c r="F633" s="3">
        <v>1442273000</v>
      </c>
      <c r="G633">
        <v>43067000</v>
      </c>
      <c r="H633">
        <v>717000</v>
      </c>
      <c r="I633">
        <v>82025000</v>
      </c>
      <c r="J633">
        <v>45820000</v>
      </c>
      <c r="K633">
        <v>1</v>
      </c>
      <c r="L633">
        <v>5.6872035000000001E-2</v>
      </c>
      <c r="M633">
        <v>7.8105184999999994E-2</v>
      </c>
    </row>
    <row r="634" spans="1:13">
      <c r="A634" s="9" t="s">
        <v>524</v>
      </c>
      <c r="B634" s="10" t="s">
        <v>525</v>
      </c>
      <c r="C634">
        <v>2022</v>
      </c>
      <c r="D634" t="s">
        <v>26</v>
      </c>
      <c r="E634" s="3">
        <v>257777000</v>
      </c>
      <c r="F634" s="3">
        <v>257777000</v>
      </c>
      <c r="G634">
        <v>19314000</v>
      </c>
      <c r="H634">
        <v>0</v>
      </c>
      <c r="I634">
        <v>-104190000</v>
      </c>
      <c r="J634">
        <v>-97451000</v>
      </c>
      <c r="K634">
        <v>1</v>
      </c>
      <c r="L634">
        <v>-0.40418656400000003</v>
      </c>
      <c r="M634">
        <v>-0.37095629200000002</v>
      </c>
    </row>
    <row r="635" spans="1:13">
      <c r="A635" s="9" t="s">
        <v>526</v>
      </c>
      <c r="B635" s="10" t="s">
        <v>527</v>
      </c>
      <c r="C635">
        <v>2022</v>
      </c>
      <c r="D635" t="s">
        <v>26</v>
      </c>
      <c r="E635" s="3">
        <v>423806170</v>
      </c>
      <c r="F635" s="3">
        <v>423806170</v>
      </c>
      <c r="G635">
        <v>17135499</v>
      </c>
      <c r="H635">
        <v>0</v>
      </c>
      <c r="I635">
        <v>-39293106</v>
      </c>
      <c r="J635">
        <v>-21099510</v>
      </c>
      <c r="K635">
        <v>1</v>
      </c>
      <c r="L635">
        <v>-9.2714803999999998E-2</v>
      </c>
      <c r="M635">
        <v>-7.0471924000000005E-2</v>
      </c>
    </row>
    <row r="636" spans="1:13">
      <c r="A636" s="9" t="s">
        <v>528</v>
      </c>
      <c r="B636" s="10" t="s">
        <v>529</v>
      </c>
      <c r="C636">
        <v>2022</v>
      </c>
      <c r="D636" t="s">
        <v>26</v>
      </c>
      <c r="E636" s="3">
        <v>239163000</v>
      </c>
      <c r="F636" s="3">
        <v>239163000</v>
      </c>
      <c r="G636">
        <v>21177000</v>
      </c>
      <c r="H636">
        <v>0</v>
      </c>
      <c r="I636">
        <v>-48775000</v>
      </c>
      <c r="J636">
        <v>0</v>
      </c>
      <c r="K636">
        <v>1</v>
      </c>
      <c r="L636">
        <v>-0.20394040899999999</v>
      </c>
      <c r="M636">
        <v>-0.16666039499999999</v>
      </c>
    </row>
    <row r="637" spans="1:13">
      <c r="A637" s="9" t="s">
        <v>530</v>
      </c>
      <c r="B637" s="10" t="s">
        <v>531</v>
      </c>
      <c r="C637">
        <v>2022</v>
      </c>
      <c r="D637" t="s">
        <v>26</v>
      </c>
      <c r="E637" s="3">
        <v>566326000</v>
      </c>
      <c r="F637" s="3">
        <v>566326000</v>
      </c>
      <c r="G637">
        <v>40831000</v>
      </c>
      <c r="H637">
        <v>0</v>
      </c>
      <c r="I637">
        <v>-18344000</v>
      </c>
      <c r="J637">
        <v>0</v>
      </c>
      <c r="K637">
        <v>1</v>
      </c>
      <c r="L637">
        <v>-3.2391238000000003E-2</v>
      </c>
      <c r="M637">
        <v>-6.2102040000000004E-3</v>
      </c>
    </row>
    <row r="638" spans="1:13">
      <c r="A638" s="9" t="s">
        <v>532</v>
      </c>
      <c r="B638" s="10" t="s">
        <v>533</v>
      </c>
      <c r="C638">
        <v>2022</v>
      </c>
      <c r="D638" t="s">
        <v>26</v>
      </c>
      <c r="E638" s="3">
        <v>243805000</v>
      </c>
      <c r="F638" s="3">
        <v>243805000</v>
      </c>
      <c r="G638">
        <v>15311000</v>
      </c>
      <c r="H638">
        <v>173000</v>
      </c>
      <c r="I638">
        <v>-47245000</v>
      </c>
      <c r="J638">
        <v>0</v>
      </c>
      <c r="K638">
        <v>1</v>
      </c>
      <c r="L638">
        <v>-0.193781916</v>
      </c>
      <c r="M638">
        <v>-0.17168638899999999</v>
      </c>
    </row>
    <row r="639" spans="1:13">
      <c r="A639" s="9" t="s">
        <v>534</v>
      </c>
      <c r="B639" s="10" t="s">
        <v>535</v>
      </c>
      <c r="C639">
        <v>2022</v>
      </c>
      <c r="D639" t="s">
        <v>26</v>
      </c>
      <c r="E639" s="3">
        <v>232667000</v>
      </c>
      <c r="F639" s="3">
        <v>232667000</v>
      </c>
      <c r="G639">
        <v>8905000</v>
      </c>
      <c r="H639">
        <v>0</v>
      </c>
      <c r="I639">
        <v>-9581000</v>
      </c>
      <c r="J639">
        <v>0</v>
      </c>
      <c r="K639">
        <v>1</v>
      </c>
      <c r="L639">
        <v>-4.1179024000000002E-2</v>
      </c>
      <c r="M639">
        <v>-2.5418302E-2</v>
      </c>
    </row>
    <row r="640" spans="1:13">
      <c r="A640" s="9" t="s">
        <v>536</v>
      </c>
      <c r="B640" s="10" t="s">
        <v>537</v>
      </c>
      <c r="C640">
        <v>2022</v>
      </c>
      <c r="D640" t="s">
        <v>26</v>
      </c>
      <c r="E640" s="3">
        <v>224365000</v>
      </c>
      <c r="F640" s="3">
        <v>224365000</v>
      </c>
      <c r="G640">
        <v>20128000</v>
      </c>
      <c r="H640">
        <v>0</v>
      </c>
      <c r="I640">
        <v>8600000</v>
      </c>
      <c r="J640">
        <v>14896000</v>
      </c>
      <c r="K640">
        <v>1</v>
      </c>
      <c r="L640">
        <v>3.8330399000000001E-2</v>
      </c>
      <c r="M640">
        <v>6.6391817000000006E-2</v>
      </c>
    </row>
    <row r="641" spans="1:13">
      <c r="A641" s="9" t="s">
        <v>538</v>
      </c>
      <c r="B641" s="10" t="s">
        <v>539</v>
      </c>
      <c r="C641">
        <v>2022</v>
      </c>
      <c r="D641" t="s">
        <v>26</v>
      </c>
      <c r="E641" s="3">
        <v>162491088</v>
      </c>
      <c r="F641" s="3">
        <v>99182629</v>
      </c>
      <c r="G641">
        <v>47629268</v>
      </c>
      <c r="H641">
        <v>0</v>
      </c>
      <c r="I641">
        <v>34409436</v>
      </c>
      <c r="J641">
        <v>48721788</v>
      </c>
      <c r="K641">
        <v>0.61038811599999998</v>
      </c>
      <c r="L641">
        <v>0.21176198900000001</v>
      </c>
      <c r="M641">
        <v>0.31497302799999999</v>
      </c>
    </row>
    <row r="642" spans="1:13">
      <c r="A642" s="9" t="s">
        <v>540</v>
      </c>
      <c r="B642" s="10" t="s">
        <v>541</v>
      </c>
      <c r="C642">
        <v>2022</v>
      </c>
      <c r="D642" t="s">
        <v>26</v>
      </c>
      <c r="E642" s="3" t="str">
        <v>Unavailable</v>
      </c>
      <c r="F642" s="3" t="str">
        <v>Unavailable</v>
      </c>
      <c r="G642" t="str">
        <v>Unavailable</v>
      </c>
      <c r="H642" t="str">
        <v>Unavailable</v>
      </c>
      <c r="I642" t="str">
        <v>Unavailable</v>
      </c>
      <c r="J642" t="str">
        <v>Unavailable</v>
      </c>
      <c r="K642" t="str">
        <v>Unavailable</v>
      </c>
      <c r="L642" t="str">
        <v>Unavailable</v>
      </c>
      <c r="M642" t="str">
        <v>Unavailable</v>
      </c>
    </row>
    <row r="643" spans="1:13">
      <c r="A643" s="9" t="s">
        <v>542</v>
      </c>
      <c r="B643" s="10" t="s">
        <v>543</v>
      </c>
      <c r="C643">
        <v>2022</v>
      </c>
      <c r="D643" t="s">
        <v>26</v>
      </c>
      <c r="E643" s="3" t="str">
        <v>Unavailable</v>
      </c>
      <c r="F643" s="3" t="str">
        <v>Unavailable</v>
      </c>
      <c r="G643" t="str">
        <v>Unavailable</v>
      </c>
      <c r="H643" t="str">
        <v>Unavailable</v>
      </c>
      <c r="I643" t="str">
        <v>Unavailable</v>
      </c>
      <c r="J643" t="str">
        <v>Unavailable</v>
      </c>
      <c r="K643" t="str">
        <v>Unavailable</v>
      </c>
      <c r="L643" t="str">
        <v>Unavailable</v>
      </c>
      <c r="M643" t="str">
        <v>Unavailable</v>
      </c>
    </row>
    <row r="644" spans="1:13">
      <c r="A644" s="9" t="s">
        <v>544</v>
      </c>
      <c r="B644" s="10" t="s">
        <v>545</v>
      </c>
      <c r="C644">
        <v>2022</v>
      </c>
      <c r="D644" t="s">
        <v>26</v>
      </c>
      <c r="E644" s="3" t="str">
        <v>Unavailable</v>
      </c>
      <c r="F644" s="3" t="str">
        <v>Unavailable</v>
      </c>
      <c r="G644" t="str">
        <v>Unavailable</v>
      </c>
      <c r="H644" t="str">
        <v>Unavailable</v>
      </c>
      <c r="I644" t="str">
        <v>Unavailable</v>
      </c>
      <c r="J644" t="str">
        <v>Unavailable</v>
      </c>
      <c r="K644" t="str">
        <v>Unavailable</v>
      </c>
      <c r="L644" t="str">
        <v>Unavailable</v>
      </c>
      <c r="M644" t="str">
        <v>Unavailable</v>
      </c>
    </row>
    <row r="645" spans="1:13">
      <c r="A645" s="9" t="s">
        <v>546</v>
      </c>
      <c r="B645" s="10" t="s">
        <v>547</v>
      </c>
      <c r="C645">
        <v>2022</v>
      </c>
      <c r="D645" t="s">
        <v>26</v>
      </c>
      <c r="E645" s="3" t="str">
        <v>Unavailable</v>
      </c>
      <c r="F645" s="3" t="str">
        <v>Unavailable</v>
      </c>
      <c r="G645" t="str">
        <v>Unavailable</v>
      </c>
      <c r="H645" t="str">
        <v>Unavailable</v>
      </c>
      <c r="I645" t="str">
        <v>Unavailable</v>
      </c>
      <c r="J645" t="str">
        <v>Unavailable</v>
      </c>
      <c r="K645" t="str">
        <v>Unavailable</v>
      </c>
      <c r="L645" t="str">
        <v>Unavailable</v>
      </c>
      <c r="M645" t="str">
        <v>Unavailable</v>
      </c>
    </row>
    <row r="646" spans="1:13">
      <c r="A646" s="9" t="s">
        <v>548</v>
      </c>
      <c r="B646" s="10" t="s">
        <v>549</v>
      </c>
      <c r="C646">
        <v>2022</v>
      </c>
      <c r="D646" t="s">
        <v>26</v>
      </c>
      <c r="E646" s="3" t="str">
        <v>Unavailable</v>
      </c>
      <c r="F646" s="3" t="str">
        <v>Unavailable</v>
      </c>
      <c r="G646" t="str">
        <v>Unavailable</v>
      </c>
      <c r="H646" t="str">
        <v>Unavailable</v>
      </c>
      <c r="I646" t="str">
        <v>Unavailable</v>
      </c>
      <c r="J646" t="str">
        <v>Unavailable</v>
      </c>
      <c r="K646" t="str">
        <v>Unavailable</v>
      </c>
      <c r="L646" t="str">
        <v>Unavailable</v>
      </c>
      <c r="M646" t="str">
        <v>Unavailable</v>
      </c>
    </row>
    <row r="647" spans="1:13">
      <c r="A647" s="9" t="s">
        <v>550</v>
      </c>
      <c r="B647" s="10" t="s">
        <v>551</v>
      </c>
      <c r="C647">
        <v>2022</v>
      </c>
      <c r="D647" t="s">
        <v>26</v>
      </c>
      <c r="E647" s="3" t="str">
        <v>Unavailable</v>
      </c>
      <c r="F647" s="3" t="str">
        <v>Unavailable</v>
      </c>
      <c r="G647" t="str">
        <v>Unavailable</v>
      </c>
      <c r="H647" t="str">
        <v>Unavailable</v>
      </c>
      <c r="I647" t="str">
        <v>Unavailable</v>
      </c>
      <c r="J647" t="str">
        <v>Unavailable</v>
      </c>
      <c r="K647" t="str">
        <v>Unavailable</v>
      </c>
      <c r="L647" t="str">
        <v>Unavailable</v>
      </c>
      <c r="M647" t="str">
        <v>Unavailable</v>
      </c>
    </row>
    <row r="648" spans="1:13">
      <c r="A648" s="9" t="s">
        <v>552</v>
      </c>
      <c r="B648" s="10" t="s">
        <v>553</v>
      </c>
      <c r="C648">
        <v>2022</v>
      </c>
      <c r="D648" t="s">
        <v>26</v>
      </c>
      <c r="E648" s="3" t="str">
        <v>Unavailable</v>
      </c>
      <c r="F648" s="3" t="str">
        <v>Unavailable</v>
      </c>
      <c r="G648" t="str">
        <v>Unavailable</v>
      </c>
      <c r="H648" t="str">
        <v>Unavailable</v>
      </c>
      <c r="I648" t="str">
        <v>Unavailable</v>
      </c>
      <c r="J648" t="str">
        <v>Unavailable</v>
      </c>
      <c r="K648" t="str">
        <v>Unavailable</v>
      </c>
      <c r="L648" t="str">
        <v>Unavailable</v>
      </c>
      <c r="M648" t="str">
        <v>Unavailable</v>
      </c>
    </row>
    <row r="649" spans="1:13">
      <c r="A649" s="9" t="s">
        <v>554</v>
      </c>
      <c r="B649" s="10" t="s">
        <v>555</v>
      </c>
      <c r="C649">
        <v>2022</v>
      </c>
      <c r="D649" t="s">
        <v>26</v>
      </c>
      <c r="E649" s="3" t="str">
        <v>Unavailable</v>
      </c>
      <c r="F649" s="3" t="str">
        <v>Unavailable</v>
      </c>
      <c r="G649" t="str">
        <v>Unavailable</v>
      </c>
      <c r="H649" t="str">
        <v>Unavailable</v>
      </c>
      <c r="I649" t="str">
        <v>Unavailable</v>
      </c>
      <c r="J649" t="str">
        <v>Unavailable</v>
      </c>
      <c r="K649" t="str">
        <v>Unavailable</v>
      </c>
      <c r="L649" t="str">
        <v>Unavailable</v>
      </c>
      <c r="M649" t="str">
        <v>Unavailable</v>
      </c>
    </row>
    <row r="650" spans="1:13">
      <c r="A650" s="9" t="s">
        <v>556</v>
      </c>
      <c r="B650" s="10" t="s">
        <v>557</v>
      </c>
      <c r="C650">
        <v>2022</v>
      </c>
      <c r="D650" t="s">
        <v>26</v>
      </c>
      <c r="E650" s="3">
        <v>652189564</v>
      </c>
      <c r="F650" s="3">
        <v>70171037</v>
      </c>
      <c r="G650">
        <v>21992766</v>
      </c>
      <c r="H650">
        <v>10300635</v>
      </c>
      <c r="I650">
        <v>38742308</v>
      </c>
      <c r="J650">
        <v>80918697</v>
      </c>
      <c r="K650">
        <v>0.107593008</v>
      </c>
      <c r="L650">
        <v>5.9403446999999998E-2</v>
      </c>
      <c r="M650">
        <v>8.0934989999999998E-2</v>
      </c>
    </row>
    <row r="651" spans="1:13">
      <c r="A651" s="9" t="s">
        <v>558</v>
      </c>
      <c r="B651" s="10" t="s">
        <v>381</v>
      </c>
      <c r="C651">
        <v>2022</v>
      </c>
      <c r="D651" t="s">
        <v>26</v>
      </c>
      <c r="E651" s="3">
        <v>282419948</v>
      </c>
      <c r="F651" s="3">
        <v>75953071</v>
      </c>
      <c r="G651">
        <v>4621994</v>
      </c>
      <c r="H651">
        <v>278952</v>
      </c>
      <c r="I651">
        <v>87635484</v>
      </c>
      <c r="J651">
        <v>94684138</v>
      </c>
      <c r="K651">
        <v>0.26893663699999998</v>
      </c>
      <c r="L651">
        <v>0.31030203299999998</v>
      </c>
      <c r="M651">
        <v>0.33526009299999998</v>
      </c>
    </row>
    <row r="652" spans="1:13">
      <c r="A652" s="9" t="s">
        <v>559</v>
      </c>
      <c r="B652" s="10" t="s">
        <v>231</v>
      </c>
      <c r="C652">
        <v>2022</v>
      </c>
      <c r="D652" t="s">
        <v>26</v>
      </c>
      <c r="E652" s="3">
        <v>598006116</v>
      </c>
      <c r="F652" s="3">
        <v>231545635</v>
      </c>
      <c r="G652">
        <v>4782846</v>
      </c>
      <c r="H652">
        <v>2595571</v>
      </c>
      <c r="I652">
        <v>189839971</v>
      </c>
      <c r="J652">
        <v>296743272</v>
      </c>
      <c r="K652">
        <v>0.38719609900000002</v>
      </c>
      <c r="L652">
        <v>0.31745489900000001</v>
      </c>
      <c r="M652">
        <v>0.49622113200000001</v>
      </c>
    </row>
    <row r="653" spans="1:13">
      <c r="A653" s="9" t="s">
        <v>560</v>
      </c>
      <c r="B653" s="10" t="s">
        <v>561</v>
      </c>
      <c r="C653">
        <v>2022</v>
      </c>
      <c r="D653" t="s">
        <v>26</v>
      </c>
      <c r="E653" s="3">
        <v>595642245</v>
      </c>
      <c r="F653" s="3">
        <v>71373782</v>
      </c>
      <c r="G653">
        <v>3189720</v>
      </c>
      <c r="H653">
        <v>6955127</v>
      </c>
      <c r="I653">
        <v>49552641</v>
      </c>
      <c r="J653">
        <v>77054071</v>
      </c>
      <c r="K653">
        <v>0.11982659499999999</v>
      </c>
      <c r="L653">
        <v>8.3191952E-2</v>
      </c>
      <c r="M653">
        <v>9.7283961000000002E-2</v>
      </c>
    </row>
    <row r="654" spans="1:13">
      <c r="A654" s="9" t="s">
        <v>562</v>
      </c>
      <c r="B654" s="10" t="s">
        <v>563</v>
      </c>
      <c r="C654">
        <v>2022</v>
      </c>
      <c r="D654" t="s">
        <v>26</v>
      </c>
      <c r="E654" s="3">
        <v>43227270</v>
      </c>
      <c r="F654" s="3">
        <v>4686725</v>
      </c>
      <c r="G654">
        <v>1963443</v>
      </c>
      <c r="H654">
        <v>704280</v>
      </c>
      <c r="I654">
        <v>9204656</v>
      </c>
      <c r="J654">
        <v>5401809</v>
      </c>
      <c r="K654">
        <v>0.108420564</v>
      </c>
      <c r="L654">
        <v>0.21293632500000001</v>
      </c>
      <c r="M654">
        <v>5.0077069000000002E-2</v>
      </c>
    </row>
    <row r="655" spans="1:13">
      <c r="A655" s="9" t="s">
        <v>564</v>
      </c>
      <c r="B655" s="10" t="s">
        <v>565</v>
      </c>
      <c r="C655">
        <v>2022</v>
      </c>
      <c r="D655" t="s">
        <v>26</v>
      </c>
      <c r="E655" s="3">
        <v>31454765</v>
      </c>
      <c r="F655" s="3">
        <v>8315425</v>
      </c>
      <c r="G655">
        <v>3871039</v>
      </c>
      <c r="H655">
        <v>17007</v>
      </c>
      <c r="I655">
        <v>1537099</v>
      </c>
      <c r="J655">
        <v>3647972</v>
      </c>
      <c r="K655">
        <v>0.26436137700000001</v>
      </c>
      <c r="L655">
        <v>4.8866967999999997E-2</v>
      </c>
      <c r="M655">
        <v>0.114550403</v>
      </c>
    </row>
    <row r="656" spans="1:13">
      <c r="A656" s="9" t="s">
        <v>566</v>
      </c>
      <c r="B656" s="10" t="s">
        <v>567</v>
      </c>
      <c r="C656">
        <v>2022</v>
      </c>
      <c r="D656" t="s">
        <v>26</v>
      </c>
      <c r="E656" s="3">
        <v>91004756</v>
      </c>
      <c r="F656" s="3">
        <v>7967168</v>
      </c>
      <c r="G656">
        <v>1381371</v>
      </c>
      <c r="H656">
        <v>220687</v>
      </c>
      <c r="I656">
        <v>3765695</v>
      </c>
      <c r="J656">
        <v>10696969</v>
      </c>
      <c r="K656">
        <v>8.7546720999999994E-2</v>
      </c>
      <c r="L656">
        <v>4.1379101000000001E-2</v>
      </c>
      <c r="M656">
        <v>3.4526844000000001E-2</v>
      </c>
    </row>
    <row r="657" spans="1:13">
      <c r="A657" s="9" t="s">
        <v>568</v>
      </c>
      <c r="B657" s="10" t="s">
        <v>569</v>
      </c>
      <c r="C657">
        <v>2022</v>
      </c>
      <c r="D657" t="s">
        <v>26</v>
      </c>
      <c r="E657" s="3">
        <v>190762270</v>
      </c>
      <c r="F657" s="3">
        <v>47856458</v>
      </c>
      <c r="G657">
        <v>3017382</v>
      </c>
      <c r="H657">
        <v>1661410</v>
      </c>
      <c r="I657">
        <v>13923383</v>
      </c>
      <c r="J657">
        <v>20574138</v>
      </c>
      <c r="K657">
        <v>0.25086961899999999</v>
      </c>
      <c r="L657">
        <v>7.2988138999999994E-2</v>
      </c>
      <c r="M657">
        <v>0.107852239</v>
      </c>
    </row>
    <row r="658" spans="1:13">
      <c r="A658" s="9" t="s">
        <v>570</v>
      </c>
      <c r="B658" s="10" t="s">
        <v>571</v>
      </c>
      <c r="C658">
        <v>2022</v>
      </c>
      <c r="D658" t="s">
        <v>26</v>
      </c>
      <c r="E658" s="3">
        <v>81229390</v>
      </c>
      <c r="F658" s="3">
        <v>24972240</v>
      </c>
      <c r="G658">
        <v>1731769</v>
      </c>
      <c r="H658">
        <v>726607</v>
      </c>
      <c r="I658">
        <v>15654263</v>
      </c>
      <c r="J658">
        <v>21678691</v>
      </c>
      <c r="K658">
        <v>0.30742862900000001</v>
      </c>
      <c r="L658">
        <v>0.192716737</v>
      </c>
      <c r="M658">
        <v>0.26611325000000002</v>
      </c>
    </row>
    <row r="659" spans="1:13">
      <c r="A659" s="9" t="s">
        <v>572</v>
      </c>
      <c r="B659" s="10" t="s">
        <v>383</v>
      </c>
      <c r="C659">
        <v>2022</v>
      </c>
      <c r="D659" t="s">
        <v>26</v>
      </c>
      <c r="E659" s="3">
        <v>59446942</v>
      </c>
      <c r="F659" s="3">
        <v>48122351</v>
      </c>
      <c r="G659">
        <v>1890830</v>
      </c>
      <c r="H659">
        <v>39223</v>
      </c>
      <c r="I659">
        <v>28215495</v>
      </c>
      <c r="J659">
        <v>48775650</v>
      </c>
      <c r="K659">
        <v>0.80950086600000004</v>
      </c>
      <c r="L659">
        <v>0.47463324499999998</v>
      </c>
      <c r="M659">
        <v>0.75697145200000004</v>
      </c>
    </row>
    <row r="660" spans="1:13">
      <c r="A660" s="9" t="s">
        <v>573</v>
      </c>
      <c r="B660" s="10" t="s">
        <v>445</v>
      </c>
      <c r="C660">
        <v>2022</v>
      </c>
      <c r="D660" t="s">
        <v>26</v>
      </c>
      <c r="E660" s="3">
        <v>250436084</v>
      </c>
      <c r="F660" s="3">
        <v>68310131</v>
      </c>
      <c r="G660">
        <v>7341277</v>
      </c>
      <c r="H660">
        <v>2233153</v>
      </c>
      <c r="I660">
        <v>2696972</v>
      </c>
      <c r="J660">
        <v>30184665</v>
      </c>
      <c r="K660">
        <v>0.27276473099999998</v>
      </c>
      <c r="L660">
        <v>1.0769103E-2</v>
      </c>
      <c r="M660">
        <v>0.124460874</v>
      </c>
    </row>
    <row r="661" spans="1:13">
      <c r="A661" s="9" t="s">
        <v>574</v>
      </c>
      <c r="B661" s="10" t="s">
        <v>575</v>
      </c>
      <c r="C661">
        <v>2022</v>
      </c>
      <c r="D661" t="s">
        <v>26</v>
      </c>
      <c r="E661" s="3">
        <v>48126942</v>
      </c>
      <c r="F661" s="3">
        <v>37617936</v>
      </c>
      <c r="G661">
        <v>5080875</v>
      </c>
      <c r="H661">
        <v>0</v>
      </c>
      <c r="I661">
        <v>33364010</v>
      </c>
      <c r="J661">
        <v>42020252</v>
      </c>
      <c r="K661">
        <v>0.78163985599999997</v>
      </c>
      <c r="L661">
        <v>0.69325015499999998</v>
      </c>
      <c r="M661">
        <v>0.30674994900000002</v>
      </c>
    </row>
    <row r="662" spans="1:13">
      <c r="A662" s="9" t="s">
        <v>576</v>
      </c>
      <c r="B662" s="10" t="s">
        <v>577</v>
      </c>
      <c r="C662">
        <v>2022</v>
      </c>
      <c r="D662" t="s">
        <v>26</v>
      </c>
      <c r="E662" s="3">
        <v>220241931</v>
      </c>
      <c r="F662" s="3">
        <v>19963601</v>
      </c>
      <c r="G662">
        <v>-6775656</v>
      </c>
      <c r="H662">
        <v>497294</v>
      </c>
      <c r="I662">
        <v>6655091</v>
      </c>
      <c r="J662">
        <v>9117477</v>
      </c>
      <c r="K662">
        <v>9.0643960999999995E-2</v>
      </c>
      <c r="L662">
        <v>3.0217184000000001E-2</v>
      </c>
      <c r="M662">
        <v>4.1352161999999998E-2</v>
      </c>
    </row>
    <row r="663" spans="1:13">
      <c r="A663" s="9" t="s">
        <v>578</v>
      </c>
      <c r="B663" s="10" t="s">
        <v>579</v>
      </c>
      <c r="C663">
        <v>2022</v>
      </c>
      <c r="D663" t="s">
        <v>26</v>
      </c>
      <c r="E663" s="3">
        <v>230540468</v>
      </c>
      <c r="F663" s="3">
        <v>2166786</v>
      </c>
      <c r="G663">
        <v>1220551</v>
      </c>
      <c r="H663">
        <v>34517398</v>
      </c>
      <c r="I663">
        <v>-24378414</v>
      </c>
      <c r="J663">
        <v>33220329</v>
      </c>
      <c r="K663">
        <v>9.3987229999999995E-3</v>
      </c>
      <c r="L663">
        <v>-0.105744619</v>
      </c>
      <c r="M663">
        <v>0.135853789</v>
      </c>
    </row>
    <row r="664" spans="1:13">
      <c r="A664" s="9" t="s">
        <v>580</v>
      </c>
      <c r="B664" s="10" t="s">
        <v>581</v>
      </c>
      <c r="C664">
        <v>2022</v>
      </c>
      <c r="D664" t="s">
        <v>26</v>
      </c>
      <c r="E664" s="3">
        <v>41762783</v>
      </c>
      <c r="F664" s="3">
        <v>18950547</v>
      </c>
      <c r="G664">
        <v>-310591503</v>
      </c>
      <c r="H664">
        <v>283418</v>
      </c>
      <c r="I664">
        <v>7659888</v>
      </c>
      <c r="J664">
        <v>10012577</v>
      </c>
      <c r="K664">
        <v>0.453766383</v>
      </c>
      <c r="L664">
        <v>0.18341421399999999</v>
      </c>
      <c r="M664">
        <v>0.210003725</v>
      </c>
    </row>
    <row r="665" spans="1:13">
      <c r="A665" s="9" t="s">
        <v>582</v>
      </c>
      <c r="B665" s="10" t="s">
        <v>583</v>
      </c>
      <c r="C665">
        <v>2022</v>
      </c>
      <c r="D665" t="s">
        <v>26</v>
      </c>
      <c r="E665" s="3">
        <v>386590734</v>
      </c>
      <c r="F665" s="3">
        <v>97887982</v>
      </c>
      <c r="G665">
        <v>20515208</v>
      </c>
      <c r="H665">
        <v>625616</v>
      </c>
      <c r="I665">
        <v>32266664</v>
      </c>
      <c r="J665">
        <v>50220187</v>
      </c>
      <c r="K665">
        <v>0.25320829900000003</v>
      </c>
      <c r="L665">
        <v>8.3464659999999996E-2</v>
      </c>
      <c r="M665">
        <v>0.10259790100000001</v>
      </c>
    </row>
    <row r="666" spans="1:13">
      <c r="A666" s="9" t="s">
        <v>584</v>
      </c>
      <c r="B666" s="10" t="s">
        <v>447</v>
      </c>
      <c r="C666">
        <v>2022</v>
      </c>
      <c r="D666" t="s">
        <v>26</v>
      </c>
      <c r="E666" s="3">
        <v>1602476839</v>
      </c>
      <c r="F666" s="3">
        <v>352400353</v>
      </c>
      <c r="G666">
        <v>101498440</v>
      </c>
      <c r="H666">
        <v>3155960</v>
      </c>
      <c r="I666">
        <v>58977006</v>
      </c>
      <c r="J666">
        <v>111512977</v>
      </c>
      <c r="K666">
        <v>0.21990979499999999</v>
      </c>
      <c r="L666">
        <v>3.6803655999999997E-2</v>
      </c>
      <c r="M666">
        <v>5.2951623000000003E-2</v>
      </c>
    </row>
    <row r="667" spans="1:13">
      <c r="A667" s="9" t="s">
        <v>585</v>
      </c>
      <c r="B667" s="10" t="s">
        <v>586</v>
      </c>
      <c r="C667">
        <v>2022</v>
      </c>
      <c r="D667" t="s">
        <v>26</v>
      </c>
      <c r="E667" s="3">
        <v>193169660</v>
      </c>
      <c r="F667" s="3">
        <v>90281300</v>
      </c>
      <c r="G667">
        <v>6509971</v>
      </c>
      <c r="H667">
        <v>349178</v>
      </c>
      <c r="I667">
        <v>26684156</v>
      </c>
      <c r="J667">
        <v>30990220</v>
      </c>
      <c r="K667">
        <v>0.46736790900000003</v>
      </c>
      <c r="L667">
        <v>0.138138443</v>
      </c>
      <c r="M667">
        <v>0.161699865</v>
      </c>
    </row>
    <row r="668" spans="1:13">
      <c r="A668" s="9" t="s">
        <v>587</v>
      </c>
      <c r="B668" s="10" t="s">
        <v>588</v>
      </c>
      <c r="C668">
        <v>2022</v>
      </c>
      <c r="D668" t="s">
        <v>26</v>
      </c>
      <c r="E668" s="3">
        <v>496039689</v>
      </c>
      <c r="F668" s="3">
        <v>117361338</v>
      </c>
      <c r="G668">
        <v>70190960</v>
      </c>
      <c r="H668">
        <v>1999672</v>
      </c>
      <c r="I668">
        <v>67384817</v>
      </c>
      <c r="J668">
        <v>48734724</v>
      </c>
      <c r="K668">
        <v>0.23659666900000001</v>
      </c>
      <c r="L668">
        <v>0.135845616</v>
      </c>
      <c r="M668">
        <v>0.16899578800000001</v>
      </c>
    </row>
    <row r="669" spans="1:13">
      <c r="A669" s="9" t="s">
        <v>589</v>
      </c>
      <c r="B669" s="10" t="s">
        <v>590</v>
      </c>
      <c r="C669">
        <v>2022</v>
      </c>
      <c r="D669" t="s">
        <v>26</v>
      </c>
      <c r="E669" s="3">
        <v>130229032</v>
      </c>
      <c r="F669" s="3">
        <v>43708463</v>
      </c>
      <c r="G669">
        <v>8173143</v>
      </c>
      <c r="H669">
        <v>1377130</v>
      </c>
      <c r="I669">
        <v>30743382</v>
      </c>
      <c r="J669">
        <v>39103378</v>
      </c>
      <c r="K669">
        <v>0.33562764299999998</v>
      </c>
      <c r="L669">
        <v>0.236071647</v>
      </c>
      <c r="M669">
        <v>0.25907267699999997</v>
      </c>
    </row>
    <row r="670" spans="1:13">
      <c r="A670" s="9" t="s">
        <v>591</v>
      </c>
      <c r="B670" s="10" t="s">
        <v>592</v>
      </c>
      <c r="C670">
        <v>2022</v>
      </c>
      <c r="D670" t="s">
        <v>26</v>
      </c>
      <c r="E670" s="3">
        <v>642700000</v>
      </c>
      <c r="F670" s="3">
        <v>154200000</v>
      </c>
      <c r="G670">
        <v>12666734</v>
      </c>
      <c r="H670">
        <v>18514906</v>
      </c>
      <c r="I670">
        <v>20474264</v>
      </c>
      <c r="J670">
        <v>65110781</v>
      </c>
      <c r="K670">
        <v>0.239925315</v>
      </c>
      <c r="L670">
        <v>3.1856641999999998E-2</v>
      </c>
      <c r="M670">
        <v>0.105403443</v>
      </c>
    </row>
    <row r="671" spans="1:13">
      <c r="A671" s="9" t="s">
        <v>593</v>
      </c>
      <c r="B671" s="10" t="s">
        <v>594</v>
      </c>
      <c r="C671">
        <v>2022</v>
      </c>
      <c r="D671" t="s">
        <v>26</v>
      </c>
      <c r="E671" s="3">
        <v>502179542</v>
      </c>
      <c r="F671" s="3">
        <v>256195414</v>
      </c>
      <c r="G671">
        <v>6905228</v>
      </c>
      <c r="H671">
        <v>5099564</v>
      </c>
      <c r="I671">
        <v>177647740</v>
      </c>
      <c r="J671">
        <v>228033145</v>
      </c>
      <c r="K671">
        <v>0.51016696699999997</v>
      </c>
      <c r="L671">
        <v>0.353753439</v>
      </c>
      <c r="M671">
        <v>0.46554436500000002</v>
      </c>
    </row>
    <row r="672" spans="1:13">
      <c r="A672" s="9" t="s">
        <v>595</v>
      </c>
      <c r="B672" s="10" t="s">
        <v>596</v>
      </c>
      <c r="C672">
        <v>2022</v>
      </c>
      <c r="D672" t="s">
        <v>26</v>
      </c>
      <c r="E672" s="3">
        <v>73978442</v>
      </c>
      <c r="F672" s="3">
        <v>30586254</v>
      </c>
      <c r="G672">
        <v>4690294</v>
      </c>
      <c r="H672">
        <v>850175</v>
      </c>
      <c r="I672">
        <v>5740355</v>
      </c>
      <c r="J672">
        <v>12059023</v>
      </c>
      <c r="K672">
        <v>0.41344820399999999</v>
      </c>
      <c r="L672">
        <v>7.7594969999999999E-2</v>
      </c>
      <c r="M672">
        <v>9.7912727000000005E-2</v>
      </c>
    </row>
    <row r="673" spans="1:13">
      <c r="A673" s="9" t="s">
        <v>597</v>
      </c>
      <c r="B673" s="10" t="s">
        <v>598</v>
      </c>
      <c r="C673">
        <v>2022</v>
      </c>
      <c r="D673" t="s">
        <v>26</v>
      </c>
      <c r="E673" s="3">
        <v>94267819</v>
      </c>
      <c r="F673" s="3">
        <v>32933263</v>
      </c>
      <c r="G673">
        <v>2909718</v>
      </c>
      <c r="H673">
        <v>85154</v>
      </c>
      <c r="I673">
        <v>6887048</v>
      </c>
      <c r="J673">
        <v>10630032</v>
      </c>
      <c r="K673">
        <v>0.34935849099999999</v>
      </c>
      <c r="L673">
        <v>7.3058314999999999E-2</v>
      </c>
      <c r="M673">
        <v>8.8370454000000001E-2</v>
      </c>
    </row>
    <row r="674" spans="1:13">
      <c r="A674" s="9" t="s">
        <v>599</v>
      </c>
      <c r="B674" s="10" t="s">
        <v>600</v>
      </c>
      <c r="C674">
        <v>2022</v>
      </c>
      <c r="D674" t="s">
        <v>26</v>
      </c>
      <c r="E674" s="3">
        <v>152560468</v>
      </c>
      <c r="F674" s="3">
        <v>30810721</v>
      </c>
      <c r="G674">
        <v>5019475</v>
      </c>
      <c r="H674">
        <v>689956</v>
      </c>
      <c r="I674">
        <v>19104434</v>
      </c>
      <c r="J674">
        <v>21405041</v>
      </c>
      <c r="K674">
        <v>0.20195743599999999</v>
      </c>
      <c r="L674">
        <v>0.125225324</v>
      </c>
      <c r="M674">
        <v>0.108527053</v>
      </c>
    </row>
    <row r="675" spans="1:13">
      <c r="A675" s="9" t="s">
        <v>601</v>
      </c>
      <c r="B675" s="10" t="s">
        <v>602</v>
      </c>
      <c r="C675">
        <v>2022</v>
      </c>
      <c r="D675" t="s">
        <v>26</v>
      </c>
      <c r="E675" s="3">
        <v>881179374</v>
      </c>
      <c r="F675" s="3">
        <v>167063206</v>
      </c>
      <c r="G675">
        <v>13868392</v>
      </c>
      <c r="H675">
        <v>24924952</v>
      </c>
      <c r="I675">
        <v>60190210</v>
      </c>
      <c r="J675">
        <v>128460638</v>
      </c>
      <c r="K675">
        <v>0.18959046399999999</v>
      </c>
      <c r="L675">
        <v>6.8306422000000006E-2</v>
      </c>
      <c r="M675">
        <v>0.103982112</v>
      </c>
    </row>
    <row r="676" spans="1:13">
      <c r="A676" s="9" t="s">
        <v>603</v>
      </c>
      <c r="B676" s="10" t="s">
        <v>604</v>
      </c>
      <c r="C676">
        <v>2022</v>
      </c>
      <c r="D676" t="s">
        <v>26</v>
      </c>
      <c r="E676" s="3">
        <v>58040289</v>
      </c>
      <c r="F676" s="3">
        <v>23369658</v>
      </c>
      <c r="G676">
        <v>1267684</v>
      </c>
      <c r="H676">
        <v>321070</v>
      </c>
      <c r="I676">
        <v>3773124</v>
      </c>
      <c r="J676">
        <v>8012198</v>
      </c>
      <c r="K676">
        <v>0.40264544499999999</v>
      </c>
      <c r="L676">
        <v>6.5008705E-2</v>
      </c>
      <c r="M676">
        <v>0.14318920800000001</v>
      </c>
    </row>
    <row r="677" spans="1:13">
      <c r="A677" s="9" t="s">
        <v>605</v>
      </c>
      <c r="B677" s="10" t="s">
        <v>606</v>
      </c>
      <c r="C677">
        <v>2022</v>
      </c>
      <c r="D677" t="s">
        <v>26</v>
      </c>
      <c r="E677" s="3">
        <v>323920174</v>
      </c>
      <c r="F677" s="3">
        <v>64185720</v>
      </c>
      <c r="G677">
        <v>16413990</v>
      </c>
      <c r="H677">
        <v>7941312</v>
      </c>
      <c r="I677">
        <v>29025584</v>
      </c>
      <c r="J677">
        <v>44127422</v>
      </c>
      <c r="K677">
        <v>0.198152894</v>
      </c>
      <c r="L677">
        <v>8.9607213000000005E-2</v>
      </c>
      <c r="M677">
        <v>0.12489367799999999</v>
      </c>
    </row>
    <row r="678" spans="1:13">
      <c r="A678" s="9" t="s">
        <v>607</v>
      </c>
      <c r="B678" s="10" t="s">
        <v>608</v>
      </c>
      <c r="C678">
        <v>2022</v>
      </c>
      <c r="D678" t="s">
        <v>26</v>
      </c>
      <c r="E678" s="3">
        <v>215067718</v>
      </c>
      <c r="F678" s="3">
        <v>64905577</v>
      </c>
      <c r="G678">
        <v>5408993</v>
      </c>
      <c r="H678">
        <v>586741</v>
      </c>
      <c r="I678">
        <v>21857045</v>
      </c>
      <c r="J678">
        <v>27318125</v>
      </c>
      <c r="K678">
        <v>0.30179135000000001</v>
      </c>
      <c r="L678">
        <v>0.10162866500000001</v>
      </c>
      <c r="M678">
        <v>0.129250802</v>
      </c>
    </row>
    <row r="679" spans="1:13">
      <c r="A679" s="9" t="s">
        <v>609</v>
      </c>
      <c r="B679" s="10" t="s">
        <v>610</v>
      </c>
      <c r="C679">
        <v>2022</v>
      </c>
      <c r="D679" t="s">
        <v>26</v>
      </c>
      <c r="E679" s="3">
        <v>140510647</v>
      </c>
      <c r="F679" s="3">
        <v>29019450</v>
      </c>
      <c r="G679">
        <v>5788986</v>
      </c>
      <c r="H679">
        <v>1161322</v>
      </c>
      <c r="I679">
        <v>6019746</v>
      </c>
      <c r="J679">
        <v>11022568</v>
      </c>
      <c r="K679">
        <v>0.20652847799999999</v>
      </c>
      <c r="L679">
        <v>4.2841920999999998E-2</v>
      </c>
      <c r="M679">
        <v>6.5044929000000001E-2</v>
      </c>
    </row>
    <row r="680" spans="1:13">
      <c r="A680" s="9" t="s">
        <v>611</v>
      </c>
      <c r="B680" s="10" t="s">
        <v>612</v>
      </c>
      <c r="C680">
        <v>2022</v>
      </c>
      <c r="D680" t="s">
        <v>26</v>
      </c>
      <c r="E680" s="3">
        <v>404614717</v>
      </c>
      <c r="F680" s="3">
        <v>32653380</v>
      </c>
      <c r="G680">
        <v>2890631</v>
      </c>
      <c r="H680">
        <v>903784</v>
      </c>
      <c r="I680">
        <v>18117037</v>
      </c>
      <c r="J680">
        <v>26806692</v>
      </c>
      <c r="K680">
        <v>8.0702403000000006E-2</v>
      </c>
      <c r="L680">
        <v>4.4776020999999999E-2</v>
      </c>
      <c r="M680">
        <v>6.5346725999999994E-2</v>
      </c>
    </row>
    <row r="681" spans="1:13">
      <c r="A681" s="9" t="s">
        <v>613</v>
      </c>
      <c r="B681" s="10" t="s">
        <v>614</v>
      </c>
      <c r="C681">
        <v>2022</v>
      </c>
      <c r="D681" t="s">
        <v>26</v>
      </c>
      <c r="E681" s="3">
        <v>62914246</v>
      </c>
      <c r="F681" s="3">
        <v>39646422</v>
      </c>
      <c r="G681">
        <v>4446759</v>
      </c>
      <c r="H681">
        <v>453500</v>
      </c>
      <c r="I681">
        <v>21361986</v>
      </c>
      <c r="J681">
        <v>28700232</v>
      </c>
      <c r="K681">
        <v>0.63016605199999998</v>
      </c>
      <c r="L681">
        <v>0.33954131799999998</v>
      </c>
      <c r="M681">
        <v>0.456180211</v>
      </c>
    </row>
    <row r="682" spans="1:13">
      <c r="A682" s="9" t="s">
        <v>615</v>
      </c>
      <c r="B682" s="10" t="s">
        <v>616</v>
      </c>
      <c r="C682">
        <v>2022</v>
      </c>
      <c r="D682" t="s">
        <v>26</v>
      </c>
      <c r="E682" s="3">
        <v>171410631</v>
      </c>
      <c r="F682" s="3">
        <v>42878393</v>
      </c>
      <c r="G682">
        <v>1527365</v>
      </c>
      <c r="H682">
        <v>2750158</v>
      </c>
      <c r="I682">
        <v>19840242</v>
      </c>
      <c r="J682">
        <v>29875152</v>
      </c>
      <c r="K682">
        <v>0.25015013800000002</v>
      </c>
      <c r="L682">
        <v>0.11574685799999999</v>
      </c>
      <c r="M682">
        <v>0.170280985</v>
      </c>
    </row>
    <row r="683" spans="1:13">
      <c r="A683" s="9" t="s">
        <v>617</v>
      </c>
      <c r="B683" s="10" t="s">
        <v>618</v>
      </c>
      <c r="C683">
        <v>2022</v>
      </c>
      <c r="D683" t="s">
        <v>26</v>
      </c>
      <c r="E683" s="3">
        <v>478629400</v>
      </c>
      <c r="F683" s="3">
        <v>63233653</v>
      </c>
      <c r="G683">
        <v>2874746</v>
      </c>
      <c r="H683">
        <v>1716637</v>
      </c>
      <c r="I683">
        <v>30097011</v>
      </c>
      <c r="J683">
        <v>36749060</v>
      </c>
      <c r="K683">
        <v>0.132114018</v>
      </c>
      <c r="L683">
        <v>6.2881660000000006E-2</v>
      </c>
      <c r="M683">
        <v>8.3816488999999994E-2</v>
      </c>
    </row>
    <row r="684" spans="1:13">
      <c r="A684" s="9" t="s">
        <v>619</v>
      </c>
      <c r="B684" s="10" t="s">
        <v>620</v>
      </c>
      <c r="C684">
        <v>2022</v>
      </c>
      <c r="D684" t="s">
        <v>26</v>
      </c>
      <c r="E684" s="3">
        <v>34124784</v>
      </c>
      <c r="F684" s="3">
        <v>11759834</v>
      </c>
      <c r="G684">
        <v>6470113</v>
      </c>
      <c r="H684">
        <v>176470</v>
      </c>
      <c r="I684">
        <v>5126797</v>
      </c>
      <c r="J684">
        <v>7803409</v>
      </c>
      <c r="K684">
        <v>0.34461270100000002</v>
      </c>
      <c r="L684">
        <v>0.150236761</v>
      </c>
      <c r="M684">
        <v>0.21781119600000001</v>
      </c>
    </row>
    <row r="685" spans="1:13">
      <c r="A685" s="9" t="s">
        <v>621</v>
      </c>
      <c r="B685" s="10" t="s">
        <v>622</v>
      </c>
      <c r="C685">
        <v>2022</v>
      </c>
      <c r="D685" t="s">
        <v>26</v>
      </c>
      <c r="E685" s="3">
        <v>77233018</v>
      </c>
      <c r="F685" s="3">
        <v>16233799</v>
      </c>
      <c r="G685">
        <v>12070938</v>
      </c>
      <c r="H685">
        <v>447506</v>
      </c>
      <c r="I685">
        <v>4832413</v>
      </c>
      <c r="J685">
        <v>5969753</v>
      </c>
      <c r="K685">
        <v>0.21019247199999999</v>
      </c>
      <c r="L685">
        <v>6.2569263E-2</v>
      </c>
      <c r="M685">
        <v>6.8363494999999996E-2</v>
      </c>
    </row>
    <row r="686" spans="1:13">
      <c r="A686" s="9" t="s">
        <v>623</v>
      </c>
      <c r="B686" s="10" t="s">
        <v>624</v>
      </c>
      <c r="C686">
        <v>2022</v>
      </c>
      <c r="D686" t="s">
        <v>26</v>
      </c>
      <c r="E686" s="3">
        <v>129684489</v>
      </c>
      <c r="F686" s="3">
        <v>51639303</v>
      </c>
      <c r="G686">
        <v>4383971</v>
      </c>
      <c r="H686">
        <v>211182</v>
      </c>
      <c r="I686">
        <v>26922558</v>
      </c>
      <c r="J686">
        <v>36037910</v>
      </c>
      <c r="K686">
        <v>0.39819182199999997</v>
      </c>
      <c r="L686">
        <v>0.20760044799999999</v>
      </c>
      <c r="M686">
        <v>0.27690535900000002</v>
      </c>
    </row>
    <row r="687" spans="1:13">
      <c r="A687" s="9" t="s">
        <v>625</v>
      </c>
      <c r="B687" s="10" t="s">
        <v>626</v>
      </c>
      <c r="C687">
        <v>2022</v>
      </c>
      <c r="D687" t="s">
        <v>26</v>
      </c>
      <c r="E687" s="3">
        <v>135221094</v>
      </c>
      <c r="F687" s="3">
        <v>37545474</v>
      </c>
      <c r="G687">
        <v>6549432</v>
      </c>
      <c r="H687">
        <v>7894730</v>
      </c>
      <c r="I687">
        <v>20898277</v>
      </c>
      <c r="J687">
        <v>35449769</v>
      </c>
      <c r="K687">
        <v>0.27765988899999999</v>
      </c>
      <c r="L687">
        <v>0.15454894199999999</v>
      </c>
      <c r="M687">
        <v>0.262161531</v>
      </c>
    </row>
    <row r="688" spans="1:13">
      <c r="A688" s="9" t="s">
        <v>627</v>
      </c>
      <c r="B688" s="10" t="s">
        <v>628</v>
      </c>
      <c r="C688">
        <v>2022</v>
      </c>
      <c r="D688" t="s">
        <v>26</v>
      </c>
      <c r="E688" s="3">
        <v>154570760</v>
      </c>
      <c r="F688" s="3">
        <v>21337351</v>
      </c>
      <c r="G688">
        <v>881032</v>
      </c>
      <c r="H688">
        <v>2273823</v>
      </c>
      <c r="I688">
        <v>9301832</v>
      </c>
      <c r="J688">
        <v>20763549</v>
      </c>
      <c r="K688">
        <v>0.13804260900000001</v>
      </c>
      <c r="L688">
        <v>6.0178470999999997E-2</v>
      </c>
      <c r="M688">
        <v>7.9692025999999999E-2</v>
      </c>
    </row>
    <row r="689" spans="1:13">
      <c r="A689" s="9" t="s">
        <v>629</v>
      </c>
      <c r="B689" s="10" t="s">
        <v>630</v>
      </c>
      <c r="C689">
        <v>2022</v>
      </c>
      <c r="D689" t="s">
        <v>26</v>
      </c>
      <c r="E689" s="3">
        <v>126890940</v>
      </c>
      <c r="F689" s="3">
        <v>36772799</v>
      </c>
      <c r="G689">
        <v>11360479</v>
      </c>
      <c r="H689">
        <v>714919</v>
      </c>
      <c r="I689">
        <v>14387158</v>
      </c>
      <c r="J689">
        <v>17521109</v>
      </c>
      <c r="K689">
        <v>0.28979845999999998</v>
      </c>
      <c r="L689">
        <v>0.113382074</v>
      </c>
      <c r="M689">
        <v>0.129150828</v>
      </c>
    </row>
    <row r="690" spans="1:13">
      <c r="A690" s="9" t="s">
        <v>631</v>
      </c>
      <c r="B690" s="10" t="s">
        <v>632</v>
      </c>
      <c r="C690">
        <v>2022</v>
      </c>
      <c r="D690" t="s">
        <v>26</v>
      </c>
      <c r="E690" s="3">
        <v>207673435</v>
      </c>
      <c r="F690" s="3">
        <v>51413154</v>
      </c>
      <c r="G690">
        <v>5147826</v>
      </c>
      <c r="H690">
        <v>58940</v>
      </c>
      <c r="I690">
        <v>24076686</v>
      </c>
      <c r="J690">
        <v>29021451</v>
      </c>
      <c r="K690">
        <v>0.24756731200000001</v>
      </c>
      <c r="L690">
        <v>0.115935319</v>
      </c>
      <c r="M690">
        <v>0.140616926</v>
      </c>
    </row>
    <row r="691" spans="1:13">
      <c r="A691" s="9" t="s">
        <v>633</v>
      </c>
      <c r="B691" s="10" t="s">
        <v>634</v>
      </c>
      <c r="C691">
        <v>2022</v>
      </c>
      <c r="D691" t="s">
        <v>26</v>
      </c>
      <c r="E691" s="3">
        <v>20401868</v>
      </c>
      <c r="F691" s="3">
        <v>7621320</v>
      </c>
      <c r="G691">
        <v>2389692</v>
      </c>
      <c r="H691">
        <v>26274</v>
      </c>
      <c r="I691">
        <v>3580007</v>
      </c>
      <c r="J691">
        <v>4547278</v>
      </c>
      <c r="K691">
        <v>0.37355991100000002</v>
      </c>
      <c r="L691">
        <v>0.17547447099999999</v>
      </c>
      <c r="M691">
        <v>0.22099907699999999</v>
      </c>
    </row>
    <row r="692" spans="1:13">
      <c r="A692" s="9" t="s">
        <v>635</v>
      </c>
      <c r="B692" s="10" t="s">
        <v>636</v>
      </c>
      <c r="C692">
        <v>2022</v>
      </c>
      <c r="D692" t="s">
        <v>26</v>
      </c>
      <c r="E692" s="3">
        <v>186543109</v>
      </c>
      <c r="F692" s="3">
        <v>54075731</v>
      </c>
      <c r="G692">
        <v>1306502</v>
      </c>
      <c r="H692">
        <v>2481716</v>
      </c>
      <c r="I692">
        <v>32255824</v>
      </c>
      <c r="J692">
        <v>37911111</v>
      </c>
      <c r="K692">
        <v>0.28988329499999999</v>
      </c>
      <c r="L692">
        <v>0.17291351099999999</v>
      </c>
      <c r="M692">
        <v>0.19771773000000001</v>
      </c>
    </row>
    <row r="693" spans="1:13">
      <c r="A693" s="9" t="s">
        <v>637</v>
      </c>
      <c r="B693" s="10" t="s">
        <v>638</v>
      </c>
      <c r="C693">
        <v>2022</v>
      </c>
      <c r="D693" t="s">
        <v>26</v>
      </c>
      <c r="E693" s="3">
        <v>84620334</v>
      </c>
      <c r="F693" s="3">
        <v>5318763</v>
      </c>
      <c r="G693">
        <v>2790118</v>
      </c>
      <c r="H693">
        <v>968482</v>
      </c>
      <c r="I693">
        <v>-761287</v>
      </c>
      <c r="J693">
        <v>1877524</v>
      </c>
      <c r="K693">
        <v>6.2854432000000002E-2</v>
      </c>
      <c r="L693">
        <v>-8.996502E-3</v>
      </c>
      <c r="M693">
        <v>1.0728639E-2</v>
      </c>
    </row>
    <row r="694" spans="1:13">
      <c r="A694" s="9" t="s">
        <v>639</v>
      </c>
      <c r="B694" s="10" t="s">
        <v>640</v>
      </c>
      <c r="C694">
        <v>2022</v>
      </c>
      <c r="D694" t="s">
        <v>26</v>
      </c>
      <c r="E694" s="3">
        <v>228567256</v>
      </c>
      <c r="F694" s="3">
        <v>40394399</v>
      </c>
      <c r="G694">
        <v>1667910</v>
      </c>
      <c r="H694">
        <v>503304</v>
      </c>
      <c r="I694">
        <v>23175636</v>
      </c>
      <c r="J694">
        <v>29222618</v>
      </c>
      <c r="K694">
        <v>0.176728722</v>
      </c>
      <c r="L694">
        <v>0.101395259</v>
      </c>
      <c r="M694">
        <v>0.127623967</v>
      </c>
    </row>
    <row r="695" spans="1:13">
      <c r="A695" s="9" t="s">
        <v>641</v>
      </c>
      <c r="B695" s="10" t="s">
        <v>642</v>
      </c>
      <c r="C695">
        <v>2022</v>
      </c>
      <c r="D695" t="s">
        <v>26</v>
      </c>
      <c r="E695" s="3">
        <v>242262628</v>
      </c>
      <c r="F695" s="3">
        <v>104849098</v>
      </c>
      <c r="G695">
        <v>26388322</v>
      </c>
      <c r="H695">
        <v>963657</v>
      </c>
      <c r="I695">
        <v>31486711</v>
      </c>
      <c r="J695">
        <v>53284197</v>
      </c>
      <c r="K695">
        <v>0.43279105400000001</v>
      </c>
      <c r="L695">
        <v>0.129969328</v>
      </c>
      <c r="M695">
        <v>0.216734915</v>
      </c>
    </row>
    <row r="696" spans="1:13">
      <c r="A696" s="9" t="s">
        <v>643</v>
      </c>
      <c r="B696" s="10" t="s">
        <v>644</v>
      </c>
      <c r="C696">
        <v>2022</v>
      </c>
      <c r="D696" t="s">
        <v>26</v>
      </c>
      <c r="E696" s="3">
        <v>58892501</v>
      </c>
      <c r="F696" s="3">
        <v>23458173</v>
      </c>
      <c r="G696">
        <v>3467241</v>
      </c>
      <c r="H696">
        <v>274761</v>
      </c>
      <c r="I696">
        <v>12601525</v>
      </c>
      <c r="J696">
        <v>16581402</v>
      </c>
      <c r="K696">
        <v>0.39832190200000001</v>
      </c>
      <c r="L696">
        <v>0.21397503600000001</v>
      </c>
      <c r="M696">
        <v>0.28155370800000001</v>
      </c>
    </row>
    <row r="697" spans="1:13">
      <c r="A697" s="9" t="s">
        <v>645</v>
      </c>
      <c r="B697" s="10" t="s">
        <v>646</v>
      </c>
      <c r="C697">
        <v>2022</v>
      </c>
      <c r="D697" t="s">
        <v>26</v>
      </c>
      <c r="E697" s="3">
        <v>28173245</v>
      </c>
      <c r="F697" s="3">
        <v>17202121</v>
      </c>
      <c r="G697">
        <v>2352442</v>
      </c>
      <c r="H697">
        <v>31742</v>
      </c>
      <c r="I697">
        <v>13922551</v>
      </c>
      <c r="J697">
        <v>16370496</v>
      </c>
      <c r="K697">
        <v>0.61058358700000004</v>
      </c>
      <c r="L697">
        <v>0.49417633599999999</v>
      </c>
      <c r="M697">
        <v>0.54986037300000001</v>
      </c>
    </row>
    <row r="698" spans="1:13">
      <c r="A698" s="9" t="s">
        <v>647</v>
      </c>
      <c r="B698" s="10" t="s">
        <v>648</v>
      </c>
      <c r="C698">
        <v>2022</v>
      </c>
      <c r="D698" t="s">
        <v>26</v>
      </c>
      <c r="E698" s="3">
        <v>641282707</v>
      </c>
      <c r="F698" s="3">
        <v>96446734</v>
      </c>
      <c r="G698">
        <v>4700413</v>
      </c>
      <c r="H698">
        <v>270407</v>
      </c>
      <c r="I698">
        <v>85101587</v>
      </c>
      <c r="J698">
        <v>81401870</v>
      </c>
      <c r="K698">
        <v>0.150396593</v>
      </c>
      <c r="L698">
        <v>0.13270525799999999</v>
      </c>
      <c r="M698">
        <v>0.151541974</v>
      </c>
    </row>
    <row r="699" spans="1:13">
      <c r="A699" s="9" t="s">
        <v>649</v>
      </c>
      <c r="B699" s="10" t="s">
        <v>650</v>
      </c>
      <c r="C699">
        <v>2022</v>
      </c>
      <c r="D699" t="s">
        <v>26</v>
      </c>
      <c r="E699" s="3">
        <v>99176171</v>
      </c>
      <c r="F699" s="3">
        <v>25525263</v>
      </c>
      <c r="G699">
        <v>732665</v>
      </c>
      <c r="H699">
        <v>128157</v>
      </c>
      <c r="I699">
        <v>18260763</v>
      </c>
      <c r="J699">
        <v>21597058</v>
      </c>
      <c r="K699">
        <v>0.25737294300000002</v>
      </c>
      <c r="L699">
        <v>0.184124501</v>
      </c>
      <c r="M699">
        <v>0.23597432500000001</v>
      </c>
    </row>
    <row r="700" spans="1:13">
      <c r="A700" s="9" t="s">
        <v>651</v>
      </c>
      <c r="B700" s="10" t="s">
        <v>652</v>
      </c>
      <c r="C700">
        <v>2022</v>
      </c>
      <c r="D700" t="s">
        <v>26</v>
      </c>
      <c r="E700" s="3">
        <v>58408872</v>
      </c>
      <c r="F700" s="3">
        <v>18805675</v>
      </c>
      <c r="G700">
        <v>3494644</v>
      </c>
      <c r="H700">
        <v>81785</v>
      </c>
      <c r="I700">
        <v>3099189</v>
      </c>
      <c r="J700">
        <v>5548430</v>
      </c>
      <c r="K700">
        <v>0.32196607100000002</v>
      </c>
      <c r="L700">
        <v>5.3060243999999999E-2</v>
      </c>
      <c r="M700">
        <v>6.8751371000000006E-2</v>
      </c>
    </row>
    <row r="701" spans="1:13">
      <c r="A701" s="9" t="s">
        <v>653</v>
      </c>
      <c r="B701" s="10" t="s">
        <v>654</v>
      </c>
      <c r="C701">
        <v>2022</v>
      </c>
      <c r="D701" t="s">
        <v>26</v>
      </c>
      <c r="E701" s="3">
        <v>61592378</v>
      </c>
      <c r="F701" s="3">
        <v>17274240</v>
      </c>
      <c r="G701">
        <v>7328367</v>
      </c>
      <c r="H701">
        <v>1114679</v>
      </c>
      <c r="I701">
        <v>8345279</v>
      </c>
      <c r="J701">
        <v>17475870</v>
      </c>
      <c r="K701">
        <v>0.28046067699999999</v>
      </c>
      <c r="L701">
        <v>0.13549207299999999</v>
      </c>
      <c r="M701">
        <v>0.283734296</v>
      </c>
    </row>
    <row r="702" spans="1:13">
      <c r="A702" s="9" t="s">
        <v>655</v>
      </c>
      <c r="B702" s="10" t="s">
        <v>656</v>
      </c>
      <c r="C702">
        <v>2022</v>
      </c>
      <c r="D702" t="s">
        <v>26</v>
      </c>
      <c r="E702" s="3">
        <v>374111230</v>
      </c>
      <c r="F702" s="3">
        <v>25761272</v>
      </c>
      <c r="G702">
        <v>4626131</v>
      </c>
      <c r="H702">
        <v>7177814</v>
      </c>
      <c r="I702">
        <v>7699266</v>
      </c>
      <c r="J702">
        <v>20367124</v>
      </c>
      <c r="K702">
        <v>6.8859927000000001E-2</v>
      </c>
      <c r="L702">
        <v>2.0580152000000001E-2</v>
      </c>
      <c r="M702">
        <v>5.4809849000000001E-2</v>
      </c>
    </row>
    <row r="703" spans="1:13">
      <c r="A703" s="9" t="s">
        <v>657</v>
      </c>
      <c r="B703" s="10" t="s">
        <v>658</v>
      </c>
      <c r="C703">
        <v>2022</v>
      </c>
      <c r="D703" t="s">
        <v>26</v>
      </c>
      <c r="E703" s="3">
        <v>66653385</v>
      </c>
      <c r="F703" s="3">
        <v>18782835</v>
      </c>
      <c r="G703">
        <v>1576873</v>
      </c>
      <c r="H703">
        <v>21317</v>
      </c>
      <c r="I703">
        <v>8887227</v>
      </c>
      <c r="J703">
        <v>12655852</v>
      </c>
      <c r="K703">
        <v>0.28179866599999998</v>
      </c>
      <c r="L703">
        <v>0.133334969</v>
      </c>
      <c r="M703">
        <v>0.18476255899999999</v>
      </c>
    </row>
    <row r="704" spans="1:13">
      <c r="A704" s="9" t="s">
        <v>659</v>
      </c>
      <c r="B704" s="10" t="s">
        <v>660</v>
      </c>
      <c r="C704">
        <v>2022</v>
      </c>
      <c r="D704" t="s">
        <v>26</v>
      </c>
      <c r="E704" s="3">
        <v>38079657</v>
      </c>
      <c r="F704" s="3">
        <v>8159909</v>
      </c>
      <c r="G704">
        <v>2454846</v>
      </c>
      <c r="H704">
        <v>91461</v>
      </c>
      <c r="I704">
        <v>4456613</v>
      </c>
      <c r="J704">
        <v>7691657</v>
      </c>
      <c r="K704">
        <v>0.21428525500000001</v>
      </c>
      <c r="L704">
        <v>0.11703395900000001</v>
      </c>
      <c r="M704">
        <v>0.15188949800000001</v>
      </c>
    </row>
    <row r="705" spans="1:13">
      <c r="A705" s="9" t="s">
        <v>661</v>
      </c>
      <c r="B705" s="10" t="s">
        <v>662</v>
      </c>
      <c r="C705">
        <v>2022</v>
      </c>
      <c r="D705" t="s">
        <v>26</v>
      </c>
      <c r="E705" s="3">
        <v>142381406</v>
      </c>
      <c r="F705" s="3">
        <v>62454173</v>
      </c>
      <c r="G705">
        <v>2848803</v>
      </c>
      <c r="H705">
        <v>372073</v>
      </c>
      <c r="I705">
        <v>15826067</v>
      </c>
      <c r="J705">
        <v>32238989</v>
      </c>
      <c r="K705">
        <v>0.43863995099999997</v>
      </c>
      <c r="L705">
        <v>0.111152625</v>
      </c>
      <c r="M705">
        <v>0.203534512</v>
      </c>
    </row>
    <row r="706" spans="1:13">
      <c r="A706" s="9" t="s">
        <v>663</v>
      </c>
      <c r="B706" s="10" t="s">
        <v>664</v>
      </c>
      <c r="C706">
        <v>2022</v>
      </c>
      <c r="D706" t="s">
        <v>26</v>
      </c>
      <c r="E706" s="3">
        <v>146112691</v>
      </c>
      <c r="F706" s="3">
        <v>69470542</v>
      </c>
      <c r="G706">
        <v>3626391</v>
      </c>
      <c r="H706">
        <v>957554</v>
      </c>
      <c r="I706">
        <v>19468475</v>
      </c>
      <c r="J706">
        <v>23691384</v>
      </c>
      <c r="K706">
        <v>0.47545864500000001</v>
      </c>
      <c r="L706">
        <v>0.13324287500000001</v>
      </c>
      <c r="M706">
        <v>0.221337173</v>
      </c>
    </row>
    <row r="707" spans="1:13">
      <c r="A707" s="9" t="s">
        <v>665</v>
      </c>
      <c r="B707" s="10" t="s">
        <v>666</v>
      </c>
      <c r="C707">
        <v>2022</v>
      </c>
      <c r="D707" t="s">
        <v>26</v>
      </c>
      <c r="E707" s="3">
        <v>413786811</v>
      </c>
      <c r="F707" s="3">
        <v>53645989</v>
      </c>
      <c r="G707">
        <v>9848015</v>
      </c>
      <c r="H707">
        <v>12614313</v>
      </c>
      <c r="I707">
        <v>1381023</v>
      </c>
      <c r="J707">
        <v>29513512</v>
      </c>
      <c r="K707">
        <v>0.129646445</v>
      </c>
      <c r="L707">
        <v>3.3375229999999998E-3</v>
      </c>
      <c r="M707">
        <v>5.4063468000000003E-2</v>
      </c>
    </row>
    <row r="708" spans="1:13">
      <c r="A708" s="9" t="s">
        <v>667</v>
      </c>
      <c r="B708" s="10" t="s">
        <v>668</v>
      </c>
      <c r="C708">
        <v>2022</v>
      </c>
      <c r="D708" t="s">
        <v>26</v>
      </c>
      <c r="E708" s="3">
        <v>318434076</v>
      </c>
      <c r="F708" s="3">
        <v>32634634</v>
      </c>
      <c r="G708">
        <v>4168863</v>
      </c>
      <c r="H708">
        <v>201050</v>
      </c>
      <c r="I708">
        <v>20625311</v>
      </c>
      <c r="J708">
        <v>29908154</v>
      </c>
      <c r="K708">
        <v>0.102484742</v>
      </c>
      <c r="L708">
        <v>6.4771054999999994E-2</v>
      </c>
      <c r="M708">
        <v>9.4265614999999997E-2</v>
      </c>
    </row>
    <row r="709" spans="1:13">
      <c r="A709" s="9" t="s">
        <v>669</v>
      </c>
      <c r="B709" s="10" t="s">
        <v>670</v>
      </c>
      <c r="C709">
        <v>2022</v>
      </c>
      <c r="D709" t="s">
        <v>26</v>
      </c>
      <c r="E709" s="3">
        <v>147073483</v>
      </c>
      <c r="F709" s="3">
        <v>53967904</v>
      </c>
      <c r="G709">
        <v>6150464</v>
      </c>
      <c r="H709">
        <v>135273</v>
      </c>
      <c r="I709">
        <v>27927936</v>
      </c>
      <c r="J709">
        <v>32822944</v>
      </c>
      <c r="K709">
        <v>0.36694516900000002</v>
      </c>
      <c r="L709">
        <v>0.18989103600000001</v>
      </c>
      <c r="M709">
        <v>0.22246790699999999</v>
      </c>
    </row>
    <row r="710" spans="1:13">
      <c r="A710" s="9" t="s">
        <v>671</v>
      </c>
      <c r="B710" s="10" t="s">
        <v>672</v>
      </c>
      <c r="C710">
        <v>2022</v>
      </c>
      <c r="D710" t="s">
        <v>26</v>
      </c>
      <c r="E710" s="3">
        <v>138907442</v>
      </c>
      <c r="F710" s="3">
        <v>26884049</v>
      </c>
      <c r="G710">
        <v>0</v>
      </c>
      <c r="H710">
        <v>282481</v>
      </c>
      <c r="I710">
        <v>9658023</v>
      </c>
      <c r="J710">
        <v>13525893</v>
      </c>
      <c r="K710">
        <v>0.193539299</v>
      </c>
      <c r="L710">
        <v>6.9528478000000005E-2</v>
      </c>
      <c r="M710">
        <v>9.2506347000000003E-2</v>
      </c>
    </row>
    <row r="711" spans="1:13">
      <c r="A711" s="9" t="s">
        <v>673</v>
      </c>
      <c r="B711" s="10" t="s">
        <v>674</v>
      </c>
      <c r="C711">
        <v>2022</v>
      </c>
      <c r="D711" t="s">
        <v>26</v>
      </c>
      <c r="E711" s="3">
        <v>52390481</v>
      </c>
      <c r="F711" s="3">
        <v>13551264</v>
      </c>
      <c r="G711">
        <v>1125184</v>
      </c>
      <c r="H711">
        <v>300604</v>
      </c>
      <c r="I711">
        <v>2014334</v>
      </c>
      <c r="J711">
        <v>5723645</v>
      </c>
      <c r="K711">
        <v>0.258658897</v>
      </c>
      <c r="L711">
        <v>3.8448472999999997E-2</v>
      </c>
      <c r="M711">
        <v>0.106350999</v>
      </c>
    </row>
    <row r="712" spans="1:13">
      <c r="A712" s="9" t="s">
        <v>675</v>
      </c>
      <c r="B712" s="10" t="s">
        <v>676</v>
      </c>
      <c r="C712">
        <v>2022</v>
      </c>
      <c r="D712" t="s">
        <v>26</v>
      </c>
      <c r="E712" s="3">
        <v>176051291</v>
      </c>
      <c r="F712" s="3">
        <v>80576225</v>
      </c>
      <c r="G712">
        <v>5407539</v>
      </c>
      <c r="H712">
        <v>4740263</v>
      </c>
      <c r="I712">
        <v>19015823</v>
      </c>
      <c r="J712">
        <v>28568968</v>
      </c>
      <c r="K712">
        <v>0.45768607900000002</v>
      </c>
      <c r="L712">
        <v>0.108012971</v>
      </c>
      <c r="M712">
        <v>0.16517947599999999</v>
      </c>
    </row>
    <row r="713" spans="1:13">
      <c r="A713" s="9" t="s">
        <v>677</v>
      </c>
      <c r="B713" s="10" t="s">
        <v>678</v>
      </c>
      <c r="C713">
        <v>2022</v>
      </c>
      <c r="D713" t="s">
        <v>26</v>
      </c>
      <c r="E713" s="3">
        <v>55169465</v>
      </c>
      <c r="F713" s="3">
        <v>35021247</v>
      </c>
      <c r="G713">
        <v>0</v>
      </c>
      <c r="H713">
        <v>377139</v>
      </c>
      <c r="I713">
        <v>22622021</v>
      </c>
      <c r="J713">
        <v>28804829</v>
      </c>
      <c r="K713">
        <v>0.63479403000000001</v>
      </c>
      <c r="L713">
        <v>0.410046046</v>
      </c>
      <c r="M713">
        <v>0.51443221400000005</v>
      </c>
    </row>
    <row r="714" spans="1:13">
      <c r="A714" s="9" t="s">
        <v>679</v>
      </c>
      <c r="B714" s="10" t="s">
        <v>680</v>
      </c>
      <c r="C714">
        <v>2022</v>
      </c>
      <c r="D714" t="s">
        <v>26</v>
      </c>
      <c r="E714" s="3">
        <v>98152087</v>
      </c>
      <c r="F714" s="3">
        <v>19216658</v>
      </c>
      <c r="G714">
        <v>0</v>
      </c>
      <c r="H714">
        <v>396181</v>
      </c>
      <c r="I714">
        <v>14489374</v>
      </c>
      <c r="J714">
        <v>17722791</v>
      </c>
      <c r="K714">
        <v>0.195784507</v>
      </c>
      <c r="L714">
        <v>0.14762165999999999</v>
      </c>
      <c r="M714">
        <v>0.14142205699999999</v>
      </c>
    </row>
    <row r="715" spans="1:13">
      <c r="A715" s="9" t="s">
        <v>681</v>
      </c>
      <c r="B715" s="10" t="s">
        <v>682</v>
      </c>
      <c r="C715">
        <v>2022</v>
      </c>
      <c r="D715" t="s">
        <v>26</v>
      </c>
      <c r="E715" s="3">
        <v>60039305</v>
      </c>
      <c r="F715" s="3">
        <v>13512196</v>
      </c>
      <c r="G715">
        <v>0</v>
      </c>
      <c r="H715">
        <v>1622473</v>
      </c>
      <c r="I715">
        <v>4463760</v>
      </c>
      <c r="J715">
        <v>11671514</v>
      </c>
      <c r="K715">
        <v>0.22505583600000001</v>
      </c>
      <c r="L715">
        <v>7.4347295999999993E-2</v>
      </c>
      <c r="M715">
        <v>0.17363042400000001</v>
      </c>
    </row>
    <row r="716" spans="1:13">
      <c r="A716" s="9" t="s">
        <v>683</v>
      </c>
      <c r="B716" s="10" t="s">
        <v>684</v>
      </c>
      <c r="C716">
        <v>2022</v>
      </c>
      <c r="D716" t="s">
        <v>26</v>
      </c>
      <c r="E716" s="3">
        <v>77344392</v>
      </c>
      <c r="F716" s="3">
        <v>22615148</v>
      </c>
      <c r="G716">
        <v>13278154</v>
      </c>
      <c r="H716">
        <v>265016</v>
      </c>
      <c r="I716">
        <v>9529498</v>
      </c>
      <c r="J716">
        <v>14786626</v>
      </c>
      <c r="K716">
        <v>0.292395446</v>
      </c>
      <c r="L716">
        <v>0.123208648</v>
      </c>
      <c r="M716">
        <v>0.167408905</v>
      </c>
    </row>
    <row r="717" spans="1:13">
      <c r="A717" s="9" t="s">
        <v>685</v>
      </c>
      <c r="B717" s="10" t="s">
        <v>686</v>
      </c>
      <c r="C717">
        <v>2022</v>
      </c>
      <c r="D717" t="s">
        <v>26</v>
      </c>
      <c r="E717" s="3">
        <v>23088754</v>
      </c>
      <c r="F717" s="3">
        <v>13421289</v>
      </c>
      <c r="G717">
        <v>667989</v>
      </c>
      <c r="H717">
        <v>999914</v>
      </c>
      <c r="I717">
        <v>3722841</v>
      </c>
      <c r="J717">
        <v>6510264</v>
      </c>
      <c r="K717">
        <v>0.58129117799999996</v>
      </c>
      <c r="L717">
        <v>0.16124044600000001</v>
      </c>
      <c r="M717">
        <v>0.29432640700000001</v>
      </c>
    </row>
    <row r="718" spans="1:13">
      <c r="A718" s="9" t="s">
        <v>687</v>
      </c>
      <c r="B718" s="10" t="s">
        <v>688</v>
      </c>
      <c r="C718">
        <v>2022</v>
      </c>
      <c r="D718" t="s">
        <v>26</v>
      </c>
      <c r="E718" s="3">
        <v>116691922</v>
      </c>
      <c r="F718" s="3">
        <v>34204848</v>
      </c>
      <c r="G718">
        <v>1026230</v>
      </c>
      <c r="H718">
        <v>45467</v>
      </c>
      <c r="I718">
        <v>16548465</v>
      </c>
      <c r="J718">
        <v>27591393</v>
      </c>
      <c r="K718">
        <v>0.29312095799999999</v>
      </c>
      <c r="L718">
        <v>0.14181328700000001</v>
      </c>
      <c r="M718">
        <v>0.23337682300000001</v>
      </c>
    </row>
    <row r="719" spans="1:13">
      <c r="A719" s="9" t="s">
        <v>689</v>
      </c>
      <c r="B719" s="10" t="s">
        <v>690</v>
      </c>
      <c r="C719">
        <v>2022</v>
      </c>
      <c r="D719" t="s">
        <v>26</v>
      </c>
      <c r="E719" s="3">
        <v>33206657</v>
      </c>
      <c r="F719" s="3">
        <v>23283860</v>
      </c>
      <c r="G719">
        <v>3227519</v>
      </c>
      <c r="H719">
        <v>265767</v>
      </c>
      <c r="I719">
        <v>8271057</v>
      </c>
      <c r="J719">
        <v>10859725</v>
      </c>
      <c r="K719">
        <v>0.70118048899999996</v>
      </c>
      <c r="L719">
        <v>0.24907828000000001</v>
      </c>
      <c r="M719">
        <v>0.31553221399999998</v>
      </c>
    </row>
    <row r="720" spans="1:13">
      <c r="A720" s="9" t="s">
        <v>691</v>
      </c>
      <c r="B720" s="10" t="s">
        <v>692</v>
      </c>
      <c r="C720">
        <v>2022</v>
      </c>
      <c r="D720" t="s">
        <v>26</v>
      </c>
      <c r="E720" s="3">
        <v>241812776</v>
      </c>
      <c r="F720" s="3">
        <v>55082731</v>
      </c>
      <c r="G720">
        <v>2790248</v>
      </c>
      <c r="H720">
        <v>35111</v>
      </c>
      <c r="I720">
        <v>32044246</v>
      </c>
      <c r="J720">
        <v>53447193</v>
      </c>
      <c r="K720">
        <v>0.227790822</v>
      </c>
      <c r="L720">
        <v>0.13251676200000001</v>
      </c>
      <c r="M720">
        <v>0.21966105699999999</v>
      </c>
    </row>
    <row r="721" spans="1:13">
      <c r="A721" s="9" t="s">
        <v>693</v>
      </c>
      <c r="B721" s="10" t="s">
        <v>694</v>
      </c>
      <c r="C721">
        <v>2022</v>
      </c>
      <c r="D721" t="s">
        <v>26</v>
      </c>
      <c r="E721" s="3">
        <v>189578534</v>
      </c>
      <c r="F721" s="3">
        <v>43058059</v>
      </c>
      <c r="G721">
        <v>1073229</v>
      </c>
      <c r="H721">
        <v>0</v>
      </c>
      <c r="I721">
        <v>19143621</v>
      </c>
      <c r="J721">
        <v>58605995</v>
      </c>
      <c r="K721">
        <v>0.22712518200000001</v>
      </c>
      <c r="L721">
        <v>0.100979898</v>
      </c>
      <c r="M721">
        <v>0.30913837500000002</v>
      </c>
    </row>
    <row r="722" spans="1:13">
      <c r="A722" s="9" t="s">
        <v>695</v>
      </c>
      <c r="B722" s="10" t="s">
        <v>696</v>
      </c>
      <c r="C722">
        <v>2022</v>
      </c>
      <c r="D722" t="s">
        <v>26</v>
      </c>
      <c r="E722" s="3">
        <v>35122350</v>
      </c>
      <c r="F722" s="3">
        <v>33950830</v>
      </c>
      <c r="G722">
        <v>2136912</v>
      </c>
      <c r="H722">
        <v>119863</v>
      </c>
      <c r="I722">
        <v>16321276</v>
      </c>
      <c r="J722">
        <v>22641323</v>
      </c>
      <c r="K722">
        <v>0.96664460100000005</v>
      </c>
      <c r="L722">
        <v>0.46469772100000001</v>
      </c>
      <c r="M722">
        <v>0.64464166000000001</v>
      </c>
    </row>
    <row r="723" spans="1:13">
      <c r="A723" s="9" t="s">
        <v>697</v>
      </c>
      <c r="B723" s="10" t="s">
        <v>698</v>
      </c>
      <c r="C723">
        <v>2022</v>
      </c>
      <c r="D723" t="s">
        <v>26</v>
      </c>
      <c r="E723" s="3">
        <v>22466375</v>
      </c>
      <c r="F723" s="3">
        <v>11569054</v>
      </c>
      <c r="G723">
        <v>4923502</v>
      </c>
      <c r="H723">
        <v>168658</v>
      </c>
      <c r="I723">
        <v>10244700</v>
      </c>
      <c r="J723">
        <v>13861800</v>
      </c>
      <c r="K723">
        <v>0.51494974199999999</v>
      </c>
      <c r="L723">
        <v>0.45600146899999999</v>
      </c>
      <c r="M723">
        <v>0.61700207500000004</v>
      </c>
    </row>
    <row r="724" spans="1:13">
      <c r="A724" s="9" t="s">
        <v>699</v>
      </c>
      <c r="B724" s="10" t="s">
        <v>700</v>
      </c>
      <c r="C724">
        <v>2022</v>
      </c>
      <c r="D724" t="s">
        <v>26</v>
      </c>
      <c r="E724" s="3">
        <v>40800087</v>
      </c>
      <c r="F724" s="3">
        <v>17345905</v>
      </c>
      <c r="G724">
        <v>7845978</v>
      </c>
      <c r="H724">
        <v>0</v>
      </c>
      <c r="I724">
        <v>5493050</v>
      </c>
      <c r="J724">
        <v>6562782</v>
      </c>
      <c r="K724">
        <v>0.425143824</v>
      </c>
      <c r="L724">
        <v>0.13463329099999999</v>
      </c>
      <c r="M724">
        <v>0.20021035700000001</v>
      </c>
    </row>
    <row r="725" spans="1:13">
      <c r="A725" s="9" t="s">
        <v>701</v>
      </c>
      <c r="B725" s="10" t="s">
        <v>702</v>
      </c>
      <c r="C725">
        <v>2022</v>
      </c>
      <c r="D725" t="s">
        <v>26</v>
      </c>
      <c r="E725" s="3">
        <v>156102348</v>
      </c>
      <c r="F725" s="3">
        <v>15755590</v>
      </c>
      <c r="G725">
        <v>1493480</v>
      </c>
      <c r="H725">
        <v>235483</v>
      </c>
      <c r="I725">
        <v>5093158</v>
      </c>
      <c r="J725">
        <v>10979454</v>
      </c>
      <c r="K725">
        <v>0.100931153</v>
      </c>
      <c r="L725">
        <v>3.2627043000000001E-2</v>
      </c>
      <c r="M725">
        <v>6.8663285000000004E-2</v>
      </c>
    </row>
    <row r="726" spans="1:13">
      <c r="A726" s="9" t="s">
        <v>703</v>
      </c>
      <c r="B726" s="10" t="s">
        <v>704</v>
      </c>
      <c r="C726">
        <v>2022</v>
      </c>
      <c r="D726" t="s">
        <v>26</v>
      </c>
      <c r="E726" s="3">
        <v>170226648</v>
      </c>
      <c r="F726" s="3">
        <v>90715824</v>
      </c>
      <c r="G726">
        <v>0</v>
      </c>
      <c r="H726">
        <v>1750715</v>
      </c>
      <c r="I726">
        <v>14621949</v>
      </c>
      <c r="J726">
        <v>35863463</v>
      </c>
      <c r="K726">
        <v>0.53291200299999997</v>
      </c>
      <c r="L726">
        <v>8.5896945000000002E-2</v>
      </c>
      <c r="M726">
        <v>0.20915908499999999</v>
      </c>
    </row>
    <row r="727" spans="1:13">
      <c r="A727" s="9" t="s">
        <v>705</v>
      </c>
      <c r="B727" s="10" t="s">
        <v>706</v>
      </c>
      <c r="C727">
        <v>2022</v>
      </c>
      <c r="D727" t="s">
        <v>26</v>
      </c>
      <c r="E727" s="3">
        <v>13192771</v>
      </c>
      <c r="F727" s="3">
        <v>-6505941</v>
      </c>
      <c r="G727">
        <v>7435782</v>
      </c>
      <c r="H727">
        <v>4268358</v>
      </c>
      <c r="I727">
        <v>-25242538</v>
      </c>
      <c r="J727">
        <v>-9461521</v>
      </c>
      <c r="K727">
        <v>-0.49314438999999999</v>
      </c>
      <c r="L727">
        <v>-1.91336134</v>
      </c>
      <c r="M727">
        <v>-1.0148770110000001</v>
      </c>
    </row>
    <row r="728" spans="1:13">
      <c r="A728" s="9" t="s">
        <v>707</v>
      </c>
      <c r="B728" s="10" t="s">
        <v>708</v>
      </c>
      <c r="C728">
        <v>2022</v>
      </c>
      <c r="D728" t="s">
        <v>26</v>
      </c>
      <c r="E728" s="3">
        <v>87615510</v>
      </c>
      <c r="F728" s="3">
        <v>19158046</v>
      </c>
      <c r="G728">
        <v>2174481</v>
      </c>
      <c r="H728">
        <v>0</v>
      </c>
      <c r="I728">
        <v>17013336</v>
      </c>
      <c r="J728">
        <v>13914879</v>
      </c>
      <c r="K728">
        <v>0.21866044000000001</v>
      </c>
      <c r="L728">
        <v>0.194181784</v>
      </c>
      <c r="M728">
        <v>0.15881754300000001</v>
      </c>
    </row>
    <row r="729" spans="1:13">
      <c r="A729" s="9" t="s">
        <v>709</v>
      </c>
      <c r="B729" s="10" t="s">
        <v>710</v>
      </c>
      <c r="C729">
        <v>2022</v>
      </c>
      <c r="D729" t="s">
        <v>26</v>
      </c>
      <c r="E729" s="3">
        <v>367075487</v>
      </c>
      <c r="F729" s="3">
        <v>96678204</v>
      </c>
      <c r="G729">
        <v>6684567</v>
      </c>
      <c r="H729">
        <v>4412535</v>
      </c>
      <c r="I729">
        <v>19077508</v>
      </c>
      <c r="J729">
        <v>47745210</v>
      </c>
      <c r="K729">
        <v>0.26337417600000002</v>
      </c>
      <c r="L729">
        <v>5.1971621000000003E-2</v>
      </c>
      <c r="M729">
        <v>0.130069187</v>
      </c>
    </row>
    <row r="730" spans="1:13">
      <c r="A730" s="9" t="s">
        <v>711</v>
      </c>
      <c r="B730" s="10" t="s">
        <v>712</v>
      </c>
      <c r="C730">
        <v>2022</v>
      </c>
      <c r="D730" t="s">
        <v>26</v>
      </c>
      <c r="E730" s="3">
        <v>415405099</v>
      </c>
      <c r="F730" s="3">
        <v>123878567</v>
      </c>
      <c r="G730">
        <v>17974402</v>
      </c>
      <c r="H730">
        <v>8623011</v>
      </c>
      <c r="I730">
        <v>32781809</v>
      </c>
      <c r="J730">
        <v>51104196</v>
      </c>
      <c r="K730">
        <v>0.29821147399999998</v>
      </c>
      <c r="L730">
        <v>7.8915278000000005E-2</v>
      </c>
      <c r="M730">
        <v>0.114938647</v>
      </c>
    </row>
    <row r="731" spans="1:13">
      <c r="A731" s="9" t="s">
        <v>713</v>
      </c>
      <c r="B731" s="10" t="s">
        <v>714</v>
      </c>
      <c r="C731">
        <v>2022</v>
      </c>
      <c r="D731" t="s">
        <v>26</v>
      </c>
      <c r="E731" s="3">
        <v>58565790</v>
      </c>
      <c r="F731" s="3">
        <v>27888012</v>
      </c>
      <c r="G731">
        <v>1886872</v>
      </c>
      <c r="H731">
        <v>693463</v>
      </c>
      <c r="I731">
        <v>10313266</v>
      </c>
      <c r="J731">
        <v>13405048</v>
      </c>
      <c r="K731">
        <v>0.47618263199999999</v>
      </c>
      <c r="L731">
        <v>0.176097104</v>
      </c>
      <c r="M731">
        <v>0.23126965399999999</v>
      </c>
    </row>
    <row r="732" spans="1:13">
      <c r="A732" s="9" t="s">
        <v>715</v>
      </c>
      <c r="B732" s="10" t="s">
        <v>716</v>
      </c>
      <c r="C732">
        <v>2022</v>
      </c>
      <c r="D732" t="s">
        <v>26</v>
      </c>
      <c r="E732" s="3">
        <v>10530649</v>
      </c>
      <c r="F732" s="3">
        <v>6490755</v>
      </c>
      <c r="G732">
        <v>0</v>
      </c>
      <c r="H732">
        <v>62241</v>
      </c>
      <c r="I732">
        <v>4222763</v>
      </c>
      <c r="J732">
        <v>5309468</v>
      </c>
      <c r="K732">
        <v>0.61636799399999997</v>
      </c>
      <c r="L732">
        <v>0.400997412</v>
      </c>
      <c r="M732">
        <v>0.36395667500000001</v>
      </c>
    </row>
    <row r="733" spans="1:13">
      <c r="A733" s="9" t="s">
        <v>717</v>
      </c>
      <c r="B733" s="10" t="s">
        <v>718</v>
      </c>
      <c r="C733">
        <v>2022</v>
      </c>
      <c r="D733" t="s">
        <v>26</v>
      </c>
      <c r="E733" s="3">
        <v>178768300</v>
      </c>
      <c r="F733" s="3">
        <v>174955713</v>
      </c>
      <c r="G733">
        <v>40083796</v>
      </c>
      <c r="H733">
        <v>0</v>
      </c>
      <c r="I733">
        <v>60407372</v>
      </c>
      <c r="J733">
        <v>9573711</v>
      </c>
      <c r="K733">
        <v>0.97867302499999997</v>
      </c>
      <c r="L733">
        <v>0.33790874599999998</v>
      </c>
      <c r="M733">
        <v>5.3553740000000002E-2</v>
      </c>
    </row>
    <row r="734" spans="1:13">
      <c r="A734" s="9" t="s">
        <v>719</v>
      </c>
      <c r="B734" s="10" t="s">
        <v>720</v>
      </c>
      <c r="C734">
        <v>2022</v>
      </c>
      <c r="D734" t="s">
        <v>26</v>
      </c>
      <c r="E734" s="3" t="str">
        <v>Unavailable</v>
      </c>
      <c r="F734" s="3" t="str">
        <v>Unavailable</v>
      </c>
      <c r="G734" t="str">
        <v>Unavailable</v>
      </c>
      <c r="H734" t="str">
        <v>Unavailable</v>
      </c>
      <c r="I734" t="str">
        <v>Unavailable</v>
      </c>
      <c r="J734" t="str">
        <v>Unavailable</v>
      </c>
      <c r="K734" t="str">
        <v>Unavailable</v>
      </c>
      <c r="L734" t="str">
        <v>Unavailable</v>
      </c>
      <c r="M734" t="str">
        <v>Unavailable</v>
      </c>
    </row>
    <row r="735" spans="1:13">
      <c r="A735" s="9" t="s">
        <v>721</v>
      </c>
      <c r="B735" s="10" t="s">
        <v>722</v>
      </c>
      <c r="C735">
        <v>2022</v>
      </c>
      <c r="D735" t="s">
        <v>26</v>
      </c>
      <c r="E735" s="3">
        <v>20085056</v>
      </c>
      <c r="F735" s="3">
        <v>6657982</v>
      </c>
      <c r="G735">
        <v>0</v>
      </c>
      <c r="H735">
        <v>41357</v>
      </c>
      <c r="I735">
        <v>2752553</v>
      </c>
      <c r="J735">
        <v>5827069</v>
      </c>
      <c r="K735">
        <v>0.33148934200000002</v>
      </c>
      <c r="L735">
        <v>0.13704482600000001</v>
      </c>
      <c r="M735">
        <v>0.137873153</v>
      </c>
    </row>
    <row r="736" spans="1:13">
      <c r="A736" s="9" t="s">
        <v>723</v>
      </c>
      <c r="B736" s="10" t="s">
        <v>724</v>
      </c>
      <c r="C736">
        <v>2022</v>
      </c>
      <c r="D736" t="s">
        <v>26</v>
      </c>
      <c r="E736" s="3">
        <v>239978633</v>
      </c>
      <c r="F736" s="3">
        <v>8330068</v>
      </c>
      <c r="G736">
        <v>4536063</v>
      </c>
      <c r="H736">
        <v>866738</v>
      </c>
      <c r="I736">
        <v>831507</v>
      </c>
      <c r="J736">
        <v>6325518</v>
      </c>
      <c r="K736">
        <v>3.4711707000000001E-2</v>
      </c>
      <c r="L736">
        <v>3.4649210000000001E-3</v>
      </c>
      <c r="M736">
        <v>2.6358679999999999E-2</v>
      </c>
    </row>
    <row r="737" spans="1:13">
      <c r="A737" s="9" t="s">
        <v>725</v>
      </c>
      <c r="B737" s="10" t="s">
        <v>726</v>
      </c>
      <c r="C737">
        <v>2022</v>
      </c>
      <c r="D737" t="s">
        <v>26</v>
      </c>
      <c r="E737" s="3">
        <v>77714878</v>
      </c>
      <c r="F737" s="3">
        <v>25632092</v>
      </c>
      <c r="G737">
        <v>0</v>
      </c>
      <c r="H737">
        <v>1962909</v>
      </c>
      <c r="I737">
        <v>12698051</v>
      </c>
      <c r="J737">
        <v>15760656</v>
      </c>
      <c r="K737">
        <v>0.32982220000000001</v>
      </c>
      <c r="L737">
        <v>0.16339279300000001</v>
      </c>
      <c r="M737">
        <v>0.197931469</v>
      </c>
    </row>
    <row r="738" spans="1:13">
      <c r="A738" s="9" t="s">
        <v>727</v>
      </c>
      <c r="B738" s="10" t="s">
        <v>728</v>
      </c>
      <c r="C738">
        <v>2022</v>
      </c>
      <c r="D738" t="s">
        <v>26</v>
      </c>
      <c r="E738" s="3">
        <v>167594831</v>
      </c>
      <c r="F738" s="3">
        <v>46336687</v>
      </c>
      <c r="G738">
        <v>3101403</v>
      </c>
      <c r="H738">
        <v>1345093</v>
      </c>
      <c r="I738">
        <v>24653377</v>
      </c>
      <c r="J738">
        <v>42421581</v>
      </c>
      <c r="K738">
        <v>0.27648040699999998</v>
      </c>
      <c r="L738">
        <v>0.14710105800000001</v>
      </c>
      <c r="M738">
        <v>0.24950071400000001</v>
      </c>
    </row>
    <row r="739" spans="1:13">
      <c r="A739" s="9" t="s">
        <v>729</v>
      </c>
      <c r="B739" s="10" t="s">
        <v>730</v>
      </c>
      <c r="C739">
        <v>2022</v>
      </c>
      <c r="D739" t="s">
        <v>26</v>
      </c>
      <c r="E739" s="3" t="str">
        <v>Unavailable</v>
      </c>
      <c r="F739" s="3" t="str">
        <v>Unavailable</v>
      </c>
      <c r="G739" t="str">
        <v>Unavailable</v>
      </c>
      <c r="H739" t="str">
        <v>Unavailable</v>
      </c>
      <c r="I739" t="str">
        <v>Unavailable</v>
      </c>
      <c r="J739" t="str">
        <v>Unavailable</v>
      </c>
      <c r="K739" t="str">
        <v>Unavailable</v>
      </c>
      <c r="L739" t="str">
        <v>Unavailable</v>
      </c>
      <c r="M739" t="str">
        <v>Unavailable</v>
      </c>
    </row>
    <row r="740" spans="1:13">
      <c r="A740" s="9" t="s">
        <v>731</v>
      </c>
      <c r="B740" s="10" t="s">
        <v>732</v>
      </c>
      <c r="C740">
        <v>2022</v>
      </c>
      <c r="D740" t="s">
        <v>26</v>
      </c>
      <c r="E740" s="3">
        <v>32640389</v>
      </c>
      <c r="F740" s="3">
        <v>9545804</v>
      </c>
      <c r="G740">
        <v>0</v>
      </c>
      <c r="H740">
        <v>0</v>
      </c>
      <c r="I740">
        <v>7144029</v>
      </c>
      <c r="J740">
        <v>9903035</v>
      </c>
      <c r="K740">
        <v>0.29245374499999999</v>
      </c>
      <c r="L740">
        <v>0.21887082899999999</v>
      </c>
      <c r="M740">
        <v>0.30224793</v>
      </c>
    </row>
    <row r="741" spans="1:13">
      <c r="A741" s="9" t="s">
        <v>733</v>
      </c>
      <c r="B741" s="10" t="s">
        <v>734</v>
      </c>
      <c r="C741">
        <v>2022</v>
      </c>
      <c r="D741" t="s">
        <v>26</v>
      </c>
      <c r="E741" s="3" t="str">
        <v>Unavailable</v>
      </c>
      <c r="F741" s="3" t="str">
        <v>Unavailable</v>
      </c>
      <c r="G741" t="str">
        <v>Unavailable</v>
      </c>
      <c r="H741" t="str">
        <v>Unavailable</v>
      </c>
      <c r="I741" t="str">
        <v>Unavailable</v>
      </c>
      <c r="J741" t="str">
        <v>Unavailable</v>
      </c>
      <c r="K741" t="str">
        <v>Unavailable</v>
      </c>
      <c r="L741" t="str">
        <v>Unavailable</v>
      </c>
      <c r="M741" t="str">
        <v>Unavailable</v>
      </c>
    </row>
    <row r="742" spans="1:13">
      <c r="A742" s="9" t="s">
        <v>735</v>
      </c>
      <c r="B742" s="10" t="s">
        <v>736</v>
      </c>
      <c r="C742">
        <v>2022</v>
      </c>
      <c r="D742" t="s">
        <v>26</v>
      </c>
      <c r="E742" s="3" t="str">
        <v>Unavailable</v>
      </c>
      <c r="F742" s="3" t="str">
        <v>Unavailable</v>
      </c>
      <c r="G742" t="str">
        <v>Unavailable</v>
      </c>
      <c r="H742" t="str">
        <v>Unavailable</v>
      </c>
      <c r="I742" t="str">
        <v>Unavailable</v>
      </c>
      <c r="J742" t="str">
        <v>Unavailable</v>
      </c>
      <c r="K742" t="str">
        <v>Unavailable</v>
      </c>
      <c r="L742" t="str">
        <v>Unavailable</v>
      </c>
      <c r="M742" t="str">
        <v>Unavailable</v>
      </c>
    </row>
    <row r="743" spans="1:13">
      <c r="A743" s="9" t="s">
        <v>737</v>
      </c>
      <c r="B743" s="10" t="s">
        <v>738</v>
      </c>
      <c r="C743">
        <v>2022</v>
      </c>
      <c r="D743" t="s">
        <v>26</v>
      </c>
      <c r="E743" s="3" t="str">
        <v>Unavailable</v>
      </c>
      <c r="F743" s="3" t="str">
        <v>Unavailable</v>
      </c>
      <c r="G743" t="str">
        <v>Unavailable</v>
      </c>
      <c r="H743" t="str">
        <v>Unavailable</v>
      </c>
      <c r="I743" t="str">
        <v>Unavailable</v>
      </c>
      <c r="J743" t="str">
        <v>Unavailable</v>
      </c>
      <c r="K743" t="str">
        <v>Unavailable</v>
      </c>
      <c r="L743" t="str">
        <v>Unavailable</v>
      </c>
      <c r="M743" t="str">
        <v>Unavailable</v>
      </c>
    </row>
    <row r="744" spans="1:13">
      <c r="A744" s="9" t="s">
        <v>739</v>
      </c>
      <c r="B744" s="10" t="s">
        <v>740</v>
      </c>
      <c r="C744">
        <v>2022</v>
      </c>
      <c r="D744" t="s">
        <v>26</v>
      </c>
      <c r="E744" s="3" t="str">
        <v>Unavailable</v>
      </c>
      <c r="F744" s="3" t="str">
        <v>Unavailable</v>
      </c>
      <c r="G744" t="str">
        <v>Unavailable</v>
      </c>
      <c r="H744" t="str">
        <v>Unavailable</v>
      </c>
      <c r="I744" t="str">
        <v>Unavailable</v>
      </c>
      <c r="J744" t="str">
        <v>Unavailable</v>
      </c>
      <c r="K744" t="str">
        <v>Unavailable</v>
      </c>
      <c r="L744" t="str">
        <v>Unavailable</v>
      </c>
      <c r="M744" t="str">
        <v>Unavailable</v>
      </c>
    </row>
    <row r="745" spans="1:13">
      <c r="A745" s="9" t="s">
        <v>741</v>
      </c>
      <c r="B745" s="10" t="s">
        <v>742</v>
      </c>
      <c r="C745">
        <v>2022</v>
      </c>
      <c r="D745" t="s">
        <v>26</v>
      </c>
      <c r="E745" s="3" t="str">
        <v>Unavailable</v>
      </c>
      <c r="F745" s="3" t="str">
        <v>Unavailable</v>
      </c>
      <c r="G745" t="str">
        <v>Unavailable</v>
      </c>
      <c r="H745" t="str">
        <v>Unavailable</v>
      </c>
      <c r="I745" t="str">
        <v>Unavailable</v>
      </c>
      <c r="J745" t="str">
        <v>Unavailable</v>
      </c>
      <c r="K745" t="str">
        <v>Unavailable</v>
      </c>
      <c r="L745" t="str">
        <v>Unavailable</v>
      </c>
      <c r="M745" t="str">
        <v>Unavailable</v>
      </c>
    </row>
    <row r="746" spans="1:13">
      <c r="A746" s="9" t="s">
        <v>743</v>
      </c>
      <c r="B746" s="10" t="s">
        <v>744</v>
      </c>
      <c r="C746">
        <v>2022</v>
      </c>
      <c r="D746" t="s">
        <v>26</v>
      </c>
      <c r="E746" s="3" t="str">
        <v>Unavailable</v>
      </c>
      <c r="F746" s="3" t="str">
        <v>Unavailable</v>
      </c>
      <c r="G746" t="str">
        <v>Unavailable</v>
      </c>
      <c r="H746" t="str">
        <v>Unavailable</v>
      </c>
      <c r="I746" t="str">
        <v>Unavailable</v>
      </c>
      <c r="J746" t="str">
        <v>Unavailable</v>
      </c>
      <c r="K746" t="str">
        <v>Unavailable</v>
      </c>
      <c r="L746" t="str">
        <v>Unavailable</v>
      </c>
      <c r="M746" t="str">
        <v>Unavailable</v>
      </c>
    </row>
    <row r="747" spans="1:13">
      <c r="A747" s="9" t="s">
        <v>745</v>
      </c>
      <c r="B747" s="10" t="s">
        <v>746</v>
      </c>
      <c r="C747">
        <v>2022</v>
      </c>
      <c r="D747" t="s">
        <v>26</v>
      </c>
      <c r="E747" s="3" t="str">
        <v>Unavailable</v>
      </c>
      <c r="F747" s="3" t="str">
        <v>Unavailable</v>
      </c>
      <c r="G747" t="str">
        <v>Unavailable</v>
      </c>
      <c r="H747" t="str">
        <v>Unavailable</v>
      </c>
      <c r="I747" t="str">
        <v>Unavailable</v>
      </c>
      <c r="J747" t="str">
        <v>Unavailable</v>
      </c>
      <c r="K747" t="str">
        <v>Unavailable</v>
      </c>
      <c r="L747" t="str">
        <v>Unavailable</v>
      </c>
      <c r="M747" t="str">
        <v>Unavailable</v>
      </c>
    </row>
    <row r="748" spans="1:13">
      <c r="A748" s="9" t="s">
        <v>747</v>
      </c>
      <c r="B748" s="10" t="s">
        <v>748</v>
      </c>
      <c r="C748">
        <v>2022</v>
      </c>
      <c r="D748" t="s">
        <v>26</v>
      </c>
      <c r="E748" s="3" t="str">
        <v>Unavailable</v>
      </c>
      <c r="F748" s="3" t="str">
        <v>Unavailable</v>
      </c>
      <c r="G748" t="str">
        <v>Unavailable</v>
      </c>
      <c r="H748" t="str">
        <v>Unavailable</v>
      </c>
      <c r="I748" t="str">
        <v>Unavailable</v>
      </c>
      <c r="J748" t="str">
        <v>Unavailable</v>
      </c>
      <c r="K748" t="str">
        <v>Unavailable</v>
      </c>
      <c r="L748" t="str">
        <v>Unavailable</v>
      </c>
      <c r="M748" t="str">
        <v>Unavailable</v>
      </c>
    </row>
    <row r="749" spans="1:13">
      <c r="A749" s="9" t="s">
        <v>749</v>
      </c>
      <c r="B749" s="10" t="s">
        <v>750</v>
      </c>
      <c r="C749">
        <v>2022</v>
      </c>
      <c r="D749" t="s">
        <v>26</v>
      </c>
      <c r="E749" s="3" t="str">
        <v>Unavailable</v>
      </c>
      <c r="F749" s="3" t="str">
        <v>Unavailable</v>
      </c>
      <c r="G749" t="str">
        <v>Unavailable</v>
      </c>
      <c r="H749" t="str">
        <v>Unavailable</v>
      </c>
      <c r="I749" t="str">
        <v>Unavailable</v>
      </c>
      <c r="J749" t="str">
        <v>Unavailable</v>
      </c>
      <c r="K749" t="str">
        <v>Unavailable</v>
      </c>
      <c r="L749" t="str">
        <v>Unavailable</v>
      </c>
      <c r="M749" t="str">
        <v>Unavailable</v>
      </c>
    </row>
    <row r="750" spans="1:13">
      <c r="A750" s="9" t="s">
        <v>751</v>
      </c>
      <c r="B750" s="10" t="s">
        <v>752</v>
      </c>
      <c r="C750">
        <v>2022</v>
      </c>
      <c r="D750" t="s">
        <v>26</v>
      </c>
      <c r="E750" s="3" t="str">
        <v>Unavailable</v>
      </c>
      <c r="F750" s="3" t="str">
        <v>Unavailable</v>
      </c>
      <c r="G750" t="str">
        <v>Unavailable</v>
      </c>
      <c r="H750" t="str">
        <v>Unavailable</v>
      </c>
      <c r="I750" t="str">
        <v>Unavailable</v>
      </c>
      <c r="J750" t="str">
        <v>Unavailable</v>
      </c>
      <c r="K750" t="str">
        <v>Unavailable</v>
      </c>
      <c r="L750" t="str">
        <v>Unavailable</v>
      </c>
      <c r="M750" t="str">
        <v>Unavailable</v>
      </c>
    </row>
    <row r="751" spans="1:13">
      <c r="A751" s="9" t="s">
        <v>753</v>
      </c>
      <c r="B751" s="10" t="s">
        <v>754</v>
      </c>
      <c r="C751">
        <v>2022</v>
      </c>
      <c r="D751" t="s">
        <v>26</v>
      </c>
      <c r="E751" s="3" t="str">
        <v>Unavailable</v>
      </c>
      <c r="F751" s="3" t="str">
        <v>Unavailable</v>
      </c>
      <c r="G751" t="str">
        <v>Unavailable</v>
      </c>
      <c r="H751" t="str">
        <v>Unavailable</v>
      </c>
      <c r="I751" t="str">
        <v>Unavailable</v>
      </c>
      <c r="J751" t="str">
        <v>Unavailable</v>
      </c>
      <c r="K751" t="str">
        <v>Unavailable</v>
      </c>
      <c r="L751" t="str">
        <v>Unavailable</v>
      </c>
      <c r="M751" t="str">
        <v>Unavailable</v>
      </c>
    </row>
    <row r="752" spans="1:13">
      <c r="A752" s="9" t="s">
        <v>755</v>
      </c>
      <c r="B752" s="10" t="s">
        <v>756</v>
      </c>
      <c r="C752">
        <v>2022</v>
      </c>
      <c r="D752" t="s">
        <v>26</v>
      </c>
      <c r="E752" s="3" t="str">
        <v>Unavailable</v>
      </c>
      <c r="F752" s="3" t="str">
        <v>Unavailable</v>
      </c>
      <c r="G752" t="str">
        <v>Unavailable</v>
      </c>
      <c r="H752" t="str">
        <v>Unavailable</v>
      </c>
      <c r="I752" t="str">
        <v>Unavailable</v>
      </c>
      <c r="J752" t="str">
        <v>Unavailable</v>
      </c>
      <c r="K752" t="str">
        <v>Unavailable</v>
      </c>
      <c r="L752" t="str">
        <v>Unavailable</v>
      </c>
      <c r="M752" t="str">
        <v>Unavailable</v>
      </c>
    </row>
    <row r="753" spans="1:13">
      <c r="A753" s="9" t="s">
        <v>757</v>
      </c>
      <c r="B753" s="10" t="s">
        <v>758</v>
      </c>
      <c r="C753">
        <v>2022</v>
      </c>
      <c r="D753" t="s">
        <v>26</v>
      </c>
      <c r="E753" s="3" t="str">
        <v>Unavailable</v>
      </c>
      <c r="F753" s="3" t="str">
        <v>Unavailable</v>
      </c>
      <c r="G753" t="str">
        <v>Unavailable</v>
      </c>
      <c r="H753" t="str">
        <v>Unavailable</v>
      </c>
      <c r="I753" t="str">
        <v>Unavailable</v>
      </c>
      <c r="J753" t="str">
        <v>Unavailable</v>
      </c>
      <c r="K753" t="str">
        <v>Unavailable</v>
      </c>
      <c r="L753" t="str">
        <v>Unavailable</v>
      </c>
      <c r="M753" t="str">
        <v>Unavailable</v>
      </c>
    </row>
    <row r="754" spans="1:13">
      <c r="A754" s="9" t="s">
        <v>759</v>
      </c>
      <c r="B754" s="10" t="s">
        <v>760</v>
      </c>
      <c r="C754">
        <v>2022</v>
      </c>
      <c r="D754" t="s">
        <v>26</v>
      </c>
      <c r="E754" s="3" t="str">
        <v>Unavailable</v>
      </c>
      <c r="F754" s="3" t="str">
        <v>Unavailable</v>
      </c>
      <c r="G754" t="str">
        <v>Unavailable</v>
      </c>
      <c r="H754" t="str">
        <v>Unavailable</v>
      </c>
      <c r="I754" t="str">
        <v>Unavailable</v>
      </c>
      <c r="J754" t="str">
        <v>Unavailable</v>
      </c>
      <c r="K754" t="str">
        <v>Unavailable</v>
      </c>
      <c r="L754" t="str">
        <v>Unavailable</v>
      </c>
      <c r="M754" t="str">
        <v>Unavailable</v>
      </c>
    </row>
    <row r="755" spans="1:13">
      <c r="A755" s="9" t="s">
        <v>761</v>
      </c>
      <c r="B755" s="10" t="s">
        <v>762</v>
      </c>
      <c r="C755">
        <v>2022</v>
      </c>
      <c r="D755" t="s">
        <v>26</v>
      </c>
      <c r="E755" s="3" t="str">
        <v>Unavailable</v>
      </c>
      <c r="F755" s="3" t="str">
        <v>Unavailable</v>
      </c>
      <c r="G755" t="str">
        <v>Unavailable</v>
      </c>
      <c r="H755" t="str">
        <v>Unavailable</v>
      </c>
      <c r="I755" t="str">
        <v>Unavailable</v>
      </c>
      <c r="J755" t="str">
        <v>Unavailable</v>
      </c>
      <c r="K755" t="str">
        <v>Unavailable</v>
      </c>
      <c r="L755" t="str">
        <v>Unavailable</v>
      </c>
      <c r="M755" t="str">
        <v>Unavailable</v>
      </c>
    </row>
    <row r="756" spans="1:13">
      <c r="A756" s="9" t="s">
        <v>763</v>
      </c>
      <c r="B756" s="10" t="s">
        <v>764</v>
      </c>
      <c r="C756">
        <v>2022</v>
      </c>
      <c r="D756" t="s">
        <v>26</v>
      </c>
      <c r="E756" s="3" t="str">
        <v>Unavailable</v>
      </c>
      <c r="F756" s="3" t="str">
        <v>Unavailable</v>
      </c>
      <c r="G756" t="str">
        <v>Unavailable</v>
      </c>
      <c r="H756" t="str">
        <v>Unavailable</v>
      </c>
      <c r="I756" t="str">
        <v>Unavailable</v>
      </c>
      <c r="J756" t="str">
        <v>Unavailable</v>
      </c>
      <c r="K756" t="str">
        <v>Unavailable</v>
      </c>
      <c r="L756" t="str">
        <v>Unavailable</v>
      </c>
      <c r="M756" t="str">
        <v>Unavailable</v>
      </c>
    </row>
    <row r="757" spans="1:13">
      <c r="A757" s="9" t="s">
        <v>765</v>
      </c>
      <c r="B757" s="10" t="s">
        <v>766</v>
      </c>
      <c r="C757">
        <v>2022</v>
      </c>
      <c r="D757" t="s">
        <v>26</v>
      </c>
      <c r="E757" s="3" t="str">
        <v>Unavailable</v>
      </c>
      <c r="F757" s="3" t="str">
        <v>Unavailable</v>
      </c>
      <c r="G757" t="str">
        <v>Unavailable</v>
      </c>
      <c r="H757" t="str">
        <v>Unavailable</v>
      </c>
      <c r="I757" t="str">
        <v>Unavailable</v>
      </c>
      <c r="J757" t="str">
        <v>Unavailable</v>
      </c>
      <c r="K757" t="str">
        <v>Unavailable</v>
      </c>
      <c r="L757" t="str">
        <v>Unavailable</v>
      </c>
      <c r="M757" t="str">
        <v>Unavailable</v>
      </c>
    </row>
    <row r="758" spans="1:13">
      <c r="A758" s="9" t="s">
        <v>767</v>
      </c>
      <c r="B758" s="10" t="s">
        <v>768</v>
      </c>
      <c r="C758">
        <v>2022</v>
      </c>
      <c r="D758" t="s">
        <v>26</v>
      </c>
      <c r="E758" s="3" t="str">
        <v>Unavailable</v>
      </c>
      <c r="F758" s="3" t="str">
        <v>Unavailable</v>
      </c>
      <c r="G758" t="str">
        <v>Unavailable</v>
      </c>
      <c r="H758" t="str">
        <v>Unavailable</v>
      </c>
      <c r="I758" t="str">
        <v>Unavailable</v>
      </c>
      <c r="J758" t="str">
        <v>Unavailable</v>
      </c>
      <c r="K758" t="str">
        <v>Unavailable</v>
      </c>
      <c r="L758" t="str">
        <v>Unavailable</v>
      </c>
      <c r="M758" t="str">
        <v>Unavailable</v>
      </c>
    </row>
    <row r="759" spans="1:13">
      <c r="A759" s="9" t="s">
        <v>769</v>
      </c>
      <c r="B759" s="10" t="s">
        <v>770</v>
      </c>
      <c r="C759">
        <v>2022</v>
      </c>
      <c r="D759" t="s">
        <v>26</v>
      </c>
      <c r="E759" s="3" t="str">
        <v>Unavailable</v>
      </c>
      <c r="F759" s="3" t="str">
        <v>Unavailable</v>
      </c>
      <c r="G759" t="str">
        <v>Unavailable</v>
      </c>
      <c r="H759" t="str">
        <v>Unavailable</v>
      </c>
      <c r="I759" t="str">
        <v>Unavailable</v>
      </c>
      <c r="J759" t="str">
        <v>Unavailable</v>
      </c>
      <c r="K759" t="str">
        <v>Unavailable</v>
      </c>
      <c r="L759" t="str">
        <v>Unavailable</v>
      </c>
      <c r="M759" t="str">
        <v>Unavailable</v>
      </c>
    </row>
    <row r="760" spans="1:13">
      <c r="A760" s="9" t="s">
        <v>771</v>
      </c>
      <c r="B760" s="10" t="s">
        <v>772</v>
      </c>
      <c r="C760">
        <v>2022</v>
      </c>
      <c r="D760" t="s">
        <v>26</v>
      </c>
      <c r="E760" s="3" t="str">
        <v>Unavailable</v>
      </c>
      <c r="F760" s="3" t="str">
        <v>Unavailable</v>
      </c>
      <c r="G760" t="str">
        <v>Unavailable</v>
      </c>
      <c r="H760" t="str">
        <v>Unavailable</v>
      </c>
      <c r="I760" t="str">
        <v>Unavailable</v>
      </c>
      <c r="J760" t="str">
        <v>Unavailable</v>
      </c>
      <c r="K760" t="str">
        <v>Unavailable</v>
      </c>
      <c r="L760" t="str">
        <v>Unavailable</v>
      </c>
      <c r="M760" t="str">
        <v>Unavailable</v>
      </c>
    </row>
    <row r="761" spans="1:13">
      <c r="A761" s="9" t="s">
        <v>773</v>
      </c>
      <c r="B761" s="10" t="s">
        <v>774</v>
      </c>
      <c r="C761">
        <v>2022</v>
      </c>
      <c r="D761" t="s">
        <v>26</v>
      </c>
      <c r="E761" s="3" t="str">
        <v>Unavailable</v>
      </c>
      <c r="F761" s="3" t="str">
        <v>Unavailable</v>
      </c>
      <c r="G761" t="str">
        <v>Unavailable</v>
      </c>
      <c r="H761" t="str">
        <v>Unavailable</v>
      </c>
      <c r="I761" t="str">
        <v>Unavailable</v>
      </c>
      <c r="J761" t="str">
        <v>Unavailable</v>
      </c>
      <c r="K761" t="str">
        <v>Unavailable</v>
      </c>
      <c r="L761" t="str">
        <v>Unavailable</v>
      </c>
      <c r="M761" t="str">
        <v>Unavailable</v>
      </c>
    </row>
    <row r="762" spans="1:13">
      <c r="A762" s="9" t="s">
        <v>775</v>
      </c>
      <c r="B762" s="10" t="s">
        <v>776</v>
      </c>
      <c r="C762">
        <v>2022</v>
      </c>
      <c r="D762" t="s">
        <v>26</v>
      </c>
      <c r="E762" s="3" t="str">
        <v>Unavailable</v>
      </c>
      <c r="F762" s="3" t="str">
        <v>Unavailable</v>
      </c>
      <c r="G762" t="str">
        <v>Unavailable</v>
      </c>
      <c r="H762" t="str">
        <v>Unavailable</v>
      </c>
      <c r="I762" t="str">
        <v>Unavailable</v>
      </c>
      <c r="J762" t="str">
        <v>Unavailable</v>
      </c>
      <c r="K762" t="str">
        <v>Unavailable</v>
      </c>
      <c r="L762" t="str">
        <v>Unavailable</v>
      </c>
      <c r="M762" t="str">
        <v>Unavailable</v>
      </c>
    </row>
    <row r="763" spans="1:13">
      <c r="A763" s="9" t="s">
        <v>777</v>
      </c>
      <c r="B763" s="10" t="s">
        <v>778</v>
      </c>
      <c r="C763">
        <v>2022</v>
      </c>
      <c r="D763" t="s">
        <v>26</v>
      </c>
      <c r="E763" s="3" t="str">
        <v>Unavailable</v>
      </c>
      <c r="F763" s="3" t="str">
        <v>Unavailable</v>
      </c>
      <c r="G763" t="str">
        <v>Unavailable</v>
      </c>
      <c r="H763" t="str">
        <v>Unavailable</v>
      </c>
      <c r="I763" t="str">
        <v>Unavailable</v>
      </c>
      <c r="J763" t="str">
        <v>Unavailable</v>
      </c>
      <c r="K763" t="str">
        <v>Unavailable</v>
      </c>
      <c r="L763" t="str">
        <v>Unavailable</v>
      </c>
      <c r="M763" t="str">
        <v>Unavailable</v>
      </c>
    </row>
    <row r="764" spans="1:13">
      <c r="A764" s="9" t="s">
        <v>779</v>
      </c>
      <c r="B764" s="10" t="s">
        <v>780</v>
      </c>
      <c r="C764">
        <v>2022</v>
      </c>
      <c r="D764" t="s">
        <v>26</v>
      </c>
      <c r="E764" s="3" t="str">
        <v>Unavailable</v>
      </c>
      <c r="F764" s="3" t="str">
        <v>Unavailable</v>
      </c>
      <c r="G764" t="str">
        <v>Unavailable</v>
      </c>
      <c r="H764" t="str">
        <v>Unavailable</v>
      </c>
      <c r="I764" t="str">
        <v>Unavailable</v>
      </c>
      <c r="J764" t="str">
        <v>Unavailable</v>
      </c>
      <c r="K764" t="str">
        <v>Unavailable</v>
      </c>
      <c r="L764" t="str">
        <v>Unavailable</v>
      </c>
      <c r="M764" t="str">
        <v>Unavailable</v>
      </c>
    </row>
    <row r="765" spans="1:13">
      <c r="A765" s="9" t="s">
        <v>781</v>
      </c>
      <c r="B765" s="10" t="s">
        <v>782</v>
      </c>
      <c r="C765">
        <v>2022</v>
      </c>
      <c r="D765" t="s">
        <v>26</v>
      </c>
      <c r="E765" s="3" t="str">
        <v>Unavailable</v>
      </c>
      <c r="F765" s="3" t="str">
        <v>Unavailable</v>
      </c>
      <c r="G765" t="str">
        <v>Unavailable</v>
      </c>
      <c r="H765" t="str">
        <v>Unavailable</v>
      </c>
      <c r="I765" t="str">
        <v>Unavailable</v>
      </c>
      <c r="J765" t="str">
        <v>Unavailable</v>
      </c>
      <c r="K765" t="str">
        <v>Unavailable</v>
      </c>
      <c r="L765" t="str">
        <v>Unavailable</v>
      </c>
      <c r="M765" t="str">
        <v>Unavailable</v>
      </c>
    </row>
    <row r="766" spans="1:13">
      <c r="A766" s="9" t="s">
        <v>24</v>
      </c>
      <c r="B766" s="10" t="s">
        <v>25</v>
      </c>
      <c r="C766">
        <v>2023</v>
      </c>
      <c r="D766" t="s">
        <v>26</v>
      </c>
      <c r="E766" s="3" cm="1">
        <f t="array" ref="E766:M1147">_xldudf_WISE(A2:A383, {"Revenue","Gross Profit","General And Administrative Expenses","Interest Expense","Net Income","EBITDA","Gross Profit Ratio","Net Income Ratio","EBITDA Ratio"}, 2023)</f>
        <v>13927150000</v>
      </c>
      <c r="F766" s="3">
        <v>20606115000</v>
      </c>
      <c r="G766">
        <v>1463518000</v>
      </c>
      <c r="H766">
        <v>519126999</v>
      </c>
      <c r="I766">
        <v>8045844000</v>
      </c>
      <c r="J766">
        <v>9653882000</v>
      </c>
      <c r="K766">
        <v>1.4795643759999999</v>
      </c>
      <c r="L766">
        <v>0.57770929400000004</v>
      </c>
      <c r="M766">
        <v>0.693169959</v>
      </c>
    </row>
    <row r="767" spans="1:13">
      <c r="A767" s="9" t="s">
        <v>27</v>
      </c>
      <c r="B767" s="10" t="s">
        <v>28</v>
      </c>
      <c r="C767">
        <v>2023</v>
      </c>
      <c r="D767" t="s">
        <v>26</v>
      </c>
      <c r="E767" s="3">
        <v>3105589000</v>
      </c>
      <c r="F767" s="3">
        <v>3323080000</v>
      </c>
      <c r="G767">
        <v>416555000</v>
      </c>
      <c r="H767">
        <v>161294000</v>
      </c>
      <c r="I767">
        <v>1019972000</v>
      </c>
      <c r="J767">
        <v>0</v>
      </c>
      <c r="K767">
        <v>1.0700321260000001</v>
      </c>
      <c r="L767">
        <v>0.32843109599999998</v>
      </c>
      <c r="M767">
        <v>0</v>
      </c>
    </row>
    <row r="768" spans="1:13">
      <c r="A768" s="9" t="s">
        <v>29</v>
      </c>
      <c r="B768" s="10" t="s">
        <v>30</v>
      </c>
      <c r="C768">
        <v>2023</v>
      </c>
      <c r="D768" t="s">
        <v>26</v>
      </c>
      <c r="E768" s="3">
        <v>3607926000</v>
      </c>
      <c r="F768" s="3">
        <v>3966150000</v>
      </c>
      <c r="G768">
        <v>525259000</v>
      </c>
      <c r="H768">
        <v>13281000</v>
      </c>
      <c r="I768">
        <v>1761607000</v>
      </c>
      <c r="J768">
        <v>0</v>
      </c>
      <c r="K768">
        <v>1.099288067</v>
      </c>
      <c r="L768">
        <v>0.48826029100000001</v>
      </c>
      <c r="M768">
        <v>0</v>
      </c>
    </row>
    <row r="769" spans="1:13">
      <c r="A769" s="9" t="s">
        <v>31</v>
      </c>
      <c r="B769" s="10" t="s">
        <v>32</v>
      </c>
      <c r="C769">
        <v>2023</v>
      </c>
      <c r="D769" t="s">
        <v>26</v>
      </c>
      <c r="E769" s="3">
        <v>7729539000</v>
      </c>
      <c r="F769" s="3">
        <v>15283716000</v>
      </c>
      <c r="G769">
        <v>176919000</v>
      </c>
      <c r="H769">
        <v>483211000</v>
      </c>
      <c r="I769">
        <v>4222733000</v>
      </c>
      <c r="J769">
        <v>4958491000</v>
      </c>
      <c r="K769">
        <v>1.9773127479999999</v>
      </c>
      <c r="L769">
        <v>0.54631110599999999</v>
      </c>
      <c r="M769">
        <v>0.64149893000000002</v>
      </c>
    </row>
    <row r="770" spans="1:13">
      <c r="A770" s="9" t="s">
        <v>33</v>
      </c>
      <c r="B770" s="10" t="s">
        <v>34</v>
      </c>
      <c r="C770">
        <v>2023</v>
      </c>
      <c r="D770" t="s">
        <v>26</v>
      </c>
      <c r="E770" s="3">
        <v>12148018000</v>
      </c>
      <c r="F770" s="3">
        <v>12705748000</v>
      </c>
      <c r="G770">
        <v>1386042000</v>
      </c>
      <c r="H770">
        <v>390479000</v>
      </c>
      <c r="I770">
        <v>7002373000</v>
      </c>
      <c r="J770">
        <v>8600531000</v>
      </c>
      <c r="K770">
        <v>1.045911193</v>
      </c>
      <c r="L770">
        <v>0.576421026</v>
      </c>
      <c r="M770">
        <v>0.70797812500000001</v>
      </c>
    </row>
    <row r="771" spans="1:13">
      <c r="A771" s="9" t="s">
        <v>35</v>
      </c>
      <c r="B771" s="10" t="s">
        <v>36</v>
      </c>
      <c r="C771">
        <v>2023</v>
      </c>
      <c r="D771" t="s">
        <v>26</v>
      </c>
      <c r="E771" s="3">
        <v>7896944000</v>
      </c>
      <c r="F771" s="3">
        <v>14944853000</v>
      </c>
      <c r="G771">
        <v>1016912000</v>
      </c>
      <c r="H771">
        <v>93284000</v>
      </c>
      <c r="I771">
        <v>4070510000</v>
      </c>
      <c r="J771">
        <v>4955529000</v>
      </c>
      <c r="K771">
        <v>1.8924856249999999</v>
      </c>
      <c r="L771">
        <v>0.515453826</v>
      </c>
      <c r="M771">
        <v>0.62752490100000002</v>
      </c>
    </row>
    <row r="772" spans="1:13">
      <c r="A772" s="9" t="s">
        <v>37</v>
      </c>
      <c r="B772" s="10" t="s">
        <v>38</v>
      </c>
      <c r="C772">
        <v>2023</v>
      </c>
      <c r="D772" t="s">
        <v>26</v>
      </c>
      <c r="E772" s="3">
        <v>1072780190</v>
      </c>
      <c r="F772" s="3">
        <v>606780190</v>
      </c>
      <c r="G772">
        <v>49218792</v>
      </c>
      <c r="H772">
        <v>4246034</v>
      </c>
      <c r="I772">
        <v>390060733</v>
      </c>
      <c r="J772">
        <v>529343771</v>
      </c>
      <c r="K772">
        <v>0.56561464800000005</v>
      </c>
      <c r="L772">
        <v>0.363598001</v>
      </c>
      <c r="M772">
        <v>0.49343171699999999</v>
      </c>
    </row>
    <row r="773" spans="1:13">
      <c r="A773" s="9" t="s">
        <v>39</v>
      </c>
      <c r="B773" s="10" t="s">
        <v>40</v>
      </c>
      <c r="C773">
        <v>2023</v>
      </c>
      <c r="D773" t="s">
        <v>26</v>
      </c>
      <c r="E773" s="3">
        <v>26027231000</v>
      </c>
      <c r="F773" s="3">
        <v>27433692000</v>
      </c>
      <c r="G773">
        <v>2394841000</v>
      </c>
      <c r="H773">
        <v>0</v>
      </c>
      <c r="I773">
        <v>15800481000</v>
      </c>
      <c r="J773">
        <v>19993968000</v>
      </c>
      <c r="K773">
        <v>1.0540380570000001</v>
      </c>
      <c r="L773">
        <v>0.60707498999999998</v>
      </c>
      <c r="M773">
        <v>0.76819420400000005</v>
      </c>
    </row>
    <row r="774" spans="1:13">
      <c r="A774" s="9" t="s">
        <v>41</v>
      </c>
      <c r="B774" s="10" t="s">
        <v>42</v>
      </c>
      <c r="C774">
        <v>2023</v>
      </c>
      <c r="D774" t="s">
        <v>26</v>
      </c>
      <c r="E774" s="3">
        <v>4978958000</v>
      </c>
      <c r="F774" s="3">
        <v>9214760000</v>
      </c>
      <c r="G774">
        <v>710837000</v>
      </c>
      <c r="H774">
        <v>273461000</v>
      </c>
      <c r="I774">
        <v>2368938000</v>
      </c>
      <c r="J774">
        <v>2939253000</v>
      </c>
      <c r="K774">
        <v>1.850740657</v>
      </c>
      <c r="L774">
        <v>0.47578991399999998</v>
      </c>
      <c r="M774">
        <v>0.59033496600000002</v>
      </c>
    </row>
    <row r="775" spans="1:13">
      <c r="A775" s="9" t="s">
        <v>43</v>
      </c>
      <c r="B775" s="10" t="s">
        <v>44</v>
      </c>
      <c r="C775">
        <v>2023</v>
      </c>
      <c r="D775" t="s">
        <v>26</v>
      </c>
      <c r="E775" s="3">
        <v>8427029000</v>
      </c>
      <c r="F775" s="3">
        <v>9686112000</v>
      </c>
      <c r="G775">
        <v>1178041000</v>
      </c>
      <c r="H775">
        <v>0</v>
      </c>
      <c r="I775">
        <v>4839206000</v>
      </c>
      <c r="J775">
        <v>5708816000</v>
      </c>
      <c r="K775">
        <v>1.1494100709999999</v>
      </c>
      <c r="L775">
        <v>0.574248172</v>
      </c>
      <c r="M775">
        <v>0.67744112400000001</v>
      </c>
    </row>
    <row r="776" spans="1:13">
      <c r="A776" s="9" t="s">
        <v>45</v>
      </c>
      <c r="B776" s="10" t="s">
        <v>46</v>
      </c>
      <c r="C776">
        <v>2023</v>
      </c>
      <c r="D776" t="s">
        <v>26</v>
      </c>
      <c r="E776" s="3">
        <v>59717231000</v>
      </c>
      <c r="F776" s="3">
        <v>33666653000</v>
      </c>
      <c r="G776">
        <v>2867119000</v>
      </c>
      <c r="H776">
        <v>629424000</v>
      </c>
      <c r="I776">
        <v>20009968000</v>
      </c>
      <c r="J776">
        <v>25051758000</v>
      </c>
      <c r="K776">
        <v>0.56376781799999998</v>
      </c>
      <c r="L776">
        <v>0.33507863100000002</v>
      </c>
      <c r="M776">
        <v>0.419506357</v>
      </c>
    </row>
    <row r="777" spans="1:13">
      <c r="A777" s="9" t="s">
        <v>47</v>
      </c>
      <c r="B777" s="10" t="s">
        <v>48</v>
      </c>
      <c r="C777">
        <v>2023</v>
      </c>
      <c r="D777" t="s">
        <v>26</v>
      </c>
      <c r="E777" s="3">
        <v>162689000</v>
      </c>
      <c r="F777" s="3">
        <v>151391000</v>
      </c>
      <c r="G777">
        <v>97775000</v>
      </c>
      <c r="H777">
        <v>137275000</v>
      </c>
      <c r="I777">
        <v>31806000</v>
      </c>
      <c r="J777">
        <v>186149000</v>
      </c>
      <c r="K777">
        <v>0.93055461699999997</v>
      </c>
      <c r="L777">
        <v>0.19550184700000001</v>
      </c>
      <c r="M777">
        <v>1.1442015130000001</v>
      </c>
    </row>
    <row r="778" spans="1:13">
      <c r="A778" s="9" t="s">
        <v>49</v>
      </c>
      <c r="B778" s="10" t="s">
        <v>50</v>
      </c>
      <c r="C778">
        <v>2023</v>
      </c>
      <c r="D778" t="s">
        <v>26</v>
      </c>
      <c r="E778" s="3">
        <v>121318161</v>
      </c>
      <c r="F778" s="3">
        <v>95320322</v>
      </c>
      <c r="G778">
        <v>87528852</v>
      </c>
      <c r="H778">
        <v>187848859</v>
      </c>
      <c r="I778">
        <v>2326396</v>
      </c>
      <c r="J778">
        <v>195555709</v>
      </c>
      <c r="K778">
        <v>0.78570529899999997</v>
      </c>
      <c r="L778">
        <v>1.9175991E-2</v>
      </c>
      <c r="M778">
        <v>1.6119244420000001</v>
      </c>
    </row>
    <row r="779" spans="1:13">
      <c r="A779" s="9" t="s">
        <v>51</v>
      </c>
      <c r="B779" s="10" t="s">
        <v>52</v>
      </c>
      <c r="C779">
        <v>2023</v>
      </c>
      <c r="D779" t="s">
        <v>26</v>
      </c>
      <c r="E779" s="3">
        <v>818163000</v>
      </c>
      <c r="F779" s="3">
        <v>897000</v>
      </c>
      <c r="G779">
        <v>22932000</v>
      </c>
      <c r="H779">
        <v>64436000</v>
      </c>
      <c r="I779">
        <v>-223333000</v>
      </c>
      <c r="J779">
        <v>-101436000</v>
      </c>
      <c r="K779">
        <v>1.0963590000000001E-3</v>
      </c>
      <c r="L779">
        <v>-0.27296883399999999</v>
      </c>
      <c r="M779">
        <v>-0.12398018500000001</v>
      </c>
    </row>
    <row r="780" spans="1:13">
      <c r="A780" s="9" t="s">
        <v>53</v>
      </c>
      <c r="B780" s="10" t="s">
        <v>54</v>
      </c>
      <c r="C780">
        <v>2023</v>
      </c>
      <c r="D780" t="s">
        <v>26</v>
      </c>
      <c r="E780" s="3">
        <v>866752771</v>
      </c>
      <c r="F780" s="3">
        <v>84996089</v>
      </c>
      <c r="G780">
        <v>15103898</v>
      </c>
      <c r="H780">
        <v>0</v>
      </c>
      <c r="I780">
        <v>-80269141</v>
      </c>
      <c r="J780">
        <v>53693652</v>
      </c>
      <c r="K780">
        <v>9.8062668000000006E-2</v>
      </c>
      <c r="L780">
        <v>-9.2609039000000004E-2</v>
      </c>
      <c r="M780">
        <v>6.1948059E-2</v>
      </c>
    </row>
    <row r="781" spans="1:13">
      <c r="A781" s="9" t="s">
        <v>55</v>
      </c>
      <c r="B781" s="10" t="s">
        <v>56</v>
      </c>
      <c r="C781">
        <v>2023</v>
      </c>
      <c r="D781" t="s">
        <v>26</v>
      </c>
      <c r="E781" s="3">
        <v>741107788</v>
      </c>
      <c r="F781" s="3">
        <v>166551292</v>
      </c>
      <c r="G781">
        <v>23442572</v>
      </c>
      <c r="H781">
        <v>0</v>
      </c>
      <c r="I781">
        <v>5518143</v>
      </c>
      <c r="J781">
        <v>132893322</v>
      </c>
      <c r="K781">
        <v>0.22473288599999999</v>
      </c>
      <c r="L781">
        <v>7.4458040000000003E-3</v>
      </c>
      <c r="M781">
        <v>0.17931713099999999</v>
      </c>
    </row>
    <row r="782" spans="1:13">
      <c r="A782" s="9" t="s">
        <v>57</v>
      </c>
      <c r="B782" s="10" t="s">
        <v>58</v>
      </c>
      <c r="C782">
        <v>2023</v>
      </c>
      <c r="D782" t="s">
        <v>26</v>
      </c>
      <c r="E782" s="3">
        <v>29271927826</v>
      </c>
      <c r="F782" s="3">
        <v>6913614534</v>
      </c>
      <c r="G782">
        <v>1191240316</v>
      </c>
      <c r="H782">
        <v>2211075846</v>
      </c>
      <c r="I782">
        <v>1577326494</v>
      </c>
      <c r="J782">
        <v>9763707425</v>
      </c>
      <c r="K782">
        <v>0.23618582900000001</v>
      </c>
      <c r="L782">
        <v>5.3885295999999999E-2</v>
      </c>
      <c r="M782">
        <v>0.33355191000000001</v>
      </c>
    </row>
    <row r="783" spans="1:13">
      <c r="A783" s="9" t="s">
        <v>59</v>
      </c>
      <c r="B783" s="10" t="s">
        <v>60</v>
      </c>
      <c r="C783">
        <v>2023</v>
      </c>
      <c r="D783" t="s">
        <v>26</v>
      </c>
      <c r="E783" s="3">
        <v>2858502528</v>
      </c>
      <c r="F783" s="3">
        <v>1186809514</v>
      </c>
      <c r="G783">
        <v>47817170</v>
      </c>
      <c r="H783">
        <v>79476316</v>
      </c>
      <c r="I783">
        <v>475326552</v>
      </c>
      <c r="J783">
        <v>615260819</v>
      </c>
      <c r="K783">
        <v>0.41518574899999999</v>
      </c>
      <c r="L783">
        <v>0.16628516099999999</v>
      </c>
      <c r="M783">
        <v>0.21523885800000001</v>
      </c>
    </row>
    <row r="784" spans="1:13">
      <c r="A784" s="9" t="s">
        <v>61</v>
      </c>
      <c r="B784" s="10" t="s">
        <v>62</v>
      </c>
      <c r="C784">
        <v>2023</v>
      </c>
      <c r="D784" t="s">
        <v>26</v>
      </c>
      <c r="E784" s="3">
        <v>260517000</v>
      </c>
      <c r="F784" s="3">
        <v>53437000</v>
      </c>
      <c r="G784">
        <v>12761000</v>
      </c>
      <c r="H784">
        <v>0</v>
      </c>
      <c r="I784">
        <v>-15931000</v>
      </c>
      <c r="J784">
        <v>33152000</v>
      </c>
      <c r="K784">
        <v>0.205119052</v>
      </c>
      <c r="L784">
        <v>-6.1151480000000001E-2</v>
      </c>
      <c r="M784">
        <v>0.127254651</v>
      </c>
    </row>
    <row r="785" spans="1:13">
      <c r="A785" s="9" t="s">
        <v>63</v>
      </c>
      <c r="B785" s="10" t="s">
        <v>64</v>
      </c>
      <c r="C785">
        <v>2023</v>
      </c>
      <c r="D785" t="s">
        <v>26</v>
      </c>
      <c r="E785" s="3">
        <v>1236237000</v>
      </c>
      <c r="F785" s="3">
        <v>309949000</v>
      </c>
      <c r="G785">
        <v>35732000</v>
      </c>
      <c r="H785">
        <v>51483000</v>
      </c>
      <c r="I785">
        <v>65427000</v>
      </c>
      <c r="J785">
        <v>85511000</v>
      </c>
      <c r="K785">
        <v>0.250719725</v>
      </c>
      <c r="L785">
        <v>5.2924317999999998E-2</v>
      </c>
      <c r="M785">
        <v>6.9170393999999996E-2</v>
      </c>
    </row>
    <row r="786" spans="1:13">
      <c r="A786" s="9" t="s">
        <v>65</v>
      </c>
      <c r="B786" s="10" t="s">
        <v>66</v>
      </c>
      <c r="C786">
        <v>2023</v>
      </c>
      <c r="D786" t="s">
        <v>26</v>
      </c>
      <c r="E786" s="3">
        <v>792781846</v>
      </c>
      <c r="F786" s="3">
        <v>62814888</v>
      </c>
      <c r="G786">
        <v>16929554</v>
      </c>
      <c r="H786">
        <v>0</v>
      </c>
      <c r="I786">
        <v>20419420</v>
      </c>
      <c r="J786">
        <v>37504079</v>
      </c>
      <c r="K786">
        <v>7.9233509999999993E-2</v>
      </c>
      <c r="L786">
        <v>2.5756669999999999E-2</v>
      </c>
      <c r="M786">
        <v>4.7306935000000001E-2</v>
      </c>
    </row>
    <row r="787" spans="1:13">
      <c r="A787" s="9" t="s">
        <v>67</v>
      </c>
      <c r="B787" s="10" t="s">
        <v>68</v>
      </c>
      <c r="C787">
        <v>2023</v>
      </c>
      <c r="D787" t="s">
        <v>26</v>
      </c>
      <c r="E787" s="3">
        <v>3351813000</v>
      </c>
      <c r="F787" s="3">
        <v>375034000</v>
      </c>
      <c r="G787">
        <v>21373000</v>
      </c>
      <c r="H787">
        <v>38442000</v>
      </c>
      <c r="I787">
        <v>136040000</v>
      </c>
      <c r="J787">
        <v>266845000</v>
      </c>
      <c r="K787">
        <v>0.111889894</v>
      </c>
      <c r="L787">
        <v>4.0586990000000003E-2</v>
      </c>
      <c r="M787">
        <v>7.9612137999999999E-2</v>
      </c>
    </row>
    <row r="788" spans="1:13">
      <c r="A788" s="9" t="s">
        <v>69</v>
      </c>
      <c r="B788" s="10" t="s">
        <v>70</v>
      </c>
      <c r="C788">
        <v>2023</v>
      </c>
      <c r="D788" t="s">
        <v>26</v>
      </c>
      <c r="E788" s="3">
        <v>1559350954</v>
      </c>
      <c r="F788" s="3">
        <v>394498665</v>
      </c>
      <c r="G788">
        <v>15862820</v>
      </c>
      <c r="H788">
        <v>34934391</v>
      </c>
      <c r="I788">
        <v>201033987</v>
      </c>
      <c r="J788">
        <v>288912769</v>
      </c>
      <c r="K788">
        <v>0.25298901699999998</v>
      </c>
      <c r="L788">
        <v>0.12892157900000001</v>
      </c>
      <c r="M788">
        <v>0.185277579</v>
      </c>
    </row>
    <row r="789" spans="1:13">
      <c r="A789" s="9" t="s">
        <v>71</v>
      </c>
      <c r="B789" s="10" t="s">
        <v>72</v>
      </c>
      <c r="C789">
        <v>2023</v>
      </c>
      <c r="D789" t="s">
        <v>26</v>
      </c>
      <c r="E789" s="3">
        <v>1559533721</v>
      </c>
      <c r="F789" s="3">
        <v>-28418778</v>
      </c>
      <c r="G789">
        <v>7463519</v>
      </c>
      <c r="H789">
        <v>68705167</v>
      </c>
      <c r="I789">
        <v>-130142311</v>
      </c>
      <c r="J789">
        <v>-42651484</v>
      </c>
      <c r="K789">
        <v>-1.8222611999999999E-2</v>
      </c>
      <c r="L789">
        <v>-8.3449500999999995E-2</v>
      </c>
      <c r="M789">
        <v>-2.7348869000000001E-2</v>
      </c>
    </row>
    <row r="790" spans="1:13">
      <c r="A790" s="9" t="s">
        <v>73</v>
      </c>
      <c r="B790" s="10" t="s">
        <v>74</v>
      </c>
      <c r="C790">
        <v>2023</v>
      </c>
      <c r="D790" t="s">
        <v>26</v>
      </c>
      <c r="E790" s="3">
        <v>1334708124</v>
      </c>
      <c r="F790" s="3">
        <v>283350250</v>
      </c>
      <c r="G790">
        <v>10854436</v>
      </c>
      <c r="H790">
        <v>36966718</v>
      </c>
      <c r="I790">
        <v>173051631</v>
      </c>
      <c r="J790">
        <v>314600310</v>
      </c>
      <c r="K790">
        <v>0.21229379300000001</v>
      </c>
      <c r="L790">
        <v>0.129655037</v>
      </c>
      <c r="M790">
        <v>0.23570719700000001</v>
      </c>
    </row>
    <row r="791" spans="1:13">
      <c r="A791" s="9" t="s">
        <v>75</v>
      </c>
      <c r="B791" s="10" t="s">
        <v>76</v>
      </c>
      <c r="C791">
        <v>2023</v>
      </c>
      <c r="D791" t="s">
        <v>26</v>
      </c>
      <c r="E791" s="3">
        <v>1438646383</v>
      </c>
      <c r="F791" s="3">
        <v>155799702</v>
      </c>
      <c r="G791">
        <v>7286710</v>
      </c>
      <c r="H791">
        <v>20137857</v>
      </c>
      <c r="I791">
        <v>99920835</v>
      </c>
      <c r="J791">
        <v>156835633</v>
      </c>
      <c r="K791">
        <v>0.108296037</v>
      </c>
      <c r="L791">
        <v>6.9454757000000006E-2</v>
      </c>
      <c r="M791">
        <v>0.109028427</v>
      </c>
    </row>
    <row r="792" spans="1:13">
      <c r="A792" s="9" t="s">
        <v>77</v>
      </c>
      <c r="B792" s="10" t="s">
        <v>78</v>
      </c>
      <c r="C792">
        <v>2023</v>
      </c>
      <c r="D792" t="s">
        <v>26</v>
      </c>
      <c r="E792" s="3">
        <v>487894683</v>
      </c>
      <c r="F792" s="3">
        <v>115895672</v>
      </c>
      <c r="G792">
        <v>43742657</v>
      </c>
      <c r="H792">
        <v>7810659</v>
      </c>
      <c r="I792">
        <v>54582956</v>
      </c>
      <c r="J792">
        <v>197306696</v>
      </c>
      <c r="K792">
        <v>0.23754239599999999</v>
      </c>
      <c r="L792">
        <v>0.11187446400000001</v>
      </c>
      <c r="M792">
        <v>0.40440427600000001</v>
      </c>
    </row>
    <row r="793" spans="1:13">
      <c r="A793" s="9" t="s">
        <v>79</v>
      </c>
      <c r="B793" s="10" t="s">
        <v>80</v>
      </c>
      <c r="C793">
        <v>2023</v>
      </c>
      <c r="D793" t="s">
        <v>26</v>
      </c>
      <c r="E793" s="3">
        <v>3290821152</v>
      </c>
      <c r="F793" s="3">
        <v>1411821152</v>
      </c>
      <c r="G793">
        <v>246093458</v>
      </c>
      <c r="H793">
        <v>149751627</v>
      </c>
      <c r="I793">
        <v>256661109</v>
      </c>
      <c r="J793">
        <v>820658943</v>
      </c>
      <c r="K793">
        <v>0.42901789200000001</v>
      </c>
      <c r="L793">
        <v>7.7993029000000005E-2</v>
      </c>
      <c r="M793">
        <v>0.24937816600000001</v>
      </c>
    </row>
    <row r="794" spans="1:13">
      <c r="A794" s="9" t="s">
        <v>81</v>
      </c>
      <c r="B794" s="10" t="s">
        <v>82</v>
      </c>
      <c r="C794">
        <v>2023</v>
      </c>
      <c r="D794" t="s">
        <v>26</v>
      </c>
      <c r="E794" s="3">
        <v>741905000</v>
      </c>
      <c r="F794" s="3">
        <v>187665000</v>
      </c>
      <c r="G794">
        <v>30609000</v>
      </c>
      <c r="H794">
        <v>90330000</v>
      </c>
      <c r="I794">
        <v>-89550000</v>
      </c>
      <c r="J794">
        <v>199380000</v>
      </c>
      <c r="K794">
        <v>0.25295017600000003</v>
      </c>
      <c r="L794">
        <v>-0.12070278500000001</v>
      </c>
      <c r="M794">
        <v>0.26874060700000002</v>
      </c>
    </row>
    <row r="795" spans="1:13">
      <c r="A795" s="9" t="s">
        <v>83</v>
      </c>
      <c r="B795" s="10" t="s">
        <v>84</v>
      </c>
      <c r="C795">
        <v>2023</v>
      </c>
      <c r="D795" t="s">
        <v>26</v>
      </c>
      <c r="E795" s="3">
        <v>1325407138</v>
      </c>
      <c r="F795" s="3">
        <v>584548660</v>
      </c>
      <c r="G795">
        <v>26571513</v>
      </c>
      <c r="H795">
        <v>85661495</v>
      </c>
      <c r="I795">
        <v>356244132</v>
      </c>
      <c r="J795">
        <v>707278466</v>
      </c>
      <c r="K795">
        <v>0.44103328200000003</v>
      </c>
      <c r="L795">
        <v>0.26878090700000001</v>
      </c>
      <c r="M795">
        <v>0.53363109799999997</v>
      </c>
    </row>
    <row r="796" spans="1:13">
      <c r="A796" s="9" t="s">
        <v>85</v>
      </c>
      <c r="B796" s="10" t="s">
        <v>1</v>
      </c>
      <c r="C796">
        <v>2023</v>
      </c>
      <c r="D796" t="s">
        <v>26</v>
      </c>
      <c r="E796" s="3">
        <v>1890018520</v>
      </c>
      <c r="F796" s="3">
        <v>234870584</v>
      </c>
      <c r="G796">
        <v>17931076</v>
      </c>
      <c r="H796">
        <v>44181690</v>
      </c>
      <c r="I796">
        <v>97047926</v>
      </c>
      <c r="J796">
        <v>141414235</v>
      </c>
      <c r="K796">
        <v>0.124268933</v>
      </c>
      <c r="L796">
        <v>5.1347605999999997E-2</v>
      </c>
      <c r="M796">
        <v>7.4821612999999995E-2</v>
      </c>
    </row>
    <row r="797" spans="1:13">
      <c r="A797" s="9" t="s">
        <v>86</v>
      </c>
      <c r="B797" s="10" t="s">
        <v>87</v>
      </c>
      <c r="C797">
        <v>2023</v>
      </c>
      <c r="D797" t="s">
        <v>26</v>
      </c>
      <c r="E797" s="3">
        <v>104037424</v>
      </c>
      <c r="F797" s="3">
        <v>17772015</v>
      </c>
      <c r="G797">
        <v>3114044</v>
      </c>
      <c r="H797">
        <v>1481856</v>
      </c>
      <c r="I797">
        <v>-4245445</v>
      </c>
      <c r="J797">
        <v>12910066</v>
      </c>
      <c r="K797">
        <v>0.17082328999999999</v>
      </c>
      <c r="L797">
        <v>-4.0806901999999999E-2</v>
      </c>
      <c r="M797">
        <v>0.124090597</v>
      </c>
    </row>
    <row r="798" spans="1:13">
      <c r="A798" s="9" t="s">
        <v>88</v>
      </c>
      <c r="B798" s="10" t="s">
        <v>89</v>
      </c>
      <c r="C798">
        <v>2023</v>
      </c>
      <c r="D798" t="s">
        <v>26</v>
      </c>
      <c r="E798" s="3">
        <v>1260909249</v>
      </c>
      <c r="F798" s="3">
        <v>145332453</v>
      </c>
      <c r="G798">
        <v>8562033</v>
      </c>
      <c r="H798">
        <v>2531793</v>
      </c>
      <c r="I798">
        <v>88766985</v>
      </c>
      <c r="J798">
        <v>120902939</v>
      </c>
      <c r="K798">
        <v>0.11526004199999999</v>
      </c>
      <c r="L798">
        <v>7.0399186000000002E-2</v>
      </c>
      <c r="M798">
        <v>9.5885520000000002E-2</v>
      </c>
    </row>
    <row r="799" spans="1:13">
      <c r="A799" s="9" t="s">
        <v>90</v>
      </c>
      <c r="B799" s="10" t="s">
        <v>91</v>
      </c>
      <c r="C799">
        <v>2023</v>
      </c>
      <c r="D799" t="s">
        <v>26</v>
      </c>
      <c r="E799" s="3">
        <v>1827191275</v>
      </c>
      <c r="F799" s="3">
        <v>243373120</v>
      </c>
      <c r="G799">
        <v>53052205</v>
      </c>
      <c r="H799">
        <v>0</v>
      </c>
      <c r="I799">
        <v>166287356</v>
      </c>
      <c r="J799">
        <v>212683725</v>
      </c>
      <c r="K799">
        <v>0.13319520700000001</v>
      </c>
      <c r="L799">
        <v>9.1007087E-2</v>
      </c>
      <c r="M799">
        <v>0.116399267</v>
      </c>
    </row>
    <row r="800" spans="1:13">
      <c r="A800" s="9" t="s">
        <v>92</v>
      </c>
      <c r="B800" s="10" t="s">
        <v>93</v>
      </c>
      <c r="C800">
        <v>2023</v>
      </c>
      <c r="D800" t="s">
        <v>26</v>
      </c>
      <c r="E800" s="3" t="str">
        <v>Unavailable</v>
      </c>
      <c r="F800" s="3" t="str">
        <v>Unavailable</v>
      </c>
      <c r="G800" t="str">
        <v>Unavailable</v>
      </c>
      <c r="H800" t="str">
        <v>Unavailable</v>
      </c>
      <c r="I800" t="str">
        <v>Unavailable</v>
      </c>
      <c r="J800" t="str">
        <v>Unavailable</v>
      </c>
      <c r="K800" t="str">
        <v>Unavailable</v>
      </c>
      <c r="L800" t="str">
        <v>Unavailable</v>
      </c>
      <c r="M800" t="str">
        <v>Unavailable</v>
      </c>
    </row>
    <row r="801" spans="1:13">
      <c r="A801" s="9" t="s">
        <v>94</v>
      </c>
      <c r="B801" s="10" t="s">
        <v>95</v>
      </c>
      <c r="C801">
        <v>2023</v>
      </c>
      <c r="D801" t="s">
        <v>26</v>
      </c>
      <c r="E801" s="3">
        <v>727967409</v>
      </c>
      <c r="F801" s="3">
        <v>9385704</v>
      </c>
      <c r="G801">
        <v>25584115</v>
      </c>
      <c r="H801">
        <v>31089849</v>
      </c>
      <c r="I801">
        <v>-177800467</v>
      </c>
      <c r="J801">
        <v>-24321446</v>
      </c>
      <c r="K801">
        <v>1.2893028000000001E-2</v>
      </c>
      <c r="L801">
        <v>-0.244242345</v>
      </c>
      <c r="M801">
        <v>-3.3410074999999997E-2</v>
      </c>
    </row>
    <row r="802" spans="1:13">
      <c r="A802" s="9" t="s">
        <v>96</v>
      </c>
      <c r="B802" s="10" t="s">
        <v>97</v>
      </c>
      <c r="C802">
        <v>2023</v>
      </c>
      <c r="D802" t="s">
        <v>26</v>
      </c>
      <c r="E802" s="3">
        <v>141537187000</v>
      </c>
      <c r="F802" s="3">
        <v>22856122000</v>
      </c>
      <c r="G802">
        <v>2456152000</v>
      </c>
      <c r="H802">
        <v>2367501000</v>
      </c>
      <c r="I802">
        <v>-2772282000</v>
      </c>
      <c r="J802">
        <v>19230035000</v>
      </c>
      <c r="K802">
        <v>0.161484925</v>
      </c>
      <c r="L802">
        <v>-1.9586950999999998E-2</v>
      </c>
      <c r="M802">
        <v>0.135865601</v>
      </c>
    </row>
    <row r="803" spans="1:13">
      <c r="A803" s="9" t="s">
        <v>98</v>
      </c>
      <c r="B803" s="10" t="s">
        <v>99</v>
      </c>
      <c r="C803">
        <v>2023</v>
      </c>
      <c r="D803" t="s">
        <v>26</v>
      </c>
      <c r="E803" s="3">
        <v>11033429000</v>
      </c>
      <c r="F803" s="3">
        <v>4516966000</v>
      </c>
      <c r="G803">
        <v>203607000</v>
      </c>
      <c r="H803">
        <v>65663000</v>
      </c>
      <c r="I803">
        <v>3659449000</v>
      </c>
      <c r="J803">
        <v>5131229000</v>
      </c>
      <c r="K803">
        <v>0.40938913900000001</v>
      </c>
      <c r="L803">
        <v>0.331669239</v>
      </c>
      <c r="M803">
        <v>0.46506204000000001</v>
      </c>
    </row>
    <row r="804" spans="1:13">
      <c r="A804" s="9" t="s">
        <v>100</v>
      </c>
      <c r="B804" s="10" t="s">
        <v>101</v>
      </c>
      <c r="C804">
        <v>2023</v>
      </c>
      <c r="D804" t="s">
        <v>26</v>
      </c>
      <c r="E804" s="3">
        <v>15599125</v>
      </c>
      <c r="F804" s="3">
        <v>15599125</v>
      </c>
      <c r="G804">
        <v>3695862</v>
      </c>
      <c r="H804">
        <v>143405</v>
      </c>
      <c r="I804">
        <v>7701643</v>
      </c>
      <c r="J804">
        <v>9329457</v>
      </c>
      <c r="K804">
        <v>1</v>
      </c>
      <c r="L804">
        <v>0.49372275700000001</v>
      </c>
      <c r="M804">
        <v>0.59807566099999998</v>
      </c>
    </row>
    <row r="805" spans="1:13">
      <c r="A805" s="9" t="s">
        <v>102</v>
      </c>
      <c r="B805" s="10" t="s">
        <v>103</v>
      </c>
      <c r="C805">
        <v>2023</v>
      </c>
      <c r="D805" t="s">
        <v>26</v>
      </c>
      <c r="E805" s="3">
        <v>1314868000</v>
      </c>
      <c r="F805" s="3">
        <v>229369000</v>
      </c>
      <c r="G805">
        <v>11433000</v>
      </c>
      <c r="H805">
        <v>49648000</v>
      </c>
      <c r="I805">
        <v>-210351000</v>
      </c>
      <c r="J805">
        <v>-27198000</v>
      </c>
      <c r="K805">
        <v>0.174442606</v>
      </c>
      <c r="L805">
        <v>-0.15997879600000001</v>
      </c>
      <c r="M805">
        <v>-2.0684965999999999E-2</v>
      </c>
    </row>
    <row r="806" spans="1:13">
      <c r="A806" s="9" t="s">
        <v>104</v>
      </c>
      <c r="B806" s="10" t="s">
        <v>105</v>
      </c>
      <c r="C806">
        <v>2023</v>
      </c>
      <c r="D806" t="s">
        <v>26</v>
      </c>
      <c r="E806" s="3">
        <v>26818317000</v>
      </c>
      <c r="F806" s="3">
        <v>5443344000</v>
      </c>
      <c r="G806">
        <v>356433000</v>
      </c>
      <c r="H806">
        <v>930211000</v>
      </c>
      <c r="I806">
        <v>899185000</v>
      </c>
      <c r="J806">
        <v>2651451000</v>
      </c>
      <c r="K806">
        <v>0.202971126</v>
      </c>
      <c r="L806">
        <v>3.3528763000000003E-2</v>
      </c>
      <c r="M806">
        <v>9.8867166000000006E-2</v>
      </c>
    </row>
    <row r="807" spans="1:13">
      <c r="A807" s="9" t="s">
        <v>106</v>
      </c>
      <c r="B807" s="10" t="s">
        <v>107</v>
      </c>
      <c r="C807">
        <v>2023</v>
      </c>
      <c r="D807" t="s">
        <v>26</v>
      </c>
      <c r="E807" s="3">
        <v>3566959000</v>
      </c>
      <c r="F807" s="3">
        <v>364476000</v>
      </c>
      <c r="G807">
        <v>53542000</v>
      </c>
      <c r="H807">
        <v>313592000</v>
      </c>
      <c r="I807">
        <v>174568000</v>
      </c>
      <c r="J807">
        <v>1015188000</v>
      </c>
      <c r="K807">
        <v>0.10218115799999999</v>
      </c>
      <c r="L807">
        <v>4.8940287999999998E-2</v>
      </c>
      <c r="M807">
        <v>0.28460882199999998</v>
      </c>
    </row>
    <row r="808" spans="1:13">
      <c r="A808" s="9" t="s">
        <v>108</v>
      </c>
      <c r="B808" s="10" t="s">
        <v>109</v>
      </c>
      <c r="C808">
        <v>2023</v>
      </c>
      <c r="D808" t="s">
        <v>26</v>
      </c>
      <c r="E808" s="3">
        <v>1653084000</v>
      </c>
      <c r="F808" s="3">
        <v>708084000</v>
      </c>
      <c r="G808">
        <v>76326000</v>
      </c>
      <c r="H808">
        <v>59234000</v>
      </c>
      <c r="I808">
        <v>-13711000</v>
      </c>
      <c r="J808">
        <v>173965000</v>
      </c>
      <c r="K808">
        <v>0.42834120999999997</v>
      </c>
      <c r="L808">
        <v>-8.2941939999999995E-3</v>
      </c>
      <c r="M808">
        <v>0.10523663699999999</v>
      </c>
    </row>
    <row r="809" spans="1:13">
      <c r="A809" s="9" t="s">
        <v>110</v>
      </c>
      <c r="B809" s="10" t="s">
        <v>111</v>
      </c>
      <c r="C809">
        <v>2023</v>
      </c>
      <c r="D809" t="s">
        <v>26</v>
      </c>
      <c r="E809" s="3">
        <v>2457913271</v>
      </c>
      <c r="F809" s="3">
        <v>304818567</v>
      </c>
      <c r="G809">
        <v>20501703</v>
      </c>
      <c r="H809">
        <v>4784471</v>
      </c>
      <c r="I809">
        <v>227315243</v>
      </c>
      <c r="J809">
        <v>351272580</v>
      </c>
      <c r="K809">
        <v>0.124015184</v>
      </c>
      <c r="L809">
        <v>9.2483019999999999E-2</v>
      </c>
      <c r="M809">
        <v>0.14291496100000001</v>
      </c>
    </row>
    <row r="810" spans="1:13">
      <c r="A810" s="9" t="s">
        <v>112</v>
      </c>
      <c r="B810" s="10" t="s">
        <v>113</v>
      </c>
      <c r="C810">
        <v>2023</v>
      </c>
      <c r="D810" t="s">
        <v>26</v>
      </c>
      <c r="E810" s="3">
        <v>1709270448</v>
      </c>
      <c r="F810" s="3">
        <v>262452930</v>
      </c>
      <c r="G810">
        <v>19259035</v>
      </c>
      <c r="H810">
        <v>39568702</v>
      </c>
      <c r="I810">
        <v>140021598</v>
      </c>
      <c r="J810">
        <v>243630109</v>
      </c>
      <c r="K810">
        <v>0.15354675500000001</v>
      </c>
      <c r="L810">
        <v>8.1918925000000004E-2</v>
      </c>
      <c r="M810">
        <v>0.14253455900000001</v>
      </c>
    </row>
    <row r="811" spans="1:13">
      <c r="A811" s="9" t="s">
        <v>114</v>
      </c>
      <c r="B811" s="10" t="s">
        <v>115</v>
      </c>
      <c r="C811">
        <v>2023</v>
      </c>
      <c r="D811" t="s">
        <v>26</v>
      </c>
      <c r="E811" s="3">
        <v>6095010000</v>
      </c>
      <c r="F811" s="3">
        <v>3495180000</v>
      </c>
      <c r="G811">
        <v>382466000</v>
      </c>
      <c r="H811">
        <v>1455693000</v>
      </c>
      <c r="I811">
        <v>1661714000</v>
      </c>
      <c r="J811">
        <v>3459266000</v>
      </c>
      <c r="K811">
        <v>0.57344942799999998</v>
      </c>
      <c r="L811">
        <v>0.27263515599999999</v>
      </c>
      <c r="M811">
        <v>0.56755706699999997</v>
      </c>
    </row>
    <row r="812" spans="1:13">
      <c r="A812" s="9" t="s">
        <v>116</v>
      </c>
      <c r="B812" s="10" t="s">
        <v>117</v>
      </c>
      <c r="C812">
        <v>2023</v>
      </c>
      <c r="D812" t="s">
        <v>26</v>
      </c>
      <c r="E812" s="3">
        <v>6389334000</v>
      </c>
      <c r="F812" s="3">
        <v>1124894000</v>
      </c>
      <c r="G812">
        <v>281588000</v>
      </c>
      <c r="H812">
        <v>491167000</v>
      </c>
      <c r="I812">
        <v>525798000</v>
      </c>
      <c r="J812">
        <v>2290554000</v>
      </c>
      <c r="K812">
        <v>0.176058099</v>
      </c>
      <c r="L812">
        <v>8.2293084000000002E-2</v>
      </c>
      <c r="M812">
        <v>0.35849651900000001</v>
      </c>
    </row>
    <row r="813" spans="1:13">
      <c r="A813" s="9" t="s">
        <v>118</v>
      </c>
      <c r="B813" s="10" t="s">
        <v>119</v>
      </c>
      <c r="C813">
        <v>2023</v>
      </c>
      <c r="D813" t="s">
        <v>26</v>
      </c>
      <c r="E813" s="3" t="str">
        <v>Unavailable</v>
      </c>
      <c r="F813" s="3" t="str">
        <v>Unavailable</v>
      </c>
      <c r="G813" t="str">
        <v>Unavailable</v>
      </c>
      <c r="H813" t="str">
        <v>Unavailable</v>
      </c>
      <c r="I813" t="str">
        <v>Unavailable</v>
      </c>
      <c r="J813" t="str">
        <v>Unavailable</v>
      </c>
      <c r="K813" t="str">
        <v>Unavailable</v>
      </c>
      <c r="L813" t="str">
        <v>Unavailable</v>
      </c>
      <c r="M813" t="str">
        <v>Unavailable</v>
      </c>
    </row>
    <row r="814" spans="1:13">
      <c r="A814" s="9" t="s">
        <v>120</v>
      </c>
      <c r="B814" s="10" t="s">
        <v>121</v>
      </c>
      <c r="C814">
        <v>2023</v>
      </c>
      <c r="D814" t="s">
        <v>26</v>
      </c>
      <c r="E814" s="3">
        <v>51892213</v>
      </c>
      <c r="F814" s="3">
        <v>7510879</v>
      </c>
      <c r="G814">
        <v>1478733</v>
      </c>
      <c r="H814">
        <v>208761</v>
      </c>
      <c r="I814">
        <v>5127534</v>
      </c>
      <c r="J814">
        <v>17023025</v>
      </c>
      <c r="K814">
        <v>0.14474000200000001</v>
      </c>
      <c r="L814">
        <v>9.8811241999999994E-2</v>
      </c>
      <c r="M814">
        <v>0.32804584799999997</v>
      </c>
    </row>
    <row r="815" spans="1:13">
      <c r="A815" s="9" t="s">
        <v>122</v>
      </c>
      <c r="B815" s="10" t="s">
        <v>123</v>
      </c>
      <c r="C815">
        <v>2023</v>
      </c>
      <c r="D815" t="s">
        <v>26</v>
      </c>
      <c r="E815" s="3">
        <v>161631425</v>
      </c>
      <c r="F815" s="3">
        <v>50587839</v>
      </c>
      <c r="G815">
        <v>6027335</v>
      </c>
      <c r="H815">
        <v>669584</v>
      </c>
      <c r="I815">
        <v>20963599</v>
      </c>
      <c r="J815">
        <v>33593219</v>
      </c>
      <c r="K815">
        <v>0.31298269499999998</v>
      </c>
      <c r="L815">
        <v>0.12970002</v>
      </c>
      <c r="M815">
        <v>0.207838414</v>
      </c>
    </row>
    <row r="816" spans="1:13">
      <c r="A816" s="9" t="s">
        <v>124</v>
      </c>
      <c r="B816" s="10" t="s">
        <v>125</v>
      </c>
      <c r="C816">
        <v>2023</v>
      </c>
      <c r="D816" t="s">
        <v>26</v>
      </c>
      <c r="E816" s="3">
        <v>30678000</v>
      </c>
      <c r="F816" s="3">
        <v>-68163000</v>
      </c>
      <c r="G816">
        <v>16830000</v>
      </c>
      <c r="H816">
        <v>2337000</v>
      </c>
      <c r="I816">
        <v>36556000</v>
      </c>
      <c r="J816">
        <v>-21929000</v>
      </c>
      <c r="K816">
        <v>-2.2218853900000002</v>
      </c>
      <c r="L816">
        <v>1.1916031030000001</v>
      </c>
      <c r="M816">
        <v>-0.71481191700000002</v>
      </c>
    </row>
    <row r="817" spans="1:13">
      <c r="A817" s="9" t="s">
        <v>126</v>
      </c>
      <c r="B817" s="10" t="s">
        <v>127</v>
      </c>
      <c r="C817">
        <v>2023</v>
      </c>
      <c r="D817" t="s">
        <v>26</v>
      </c>
      <c r="E817" s="3">
        <v>180154806</v>
      </c>
      <c r="F817" s="3">
        <v>180133255</v>
      </c>
      <c r="G817">
        <v>6731954</v>
      </c>
      <c r="H817">
        <v>3183562</v>
      </c>
      <c r="I817">
        <v>148799189</v>
      </c>
      <c r="J817">
        <v>162434761</v>
      </c>
      <c r="K817">
        <v>0.99988037500000004</v>
      </c>
      <c r="L817">
        <v>0.82595181500000003</v>
      </c>
      <c r="M817">
        <v>0.90163989899999997</v>
      </c>
    </row>
    <row r="818" spans="1:13">
      <c r="A818" s="9" t="s">
        <v>128</v>
      </c>
      <c r="B818" s="10" t="s">
        <v>129</v>
      </c>
      <c r="C818">
        <v>2023</v>
      </c>
      <c r="D818" t="s">
        <v>26</v>
      </c>
      <c r="E818" s="3">
        <v>150945257</v>
      </c>
      <c r="F818" s="3">
        <v>19216615</v>
      </c>
      <c r="G818">
        <v>7084996</v>
      </c>
      <c r="H818">
        <v>1964410</v>
      </c>
      <c r="I818">
        <v>-74439441</v>
      </c>
      <c r="J818">
        <v>-52958532</v>
      </c>
      <c r="K818">
        <v>0.12730850499999999</v>
      </c>
      <c r="L818">
        <v>-0.49315521699999998</v>
      </c>
      <c r="M818">
        <v>-0.35084594899999999</v>
      </c>
    </row>
    <row r="819" spans="1:13">
      <c r="A819" s="9" t="s">
        <v>130</v>
      </c>
      <c r="B819" s="10" t="s">
        <v>131</v>
      </c>
      <c r="C819">
        <v>2023</v>
      </c>
      <c r="D819" t="s">
        <v>26</v>
      </c>
      <c r="E819" s="3">
        <v>333277992</v>
      </c>
      <c r="F819" s="3">
        <v>-39574982</v>
      </c>
      <c r="G819">
        <v>13912214</v>
      </c>
      <c r="H819">
        <v>55636620</v>
      </c>
      <c r="I819">
        <v>-216250945</v>
      </c>
      <c r="J819">
        <v>-117270510</v>
      </c>
      <c r="K819">
        <v>-0.118744661</v>
      </c>
      <c r="L819">
        <v>-0.648860561</v>
      </c>
      <c r="M819">
        <v>-0.35186994900000002</v>
      </c>
    </row>
    <row r="820" spans="1:13">
      <c r="A820" s="9" t="s">
        <v>132</v>
      </c>
      <c r="B820" s="10" t="s">
        <v>133</v>
      </c>
      <c r="C820">
        <v>2023</v>
      </c>
      <c r="D820" t="s">
        <v>26</v>
      </c>
      <c r="E820" s="3">
        <v>153919955</v>
      </c>
      <c r="F820" s="3">
        <v>35194418</v>
      </c>
      <c r="G820">
        <v>2741428</v>
      </c>
      <c r="H820">
        <v>3601272</v>
      </c>
      <c r="I820">
        <v>47878843</v>
      </c>
      <c r="J820">
        <v>51333817</v>
      </c>
      <c r="K820">
        <v>0.22865403000000001</v>
      </c>
      <c r="L820">
        <v>0.31106326000000001</v>
      </c>
      <c r="M820">
        <v>0.33350982299999998</v>
      </c>
    </row>
    <row r="821" spans="1:13">
      <c r="A821" s="9" t="s">
        <v>134</v>
      </c>
      <c r="B821" s="10" t="s">
        <v>135</v>
      </c>
      <c r="C821">
        <v>2023</v>
      </c>
      <c r="D821" t="s">
        <v>26</v>
      </c>
      <c r="E821" s="3">
        <v>718962000</v>
      </c>
      <c r="F821" s="3">
        <v>88753000</v>
      </c>
      <c r="G821">
        <v>40332000</v>
      </c>
      <c r="H821">
        <v>4232000</v>
      </c>
      <c r="I821">
        <v>-174656000</v>
      </c>
      <c r="J821">
        <v>4852000</v>
      </c>
      <c r="K821">
        <v>0.123446024</v>
      </c>
      <c r="L821">
        <v>-0.24292799900000001</v>
      </c>
      <c r="M821">
        <v>6.7486179999999996E-3</v>
      </c>
    </row>
    <row r="822" spans="1:13">
      <c r="A822" s="9" t="s">
        <v>136</v>
      </c>
      <c r="B822" s="10" t="s">
        <v>137</v>
      </c>
      <c r="C822">
        <v>2023</v>
      </c>
      <c r="D822" t="s">
        <v>26</v>
      </c>
      <c r="E822" s="3">
        <v>1396733000</v>
      </c>
      <c r="F822" s="3">
        <v>230588000</v>
      </c>
      <c r="G822">
        <v>25760000</v>
      </c>
      <c r="H822">
        <v>67409000</v>
      </c>
      <c r="I822">
        <v>-82245000</v>
      </c>
      <c r="J822">
        <v>285940000</v>
      </c>
      <c r="K822">
        <v>0.16509096600000001</v>
      </c>
      <c r="L822">
        <v>-5.8883838000000001E-2</v>
      </c>
      <c r="M822">
        <v>0.20472058700000001</v>
      </c>
    </row>
    <row r="823" spans="1:13">
      <c r="A823" s="9" t="s">
        <v>138</v>
      </c>
      <c r="B823" s="10" t="s">
        <v>139</v>
      </c>
      <c r="C823">
        <v>2023</v>
      </c>
      <c r="D823" t="s">
        <v>26</v>
      </c>
      <c r="E823" s="3">
        <v>238031485</v>
      </c>
      <c r="F823" s="3">
        <v>47579777</v>
      </c>
      <c r="G823">
        <v>5234753</v>
      </c>
      <c r="H823">
        <v>5343609</v>
      </c>
      <c r="I823">
        <v>11989910</v>
      </c>
      <c r="J823">
        <v>27930398</v>
      </c>
      <c r="K823">
        <v>0.19988858600000001</v>
      </c>
      <c r="L823">
        <v>5.0371109999999997E-2</v>
      </c>
      <c r="M823">
        <v>0.11733909100000001</v>
      </c>
    </row>
    <row r="824" spans="1:13">
      <c r="A824" s="9" t="s">
        <v>140</v>
      </c>
      <c r="B824" s="10" t="s">
        <v>141</v>
      </c>
      <c r="C824">
        <v>2023</v>
      </c>
      <c r="D824" t="s">
        <v>26</v>
      </c>
      <c r="E824" s="3">
        <v>1603429121</v>
      </c>
      <c r="F824" s="3">
        <v>538134383</v>
      </c>
      <c r="G824">
        <v>66359611</v>
      </c>
      <c r="H824">
        <v>241570501</v>
      </c>
      <c r="I824">
        <v>71203083</v>
      </c>
      <c r="J824">
        <v>559645304</v>
      </c>
      <c r="K824">
        <v>0.33561469999999999</v>
      </c>
      <c r="L824">
        <v>4.4406754E-2</v>
      </c>
      <c r="M824">
        <v>0.349030273</v>
      </c>
    </row>
    <row r="825" spans="1:13">
      <c r="A825" s="9" t="s">
        <v>142</v>
      </c>
      <c r="B825" s="10" t="s">
        <v>143</v>
      </c>
      <c r="C825">
        <v>2023</v>
      </c>
      <c r="D825" t="s">
        <v>26</v>
      </c>
      <c r="E825" s="3">
        <v>1076711000</v>
      </c>
      <c r="F825" s="3">
        <v>224851000</v>
      </c>
      <c r="G825">
        <v>7394000</v>
      </c>
      <c r="H825">
        <v>41314000</v>
      </c>
      <c r="I825">
        <v>132105000</v>
      </c>
      <c r="J825">
        <v>222211000</v>
      </c>
      <c r="K825">
        <v>0.208831339</v>
      </c>
      <c r="L825">
        <v>0.12269309</v>
      </c>
      <c r="M825">
        <v>0.206379428</v>
      </c>
    </row>
    <row r="826" spans="1:13">
      <c r="A826" s="9" t="s">
        <v>144</v>
      </c>
      <c r="B826" s="10" t="s">
        <v>145</v>
      </c>
      <c r="C826">
        <v>2023</v>
      </c>
      <c r="D826" t="s">
        <v>26</v>
      </c>
      <c r="E826" s="3">
        <v>445246000</v>
      </c>
      <c r="F826" s="3">
        <v>-42686000</v>
      </c>
      <c r="G826">
        <v>51956000</v>
      </c>
      <c r="H826">
        <v>0</v>
      </c>
      <c r="I826">
        <v>-152439000</v>
      </c>
      <c r="J826">
        <v>-52620000</v>
      </c>
      <c r="K826">
        <v>-9.5870597000000002E-2</v>
      </c>
      <c r="L826">
        <v>-0.342370285</v>
      </c>
      <c r="M826">
        <v>-0.118181859</v>
      </c>
    </row>
    <row r="827" spans="1:13">
      <c r="A827" s="9" t="s">
        <v>146</v>
      </c>
      <c r="B827" s="10" t="s">
        <v>147</v>
      </c>
      <c r="C827">
        <v>2023</v>
      </c>
      <c r="D827" t="s">
        <v>26</v>
      </c>
      <c r="E827" s="3">
        <v>229322145</v>
      </c>
      <c r="F827" s="3">
        <v>5724705</v>
      </c>
      <c r="G827">
        <v>20016697</v>
      </c>
      <c r="H827">
        <v>0</v>
      </c>
      <c r="I827">
        <v>-31470394</v>
      </c>
      <c r="J827">
        <v>-11026194</v>
      </c>
      <c r="K827">
        <v>2.4963593999999999E-2</v>
      </c>
      <c r="L827">
        <v>-0.13723225</v>
      </c>
      <c r="M827">
        <v>-4.8081680000000002E-2</v>
      </c>
    </row>
    <row r="828" spans="1:13">
      <c r="A828" s="9" t="s">
        <v>148</v>
      </c>
      <c r="B828" s="10" t="s">
        <v>149</v>
      </c>
      <c r="C828">
        <v>2023</v>
      </c>
      <c r="D828" t="s">
        <v>26</v>
      </c>
      <c r="E828" s="3">
        <v>1856373000000</v>
      </c>
      <c r="F828" s="3">
        <v>1056830000000</v>
      </c>
      <c r="G828">
        <v>76890000000</v>
      </c>
      <c r="H828">
        <v>5237000000</v>
      </c>
      <c r="I828">
        <v>452753000000</v>
      </c>
      <c r="J828">
        <v>996707000000</v>
      </c>
      <c r="K828">
        <v>0.56929830400000003</v>
      </c>
      <c r="L828">
        <v>0.24389117900000001</v>
      </c>
      <c r="M828">
        <v>0.53691095499999997</v>
      </c>
    </row>
    <row r="829" spans="1:13">
      <c r="A829" s="9" t="s">
        <v>150</v>
      </c>
      <c r="B829" s="10" t="s">
        <v>151</v>
      </c>
      <c r="C829">
        <v>2023</v>
      </c>
      <c r="D829" t="s">
        <v>26</v>
      </c>
      <c r="E829" s="3">
        <v>9488679000</v>
      </c>
      <c r="F829" s="3">
        <v>1858369000</v>
      </c>
      <c r="G829">
        <v>72987000</v>
      </c>
      <c r="H829">
        <v>142015000</v>
      </c>
      <c r="I829">
        <v>1509612000</v>
      </c>
      <c r="J829">
        <v>2042320000</v>
      </c>
      <c r="K829">
        <v>0.19585118200000001</v>
      </c>
      <c r="L829">
        <v>0.15909611900000001</v>
      </c>
      <c r="M829">
        <v>0.215237548</v>
      </c>
    </row>
    <row r="830" spans="1:13">
      <c r="A830" s="9" t="s">
        <v>152</v>
      </c>
      <c r="B830" s="10" t="s">
        <v>153</v>
      </c>
      <c r="C830">
        <v>2023</v>
      </c>
      <c r="D830" t="s">
        <v>26</v>
      </c>
      <c r="E830" s="3">
        <v>4854848000</v>
      </c>
      <c r="F830" s="3">
        <v>671441000</v>
      </c>
      <c r="G830">
        <v>48215000</v>
      </c>
      <c r="H830">
        <v>94561000</v>
      </c>
      <c r="I830">
        <v>182886000</v>
      </c>
      <c r="J830">
        <v>358757000</v>
      </c>
      <c r="K830">
        <v>0.13830319699999999</v>
      </c>
      <c r="L830">
        <v>3.7670797999999998E-2</v>
      </c>
      <c r="M830">
        <v>7.3896648999999995E-2</v>
      </c>
    </row>
    <row r="831" spans="1:13">
      <c r="A831" s="9" t="s">
        <v>154</v>
      </c>
      <c r="B831" s="10" t="s">
        <v>155</v>
      </c>
      <c r="C831">
        <v>2023</v>
      </c>
      <c r="D831" t="s">
        <v>26</v>
      </c>
      <c r="E831" s="3">
        <v>4684427000</v>
      </c>
      <c r="F831" s="3">
        <v>568994000</v>
      </c>
      <c r="G831">
        <v>96481000</v>
      </c>
      <c r="H831">
        <v>187604000</v>
      </c>
      <c r="I831">
        <v>-297843000</v>
      </c>
      <c r="J831">
        <v>6042000</v>
      </c>
      <c r="K831">
        <v>0.121465016</v>
      </c>
      <c r="L831">
        <v>-6.3581522000000001E-2</v>
      </c>
      <c r="M831">
        <v>1.2898059999999999E-3</v>
      </c>
    </row>
    <row r="832" spans="1:13">
      <c r="A832" s="9" t="s">
        <v>156</v>
      </c>
      <c r="B832" s="10" t="s">
        <v>157</v>
      </c>
      <c r="C832">
        <v>2023</v>
      </c>
      <c r="D832" t="s">
        <v>26</v>
      </c>
      <c r="E832" s="3">
        <v>0</v>
      </c>
      <c r="F832" s="3">
        <v>-653000</v>
      </c>
      <c r="G832">
        <v>22884000</v>
      </c>
      <c r="H832">
        <v>0</v>
      </c>
      <c r="I832">
        <v>112201000</v>
      </c>
      <c r="J832">
        <v>-61424000</v>
      </c>
      <c r="K832">
        <v>0</v>
      </c>
      <c r="L832">
        <v>0</v>
      </c>
      <c r="M832">
        <v>0</v>
      </c>
    </row>
    <row r="833" spans="1:13">
      <c r="A833" s="9" t="s">
        <v>158</v>
      </c>
      <c r="B833" s="10" t="s">
        <v>159</v>
      </c>
      <c r="C833">
        <v>2023</v>
      </c>
      <c r="D833" t="s">
        <v>26</v>
      </c>
      <c r="E833" s="3">
        <v>2815305963</v>
      </c>
      <c r="F833" s="3">
        <v>998239751</v>
      </c>
      <c r="G833">
        <v>119335970</v>
      </c>
      <c r="H833">
        <v>0</v>
      </c>
      <c r="I833">
        <v>436825224</v>
      </c>
      <c r="J833">
        <v>579579855</v>
      </c>
      <c r="K833">
        <v>0.35457593700000001</v>
      </c>
      <c r="L833">
        <v>0.155160835</v>
      </c>
      <c r="M833">
        <v>0.20586744800000001</v>
      </c>
    </row>
    <row r="834" spans="1:13">
      <c r="A834" s="9" t="s">
        <v>160</v>
      </c>
      <c r="B834" s="10" t="s">
        <v>161</v>
      </c>
      <c r="C834">
        <v>2023</v>
      </c>
      <c r="D834" t="s">
        <v>26</v>
      </c>
      <c r="E834" s="3">
        <v>19575585000</v>
      </c>
      <c r="F834" s="3">
        <v>5667780000</v>
      </c>
      <c r="G834">
        <v>128125000</v>
      </c>
      <c r="H834">
        <v>590139000</v>
      </c>
      <c r="I834">
        <v>2049123000</v>
      </c>
      <c r="J834">
        <v>5218580000</v>
      </c>
      <c r="K834">
        <v>0.28953310999999998</v>
      </c>
      <c r="L834">
        <v>0.104677485</v>
      </c>
      <c r="M834">
        <v>0.26658615800000002</v>
      </c>
    </row>
    <row r="835" spans="1:13">
      <c r="A835" s="9" t="s">
        <v>162</v>
      </c>
      <c r="B835" s="10" t="s">
        <v>163</v>
      </c>
      <c r="C835">
        <v>2023</v>
      </c>
      <c r="D835" t="s">
        <v>26</v>
      </c>
      <c r="E835" s="3">
        <v>2093092807</v>
      </c>
      <c r="F835" s="3">
        <v>494772811</v>
      </c>
      <c r="G835">
        <v>35786604</v>
      </c>
      <c r="H835">
        <v>30914415</v>
      </c>
      <c r="I835">
        <v>75940950</v>
      </c>
      <c r="J835">
        <v>267735691</v>
      </c>
      <c r="K835">
        <v>0.236383599</v>
      </c>
      <c r="L835">
        <v>3.6281692999999997E-2</v>
      </c>
      <c r="M835">
        <v>0.12791391299999999</v>
      </c>
    </row>
    <row r="836" spans="1:13">
      <c r="A836" s="9" t="s">
        <v>164</v>
      </c>
      <c r="B836" s="10" t="s">
        <v>165</v>
      </c>
      <c r="C836">
        <v>2023</v>
      </c>
      <c r="D836" t="s">
        <v>26</v>
      </c>
      <c r="E836" s="3">
        <v>238822627</v>
      </c>
      <c r="F836" s="3">
        <v>84886371</v>
      </c>
      <c r="G836">
        <v>2803411</v>
      </c>
      <c r="H836">
        <v>1025097</v>
      </c>
      <c r="I836">
        <v>42950121</v>
      </c>
      <c r="J836">
        <v>70723574</v>
      </c>
      <c r="K836">
        <v>0.35543688699999998</v>
      </c>
      <c r="L836">
        <v>0.17984108800000001</v>
      </c>
      <c r="M836">
        <v>0.29613431099999998</v>
      </c>
    </row>
    <row r="837" spans="1:13">
      <c r="A837" s="9" t="s">
        <v>166</v>
      </c>
      <c r="B837" s="10" t="s">
        <v>167</v>
      </c>
      <c r="C837">
        <v>2023</v>
      </c>
      <c r="D837" t="s">
        <v>26</v>
      </c>
      <c r="E837" s="3">
        <v>964261133</v>
      </c>
      <c r="F837" s="3">
        <v>406686802</v>
      </c>
      <c r="G837">
        <v>20887435</v>
      </c>
      <c r="H837">
        <v>93340155</v>
      </c>
      <c r="I837">
        <v>220208226</v>
      </c>
      <c r="J837">
        <v>367766081</v>
      </c>
      <c r="K837">
        <v>0.42176002800000001</v>
      </c>
      <c r="L837">
        <v>0.22836990800000001</v>
      </c>
      <c r="M837">
        <v>0.38139676900000002</v>
      </c>
    </row>
    <row r="838" spans="1:13">
      <c r="A838" s="9" t="s">
        <v>168</v>
      </c>
      <c r="B838" s="10" t="s">
        <v>169</v>
      </c>
      <c r="C838">
        <v>2023</v>
      </c>
      <c r="D838" t="s">
        <v>26</v>
      </c>
      <c r="E838" s="3">
        <v>938620394</v>
      </c>
      <c r="F838" s="3">
        <v>345742795</v>
      </c>
      <c r="G838">
        <v>16067707</v>
      </c>
      <c r="H838">
        <v>48248007</v>
      </c>
      <c r="I838">
        <v>201810098</v>
      </c>
      <c r="J838">
        <v>316054817</v>
      </c>
      <c r="K838">
        <v>0.36835210200000001</v>
      </c>
      <c r="L838">
        <v>0.21500715200000001</v>
      </c>
      <c r="M838">
        <v>0.336722725</v>
      </c>
    </row>
    <row r="839" spans="1:13">
      <c r="A839" s="9" t="s">
        <v>170</v>
      </c>
      <c r="B839" s="10" t="s">
        <v>171</v>
      </c>
      <c r="C839">
        <v>2023</v>
      </c>
      <c r="D839" t="s">
        <v>26</v>
      </c>
      <c r="E839" s="3" t="str">
        <v>Unavailable</v>
      </c>
      <c r="F839" s="3" t="str">
        <v>Unavailable</v>
      </c>
      <c r="G839" t="str">
        <v>Unavailable</v>
      </c>
      <c r="H839" t="str">
        <v>Unavailable</v>
      </c>
      <c r="I839" t="str">
        <v>Unavailable</v>
      </c>
      <c r="J839" t="str">
        <v>Unavailable</v>
      </c>
      <c r="K839" t="str">
        <v>Unavailable</v>
      </c>
      <c r="L839" t="str">
        <v>Unavailable</v>
      </c>
      <c r="M839" t="str">
        <v>Unavailable</v>
      </c>
    </row>
    <row r="840" spans="1:13">
      <c r="A840" s="9" t="s">
        <v>172</v>
      </c>
      <c r="B840" s="10" t="s">
        <v>173</v>
      </c>
      <c r="C840">
        <v>2023</v>
      </c>
      <c r="D840" t="s">
        <v>26</v>
      </c>
      <c r="E840" s="3" t="str">
        <v>Unavailable</v>
      </c>
      <c r="F840" s="3" t="str">
        <v>Unavailable</v>
      </c>
      <c r="G840" t="str">
        <v>Unavailable</v>
      </c>
      <c r="H840" t="str">
        <v>Unavailable</v>
      </c>
      <c r="I840" t="str">
        <v>Unavailable</v>
      </c>
      <c r="J840" t="str">
        <v>Unavailable</v>
      </c>
      <c r="K840" t="str">
        <v>Unavailable</v>
      </c>
      <c r="L840" t="str">
        <v>Unavailable</v>
      </c>
      <c r="M840" t="str">
        <v>Unavailable</v>
      </c>
    </row>
    <row r="841" spans="1:13">
      <c r="A841" s="9" t="s">
        <v>174</v>
      </c>
      <c r="B841" s="10" t="s">
        <v>175</v>
      </c>
      <c r="C841">
        <v>2023</v>
      </c>
      <c r="D841" t="s">
        <v>26</v>
      </c>
      <c r="E841" s="3">
        <v>4532731000</v>
      </c>
      <c r="F841" s="3">
        <v>-53365000</v>
      </c>
      <c r="G841">
        <v>82051000</v>
      </c>
      <c r="H841">
        <v>48275000</v>
      </c>
      <c r="I841">
        <v>-485144000</v>
      </c>
      <c r="J841">
        <v>818265000</v>
      </c>
      <c r="K841">
        <v>-1.1773255999999999E-2</v>
      </c>
      <c r="L841">
        <v>-0.10703128000000001</v>
      </c>
      <c r="M841">
        <v>0.180523618</v>
      </c>
    </row>
    <row r="842" spans="1:13">
      <c r="A842" s="9" t="s">
        <v>176</v>
      </c>
      <c r="B842" s="10" t="s">
        <v>177</v>
      </c>
      <c r="C842">
        <v>2023</v>
      </c>
      <c r="D842" t="s">
        <v>26</v>
      </c>
      <c r="E842" s="3">
        <v>811082497</v>
      </c>
      <c r="F842" s="3">
        <v>247567256</v>
      </c>
      <c r="G842">
        <v>15808887</v>
      </c>
      <c r="H842">
        <v>38275616</v>
      </c>
      <c r="I842">
        <v>72935736</v>
      </c>
      <c r="J842">
        <v>179849256</v>
      </c>
      <c r="K842">
        <v>0.30523067300000001</v>
      </c>
      <c r="L842">
        <v>8.9923943000000006E-2</v>
      </c>
      <c r="M842">
        <v>0.221739782</v>
      </c>
    </row>
    <row r="843" spans="1:13">
      <c r="A843" s="9" t="s">
        <v>178</v>
      </c>
      <c r="B843" s="10" t="s">
        <v>179</v>
      </c>
      <c r="C843">
        <v>2023</v>
      </c>
      <c r="D843" t="s">
        <v>26</v>
      </c>
      <c r="E843" s="3">
        <v>7617941000</v>
      </c>
      <c r="F843" s="3">
        <v>2074043000</v>
      </c>
      <c r="G843">
        <v>99343000</v>
      </c>
      <c r="H843">
        <v>194525000</v>
      </c>
      <c r="I843">
        <v>1174994000</v>
      </c>
      <c r="J843">
        <v>2411608000</v>
      </c>
      <c r="K843">
        <v>0.272257688</v>
      </c>
      <c r="L843">
        <v>0.15424036499999999</v>
      </c>
      <c r="M843">
        <v>0.31656952999999999</v>
      </c>
    </row>
    <row r="844" spans="1:13">
      <c r="A844" s="9" t="s">
        <v>180</v>
      </c>
      <c r="B844" s="10" t="s">
        <v>181</v>
      </c>
      <c r="C844">
        <v>2023</v>
      </c>
      <c r="D844" t="s">
        <v>26</v>
      </c>
      <c r="E844" s="3">
        <v>2490493706</v>
      </c>
      <c r="F844" s="3">
        <v>397342101</v>
      </c>
      <c r="G844">
        <v>20493631</v>
      </c>
      <c r="H844">
        <v>91193606</v>
      </c>
      <c r="I844">
        <v>141491850</v>
      </c>
      <c r="J844">
        <v>306589189</v>
      </c>
      <c r="K844">
        <v>0.159543507</v>
      </c>
      <c r="L844">
        <v>5.6812771999999997E-2</v>
      </c>
      <c r="M844">
        <v>0.12310378</v>
      </c>
    </row>
    <row r="845" spans="1:13">
      <c r="A845" s="9" t="s">
        <v>182</v>
      </c>
      <c r="B845" s="10" t="s">
        <v>183</v>
      </c>
      <c r="C845">
        <v>2023</v>
      </c>
      <c r="D845" t="s">
        <v>26</v>
      </c>
      <c r="E845" s="3">
        <v>2373514000</v>
      </c>
      <c r="F845" s="3">
        <v>446514000</v>
      </c>
      <c r="G845">
        <v>41452000</v>
      </c>
      <c r="H845">
        <v>2715000</v>
      </c>
      <c r="I845">
        <v>171061000</v>
      </c>
      <c r="J845">
        <v>454062000</v>
      </c>
      <c r="K845">
        <v>0.188123601</v>
      </c>
      <c r="L845">
        <v>7.2070778000000002E-2</v>
      </c>
      <c r="M845">
        <v>0.191303696</v>
      </c>
    </row>
    <row r="846" spans="1:13">
      <c r="A846" s="9" t="s">
        <v>184</v>
      </c>
      <c r="B846" s="10" t="s">
        <v>185</v>
      </c>
      <c r="C846">
        <v>2023</v>
      </c>
      <c r="D846" t="s">
        <v>26</v>
      </c>
      <c r="E846" s="3">
        <v>522605000</v>
      </c>
      <c r="F846" s="3">
        <v>-10851000</v>
      </c>
      <c r="G846">
        <v>6864000</v>
      </c>
      <c r="H846">
        <v>0</v>
      </c>
      <c r="I846">
        <v>-74790000</v>
      </c>
      <c r="J846">
        <v>9693000</v>
      </c>
      <c r="K846">
        <v>-2.0763291999999999E-2</v>
      </c>
      <c r="L846">
        <v>-0.14310999699999999</v>
      </c>
      <c r="M846">
        <v>1.8547469E-2</v>
      </c>
    </row>
    <row r="847" spans="1:13">
      <c r="A847" s="9" t="s">
        <v>186</v>
      </c>
      <c r="B847" s="10" t="s">
        <v>187</v>
      </c>
      <c r="C847">
        <v>2023</v>
      </c>
      <c r="D847" t="s">
        <v>26</v>
      </c>
      <c r="E847" s="3">
        <v>8170642000</v>
      </c>
      <c r="F847" s="3">
        <v>-846443000</v>
      </c>
      <c r="G847">
        <v>97699000</v>
      </c>
      <c r="H847">
        <v>692221000</v>
      </c>
      <c r="I847">
        <v>-2136474000</v>
      </c>
      <c r="J847">
        <v>1022323000</v>
      </c>
      <c r="K847">
        <v>-0.103595654</v>
      </c>
      <c r="L847">
        <v>-0.261481778</v>
      </c>
      <c r="M847">
        <v>0.125121502</v>
      </c>
    </row>
    <row r="848" spans="1:13">
      <c r="A848" s="9" t="s">
        <v>188</v>
      </c>
      <c r="B848" s="10" t="s">
        <v>189</v>
      </c>
      <c r="C848">
        <v>2023</v>
      </c>
      <c r="D848" t="s">
        <v>26</v>
      </c>
      <c r="E848" s="3">
        <v>75674768</v>
      </c>
      <c r="F848" s="3">
        <v>7278143</v>
      </c>
      <c r="G848">
        <v>15550159</v>
      </c>
      <c r="H848">
        <v>1129362</v>
      </c>
      <c r="I848">
        <v>-58989743</v>
      </c>
      <c r="J848">
        <v>-40428505</v>
      </c>
      <c r="K848">
        <v>9.6176614999999993E-2</v>
      </c>
      <c r="L848">
        <v>-0.77951666799999997</v>
      </c>
      <c r="M848">
        <v>-0.53424022400000004</v>
      </c>
    </row>
    <row r="849" spans="1:13">
      <c r="A849" s="9" t="s">
        <v>190</v>
      </c>
      <c r="B849" s="10" t="s">
        <v>191</v>
      </c>
      <c r="C849">
        <v>2023</v>
      </c>
      <c r="D849" t="s">
        <v>26</v>
      </c>
      <c r="E849" s="3">
        <v>926882487</v>
      </c>
      <c r="F849" s="3">
        <v>151677989</v>
      </c>
      <c r="G849">
        <v>12565303</v>
      </c>
      <c r="H849">
        <v>5162663</v>
      </c>
      <c r="I849">
        <v>48935113</v>
      </c>
      <c r="J849">
        <v>89295062</v>
      </c>
      <c r="K849">
        <v>0.163643171</v>
      </c>
      <c r="L849">
        <v>5.2795380000000003E-2</v>
      </c>
      <c r="M849">
        <v>9.6339140000000004E-2</v>
      </c>
    </row>
    <row r="850" spans="1:13">
      <c r="A850" s="9" t="s">
        <v>192</v>
      </c>
      <c r="B850" s="10" t="s">
        <v>193</v>
      </c>
      <c r="C850">
        <v>2023</v>
      </c>
      <c r="D850" t="s">
        <v>26</v>
      </c>
      <c r="E850" s="3">
        <v>44603993000</v>
      </c>
      <c r="F850" s="3">
        <v>-578499000</v>
      </c>
      <c r="G850">
        <v>302014000</v>
      </c>
      <c r="H850">
        <v>2217061000</v>
      </c>
      <c r="I850">
        <v>-4692733000</v>
      </c>
      <c r="J850">
        <v>644706000</v>
      </c>
      <c r="K850">
        <v>-1.2969668E-2</v>
      </c>
      <c r="L850">
        <v>-0.105208809</v>
      </c>
      <c r="M850">
        <v>1.4453997E-2</v>
      </c>
    </row>
    <row r="851" spans="1:13">
      <c r="A851" s="9" t="s">
        <v>194</v>
      </c>
      <c r="B851" s="10" t="s">
        <v>195</v>
      </c>
      <c r="C851">
        <v>2023</v>
      </c>
      <c r="D851" t="s">
        <v>26</v>
      </c>
      <c r="E851" s="3">
        <v>3476523864</v>
      </c>
      <c r="F851" s="3">
        <v>975903948</v>
      </c>
      <c r="G851">
        <v>181119645</v>
      </c>
      <c r="H851">
        <v>160882330</v>
      </c>
      <c r="I851">
        <v>604613933</v>
      </c>
      <c r="J851">
        <v>1549211610</v>
      </c>
      <c r="K851">
        <v>0.28071256999999999</v>
      </c>
      <c r="L851">
        <v>0.17391335599999999</v>
      </c>
      <c r="M851">
        <v>0.445620876</v>
      </c>
    </row>
    <row r="852" spans="1:13">
      <c r="A852" s="9" t="s">
        <v>196</v>
      </c>
      <c r="B852" s="10" t="s">
        <v>197</v>
      </c>
      <c r="C852">
        <v>2023</v>
      </c>
      <c r="D852" t="s">
        <v>26</v>
      </c>
      <c r="E852" s="3">
        <v>4331902893</v>
      </c>
      <c r="F852" s="3">
        <v>1711125094</v>
      </c>
      <c r="G852">
        <v>366750428</v>
      </c>
      <c r="H852">
        <v>755570608</v>
      </c>
      <c r="I852">
        <v>442097695</v>
      </c>
      <c r="J852">
        <v>2082415359</v>
      </c>
      <c r="K852">
        <v>0.395005414</v>
      </c>
      <c r="L852">
        <v>0.102056234</v>
      </c>
      <c r="M852">
        <v>0.48071607599999999</v>
      </c>
    </row>
    <row r="853" spans="1:13">
      <c r="A853" s="9" t="s">
        <v>198</v>
      </c>
      <c r="B853" s="10" t="s">
        <v>199</v>
      </c>
      <c r="C853">
        <v>2023</v>
      </c>
      <c r="D853" t="s">
        <v>26</v>
      </c>
      <c r="E853" s="3">
        <v>229063137</v>
      </c>
      <c r="F853" s="3">
        <v>43312472</v>
      </c>
      <c r="G853">
        <v>3209231</v>
      </c>
      <c r="H853">
        <v>352724</v>
      </c>
      <c r="I853">
        <v>24613173</v>
      </c>
      <c r="J853">
        <v>73421500</v>
      </c>
      <c r="K853">
        <v>0.18908530000000001</v>
      </c>
      <c r="L853">
        <v>0.10745148</v>
      </c>
      <c r="M853">
        <v>0.32052953200000001</v>
      </c>
    </row>
    <row r="854" spans="1:13">
      <c r="A854" s="9" t="s">
        <v>200</v>
      </c>
      <c r="B854" s="10" t="s">
        <v>201</v>
      </c>
      <c r="C854">
        <v>2023</v>
      </c>
      <c r="D854" t="s">
        <v>26</v>
      </c>
      <c r="E854" s="3">
        <v>485651000</v>
      </c>
      <c r="F854" s="3">
        <v>142430000</v>
      </c>
      <c r="G854">
        <v>4687000</v>
      </c>
      <c r="H854">
        <v>24920000</v>
      </c>
      <c r="I854">
        <v>69434000</v>
      </c>
      <c r="J854">
        <v>181680000</v>
      </c>
      <c r="K854">
        <v>0.29327644800000002</v>
      </c>
      <c r="L854">
        <v>0.142970981</v>
      </c>
      <c r="M854">
        <v>0.37409580100000001</v>
      </c>
    </row>
    <row r="855" spans="1:13">
      <c r="A855" s="9" t="s">
        <v>202</v>
      </c>
      <c r="B855" s="10" t="s">
        <v>203</v>
      </c>
      <c r="C855">
        <v>2023</v>
      </c>
      <c r="D855" t="s">
        <v>26</v>
      </c>
      <c r="E855" s="3">
        <v>356469662</v>
      </c>
      <c r="F855" s="3">
        <v>110429909</v>
      </c>
      <c r="G855">
        <v>4724080</v>
      </c>
      <c r="H855">
        <v>1123132</v>
      </c>
      <c r="I855">
        <v>82001085</v>
      </c>
      <c r="J855">
        <v>177463625</v>
      </c>
      <c r="K855">
        <v>0.30978767800000001</v>
      </c>
      <c r="L855">
        <v>0.23003664500000001</v>
      </c>
      <c r="M855">
        <v>0.49783654500000002</v>
      </c>
    </row>
    <row r="856" spans="1:13">
      <c r="A856" s="9" t="s">
        <v>204</v>
      </c>
      <c r="B856" s="10" t="s">
        <v>205</v>
      </c>
      <c r="C856">
        <v>2023</v>
      </c>
      <c r="D856" t="s">
        <v>26</v>
      </c>
      <c r="E856" s="3">
        <v>689553324</v>
      </c>
      <c r="F856" s="3">
        <v>196509415</v>
      </c>
      <c r="G856">
        <v>8663896</v>
      </c>
      <c r="H856">
        <v>55106410</v>
      </c>
      <c r="I856">
        <v>56259215</v>
      </c>
      <c r="J856">
        <v>202181315</v>
      </c>
      <c r="K856">
        <v>0.28498073800000001</v>
      </c>
      <c r="L856">
        <v>8.1587910999999999E-2</v>
      </c>
      <c r="M856">
        <v>0.29320620800000002</v>
      </c>
    </row>
    <row r="857" spans="1:13">
      <c r="A857" s="9" t="s">
        <v>206</v>
      </c>
      <c r="B857" s="10" t="s">
        <v>207</v>
      </c>
      <c r="C857">
        <v>2023</v>
      </c>
      <c r="D857" t="s">
        <v>26</v>
      </c>
      <c r="E857" s="3">
        <v>168947617</v>
      </c>
      <c r="F857" s="3">
        <v>32890216</v>
      </c>
      <c r="G857">
        <v>4790984</v>
      </c>
      <c r="H857">
        <v>11315626</v>
      </c>
      <c r="I857">
        <v>3951063</v>
      </c>
      <c r="J857">
        <v>67506312</v>
      </c>
      <c r="K857">
        <v>0.19467700499999999</v>
      </c>
      <c r="L857">
        <v>2.3386319999999999E-2</v>
      </c>
      <c r="M857">
        <v>0.399569483</v>
      </c>
    </row>
    <row r="858" spans="1:13">
      <c r="A858" s="9" t="s">
        <v>208</v>
      </c>
      <c r="B858" s="10" t="s">
        <v>209</v>
      </c>
      <c r="C858">
        <v>2023</v>
      </c>
      <c r="D858" t="s">
        <v>26</v>
      </c>
      <c r="E858" s="3">
        <v>572490017</v>
      </c>
      <c r="F858" s="3">
        <v>70446559</v>
      </c>
      <c r="G858">
        <v>3713538</v>
      </c>
      <c r="H858">
        <v>16689037</v>
      </c>
      <c r="I858">
        <v>33873193</v>
      </c>
      <c r="J858">
        <v>84172007</v>
      </c>
      <c r="K858">
        <v>0.123052904</v>
      </c>
      <c r="L858">
        <v>5.9168181E-2</v>
      </c>
      <c r="M858">
        <v>0.14702790399999999</v>
      </c>
    </row>
    <row r="859" spans="1:13">
      <c r="A859" s="9" t="s">
        <v>210</v>
      </c>
      <c r="B859" s="10" t="s">
        <v>211</v>
      </c>
      <c r="C859">
        <v>2023</v>
      </c>
      <c r="D859" t="s">
        <v>26</v>
      </c>
      <c r="E859" s="3">
        <v>129179914</v>
      </c>
      <c r="F859" s="3">
        <v>22752337</v>
      </c>
      <c r="G859">
        <v>5363574</v>
      </c>
      <c r="H859">
        <v>9798405</v>
      </c>
      <c r="I859">
        <v>-4138744</v>
      </c>
      <c r="J859">
        <v>20303856</v>
      </c>
      <c r="K859">
        <v>0.176129061</v>
      </c>
      <c r="L859">
        <v>-3.2038602999999999E-2</v>
      </c>
      <c r="M859">
        <v>0.157175023</v>
      </c>
    </row>
    <row r="860" spans="1:13">
      <c r="A860" s="9" t="s">
        <v>212</v>
      </c>
      <c r="B860" s="10" t="s">
        <v>213</v>
      </c>
      <c r="C860">
        <v>2023</v>
      </c>
      <c r="D860" t="s">
        <v>26</v>
      </c>
      <c r="E860" s="3">
        <v>875760000</v>
      </c>
      <c r="F860" s="3">
        <v>206398000</v>
      </c>
      <c r="G860">
        <v>13411000</v>
      </c>
      <c r="H860">
        <v>13574000</v>
      </c>
      <c r="I860">
        <v>139633000</v>
      </c>
      <c r="J860">
        <v>320858000</v>
      </c>
      <c r="K860">
        <v>0.23567872500000001</v>
      </c>
      <c r="L860">
        <v>0.15944208500000001</v>
      </c>
      <c r="M860">
        <v>0.36637663300000001</v>
      </c>
    </row>
    <row r="861" spans="1:13">
      <c r="A861" s="9" t="s">
        <v>214</v>
      </c>
      <c r="B861" s="10" t="s">
        <v>215</v>
      </c>
      <c r="C861">
        <v>2023</v>
      </c>
      <c r="D861" t="s">
        <v>26</v>
      </c>
      <c r="E861" s="3">
        <v>935192569</v>
      </c>
      <c r="F861" s="3">
        <v>335357146</v>
      </c>
      <c r="G861">
        <v>11222276</v>
      </c>
      <c r="H861">
        <v>43105541</v>
      </c>
      <c r="I861">
        <v>304251843</v>
      </c>
      <c r="J861">
        <v>514848490</v>
      </c>
      <c r="K861">
        <v>0.35859688899999997</v>
      </c>
      <c r="L861">
        <v>0.325336036</v>
      </c>
      <c r="M861">
        <v>0.55052671200000003</v>
      </c>
    </row>
    <row r="862" spans="1:13">
      <c r="A862" s="9" t="s">
        <v>216</v>
      </c>
      <c r="B862" s="10" t="s">
        <v>217</v>
      </c>
      <c r="C862">
        <v>2023</v>
      </c>
      <c r="D862" t="s">
        <v>26</v>
      </c>
      <c r="E862" s="3">
        <v>1461832000</v>
      </c>
      <c r="F862" s="3">
        <v>567039000</v>
      </c>
      <c r="G862">
        <v>13416000</v>
      </c>
      <c r="H862">
        <v>29170000</v>
      </c>
      <c r="I862">
        <v>381027000</v>
      </c>
      <c r="J862">
        <v>653560000</v>
      </c>
      <c r="K862">
        <v>0.38789614700000002</v>
      </c>
      <c r="L862">
        <v>0.26065033500000001</v>
      </c>
      <c r="M862">
        <v>0.44708283900000001</v>
      </c>
    </row>
    <row r="863" spans="1:13">
      <c r="A863" s="9" t="s">
        <v>218</v>
      </c>
      <c r="B863" s="10" t="s">
        <v>219</v>
      </c>
      <c r="C863">
        <v>2023</v>
      </c>
      <c r="D863" t="s">
        <v>26</v>
      </c>
      <c r="E863" s="3">
        <v>583559913</v>
      </c>
      <c r="F863" s="3">
        <v>151100721</v>
      </c>
      <c r="G863">
        <v>7876062</v>
      </c>
      <c r="H863">
        <v>0</v>
      </c>
      <c r="I863">
        <v>141970722</v>
      </c>
      <c r="J863">
        <v>219742232</v>
      </c>
      <c r="K863">
        <v>0.25892923400000001</v>
      </c>
      <c r="L863">
        <v>0.24328388400000001</v>
      </c>
      <c r="M863">
        <v>0.37655470699999999</v>
      </c>
    </row>
    <row r="864" spans="1:13">
      <c r="A864" s="9" t="s">
        <v>220</v>
      </c>
      <c r="B864" s="10" t="s">
        <v>221</v>
      </c>
      <c r="C864">
        <v>2023</v>
      </c>
      <c r="D864" t="s">
        <v>26</v>
      </c>
      <c r="E864" s="3">
        <v>1070264177</v>
      </c>
      <c r="F864" s="3">
        <v>276506352</v>
      </c>
      <c r="G864">
        <v>22952788</v>
      </c>
      <c r="H864">
        <v>7339153</v>
      </c>
      <c r="I864">
        <v>195401445</v>
      </c>
      <c r="J864">
        <v>397174626</v>
      </c>
      <c r="K864">
        <v>0.258353365</v>
      </c>
      <c r="L864">
        <v>0.18257309699999999</v>
      </c>
      <c r="M864">
        <v>0.37109961699999999</v>
      </c>
    </row>
    <row r="865" spans="1:13">
      <c r="A865" s="9" t="s">
        <v>222</v>
      </c>
      <c r="B865" s="10" t="s">
        <v>223</v>
      </c>
      <c r="C865">
        <v>2023</v>
      </c>
      <c r="D865" t="s">
        <v>26</v>
      </c>
      <c r="E865" s="3">
        <v>780545425</v>
      </c>
      <c r="F865" s="3">
        <v>189202672</v>
      </c>
      <c r="G865">
        <v>8795526</v>
      </c>
      <c r="H865">
        <v>17076327</v>
      </c>
      <c r="I865">
        <v>119921196</v>
      </c>
      <c r="J865">
        <v>316677844</v>
      </c>
      <c r="K865">
        <v>0.24239802799999999</v>
      </c>
      <c r="L865">
        <v>0.15363768999999999</v>
      </c>
      <c r="M865">
        <v>0.40571353599999999</v>
      </c>
    </row>
    <row r="866" spans="1:13">
      <c r="A866" s="9" t="s">
        <v>224</v>
      </c>
      <c r="B866" s="10" t="s">
        <v>225</v>
      </c>
      <c r="C866">
        <v>2023</v>
      </c>
      <c r="D866" t="s">
        <v>26</v>
      </c>
      <c r="E866" s="3">
        <v>984576000</v>
      </c>
      <c r="F866" s="3">
        <v>303735000</v>
      </c>
      <c r="G866">
        <v>13452000</v>
      </c>
      <c r="H866">
        <v>484000</v>
      </c>
      <c r="I866">
        <v>197627000</v>
      </c>
      <c r="J866">
        <v>341796000</v>
      </c>
      <c r="K866">
        <v>0.308493199</v>
      </c>
      <c r="L866">
        <v>0.20072295100000001</v>
      </c>
      <c r="M866">
        <v>0.34715044900000003</v>
      </c>
    </row>
    <row r="867" spans="1:13">
      <c r="A867" s="9" t="s">
        <v>226</v>
      </c>
      <c r="B867" s="10" t="s">
        <v>227</v>
      </c>
      <c r="C867">
        <v>2023</v>
      </c>
      <c r="D867" t="s">
        <v>26</v>
      </c>
      <c r="E867" s="3">
        <v>265083135</v>
      </c>
      <c r="F867" s="3">
        <v>53154962</v>
      </c>
      <c r="G867">
        <v>7810780</v>
      </c>
      <c r="H867">
        <v>5296193</v>
      </c>
      <c r="I867">
        <v>19743662</v>
      </c>
      <c r="J867">
        <v>91583530</v>
      </c>
      <c r="K867">
        <v>0.200521855</v>
      </c>
      <c r="L867">
        <v>7.4481018999999996E-2</v>
      </c>
      <c r="M867">
        <v>0.34548983999999999</v>
      </c>
    </row>
    <row r="868" spans="1:13">
      <c r="A868" s="9" t="s">
        <v>228</v>
      </c>
      <c r="B868" s="10" t="s">
        <v>229</v>
      </c>
      <c r="C868">
        <v>2023</v>
      </c>
      <c r="D868" t="s">
        <v>26</v>
      </c>
      <c r="E868" s="3">
        <v>301488335</v>
      </c>
      <c r="F868" s="3">
        <v>128920905</v>
      </c>
      <c r="G868">
        <v>4991217</v>
      </c>
      <c r="H868">
        <v>1530650</v>
      </c>
      <c r="I868">
        <v>84711844</v>
      </c>
      <c r="J868">
        <v>163831006</v>
      </c>
      <c r="K868">
        <v>0.42761490299999999</v>
      </c>
      <c r="L868">
        <v>0.28097884499999998</v>
      </c>
      <c r="M868">
        <v>0.54340744600000002</v>
      </c>
    </row>
    <row r="869" spans="1:13">
      <c r="A869" s="9" t="s">
        <v>230</v>
      </c>
      <c r="B869" s="10" t="s">
        <v>231</v>
      </c>
      <c r="C869">
        <v>2023</v>
      </c>
      <c r="D869" t="s">
        <v>26</v>
      </c>
      <c r="E869" s="3">
        <v>643383248</v>
      </c>
      <c r="F869" s="3">
        <v>236899163</v>
      </c>
      <c r="G869">
        <v>5274166</v>
      </c>
      <c r="H869">
        <v>1743784</v>
      </c>
      <c r="I869">
        <v>188772499</v>
      </c>
      <c r="J869">
        <v>309287132</v>
      </c>
      <c r="K869">
        <v>0.36820847299999998</v>
      </c>
      <c r="L869">
        <v>0.29340599000000001</v>
      </c>
      <c r="M869">
        <v>0.48071990199999998</v>
      </c>
    </row>
    <row r="870" spans="1:13">
      <c r="A870" s="9" t="s">
        <v>232</v>
      </c>
      <c r="B870" s="10" t="s">
        <v>233</v>
      </c>
      <c r="C870">
        <v>2023</v>
      </c>
      <c r="D870" t="s">
        <v>26</v>
      </c>
      <c r="E870" s="3">
        <v>10203776010</v>
      </c>
      <c r="F870" s="3">
        <v>2271503973</v>
      </c>
      <c r="G870">
        <v>29227281</v>
      </c>
      <c r="H870">
        <v>113259796</v>
      </c>
      <c r="I870">
        <v>490774512</v>
      </c>
      <c r="J870">
        <v>963848939</v>
      </c>
      <c r="K870">
        <v>0.222614057</v>
      </c>
      <c r="L870">
        <v>4.8097343000000001E-2</v>
      </c>
      <c r="M870">
        <v>9.4460025000000003E-2</v>
      </c>
    </row>
    <row r="871" spans="1:13">
      <c r="A871" s="9" t="s">
        <v>234</v>
      </c>
      <c r="B871" s="10" t="s">
        <v>235</v>
      </c>
      <c r="C871">
        <v>2023</v>
      </c>
      <c r="D871" t="s">
        <v>26</v>
      </c>
      <c r="E871" s="3">
        <v>2705508121</v>
      </c>
      <c r="F871" s="3">
        <v>1294687649</v>
      </c>
      <c r="G871">
        <v>88139651</v>
      </c>
      <c r="H871">
        <v>46456505</v>
      </c>
      <c r="I871">
        <v>657687906</v>
      </c>
      <c r="J871">
        <v>986811267</v>
      </c>
      <c r="K871">
        <v>0.47853770600000001</v>
      </c>
      <c r="L871">
        <v>0.24309219400000001</v>
      </c>
      <c r="M871">
        <v>0.36474156499999999</v>
      </c>
    </row>
    <row r="872" spans="1:13">
      <c r="A872" s="9" t="s">
        <v>236</v>
      </c>
      <c r="B872" s="10" t="s">
        <v>237</v>
      </c>
      <c r="C872">
        <v>2023</v>
      </c>
      <c r="D872" t="s">
        <v>26</v>
      </c>
      <c r="E872" s="3">
        <v>6200688000</v>
      </c>
      <c r="F872" s="3">
        <v>1361878000</v>
      </c>
      <c r="G872">
        <v>44589000</v>
      </c>
      <c r="H872">
        <v>100952000</v>
      </c>
      <c r="I872">
        <v>390462000</v>
      </c>
      <c r="J872">
        <v>595856000</v>
      </c>
      <c r="K872">
        <v>0.21963336999999999</v>
      </c>
      <c r="L872">
        <v>6.2970754000000004E-2</v>
      </c>
      <c r="M872">
        <v>9.6095142999999994E-2</v>
      </c>
    </row>
    <row r="873" spans="1:13">
      <c r="A873" s="9" t="s">
        <v>238</v>
      </c>
      <c r="B873" s="10" t="s">
        <v>239</v>
      </c>
      <c r="C873">
        <v>2023</v>
      </c>
      <c r="D873" t="s">
        <v>26</v>
      </c>
      <c r="E873" s="3">
        <v>2942897701</v>
      </c>
      <c r="F873" s="3">
        <v>1078667701</v>
      </c>
      <c r="G873">
        <v>118338136</v>
      </c>
      <c r="H873">
        <v>104139564</v>
      </c>
      <c r="I873">
        <v>360122537</v>
      </c>
      <c r="J873">
        <v>631925455</v>
      </c>
      <c r="K873">
        <v>0.366532517</v>
      </c>
      <c r="L873">
        <v>0.12237004899999999</v>
      </c>
      <c r="M873">
        <v>0.21472899100000001</v>
      </c>
    </row>
    <row r="874" spans="1:13">
      <c r="A874" s="9" t="s">
        <v>240</v>
      </c>
      <c r="B874" s="10" t="s">
        <v>241</v>
      </c>
      <c r="C874">
        <v>2023</v>
      </c>
      <c r="D874" t="s">
        <v>26</v>
      </c>
      <c r="E874" s="3">
        <v>1081783416</v>
      </c>
      <c r="F874" s="3">
        <v>369633070</v>
      </c>
      <c r="G874">
        <v>41378622</v>
      </c>
      <c r="H874">
        <v>3495496</v>
      </c>
      <c r="I874">
        <v>240927386</v>
      </c>
      <c r="J874">
        <v>323020372</v>
      </c>
      <c r="K874">
        <v>0.341688608</v>
      </c>
      <c r="L874">
        <v>0.222713144</v>
      </c>
      <c r="M874">
        <v>0.298599856</v>
      </c>
    </row>
    <row r="875" spans="1:13">
      <c r="A875" s="9" t="s">
        <v>242</v>
      </c>
      <c r="B875" s="10" t="s">
        <v>243</v>
      </c>
      <c r="C875">
        <v>2023</v>
      </c>
      <c r="D875" t="s">
        <v>26</v>
      </c>
      <c r="E875" s="3">
        <v>1813405062</v>
      </c>
      <c r="F875" s="3">
        <v>547283145</v>
      </c>
      <c r="G875">
        <v>28871625</v>
      </c>
      <c r="H875">
        <v>73403080</v>
      </c>
      <c r="I875">
        <v>21791819</v>
      </c>
      <c r="J875">
        <v>235308385</v>
      </c>
      <c r="K875">
        <v>0.30179862000000002</v>
      </c>
      <c r="L875">
        <v>1.2017072E-2</v>
      </c>
      <c r="M875">
        <v>0.12976052099999999</v>
      </c>
    </row>
    <row r="876" spans="1:13">
      <c r="A876" s="9" t="s">
        <v>244</v>
      </c>
      <c r="B876" s="10" t="s">
        <v>245</v>
      </c>
      <c r="C876">
        <v>2023</v>
      </c>
      <c r="D876" t="s">
        <v>26</v>
      </c>
      <c r="E876" s="3">
        <v>1176763617</v>
      </c>
      <c r="F876" s="3">
        <v>433144423</v>
      </c>
      <c r="G876">
        <v>18713866</v>
      </c>
      <c r="H876">
        <v>25804311</v>
      </c>
      <c r="I876">
        <v>303330872</v>
      </c>
      <c r="J876">
        <v>446860065</v>
      </c>
      <c r="K876">
        <v>0.36808108</v>
      </c>
      <c r="L876">
        <v>0.257767038</v>
      </c>
      <c r="M876">
        <v>0.37973647300000002</v>
      </c>
    </row>
    <row r="877" spans="1:13">
      <c r="A877" s="9" t="s">
        <v>246</v>
      </c>
      <c r="B877" s="10" t="s">
        <v>247</v>
      </c>
      <c r="C877">
        <v>2023</v>
      </c>
      <c r="D877" t="s">
        <v>26</v>
      </c>
      <c r="E877" s="3">
        <v>930119458</v>
      </c>
      <c r="F877" s="3">
        <v>104094823</v>
      </c>
      <c r="G877">
        <v>43620332</v>
      </c>
      <c r="H877">
        <v>25964796</v>
      </c>
      <c r="I877">
        <v>-68965603</v>
      </c>
      <c r="J877">
        <v>67219382</v>
      </c>
      <c r="K877">
        <v>0.11191554200000001</v>
      </c>
      <c r="L877">
        <v>-7.4147037999999998E-2</v>
      </c>
      <c r="M877">
        <v>7.2269622000000006E-2</v>
      </c>
    </row>
    <row r="878" spans="1:13">
      <c r="A878" s="9" t="s">
        <v>248</v>
      </c>
      <c r="B878" s="10" t="s">
        <v>249</v>
      </c>
      <c r="C878">
        <v>2023</v>
      </c>
      <c r="D878" t="s">
        <v>26</v>
      </c>
      <c r="E878" s="3">
        <v>2653170475</v>
      </c>
      <c r="F878" s="3">
        <v>1003732223</v>
      </c>
      <c r="G878">
        <v>610156568</v>
      </c>
      <c r="H878">
        <v>159806871</v>
      </c>
      <c r="I878">
        <v>180176414</v>
      </c>
      <c r="J878">
        <v>551237059</v>
      </c>
      <c r="K878">
        <v>0.37831425899999999</v>
      </c>
      <c r="L878">
        <v>6.7909852000000007E-2</v>
      </c>
      <c r="M878">
        <v>0.20776541300000001</v>
      </c>
    </row>
    <row r="879" spans="1:13">
      <c r="A879" s="9" t="s">
        <v>250</v>
      </c>
      <c r="B879" s="10" t="s">
        <v>251</v>
      </c>
      <c r="C879">
        <v>2023</v>
      </c>
      <c r="D879" t="s">
        <v>26</v>
      </c>
      <c r="E879" s="3" t="str">
        <v>2023 data not available yet.</v>
      </c>
      <c r="F879" s="3" t="str">
        <v>2023 data not available yet.</v>
      </c>
      <c r="G879" t="str">
        <v>2023 data not available yet.</v>
      </c>
      <c r="H879" t="str">
        <v>2023 data not available yet.</v>
      </c>
      <c r="I879" t="str">
        <v>2023 data not available yet.</v>
      </c>
      <c r="J879" t="str">
        <v>2023 data not available yet.</v>
      </c>
      <c r="K879" t="str">
        <v>2023 data not available yet.</v>
      </c>
      <c r="L879" t="str">
        <v>2023 data not available yet.</v>
      </c>
      <c r="M879" t="str">
        <v>2023 data not available yet.</v>
      </c>
    </row>
    <row r="880" spans="1:13">
      <c r="A880" s="9" t="s">
        <v>252</v>
      </c>
      <c r="B880" s="10" t="s">
        <v>253</v>
      </c>
      <c r="C880">
        <v>2023</v>
      </c>
      <c r="D880" t="s">
        <v>26</v>
      </c>
      <c r="E880" s="3">
        <v>1916964277</v>
      </c>
      <c r="F880" s="3">
        <v>299465506</v>
      </c>
      <c r="G880">
        <v>13161877</v>
      </c>
      <c r="H880">
        <v>35133500</v>
      </c>
      <c r="I880">
        <v>30833786</v>
      </c>
      <c r="J880">
        <v>118193957</v>
      </c>
      <c r="K880">
        <v>0.156218616</v>
      </c>
      <c r="L880">
        <v>1.6084695E-2</v>
      </c>
      <c r="M880">
        <v>6.1656838999999998E-2</v>
      </c>
    </row>
    <row r="881" spans="1:13">
      <c r="A881" s="9" t="s">
        <v>254</v>
      </c>
      <c r="B881" s="10" t="s">
        <v>255</v>
      </c>
      <c r="C881">
        <v>2023</v>
      </c>
      <c r="D881" t="s">
        <v>26</v>
      </c>
      <c r="E881" s="3">
        <v>532222366</v>
      </c>
      <c r="F881" s="3">
        <v>216784376</v>
      </c>
      <c r="G881">
        <v>7343768</v>
      </c>
      <c r="H881">
        <v>7604942</v>
      </c>
      <c r="I881">
        <v>76915786</v>
      </c>
      <c r="J881">
        <v>112377377</v>
      </c>
      <c r="K881">
        <v>0.40731917699999998</v>
      </c>
      <c r="L881">
        <v>0.14451813899999999</v>
      </c>
      <c r="M881">
        <v>0.211147415</v>
      </c>
    </row>
    <row r="882" spans="1:13">
      <c r="A882" s="9" t="s">
        <v>256</v>
      </c>
      <c r="B882" s="10" t="s">
        <v>257</v>
      </c>
      <c r="C882">
        <v>2023</v>
      </c>
      <c r="D882" t="s">
        <v>26</v>
      </c>
      <c r="E882" s="3">
        <v>9508438768</v>
      </c>
      <c r="F882" s="3">
        <v>3216705547</v>
      </c>
      <c r="G882">
        <v>156147806</v>
      </c>
      <c r="H882">
        <v>83897122</v>
      </c>
      <c r="I882">
        <v>2046013922</v>
      </c>
      <c r="J882">
        <v>2544385430</v>
      </c>
      <c r="K882">
        <v>0.33830007499999998</v>
      </c>
      <c r="L882">
        <v>0.215178745</v>
      </c>
      <c r="M882">
        <v>0.26759234500000001</v>
      </c>
    </row>
    <row r="883" spans="1:13">
      <c r="A883" s="9" t="s">
        <v>258</v>
      </c>
      <c r="B883" s="10" t="s">
        <v>259</v>
      </c>
      <c r="C883">
        <v>2023</v>
      </c>
      <c r="D883" t="s">
        <v>26</v>
      </c>
      <c r="E883" s="3">
        <v>799275994</v>
      </c>
      <c r="F883" s="3">
        <v>133052082</v>
      </c>
      <c r="G883">
        <v>20393786</v>
      </c>
      <c r="H883">
        <v>27818048</v>
      </c>
      <c r="I883">
        <v>40058545</v>
      </c>
      <c r="J883">
        <v>100764997</v>
      </c>
      <c r="K883">
        <v>0.16646575499999999</v>
      </c>
      <c r="L883">
        <v>5.0118538999999997E-2</v>
      </c>
      <c r="M883">
        <v>0.126070341</v>
      </c>
    </row>
    <row r="884" spans="1:13">
      <c r="A884" s="9" t="s">
        <v>260</v>
      </c>
      <c r="B884" s="10" t="s">
        <v>261</v>
      </c>
      <c r="C884">
        <v>2023</v>
      </c>
      <c r="D884" t="s">
        <v>26</v>
      </c>
      <c r="E884" s="3">
        <v>1100819082</v>
      </c>
      <c r="F884" s="3">
        <v>701740623</v>
      </c>
      <c r="G884">
        <v>28664858</v>
      </c>
      <c r="H884">
        <v>627219</v>
      </c>
      <c r="I884">
        <v>292400083</v>
      </c>
      <c r="J884">
        <v>342538179</v>
      </c>
      <c r="K884">
        <v>0.63747134699999997</v>
      </c>
      <c r="L884">
        <v>0.26562047100000002</v>
      </c>
      <c r="M884">
        <v>0.31116664399999999</v>
      </c>
    </row>
    <row r="885" spans="1:13">
      <c r="A885" s="9" t="s">
        <v>262</v>
      </c>
      <c r="B885" s="10" t="s">
        <v>263</v>
      </c>
      <c r="C885">
        <v>2023</v>
      </c>
      <c r="D885" t="s">
        <v>26</v>
      </c>
      <c r="E885" s="3">
        <v>338439704</v>
      </c>
      <c r="F885" s="3">
        <v>207043372</v>
      </c>
      <c r="G885">
        <v>49246439</v>
      </c>
      <c r="H885">
        <v>6988449</v>
      </c>
      <c r="I885">
        <v>65827349</v>
      </c>
      <c r="J885">
        <v>85136919</v>
      </c>
      <c r="K885">
        <v>0.611758519</v>
      </c>
      <c r="L885">
        <v>0.194502442</v>
      </c>
      <c r="M885">
        <v>0.25155712499999999</v>
      </c>
    </row>
    <row r="886" spans="1:13">
      <c r="A886" s="9" t="s">
        <v>264</v>
      </c>
      <c r="B886" s="10" t="s">
        <v>265</v>
      </c>
      <c r="C886">
        <v>2023</v>
      </c>
      <c r="D886" t="s">
        <v>26</v>
      </c>
      <c r="E886" s="3" t="str">
        <v>Unavailable</v>
      </c>
      <c r="F886" s="3" t="str">
        <v>Unavailable</v>
      </c>
      <c r="G886" t="str">
        <v>Unavailable</v>
      </c>
      <c r="H886" t="str">
        <v>Unavailable</v>
      </c>
      <c r="I886" t="str">
        <v>Unavailable</v>
      </c>
      <c r="J886" t="str">
        <v>Unavailable</v>
      </c>
      <c r="K886" t="str">
        <v>Unavailable</v>
      </c>
      <c r="L886" t="str">
        <v>Unavailable</v>
      </c>
      <c r="M886" t="str">
        <v>Unavailable</v>
      </c>
    </row>
    <row r="887" spans="1:13">
      <c r="A887" s="9" t="s">
        <v>266</v>
      </c>
      <c r="B887" s="10" t="s">
        <v>267</v>
      </c>
      <c r="C887">
        <v>2023</v>
      </c>
      <c r="D887" t="s">
        <v>26</v>
      </c>
      <c r="E887" s="3" t="str">
        <v>Unavailable</v>
      </c>
      <c r="F887" s="3" t="str">
        <v>Unavailable</v>
      </c>
      <c r="G887" t="str">
        <v>Unavailable</v>
      </c>
      <c r="H887" t="str">
        <v>Unavailable</v>
      </c>
      <c r="I887" t="str">
        <v>Unavailable</v>
      </c>
      <c r="J887" t="str">
        <v>Unavailable</v>
      </c>
      <c r="K887" t="str">
        <v>Unavailable</v>
      </c>
      <c r="L887" t="str">
        <v>Unavailable</v>
      </c>
      <c r="M887" t="str">
        <v>Unavailable</v>
      </c>
    </row>
    <row r="888" spans="1:13">
      <c r="A888" s="9" t="s">
        <v>268</v>
      </c>
      <c r="B888" s="10" t="s">
        <v>269</v>
      </c>
      <c r="C888">
        <v>2023</v>
      </c>
      <c r="D888" t="s">
        <v>26</v>
      </c>
      <c r="E888" s="3">
        <v>1814225000</v>
      </c>
      <c r="F888" s="3">
        <v>561134000</v>
      </c>
      <c r="G888">
        <v>187118000</v>
      </c>
      <c r="H888">
        <v>245592000</v>
      </c>
      <c r="I888">
        <v>67634000</v>
      </c>
      <c r="J888">
        <v>411891000</v>
      </c>
      <c r="K888">
        <v>0.30929680700000001</v>
      </c>
      <c r="L888">
        <v>3.727983E-2</v>
      </c>
      <c r="M888">
        <v>0.227034133</v>
      </c>
    </row>
    <row r="889" spans="1:13">
      <c r="A889" s="9" t="s">
        <v>270</v>
      </c>
      <c r="B889" s="10" t="s">
        <v>271</v>
      </c>
      <c r="C889">
        <v>2023</v>
      </c>
      <c r="D889" t="s">
        <v>26</v>
      </c>
      <c r="E889" s="3">
        <v>8777500000</v>
      </c>
      <c r="F889" s="3">
        <v>1905087000</v>
      </c>
      <c r="G889">
        <v>35563000</v>
      </c>
      <c r="H889">
        <v>606973000</v>
      </c>
      <c r="I889">
        <v>1613428000</v>
      </c>
      <c r="J889">
        <v>3474091000</v>
      </c>
      <c r="K889">
        <v>0.21704209599999999</v>
      </c>
      <c r="L889">
        <v>0.18381407</v>
      </c>
      <c r="M889">
        <v>0.39579504399999998</v>
      </c>
    </row>
    <row r="890" spans="1:13">
      <c r="A890" s="9" t="s">
        <v>272</v>
      </c>
      <c r="B890" s="10" t="s">
        <v>273</v>
      </c>
      <c r="C890">
        <v>2023</v>
      </c>
      <c r="D890" t="s">
        <v>26</v>
      </c>
      <c r="E890" s="3">
        <v>2458888000</v>
      </c>
      <c r="F890" s="3">
        <v>408096000</v>
      </c>
      <c r="G890">
        <v>209369000</v>
      </c>
      <c r="H890">
        <v>34472000</v>
      </c>
      <c r="I890">
        <v>211477000</v>
      </c>
      <c r="J890">
        <v>464550000</v>
      </c>
      <c r="K890">
        <v>0.16596770599999999</v>
      </c>
      <c r="L890">
        <v>8.6005136999999995E-2</v>
      </c>
      <c r="M890">
        <v>0.188926865</v>
      </c>
    </row>
    <row r="891" spans="1:13">
      <c r="A891" s="9" t="s">
        <v>274</v>
      </c>
      <c r="B891" s="10" t="s">
        <v>275</v>
      </c>
      <c r="C891">
        <v>2023</v>
      </c>
      <c r="D891" t="s">
        <v>26</v>
      </c>
      <c r="E891" s="3">
        <v>1569656000</v>
      </c>
      <c r="F891" s="3">
        <v>270725000</v>
      </c>
      <c r="G891">
        <v>37083000</v>
      </c>
      <c r="H891">
        <v>92311000</v>
      </c>
      <c r="I891">
        <v>-35584000</v>
      </c>
      <c r="J891">
        <v>277232000</v>
      </c>
      <c r="K891">
        <v>0.17247409599999999</v>
      </c>
      <c r="L891">
        <v>-2.2669934999999999E-2</v>
      </c>
      <c r="M891">
        <v>0.17661959099999999</v>
      </c>
    </row>
    <row r="892" spans="1:13">
      <c r="A892" s="9" t="s">
        <v>276</v>
      </c>
      <c r="B892" s="10" t="s">
        <v>277</v>
      </c>
      <c r="C892">
        <v>2023</v>
      </c>
      <c r="D892" t="s">
        <v>26</v>
      </c>
      <c r="E892" s="3">
        <v>9112927440</v>
      </c>
      <c r="F892" s="3">
        <v>291294589</v>
      </c>
      <c r="G892">
        <v>16835403</v>
      </c>
      <c r="H892">
        <v>160688856</v>
      </c>
      <c r="I892">
        <v>105493896</v>
      </c>
      <c r="J892">
        <v>640392466</v>
      </c>
      <c r="K892">
        <v>3.1964985000000001E-2</v>
      </c>
      <c r="L892">
        <v>1.1576291000000001E-2</v>
      </c>
      <c r="M892">
        <v>7.0272969000000005E-2</v>
      </c>
    </row>
    <row r="893" spans="1:13">
      <c r="A893" s="9" t="s">
        <v>278</v>
      </c>
      <c r="B893" s="10" t="s">
        <v>279</v>
      </c>
      <c r="C893">
        <v>2023</v>
      </c>
      <c r="D893" t="s">
        <v>26</v>
      </c>
      <c r="E893" s="3">
        <v>257105584</v>
      </c>
      <c r="F893" s="3">
        <v>97087596</v>
      </c>
      <c r="G893">
        <v>4772859</v>
      </c>
      <c r="H893">
        <v>522046</v>
      </c>
      <c r="I893">
        <v>21650725</v>
      </c>
      <c r="J893">
        <v>30634386</v>
      </c>
      <c r="K893">
        <v>0.37761760900000002</v>
      </c>
      <c r="L893">
        <v>8.4209469999999995E-2</v>
      </c>
      <c r="M893">
        <v>0.119150994</v>
      </c>
    </row>
    <row r="894" spans="1:13">
      <c r="A894" s="9" t="s">
        <v>280</v>
      </c>
      <c r="B894" s="10" t="s">
        <v>281</v>
      </c>
      <c r="C894">
        <v>2023</v>
      </c>
      <c r="D894" t="s">
        <v>26</v>
      </c>
      <c r="E894" s="3">
        <v>51155553</v>
      </c>
      <c r="F894" s="3">
        <v>32859096</v>
      </c>
      <c r="G894">
        <v>20517142</v>
      </c>
      <c r="H894">
        <v>13041081</v>
      </c>
      <c r="I894">
        <v>12233248</v>
      </c>
      <c r="J894">
        <v>12613566</v>
      </c>
      <c r="K894">
        <v>0.64233683500000005</v>
      </c>
      <c r="L894">
        <v>0.23913822200000001</v>
      </c>
      <c r="M894">
        <v>0.246572762</v>
      </c>
    </row>
    <row r="895" spans="1:13">
      <c r="A895" s="9" t="s">
        <v>282</v>
      </c>
      <c r="B895" s="10" t="s">
        <v>283</v>
      </c>
      <c r="C895">
        <v>2023</v>
      </c>
      <c r="D895" t="s">
        <v>26</v>
      </c>
      <c r="E895" s="3">
        <v>81850682</v>
      </c>
      <c r="F895" s="3">
        <v>31636837</v>
      </c>
      <c r="G895">
        <v>8010026</v>
      </c>
      <c r="H895">
        <v>0</v>
      </c>
      <c r="I895">
        <v>-60496313</v>
      </c>
      <c r="J895">
        <v>-21641251</v>
      </c>
      <c r="K895">
        <v>0.38651891799999999</v>
      </c>
      <c r="L895">
        <v>-0.73910578999999998</v>
      </c>
      <c r="M895">
        <v>-0.264399153</v>
      </c>
    </row>
    <row r="896" spans="1:13">
      <c r="A896" s="9" t="s">
        <v>284</v>
      </c>
      <c r="B896" s="10" t="s">
        <v>285</v>
      </c>
      <c r="C896">
        <v>2023</v>
      </c>
      <c r="D896" t="s">
        <v>26</v>
      </c>
      <c r="E896" s="3">
        <v>1279860653</v>
      </c>
      <c r="F896" s="3">
        <v>597963723</v>
      </c>
      <c r="G896">
        <v>39337374</v>
      </c>
      <c r="H896">
        <v>114366318</v>
      </c>
      <c r="I896">
        <v>318237426</v>
      </c>
      <c r="J896">
        <v>933077011</v>
      </c>
      <c r="K896">
        <v>0.46721002099999998</v>
      </c>
      <c r="L896">
        <v>0.24865005800000001</v>
      </c>
      <c r="M896">
        <v>0.72904578200000003</v>
      </c>
    </row>
    <row r="897" spans="1:13">
      <c r="A897" s="9" t="s">
        <v>286</v>
      </c>
      <c r="B897" s="10" t="s">
        <v>287</v>
      </c>
      <c r="C897">
        <v>2023</v>
      </c>
      <c r="D897" t="s">
        <v>26</v>
      </c>
      <c r="E897" s="3">
        <v>2547616500</v>
      </c>
      <c r="F897" s="3">
        <v>820804500</v>
      </c>
      <c r="G897">
        <v>113691000</v>
      </c>
      <c r="H897">
        <v>0</v>
      </c>
      <c r="I897">
        <v>28530000</v>
      </c>
      <c r="J897">
        <v>-104700000</v>
      </c>
      <c r="K897">
        <v>0.32218526600000003</v>
      </c>
      <c r="L897">
        <v>1.1198703000000001E-2</v>
      </c>
      <c r="M897">
        <v>-4.1097237000000002E-2</v>
      </c>
    </row>
    <row r="898" spans="1:13">
      <c r="A898" s="9" t="s">
        <v>288</v>
      </c>
      <c r="B898" s="10" t="s">
        <v>289</v>
      </c>
      <c r="C898">
        <v>2023</v>
      </c>
      <c r="D898" t="s">
        <v>26</v>
      </c>
      <c r="E898" s="3">
        <v>1616679792</v>
      </c>
      <c r="F898" s="3">
        <v>396148715</v>
      </c>
      <c r="G898">
        <v>43617573</v>
      </c>
      <c r="H898">
        <v>51920041</v>
      </c>
      <c r="I898">
        <v>-132646446</v>
      </c>
      <c r="J898">
        <v>-68764820</v>
      </c>
      <c r="K898">
        <v>0.24503845299999999</v>
      </c>
      <c r="L898">
        <v>-8.2048681999999998E-2</v>
      </c>
      <c r="M898">
        <v>-4.2534595000000001E-2</v>
      </c>
    </row>
    <row r="899" spans="1:13">
      <c r="A899" s="9" t="s">
        <v>290</v>
      </c>
      <c r="B899" s="10" t="s">
        <v>291</v>
      </c>
      <c r="C899">
        <v>2023</v>
      </c>
      <c r="D899" t="s">
        <v>26</v>
      </c>
      <c r="E899" s="3">
        <v>263004000</v>
      </c>
      <c r="F899" s="3">
        <v>251864000</v>
      </c>
      <c r="G899">
        <v>39950000</v>
      </c>
      <c r="H899">
        <v>50320000</v>
      </c>
      <c r="I899">
        <v>88714000</v>
      </c>
      <c r="J899">
        <v>175692000</v>
      </c>
      <c r="K899">
        <v>0.95764322999999996</v>
      </c>
      <c r="L899">
        <v>0.33731045900000001</v>
      </c>
      <c r="M899">
        <v>0.66802025799999998</v>
      </c>
    </row>
    <row r="900" spans="1:13">
      <c r="A900" s="9" t="s">
        <v>292</v>
      </c>
      <c r="B900" s="10" t="s">
        <v>293</v>
      </c>
      <c r="C900">
        <v>2023</v>
      </c>
      <c r="D900" t="s">
        <v>26</v>
      </c>
      <c r="E900" s="3">
        <v>169417166</v>
      </c>
      <c r="F900" s="3">
        <v>67833086</v>
      </c>
      <c r="G900">
        <v>93337617</v>
      </c>
      <c r="H900">
        <v>0</v>
      </c>
      <c r="I900">
        <v>30968087</v>
      </c>
      <c r="J900">
        <v>43923844</v>
      </c>
      <c r="K900">
        <v>0.40039086699999998</v>
      </c>
      <c r="L900">
        <v>0.182791908</v>
      </c>
      <c r="M900">
        <v>0.25926442399999999</v>
      </c>
    </row>
    <row r="901" spans="1:13">
      <c r="A901" s="9" t="s">
        <v>294</v>
      </c>
      <c r="B901" s="10" t="s">
        <v>295</v>
      </c>
      <c r="C901">
        <v>2023</v>
      </c>
      <c r="D901" t="s">
        <v>26</v>
      </c>
      <c r="E901" s="3" t="str">
        <v>Unavailable</v>
      </c>
      <c r="F901" s="3" t="str">
        <v>Unavailable</v>
      </c>
      <c r="G901" t="str">
        <v>Unavailable</v>
      </c>
      <c r="H901" t="str">
        <v>Unavailable</v>
      </c>
      <c r="I901" t="str">
        <v>Unavailable</v>
      </c>
      <c r="J901" t="str">
        <v>Unavailable</v>
      </c>
      <c r="K901" t="str">
        <v>Unavailable</v>
      </c>
      <c r="L901" t="str">
        <v>Unavailable</v>
      </c>
      <c r="M901" t="str">
        <v>Unavailable</v>
      </c>
    </row>
    <row r="902" spans="1:13">
      <c r="A902" s="9" t="s">
        <v>296</v>
      </c>
      <c r="B902" s="10" t="s">
        <v>297</v>
      </c>
      <c r="C902">
        <v>2023</v>
      </c>
      <c r="D902" t="s">
        <v>26</v>
      </c>
      <c r="E902" s="3">
        <v>536406531</v>
      </c>
      <c r="F902" s="3">
        <v>342736659</v>
      </c>
      <c r="G902">
        <v>21613798</v>
      </c>
      <c r="H902">
        <v>13959520</v>
      </c>
      <c r="I902">
        <v>109799263</v>
      </c>
      <c r="J902">
        <v>315667943</v>
      </c>
      <c r="K902">
        <v>0.63894945199999997</v>
      </c>
      <c r="L902">
        <v>0.20469412000000001</v>
      </c>
      <c r="M902">
        <v>0.58848639000000003</v>
      </c>
    </row>
    <row r="903" spans="1:13">
      <c r="A903" s="9" t="s">
        <v>298</v>
      </c>
      <c r="B903" s="10" t="s">
        <v>299</v>
      </c>
      <c r="C903">
        <v>2023</v>
      </c>
      <c r="D903" t="s">
        <v>26</v>
      </c>
      <c r="E903" s="3">
        <v>730913542</v>
      </c>
      <c r="F903" s="3">
        <v>424886781</v>
      </c>
      <c r="G903">
        <v>88134687</v>
      </c>
      <c r="H903">
        <v>0</v>
      </c>
      <c r="I903">
        <v>334234764</v>
      </c>
      <c r="J903">
        <v>378999047</v>
      </c>
      <c r="K903">
        <v>0.58130921999999996</v>
      </c>
      <c r="L903">
        <v>0.45728358400000002</v>
      </c>
      <c r="M903">
        <v>0.51852787700000003</v>
      </c>
    </row>
    <row r="904" spans="1:13">
      <c r="A904" s="9" t="s">
        <v>300</v>
      </c>
      <c r="B904" s="10" t="s">
        <v>301</v>
      </c>
      <c r="C904">
        <v>2023</v>
      </c>
      <c r="D904" t="s">
        <v>26</v>
      </c>
      <c r="E904" s="3">
        <v>480572141</v>
      </c>
      <c r="F904" s="3">
        <v>57433469</v>
      </c>
      <c r="G904">
        <v>8673017</v>
      </c>
      <c r="H904">
        <v>18155653</v>
      </c>
      <c r="I904">
        <v>-13890857</v>
      </c>
      <c r="J904">
        <v>60461296</v>
      </c>
      <c r="K904">
        <v>0.119510609</v>
      </c>
      <c r="L904">
        <v>-2.8904831999999998E-2</v>
      </c>
      <c r="M904">
        <v>0.125811072</v>
      </c>
    </row>
    <row r="905" spans="1:13">
      <c r="A905" s="9" t="s">
        <v>302</v>
      </c>
      <c r="B905" s="10" t="s">
        <v>303</v>
      </c>
      <c r="C905">
        <v>2023</v>
      </c>
      <c r="D905" t="s">
        <v>26</v>
      </c>
      <c r="E905" s="3">
        <v>16061893</v>
      </c>
      <c r="F905" s="3">
        <v>11673046</v>
      </c>
      <c r="G905">
        <v>1780583</v>
      </c>
      <c r="H905">
        <v>743505</v>
      </c>
      <c r="I905">
        <v>3496076</v>
      </c>
      <c r="J905">
        <v>14523657</v>
      </c>
      <c r="K905">
        <v>0.72675406300000001</v>
      </c>
      <c r="L905">
        <v>0.21766276200000001</v>
      </c>
      <c r="M905">
        <v>0.90423071600000005</v>
      </c>
    </row>
    <row r="906" spans="1:13">
      <c r="A906" s="9" t="s">
        <v>304</v>
      </c>
      <c r="B906" s="10" t="s">
        <v>305</v>
      </c>
      <c r="C906">
        <v>2023</v>
      </c>
      <c r="D906" t="s">
        <v>26</v>
      </c>
      <c r="E906" s="3">
        <v>13233505</v>
      </c>
      <c r="F906" s="3">
        <v>-334532</v>
      </c>
      <c r="G906">
        <v>9791201</v>
      </c>
      <c r="H906">
        <v>35567</v>
      </c>
      <c r="I906">
        <v>-15604475</v>
      </c>
      <c r="J906">
        <v>-19233093</v>
      </c>
      <c r="K906">
        <v>-2.5279168000000001E-2</v>
      </c>
      <c r="L906">
        <v>-1.1791641749999999</v>
      </c>
      <c r="M906">
        <v>-1.453363489</v>
      </c>
    </row>
    <row r="907" spans="1:13">
      <c r="A907" s="9" t="s">
        <v>306</v>
      </c>
      <c r="B907" s="10" t="s">
        <v>307</v>
      </c>
      <c r="C907">
        <v>2023</v>
      </c>
      <c r="D907" t="s">
        <v>26</v>
      </c>
      <c r="E907" s="3">
        <v>130438494</v>
      </c>
      <c r="F907" s="3">
        <v>19534806</v>
      </c>
      <c r="G907">
        <v>1581412</v>
      </c>
      <c r="H907">
        <v>0</v>
      </c>
      <c r="I907">
        <v>-13906393</v>
      </c>
      <c r="J907">
        <v>-807615</v>
      </c>
      <c r="K907">
        <v>0.149762585</v>
      </c>
      <c r="L907">
        <v>-0.10661264600000001</v>
      </c>
      <c r="M907">
        <v>-6.1915390000000002E-3</v>
      </c>
    </row>
    <row r="908" spans="1:13">
      <c r="A908" s="9" t="s">
        <v>308</v>
      </c>
      <c r="B908" s="10" t="s">
        <v>309</v>
      </c>
      <c r="C908">
        <v>2023</v>
      </c>
      <c r="D908" t="s">
        <v>26</v>
      </c>
      <c r="E908" s="3">
        <v>7825378127</v>
      </c>
      <c r="F908" s="3">
        <v>964046345</v>
      </c>
      <c r="G908">
        <v>29773507</v>
      </c>
      <c r="H908">
        <v>89623471</v>
      </c>
      <c r="I908">
        <v>518769603</v>
      </c>
      <c r="J908">
        <v>723735008</v>
      </c>
      <c r="K908">
        <v>0.123194858</v>
      </c>
      <c r="L908">
        <v>6.6293230999999994E-2</v>
      </c>
      <c r="M908">
        <v>9.2485628E-2</v>
      </c>
    </row>
    <row r="909" spans="1:13">
      <c r="A909" s="9" t="s">
        <v>310</v>
      </c>
      <c r="B909" s="10" t="s">
        <v>311</v>
      </c>
      <c r="C909">
        <v>2023</v>
      </c>
      <c r="D909" t="s">
        <v>26</v>
      </c>
      <c r="E909" s="3">
        <v>671353847</v>
      </c>
      <c r="F909" s="3">
        <v>140004675</v>
      </c>
      <c r="G909">
        <v>34853112</v>
      </c>
      <c r="H909">
        <v>0</v>
      </c>
      <c r="I909">
        <v>80126183</v>
      </c>
      <c r="J909">
        <v>115355982</v>
      </c>
      <c r="K909">
        <v>0.20854080999999999</v>
      </c>
      <c r="L909">
        <v>0.119350151</v>
      </c>
      <c r="M909">
        <v>0.171825905</v>
      </c>
    </row>
    <row r="910" spans="1:13">
      <c r="A910" s="9" t="s">
        <v>312</v>
      </c>
      <c r="B910" s="10" t="s">
        <v>313</v>
      </c>
      <c r="C910">
        <v>2023</v>
      </c>
      <c r="D910" t="s">
        <v>26</v>
      </c>
      <c r="E910" s="3" t="str">
        <v>Unavailable</v>
      </c>
      <c r="F910" s="3" t="str">
        <v>Unavailable</v>
      </c>
      <c r="G910" t="str">
        <v>Unavailable</v>
      </c>
      <c r="H910" t="str">
        <v>Unavailable</v>
      </c>
      <c r="I910" t="str">
        <v>Unavailable</v>
      </c>
      <c r="J910" t="str">
        <v>Unavailable</v>
      </c>
      <c r="K910" t="str">
        <v>Unavailable</v>
      </c>
      <c r="L910" t="str">
        <v>Unavailable</v>
      </c>
      <c r="M910" t="str">
        <v>Unavailable</v>
      </c>
    </row>
    <row r="911" spans="1:13">
      <c r="A911" s="9" t="s">
        <v>314</v>
      </c>
      <c r="B911" s="10" t="s">
        <v>315</v>
      </c>
      <c r="C911">
        <v>2023</v>
      </c>
      <c r="D911" t="s">
        <v>26</v>
      </c>
      <c r="E911" s="3">
        <v>339185405</v>
      </c>
      <c r="F911" s="3">
        <v>216210554</v>
      </c>
      <c r="G911">
        <v>19899104</v>
      </c>
      <c r="H911">
        <v>2707289</v>
      </c>
      <c r="I911">
        <v>271539533</v>
      </c>
      <c r="J911">
        <v>189960296</v>
      </c>
      <c r="K911">
        <v>0.63744061799999996</v>
      </c>
      <c r="L911">
        <v>0.80056373000000003</v>
      </c>
      <c r="M911">
        <v>0.56004855499999995</v>
      </c>
    </row>
    <row r="912" spans="1:13">
      <c r="A912" s="9" t="s">
        <v>316</v>
      </c>
      <c r="B912" s="10" t="s">
        <v>317</v>
      </c>
      <c r="C912">
        <v>2023</v>
      </c>
      <c r="D912" t="s">
        <v>26</v>
      </c>
      <c r="E912" s="3">
        <v>0</v>
      </c>
      <c r="F912" s="3">
        <v>-377404</v>
      </c>
      <c r="G912">
        <v>15460653</v>
      </c>
      <c r="H912">
        <v>0</v>
      </c>
      <c r="I912">
        <v>-6530218</v>
      </c>
      <c r="J912">
        <v>-6152819</v>
      </c>
      <c r="K912">
        <v>0</v>
      </c>
      <c r="L912">
        <v>0</v>
      </c>
      <c r="M912">
        <v>0</v>
      </c>
    </row>
    <row r="913" spans="1:13">
      <c r="A913" s="9" t="s">
        <v>318</v>
      </c>
      <c r="B913" s="10" t="s">
        <v>319</v>
      </c>
      <c r="C913">
        <v>2023</v>
      </c>
      <c r="D913" t="s">
        <v>26</v>
      </c>
      <c r="E913" s="3">
        <v>5602927544</v>
      </c>
      <c r="F913" s="3">
        <v>1809787003</v>
      </c>
      <c r="G913">
        <v>28994891</v>
      </c>
      <c r="H913">
        <v>89176512</v>
      </c>
      <c r="I913">
        <v>276531287</v>
      </c>
      <c r="J913">
        <v>846149478</v>
      </c>
      <c r="K913">
        <v>0.32300739000000001</v>
      </c>
      <c r="L913">
        <v>4.9354785999999998E-2</v>
      </c>
      <c r="M913">
        <v>0.15101917200000001</v>
      </c>
    </row>
    <row r="914" spans="1:13">
      <c r="A914" s="9" t="s">
        <v>320</v>
      </c>
      <c r="B914" s="10" t="s">
        <v>321</v>
      </c>
      <c r="C914">
        <v>2023</v>
      </c>
      <c r="D914" t="s">
        <v>26</v>
      </c>
      <c r="E914" s="3">
        <v>3314403329</v>
      </c>
      <c r="F914" s="3">
        <v>581776138</v>
      </c>
      <c r="G914">
        <v>8771531</v>
      </c>
      <c r="H914">
        <v>6998632</v>
      </c>
      <c r="I914">
        <v>282213242</v>
      </c>
      <c r="J914">
        <v>343328685</v>
      </c>
      <c r="K914">
        <v>0.175529675</v>
      </c>
      <c r="L914">
        <v>8.5147526000000001E-2</v>
      </c>
      <c r="M914">
        <v>0.10358687599999999</v>
      </c>
    </row>
    <row r="915" spans="1:13">
      <c r="A915" s="9" t="s">
        <v>322</v>
      </c>
      <c r="B915" s="10" t="s">
        <v>323</v>
      </c>
      <c r="C915">
        <v>2023</v>
      </c>
      <c r="D915" t="s">
        <v>26</v>
      </c>
      <c r="E915" s="3">
        <v>5741364066</v>
      </c>
      <c r="F915" s="3">
        <v>2064670879</v>
      </c>
      <c r="G915">
        <v>41739424</v>
      </c>
      <c r="H915">
        <v>124286137</v>
      </c>
      <c r="I915">
        <v>329223377</v>
      </c>
      <c r="J915">
        <v>824465048</v>
      </c>
      <c r="K915">
        <v>0.35961330000000002</v>
      </c>
      <c r="L915">
        <v>5.7342362000000001E-2</v>
      </c>
      <c r="M915">
        <v>0.1436009</v>
      </c>
    </row>
    <row r="916" spans="1:13">
      <c r="A916" s="9" t="s">
        <v>324</v>
      </c>
      <c r="B916" s="10" t="s">
        <v>325</v>
      </c>
      <c r="C916">
        <v>2023</v>
      </c>
      <c r="D916" t="s">
        <v>26</v>
      </c>
      <c r="E916" s="3">
        <v>8713675990</v>
      </c>
      <c r="F916" s="3">
        <v>3435723261</v>
      </c>
      <c r="G916">
        <v>67596839</v>
      </c>
      <c r="H916">
        <v>83022004</v>
      </c>
      <c r="I916">
        <v>892618140</v>
      </c>
      <c r="J916">
        <v>1643648766</v>
      </c>
      <c r="K916">
        <v>0.39429091300000002</v>
      </c>
      <c r="L916">
        <v>0.10243875700000001</v>
      </c>
      <c r="M916">
        <v>0.18862862999999999</v>
      </c>
    </row>
    <row r="917" spans="1:13">
      <c r="A917" s="9" t="s">
        <v>326</v>
      </c>
      <c r="B917" s="10" t="s">
        <v>327</v>
      </c>
      <c r="C917">
        <v>2023</v>
      </c>
      <c r="D917" t="s">
        <v>26</v>
      </c>
      <c r="E917" s="3" t="str">
        <v>Unavailable</v>
      </c>
      <c r="F917" s="3" t="str">
        <v>Unavailable</v>
      </c>
      <c r="G917" t="str">
        <v>Unavailable</v>
      </c>
      <c r="H917" t="str">
        <v>Unavailable</v>
      </c>
      <c r="I917" t="str">
        <v>Unavailable</v>
      </c>
      <c r="J917" t="str">
        <v>Unavailable</v>
      </c>
      <c r="K917" t="str">
        <v>Unavailable</v>
      </c>
      <c r="L917" t="str">
        <v>Unavailable</v>
      </c>
      <c r="M917" t="str">
        <v>Unavailable</v>
      </c>
    </row>
    <row r="918" spans="1:13">
      <c r="A918" s="9" t="s">
        <v>328</v>
      </c>
      <c r="B918" s="10" t="s">
        <v>329</v>
      </c>
      <c r="C918">
        <v>2023</v>
      </c>
      <c r="D918" t="s">
        <v>26</v>
      </c>
      <c r="E918" s="3">
        <v>9606648</v>
      </c>
      <c r="F918" s="3">
        <v>-4165255</v>
      </c>
      <c r="G918">
        <v>2077220</v>
      </c>
      <c r="H918">
        <v>0</v>
      </c>
      <c r="I918">
        <v>-44196274</v>
      </c>
      <c r="J918">
        <v>-13098284</v>
      </c>
      <c r="K918">
        <v>-0.43358047500000002</v>
      </c>
      <c r="L918">
        <v>-4.6005926309999996</v>
      </c>
      <c r="M918">
        <v>-1.3634603869999999</v>
      </c>
    </row>
    <row r="919" spans="1:13">
      <c r="A919" s="9" t="s">
        <v>330</v>
      </c>
      <c r="B919" s="10" t="s">
        <v>331</v>
      </c>
      <c r="C919">
        <v>2023</v>
      </c>
      <c r="D919" t="s">
        <v>26</v>
      </c>
      <c r="E919" s="3">
        <v>45721144</v>
      </c>
      <c r="F919" s="3">
        <v>20358885</v>
      </c>
      <c r="G919">
        <v>12739810</v>
      </c>
      <c r="H919">
        <v>481245</v>
      </c>
      <c r="I919">
        <v>5207720</v>
      </c>
      <c r="J919">
        <v>3616581</v>
      </c>
      <c r="K919">
        <v>0.445283806</v>
      </c>
      <c r="L919">
        <v>0.113901787</v>
      </c>
      <c r="M919">
        <v>7.9100842000000005E-2</v>
      </c>
    </row>
    <row r="920" spans="1:13">
      <c r="A920" s="9" t="s">
        <v>332</v>
      </c>
      <c r="B920" s="10" t="s">
        <v>333</v>
      </c>
      <c r="C920">
        <v>2023</v>
      </c>
      <c r="D920" t="s">
        <v>26</v>
      </c>
      <c r="E920" s="3">
        <v>10594919000</v>
      </c>
      <c r="F920" s="3">
        <v>1275928000</v>
      </c>
      <c r="G920">
        <v>30175000</v>
      </c>
      <c r="H920">
        <v>47258000</v>
      </c>
      <c r="I920">
        <v>973043000</v>
      </c>
      <c r="J920">
        <v>1219724000</v>
      </c>
      <c r="K920">
        <v>0.12042829200000001</v>
      </c>
      <c r="L920">
        <v>9.1840532000000002E-2</v>
      </c>
      <c r="M920">
        <v>0.115123485</v>
      </c>
    </row>
    <row r="921" spans="1:13">
      <c r="A921" s="9" t="s">
        <v>334</v>
      </c>
      <c r="B921" s="10" t="s">
        <v>335</v>
      </c>
      <c r="C921">
        <v>2023</v>
      </c>
      <c r="D921" t="s">
        <v>26</v>
      </c>
      <c r="E921" s="3">
        <v>314377131</v>
      </c>
      <c r="F921" s="3">
        <v>80404565</v>
      </c>
      <c r="G921">
        <v>4317814</v>
      </c>
      <c r="H921">
        <v>1490234</v>
      </c>
      <c r="I921">
        <v>16916216</v>
      </c>
      <c r="J921">
        <v>34810548</v>
      </c>
      <c r="K921">
        <v>0.25575831399999999</v>
      </c>
      <c r="L921">
        <v>5.3808672000000002E-2</v>
      </c>
      <c r="M921">
        <v>0.108647575</v>
      </c>
    </row>
    <row r="922" spans="1:13">
      <c r="A922" s="9" t="s">
        <v>336</v>
      </c>
      <c r="B922" s="10" t="s">
        <v>337</v>
      </c>
      <c r="C922">
        <v>2023</v>
      </c>
      <c r="D922" t="s">
        <v>26</v>
      </c>
      <c r="E922" s="3">
        <v>719780100</v>
      </c>
      <c r="F922" s="3">
        <v>209862128</v>
      </c>
      <c r="G922">
        <v>7562224</v>
      </c>
      <c r="H922">
        <v>11838866</v>
      </c>
      <c r="I922">
        <v>98186736</v>
      </c>
      <c r="J922">
        <v>161534244</v>
      </c>
      <c r="K922">
        <v>0.29156422599999998</v>
      </c>
      <c r="L922">
        <v>0.13641212899999999</v>
      </c>
      <c r="M922">
        <v>0.224421659</v>
      </c>
    </row>
    <row r="923" spans="1:13">
      <c r="A923" s="9" t="s">
        <v>338</v>
      </c>
      <c r="B923" s="10" t="s">
        <v>339</v>
      </c>
      <c r="C923">
        <v>2023</v>
      </c>
      <c r="D923" t="s">
        <v>26</v>
      </c>
      <c r="E923" s="3" t="str">
        <v>Unavailable</v>
      </c>
      <c r="F923" s="3" t="str">
        <v>Unavailable</v>
      </c>
      <c r="G923" t="str">
        <v>Unavailable</v>
      </c>
      <c r="H923" t="str">
        <v>Unavailable</v>
      </c>
      <c r="I923" t="str">
        <v>Unavailable</v>
      </c>
      <c r="J923" t="str">
        <v>Unavailable</v>
      </c>
      <c r="K923" t="str">
        <v>Unavailable</v>
      </c>
      <c r="L923" t="str">
        <v>Unavailable</v>
      </c>
      <c r="M923" t="str">
        <v>Unavailable</v>
      </c>
    </row>
    <row r="924" spans="1:13">
      <c r="A924" s="9" t="s">
        <v>340</v>
      </c>
      <c r="B924" s="10" t="s">
        <v>341</v>
      </c>
      <c r="C924">
        <v>2023</v>
      </c>
      <c r="D924" t="s">
        <v>26</v>
      </c>
      <c r="E924" s="3">
        <v>14834059328</v>
      </c>
      <c r="F924" s="3">
        <v>738699834</v>
      </c>
      <c r="G924">
        <v>31698774</v>
      </c>
      <c r="H924">
        <v>148278206</v>
      </c>
      <c r="I924">
        <v>280814473</v>
      </c>
      <c r="J924">
        <v>573923635</v>
      </c>
      <c r="K924">
        <v>4.9797552000000002E-2</v>
      </c>
      <c r="L924">
        <v>1.8930386E-2</v>
      </c>
      <c r="M924">
        <v>3.8689586999999998E-2</v>
      </c>
    </row>
    <row r="925" spans="1:13">
      <c r="A925" s="9" t="s">
        <v>342</v>
      </c>
      <c r="B925" s="10" t="s">
        <v>343</v>
      </c>
      <c r="C925">
        <v>2023</v>
      </c>
      <c r="D925" t="s">
        <v>26</v>
      </c>
      <c r="E925" s="3">
        <v>3746229929</v>
      </c>
      <c r="F925" s="3">
        <v>1162606694</v>
      </c>
      <c r="G925">
        <v>174801546</v>
      </c>
      <c r="H925">
        <v>96034577</v>
      </c>
      <c r="I925">
        <v>559620553</v>
      </c>
      <c r="J925">
        <v>881157850</v>
      </c>
      <c r="K925">
        <v>0.31034045300000002</v>
      </c>
      <c r="L925">
        <v>0.14938232900000001</v>
      </c>
      <c r="M925">
        <v>0.235211898</v>
      </c>
    </row>
    <row r="926" spans="1:13">
      <c r="A926" s="9" t="s">
        <v>344</v>
      </c>
      <c r="B926" s="10" t="s">
        <v>345</v>
      </c>
      <c r="C926">
        <v>2023</v>
      </c>
      <c r="D926" t="s">
        <v>26</v>
      </c>
      <c r="E926" s="3">
        <v>1031357000</v>
      </c>
      <c r="F926" s="3">
        <v>431632000</v>
      </c>
      <c r="G926">
        <v>118326000</v>
      </c>
      <c r="H926">
        <v>480601000</v>
      </c>
      <c r="I926">
        <v>-253220000</v>
      </c>
      <c r="J926">
        <v>528951000</v>
      </c>
      <c r="K926">
        <v>0.41850881899999998</v>
      </c>
      <c r="L926">
        <v>-0.245521192</v>
      </c>
      <c r="M926">
        <v>0.51286896800000004</v>
      </c>
    </row>
    <row r="927" spans="1:13">
      <c r="A927" s="9" t="s">
        <v>346</v>
      </c>
      <c r="B927" s="10" t="s">
        <v>347</v>
      </c>
      <c r="C927">
        <v>2023</v>
      </c>
      <c r="D927" t="s">
        <v>26</v>
      </c>
      <c r="E927" s="3">
        <v>1378489000</v>
      </c>
      <c r="F927" s="3">
        <v>133953000</v>
      </c>
      <c r="G927">
        <v>23583000</v>
      </c>
      <c r="H927">
        <v>16668000</v>
      </c>
      <c r="I927">
        <v>-35127000</v>
      </c>
      <c r="J927">
        <v>107741000</v>
      </c>
      <c r="K927">
        <v>9.7173789999999996E-2</v>
      </c>
      <c r="L927">
        <v>-2.5482248999999998E-2</v>
      </c>
      <c r="M927">
        <v>7.8158767000000004E-2</v>
      </c>
    </row>
    <row r="928" spans="1:13">
      <c r="A928" s="9" t="s">
        <v>348</v>
      </c>
      <c r="B928" s="10" t="s">
        <v>349</v>
      </c>
      <c r="C928">
        <v>2023</v>
      </c>
      <c r="D928" t="s">
        <v>26</v>
      </c>
      <c r="E928" s="3">
        <v>5232200000</v>
      </c>
      <c r="F928" s="3">
        <v>481900000</v>
      </c>
      <c r="G928">
        <v>0</v>
      </c>
      <c r="H928">
        <v>326200000</v>
      </c>
      <c r="I928">
        <v>-1177900000</v>
      </c>
      <c r="J928">
        <v>72100000</v>
      </c>
      <c r="K928">
        <v>9.2102747999999998E-2</v>
      </c>
      <c r="L928">
        <v>-0.225125186</v>
      </c>
      <c r="M928">
        <v>1.3780054E-2</v>
      </c>
    </row>
    <row r="929" spans="1:13">
      <c r="A929" s="9" t="s">
        <v>350</v>
      </c>
      <c r="B929" s="10" t="s">
        <v>351</v>
      </c>
      <c r="C929">
        <v>2023</v>
      </c>
      <c r="D929" t="s">
        <v>26</v>
      </c>
      <c r="E929" s="3">
        <v>1326723000</v>
      </c>
      <c r="F929" s="3">
        <v>401050000</v>
      </c>
      <c r="G929">
        <v>64541000</v>
      </c>
      <c r="H929">
        <v>385942000</v>
      </c>
      <c r="I929">
        <v>37480000</v>
      </c>
      <c r="J929">
        <v>588148000</v>
      </c>
      <c r="K929">
        <v>0.302286159</v>
      </c>
      <c r="L929">
        <v>2.8250056999999999E-2</v>
      </c>
      <c r="M929">
        <v>0.443308814</v>
      </c>
    </row>
    <row r="930" spans="1:13">
      <c r="A930" s="9" t="s">
        <v>352</v>
      </c>
      <c r="B930" s="10" t="s">
        <v>353</v>
      </c>
      <c r="C930">
        <v>2023</v>
      </c>
      <c r="D930" t="s">
        <v>26</v>
      </c>
      <c r="E930" s="3">
        <v>1378138000</v>
      </c>
      <c r="F930" s="3">
        <v>445075000</v>
      </c>
      <c r="G930">
        <v>35478000</v>
      </c>
      <c r="H930">
        <v>36831000</v>
      </c>
      <c r="I930">
        <v>277230000</v>
      </c>
      <c r="J930">
        <v>642301000</v>
      </c>
      <c r="K930">
        <v>0.32295386999999998</v>
      </c>
      <c r="L930">
        <v>0.20116272800000001</v>
      </c>
      <c r="M930">
        <v>0.46606435600000001</v>
      </c>
    </row>
    <row r="931" spans="1:13">
      <c r="A931" s="9" t="s">
        <v>354</v>
      </c>
      <c r="B931" s="10" t="s">
        <v>355</v>
      </c>
      <c r="C931">
        <v>2023</v>
      </c>
      <c r="D931" t="s">
        <v>26</v>
      </c>
      <c r="E931" s="3">
        <v>1135394167</v>
      </c>
      <c r="F931" s="3">
        <v>357728587</v>
      </c>
      <c r="G931">
        <v>23173054</v>
      </c>
      <c r="H931">
        <v>61207790</v>
      </c>
      <c r="I931">
        <v>142069485</v>
      </c>
      <c r="J931">
        <v>540458487</v>
      </c>
      <c r="K931">
        <v>0.31506995300000001</v>
      </c>
      <c r="L931">
        <v>0.12512789799999999</v>
      </c>
      <c r="M931">
        <v>0.47600956799999999</v>
      </c>
    </row>
    <row r="932" spans="1:13">
      <c r="A932" s="9" t="s">
        <v>356</v>
      </c>
      <c r="B932" s="10" t="s">
        <v>357</v>
      </c>
      <c r="C932">
        <v>2023</v>
      </c>
      <c r="D932" t="s">
        <v>26</v>
      </c>
      <c r="E932" s="3">
        <v>1105577633</v>
      </c>
      <c r="F932" s="3">
        <v>380511633</v>
      </c>
      <c r="G932">
        <v>48018247</v>
      </c>
      <c r="H932">
        <v>63826288</v>
      </c>
      <c r="I932">
        <v>160622507</v>
      </c>
      <c r="J932">
        <v>502985078</v>
      </c>
      <c r="K932">
        <v>0.34417450399999999</v>
      </c>
      <c r="L932">
        <v>0.145283789</v>
      </c>
      <c r="M932">
        <v>0.45495229199999998</v>
      </c>
    </row>
    <row r="933" spans="1:13">
      <c r="A933" s="9" t="s">
        <v>358</v>
      </c>
      <c r="B933" s="10" t="s">
        <v>359</v>
      </c>
      <c r="C933">
        <v>2023</v>
      </c>
      <c r="D933" t="s">
        <v>26</v>
      </c>
      <c r="E933" s="3">
        <v>1455712000</v>
      </c>
      <c r="F933" s="3">
        <v>775569000</v>
      </c>
      <c r="G933">
        <v>21871000</v>
      </c>
      <c r="H933">
        <v>85386000</v>
      </c>
      <c r="I933">
        <v>509716000</v>
      </c>
      <c r="J933">
        <v>772881000</v>
      </c>
      <c r="K933">
        <v>0.53277640100000001</v>
      </c>
      <c r="L933">
        <v>0.350148931</v>
      </c>
      <c r="M933">
        <v>0.53092988200000002</v>
      </c>
    </row>
    <row r="934" spans="1:13">
      <c r="A934" s="9" t="s">
        <v>360</v>
      </c>
      <c r="B934" s="10" t="s">
        <v>361</v>
      </c>
      <c r="C934">
        <v>2023</v>
      </c>
      <c r="D934" t="s">
        <v>26</v>
      </c>
      <c r="E934" s="3">
        <v>779158077</v>
      </c>
      <c r="F934" s="3">
        <v>81802317</v>
      </c>
      <c r="G934">
        <v>68491252</v>
      </c>
      <c r="H934">
        <v>0</v>
      </c>
      <c r="I934">
        <v>-132304036</v>
      </c>
      <c r="J934">
        <v>-12485871</v>
      </c>
      <c r="K934">
        <v>0.10498808799999999</v>
      </c>
      <c r="L934">
        <v>-0.16980384300000001</v>
      </c>
      <c r="M934">
        <v>-1.6024824E-2</v>
      </c>
    </row>
    <row r="935" spans="1:13">
      <c r="A935" s="9" t="s">
        <v>362</v>
      </c>
      <c r="B935" s="10" t="s">
        <v>363</v>
      </c>
      <c r="C935">
        <v>2023</v>
      </c>
      <c r="D935" t="s">
        <v>26</v>
      </c>
      <c r="E935" s="3">
        <v>2703372000</v>
      </c>
      <c r="F935" s="3">
        <v>1503535000</v>
      </c>
      <c r="G935">
        <v>0</v>
      </c>
      <c r="H935">
        <v>0</v>
      </c>
      <c r="I935">
        <v>1013243000</v>
      </c>
      <c r="J935">
        <v>1418995000</v>
      </c>
      <c r="K935">
        <v>0.55617022000000005</v>
      </c>
      <c r="L935">
        <v>0.37480709299999998</v>
      </c>
      <c r="M935">
        <v>0.524898164</v>
      </c>
    </row>
    <row r="936" spans="1:13">
      <c r="A936" s="9" t="s">
        <v>364</v>
      </c>
      <c r="B936" s="10" t="s">
        <v>365</v>
      </c>
      <c r="C936">
        <v>2023</v>
      </c>
      <c r="D936" t="s">
        <v>26</v>
      </c>
      <c r="E936" s="3">
        <v>983649765</v>
      </c>
      <c r="F936" s="3">
        <v>224486478</v>
      </c>
      <c r="G936">
        <v>39432800</v>
      </c>
      <c r="H936">
        <v>73383120</v>
      </c>
      <c r="I936">
        <v>-42017933</v>
      </c>
      <c r="J936">
        <v>150888773</v>
      </c>
      <c r="K936">
        <v>0.228217894</v>
      </c>
      <c r="L936">
        <v>-4.2716354999999998E-2</v>
      </c>
      <c r="M936">
        <v>0.153396848</v>
      </c>
    </row>
    <row r="937" spans="1:13">
      <c r="A937" s="9" t="s">
        <v>366</v>
      </c>
      <c r="B937" s="10" t="s">
        <v>367</v>
      </c>
      <c r="C937">
        <v>2023</v>
      </c>
      <c r="D937" t="s">
        <v>26</v>
      </c>
      <c r="E937" s="3">
        <v>446493133</v>
      </c>
      <c r="F937" s="3">
        <v>180446721</v>
      </c>
      <c r="G937">
        <v>15615707</v>
      </c>
      <c r="H937">
        <v>8858210</v>
      </c>
      <c r="I937">
        <v>101784524</v>
      </c>
      <c r="J937">
        <v>154959702</v>
      </c>
      <c r="K937">
        <v>0.40414220899999997</v>
      </c>
      <c r="L937">
        <v>0.227964366</v>
      </c>
      <c r="M937">
        <v>0.33367999599999998</v>
      </c>
    </row>
    <row r="938" spans="1:13">
      <c r="A938" s="9" t="s">
        <v>368</v>
      </c>
      <c r="B938" s="10" t="s">
        <v>369</v>
      </c>
      <c r="C938">
        <v>2023</v>
      </c>
      <c r="D938" t="s">
        <v>26</v>
      </c>
      <c r="E938" s="3">
        <v>666041507</v>
      </c>
      <c r="F938" s="3">
        <v>180923672</v>
      </c>
      <c r="G938">
        <v>16712160</v>
      </c>
      <c r="H938">
        <v>53694485</v>
      </c>
      <c r="I938">
        <v>67786016</v>
      </c>
      <c r="J938">
        <v>217453598</v>
      </c>
      <c r="K938">
        <v>0.27164023599999998</v>
      </c>
      <c r="L938">
        <v>0.101774462</v>
      </c>
      <c r="M938">
        <v>0.31813870300000002</v>
      </c>
    </row>
    <row r="939" spans="1:13">
      <c r="A939" s="9" t="s">
        <v>370</v>
      </c>
      <c r="B939" s="10" t="s">
        <v>371</v>
      </c>
      <c r="C939">
        <v>2023</v>
      </c>
      <c r="D939" t="s">
        <v>26</v>
      </c>
      <c r="E939" s="3">
        <v>2707100000</v>
      </c>
      <c r="F939" s="3">
        <v>1070406000</v>
      </c>
      <c r="G939">
        <v>188981000</v>
      </c>
      <c r="H939">
        <v>983000</v>
      </c>
      <c r="I939">
        <v>610758000</v>
      </c>
      <c r="J939">
        <v>915557000</v>
      </c>
      <c r="K939">
        <v>0.39540689299999998</v>
      </c>
      <c r="L939">
        <v>0.225613387</v>
      </c>
      <c r="M939">
        <v>0.33820582900000001</v>
      </c>
    </row>
    <row r="940" spans="1:13">
      <c r="A940" s="9" t="s">
        <v>372</v>
      </c>
      <c r="B940" s="10" t="s">
        <v>373</v>
      </c>
      <c r="C940">
        <v>2023</v>
      </c>
      <c r="D940" t="s">
        <v>26</v>
      </c>
      <c r="E940" s="3">
        <v>66860666</v>
      </c>
      <c r="F940" s="3">
        <v>22725635</v>
      </c>
      <c r="G940">
        <v>51166485</v>
      </c>
      <c r="H940">
        <v>89166</v>
      </c>
      <c r="I940">
        <v>-45557467</v>
      </c>
      <c r="J940">
        <v>-37481084</v>
      </c>
      <c r="K940">
        <v>0.33989543300000002</v>
      </c>
      <c r="L940">
        <v>-0.68137919800000002</v>
      </c>
      <c r="M940">
        <v>-0.56058496300000005</v>
      </c>
    </row>
    <row r="941" spans="1:13">
      <c r="A941" s="9" t="s">
        <v>374</v>
      </c>
      <c r="B941" s="10" t="s">
        <v>375</v>
      </c>
      <c r="C941">
        <v>2023</v>
      </c>
      <c r="D941" t="s">
        <v>26</v>
      </c>
      <c r="E941" s="3">
        <v>215155987</v>
      </c>
      <c r="F941" s="3">
        <v>137705068</v>
      </c>
      <c r="G941">
        <v>22153026</v>
      </c>
      <c r="H941">
        <v>52176897</v>
      </c>
      <c r="I941">
        <v>36416938</v>
      </c>
      <c r="J941">
        <v>116917912</v>
      </c>
      <c r="K941">
        <v>0.64002433700000005</v>
      </c>
      <c r="L941">
        <v>0.169258307</v>
      </c>
      <c r="M941">
        <v>0.54340998699999998</v>
      </c>
    </row>
    <row r="942" spans="1:13">
      <c r="A942" s="9" t="s">
        <v>376</v>
      </c>
      <c r="B942" s="10" t="s">
        <v>377</v>
      </c>
      <c r="C942">
        <v>2023</v>
      </c>
      <c r="D942" t="s">
        <v>26</v>
      </c>
      <c r="E942" s="3">
        <v>2242802512</v>
      </c>
      <c r="F942" s="3">
        <v>2242802512</v>
      </c>
      <c r="G942">
        <v>345837213</v>
      </c>
      <c r="H942">
        <v>0</v>
      </c>
      <c r="I942">
        <v>1514995569</v>
      </c>
      <c r="J942">
        <v>1688158201</v>
      </c>
      <c r="K942">
        <v>1</v>
      </c>
      <c r="L942">
        <v>0.67549218499999997</v>
      </c>
      <c r="M942">
        <v>0.12827903199999999</v>
      </c>
    </row>
    <row r="943" spans="1:13">
      <c r="A943" s="9" t="s">
        <v>378</v>
      </c>
      <c r="B943" s="10" t="s">
        <v>379</v>
      </c>
      <c r="C943">
        <v>2023</v>
      </c>
      <c r="D943" t="s">
        <v>26</v>
      </c>
      <c r="E943" s="3">
        <v>1367125188</v>
      </c>
      <c r="F943" s="3">
        <v>371679334</v>
      </c>
      <c r="G943">
        <v>18211324</v>
      </c>
      <c r="H943">
        <v>0</v>
      </c>
      <c r="I943">
        <v>202350000</v>
      </c>
      <c r="J943">
        <v>330515374</v>
      </c>
      <c r="K943">
        <v>0.27186927500000002</v>
      </c>
      <c r="L943">
        <v>0.148011317</v>
      </c>
      <c r="M943">
        <v>0.24175940700000001</v>
      </c>
    </row>
    <row r="944" spans="1:13">
      <c r="A944" s="9" t="s">
        <v>380</v>
      </c>
      <c r="B944" s="10" t="s">
        <v>381</v>
      </c>
      <c r="C944">
        <v>2023</v>
      </c>
      <c r="D944" t="s">
        <v>26</v>
      </c>
      <c r="E944" s="3">
        <v>273818470</v>
      </c>
      <c r="F944" s="3">
        <v>116052216</v>
      </c>
      <c r="G944">
        <v>8588262</v>
      </c>
      <c r="H944">
        <v>1245461</v>
      </c>
      <c r="I944">
        <v>103007847</v>
      </c>
      <c r="J944">
        <v>112117420</v>
      </c>
      <c r="K944">
        <v>0.423829028</v>
      </c>
      <c r="L944">
        <v>0.37619027999999999</v>
      </c>
      <c r="M944">
        <v>0.40945893799999999</v>
      </c>
    </row>
    <row r="945" spans="1:13">
      <c r="A945" s="9" t="s">
        <v>382</v>
      </c>
      <c r="B945" s="10" t="s">
        <v>383</v>
      </c>
      <c r="C945">
        <v>2023</v>
      </c>
      <c r="D945" t="s">
        <v>26</v>
      </c>
      <c r="E945" s="3" t="str">
        <v>Unavailable</v>
      </c>
      <c r="F945" s="3" t="str">
        <v>Unavailable</v>
      </c>
      <c r="G945" t="str">
        <v>Unavailable</v>
      </c>
      <c r="H945" t="str">
        <v>Unavailable</v>
      </c>
      <c r="I945" t="str">
        <v>Unavailable</v>
      </c>
      <c r="J945" t="str">
        <v>Unavailable</v>
      </c>
      <c r="K945" t="str">
        <v>Unavailable</v>
      </c>
      <c r="L945" t="str">
        <v>Unavailable</v>
      </c>
      <c r="M945" t="str">
        <v>Unavailable</v>
      </c>
    </row>
    <row r="946" spans="1:13">
      <c r="A946" s="9" t="s">
        <v>384</v>
      </c>
      <c r="B946" s="10" t="s">
        <v>385</v>
      </c>
      <c r="C946">
        <v>2023</v>
      </c>
      <c r="D946" t="s">
        <v>26</v>
      </c>
      <c r="E946" s="3">
        <v>257983271</v>
      </c>
      <c r="F946" s="3">
        <v>164841247</v>
      </c>
      <c r="G946">
        <v>60663545</v>
      </c>
      <c r="H946">
        <v>0</v>
      </c>
      <c r="I946">
        <v>21653191</v>
      </c>
      <c r="J946">
        <v>141207283</v>
      </c>
      <c r="K946">
        <v>0.63896099299999998</v>
      </c>
      <c r="L946">
        <v>8.3932539E-2</v>
      </c>
      <c r="M946">
        <v>0.54735054100000002</v>
      </c>
    </row>
    <row r="947" spans="1:13">
      <c r="A947" s="9" t="s">
        <v>386</v>
      </c>
      <c r="B947" s="10" t="s">
        <v>387</v>
      </c>
      <c r="C947">
        <v>2023</v>
      </c>
      <c r="D947" t="s">
        <v>26</v>
      </c>
      <c r="E947" s="3">
        <v>5975801</v>
      </c>
      <c r="F947" s="3">
        <v>4751817</v>
      </c>
      <c r="G947">
        <v>75433</v>
      </c>
      <c r="H947">
        <v>0</v>
      </c>
      <c r="I947">
        <v>7249609</v>
      </c>
      <c r="J947">
        <v>4212903</v>
      </c>
      <c r="K947">
        <v>0.79517658000000002</v>
      </c>
      <c r="L947">
        <v>1.213161047</v>
      </c>
      <c r="M947">
        <v>0.70499385800000003</v>
      </c>
    </row>
    <row r="948" spans="1:13">
      <c r="A948" s="9" t="s">
        <v>388</v>
      </c>
      <c r="B948" s="10" t="s">
        <v>389</v>
      </c>
      <c r="C948">
        <v>2023</v>
      </c>
      <c r="D948" t="s">
        <v>26</v>
      </c>
      <c r="E948" s="3">
        <v>34884378</v>
      </c>
      <c r="F948" s="3">
        <v>18993486</v>
      </c>
      <c r="G948">
        <v>2316541</v>
      </c>
      <c r="H948">
        <v>18225433</v>
      </c>
      <c r="I948">
        <v>13756614</v>
      </c>
      <c r="J948">
        <v>38559241</v>
      </c>
      <c r="K948">
        <v>0.54446967599999996</v>
      </c>
      <c r="L948">
        <v>0.39434883999999998</v>
      </c>
      <c r="M948">
        <v>1.1053440880000001</v>
      </c>
    </row>
    <row r="949" spans="1:13">
      <c r="A949" s="9" t="s">
        <v>390</v>
      </c>
      <c r="B949" s="10" t="s">
        <v>391</v>
      </c>
      <c r="C949">
        <v>2023</v>
      </c>
      <c r="D949" t="s">
        <v>26</v>
      </c>
      <c r="E949" s="3">
        <v>66397361</v>
      </c>
      <c r="F949" s="3">
        <v>62295835</v>
      </c>
      <c r="G949">
        <v>276526</v>
      </c>
      <c r="H949">
        <v>22593316</v>
      </c>
      <c r="I949">
        <v>36298505</v>
      </c>
      <c r="J949">
        <v>65232921</v>
      </c>
      <c r="K949">
        <v>0.93822757499999998</v>
      </c>
      <c r="L949">
        <v>0.54668595900000005</v>
      </c>
      <c r="M949">
        <v>0.98246255599999999</v>
      </c>
    </row>
    <row r="950" spans="1:13">
      <c r="A950" s="9" t="s">
        <v>392</v>
      </c>
      <c r="B950" s="10" t="s">
        <v>393</v>
      </c>
      <c r="C950">
        <v>2023</v>
      </c>
      <c r="D950" t="s">
        <v>26</v>
      </c>
      <c r="E950" s="3">
        <v>61785337</v>
      </c>
      <c r="F950" s="3">
        <v>51323370</v>
      </c>
      <c r="G950">
        <v>577739</v>
      </c>
      <c r="H950">
        <v>6378579</v>
      </c>
      <c r="I950">
        <v>44519775</v>
      </c>
      <c r="J950">
        <v>48720856</v>
      </c>
      <c r="K950">
        <v>0.83067233299999998</v>
      </c>
      <c r="L950">
        <v>0.72055567200000004</v>
      </c>
      <c r="M950">
        <v>0.78855046100000004</v>
      </c>
    </row>
    <row r="951" spans="1:13">
      <c r="A951" s="9" t="s">
        <v>394</v>
      </c>
      <c r="B951" s="10" t="s">
        <v>395</v>
      </c>
      <c r="C951">
        <v>2023</v>
      </c>
      <c r="D951" t="s">
        <v>26</v>
      </c>
      <c r="E951" s="3">
        <v>106683124</v>
      </c>
      <c r="F951" s="3">
        <v>73672503</v>
      </c>
      <c r="G951">
        <v>0</v>
      </c>
      <c r="H951">
        <v>52918446</v>
      </c>
      <c r="I951">
        <v>-8349470</v>
      </c>
      <c r="J951">
        <v>75575303</v>
      </c>
      <c r="K951">
        <v>0.69057316899999999</v>
      </c>
      <c r="L951">
        <v>-7.8264206000000003E-2</v>
      </c>
      <c r="M951">
        <v>0.70840916700000001</v>
      </c>
    </row>
    <row r="952" spans="1:13">
      <c r="A952" s="9" t="s">
        <v>396</v>
      </c>
      <c r="B952" s="10" t="s">
        <v>397</v>
      </c>
      <c r="C952">
        <v>2023</v>
      </c>
      <c r="D952" t="s">
        <v>26</v>
      </c>
      <c r="E952" s="3">
        <v>114763813</v>
      </c>
      <c r="F952" s="3">
        <v>57321895</v>
      </c>
      <c r="G952">
        <v>4882722</v>
      </c>
      <c r="H952">
        <v>37254755</v>
      </c>
      <c r="I952">
        <v>-11806606</v>
      </c>
      <c r="J952">
        <v>44555028</v>
      </c>
      <c r="K952">
        <v>0.49947708699999999</v>
      </c>
      <c r="L952">
        <v>-0.10287742900000001</v>
      </c>
      <c r="M952">
        <v>0.38823237799999999</v>
      </c>
    </row>
    <row r="953" spans="1:13">
      <c r="A953" s="9" t="s">
        <v>398</v>
      </c>
      <c r="B953" s="10" t="s">
        <v>399</v>
      </c>
      <c r="C953">
        <v>2023</v>
      </c>
      <c r="D953" t="s">
        <v>26</v>
      </c>
      <c r="E953" s="3">
        <v>19953417</v>
      </c>
      <c r="F953" s="3">
        <v>19585481</v>
      </c>
      <c r="G953">
        <v>84021</v>
      </c>
      <c r="H953">
        <v>11875750</v>
      </c>
      <c r="I953">
        <v>-52231895</v>
      </c>
      <c r="J953">
        <v>-2097985</v>
      </c>
      <c r="K953">
        <v>0.98156025099999999</v>
      </c>
      <c r="L953">
        <v>-2.6176917469999998</v>
      </c>
      <c r="M953">
        <v>-0.10514414699999999</v>
      </c>
    </row>
    <row r="954" spans="1:13">
      <c r="A954" s="9" t="s">
        <v>400</v>
      </c>
      <c r="B954" s="10" t="s">
        <v>401</v>
      </c>
      <c r="C954">
        <v>2023</v>
      </c>
      <c r="D954" t="s">
        <v>26</v>
      </c>
      <c r="E954" s="3">
        <v>183476000</v>
      </c>
      <c r="F954" s="3">
        <v>113988000</v>
      </c>
      <c r="G954">
        <v>563000</v>
      </c>
      <c r="H954">
        <v>37244000</v>
      </c>
      <c r="I954">
        <v>40556000</v>
      </c>
      <c r="J954">
        <v>101778000</v>
      </c>
      <c r="K954">
        <v>0.62126926699999996</v>
      </c>
      <c r="L954">
        <v>0.22104253400000001</v>
      </c>
      <c r="M954">
        <v>0.55472105299999996</v>
      </c>
    </row>
    <row r="955" spans="1:13">
      <c r="A955" s="9" t="s">
        <v>402</v>
      </c>
      <c r="B955" s="10" t="s">
        <v>403</v>
      </c>
      <c r="C955">
        <v>2023</v>
      </c>
      <c r="D955" t="s">
        <v>26</v>
      </c>
      <c r="E955" s="3">
        <v>131611825</v>
      </c>
      <c r="F955" s="3">
        <v>121949996</v>
      </c>
      <c r="G955">
        <v>2422432</v>
      </c>
      <c r="H955">
        <v>49977496</v>
      </c>
      <c r="I955">
        <v>40270844</v>
      </c>
      <c r="J955">
        <v>114161398</v>
      </c>
      <c r="K955">
        <v>0.92658844299999998</v>
      </c>
      <c r="L955">
        <v>0.30598195900000003</v>
      </c>
      <c r="M955">
        <v>0.86740988500000005</v>
      </c>
    </row>
    <row r="956" spans="1:13">
      <c r="A956" s="9" t="s">
        <v>404</v>
      </c>
      <c r="B956" s="10" t="s">
        <v>405</v>
      </c>
      <c r="C956">
        <v>2023</v>
      </c>
      <c r="D956" t="s">
        <v>26</v>
      </c>
      <c r="E956" s="3">
        <v>192066813</v>
      </c>
      <c r="F956" s="3">
        <v>187311893</v>
      </c>
      <c r="G956">
        <v>20704750</v>
      </c>
      <c r="H956">
        <v>52165120</v>
      </c>
      <c r="I956">
        <v>75547599</v>
      </c>
      <c r="J956">
        <v>171623863</v>
      </c>
      <c r="K956">
        <v>0.97524340700000001</v>
      </c>
      <c r="L956">
        <v>0.39334020200000003</v>
      </c>
      <c r="M956">
        <v>0.89356334000000004</v>
      </c>
    </row>
    <row r="957" spans="1:13">
      <c r="A957" s="9" t="s">
        <v>406</v>
      </c>
      <c r="B957" s="10" t="s">
        <v>407</v>
      </c>
      <c r="C957">
        <v>2023</v>
      </c>
      <c r="D957" t="s">
        <v>26</v>
      </c>
      <c r="E957" s="3">
        <v>141254094</v>
      </c>
      <c r="F957" s="3">
        <v>120234851</v>
      </c>
      <c r="G957">
        <v>3258267</v>
      </c>
      <c r="H957">
        <v>28057507</v>
      </c>
      <c r="I957">
        <v>200274317</v>
      </c>
      <c r="J957">
        <v>268720642</v>
      </c>
      <c r="K957">
        <v>0.85119551299999996</v>
      </c>
      <c r="L957">
        <v>1.4178301760000001</v>
      </c>
      <c r="M957">
        <v>1.902391884</v>
      </c>
    </row>
    <row r="958" spans="1:13">
      <c r="A958" s="9" t="s">
        <v>408</v>
      </c>
      <c r="B958" s="10" t="s">
        <v>409</v>
      </c>
      <c r="C958">
        <v>2023</v>
      </c>
      <c r="D958" t="s">
        <v>26</v>
      </c>
      <c r="E958" s="3">
        <v>161784997</v>
      </c>
      <c r="F958" s="3">
        <v>111176010</v>
      </c>
      <c r="G958">
        <v>15469126</v>
      </c>
      <c r="H958">
        <v>57221413</v>
      </c>
      <c r="I958">
        <v>33561234</v>
      </c>
      <c r="J958">
        <v>127047623</v>
      </c>
      <c r="K958">
        <v>0.68718368200000002</v>
      </c>
      <c r="L958">
        <v>0.20744342599999999</v>
      </c>
      <c r="M958">
        <v>0.78528680299999998</v>
      </c>
    </row>
    <row r="959" spans="1:13">
      <c r="A959" s="9" t="s">
        <v>410</v>
      </c>
      <c r="B959" s="10" t="s">
        <v>411</v>
      </c>
      <c r="C959">
        <v>2023</v>
      </c>
      <c r="D959" t="s">
        <v>26</v>
      </c>
      <c r="E959" s="3">
        <v>51633469</v>
      </c>
      <c r="F959" s="3">
        <v>31352495</v>
      </c>
      <c r="G959">
        <v>8115565</v>
      </c>
      <c r="H959">
        <v>4468269</v>
      </c>
      <c r="I959">
        <v>-10220410</v>
      </c>
      <c r="J959">
        <v>43721970</v>
      </c>
      <c r="K959">
        <v>0.60721263999999997</v>
      </c>
      <c r="L959">
        <v>-0.19794157200000001</v>
      </c>
      <c r="M959">
        <v>0.84677576099999996</v>
      </c>
    </row>
    <row r="960" spans="1:13">
      <c r="A960" s="9" t="s">
        <v>412</v>
      </c>
      <c r="B960" s="10" t="s">
        <v>413</v>
      </c>
      <c r="C960">
        <v>2023</v>
      </c>
      <c r="D960" t="s">
        <v>26</v>
      </c>
      <c r="E960" s="3">
        <v>60532159</v>
      </c>
      <c r="F960" s="3">
        <v>25770502</v>
      </c>
      <c r="G960">
        <v>0</v>
      </c>
      <c r="H960">
        <v>22475918</v>
      </c>
      <c r="I960">
        <v>-11473146</v>
      </c>
      <c r="J960">
        <v>61028779</v>
      </c>
      <c r="K960">
        <v>0.42573241099999998</v>
      </c>
      <c r="L960">
        <v>-0.189538027</v>
      </c>
      <c r="M960">
        <v>1.0082042339999999</v>
      </c>
    </row>
    <row r="961" spans="1:13">
      <c r="A961" s="9" t="s">
        <v>414</v>
      </c>
      <c r="B961" s="10" t="s">
        <v>415</v>
      </c>
      <c r="C961">
        <v>2023</v>
      </c>
      <c r="D961" t="s">
        <v>26</v>
      </c>
      <c r="E961" s="3">
        <v>269767411</v>
      </c>
      <c r="F961" s="3">
        <v>163393034</v>
      </c>
      <c r="G961">
        <v>147000</v>
      </c>
      <c r="H961">
        <v>22923849</v>
      </c>
      <c r="I961">
        <v>110901375</v>
      </c>
      <c r="J961">
        <v>179746799</v>
      </c>
      <c r="K961">
        <v>0.60568114399999995</v>
      </c>
      <c r="L961">
        <v>0.41109997199999998</v>
      </c>
      <c r="M961">
        <v>0.66630286599999999</v>
      </c>
    </row>
    <row r="962" spans="1:13">
      <c r="A962" s="9" t="s">
        <v>416</v>
      </c>
      <c r="B962" s="10" t="s">
        <v>417</v>
      </c>
      <c r="C962">
        <v>2023</v>
      </c>
      <c r="D962" t="s">
        <v>26</v>
      </c>
      <c r="E962" s="3">
        <v>123723817</v>
      </c>
      <c r="F962" s="3">
        <v>104038423</v>
      </c>
      <c r="G962">
        <v>792593</v>
      </c>
      <c r="H962">
        <v>31825865</v>
      </c>
      <c r="I962">
        <v>35135066</v>
      </c>
      <c r="J962">
        <v>97251346</v>
      </c>
      <c r="K962">
        <v>0.84089244500000004</v>
      </c>
      <c r="L962">
        <v>0.28397981</v>
      </c>
      <c r="M962">
        <v>0.78603577199999997</v>
      </c>
    </row>
    <row r="963" spans="1:13">
      <c r="A963" s="9" t="s">
        <v>418</v>
      </c>
      <c r="B963" s="10" t="s">
        <v>419</v>
      </c>
      <c r="C963">
        <v>2023</v>
      </c>
      <c r="D963" t="s">
        <v>26</v>
      </c>
      <c r="E963" s="3">
        <v>89454022</v>
      </c>
      <c r="F963" s="3">
        <v>60378766</v>
      </c>
      <c r="G963">
        <v>0</v>
      </c>
      <c r="H963">
        <v>0</v>
      </c>
      <c r="I963">
        <v>60449834</v>
      </c>
      <c r="J963">
        <v>80139989</v>
      </c>
      <c r="K963">
        <v>0.67496982999999999</v>
      </c>
      <c r="L963">
        <v>0.67576429400000004</v>
      </c>
      <c r="M963">
        <v>0.89587910299999995</v>
      </c>
    </row>
    <row r="964" spans="1:13">
      <c r="A964" s="9" t="s">
        <v>420</v>
      </c>
      <c r="B964" s="10" t="s">
        <v>421</v>
      </c>
      <c r="C964">
        <v>2023</v>
      </c>
      <c r="D964" t="s">
        <v>26</v>
      </c>
      <c r="E964" s="3" t="str">
        <v>Unavailable</v>
      </c>
      <c r="F964" s="3" t="str">
        <v>Unavailable</v>
      </c>
      <c r="G964" t="str">
        <v>Unavailable</v>
      </c>
      <c r="H964" t="str">
        <v>Unavailable</v>
      </c>
      <c r="I964" t="str">
        <v>Unavailable</v>
      </c>
      <c r="J964" t="str">
        <v>Unavailable</v>
      </c>
      <c r="K964" t="str">
        <v>Unavailable</v>
      </c>
      <c r="L964" t="str">
        <v>Unavailable</v>
      </c>
      <c r="M964" t="str">
        <v>Unavailable</v>
      </c>
    </row>
    <row r="965" spans="1:13">
      <c r="A965" s="9" t="s">
        <v>422</v>
      </c>
      <c r="B965" s="10" t="s">
        <v>423</v>
      </c>
      <c r="C965">
        <v>2023</v>
      </c>
      <c r="D965" t="s">
        <v>26</v>
      </c>
      <c r="E965" s="3" t="str">
        <v>Unavailable</v>
      </c>
      <c r="F965" s="3" t="str">
        <v>Unavailable</v>
      </c>
      <c r="G965" t="str">
        <v>Unavailable</v>
      </c>
      <c r="H965" t="str">
        <v>Unavailable</v>
      </c>
      <c r="I965" t="str">
        <v>Unavailable</v>
      </c>
      <c r="J965" t="str">
        <v>Unavailable</v>
      </c>
      <c r="K965" t="str">
        <v>Unavailable</v>
      </c>
      <c r="L965" t="str">
        <v>Unavailable</v>
      </c>
      <c r="M965" t="str">
        <v>Unavailable</v>
      </c>
    </row>
    <row r="966" spans="1:13">
      <c r="A966" s="9" t="s">
        <v>424</v>
      </c>
      <c r="B966" s="10" t="s">
        <v>425</v>
      </c>
      <c r="C966">
        <v>2023</v>
      </c>
      <c r="D966" t="s">
        <v>26</v>
      </c>
      <c r="E966" s="3">
        <v>79132106</v>
      </c>
      <c r="F966" s="3">
        <v>67744726</v>
      </c>
      <c r="G966">
        <v>0</v>
      </c>
      <c r="H966">
        <v>0</v>
      </c>
      <c r="I966">
        <v>187848230</v>
      </c>
      <c r="J966">
        <v>188500580</v>
      </c>
      <c r="K966">
        <v>0.85609658899999996</v>
      </c>
      <c r="L966">
        <v>2.3738560679999998</v>
      </c>
      <c r="M966">
        <v>2.3820998769999999</v>
      </c>
    </row>
    <row r="967" spans="1:13">
      <c r="A967" s="9" t="s">
        <v>426</v>
      </c>
      <c r="B967" s="10" t="s">
        <v>427</v>
      </c>
      <c r="C967">
        <v>2023</v>
      </c>
      <c r="D967" t="s">
        <v>26</v>
      </c>
      <c r="E967" s="3">
        <v>75329673000</v>
      </c>
      <c r="F967" s="3">
        <v>15520673000</v>
      </c>
      <c r="G967">
        <v>1552099000</v>
      </c>
      <c r="H967">
        <v>3961294000</v>
      </c>
      <c r="I967">
        <v>10249299000</v>
      </c>
      <c r="J967">
        <v>33655573000</v>
      </c>
      <c r="K967">
        <v>0.20603664399999999</v>
      </c>
      <c r="L967">
        <v>0.13605925299999999</v>
      </c>
      <c r="M967">
        <v>0.44677710199999998</v>
      </c>
    </row>
    <row r="968" spans="1:13">
      <c r="A968" s="9" t="s">
        <v>428</v>
      </c>
      <c r="B968" s="10" t="s">
        <v>429</v>
      </c>
      <c r="C968">
        <v>2023</v>
      </c>
      <c r="D968" t="s">
        <v>26</v>
      </c>
      <c r="E968" s="3">
        <v>889046415</v>
      </c>
      <c r="F968" s="3">
        <v>181987424</v>
      </c>
      <c r="G968">
        <v>19757837</v>
      </c>
      <c r="H968">
        <v>25841146</v>
      </c>
      <c r="I968">
        <v>-98011332</v>
      </c>
      <c r="J968">
        <v>-10649123</v>
      </c>
      <c r="K968">
        <v>0.20469957599999999</v>
      </c>
      <c r="L968">
        <v>-0.11024321199999999</v>
      </c>
      <c r="M968">
        <v>-1.1978140999999999E-2</v>
      </c>
    </row>
    <row r="969" spans="1:13">
      <c r="A969" s="9" t="s">
        <v>430</v>
      </c>
      <c r="B969" s="10" t="s">
        <v>431</v>
      </c>
      <c r="C969">
        <v>2023</v>
      </c>
      <c r="D969" t="s">
        <v>26</v>
      </c>
      <c r="E969" s="3">
        <v>1173695530</v>
      </c>
      <c r="F969" s="3">
        <v>277842938</v>
      </c>
      <c r="G969">
        <v>13963004</v>
      </c>
      <c r="H969">
        <v>31794957</v>
      </c>
      <c r="I969">
        <v>8386476</v>
      </c>
      <c r="J969">
        <v>217740687</v>
      </c>
      <c r="K969">
        <v>0.236724884</v>
      </c>
      <c r="L969">
        <v>7.1453590000000004E-3</v>
      </c>
      <c r="M969">
        <v>0.185517182</v>
      </c>
    </row>
    <row r="970" spans="1:13">
      <c r="A970" s="9" t="s">
        <v>432</v>
      </c>
      <c r="B970" s="10" t="s">
        <v>433</v>
      </c>
      <c r="C970">
        <v>2023</v>
      </c>
      <c r="D970" t="s">
        <v>26</v>
      </c>
      <c r="E970" s="3">
        <v>2133762298</v>
      </c>
      <c r="F970" s="3">
        <v>565992505</v>
      </c>
      <c r="G970">
        <v>75911480</v>
      </c>
      <c r="H970">
        <v>20098131</v>
      </c>
      <c r="I970">
        <v>282657704</v>
      </c>
      <c r="J970">
        <v>434124932</v>
      </c>
      <c r="K970">
        <v>0.26525565000000001</v>
      </c>
      <c r="L970">
        <v>0.132469162</v>
      </c>
      <c r="M970">
        <v>0.203455152</v>
      </c>
    </row>
    <row r="971" spans="1:13">
      <c r="A971" s="9" t="s">
        <v>434</v>
      </c>
      <c r="B971" s="10" t="s">
        <v>435</v>
      </c>
      <c r="C971">
        <v>2023</v>
      </c>
      <c r="D971" t="s">
        <v>26</v>
      </c>
      <c r="E971" s="3">
        <v>3196966537</v>
      </c>
      <c r="F971" s="3">
        <v>1141128598</v>
      </c>
      <c r="G971">
        <v>83907140</v>
      </c>
      <c r="H971">
        <v>76020175</v>
      </c>
      <c r="I971">
        <v>302064771</v>
      </c>
      <c r="J971">
        <v>593001222</v>
      </c>
      <c r="K971">
        <v>0.35694105199999998</v>
      </c>
      <c r="L971">
        <v>9.4484809000000003E-2</v>
      </c>
      <c r="M971">
        <v>0.185488717</v>
      </c>
    </row>
    <row r="972" spans="1:13">
      <c r="A972" s="9" t="s">
        <v>436</v>
      </c>
      <c r="B972" s="10" t="s">
        <v>437</v>
      </c>
      <c r="C972">
        <v>2023</v>
      </c>
      <c r="D972" t="s">
        <v>26</v>
      </c>
      <c r="E972" s="3">
        <v>177373734</v>
      </c>
      <c r="F972" s="3">
        <v>9655452</v>
      </c>
      <c r="G972">
        <v>2819037</v>
      </c>
      <c r="H972">
        <v>5022000</v>
      </c>
      <c r="I972">
        <v>-30889166</v>
      </c>
      <c r="J972">
        <v>-6909254</v>
      </c>
      <c r="K972">
        <v>5.4435636000000003E-2</v>
      </c>
      <c r="L972">
        <v>-0.17414735200000001</v>
      </c>
      <c r="M972">
        <v>-3.8953083999999999E-2</v>
      </c>
    </row>
    <row r="973" spans="1:13">
      <c r="A973" s="9" t="s">
        <v>438</v>
      </c>
      <c r="B973" s="10" t="s">
        <v>439</v>
      </c>
      <c r="C973">
        <v>2023</v>
      </c>
      <c r="D973" t="s">
        <v>26</v>
      </c>
      <c r="E973" s="3">
        <v>89449631</v>
      </c>
      <c r="F973" s="3">
        <v>3337778</v>
      </c>
      <c r="G973">
        <v>2344562</v>
      </c>
      <c r="H973">
        <v>1982967</v>
      </c>
      <c r="I973">
        <v>-4362984</v>
      </c>
      <c r="J973">
        <v>17521634</v>
      </c>
      <c r="K973">
        <v>3.7314608999999999E-2</v>
      </c>
      <c r="L973">
        <v>-4.8775875000000003E-2</v>
      </c>
      <c r="M973">
        <v>0.195882686</v>
      </c>
    </row>
    <row r="974" spans="1:13">
      <c r="A974" s="9" t="s">
        <v>440</v>
      </c>
      <c r="B974" s="10" t="s">
        <v>441</v>
      </c>
      <c r="C974">
        <v>2023</v>
      </c>
      <c r="D974" t="s">
        <v>26</v>
      </c>
      <c r="E974" s="3">
        <v>991655015</v>
      </c>
      <c r="F974" s="3">
        <v>293003751</v>
      </c>
      <c r="G974">
        <v>25836832</v>
      </c>
      <c r="H974">
        <v>15476864</v>
      </c>
      <c r="I974">
        <v>57976024</v>
      </c>
      <c r="J974">
        <v>199495976</v>
      </c>
      <c r="K974">
        <v>0.295469439</v>
      </c>
      <c r="L974">
        <v>5.8463903999999997E-2</v>
      </c>
      <c r="M974">
        <v>0.201174777</v>
      </c>
    </row>
    <row r="975" spans="1:13">
      <c r="A975" s="9" t="s">
        <v>442</v>
      </c>
      <c r="B975" s="10" t="s">
        <v>443</v>
      </c>
      <c r="C975">
        <v>2023</v>
      </c>
      <c r="D975" t="s">
        <v>26</v>
      </c>
      <c r="E975" s="3">
        <v>2413134000</v>
      </c>
      <c r="F975" s="3">
        <v>1261559000</v>
      </c>
      <c r="G975">
        <v>36469000</v>
      </c>
      <c r="H975">
        <v>31014000</v>
      </c>
      <c r="I975">
        <v>259466000</v>
      </c>
      <c r="J975">
        <v>558883000</v>
      </c>
      <c r="K975">
        <v>0.52278862299999995</v>
      </c>
      <c r="L975">
        <v>0.107522417</v>
      </c>
      <c r="M975">
        <v>0.231600483</v>
      </c>
    </row>
    <row r="976" spans="1:13">
      <c r="A976" s="9" t="s">
        <v>444</v>
      </c>
      <c r="B976" s="10" t="s">
        <v>445</v>
      </c>
      <c r="C976">
        <v>2023</v>
      </c>
      <c r="D976" t="s">
        <v>26</v>
      </c>
      <c r="E976" s="3">
        <v>281053038</v>
      </c>
      <c r="F976" s="3">
        <v>83441273</v>
      </c>
      <c r="G976">
        <v>5354040</v>
      </c>
      <c r="H976">
        <v>2263079</v>
      </c>
      <c r="I976">
        <v>12285277</v>
      </c>
      <c r="J976">
        <v>39436248</v>
      </c>
      <c r="K976">
        <v>0.29688799500000002</v>
      </c>
      <c r="L976">
        <v>4.3711596999999998E-2</v>
      </c>
      <c r="M976">
        <v>0.14031603500000001</v>
      </c>
    </row>
    <row r="977" spans="1:13">
      <c r="A977" s="9" t="s">
        <v>446</v>
      </c>
      <c r="B977" s="10" t="s">
        <v>447</v>
      </c>
      <c r="C977">
        <v>2023</v>
      </c>
      <c r="D977" t="s">
        <v>26</v>
      </c>
      <c r="E977" s="3" t="str">
        <v>Unavailable</v>
      </c>
      <c r="F977" s="3" t="str">
        <v>Unavailable</v>
      </c>
      <c r="G977" t="str">
        <v>Unavailable</v>
      </c>
      <c r="H977" t="str">
        <v>Unavailable</v>
      </c>
      <c r="I977" t="str">
        <v>Unavailable</v>
      </c>
      <c r="J977" t="str">
        <v>Unavailable</v>
      </c>
      <c r="K977" t="str">
        <v>Unavailable</v>
      </c>
      <c r="L977" t="str">
        <v>Unavailable</v>
      </c>
      <c r="M977" t="str">
        <v>Unavailable</v>
      </c>
    </row>
    <row r="978" spans="1:13">
      <c r="A978" s="9" t="s">
        <v>448</v>
      </c>
      <c r="B978" s="10" t="s">
        <v>449</v>
      </c>
      <c r="C978">
        <v>2023</v>
      </c>
      <c r="D978" t="s">
        <v>26</v>
      </c>
      <c r="E978" s="3">
        <v>10466253</v>
      </c>
      <c r="F978" s="3">
        <v>8953308</v>
      </c>
      <c r="G978">
        <v>1284552</v>
      </c>
      <c r="H978">
        <v>0</v>
      </c>
      <c r="I978">
        <v>-6713311</v>
      </c>
      <c r="J978">
        <v>5690838</v>
      </c>
      <c r="K978">
        <v>0.85544540199999997</v>
      </c>
      <c r="L978">
        <v>-0.64142449099999999</v>
      </c>
      <c r="M978">
        <v>0.54373212699999995</v>
      </c>
    </row>
    <row r="979" spans="1:13">
      <c r="A979" s="9" t="s">
        <v>450</v>
      </c>
      <c r="B979" s="10" t="s">
        <v>451</v>
      </c>
      <c r="C979">
        <v>2023</v>
      </c>
      <c r="D979" t="s">
        <v>26</v>
      </c>
      <c r="E979" s="3">
        <v>105497300</v>
      </c>
      <c r="F979" s="3">
        <v>3020364</v>
      </c>
      <c r="G979">
        <v>9187269</v>
      </c>
      <c r="H979">
        <v>301041</v>
      </c>
      <c r="I979">
        <v>80788890</v>
      </c>
      <c r="J979">
        <v>106545012</v>
      </c>
      <c r="K979">
        <v>2.8629775E-2</v>
      </c>
      <c r="L979">
        <v>0.76579106799999996</v>
      </c>
      <c r="M979">
        <v>1.0099311740000001</v>
      </c>
    </row>
    <row r="980" spans="1:13">
      <c r="A980" s="9" t="s">
        <v>452</v>
      </c>
      <c r="B980" s="10" t="s">
        <v>453</v>
      </c>
      <c r="C980">
        <v>2023</v>
      </c>
      <c r="D980" t="s">
        <v>26</v>
      </c>
      <c r="E980" s="3">
        <v>52208079</v>
      </c>
      <c r="F980" s="3">
        <v>-43962327</v>
      </c>
      <c r="G980">
        <v>6169088</v>
      </c>
      <c r="H980">
        <v>0</v>
      </c>
      <c r="I980">
        <v>-91438411</v>
      </c>
      <c r="J980">
        <v>-67833140</v>
      </c>
      <c r="K980">
        <v>-0.84205984700000003</v>
      </c>
      <c r="L980">
        <v>-1.7514226289999999</v>
      </c>
      <c r="M980">
        <v>-1.29928435</v>
      </c>
    </row>
    <row r="981" spans="1:13">
      <c r="A981" s="9" t="s">
        <v>454</v>
      </c>
      <c r="B981" s="10" t="s">
        <v>455</v>
      </c>
      <c r="C981">
        <v>2023</v>
      </c>
      <c r="D981" t="s">
        <v>26</v>
      </c>
      <c r="E981" s="3">
        <v>0</v>
      </c>
      <c r="F981" s="3">
        <v>-37478</v>
      </c>
      <c r="G981">
        <v>1444448</v>
      </c>
      <c r="H981">
        <v>0</v>
      </c>
      <c r="I981">
        <v>-185743</v>
      </c>
      <c r="J981">
        <v>-5488048</v>
      </c>
      <c r="K981">
        <v>0</v>
      </c>
      <c r="L981">
        <v>0</v>
      </c>
      <c r="M981">
        <v>0</v>
      </c>
    </row>
    <row r="982" spans="1:13">
      <c r="A982" s="9" t="s">
        <v>456</v>
      </c>
      <c r="B982" s="10" t="s">
        <v>457</v>
      </c>
      <c r="C982">
        <v>2023</v>
      </c>
      <c r="D982" t="s">
        <v>26</v>
      </c>
      <c r="E982" s="3">
        <v>426435301</v>
      </c>
      <c r="F982" s="3">
        <v>124738299</v>
      </c>
      <c r="G982">
        <v>8522321</v>
      </c>
      <c r="H982">
        <v>814117</v>
      </c>
      <c r="I982">
        <v>61968851</v>
      </c>
      <c r="J982">
        <v>119355565</v>
      </c>
      <c r="K982">
        <v>0.29251400799999999</v>
      </c>
      <c r="L982">
        <v>0.14531829499999999</v>
      </c>
      <c r="M982">
        <v>0.27989138000000002</v>
      </c>
    </row>
    <row r="983" spans="1:13">
      <c r="A983" s="9" t="s">
        <v>458</v>
      </c>
      <c r="B983" s="10" t="s">
        <v>459</v>
      </c>
      <c r="C983">
        <v>2023</v>
      </c>
      <c r="D983" t="s">
        <v>26</v>
      </c>
      <c r="E983" s="3">
        <v>84331249</v>
      </c>
      <c r="F983" s="3">
        <v>22267473</v>
      </c>
      <c r="G983">
        <v>6128305</v>
      </c>
      <c r="H983">
        <v>1407529</v>
      </c>
      <c r="I983">
        <v>1759734</v>
      </c>
      <c r="J983">
        <v>18785066</v>
      </c>
      <c r="K983">
        <v>0.26404770799999999</v>
      </c>
      <c r="L983">
        <v>2.0866927E-2</v>
      </c>
      <c r="M983">
        <v>0.222753324</v>
      </c>
    </row>
    <row r="984" spans="1:13">
      <c r="A984" s="9" t="s">
        <v>460</v>
      </c>
      <c r="B984" s="10" t="s">
        <v>461</v>
      </c>
      <c r="C984">
        <v>2023</v>
      </c>
      <c r="D984" t="s">
        <v>26</v>
      </c>
      <c r="E984" s="3">
        <v>72336611000</v>
      </c>
      <c r="F984" s="3">
        <v>36501992000</v>
      </c>
      <c r="G984">
        <v>1716562000</v>
      </c>
      <c r="H984">
        <v>1270744000</v>
      </c>
      <c r="I984">
        <v>13295381000</v>
      </c>
      <c r="J984">
        <v>26276748000</v>
      </c>
      <c r="K984">
        <v>0.504612968</v>
      </c>
      <c r="L984">
        <v>0.18379878199999999</v>
      </c>
      <c r="M984">
        <v>0.36325655299999998</v>
      </c>
    </row>
    <row r="985" spans="1:13">
      <c r="A985" s="9" t="s">
        <v>462</v>
      </c>
      <c r="B985" s="10" t="s">
        <v>463</v>
      </c>
      <c r="C985">
        <v>2023</v>
      </c>
      <c r="D985" t="s">
        <v>26</v>
      </c>
      <c r="E985" s="3">
        <v>16762681000</v>
      </c>
      <c r="F985" s="3">
        <v>9451893000</v>
      </c>
      <c r="G985">
        <v>1174663000</v>
      </c>
      <c r="H985">
        <v>664253000</v>
      </c>
      <c r="I985">
        <v>2231977000</v>
      </c>
      <c r="J985">
        <v>6756428000</v>
      </c>
      <c r="K985">
        <v>0.56386523099999997</v>
      </c>
      <c r="L985">
        <v>0.13315155300000001</v>
      </c>
      <c r="M985">
        <v>0.403063687</v>
      </c>
    </row>
    <row r="986" spans="1:13">
      <c r="A986" s="9" t="s">
        <v>464</v>
      </c>
      <c r="B986" s="10" t="s">
        <v>465</v>
      </c>
      <c r="C986">
        <v>2023</v>
      </c>
      <c r="D986" t="s">
        <v>26</v>
      </c>
      <c r="E986" s="3">
        <v>9882645000</v>
      </c>
      <c r="F986" s="3">
        <v>4880612000</v>
      </c>
      <c r="G986">
        <v>141050000</v>
      </c>
      <c r="H986">
        <v>718852000</v>
      </c>
      <c r="I986">
        <v>1267006000</v>
      </c>
      <c r="J986">
        <v>2977824000</v>
      </c>
      <c r="K986">
        <v>0.49385685699999998</v>
      </c>
      <c r="L986">
        <v>0.12820515199999999</v>
      </c>
      <c r="M986">
        <v>0.30131852399999998</v>
      </c>
    </row>
    <row r="987" spans="1:13">
      <c r="A987" s="9" t="s">
        <v>466</v>
      </c>
      <c r="B987" s="10" t="s">
        <v>467</v>
      </c>
      <c r="C987">
        <v>2023</v>
      </c>
      <c r="D987" t="s">
        <v>26</v>
      </c>
      <c r="E987" s="3">
        <v>630339790</v>
      </c>
      <c r="F987" s="3">
        <v>182688170</v>
      </c>
      <c r="G987">
        <v>14855516</v>
      </c>
      <c r="H987">
        <v>15411245</v>
      </c>
      <c r="I987">
        <v>42468239</v>
      </c>
      <c r="J987">
        <v>110419261</v>
      </c>
      <c r="K987">
        <v>0.28982490500000002</v>
      </c>
      <c r="L987">
        <v>6.7373564999999996E-2</v>
      </c>
      <c r="M987">
        <v>0.18183228600000001</v>
      </c>
    </row>
    <row r="988" spans="1:13">
      <c r="A988" s="9" t="s">
        <v>468</v>
      </c>
      <c r="B988" s="10" t="s">
        <v>469</v>
      </c>
      <c r="C988">
        <v>2023</v>
      </c>
      <c r="D988" t="s">
        <v>26</v>
      </c>
      <c r="E988" s="3">
        <v>1459714733</v>
      </c>
      <c r="F988" s="3">
        <v>245778853</v>
      </c>
      <c r="G988">
        <v>20781640</v>
      </c>
      <c r="H988">
        <v>52355219</v>
      </c>
      <c r="I988">
        <v>13973356</v>
      </c>
      <c r="J988">
        <v>65028726</v>
      </c>
      <c r="K988">
        <v>0.168374579</v>
      </c>
      <c r="L988">
        <v>9.5726619999999991E-3</v>
      </c>
      <c r="M988">
        <v>4.4548928000000002E-2</v>
      </c>
    </row>
    <row r="989" spans="1:13">
      <c r="A989" s="9" t="s">
        <v>470</v>
      </c>
      <c r="B989" s="10" t="s">
        <v>471</v>
      </c>
      <c r="C989">
        <v>2023</v>
      </c>
      <c r="D989" t="s">
        <v>26</v>
      </c>
      <c r="E989" s="3">
        <v>41170429</v>
      </c>
      <c r="F989" s="3">
        <v>20636985</v>
      </c>
      <c r="G989">
        <v>3255463</v>
      </c>
      <c r="H989">
        <v>206387</v>
      </c>
      <c r="I989">
        <v>-9770344</v>
      </c>
      <c r="J989">
        <v>3783355</v>
      </c>
      <c r="K989">
        <v>0.50125746800000004</v>
      </c>
      <c r="L989">
        <v>-0.23731460300000001</v>
      </c>
      <c r="M989">
        <v>9.1894961999999997E-2</v>
      </c>
    </row>
    <row r="990" spans="1:13">
      <c r="A990" s="9" t="s">
        <v>472</v>
      </c>
      <c r="B990" s="10" t="s">
        <v>473</v>
      </c>
      <c r="C990">
        <v>2023</v>
      </c>
      <c r="D990" t="s">
        <v>26</v>
      </c>
      <c r="E990" s="3">
        <v>11040493000</v>
      </c>
      <c r="F990" s="3">
        <v>2597618000</v>
      </c>
      <c r="G990">
        <v>271397000</v>
      </c>
      <c r="H990">
        <v>76076000</v>
      </c>
      <c r="I990">
        <v>1192148000</v>
      </c>
      <c r="J990">
        <v>1762946000</v>
      </c>
      <c r="K990">
        <v>0.235280979</v>
      </c>
      <c r="L990">
        <v>0.107979598</v>
      </c>
      <c r="M990">
        <v>0.15968000700000001</v>
      </c>
    </row>
    <row r="991" spans="1:13">
      <c r="A991" s="9" t="s">
        <v>474</v>
      </c>
      <c r="B991" s="10" t="s">
        <v>475</v>
      </c>
      <c r="C991">
        <v>2023</v>
      </c>
      <c r="D991" t="s">
        <v>26</v>
      </c>
      <c r="E991" s="3">
        <v>5898362840</v>
      </c>
      <c r="F991" s="3">
        <v>2201101039</v>
      </c>
      <c r="G991">
        <v>103641886</v>
      </c>
      <c r="H991">
        <v>5861229</v>
      </c>
      <c r="I991">
        <v>1356230754</v>
      </c>
      <c r="J991">
        <v>1641011568</v>
      </c>
      <c r="K991">
        <v>0.37317152199999998</v>
      </c>
      <c r="L991">
        <v>0.229933422</v>
      </c>
      <c r="M991">
        <v>0.27821475400000001</v>
      </c>
    </row>
    <row r="992" spans="1:13">
      <c r="A992" s="9" t="s">
        <v>476</v>
      </c>
      <c r="B992" s="10" t="s">
        <v>477</v>
      </c>
      <c r="C992">
        <v>2023</v>
      </c>
      <c r="D992" t="s">
        <v>26</v>
      </c>
      <c r="E992" s="3">
        <v>1129673140</v>
      </c>
      <c r="F992" s="3">
        <v>210405535</v>
      </c>
      <c r="G992">
        <v>9460544</v>
      </c>
      <c r="H992">
        <v>37426742</v>
      </c>
      <c r="I992">
        <v>129293157</v>
      </c>
      <c r="J992">
        <v>177435644</v>
      </c>
      <c r="K992">
        <v>0.18625346400000001</v>
      </c>
      <c r="L992">
        <v>0.114451829</v>
      </c>
      <c r="M992">
        <v>0.157068127</v>
      </c>
    </row>
    <row r="993" spans="1:13">
      <c r="A993" s="9" t="s">
        <v>478</v>
      </c>
      <c r="B993" s="10" t="s">
        <v>479</v>
      </c>
      <c r="C993">
        <v>2023</v>
      </c>
      <c r="D993" t="s">
        <v>26</v>
      </c>
      <c r="E993" s="3">
        <v>13965780000</v>
      </c>
      <c r="F993" s="3">
        <v>17580067000</v>
      </c>
      <c r="G993">
        <v>35727000</v>
      </c>
      <c r="H993">
        <v>0</v>
      </c>
      <c r="I993">
        <v>616426000</v>
      </c>
      <c r="J993">
        <v>730242000</v>
      </c>
      <c r="K993">
        <v>1.2587959280000001</v>
      </c>
      <c r="L993">
        <v>4.4138314999999997E-2</v>
      </c>
      <c r="M993">
        <v>5.228795E-2</v>
      </c>
    </row>
    <row r="994" spans="1:13">
      <c r="A994" s="9" t="s">
        <v>480</v>
      </c>
      <c r="B994" s="10" t="s">
        <v>481</v>
      </c>
      <c r="C994">
        <v>2023</v>
      </c>
      <c r="D994" t="s">
        <v>26</v>
      </c>
      <c r="E994" s="3">
        <v>328570000</v>
      </c>
      <c r="F994" s="3">
        <v>276996000</v>
      </c>
      <c r="G994">
        <v>0</v>
      </c>
      <c r="H994">
        <v>0</v>
      </c>
      <c r="I994">
        <v>44254000</v>
      </c>
      <c r="J994">
        <v>70918000</v>
      </c>
      <c r="K994">
        <v>0.84303497000000005</v>
      </c>
      <c r="L994">
        <v>0.13468667300000001</v>
      </c>
      <c r="M994">
        <v>0.21583832999999999</v>
      </c>
    </row>
    <row r="995" spans="1:13">
      <c r="A995" s="9" t="s">
        <v>482</v>
      </c>
      <c r="B995" s="10" t="s">
        <v>483</v>
      </c>
      <c r="C995">
        <v>2023</v>
      </c>
      <c r="D995" t="s">
        <v>26</v>
      </c>
      <c r="E995" s="3">
        <v>916372000</v>
      </c>
      <c r="F995" s="3">
        <v>916372000</v>
      </c>
      <c r="G995">
        <v>0</v>
      </c>
      <c r="H995">
        <v>0</v>
      </c>
      <c r="I995">
        <v>38188000</v>
      </c>
      <c r="J995">
        <v>49565000</v>
      </c>
      <c r="K995">
        <v>1</v>
      </c>
      <c r="L995">
        <v>4.1673031999999999E-2</v>
      </c>
      <c r="M995">
        <v>5.4088296000000001E-2</v>
      </c>
    </row>
    <row r="996" spans="1:13">
      <c r="A996" s="9" t="s">
        <v>484</v>
      </c>
      <c r="B996" s="10" t="s">
        <v>485</v>
      </c>
      <c r="C996">
        <v>2023</v>
      </c>
      <c r="D996" t="s">
        <v>26</v>
      </c>
      <c r="E996" s="3">
        <v>3462889000</v>
      </c>
      <c r="F996" s="3">
        <v>3531833000</v>
      </c>
      <c r="G996">
        <v>5244000</v>
      </c>
      <c r="H996">
        <v>0</v>
      </c>
      <c r="I996">
        <v>201472000</v>
      </c>
      <c r="J996">
        <v>0</v>
      </c>
      <c r="K996">
        <v>1.0199093880000001</v>
      </c>
      <c r="L996">
        <v>5.8180322999999999E-2</v>
      </c>
      <c r="M996">
        <v>0</v>
      </c>
    </row>
    <row r="997" spans="1:13">
      <c r="A997" s="9" t="s">
        <v>486</v>
      </c>
      <c r="B997" s="10" t="s">
        <v>487</v>
      </c>
      <c r="C997">
        <v>2023</v>
      </c>
      <c r="D997" t="s">
        <v>26</v>
      </c>
      <c r="E997" s="3">
        <v>619499450</v>
      </c>
      <c r="F997" s="3">
        <v>673611672</v>
      </c>
      <c r="G997">
        <v>6902650</v>
      </c>
      <c r="H997">
        <v>0</v>
      </c>
      <c r="I997">
        <v>36986892</v>
      </c>
      <c r="J997">
        <v>1214941373</v>
      </c>
      <c r="K997">
        <v>1.0873482969999999</v>
      </c>
      <c r="L997">
        <v>5.9704478999999998E-2</v>
      </c>
      <c r="M997">
        <v>1.961166185</v>
      </c>
    </row>
    <row r="998" spans="1:13">
      <c r="A998" s="9" t="s">
        <v>488</v>
      </c>
      <c r="B998" s="10" t="s">
        <v>489</v>
      </c>
      <c r="C998">
        <v>2023</v>
      </c>
      <c r="D998" t="s">
        <v>26</v>
      </c>
      <c r="E998" s="3">
        <v>829191000</v>
      </c>
      <c r="F998" s="3">
        <v>829798000</v>
      </c>
      <c r="G998">
        <v>8242000</v>
      </c>
      <c r="H998">
        <v>0</v>
      </c>
      <c r="I998">
        <v>51302000</v>
      </c>
      <c r="J998">
        <v>0</v>
      </c>
      <c r="K998">
        <v>1.0007320390000001</v>
      </c>
      <c r="L998">
        <v>6.1869942999999997E-2</v>
      </c>
      <c r="M998">
        <v>0</v>
      </c>
    </row>
    <row r="999" spans="1:13">
      <c r="A999" s="9" t="s">
        <v>490</v>
      </c>
      <c r="B999" s="10" t="s">
        <v>491</v>
      </c>
      <c r="C999">
        <v>2023</v>
      </c>
      <c r="D999" t="s">
        <v>26</v>
      </c>
      <c r="E999" s="3" t="str">
        <v>Unavailable</v>
      </c>
      <c r="F999" s="3" t="str">
        <v>Unavailable</v>
      </c>
      <c r="G999" t="str">
        <v>Unavailable</v>
      </c>
      <c r="H999" t="str">
        <v>Unavailable</v>
      </c>
      <c r="I999" t="str">
        <v>Unavailable</v>
      </c>
      <c r="J999" t="str">
        <v>Unavailable</v>
      </c>
      <c r="K999" t="str">
        <v>Unavailable</v>
      </c>
      <c r="L999" t="str">
        <v>Unavailable</v>
      </c>
      <c r="M999" t="str">
        <v>Unavailable</v>
      </c>
    </row>
    <row r="1000" spans="1:13">
      <c r="A1000" s="9" t="s">
        <v>492</v>
      </c>
      <c r="B1000" s="10" t="s">
        <v>493</v>
      </c>
      <c r="C1000">
        <v>2023</v>
      </c>
      <c r="D1000" t="s">
        <v>26</v>
      </c>
      <c r="E1000" s="3">
        <v>1868062000</v>
      </c>
      <c r="F1000" s="3">
        <v>4289182000</v>
      </c>
      <c r="G1000">
        <v>0</v>
      </c>
      <c r="H1000">
        <v>0</v>
      </c>
      <c r="I1000">
        <v>147977000</v>
      </c>
      <c r="J1000">
        <v>187395000</v>
      </c>
      <c r="K1000">
        <v>2.296059767</v>
      </c>
      <c r="L1000">
        <v>7.9214179999999995E-2</v>
      </c>
      <c r="M1000">
        <v>0.100315193</v>
      </c>
    </row>
    <row r="1001" spans="1:13">
      <c r="A1001" s="9" t="s">
        <v>494</v>
      </c>
      <c r="B1001" s="10" t="s">
        <v>495</v>
      </c>
      <c r="C1001">
        <v>2023</v>
      </c>
      <c r="D1001" t="s">
        <v>26</v>
      </c>
      <c r="E1001" s="3">
        <v>964375000</v>
      </c>
      <c r="F1001" s="3">
        <v>873660000</v>
      </c>
      <c r="G1001">
        <v>411000</v>
      </c>
      <c r="H1001">
        <v>0</v>
      </c>
      <c r="I1001">
        <v>44188000</v>
      </c>
      <c r="J1001">
        <v>79130000</v>
      </c>
      <c r="K1001">
        <v>0.90593389499999999</v>
      </c>
      <c r="L1001">
        <v>4.5820350000000003E-2</v>
      </c>
      <c r="M1001">
        <v>8.2053142999999995E-2</v>
      </c>
    </row>
    <row r="1002" spans="1:13">
      <c r="A1002" s="9" t="s">
        <v>496</v>
      </c>
      <c r="B1002" s="10" t="s">
        <v>497</v>
      </c>
      <c r="C1002">
        <v>2023</v>
      </c>
      <c r="D1002" t="s">
        <v>26</v>
      </c>
      <c r="E1002" s="3" t="str">
        <v>2023 data not available yet.</v>
      </c>
      <c r="F1002" s="3" t="str">
        <v>2023 data not available yet.</v>
      </c>
      <c r="G1002" t="str">
        <v>2023 data not available yet.</v>
      </c>
      <c r="H1002" t="str">
        <v>2023 data not available yet.</v>
      </c>
      <c r="I1002" t="str">
        <v>2023 data not available yet.</v>
      </c>
      <c r="J1002" t="str">
        <v>2023 data not available yet.</v>
      </c>
      <c r="K1002" t="str">
        <v>2023 data not available yet.</v>
      </c>
      <c r="L1002" t="str">
        <v>2023 data not available yet.</v>
      </c>
      <c r="M1002" t="str">
        <v>2023 data not available yet.</v>
      </c>
    </row>
    <row r="1003" spans="1:13">
      <c r="A1003" s="9" t="s">
        <v>498</v>
      </c>
      <c r="B1003" s="10" t="s">
        <v>499</v>
      </c>
      <c r="C1003">
        <v>2023</v>
      </c>
      <c r="D1003" t="s">
        <v>26</v>
      </c>
      <c r="E1003" s="3">
        <v>1090053000</v>
      </c>
      <c r="F1003" s="3">
        <v>1407513000</v>
      </c>
      <c r="G1003">
        <v>3535000</v>
      </c>
      <c r="H1003">
        <v>0</v>
      </c>
      <c r="I1003">
        <v>71098000</v>
      </c>
      <c r="J1003">
        <v>81922000</v>
      </c>
      <c r="K1003">
        <v>1.291233546</v>
      </c>
      <c r="L1003">
        <v>6.5224351999999999E-2</v>
      </c>
      <c r="M1003">
        <v>7.5154144000000006E-2</v>
      </c>
    </row>
    <row r="1004" spans="1:13">
      <c r="A1004" s="9" t="s">
        <v>500</v>
      </c>
      <c r="B1004" s="10" t="s">
        <v>501</v>
      </c>
      <c r="C1004">
        <v>2023</v>
      </c>
      <c r="D1004" t="s">
        <v>26</v>
      </c>
      <c r="E1004" s="3" t="str">
        <v>2023 data not available yet.</v>
      </c>
      <c r="F1004" s="3" t="str">
        <v>2023 data not available yet.</v>
      </c>
      <c r="G1004" t="str">
        <v>2023 data not available yet.</v>
      </c>
      <c r="H1004" t="str">
        <v>2023 data not available yet.</v>
      </c>
      <c r="I1004" t="str">
        <v>2023 data not available yet.</v>
      </c>
      <c r="J1004" t="str">
        <v>2023 data not available yet.</v>
      </c>
      <c r="K1004" t="str">
        <v>2023 data not available yet.</v>
      </c>
      <c r="L1004" t="str">
        <v>2023 data not available yet.</v>
      </c>
      <c r="M1004" t="str">
        <v>2023 data not available yet.</v>
      </c>
    </row>
    <row r="1005" spans="1:13">
      <c r="A1005" s="9" t="s">
        <v>502</v>
      </c>
      <c r="B1005" s="10" t="s">
        <v>503</v>
      </c>
      <c r="C1005">
        <v>2023</v>
      </c>
      <c r="D1005" t="s">
        <v>26</v>
      </c>
      <c r="E1005" s="3">
        <v>657380422</v>
      </c>
      <c r="F1005" s="3">
        <v>701351004</v>
      </c>
      <c r="G1005">
        <v>0</v>
      </c>
      <c r="H1005">
        <v>532083</v>
      </c>
      <c r="I1005">
        <v>125037351</v>
      </c>
      <c r="J1005">
        <v>144339734</v>
      </c>
      <c r="K1005">
        <v>1.066887575</v>
      </c>
      <c r="L1005">
        <v>0.19020546799999999</v>
      </c>
      <c r="M1005">
        <v>0.21956804499999999</v>
      </c>
    </row>
    <row r="1006" spans="1:13">
      <c r="A1006" s="9" t="s">
        <v>504</v>
      </c>
      <c r="B1006" s="10" t="s">
        <v>505</v>
      </c>
      <c r="C1006">
        <v>2023</v>
      </c>
      <c r="D1006" t="s">
        <v>26</v>
      </c>
      <c r="E1006" s="3">
        <v>920691000</v>
      </c>
      <c r="F1006" s="3">
        <v>920691000</v>
      </c>
      <c r="G1006">
        <v>6608000</v>
      </c>
      <c r="H1006">
        <v>0</v>
      </c>
      <c r="I1006">
        <v>63406000</v>
      </c>
      <c r="J1006">
        <v>77573000</v>
      </c>
      <c r="K1006">
        <v>1</v>
      </c>
      <c r="L1006">
        <v>6.886784E-2</v>
      </c>
      <c r="M1006">
        <v>8.4255195000000005E-2</v>
      </c>
    </row>
    <row r="1007" spans="1:13">
      <c r="A1007" s="9" t="s">
        <v>506</v>
      </c>
      <c r="B1007" s="10" t="s">
        <v>507</v>
      </c>
      <c r="C1007">
        <v>2023</v>
      </c>
      <c r="D1007" t="s">
        <v>26</v>
      </c>
      <c r="E1007" s="3">
        <v>748249537</v>
      </c>
      <c r="F1007" s="3">
        <v>748249537</v>
      </c>
      <c r="G1007">
        <v>0</v>
      </c>
      <c r="H1007">
        <v>0</v>
      </c>
      <c r="I1007">
        <v>66291668</v>
      </c>
      <c r="J1007">
        <v>0</v>
      </c>
      <c r="K1007">
        <v>1</v>
      </c>
      <c r="L1007">
        <v>8.8595669000000002E-2</v>
      </c>
      <c r="M1007">
        <v>0</v>
      </c>
    </row>
    <row r="1008" spans="1:13">
      <c r="A1008" s="9" t="s">
        <v>508</v>
      </c>
      <c r="B1008" s="10" t="s">
        <v>509</v>
      </c>
      <c r="C1008">
        <v>2023</v>
      </c>
      <c r="D1008" t="s">
        <v>26</v>
      </c>
      <c r="E1008" s="3">
        <v>1171887000</v>
      </c>
      <c r="F1008" s="3">
        <v>1191970000</v>
      </c>
      <c r="G1008">
        <v>8970000</v>
      </c>
      <c r="H1008">
        <v>257000</v>
      </c>
      <c r="I1008">
        <v>93896000</v>
      </c>
      <c r="J1008">
        <v>110453000</v>
      </c>
      <c r="K1008">
        <v>1.0171373180000001</v>
      </c>
      <c r="L1008">
        <v>8.0123765999999999E-2</v>
      </c>
      <c r="M1008">
        <v>9.4252262000000003E-2</v>
      </c>
    </row>
    <row r="1009" spans="1:13">
      <c r="A1009" s="9" t="s">
        <v>510</v>
      </c>
      <c r="B1009" s="10" t="s">
        <v>511</v>
      </c>
      <c r="C1009">
        <v>2023</v>
      </c>
      <c r="D1009" t="s">
        <v>26</v>
      </c>
      <c r="E1009" s="3">
        <v>535235060</v>
      </c>
      <c r="F1009" s="3">
        <v>520808915</v>
      </c>
      <c r="G1009">
        <v>0</v>
      </c>
      <c r="H1009">
        <v>0</v>
      </c>
      <c r="I1009">
        <v>42299859</v>
      </c>
      <c r="J1009">
        <v>-27358</v>
      </c>
      <c r="K1009">
        <v>0.97304708500000003</v>
      </c>
      <c r="L1009">
        <v>7.9030433999999997E-2</v>
      </c>
      <c r="M1009">
        <v>-5.1113999999999999E-5</v>
      </c>
    </row>
    <row r="1010" spans="1:13">
      <c r="A1010" s="9" t="s">
        <v>512</v>
      </c>
      <c r="B1010" s="10" t="s">
        <v>513</v>
      </c>
      <c r="C1010">
        <v>2023</v>
      </c>
      <c r="D1010" t="s">
        <v>26</v>
      </c>
      <c r="E1010" s="3">
        <v>1087832000</v>
      </c>
      <c r="F1010" s="3">
        <v>1535491000</v>
      </c>
      <c r="G1010">
        <v>13292000</v>
      </c>
      <c r="H1010">
        <v>88000</v>
      </c>
      <c r="I1010">
        <v>5292000</v>
      </c>
      <c r="J1010">
        <v>16726000</v>
      </c>
      <c r="K1010">
        <v>1.41151483</v>
      </c>
      <c r="L1010">
        <v>4.8647220000000001E-3</v>
      </c>
      <c r="M1010">
        <v>1.5375536E-2</v>
      </c>
    </row>
    <row r="1011" spans="1:13">
      <c r="A1011" s="9" t="s">
        <v>514</v>
      </c>
      <c r="B1011" s="10" t="s">
        <v>515</v>
      </c>
      <c r="C1011">
        <v>2023</v>
      </c>
      <c r="D1011" t="s">
        <v>26</v>
      </c>
      <c r="E1011" s="3">
        <v>653057117</v>
      </c>
      <c r="F1011" s="3">
        <v>807336918</v>
      </c>
      <c r="G1011">
        <v>13893202</v>
      </c>
      <c r="H1011">
        <v>1677423</v>
      </c>
      <c r="I1011">
        <v>124429494</v>
      </c>
      <c r="J1011">
        <v>122882840</v>
      </c>
      <c r="K1011">
        <v>1.236242431</v>
      </c>
      <c r="L1011">
        <v>0.190533861</v>
      </c>
      <c r="M1011">
        <v>0.188165532</v>
      </c>
    </row>
    <row r="1012" spans="1:13">
      <c r="A1012" s="9" t="s">
        <v>516</v>
      </c>
      <c r="B1012" s="10" t="s">
        <v>517</v>
      </c>
      <c r="C1012">
        <v>2023</v>
      </c>
      <c r="D1012" t="s">
        <v>26</v>
      </c>
      <c r="E1012" s="3">
        <v>16464810000</v>
      </c>
      <c r="F1012" s="3">
        <v>16464810000</v>
      </c>
      <c r="G1012">
        <v>0</v>
      </c>
      <c r="H1012">
        <v>0</v>
      </c>
      <c r="I1012">
        <v>940163000</v>
      </c>
      <c r="J1012">
        <v>1172438000</v>
      </c>
      <c r="K1012">
        <v>1</v>
      </c>
      <c r="L1012">
        <v>5.7101356999999998E-2</v>
      </c>
      <c r="M1012">
        <v>7.1208717000000005E-2</v>
      </c>
    </row>
    <row r="1013" spans="1:13">
      <c r="A1013" s="9" t="s">
        <v>518</v>
      </c>
      <c r="B1013" s="10" t="s">
        <v>519</v>
      </c>
      <c r="C1013">
        <v>2023</v>
      </c>
      <c r="D1013" t="s">
        <v>26</v>
      </c>
      <c r="E1013" s="3">
        <v>3678738000</v>
      </c>
      <c r="F1013" s="3">
        <v>3584771000</v>
      </c>
      <c r="G1013">
        <v>0</v>
      </c>
      <c r="H1013">
        <v>0</v>
      </c>
      <c r="I1013">
        <v>328061000</v>
      </c>
      <c r="J1013">
        <v>375580000</v>
      </c>
      <c r="K1013">
        <v>0.97445672999999999</v>
      </c>
      <c r="L1013">
        <v>8.9177592999999999E-2</v>
      </c>
      <c r="M1013">
        <v>0.102094795</v>
      </c>
    </row>
    <row r="1014" spans="1:13">
      <c r="A1014" s="9" t="s">
        <v>520</v>
      </c>
      <c r="B1014" s="10" t="s">
        <v>521</v>
      </c>
      <c r="C1014">
        <v>2023</v>
      </c>
      <c r="D1014" t="s">
        <v>26</v>
      </c>
      <c r="E1014" s="3">
        <v>201516066</v>
      </c>
      <c r="F1014" s="3">
        <v>545899000</v>
      </c>
      <c r="G1014">
        <v>0</v>
      </c>
      <c r="H1014">
        <v>0</v>
      </c>
      <c r="I1014">
        <v>24817556</v>
      </c>
      <c r="J1014">
        <v>33931355</v>
      </c>
      <c r="K1014">
        <v>2.7089601879999998</v>
      </c>
      <c r="L1014">
        <v>0.12315423</v>
      </c>
      <c r="M1014">
        <v>0.16838039599999999</v>
      </c>
    </row>
    <row r="1015" spans="1:13">
      <c r="A1015" s="9" t="s">
        <v>522</v>
      </c>
      <c r="B1015" s="10" t="s">
        <v>523</v>
      </c>
      <c r="C1015">
        <v>2023</v>
      </c>
      <c r="D1015" t="s">
        <v>26</v>
      </c>
      <c r="E1015" s="3">
        <v>1621104000</v>
      </c>
      <c r="F1015" s="3">
        <v>1838934000</v>
      </c>
      <c r="G1015">
        <v>2834000</v>
      </c>
      <c r="H1015">
        <v>0</v>
      </c>
      <c r="I1015">
        <v>128526000</v>
      </c>
      <c r="J1015">
        <v>0</v>
      </c>
      <c r="K1015">
        <v>1.134371391</v>
      </c>
      <c r="L1015">
        <v>7.9283007000000003E-2</v>
      </c>
      <c r="M1015">
        <v>0</v>
      </c>
    </row>
    <row r="1016" spans="1:13">
      <c r="A1016" s="9" t="s">
        <v>524</v>
      </c>
      <c r="B1016" s="10" t="s">
        <v>525</v>
      </c>
      <c r="C1016">
        <v>2023</v>
      </c>
      <c r="D1016" t="s">
        <v>26</v>
      </c>
      <c r="E1016" s="3">
        <v>376801000</v>
      </c>
      <c r="F1016" s="3">
        <v>331648000</v>
      </c>
      <c r="G1016">
        <v>2017000</v>
      </c>
      <c r="H1016">
        <v>0</v>
      </c>
      <c r="I1016">
        <v>3532000</v>
      </c>
      <c r="J1016">
        <v>0</v>
      </c>
      <c r="K1016">
        <v>0.88016751599999998</v>
      </c>
      <c r="L1016">
        <v>9.373648E-3</v>
      </c>
      <c r="M1016">
        <v>0</v>
      </c>
    </row>
    <row r="1017" spans="1:13">
      <c r="A1017" s="9" t="s">
        <v>526</v>
      </c>
      <c r="B1017" s="10" t="s">
        <v>527</v>
      </c>
      <c r="C1017">
        <v>2023</v>
      </c>
      <c r="D1017" t="s">
        <v>26</v>
      </c>
      <c r="E1017" s="3">
        <v>402070024</v>
      </c>
      <c r="F1017" s="3">
        <v>236249634</v>
      </c>
      <c r="G1017">
        <v>4993603</v>
      </c>
      <c r="H1017">
        <v>0</v>
      </c>
      <c r="I1017">
        <v>20083440</v>
      </c>
      <c r="J1017">
        <v>28196425</v>
      </c>
      <c r="K1017">
        <v>0.58758330599999997</v>
      </c>
      <c r="L1017">
        <v>4.9950105000000002E-2</v>
      </c>
      <c r="M1017">
        <v>7.0128145000000003E-2</v>
      </c>
    </row>
    <row r="1018" spans="1:13">
      <c r="A1018" s="9" t="s">
        <v>528</v>
      </c>
      <c r="B1018" s="10" t="s">
        <v>529</v>
      </c>
      <c r="C1018">
        <v>2023</v>
      </c>
      <c r="D1018" t="s">
        <v>26</v>
      </c>
      <c r="E1018" s="3">
        <v>436864000</v>
      </c>
      <c r="F1018" s="3">
        <v>24953000</v>
      </c>
      <c r="G1018">
        <v>0</v>
      </c>
      <c r="H1018">
        <v>0</v>
      </c>
      <c r="I1018">
        <v>11258000</v>
      </c>
      <c r="J1018">
        <v>0</v>
      </c>
      <c r="K1018">
        <v>5.7118463000000001E-2</v>
      </c>
      <c r="L1018">
        <v>2.5770034000000001E-2</v>
      </c>
      <c r="M1018">
        <v>0</v>
      </c>
    </row>
    <row r="1019" spans="1:13">
      <c r="A1019" s="9" t="s">
        <v>530</v>
      </c>
      <c r="B1019" s="10" t="s">
        <v>531</v>
      </c>
      <c r="C1019">
        <v>2023</v>
      </c>
      <c r="D1019" t="s">
        <v>26</v>
      </c>
      <c r="E1019" s="3">
        <v>996136000</v>
      </c>
      <c r="F1019" s="3">
        <v>1754512000</v>
      </c>
      <c r="G1019">
        <v>0</v>
      </c>
      <c r="H1019">
        <v>0</v>
      </c>
      <c r="I1019">
        <v>84581000</v>
      </c>
      <c r="J1019">
        <v>106495000</v>
      </c>
      <c r="K1019">
        <v>1.761317732</v>
      </c>
      <c r="L1019">
        <v>8.4909088999999993E-2</v>
      </c>
      <c r="M1019">
        <v>0.106908093</v>
      </c>
    </row>
    <row r="1020" spans="1:13">
      <c r="A1020" s="9" t="s">
        <v>532</v>
      </c>
      <c r="B1020" s="10" t="s">
        <v>533</v>
      </c>
      <c r="C1020">
        <v>2023</v>
      </c>
      <c r="D1020" t="s">
        <v>26</v>
      </c>
      <c r="E1020" s="3">
        <v>184026000</v>
      </c>
      <c r="F1020" s="3">
        <v>215755000</v>
      </c>
      <c r="G1020">
        <v>2095000</v>
      </c>
      <c r="H1020">
        <v>0</v>
      </c>
      <c r="I1020">
        <v>25439000</v>
      </c>
      <c r="J1020">
        <v>32530000</v>
      </c>
      <c r="K1020">
        <v>1.172415854</v>
      </c>
      <c r="L1020">
        <v>0.13823590099999999</v>
      </c>
      <c r="M1020">
        <v>0.1767685</v>
      </c>
    </row>
    <row r="1021" spans="1:13">
      <c r="A1021" s="9" t="s">
        <v>534</v>
      </c>
      <c r="B1021" s="10" t="s">
        <v>535</v>
      </c>
      <c r="C1021">
        <v>2023</v>
      </c>
      <c r="D1021" t="s">
        <v>26</v>
      </c>
      <c r="E1021" s="3">
        <v>270317000</v>
      </c>
      <c r="F1021" s="3">
        <v>271504000</v>
      </c>
      <c r="G1021">
        <v>8988000</v>
      </c>
      <c r="H1021">
        <v>0</v>
      </c>
      <c r="I1021">
        <v>20222000</v>
      </c>
      <c r="J1021">
        <v>22631000</v>
      </c>
      <c r="K1021">
        <v>1.0043911409999999</v>
      </c>
      <c r="L1021">
        <v>7.4808466000000004E-2</v>
      </c>
      <c r="M1021">
        <v>8.3720224999999995E-2</v>
      </c>
    </row>
    <row r="1022" spans="1:13">
      <c r="A1022" s="9" t="s">
        <v>536</v>
      </c>
      <c r="B1022" s="10" t="s">
        <v>537</v>
      </c>
      <c r="C1022">
        <v>2023</v>
      </c>
      <c r="D1022" t="s">
        <v>26</v>
      </c>
      <c r="E1022" s="3" t="str">
        <v>2023 data not available yet.</v>
      </c>
      <c r="F1022" s="3" t="str">
        <v>2023 data not available yet.</v>
      </c>
      <c r="G1022" t="str">
        <v>2023 data not available yet.</v>
      </c>
      <c r="H1022" t="str">
        <v>2023 data not available yet.</v>
      </c>
      <c r="I1022" t="str">
        <v>2023 data not available yet.</v>
      </c>
      <c r="J1022" t="str">
        <v>2023 data not available yet.</v>
      </c>
      <c r="K1022" t="str">
        <v>2023 data not available yet.</v>
      </c>
      <c r="L1022" t="str">
        <v>2023 data not available yet.</v>
      </c>
      <c r="M1022" t="str">
        <v>2023 data not available yet.</v>
      </c>
    </row>
    <row r="1023" spans="1:13">
      <c r="A1023" s="9" t="s">
        <v>538</v>
      </c>
      <c r="B1023" s="10" t="s">
        <v>539</v>
      </c>
      <c r="C1023">
        <v>2023</v>
      </c>
      <c r="D1023" t="s">
        <v>26</v>
      </c>
      <c r="E1023" s="3">
        <v>256234155</v>
      </c>
      <c r="F1023" s="3">
        <v>143338502</v>
      </c>
      <c r="G1023">
        <v>0</v>
      </c>
      <c r="H1023">
        <v>321684</v>
      </c>
      <c r="I1023">
        <v>45952326</v>
      </c>
      <c r="J1023">
        <v>64668361</v>
      </c>
      <c r="K1023">
        <v>0.55940435399999999</v>
      </c>
      <c r="L1023">
        <v>0.17933723900000001</v>
      </c>
      <c r="M1023">
        <v>0.252379941</v>
      </c>
    </row>
    <row r="1024" spans="1:13">
      <c r="A1024" s="9" t="s">
        <v>540</v>
      </c>
      <c r="B1024" s="10" t="s">
        <v>541</v>
      </c>
      <c r="C1024">
        <v>2023</v>
      </c>
      <c r="D1024" t="s">
        <v>26</v>
      </c>
      <c r="E1024" s="3">
        <v>19990919</v>
      </c>
      <c r="F1024" s="3">
        <v>14599534</v>
      </c>
      <c r="G1024">
        <v>0</v>
      </c>
      <c r="H1024">
        <v>0</v>
      </c>
      <c r="I1024">
        <v>13615779</v>
      </c>
      <c r="J1024">
        <v>14912729</v>
      </c>
      <c r="K1024">
        <v>0.730308297</v>
      </c>
      <c r="L1024">
        <v>0.68109820300000001</v>
      </c>
      <c r="M1024">
        <v>0.74597515999999997</v>
      </c>
    </row>
    <row r="1025" spans="1:13">
      <c r="A1025" s="9" t="s">
        <v>542</v>
      </c>
      <c r="B1025" s="10" t="s">
        <v>543</v>
      </c>
      <c r="C1025">
        <v>2023</v>
      </c>
      <c r="D1025" t="s">
        <v>26</v>
      </c>
      <c r="E1025" s="3" t="str">
        <v>Unavailable</v>
      </c>
      <c r="F1025" s="3" t="str">
        <v>Unavailable</v>
      </c>
      <c r="G1025" t="str">
        <v>Unavailable</v>
      </c>
      <c r="H1025" t="str">
        <v>Unavailable</v>
      </c>
      <c r="I1025" t="str">
        <v>Unavailable</v>
      </c>
      <c r="J1025" t="str">
        <v>Unavailable</v>
      </c>
      <c r="K1025" t="str">
        <v>Unavailable</v>
      </c>
      <c r="L1025" t="str">
        <v>Unavailable</v>
      </c>
      <c r="M1025" t="str">
        <v>Unavailable</v>
      </c>
    </row>
    <row r="1026" spans="1:13">
      <c r="A1026" s="9" t="s">
        <v>544</v>
      </c>
      <c r="B1026" s="10" t="s">
        <v>545</v>
      </c>
      <c r="C1026">
        <v>2023</v>
      </c>
      <c r="D1026" t="s">
        <v>26</v>
      </c>
      <c r="E1026" s="3" t="str">
        <v>Unavailable</v>
      </c>
      <c r="F1026" s="3" t="str">
        <v>Unavailable</v>
      </c>
      <c r="G1026" t="str">
        <v>Unavailable</v>
      </c>
      <c r="H1026" t="str">
        <v>Unavailable</v>
      </c>
      <c r="I1026" t="str">
        <v>Unavailable</v>
      </c>
      <c r="J1026" t="str">
        <v>Unavailable</v>
      </c>
      <c r="K1026" t="str">
        <v>Unavailable</v>
      </c>
      <c r="L1026" t="str">
        <v>Unavailable</v>
      </c>
      <c r="M1026" t="str">
        <v>Unavailable</v>
      </c>
    </row>
    <row r="1027" spans="1:13">
      <c r="A1027" s="9" t="s">
        <v>546</v>
      </c>
      <c r="B1027" s="10" t="s">
        <v>547</v>
      </c>
      <c r="C1027">
        <v>2023</v>
      </c>
      <c r="D1027" t="s">
        <v>26</v>
      </c>
      <c r="E1027" s="3" t="str">
        <v>Unavailable</v>
      </c>
      <c r="F1027" s="3" t="str">
        <v>Unavailable</v>
      </c>
      <c r="G1027" t="str">
        <v>Unavailable</v>
      </c>
      <c r="H1027" t="str">
        <v>Unavailable</v>
      </c>
      <c r="I1027" t="str">
        <v>Unavailable</v>
      </c>
      <c r="J1027" t="str">
        <v>Unavailable</v>
      </c>
      <c r="K1027" t="str">
        <v>Unavailable</v>
      </c>
      <c r="L1027" t="str">
        <v>Unavailable</v>
      </c>
      <c r="M1027" t="str">
        <v>Unavailable</v>
      </c>
    </row>
    <row r="1028" spans="1:13">
      <c r="A1028" s="9" t="s">
        <v>548</v>
      </c>
      <c r="B1028" s="10" t="s">
        <v>549</v>
      </c>
      <c r="C1028">
        <v>2023</v>
      </c>
      <c r="D1028" t="s">
        <v>26</v>
      </c>
      <c r="E1028" s="3" t="str">
        <v>Unavailable</v>
      </c>
      <c r="F1028" s="3" t="str">
        <v>Unavailable</v>
      </c>
      <c r="G1028" t="str">
        <v>Unavailable</v>
      </c>
      <c r="H1028" t="str">
        <v>Unavailable</v>
      </c>
      <c r="I1028" t="str">
        <v>Unavailable</v>
      </c>
      <c r="J1028" t="str">
        <v>Unavailable</v>
      </c>
      <c r="K1028" t="str">
        <v>Unavailable</v>
      </c>
      <c r="L1028" t="str">
        <v>Unavailable</v>
      </c>
      <c r="M1028" t="str">
        <v>Unavailable</v>
      </c>
    </row>
    <row r="1029" spans="1:13">
      <c r="A1029" s="9" t="s">
        <v>550</v>
      </c>
      <c r="B1029" s="10" t="s">
        <v>551</v>
      </c>
      <c r="C1029">
        <v>2023</v>
      </c>
      <c r="D1029" t="s">
        <v>26</v>
      </c>
      <c r="E1029" s="3" t="str">
        <v>Unavailable</v>
      </c>
      <c r="F1029" s="3" t="str">
        <v>Unavailable</v>
      </c>
      <c r="G1029" t="str">
        <v>Unavailable</v>
      </c>
      <c r="H1029" t="str">
        <v>Unavailable</v>
      </c>
      <c r="I1029" t="str">
        <v>Unavailable</v>
      </c>
      <c r="J1029" t="str">
        <v>Unavailable</v>
      </c>
      <c r="K1029" t="str">
        <v>Unavailable</v>
      </c>
      <c r="L1029" t="str">
        <v>Unavailable</v>
      </c>
      <c r="M1029" t="str">
        <v>Unavailable</v>
      </c>
    </row>
    <row r="1030" spans="1:13">
      <c r="A1030" s="9" t="s">
        <v>552</v>
      </c>
      <c r="B1030" s="10" t="s">
        <v>553</v>
      </c>
      <c r="C1030">
        <v>2023</v>
      </c>
      <c r="D1030" t="s">
        <v>26</v>
      </c>
      <c r="E1030" s="3" t="str">
        <v>Unavailable</v>
      </c>
      <c r="F1030" s="3" t="str">
        <v>Unavailable</v>
      </c>
      <c r="G1030" t="str">
        <v>Unavailable</v>
      </c>
      <c r="H1030" t="str">
        <v>Unavailable</v>
      </c>
      <c r="I1030" t="str">
        <v>Unavailable</v>
      </c>
      <c r="J1030" t="str">
        <v>Unavailable</v>
      </c>
      <c r="K1030" t="str">
        <v>Unavailable</v>
      </c>
      <c r="L1030" t="str">
        <v>Unavailable</v>
      </c>
      <c r="M1030" t="str">
        <v>Unavailable</v>
      </c>
    </row>
    <row r="1031" spans="1:13">
      <c r="A1031" s="9" t="s">
        <v>554</v>
      </c>
      <c r="B1031" s="10" t="s">
        <v>555</v>
      </c>
      <c r="C1031">
        <v>2023</v>
      </c>
      <c r="D1031" t="s">
        <v>26</v>
      </c>
      <c r="E1031" s="3" t="str">
        <v>Unavailable</v>
      </c>
      <c r="F1031" s="3" t="str">
        <v>Unavailable</v>
      </c>
      <c r="G1031" t="str">
        <v>Unavailable</v>
      </c>
      <c r="H1031" t="str">
        <v>Unavailable</v>
      </c>
      <c r="I1031" t="str">
        <v>Unavailable</v>
      </c>
      <c r="J1031" t="str">
        <v>Unavailable</v>
      </c>
      <c r="K1031" t="str">
        <v>Unavailable</v>
      </c>
      <c r="L1031" t="str">
        <v>Unavailable</v>
      </c>
      <c r="M1031" t="str">
        <v>Unavailable</v>
      </c>
    </row>
    <row r="1032" spans="1:13">
      <c r="A1032" s="9" t="s">
        <v>556</v>
      </c>
      <c r="B1032" s="10" t="s">
        <v>557</v>
      </c>
      <c r="C1032">
        <v>2023</v>
      </c>
      <c r="D1032" t="s">
        <v>26</v>
      </c>
      <c r="E1032" s="3">
        <v>700611601</v>
      </c>
      <c r="F1032" s="3">
        <v>83844625</v>
      </c>
      <c r="G1032">
        <v>4772593</v>
      </c>
      <c r="H1032">
        <v>43418548</v>
      </c>
      <c r="I1032">
        <v>30614473</v>
      </c>
      <c r="J1032">
        <v>111626250</v>
      </c>
      <c r="K1032">
        <v>0.119673475</v>
      </c>
      <c r="L1032">
        <v>4.3696783000000003E-2</v>
      </c>
      <c r="M1032">
        <v>0.15932686500000001</v>
      </c>
    </row>
    <row r="1033" spans="1:13">
      <c r="A1033" s="9" t="s">
        <v>558</v>
      </c>
      <c r="B1033" s="10" t="s">
        <v>381</v>
      </c>
      <c r="C1033">
        <v>2023</v>
      </c>
      <c r="D1033" t="s">
        <v>26</v>
      </c>
      <c r="E1033" s="3" t="str">
        <v>2023 data not available yet.</v>
      </c>
      <c r="F1033" s="3" t="str">
        <v>2023 data not available yet.</v>
      </c>
      <c r="G1033" t="str">
        <v>2023 data not available yet.</v>
      </c>
      <c r="H1033" t="str">
        <v>2023 data not available yet.</v>
      </c>
      <c r="I1033" t="str">
        <v>2023 data not available yet.</v>
      </c>
      <c r="J1033" t="str">
        <v>2023 data not available yet.</v>
      </c>
      <c r="K1033" t="str">
        <v>2023 data not available yet.</v>
      </c>
      <c r="L1033" t="str">
        <v>2023 data not available yet.</v>
      </c>
      <c r="M1033" t="str">
        <v>2023 data not available yet.</v>
      </c>
    </row>
    <row r="1034" spans="1:13">
      <c r="A1034" s="9" t="s">
        <v>559</v>
      </c>
      <c r="B1034" s="10" t="s">
        <v>231</v>
      </c>
      <c r="C1034">
        <v>2023</v>
      </c>
      <c r="D1034" t="s">
        <v>26</v>
      </c>
      <c r="E1034" s="3" t="str">
        <v>2023 data not available yet.</v>
      </c>
      <c r="F1034" s="3" t="str">
        <v>2023 data not available yet.</v>
      </c>
      <c r="G1034" t="str">
        <v>2023 data not available yet.</v>
      </c>
      <c r="H1034" t="str">
        <v>2023 data not available yet.</v>
      </c>
      <c r="I1034" t="str">
        <v>2023 data not available yet.</v>
      </c>
      <c r="J1034" t="str">
        <v>2023 data not available yet.</v>
      </c>
      <c r="K1034" t="str">
        <v>2023 data not available yet.</v>
      </c>
      <c r="L1034" t="str">
        <v>2023 data not available yet.</v>
      </c>
      <c r="M1034" t="str">
        <v>2023 data not available yet.</v>
      </c>
    </row>
    <row r="1035" spans="1:13">
      <c r="A1035" s="9" t="s">
        <v>560</v>
      </c>
      <c r="B1035" s="10" t="s">
        <v>561</v>
      </c>
      <c r="C1035">
        <v>2023</v>
      </c>
      <c r="D1035" t="s">
        <v>26</v>
      </c>
      <c r="E1035" s="3">
        <v>370108596</v>
      </c>
      <c r="F1035" s="3">
        <v>24433119</v>
      </c>
      <c r="G1035">
        <v>13037558</v>
      </c>
      <c r="H1035">
        <v>0</v>
      </c>
      <c r="I1035">
        <v>4244845</v>
      </c>
      <c r="J1035">
        <v>29602272</v>
      </c>
      <c r="K1035">
        <v>6.6016081000000004E-2</v>
      </c>
      <c r="L1035">
        <v>1.1469188E-2</v>
      </c>
      <c r="M1035">
        <v>7.9982664999999994E-2</v>
      </c>
    </row>
    <row r="1036" spans="1:13">
      <c r="A1036" s="9" t="s">
        <v>562</v>
      </c>
      <c r="B1036" s="10" t="s">
        <v>563</v>
      </c>
      <c r="C1036">
        <v>2023</v>
      </c>
      <c r="D1036" t="s">
        <v>26</v>
      </c>
      <c r="E1036" s="3">
        <v>43287643</v>
      </c>
      <c r="F1036" s="3">
        <v>5788630</v>
      </c>
      <c r="G1036">
        <v>913563</v>
      </c>
      <c r="H1036">
        <v>1516069</v>
      </c>
      <c r="I1036">
        <v>-292593</v>
      </c>
      <c r="J1036">
        <v>6795142</v>
      </c>
      <c r="K1036">
        <v>0.13372476799999999</v>
      </c>
      <c r="L1036">
        <v>-6.7592729999999997E-3</v>
      </c>
      <c r="M1036">
        <v>0.156976484</v>
      </c>
    </row>
    <row r="1037" spans="1:13">
      <c r="A1037" s="9" t="s">
        <v>564</v>
      </c>
      <c r="B1037" s="10" t="s">
        <v>565</v>
      </c>
      <c r="C1037">
        <v>2023</v>
      </c>
      <c r="D1037" t="s">
        <v>26</v>
      </c>
      <c r="E1037" s="3">
        <v>33981287</v>
      </c>
      <c r="F1037" s="3">
        <v>10025348</v>
      </c>
      <c r="G1037">
        <v>3294606</v>
      </c>
      <c r="H1037">
        <v>115743</v>
      </c>
      <c r="I1037">
        <v>2543277</v>
      </c>
      <c r="J1037">
        <v>4434107</v>
      </c>
      <c r="K1037">
        <v>0.295025553</v>
      </c>
      <c r="L1037">
        <v>7.4843457000000002E-2</v>
      </c>
      <c r="M1037">
        <v>0.130486729</v>
      </c>
    </row>
    <row r="1038" spans="1:13">
      <c r="A1038" s="9" t="s">
        <v>566</v>
      </c>
      <c r="B1038" s="10" t="s">
        <v>567</v>
      </c>
      <c r="C1038">
        <v>2023</v>
      </c>
      <c r="D1038" t="s">
        <v>26</v>
      </c>
      <c r="E1038" s="3">
        <v>92485000</v>
      </c>
      <c r="F1038" s="3">
        <v>9447412</v>
      </c>
      <c r="G1038">
        <v>1541272</v>
      </c>
      <c r="H1038">
        <v>116404</v>
      </c>
      <c r="I1038">
        <v>3765695</v>
      </c>
      <c r="J1038">
        <v>9260760</v>
      </c>
      <c r="K1038">
        <v>0.102150749</v>
      </c>
      <c r="L1038">
        <v>4.0716819000000001E-2</v>
      </c>
      <c r="M1038">
        <v>0.10013256199999999</v>
      </c>
    </row>
    <row r="1039" spans="1:13">
      <c r="A1039" s="9" t="s">
        <v>568</v>
      </c>
      <c r="B1039" s="10" t="s">
        <v>569</v>
      </c>
      <c r="C1039">
        <v>2023</v>
      </c>
      <c r="D1039" t="s">
        <v>26</v>
      </c>
      <c r="E1039" s="3">
        <v>198842806</v>
      </c>
      <c r="F1039" s="3">
        <v>68711822</v>
      </c>
      <c r="G1039">
        <v>6291732</v>
      </c>
      <c r="H1039">
        <v>1940099</v>
      </c>
      <c r="I1039">
        <v>30347712</v>
      </c>
      <c r="J1039">
        <v>34666539</v>
      </c>
      <c r="K1039">
        <v>0.34555850100000002</v>
      </c>
      <c r="L1039">
        <v>0.15262162400000001</v>
      </c>
      <c r="M1039">
        <v>0.17434142899999999</v>
      </c>
    </row>
    <row r="1040" spans="1:13">
      <c r="A1040" s="9" t="s">
        <v>570</v>
      </c>
      <c r="B1040" s="10" t="s">
        <v>571</v>
      </c>
      <c r="C1040">
        <v>2023</v>
      </c>
      <c r="D1040" t="s">
        <v>26</v>
      </c>
      <c r="E1040" s="3">
        <v>100342402</v>
      </c>
      <c r="F1040" s="3">
        <v>31540861</v>
      </c>
      <c r="G1040">
        <v>1766078</v>
      </c>
      <c r="H1040">
        <v>657438</v>
      </c>
      <c r="I1040">
        <v>15710465</v>
      </c>
      <c r="J1040">
        <v>19923434</v>
      </c>
      <c r="K1040">
        <v>0.31433232999999999</v>
      </c>
      <c r="L1040">
        <v>0.156568556</v>
      </c>
      <c r="M1040">
        <v>0.198554486</v>
      </c>
    </row>
    <row r="1041" spans="1:13">
      <c r="A1041" s="9" t="s">
        <v>572</v>
      </c>
      <c r="B1041" s="10" t="s">
        <v>383</v>
      </c>
      <c r="C1041">
        <v>2023</v>
      </c>
      <c r="D1041" t="s">
        <v>26</v>
      </c>
      <c r="E1041" s="3">
        <v>65970573</v>
      </c>
      <c r="F1041" s="3">
        <v>52741468</v>
      </c>
      <c r="G1041">
        <v>2737990</v>
      </c>
      <c r="H1041">
        <v>6255280</v>
      </c>
      <c r="I1041">
        <v>28765944</v>
      </c>
      <c r="J1041">
        <v>58956535</v>
      </c>
      <c r="K1041">
        <v>0.79946960600000005</v>
      </c>
      <c r="L1041">
        <v>0.43604205200000001</v>
      </c>
      <c r="M1041">
        <v>0.89367929199999996</v>
      </c>
    </row>
    <row r="1042" spans="1:13">
      <c r="A1042" s="9" t="s">
        <v>573</v>
      </c>
      <c r="B1042" s="10" t="s">
        <v>445</v>
      </c>
      <c r="C1042">
        <v>2023</v>
      </c>
      <c r="D1042" t="s">
        <v>26</v>
      </c>
      <c r="E1042" s="3">
        <v>281053038</v>
      </c>
      <c r="F1042" s="3">
        <v>83441273</v>
      </c>
      <c r="G1042">
        <v>5354040</v>
      </c>
      <c r="H1042">
        <v>2263079</v>
      </c>
      <c r="I1042">
        <v>12285277</v>
      </c>
      <c r="J1042">
        <v>27800939</v>
      </c>
      <c r="K1042">
        <v>0.29688799500000002</v>
      </c>
      <c r="L1042">
        <v>4.3711596999999998E-2</v>
      </c>
      <c r="M1042">
        <v>9.8917056000000003E-2</v>
      </c>
    </row>
    <row r="1043" spans="1:13">
      <c r="A1043" s="9" t="s">
        <v>574</v>
      </c>
      <c r="B1043" s="10" t="s">
        <v>575</v>
      </c>
      <c r="C1043">
        <v>2023</v>
      </c>
      <c r="D1043" t="s">
        <v>26</v>
      </c>
      <c r="E1043" s="3">
        <v>61737716</v>
      </c>
      <c r="F1043" s="3">
        <v>50679554</v>
      </c>
      <c r="G1043">
        <v>6579941</v>
      </c>
      <c r="H1043">
        <v>0</v>
      </c>
      <c r="I1043">
        <v>42184336</v>
      </c>
      <c r="J1043">
        <v>53626412</v>
      </c>
      <c r="K1043">
        <v>0.82088482200000001</v>
      </c>
      <c r="L1043">
        <v>0.68328306800000005</v>
      </c>
      <c r="M1043">
        <v>0.86861671399999996</v>
      </c>
    </row>
    <row r="1044" spans="1:13">
      <c r="A1044" s="9" t="s">
        <v>576</v>
      </c>
      <c r="B1044" s="10" t="s">
        <v>577</v>
      </c>
      <c r="C1044">
        <v>2023</v>
      </c>
      <c r="D1044" t="s">
        <v>26</v>
      </c>
      <c r="E1044" s="3">
        <v>229811093</v>
      </c>
      <c r="F1044" s="3">
        <v>14360233</v>
      </c>
      <c r="G1044">
        <v>5325093</v>
      </c>
      <c r="H1044">
        <v>68754</v>
      </c>
      <c r="I1044">
        <v>1741216</v>
      </c>
      <c r="J1044">
        <v>2935055</v>
      </c>
      <c r="K1044">
        <v>6.2487119000000001E-2</v>
      </c>
      <c r="L1044">
        <v>7.5767270000000001E-3</v>
      </c>
      <c r="M1044">
        <v>1.2771599E-2</v>
      </c>
    </row>
    <row r="1045" spans="1:13">
      <c r="A1045" s="9" t="s">
        <v>578</v>
      </c>
      <c r="B1045" s="10" t="s">
        <v>579</v>
      </c>
      <c r="C1045">
        <v>2023</v>
      </c>
      <c r="D1045" t="s">
        <v>26</v>
      </c>
      <c r="E1045" s="3">
        <v>455308255</v>
      </c>
      <c r="F1045" s="3">
        <v>57166345</v>
      </c>
      <c r="G1045">
        <v>1295390</v>
      </c>
      <c r="H1045">
        <v>48851638</v>
      </c>
      <c r="I1045">
        <v>9373882</v>
      </c>
      <c r="J1045">
        <v>81776440</v>
      </c>
      <c r="K1045">
        <v>0.125555257</v>
      </c>
      <c r="L1045">
        <v>2.058799E-2</v>
      </c>
      <c r="M1045">
        <v>0.179606759</v>
      </c>
    </row>
    <row r="1046" spans="1:13">
      <c r="A1046" s="9" t="s">
        <v>580</v>
      </c>
      <c r="B1046" s="10" t="s">
        <v>581</v>
      </c>
      <c r="C1046">
        <v>2023</v>
      </c>
      <c r="D1046" t="s">
        <v>26</v>
      </c>
      <c r="E1046" s="3">
        <v>47277648</v>
      </c>
      <c r="F1046" s="3">
        <v>17548286</v>
      </c>
      <c r="G1046">
        <v>2427036</v>
      </c>
      <c r="H1046">
        <v>257776</v>
      </c>
      <c r="I1046">
        <v>3106150</v>
      </c>
      <c r="J1046">
        <v>6150732</v>
      </c>
      <c r="K1046">
        <v>0.37117510599999998</v>
      </c>
      <c r="L1046">
        <v>6.5700179999999997E-2</v>
      </c>
      <c r="M1046">
        <v>0.130098096</v>
      </c>
    </row>
    <row r="1047" spans="1:13">
      <c r="A1047" s="9" t="s">
        <v>582</v>
      </c>
      <c r="B1047" s="10" t="s">
        <v>583</v>
      </c>
      <c r="C1047">
        <v>2023</v>
      </c>
      <c r="D1047" t="s">
        <v>26</v>
      </c>
      <c r="E1047" s="3">
        <v>446004137</v>
      </c>
      <c r="F1047" s="3">
        <v>107938462</v>
      </c>
      <c r="G1047">
        <v>19798164</v>
      </c>
      <c r="H1047">
        <v>1251160</v>
      </c>
      <c r="I1047">
        <v>33588955</v>
      </c>
      <c r="J1047">
        <v>51926333</v>
      </c>
      <c r="K1047">
        <v>0.24201224399999999</v>
      </c>
      <c r="L1047">
        <v>7.5310859999999993E-2</v>
      </c>
      <c r="M1047">
        <v>0.11642567600000001</v>
      </c>
    </row>
    <row r="1048" spans="1:13">
      <c r="A1048" s="9" t="s">
        <v>584</v>
      </c>
      <c r="B1048" s="10" t="s">
        <v>447</v>
      </c>
      <c r="C1048">
        <v>2023</v>
      </c>
      <c r="D1048" t="s">
        <v>26</v>
      </c>
      <c r="E1048" s="3">
        <v>1784755283</v>
      </c>
      <c r="F1048" s="3">
        <v>405877523</v>
      </c>
      <c r="G1048">
        <v>43625843</v>
      </c>
      <c r="H1048">
        <v>5456944</v>
      </c>
      <c r="I1048">
        <v>125336967</v>
      </c>
      <c r="J1048">
        <v>203260741</v>
      </c>
      <c r="K1048">
        <v>0.227413543</v>
      </c>
      <c r="L1048">
        <v>7.0226416E-2</v>
      </c>
      <c r="M1048">
        <v>0.11388717700000001</v>
      </c>
    </row>
    <row r="1049" spans="1:13">
      <c r="A1049" s="9" t="s">
        <v>585</v>
      </c>
      <c r="B1049" s="10" t="s">
        <v>586</v>
      </c>
      <c r="C1049">
        <v>2023</v>
      </c>
      <c r="D1049" t="s">
        <v>26</v>
      </c>
      <c r="E1049" s="3">
        <v>223318301</v>
      </c>
      <c r="F1049" s="3">
        <v>98752659</v>
      </c>
      <c r="G1049">
        <v>2917615</v>
      </c>
      <c r="H1049">
        <v>654283</v>
      </c>
      <c r="I1049">
        <v>33515220</v>
      </c>
      <c r="J1049">
        <v>39772868</v>
      </c>
      <c r="K1049">
        <v>0.44220585000000001</v>
      </c>
      <c r="L1049">
        <v>0.150078251</v>
      </c>
      <c r="M1049">
        <v>0.17809945599999999</v>
      </c>
    </row>
    <row r="1050" spans="1:13">
      <c r="A1050" s="9" t="s">
        <v>587</v>
      </c>
      <c r="B1050" s="10" t="s">
        <v>588</v>
      </c>
      <c r="C1050">
        <v>2023</v>
      </c>
      <c r="D1050" t="s">
        <v>26</v>
      </c>
      <c r="E1050" s="3">
        <v>721511577</v>
      </c>
      <c r="F1050" s="3">
        <v>131869314</v>
      </c>
      <c r="G1050">
        <v>78448953</v>
      </c>
      <c r="H1050">
        <v>1818322</v>
      </c>
      <c r="I1050">
        <v>81469112</v>
      </c>
      <c r="J1050">
        <v>95200656</v>
      </c>
      <c r="K1050">
        <v>0.18276811900000001</v>
      </c>
      <c r="L1050">
        <v>0.11291449000000001</v>
      </c>
      <c r="M1050">
        <v>0.131946124</v>
      </c>
    </row>
    <row r="1051" spans="1:13">
      <c r="A1051" s="9" t="s">
        <v>589</v>
      </c>
      <c r="B1051" s="10" t="s">
        <v>590</v>
      </c>
      <c r="C1051">
        <v>2023</v>
      </c>
      <c r="D1051" t="s">
        <v>26</v>
      </c>
      <c r="E1051" s="3">
        <v>135041376</v>
      </c>
      <c r="F1051" s="3">
        <v>43292858</v>
      </c>
      <c r="G1051">
        <v>9985383</v>
      </c>
      <c r="H1051">
        <v>1340717</v>
      </c>
      <c r="I1051">
        <v>46575187</v>
      </c>
      <c r="J1051">
        <v>55970835</v>
      </c>
      <c r="K1051">
        <v>0.32058957999999999</v>
      </c>
      <c r="L1051">
        <v>0.34489567900000001</v>
      </c>
      <c r="M1051">
        <v>0.414471747</v>
      </c>
    </row>
    <row r="1052" spans="1:13">
      <c r="A1052" s="9" t="s">
        <v>591</v>
      </c>
      <c r="B1052" s="10" t="s">
        <v>592</v>
      </c>
      <c r="C1052">
        <v>2023</v>
      </c>
      <c r="D1052" t="s">
        <v>26</v>
      </c>
      <c r="E1052" s="3">
        <v>806923784</v>
      </c>
      <c r="F1052" s="3">
        <v>190037541</v>
      </c>
      <c r="G1052">
        <v>18150725</v>
      </c>
      <c r="H1052">
        <v>39864806</v>
      </c>
      <c r="I1052">
        <v>38087678</v>
      </c>
      <c r="J1052">
        <v>111106288</v>
      </c>
      <c r="K1052">
        <v>0.23550866200000001</v>
      </c>
      <c r="L1052">
        <v>4.7201084999999997E-2</v>
      </c>
      <c r="M1052">
        <v>0.13769118</v>
      </c>
    </row>
    <row r="1053" spans="1:13">
      <c r="A1053" s="9" t="s">
        <v>593</v>
      </c>
      <c r="B1053" s="10" t="s">
        <v>594</v>
      </c>
      <c r="C1053">
        <v>2023</v>
      </c>
      <c r="D1053" t="s">
        <v>26</v>
      </c>
      <c r="E1053" s="3">
        <v>393982137</v>
      </c>
      <c r="F1053" s="3">
        <v>149700926</v>
      </c>
      <c r="G1053">
        <v>14503946</v>
      </c>
      <c r="H1053">
        <v>4288350</v>
      </c>
      <c r="I1053">
        <v>67664553</v>
      </c>
      <c r="J1053">
        <v>113289733</v>
      </c>
      <c r="K1053">
        <v>0.37996881599999999</v>
      </c>
      <c r="L1053">
        <v>0.171745231</v>
      </c>
      <c r="M1053">
        <v>0.28755043000000002</v>
      </c>
    </row>
    <row r="1054" spans="1:13">
      <c r="A1054" s="9" t="s">
        <v>595</v>
      </c>
      <c r="B1054" s="10" t="s">
        <v>596</v>
      </c>
      <c r="C1054">
        <v>2023</v>
      </c>
      <c r="D1054" t="s">
        <v>26</v>
      </c>
      <c r="E1054" s="3">
        <v>76873031</v>
      </c>
      <c r="F1054" s="3">
        <v>39006820</v>
      </c>
      <c r="G1054">
        <v>2274126</v>
      </c>
      <c r="H1054">
        <v>2040960</v>
      </c>
      <c r="I1054">
        <v>4104625</v>
      </c>
      <c r="J1054">
        <v>11064743</v>
      </c>
      <c r="K1054">
        <v>0.50741878500000004</v>
      </c>
      <c r="L1054">
        <v>5.3394864E-2</v>
      </c>
      <c r="M1054">
        <v>0.14393530299999999</v>
      </c>
    </row>
    <row r="1055" spans="1:13">
      <c r="A1055" s="9" t="s">
        <v>597</v>
      </c>
      <c r="B1055" s="10" t="s">
        <v>598</v>
      </c>
      <c r="C1055">
        <v>2023</v>
      </c>
      <c r="D1055" t="s">
        <v>26</v>
      </c>
      <c r="E1055" s="3">
        <v>113341010</v>
      </c>
      <c r="F1055" s="3">
        <v>33882725</v>
      </c>
      <c r="G1055">
        <v>3250181</v>
      </c>
      <c r="H1055">
        <v>81107</v>
      </c>
      <c r="I1055">
        <v>5980634</v>
      </c>
      <c r="J1055">
        <v>10824449</v>
      </c>
      <c r="K1055">
        <v>0.29894497199999998</v>
      </c>
      <c r="L1055">
        <v>5.2766726E-2</v>
      </c>
      <c r="M1055">
        <v>9.5503375000000001E-2</v>
      </c>
    </row>
    <row r="1056" spans="1:13">
      <c r="A1056" s="9" t="s">
        <v>599</v>
      </c>
      <c r="B1056" s="10" t="s">
        <v>600</v>
      </c>
      <c r="C1056">
        <v>2023</v>
      </c>
      <c r="D1056" t="s">
        <v>26</v>
      </c>
      <c r="E1056" s="3">
        <v>190369167</v>
      </c>
      <c r="F1056" s="3">
        <v>38473882</v>
      </c>
      <c r="G1056">
        <v>7066292</v>
      </c>
      <c r="H1056">
        <v>1164714</v>
      </c>
      <c r="I1056">
        <v>23081725</v>
      </c>
      <c r="J1056">
        <v>27069881</v>
      </c>
      <c r="K1056">
        <v>0.202101436</v>
      </c>
      <c r="L1056">
        <v>0.121247182</v>
      </c>
      <c r="M1056">
        <v>0.11880605599999999</v>
      </c>
    </row>
    <row r="1057" spans="1:13">
      <c r="A1057" s="9" t="s">
        <v>601</v>
      </c>
      <c r="B1057" s="10" t="s">
        <v>602</v>
      </c>
      <c r="C1057">
        <v>2023</v>
      </c>
      <c r="D1057" t="s">
        <v>26</v>
      </c>
      <c r="E1057" s="3">
        <v>1436019591</v>
      </c>
      <c r="F1057" s="3">
        <v>298091219</v>
      </c>
      <c r="G1057">
        <v>13583409</v>
      </c>
      <c r="H1057">
        <v>30145827</v>
      </c>
      <c r="I1057">
        <v>109340966</v>
      </c>
      <c r="J1057">
        <v>151666545</v>
      </c>
      <c r="K1057">
        <v>0.20758158199999999</v>
      </c>
      <c r="L1057">
        <v>7.6141694999999995E-2</v>
      </c>
      <c r="M1057">
        <v>0.10561593</v>
      </c>
    </row>
    <row r="1058" spans="1:13">
      <c r="A1058" s="9" t="s">
        <v>603</v>
      </c>
      <c r="B1058" s="10" t="s">
        <v>604</v>
      </c>
      <c r="C1058">
        <v>2023</v>
      </c>
      <c r="D1058" t="s">
        <v>26</v>
      </c>
      <c r="E1058" s="3">
        <v>62192271</v>
      </c>
      <c r="F1058" s="3">
        <v>26768186</v>
      </c>
      <c r="G1058">
        <v>1452542</v>
      </c>
      <c r="H1058">
        <v>311768</v>
      </c>
      <c r="I1058">
        <v>5998274</v>
      </c>
      <c r="J1058">
        <v>10223887</v>
      </c>
      <c r="K1058">
        <v>0.43041017100000001</v>
      </c>
      <c r="L1058">
        <v>9.6447257999999994E-2</v>
      </c>
      <c r="M1058">
        <v>0.164391601</v>
      </c>
    </row>
    <row r="1059" spans="1:13">
      <c r="A1059" s="9" t="s">
        <v>605</v>
      </c>
      <c r="B1059" s="10" t="s">
        <v>606</v>
      </c>
      <c r="C1059">
        <v>2023</v>
      </c>
      <c r="D1059" t="s">
        <v>26</v>
      </c>
      <c r="E1059" s="3">
        <v>301933958</v>
      </c>
      <c r="F1059" s="3">
        <v>63967821</v>
      </c>
      <c r="G1059">
        <v>5032610</v>
      </c>
      <c r="H1059">
        <v>306153</v>
      </c>
      <c r="I1059">
        <v>15959129</v>
      </c>
      <c r="J1059">
        <v>24024505</v>
      </c>
      <c r="K1059">
        <v>0.211860307</v>
      </c>
      <c r="L1059">
        <v>5.2856357E-2</v>
      </c>
      <c r="M1059">
        <v>7.9568740999999998E-2</v>
      </c>
    </row>
    <row r="1060" spans="1:13">
      <c r="A1060" s="9" t="s">
        <v>607</v>
      </c>
      <c r="B1060" s="10" t="s">
        <v>608</v>
      </c>
      <c r="C1060">
        <v>2023</v>
      </c>
      <c r="D1060" t="s">
        <v>26</v>
      </c>
      <c r="E1060" s="3">
        <v>215224567</v>
      </c>
      <c r="F1060" s="3">
        <v>64857975</v>
      </c>
      <c r="G1060">
        <v>4669934</v>
      </c>
      <c r="H1060">
        <v>1632936</v>
      </c>
      <c r="I1060">
        <v>13040322</v>
      </c>
      <c r="J1060">
        <v>20672877</v>
      </c>
      <c r="K1060">
        <v>0.30135023999999999</v>
      </c>
      <c r="L1060">
        <v>6.0589375000000001E-2</v>
      </c>
      <c r="M1060">
        <v>9.6052589999999993E-2</v>
      </c>
    </row>
    <row r="1061" spans="1:13">
      <c r="A1061" s="9" t="s">
        <v>609</v>
      </c>
      <c r="B1061" s="10" t="s">
        <v>610</v>
      </c>
      <c r="C1061">
        <v>2023</v>
      </c>
      <c r="D1061" t="s">
        <v>26</v>
      </c>
      <c r="E1061" s="3">
        <v>150830296</v>
      </c>
      <c r="F1061" s="3">
        <v>39270257</v>
      </c>
      <c r="G1061">
        <v>8018174</v>
      </c>
      <c r="H1061">
        <v>2636943</v>
      </c>
      <c r="I1061">
        <v>10138204</v>
      </c>
      <c r="J1061">
        <v>14662210</v>
      </c>
      <c r="K1061">
        <v>0.26036053799999997</v>
      </c>
      <c r="L1061">
        <v>6.7215966000000002E-2</v>
      </c>
      <c r="M1061">
        <v>9.7209980000000001E-2</v>
      </c>
    </row>
    <row r="1062" spans="1:13">
      <c r="A1062" s="9" t="s">
        <v>611</v>
      </c>
      <c r="B1062" s="10" t="s">
        <v>612</v>
      </c>
      <c r="C1062">
        <v>2023</v>
      </c>
      <c r="D1062" t="s">
        <v>26</v>
      </c>
      <c r="E1062" s="3">
        <v>631908928</v>
      </c>
      <c r="F1062" s="3">
        <v>38686995</v>
      </c>
      <c r="G1062">
        <v>3326104</v>
      </c>
      <c r="H1062">
        <v>3027375</v>
      </c>
      <c r="I1062">
        <v>23818079</v>
      </c>
      <c r="J1062">
        <v>35852675</v>
      </c>
      <c r="K1062">
        <v>6.1222421999999999E-2</v>
      </c>
      <c r="L1062">
        <v>3.7692265000000003E-2</v>
      </c>
      <c r="M1062">
        <v>5.6737092000000003E-2</v>
      </c>
    </row>
    <row r="1063" spans="1:13">
      <c r="A1063" s="9" t="s">
        <v>613</v>
      </c>
      <c r="B1063" s="10" t="s">
        <v>614</v>
      </c>
      <c r="C1063">
        <v>2023</v>
      </c>
      <c r="D1063" t="s">
        <v>26</v>
      </c>
      <c r="E1063" s="3">
        <v>92905710</v>
      </c>
      <c r="F1063" s="3">
        <v>57563510</v>
      </c>
      <c r="G1063">
        <v>3972615</v>
      </c>
      <c r="H1063">
        <v>2060708</v>
      </c>
      <c r="I1063">
        <v>28671510</v>
      </c>
      <c r="J1063">
        <v>39928878</v>
      </c>
      <c r="K1063">
        <v>0.61959065800000002</v>
      </c>
      <c r="L1063">
        <v>0.30860869600000002</v>
      </c>
      <c r="M1063">
        <v>0.429778514</v>
      </c>
    </row>
    <row r="1064" spans="1:13">
      <c r="A1064" s="9" t="s">
        <v>615</v>
      </c>
      <c r="B1064" s="10" t="s">
        <v>616</v>
      </c>
      <c r="C1064">
        <v>2023</v>
      </c>
      <c r="D1064" t="s">
        <v>26</v>
      </c>
      <c r="E1064" s="3">
        <v>209173306</v>
      </c>
      <c r="F1064" s="3">
        <v>44694954</v>
      </c>
      <c r="G1064">
        <v>2012399</v>
      </c>
      <c r="H1064">
        <v>9262133</v>
      </c>
      <c r="I1064">
        <v>9339246</v>
      </c>
      <c r="J1064">
        <v>20526251</v>
      </c>
      <c r="K1064">
        <v>0.213674273</v>
      </c>
      <c r="L1064">
        <v>4.4648365000000002E-2</v>
      </c>
      <c r="M1064">
        <v>9.8130356000000002E-2</v>
      </c>
    </row>
    <row r="1065" spans="1:13">
      <c r="A1065" s="9" t="s">
        <v>617</v>
      </c>
      <c r="B1065" s="10" t="s">
        <v>618</v>
      </c>
      <c r="C1065">
        <v>2023</v>
      </c>
      <c r="D1065" t="s">
        <v>26</v>
      </c>
      <c r="E1065" s="3">
        <v>554653846</v>
      </c>
      <c r="F1065" s="3">
        <v>73739245</v>
      </c>
      <c r="G1065">
        <v>4311486</v>
      </c>
      <c r="H1065">
        <v>2866633</v>
      </c>
      <c r="I1065">
        <v>36559750</v>
      </c>
      <c r="J1065">
        <v>44359351</v>
      </c>
      <c r="K1065">
        <v>0.13294642300000001</v>
      </c>
      <c r="L1065">
        <v>6.5914533999999997E-2</v>
      </c>
      <c r="M1065">
        <v>7.9976640000000002E-2</v>
      </c>
    </row>
    <row r="1066" spans="1:13">
      <c r="A1066" s="9" t="s">
        <v>619</v>
      </c>
      <c r="B1066" s="10" t="s">
        <v>620</v>
      </c>
      <c r="C1066">
        <v>2023</v>
      </c>
      <c r="D1066" t="s">
        <v>26</v>
      </c>
      <c r="E1066" s="3">
        <v>50980173</v>
      </c>
      <c r="F1066" s="3">
        <v>16940950</v>
      </c>
      <c r="G1066">
        <v>808270</v>
      </c>
      <c r="H1066">
        <v>179835</v>
      </c>
      <c r="I1066">
        <v>13662792</v>
      </c>
      <c r="J1066">
        <v>15608073</v>
      </c>
      <c r="K1066">
        <v>0.33230467899999999</v>
      </c>
      <c r="L1066">
        <v>0.26800207199999998</v>
      </c>
      <c r="M1066">
        <v>0.30615967100000002</v>
      </c>
    </row>
    <row r="1067" spans="1:13">
      <c r="A1067" s="9" t="s">
        <v>621</v>
      </c>
      <c r="B1067" s="10" t="s">
        <v>622</v>
      </c>
      <c r="C1067">
        <v>2023</v>
      </c>
      <c r="D1067" t="s">
        <v>26</v>
      </c>
      <c r="E1067" s="3">
        <v>112087213</v>
      </c>
      <c r="F1067" s="3">
        <v>18231573</v>
      </c>
      <c r="G1067">
        <v>1601618</v>
      </c>
      <c r="H1067">
        <v>947396</v>
      </c>
      <c r="I1067">
        <v>2834958</v>
      </c>
      <c r="J1067">
        <v>5921543</v>
      </c>
      <c r="K1067">
        <v>0.162655244</v>
      </c>
      <c r="L1067">
        <v>2.5292430000000001E-2</v>
      </c>
      <c r="M1067">
        <v>5.2829781999999999E-2</v>
      </c>
    </row>
    <row r="1068" spans="1:13">
      <c r="A1068" s="9" t="s">
        <v>623</v>
      </c>
      <c r="B1068" s="10" t="s">
        <v>624</v>
      </c>
      <c r="C1068">
        <v>2023</v>
      </c>
      <c r="D1068" t="s">
        <v>26</v>
      </c>
      <c r="E1068" s="3">
        <v>182352491</v>
      </c>
      <c r="F1068" s="3">
        <v>73769391</v>
      </c>
      <c r="G1068">
        <v>6054623</v>
      </c>
      <c r="H1068">
        <v>624396</v>
      </c>
      <c r="I1068">
        <v>52382249</v>
      </c>
      <c r="J1068">
        <v>65279130</v>
      </c>
      <c r="K1068">
        <v>0.40454282000000003</v>
      </c>
      <c r="L1068">
        <v>0.28725820400000002</v>
      </c>
      <c r="M1068">
        <v>0.35798321</v>
      </c>
    </row>
    <row r="1069" spans="1:13">
      <c r="A1069" s="9" t="s">
        <v>625</v>
      </c>
      <c r="B1069" s="10" t="s">
        <v>626</v>
      </c>
      <c r="C1069">
        <v>2023</v>
      </c>
      <c r="D1069" t="s">
        <v>26</v>
      </c>
      <c r="E1069" s="3">
        <v>164240496</v>
      </c>
      <c r="F1069" s="3">
        <v>42498589</v>
      </c>
      <c r="G1069">
        <v>1712877</v>
      </c>
      <c r="H1069">
        <v>9438740</v>
      </c>
      <c r="I1069">
        <v>22687142</v>
      </c>
      <c r="J1069">
        <v>39726006</v>
      </c>
      <c r="K1069">
        <v>0.25875828499999998</v>
      </c>
      <c r="L1069">
        <v>0.13813366699999999</v>
      </c>
      <c r="M1069">
        <v>0.24187704600000001</v>
      </c>
    </row>
    <row r="1070" spans="1:13">
      <c r="A1070" s="9" t="s">
        <v>627</v>
      </c>
      <c r="B1070" s="10" t="s">
        <v>628</v>
      </c>
      <c r="C1070">
        <v>2023</v>
      </c>
      <c r="D1070" t="s">
        <v>26</v>
      </c>
      <c r="E1070" s="3">
        <v>156647002</v>
      </c>
      <c r="F1070" s="3">
        <v>27748434</v>
      </c>
      <c r="G1070">
        <v>1479097</v>
      </c>
      <c r="H1070">
        <v>2713724</v>
      </c>
      <c r="I1070">
        <v>13030774</v>
      </c>
      <c r="J1070">
        <v>16852090</v>
      </c>
      <c r="K1070">
        <v>0.17713989799999999</v>
      </c>
      <c r="L1070">
        <v>8.3185595000000001E-2</v>
      </c>
      <c r="M1070">
        <v>0.107580035</v>
      </c>
    </row>
    <row r="1071" spans="1:13">
      <c r="A1071" s="9" t="s">
        <v>629</v>
      </c>
      <c r="B1071" s="10" t="s">
        <v>630</v>
      </c>
      <c r="C1071">
        <v>2023</v>
      </c>
      <c r="D1071" t="s">
        <v>26</v>
      </c>
      <c r="E1071" s="3">
        <v>144327887</v>
      </c>
      <c r="F1071" s="3">
        <v>34827887</v>
      </c>
      <c r="G1071">
        <v>13878842</v>
      </c>
      <c r="H1071">
        <v>1125033</v>
      </c>
      <c r="I1071">
        <v>5819222</v>
      </c>
      <c r="J1071">
        <v>8426443</v>
      </c>
      <c r="K1071">
        <v>0.24131086299999999</v>
      </c>
      <c r="L1071">
        <v>4.0319457000000003E-2</v>
      </c>
      <c r="M1071">
        <v>5.8384024999999999E-2</v>
      </c>
    </row>
    <row r="1072" spans="1:13">
      <c r="A1072" s="9" t="s">
        <v>631</v>
      </c>
      <c r="B1072" s="10" t="s">
        <v>632</v>
      </c>
      <c r="C1072">
        <v>2023</v>
      </c>
      <c r="D1072" t="s">
        <v>26</v>
      </c>
      <c r="E1072" s="3">
        <v>194294143</v>
      </c>
      <c r="F1072" s="3">
        <v>56460772</v>
      </c>
      <c r="G1072">
        <v>3254798</v>
      </c>
      <c r="H1072">
        <v>0</v>
      </c>
      <c r="I1072">
        <v>28673693</v>
      </c>
      <c r="J1072">
        <v>33462790</v>
      </c>
      <c r="K1072">
        <v>0.29059430800000002</v>
      </c>
      <c r="L1072">
        <v>0.14757878199999999</v>
      </c>
      <c r="M1072">
        <v>0.17222747699999999</v>
      </c>
    </row>
    <row r="1073" spans="1:13">
      <c r="A1073" s="9" t="s">
        <v>633</v>
      </c>
      <c r="B1073" s="10" t="s">
        <v>634</v>
      </c>
      <c r="C1073">
        <v>2023</v>
      </c>
      <c r="D1073" t="s">
        <v>26</v>
      </c>
      <c r="E1073" s="3">
        <v>29323578</v>
      </c>
      <c r="F1073" s="3">
        <v>11435527</v>
      </c>
      <c r="G1073">
        <v>3821017</v>
      </c>
      <c r="H1073">
        <v>16813</v>
      </c>
      <c r="I1073">
        <v>5362225</v>
      </c>
      <c r="J1073">
        <v>6526057</v>
      </c>
      <c r="K1073">
        <v>0.38997720499999999</v>
      </c>
      <c r="L1073">
        <v>0.18286394</v>
      </c>
      <c r="M1073">
        <v>0.218566336</v>
      </c>
    </row>
    <row r="1074" spans="1:13">
      <c r="A1074" s="9" t="s">
        <v>635</v>
      </c>
      <c r="B1074" s="10" t="s">
        <v>636</v>
      </c>
      <c r="C1074">
        <v>2023</v>
      </c>
      <c r="D1074" t="s">
        <v>26</v>
      </c>
      <c r="E1074" s="3">
        <v>142162794</v>
      </c>
      <c r="F1074" s="3">
        <v>21482459</v>
      </c>
      <c r="G1074">
        <v>1673472</v>
      </c>
      <c r="H1074">
        <v>1180959</v>
      </c>
      <c r="I1074">
        <v>4275065</v>
      </c>
      <c r="J1074">
        <v>11482481</v>
      </c>
      <c r="K1074">
        <v>0.151111683</v>
      </c>
      <c r="L1074">
        <v>3.0071615999999999E-2</v>
      </c>
      <c r="M1074">
        <v>8.0769944999999996E-2</v>
      </c>
    </row>
    <row r="1075" spans="1:13">
      <c r="A1075" s="9" t="s">
        <v>637</v>
      </c>
      <c r="B1075" s="10" t="s">
        <v>638</v>
      </c>
      <c r="C1075">
        <v>2023</v>
      </c>
      <c r="D1075" t="s">
        <v>26</v>
      </c>
      <c r="E1075" s="3">
        <v>89696660</v>
      </c>
      <c r="F1075" s="3">
        <v>4140116</v>
      </c>
      <c r="G1075">
        <v>1027301</v>
      </c>
      <c r="H1075">
        <v>104077</v>
      </c>
      <c r="I1075">
        <v>-4786703</v>
      </c>
      <c r="J1075">
        <v>-3437249</v>
      </c>
      <c r="K1075">
        <v>4.6156858000000002E-2</v>
      </c>
      <c r="L1075">
        <v>-5.3365454E-2</v>
      </c>
      <c r="M1075">
        <v>-3.8320814000000002E-2</v>
      </c>
    </row>
    <row r="1076" spans="1:13">
      <c r="A1076" s="9" t="s">
        <v>639</v>
      </c>
      <c r="B1076" s="10" t="s">
        <v>640</v>
      </c>
      <c r="C1076">
        <v>2023</v>
      </c>
      <c r="D1076" t="s">
        <v>26</v>
      </c>
      <c r="E1076" s="3">
        <v>251336133</v>
      </c>
      <c r="F1076" s="3">
        <v>32162976</v>
      </c>
      <c r="G1076">
        <v>3553872</v>
      </c>
      <c r="H1076">
        <v>3191107</v>
      </c>
      <c r="I1076">
        <v>11990644</v>
      </c>
      <c r="J1076">
        <v>23526659</v>
      </c>
      <c r="K1076">
        <v>0.12796797500000001</v>
      </c>
      <c r="L1076">
        <v>4.7707601000000002E-2</v>
      </c>
      <c r="M1076">
        <v>9.3606354000000003E-2</v>
      </c>
    </row>
    <row r="1077" spans="1:13">
      <c r="A1077" s="9" t="s">
        <v>641</v>
      </c>
      <c r="B1077" s="10" t="s">
        <v>642</v>
      </c>
      <c r="C1077">
        <v>2023</v>
      </c>
      <c r="D1077" t="s">
        <v>26</v>
      </c>
      <c r="E1077" s="3">
        <v>308189985</v>
      </c>
      <c r="F1077" s="3">
        <v>179568870</v>
      </c>
      <c r="G1077">
        <v>36581558</v>
      </c>
      <c r="H1077">
        <v>1169100</v>
      </c>
      <c r="I1077">
        <v>42670755</v>
      </c>
      <c r="J1077">
        <v>45612702</v>
      </c>
      <c r="K1077">
        <v>0.58265640900000004</v>
      </c>
      <c r="L1077">
        <v>0.13845600799999999</v>
      </c>
      <c r="M1077">
        <v>0.14800189599999999</v>
      </c>
    </row>
    <row r="1078" spans="1:13">
      <c r="A1078" s="9" t="s">
        <v>643</v>
      </c>
      <c r="B1078" s="10" t="s">
        <v>644</v>
      </c>
      <c r="C1078">
        <v>2023</v>
      </c>
      <c r="D1078" t="s">
        <v>26</v>
      </c>
      <c r="E1078" s="3">
        <v>80237279</v>
      </c>
      <c r="F1078" s="3">
        <v>34592560</v>
      </c>
      <c r="G1078">
        <v>4842302</v>
      </c>
      <c r="H1078">
        <v>382339</v>
      </c>
      <c r="I1078">
        <v>17370295</v>
      </c>
      <c r="J1078">
        <v>22747876</v>
      </c>
      <c r="K1078">
        <v>0.431128279</v>
      </c>
      <c r="L1078">
        <v>0.21648659100000001</v>
      </c>
      <c r="M1078">
        <v>0.28350756999999999</v>
      </c>
    </row>
    <row r="1079" spans="1:13">
      <c r="A1079" s="9" t="s">
        <v>645</v>
      </c>
      <c r="B1079" s="10" t="s">
        <v>646</v>
      </c>
      <c r="C1079">
        <v>2023</v>
      </c>
      <c r="D1079" t="s">
        <v>26</v>
      </c>
      <c r="E1079" s="3">
        <v>51884775</v>
      </c>
      <c r="F1079" s="3">
        <v>33497633</v>
      </c>
      <c r="G1079">
        <v>479626</v>
      </c>
      <c r="H1079">
        <v>6348</v>
      </c>
      <c r="I1079">
        <v>18881622</v>
      </c>
      <c r="J1079">
        <v>22955548</v>
      </c>
      <c r="K1079">
        <v>0.64561584800000005</v>
      </c>
      <c r="L1079">
        <v>0.363914501</v>
      </c>
      <c r="M1079">
        <v>0.44243321899999999</v>
      </c>
    </row>
    <row r="1080" spans="1:13">
      <c r="A1080" s="9" t="s">
        <v>647</v>
      </c>
      <c r="B1080" s="10" t="s">
        <v>648</v>
      </c>
      <c r="C1080">
        <v>2023</v>
      </c>
      <c r="D1080" t="s">
        <v>26</v>
      </c>
      <c r="E1080" s="3">
        <v>757719070</v>
      </c>
      <c r="F1080" s="3">
        <v>114282017</v>
      </c>
      <c r="G1080">
        <v>11756173</v>
      </c>
      <c r="H1080">
        <v>1187154</v>
      </c>
      <c r="I1080">
        <v>100913068</v>
      </c>
      <c r="J1080">
        <v>98786311</v>
      </c>
      <c r="K1080">
        <v>0.15082373099999999</v>
      </c>
      <c r="L1080">
        <v>0.13318005599999999</v>
      </c>
      <c r="M1080">
        <v>0.13037326799999999</v>
      </c>
    </row>
    <row r="1081" spans="1:13">
      <c r="A1081" s="9" t="s">
        <v>649</v>
      </c>
      <c r="B1081" s="10" t="s">
        <v>650</v>
      </c>
      <c r="C1081">
        <v>2023</v>
      </c>
      <c r="D1081" t="s">
        <v>26</v>
      </c>
      <c r="E1081" s="3">
        <v>134647620</v>
      </c>
      <c r="F1081" s="3">
        <v>34435320</v>
      </c>
      <c r="G1081">
        <v>1213638</v>
      </c>
      <c r="H1081">
        <v>1479199</v>
      </c>
      <c r="I1081">
        <v>22862043</v>
      </c>
      <c r="J1081">
        <v>28143582</v>
      </c>
      <c r="K1081">
        <v>0.255743993</v>
      </c>
      <c r="L1081">
        <v>0.16979166100000001</v>
      </c>
      <c r="M1081">
        <v>0.20901655699999999</v>
      </c>
    </row>
    <row r="1082" spans="1:13">
      <c r="A1082" s="9" t="s">
        <v>651</v>
      </c>
      <c r="B1082" s="10" t="s">
        <v>652</v>
      </c>
      <c r="C1082">
        <v>2023</v>
      </c>
      <c r="D1082" t="s">
        <v>26</v>
      </c>
      <c r="E1082" s="3">
        <v>51867376</v>
      </c>
      <c r="F1082" s="3">
        <v>17783944</v>
      </c>
      <c r="G1082">
        <v>5589907</v>
      </c>
      <c r="H1082">
        <v>222302</v>
      </c>
      <c r="I1082">
        <v>-5261783</v>
      </c>
      <c r="J1082">
        <v>-1897697</v>
      </c>
      <c r="K1082">
        <v>0.34287340900000002</v>
      </c>
      <c r="L1082">
        <v>-0.10144687099999999</v>
      </c>
      <c r="M1082">
        <v>-3.6587488000000001E-2</v>
      </c>
    </row>
    <row r="1083" spans="1:13">
      <c r="A1083" s="9" t="s">
        <v>653</v>
      </c>
      <c r="B1083" s="10" t="s">
        <v>654</v>
      </c>
      <c r="C1083">
        <v>2023</v>
      </c>
      <c r="D1083" t="s">
        <v>26</v>
      </c>
      <c r="E1083" s="3">
        <v>59372539</v>
      </c>
      <c r="F1083" s="3">
        <v>17856835</v>
      </c>
      <c r="G1083">
        <v>6203728</v>
      </c>
      <c r="H1083">
        <v>897778</v>
      </c>
      <c r="I1083">
        <v>8400506</v>
      </c>
      <c r="J1083">
        <v>17261206</v>
      </c>
      <c r="K1083">
        <v>0.300759161</v>
      </c>
      <c r="L1083">
        <v>0.14148807099999999</v>
      </c>
      <c r="M1083">
        <v>0.29072709899999999</v>
      </c>
    </row>
    <row r="1084" spans="1:13">
      <c r="A1084" s="9" t="s">
        <v>655</v>
      </c>
      <c r="B1084" s="10" t="s">
        <v>656</v>
      </c>
      <c r="C1084">
        <v>2023</v>
      </c>
      <c r="D1084" t="s">
        <v>26</v>
      </c>
      <c r="E1084" s="3">
        <v>409078582</v>
      </c>
      <c r="F1084" s="3">
        <v>30226579</v>
      </c>
      <c r="G1084">
        <v>5674350</v>
      </c>
      <c r="H1084">
        <v>10560015</v>
      </c>
      <c r="I1084">
        <v>4814511</v>
      </c>
      <c r="J1084">
        <v>20238790</v>
      </c>
      <c r="K1084">
        <v>7.3889419999999997E-2</v>
      </c>
      <c r="L1084">
        <v>1.1769159E-2</v>
      </c>
      <c r="M1084">
        <v>4.9474088999999999E-2</v>
      </c>
    </row>
    <row r="1085" spans="1:13">
      <c r="A1085" s="9" t="s">
        <v>657</v>
      </c>
      <c r="B1085" s="10" t="s">
        <v>658</v>
      </c>
      <c r="C1085">
        <v>2023</v>
      </c>
      <c r="D1085" t="s">
        <v>26</v>
      </c>
      <c r="E1085" s="3">
        <v>55115895</v>
      </c>
      <c r="F1085" s="3">
        <v>15989750</v>
      </c>
      <c r="G1085">
        <v>1610129</v>
      </c>
      <c r="H1085">
        <v>36095</v>
      </c>
      <c r="I1085">
        <v>9249055</v>
      </c>
      <c r="J1085">
        <v>12835085</v>
      </c>
      <c r="K1085">
        <v>0.29011141000000001</v>
      </c>
      <c r="L1085">
        <v>0.167811028</v>
      </c>
      <c r="M1085">
        <v>0.232874473</v>
      </c>
    </row>
    <row r="1086" spans="1:13">
      <c r="A1086" s="9" t="s">
        <v>659</v>
      </c>
      <c r="B1086" s="10" t="s">
        <v>660</v>
      </c>
      <c r="C1086">
        <v>2023</v>
      </c>
      <c r="D1086" t="s">
        <v>26</v>
      </c>
      <c r="E1086" s="3">
        <v>34134978</v>
      </c>
      <c r="F1086" s="3">
        <v>3601188</v>
      </c>
      <c r="G1086">
        <v>1201765</v>
      </c>
      <c r="H1086">
        <v>682505</v>
      </c>
      <c r="I1086">
        <v>1493704</v>
      </c>
      <c r="J1086">
        <v>6628516</v>
      </c>
      <c r="K1086">
        <v>0.105498471</v>
      </c>
      <c r="L1086">
        <v>4.3758750999999999E-2</v>
      </c>
      <c r="M1086">
        <v>0.19418544800000001</v>
      </c>
    </row>
    <row r="1087" spans="1:13">
      <c r="A1087" s="9" t="s">
        <v>661</v>
      </c>
      <c r="B1087" s="10" t="s">
        <v>662</v>
      </c>
      <c r="C1087">
        <v>2023</v>
      </c>
      <c r="D1087" t="s">
        <v>26</v>
      </c>
      <c r="E1087" s="3">
        <v>149976450</v>
      </c>
      <c r="F1087" s="3">
        <v>66651715</v>
      </c>
      <c r="G1087">
        <v>7617182</v>
      </c>
      <c r="H1087">
        <v>717381</v>
      </c>
      <c r="I1087">
        <v>9763778</v>
      </c>
      <c r="J1087">
        <v>28057154</v>
      </c>
      <c r="K1087">
        <v>0.44441454000000002</v>
      </c>
      <c r="L1087">
        <v>6.5102073999999996E-2</v>
      </c>
      <c r="M1087">
        <v>0.18707706399999999</v>
      </c>
    </row>
    <row r="1088" spans="1:13">
      <c r="A1088" s="9" t="s">
        <v>663</v>
      </c>
      <c r="B1088" s="10" t="s">
        <v>664</v>
      </c>
      <c r="C1088">
        <v>2023</v>
      </c>
      <c r="D1088" t="s">
        <v>26</v>
      </c>
      <c r="E1088" s="3">
        <v>166329865</v>
      </c>
      <c r="F1088" s="3">
        <v>62995685</v>
      </c>
      <c r="G1088">
        <v>4357068</v>
      </c>
      <c r="H1088">
        <v>2515469</v>
      </c>
      <c r="I1088">
        <v>7999359</v>
      </c>
      <c r="J1088">
        <v>22942503</v>
      </c>
      <c r="K1088">
        <v>0.37873947099999999</v>
      </c>
      <c r="L1088">
        <v>4.8093341999999997E-2</v>
      </c>
      <c r="M1088">
        <v>0.13793375599999999</v>
      </c>
    </row>
    <row r="1089" spans="1:13">
      <c r="A1089" s="9" t="s">
        <v>665</v>
      </c>
      <c r="B1089" s="10" t="s">
        <v>666</v>
      </c>
      <c r="C1089">
        <v>2023</v>
      </c>
      <c r="D1089" t="s">
        <v>26</v>
      </c>
      <c r="E1089" s="3">
        <v>354959173</v>
      </c>
      <c r="F1089" s="3">
        <v>39803870</v>
      </c>
      <c r="G1089">
        <v>11555120</v>
      </c>
      <c r="H1089">
        <v>19834709</v>
      </c>
      <c r="I1089">
        <v>-38217486</v>
      </c>
      <c r="J1089">
        <v>-6171141</v>
      </c>
      <c r="K1089">
        <v>0.112136474</v>
      </c>
      <c r="L1089">
        <v>-0.10766727299999999</v>
      </c>
      <c r="M1089">
        <v>-1.7385495000000001E-2</v>
      </c>
    </row>
    <row r="1090" spans="1:13">
      <c r="A1090" s="9" t="s">
        <v>667</v>
      </c>
      <c r="B1090" s="10" t="s">
        <v>668</v>
      </c>
      <c r="C1090">
        <v>2023</v>
      </c>
      <c r="D1090" t="s">
        <v>26</v>
      </c>
      <c r="E1090" s="3">
        <v>246296231</v>
      </c>
      <c r="F1090" s="3">
        <v>27936964</v>
      </c>
      <c r="G1090">
        <v>2345497</v>
      </c>
      <c r="H1090">
        <v>232355</v>
      </c>
      <c r="I1090">
        <v>17580789</v>
      </c>
      <c r="J1090">
        <v>27331900</v>
      </c>
      <c r="K1090">
        <v>0.11342830499999999</v>
      </c>
      <c r="L1090">
        <v>7.1380665999999995E-2</v>
      </c>
      <c r="M1090">
        <v>0.110971654</v>
      </c>
    </row>
    <row r="1091" spans="1:13">
      <c r="A1091" s="9" t="s">
        <v>669</v>
      </c>
      <c r="B1091" s="10" t="s">
        <v>670</v>
      </c>
      <c r="C1091">
        <v>2023</v>
      </c>
      <c r="D1091" t="s">
        <v>26</v>
      </c>
      <c r="E1091" s="3">
        <v>188403128</v>
      </c>
      <c r="F1091" s="3">
        <v>89762028</v>
      </c>
      <c r="G1091">
        <v>10520030</v>
      </c>
      <c r="H1091">
        <v>549868</v>
      </c>
      <c r="I1091">
        <v>40601961</v>
      </c>
      <c r="J1091">
        <v>48948579</v>
      </c>
      <c r="K1091">
        <v>0.47643597500000001</v>
      </c>
      <c r="L1091">
        <v>0.21550576900000001</v>
      </c>
      <c r="M1091">
        <v>0.25980767700000001</v>
      </c>
    </row>
    <row r="1092" spans="1:13">
      <c r="A1092" s="9" t="s">
        <v>671</v>
      </c>
      <c r="B1092" s="10" t="s">
        <v>672</v>
      </c>
      <c r="C1092">
        <v>2023</v>
      </c>
      <c r="D1092" t="s">
        <v>26</v>
      </c>
      <c r="E1092" s="3">
        <v>117420514</v>
      </c>
      <c r="F1092" s="3">
        <v>22410450</v>
      </c>
      <c r="G1092">
        <v>0</v>
      </c>
      <c r="H1092">
        <v>1066295</v>
      </c>
      <c r="I1092">
        <v>4951487</v>
      </c>
      <c r="J1092">
        <v>6699702</v>
      </c>
      <c r="K1092">
        <v>0.19085634400000001</v>
      </c>
      <c r="L1092">
        <v>4.2168840999999999E-2</v>
      </c>
      <c r="M1092">
        <v>5.7057337999999999E-2</v>
      </c>
    </row>
    <row r="1093" spans="1:13">
      <c r="A1093" s="9" t="s">
        <v>673</v>
      </c>
      <c r="B1093" s="10" t="s">
        <v>674</v>
      </c>
      <c r="C1093">
        <v>2023</v>
      </c>
      <c r="D1093" t="s">
        <v>26</v>
      </c>
      <c r="E1093" s="3">
        <v>61333831</v>
      </c>
      <c r="F1093" s="3">
        <v>14073713</v>
      </c>
      <c r="G1093">
        <v>1150339</v>
      </c>
      <c r="H1093">
        <v>475056</v>
      </c>
      <c r="I1093">
        <v>685968</v>
      </c>
      <c r="J1093">
        <v>5071157</v>
      </c>
      <c r="K1093">
        <v>0.22946084999999999</v>
      </c>
      <c r="L1093">
        <v>1.118417E-2</v>
      </c>
      <c r="M1093">
        <v>8.2681237000000005E-2</v>
      </c>
    </row>
    <row r="1094" spans="1:13">
      <c r="A1094" s="9" t="s">
        <v>675</v>
      </c>
      <c r="B1094" s="10" t="s">
        <v>676</v>
      </c>
      <c r="C1094">
        <v>2023</v>
      </c>
      <c r="D1094" t="s">
        <v>26</v>
      </c>
      <c r="E1094" s="3">
        <v>250115593</v>
      </c>
      <c r="F1094" s="3">
        <v>106509411</v>
      </c>
      <c r="G1094">
        <v>6575833</v>
      </c>
      <c r="H1094">
        <v>6926282</v>
      </c>
      <c r="I1094">
        <v>24844855</v>
      </c>
      <c r="J1094">
        <v>39319692</v>
      </c>
      <c r="K1094">
        <v>0.42584074700000002</v>
      </c>
      <c r="L1094">
        <v>9.9333490999999996E-2</v>
      </c>
      <c r="M1094">
        <v>0.15720608</v>
      </c>
    </row>
    <row r="1095" spans="1:13">
      <c r="A1095" s="9" t="s">
        <v>677</v>
      </c>
      <c r="B1095" s="10" t="s">
        <v>678</v>
      </c>
      <c r="C1095">
        <v>2023</v>
      </c>
      <c r="D1095" t="s">
        <v>26</v>
      </c>
      <c r="E1095" s="3">
        <v>51182558</v>
      </c>
      <c r="F1095" s="3">
        <v>30481978</v>
      </c>
      <c r="G1095">
        <v>8330551</v>
      </c>
      <c r="H1095">
        <v>148961</v>
      </c>
      <c r="I1095">
        <v>21912718</v>
      </c>
      <c r="J1095">
        <v>27735622</v>
      </c>
      <c r="K1095">
        <v>0.59555401699999999</v>
      </c>
      <c r="L1095">
        <v>0.42812862200000001</v>
      </c>
      <c r="M1095">
        <v>0.54189597199999995</v>
      </c>
    </row>
    <row r="1096" spans="1:13">
      <c r="A1096" s="9" t="s">
        <v>679</v>
      </c>
      <c r="B1096" s="10" t="s">
        <v>680</v>
      </c>
      <c r="C1096">
        <v>2023</v>
      </c>
      <c r="D1096" t="s">
        <v>26</v>
      </c>
      <c r="E1096" s="3">
        <v>97400568</v>
      </c>
      <c r="F1096" s="3">
        <v>28247623</v>
      </c>
      <c r="G1096">
        <v>3122169</v>
      </c>
      <c r="H1096">
        <v>333464</v>
      </c>
      <c r="I1096">
        <v>17729911</v>
      </c>
      <c r="J1096">
        <v>21264949</v>
      </c>
      <c r="K1096">
        <v>0.29001497199999998</v>
      </c>
      <c r="L1096">
        <v>0.18203087900000001</v>
      </c>
      <c r="M1096">
        <v>0.21832469199999999</v>
      </c>
    </row>
    <row r="1097" spans="1:13">
      <c r="A1097" s="9" t="s">
        <v>681</v>
      </c>
      <c r="B1097" s="10" t="s">
        <v>682</v>
      </c>
      <c r="C1097">
        <v>2023</v>
      </c>
      <c r="D1097" t="s">
        <v>26</v>
      </c>
      <c r="E1097" s="3">
        <v>70983796</v>
      </c>
      <c r="F1097" s="3">
        <v>16258906</v>
      </c>
      <c r="G1097">
        <v>0</v>
      </c>
      <c r="H1097">
        <v>3034409</v>
      </c>
      <c r="I1097">
        <v>-126160</v>
      </c>
      <c r="J1097">
        <v>13937329</v>
      </c>
      <c r="K1097">
        <v>0.229050951</v>
      </c>
      <c r="L1097">
        <v>-1.7773070000000001E-3</v>
      </c>
      <c r="M1097">
        <v>0.19634521899999999</v>
      </c>
    </row>
    <row r="1098" spans="1:13">
      <c r="A1098" s="9" t="s">
        <v>683</v>
      </c>
      <c r="B1098" s="10" t="s">
        <v>684</v>
      </c>
      <c r="C1098">
        <v>2023</v>
      </c>
      <c r="D1098" t="s">
        <v>26</v>
      </c>
      <c r="E1098" s="3">
        <v>71291306</v>
      </c>
      <c r="F1098" s="3">
        <v>26775061</v>
      </c>
      <c r="G1098">
        <v>17783640</v>
      </c>
      <c r="H1098">
        <v>330180</v>
      </c>
      <c r="I1098">
        <v>10022641</v>
      </c>
      <c r="J1098">
        <v>7614346</v>
      </c>
      <c r="K1098">
        <v>0.37557259799999998</v>
      </c>
      <c r="L1098">
        <v>0.140587143</v>
      </c>
      <c r="M1098">
        <v>0.106806095</v>
      </c>
    </row>
    <row r="1099" spans="1:13">
      <c r="A1099" s="9" t="s">
        <v>685</v>
      </c>
      <c r="B1099" s="10" t="s">
        <v>686</v>
      </c>
      <c r="C1099">
        <v>2023</v>
      </c>
      <c r="D1099" t="s">
        <v>26</v>
      </c>
      <c r="E1099" s="3">
        <v>25201438</v>
      </c>
      <c r="F1099" s="3">
        <v>17872472</v>
      </c>
      <c r="G1099">
        <v>1066687</v>
      </c>
      <c r="H1099">
        <v>2420517</v>
      </c>
      <c r="I1099">
        <v>5276152</v>
      </c>
      <c r="J1099">
        <v>10094176</v>
      </c>
      <c r="K1099">
        <v>0.70918461099999996</v>
      </c>
      <c r="L1099">
        <v>0.20935916399999999</v>
      </c>
      <c r="M1099">
        <v>0.40053968400000001</v>
      </c>
    </row>
    <row r="1100" spans="1:13">
      <c r="A1100" s="9" t="s">
        <v>687</v>
      </c>
      <c r="B1100" s="10" t="s">
        <v>688</v>
      </c>
      <c r="C1100">
        <v>2023</v>
      </c>
      <c r="D1100" t="s">
        <v>26</v>
      </c>
      <c r="E1100" s="3">
        <v>135031000</v>
      </c>
      <c r="F1100" s="3">
        <v>44020698</v>
      </c>
      <c r="G1100">
        <v>1945253</v>
      </c>
      <c r="H1100">
        <v>29451</v>
      </c>
      <c r="I1100">
        <v>21320850</v>
      </c>
      <c r="J1100">
        <v>32882490</v>
      </c>
      <c r="K1100">
        <v>0.32600438399999998</v>
      </c>
      <c r="L1100">
        <v>0.157895965</v>
      </c>
      <c r="M1100">
        <v>0.243518081</v>
      </c>
    </row>
    <row r="1101" spans="1:13">
      <c r="A1101" s="9" t="s">
        <v>689</v>
      </c>
      <c r="B1101" s="10" t="s">
        <v>690</v>
      </c>
      <c r="C1101">
        <v>2023</v>
      </c>
      <c r="D1101" t="s">
        <v>26</v>
      </c>
      <c r="E1101" s="3">
        <v>49309915</v>
      </c>
      <c r="F1101" s="3">
        <v>34384083</v>
      </c>
      <c r="G1101">
        <v>5746729</v>
      </c>
      <c r="H1101">
        <v>129769</v>
      </c>
      <c r="I1101">
        <v>9203789</v>
      </c>
      <c r="J1101">
        <v>13520444</v>
      </c>
      <c r="K1101">
        <v>0.69730566400000005</v>
      </c>
      <c r="L1101">
        <v>0.18665189300000001</v>
      </c>
      <c r="M1101">
        <v>0.27419321299999999</v>
      </c>
    </row>
    <row r="1102" spans="1:13">
      <c r="A1102" s="9" t="s">
        <v>691</v>
      </c>
      <c r="B1102" s="10" t="s">
        <v>692</v>
      </c>
      <c r="C1102">
        <v>2023</v>
      </c>
      <c r="D1102" t="s">
        <v>26</v>
      </c>
      <c r="E1102" s="3">
        <v>240326982</v>
      </c>
      <c r="F1102" s="3">
        <v>70711552</v>
      </c>
      <c r="G1102">
        <v>3709306</v>
      </c>
      <c r="H1102">
        <v>622515</v>
      </c>
      <c r="I1102">
        <v>35830092</v>
      </c>
      <c r="J1102">
        <v>53589807</v>
      </c>
      <c r="K1102">
        <v>0.29423060000000001</v>
      </c>
      <c r="L1102">
        <v>0.14908892800000001</v>
      </c>
      <c r="M1102">
        <v>0.22298705899999999</v>
      </c>
    </row>
    <row r="1103" spans="1:13">
      <c r="A1103" s="9" t="s">
        <v>693</v>
      </c>
      <c r="B1103" s="10" t="s">
        <v>694</v>
      </c>
      <c r="C1103">
        <v>2023</v>
      </c>
      <c r="D1103" t="s">
        <v>26</v>
      </c>
      <c r="E1103" s="3">
        <v>121661824</v>
      </c>
      <c r="F1103" s="3">
        <v>44399540</v>
      </c>
      <c r="G1103">
        <v>1400085</v>
      </c>
      <c r="H1103">
        <v>20894941</v>
      </c>
      <c r="I1103">
        <v>18276534</v>
      </c>
      <c r="J1103">
        <v>64104012</v>
      </c>
      <c r="K1103">
        <v>0.36494225200000002</v>
      </c>
      <c r="L1103">
        <v>0.15022406699999999</v>
      </c>
      <c r="M1103">
        <v>0.52690326300000001</v>
      </c>
    </row>
    <row r="1104" spans="1:13">
      <c r="A1104" s="9" t="s">
        <v>695</v>
      </c>
      <c r="B1104" s="10" t="s">
        <v>696</v>
      </c>
      <c r="C1104">
        <v>2023</v>
      </c>
      <c r="D1104" t="s">
        <v>26</v>
      </c>
      <c r="E1104" s="3">
        <v>48373845</v>
      </c>
      <c r="F1104" s="3">
        <v>34711031</v>
      </c>
      <c r="G1104">
        <v>2081885</v>
      </c>
      <c r="H1104">
        <v>276510</v>
      </c>
      <c r="I1104">
        <v>20816173</v>
      </c>
      <c r="J1104">
        <v>24288927</v>
      </c>
      <c r="K1104">
        <v>0.71755782499999998</v>
      </c>
      <c r="L1104">
        <v>0.43031876000000002</v>
      </c>
      <c r="M1104">
        <v>0.50210867100000001</v>
      </c>
    </row>
    <row r="1105" spans="1:13">
      <c r="A1105" s="9" t="s">
        <v>697</v>
      </c>
      <c r="B1105" s="10" t="s">
        <v>698</v>
      </c>
      <c r="C1105">
        <v>2023</v>
      </c>
      <c r="D1105" t="s">
        <v>26</v>
      </c>
      <c r="E1105" s="3">
        <v>16063389</v>
      </c>
      <c r="F1105" s="3">
        <v>4717687</v>
      </c>
      <c r="G1105">
        <v>6671903</v>
      </c>
      <c r="H1105">
        <v>477527</v>
      </c>
      <c r="I1105">
        <v>25497112</v>
      </c>
      <c r="J1105">
        <v>29899217</v>
      </c>
      <c r="K1105">
        <v>0.29369188499999999</v>
      </c>
      <c r="L1105">
        <v>1.58728099</v>
      </c>
      <c r="M1105">
        <v>1.8613268350000001</v>
      </c>
    </row>
    <row r="1106" spans="1:13">
      <c r="A1106" s="9" t="s">
        <v>699</v>
      </c>
      <c r="B1106" s="10" t="s">
        <v>700</v>
      </c>
      <c r="C1106">
        <v>2023</v>
      </c>
      <c r="D1106" t="s">
        <v>26</v>
      </c>
      <c r="E1106" s="3">
        <v>48634208</v>
      </c>
      <c r="F1106" s="3">
        <v>18301813</v>
      </c>
      <c r="G1106">
        <v>0</v>
      </c>
      <c r="H1106">
        <v>0</v>
      </c>
      <c r="I1106">
        <v>3009535</v>
      </c>
      <c r="J1106">
        <v>4567414</v>
      </c>
      <c r="K1106">
        <v>0.37631563800000001</v>
      </c>
      <c r="L1106">
        <v>6.1881032000000002E-2</v>
      </c>
      <c r="M1106">
        <v>9.3913608999999995E-2</v>
      </c>
    </row>
    <row r="1107" spans="1:13">
      <c r="A1107" s="9" t="s">
        <v>701</v>
      </c>
      <c r="B1107" s="10" t="s">
        <v>702</v>
      </c>
      <c r="C1107">
        <v>2023</v>
      </c>
      <c r="D1107" t="s">
        <v>26</v>
      </c>
      <c r="E1107" s="3">
        <v>134200606</v>
      </c>
      <c r="F1107" s="3">
        <v>22053786</v>
      </c>
      <c r="G1107">
        <v>9019716</v>
      </c>
      <c r="H1107">
        <v>1836151</v>
      </c>
      <c r="I1107">
        <v>11143898</v>
      </c>
      <c r="J1107">
        <v>19394949</v>
      </c>
      <c r="K1107">
        <v>0.16433447400000001</v>
      </c>
      <c r="L1107">
        <v>8.3039103000000003E-2</v>
      </c>
      <c r="M1107">
        <v>0.144522067</v>
      </c>
    </row>
    <row r="1108" spans="1:13">
      <c r="A1108" s="9" t="s">
        <v>703</v>
      </c>
      <c r="B1108" s="10" t="s">
        <v>704</v>
      </c>
      <c r="C1108">
        <v>2023</v>
      </c>
      <c r="D1108" t="s">
        <v>26</v>
      </c>
      <c r="E1108" s="3">
        <v>163961866</v>
      </c>
      <c r="F1108" s="3">
        <v>78971247</v>
      </c>
      <c r="G1108">
        <v>7877735</v>
      </c>
      <c r="H1108">
        <v>5422135</v>
      </c>
      <c r="I1108">
        <v>261533</v>
      </c>
      <c r="J1108">
        <v>28820067</v>
      </c>
      <c r="K1108">
        <v>0.48164398800000002</v>
      </c>
      <c r="L1108">
        <v>1.5950840000000001E-3</v>
      </c>
      <c r="M1108">
        <v>0.17577298699999999</v>
      </c>
    </row>
    <row r="1109" spans="1:13">
      <c r="A1109" s="9" t="s">
        <v>705</v>
      </c>
      <c r="B1109" s="10" t="s">
        <v>706</v>
      </c>
      <c r="C1109">
        <v>2023</v>
      </c>
      <c r="D1109" t="s">
        <v>26</v>
      </c>
      <c r="E1109" s="3">
        <v>80111162</v>
      </c>
      <c r="F1109" s="3">
        <v>30653885</v>
      </c>
      <c r="G1109">
        <v>3138183</v>
      </c>
      <c r="H1109">
        <v>13586116</v>
      </c>
      <c r="I1109">
        <v>762227</v>
      </c>
      <c r="J1109">
        <v>33040111</v>
      </c>
      <c r="K1109">
        <v>0.38264187199999999</v>
      </c>
      <c r="L1109">
        <v>9.5146169999999995E-3</v>
      </c>
      <c r="M1109">
        <v>0.41242830800000002</v>
      </c>
    </row>
    <row r="1110" spans="1:13">
      <c r="A1110" s="9" t="s">
        <v>707</v>
      </c>
      <c r="B1110" s="10" t="s">
        <v>708</v>
      </c>
      <c r="C1110">
        <v>2023</v>
      </c>
      <c r="D1110" t="s">
        <v>26</v>
      </c>
      <c r="E1110" s="3">
        <v>90716784</v>
      </c>
      <c r="F1110" s="3">
        <v>25875362</v>
      </c>
      <c r="G1110">
        <v>3541521</v>
      </c>
      <c r="H1110">
        <v>0</v>
      </c>
      <c r="I1110">
        <v>18215860</v>
      </c>
      <c r="J1110">
        <v>19792383</v>
      </c>
      <c r="K1110">
        <v>0.28523235600000002</v>
      </c>
      <c r="L1110">
        <v>0.200799226</v>
      </c>
      <c r="M1110">
        <v>0.21817774100000001</v>
      </c>
    </row>
    <row r="1111" spans="1:13">
      <c r="A1111" s="9" t="s">
        <v>709</v>
      </c>
      <c r="B1111" s="10" t="s">
        <v>710</v>
      </c>
      <c r="C1111">
        <v>2023</v>
      </c>
      <c r="D1111" t="s">
        <v>26</v>
      </c>
      <c r="E1111" s="3">
        <v>407739599</v>
      </c>
      <c r="F1111" s="3">
        <v>129205000</v>
      </c>
      <c r="G1111">
        <v>0</v>
      </c>
      <c r="H1111">
        <v>6044850</v>
      </c>
      <c r="I1111">
        <v>11392955</v>
      </c>
      <c r="J1111">
        <v>19532918</v>
      </c>
      <c r="K1111">
        <v>0.31688116700000002</v>
      </c>
      <c r="L1111">
        <v>2.7941743000000002E-2</v>
      </c>
      <c r="M1111">
        <v>4.7905374000000001E-2</v>
      </c>
    </row>
    <row r="1112" spans="1:13">
      <c r="A1112" s="9" t="s">
        <v>711</v>
      </c>
      <c r="B1112" s="10" t="s">
        <v>712</v>
      </c>
      <c r="C1112">
        <v>2023</v>
      </c>
      <c r="D1112" t="s">
        <v>26</v>
      </c>
      <c r="E1112" s="3">
        <v>422347643</v>
      </c>
      <c r="F1112" s="3">
        <v>134338261</v>
      </c>
      <c r="G1112">
        <v>19757546</v>
      </c>
      <c r="H1112">
        <v>15094885</v>
      </c>
      <c r="I1112">
        <v>22837565</v>
      </c>
      <c r="J1112">
        <v>42759350</v>
      </c>
      <c r="K1112">
        <v>0.31807508200000001</v>
      </c>
      <c r="L1112">
        <v>5.4072907000000003E-2</v>
      </c>
      <c r="M1112">
        <v>0.101242071</v>
      </c>
    </row>
    <row r="1113" spans="1:13">
      <c r="A1113" s="9" t="s">
        <v>713</v>
      </c>
      <c r="B1113" s="10" t="s">
        <v>714</v>
      </c>
      <c r="C1113">
        <v>2023</v>
      </c>
      <c r="D1113" t="s">
        <v>26</v>
      </c>
      <c r="E1113" s="3">
        <v>74308118</v>
      </c>
      <c r="F1113" s="3">
        <v>40627689</v>
      </c>
      <c r="G1113">
        <v>3071126</v>
      </c>
      <c r="H1113">
        <v>1322764</v>
      </c>
      <c r="I1113">
        <v>18592670</v>
      </c>
      <c r="J1113">
        <v>20768440</v>
      </c>
      <c r="K1113">
        <v>0.54674630599999996</v>
      </c>
      <c r="L1113">
        <v>0.25021048200000001</v>
      </c>
      <c r="M1113">
        <v>0.27949086299999998</v>
      </c>
    </row>
    <row r="1114" spans="1:13">
      <c r="A1114" s="9" t="s">
        <v>715</v>
      </c>
      <c r="B1114" s="10" t="s">
        <v>716</v>
      </c>
      <c r="C1114">
        <v>2023</v>
      </c>
      <c r="D1114" t="s">
        <v>26</v>
      </c>
      <c r="E1114" s="3">
        <v>28022043</v>
      </c>
      <c r="F1114" s="3">
        <v>12524893</v>
      </c>
      <c r="G1114">
        <v>0</v>
      </c>
      <c r="H1114">
        <v>0</v>
      </c>
      <c r="I1114">
        <v>5658131</v>
      </c>
      <c r="J1114">
        <v>5478070</v>
      </c>
      <c r="K1114">
        <v>0.44696573299999998</v>
      </c>
      <c r="L1114">
        <v>0.20191714799999999</v>
      </c>
      <c r="M1114">
        <v>0.19549145700000001</v>
      </c>
    </row>
    <row r="1115" spans="1:13">
      <c r="A1115" s="9" t="s">
        <v>717</v>
      </c>
      <c r="B1115" s="10" t="s">
        <v>718</v>
      </c>
      <c r="C1115">
        <v>2023</v>
      </c>
      <c r="D1115" t="s">
        <v>26</v>
      </c>
      <c r="E1115" s="3">
        <v>172196785</v>
      </c>
      <c r="F1115" s="3">
        <v>190290592</v>
      </c>
      <c r="G1115">
        <v>64057295</v>
      </c>
      <c r="H1115">
        <v>0</v>
      </c>
      <c r="I1115">
        <v>53786706</v>
      </c>
      <c r="J1115">
        <v>83769828</v>
      </c>
      <c r="K1115">
        <v>1.1050763349999999</v>
      </c>
      <c r="L1115">
        <v>0.31235604099999997</v>
      </c>
      <c r="M1115">
        <v>0.486477306</v>
      </c>
    </row>
    <row r="1116" spans="1:13">
      <c r="A1116" s="9" t="s">
        <v>719</v>
      </c>
      <c r="B1116" s="10" t="s">
        <v>720</v>
      </c>
      <c r="C1116">
        <v>2023</v>
      </c>
      <c r="D1116" t="s">
        <v>26</v>
      </c>
      <c r="E1116" s="3" t="str">
        <v>Unavailable</v>
      </c>
      <c r="F1116" s="3" t="str">
        <v>Unavailable</v>
      </c>
      <c r="G1116" t="str">
        <v>Unavailable</v>
      </c>
      <c r="H1116" t="str">
        <v>Unavailable</v>
      </c>
      <c r="I1116" t="str">
        <v>Unavailable</v>
      </c>
      <c r="J1116" t="str">
        <v>Unavailable</v>
      </c>
      <c r="K1116" t="str">
        <v>Unavailable</v>
      </c>
      <c r="L1116" t="str">
        <v>Unavailable</v>
      </c>
      <c r="M1116" t="str">
        <v>Unavailable</v>
      </c>
    </row>
    <row r="1117" spans="1:13">
      <c r="A1117" s="9" t="s">
        <v>721</v>
      </c>
      <c r="B1117" s="10" t="s">
        <v>722</v>
      </c>
      <c r="C1117">
        <v>2023</v>
      </c>
      <c r="D1117" t="s">
        <v>26</v>
      </c>
      <c r="E1117" s="3">
        <v>26139482</v>
      </c>
      <c r="F1117" s="3">
        <v>9954251</v>
      </c>
      <c r="G1117">
        <v>0</v>
      </c>
      <c r="H1117">
        <v>65406</v>
      </c>
      <c r="I1117">
        <v>6393511</v>
      </c>
      <c r="J1117">
        <v>9705969</v>
      </c>
      <c r="K1117">
        <v>0.38081286399999997</v>
      </c>
      <c r="L1117">
        <v>0.244592108</v>
      </c>
      <c r="M1117">
        <v>0.237169199</v>
      </c>
    </row>
    <row r="1118" spans="1:13">
      <c r="A1118" s="9" t="s">
        <v>723</v>
      </c>
      <c r="B1118" s="10" t="s">
        <v>724</v>
      </c>
      <c r="C1118">
        <v>2023</v>
      </c>
      <c r="D1118" t="s">
        <v>26</v>
      </c>
      <c r="E1118" s="3">
        <v>156409592</v>
      </c>
      <c r="F1118" s="3">
        <v>-560010</v>
      </c>
      <c r="G1118">
        <v>6848505</v>
      </c>
      <c r="H1118">
        <v>0</v>
      </c>
      <c r="I1118">
        <v>-11615023</v>
      </c>
      <c r="J1118">
        <v>-4137761</v>
      </c>
      <c r="K1118">
        <v>-3.5804069999999999E-3</v>
      </c>
      <c r="L1118">
        <v>-7.4260299000000002E-2</v>
      </c>
      <c r="M1118">
        <v>-2.645465E-2</v>
      </c>
    </row>
    <row r="1119" spans="1:13">
      <c r="A1119" s="9" t="s">
        <v>725</v>
      </c>
      <c r="B1119" s="10" t="s">
        <v>726</v>
      </c>
      <c r="C1119">
        <v>2023</v>
      </c>
      <c r="D1119" t="s">
        <v>26</v>
      </c>
      <c r="E1119" s="3">
        <v>105473965</v>
      </c>
      <c r="F1119" s="3">
        <v>32667690</v>
      </c>
      <c r="G1119">
        <v>6502240</v>
      </c>
      <c r="H1119">
        <v>1737328</v>
      </c>
      <c r="I1119">
        <v>17593834</v>
      </c>
      <c r="J1119">
        <v>20634421</v>
      </c>
      <c r="K1119">
        <v>0.309722783</v>
      </c>
      <c r="L1119">
        <v>0.16680736299999999</v>
      </c>
      <c r="M1119">
        <v>0.19563520700000001</v>
      </c>
    </row>
    <row r="1120" spans="1:13">
      <c r="A1120" s="9" t="s">
        <v>727</v>
      </c>
      <c r="B1120" s="10" t="s">
        <v>728</v>
      </c>
      <c r="C1120">
        <v>2023</v>
      </c>
      <c r="D1120" t="s">
        <v>26</v>
      </c>
      <c r="E1120" s="3">
        <v>215224597</v>
      </c>
      <c r="F1120" s="3">
        <v>69328252</v>
      </c>
      <c r="G1120">
        <v>4873066</v>
      </c>
      <c r="H1120">
        <v>2054558</v>
      </c>
      <c r="I1120">
        <v>44714137</v>
      </c>
      <c r="J1120">
        <v>63056328</v>
      </c>
      <c r="K1120">
        <v>0.32212048700000001</v>
      </c>
      <c r="L1120">
        <v>0.20775570099999999</v>
      </c>
      <c r="M1120">
        <v>0.29297919</v>
      </c>
    </row>
    <row r="1121" spans="1:13">
      <c r="A1121" s="9" t="s">
        <v>729</v>
      </c>
      <c r="B1121" s="10" t="s">
        <v>730</v>
      </c>
      <c r="C1121">
        <v>2023</v>
      </c>
      <c r="D1121" t="s">
        <v>26</v>
      </c>
      <c r="E1121" s="3" t="str">
        <v>Unavailable</v>
      </c>
      <c r="F1121" s="3" t="str">
        <v>Unavailable</v>
      </c>
      <c r="G1121" t="str">
        <v>Unavailable</v>
      </c>
      <c r="H1121" t="str">
        <v>Unavailable</v>
      </c>
      <c r="I1121" t="str">
        <v>Unavailable</v>
      </c>
      <c r="J1121" t="str">
        <v>Unavailable</v>
      </c>
      <c r="K1121" t="str">
        <v>Unavailable</v>
      </c>
      <c r="L1121" t="str">
        <v>Unavailable</v>
      </c>
      <c r="M1121" t="str">
        <v>Unavailable</v>
      </c>
    </row>
    <row r="1122" spans="1:13">
      <c r="A1122" s="9" t="s">
        <v>731</v>
      </c>
      <c r="B1122" s="10" t="s">
        <v>732</v>
      </c>
      <c r="C1122">
        <v>2023</v>
      </c>
      <c r="D1122" t="s">
        <v>26</v>
      </c>
      <c r="E1122" s="3">
        <v>37427731</v>
      </c>
      <c r="F1122" s="3">
        <v>11882948</v>
      </c>
      <c r="G1122">
        <v>0</v>
      </c>
      <c r="H1122">
        <v>0</v>
      </c>
      <c r="I1122">
        <v>8935511</v>
      </c>
      <c r="J1122">
        <v>11510916</v>
      </c>
      <c r="K1122">
        <v>0.317490473</v>
      </c>
      <c r="L1122">
        <v>0.238740387</v>
      </c>
      <c r="M1122">
        <v>0.30568003199999999</v>
      </c>
    </row>
    <row r="1123" spans="1:13">
      <c r="A1123" s="9" t="s">
        <v>733</v>
      </c>
      <c r="B1123" s="10" t="s">
        <v>734</v>
      </c>
      <c r="C1123">
        <v>2023</v>
      </c>
      <c r="D1123" t="s">
        <v>26</v>
      </c>
      <c r="E1123" s="3" t="str">
        <v>Unavailable</v>
      </c>
      <c r="F1123" s="3" t="str">
        <v>Unavailable</v>
      </c>
      <c r="G1123" t="str">
        <v>Unavailable</v>
      </c>
      <c r="H1123" t="str">
        <v>Unavailable</v>
      </c>
      <c r="I1123" t="str">
        <v>Unavailable</v>
      </c>
      <c r="J1123" t="str">
        <v>Unavailable</v>
      </c>
      <c r="K1123" t="str">
        <v>Unavailable</v>
      </c>
      <c r="L1123" t="str">
        <v>Unavailable</v>
      </c>
      <c r="M1123" t="str">
        <v>Unavailable</v>
      </c>
    </row>
    <row r="1124" spans="1:13">
      <c r="A1124" s="9" t="s">
        <v>735</v>
      </c>
      <c r="B1124" s="10" t="s">
        <v>736</v>
      </c>
      <c r="C1124">
        <v>2023</v>
      </c>
      <c r="D1124" t="s">
        <v>26</v>
      </c>
      <c r="E1124" s="3" t="str">
        <v>Unavailable</v>
      </c>
      <c r="F1124" s="3" t="str">
        <v>Unavailable</v>
      </c>
      <c r="G1124" t="str">
        <v>Unavailable</v>
      </c>
      <c r="H1124" t="str">
        <v>Unavailable</v>
      </c>
      <c r="I1124" t="str">
        <v>Unavailable</v>
      </c>
      <c r="J1124" t="str">
        <v>Unavailable</v>
      </c>
      <c r="K1124" t="str">
        <v>Unavailable</v>
      </c>
      <c r="L1124" t="str">
        <v>Unavailable</v>
      </c>
      <c r="M1124" t="str">
        <v>Unavailable</v>
      </c>
    </row>
    <row r="1125" spans="1:13">
      <c r="A1125" s="9" t="s">
        <v>737</v>
      </c>
      <c r="B1125" s="10" t="s">
        <v>738</v>
      </c>
      <c r="C1125">
        <v>2023</v>
      </c>
      <c r="D1125" t="s">
        <v>26</v>
      </c>
      <c r="E1125" s="3" t="str">
        <v>Unavailable</v>
      </c>
      <c r="F1125" s="3" t="str">
        <v>Unavailable</v>
      </c>
      <c r="G1125" t="str">
        <v>Unavailable</v>
      </c>
      <c r="H1125" t="str">
        <v>Unavailable</v>
      </c>
      <c r="I1125" t="str">
        <v>Unavailable</v>
      </c>
      <c r="J1125" t="str">
        <v>Unavailable</v>
      </c>
      <c r="K1125" t="str">
        <v>Unavailable</v>
      </c>
      <c r="L1125" t="str">
        <v>Unavailable</v>
      </c>
      <c r="M1125" t="str">
        <v>Unavailable</v>
      </c>
    </row>
    <row r="1126" spans="1:13">
      <c r="A1126" s="9" t="s">
        <v>739</v>
      </c>
      <c r="B1126" s="10" t="s">
        <v>740</v>
      </c>
      <c r="C1126">
        <v>2023</v>
      </c>
      <c r="D1126" t="s">
        <v>26</v>
      </c>
      <c r="E1126" s="3" t="str">
        <v>Unavailable</v>
      </c>
      <c r="F1126" s="3" t="str">
        <v>Unavailable</v>
      </c>
      <c r="G1126" t="str">
        <v>Unavailable</v>
      </c>
      <c r="H1126" t="str">
        <v>Unavailable</v>
      </c>
      <c r="I1126" t="str">
        <v>Unavailable</v>
      </c>
      <c r="J1126" t="str">
        <v>Unavailable</v>
      </c>
      <c r="K1126" t="str">
        <v>Unavailable</v>
      </c>
      <c r="L1126" t="str">
        <v>Unavailable</v>
      </c>
      <c r="M1126" t="str">
        <v>Unavailable</v>
      </c>
    </row>
    <row r="1127" spans="1:13">
      <c r="A1127" s="9" t="s">
        <v>741</v>
      </c>
      <c r="B1127" s="10" t="s">
        <v>742</v>
      </c>
      <c r="C1127">
        <v>2023</v>
      </c>
      <c r="D1127" t="s">
        <v>26</v>
      </c>
      <c r="E1127" s="3" t="str">
        <v>Unavailable</v>
      </c>
      <c r="F1127" s="3" t="str">
        <v>Unavailable</v>
      </c>
      <c r="G1127" t="str">
        <v>Unavailable</v>
      </c>
      <c r="H1127" t="str">
        <v>Unavailable</v>
      </c>
      <c r="I1127" t="str">
        <v>Unavailable</v>
      </c>
      <c r="J1127" t="str">
        <v>Unavailable</v>
      </c>
      <c r="K1127" t="str">
        <v>Unavailable</v>
      </c>
      <c r="L1127" t="str">
        <v>Unavailable</v>
      </c>
      <c r="M1127" t="str">
        <v>Unavailable</v>
      </c>
    </row>
    <row r="1128" spans="1:13">
      <c r="A1128" s="9" t="s">
        <v>743</v>
      </c>
      <c r="B1128" s="10" t="s">
        <v>744</v>
      </c>
      <c r="C1128">
        <v>2023</v>
      </c>
      <c r="D1128" t="s">
        <v>26</v>
      </c>
      <c r="E1128" s="3" t="str">
        <v>Unavailable</v>
      </c>
      <c r="F1128" s="3" t="str">
        <v>Unavailable</v>
      </c>
      <c r="G1128" t="str">
        <v>Unavailable</v>
      </c>
      <c r="H1128" t="str">
        <v>Unavailable</v>
      </c>
      <c r="I1128" t="str">
        <v>Unavailable</v>
      </c>
      <c r="J1128" t="str">
        <v>Unavailable</v>
      </c>
      <c r="K1128" t="str">
        <v>Unavailable</v>
      </c>
      <c r="L1128" t="str">
        <v>Unavailable</v>
      </c>
      <c r="M1128" t="str">
        <v>Unavailable</v>
      </c>
    </row>
    <row r="1129" spans="1:13">
      <c r="A1129" s="9" t="s">
        <v>745</v>
      </c>
      <c r="B1129" s="10" t="s">
        <v>746</v>
      </c>
      <c r="C1129">
        <v>2023</v>
      </c>
      <c r="D1129" t="s">
        <v>26</v>
      </c>
      <c r="E1129" s="3" t="str">
        <v>Unavailable</v>
      </c>
      <c r="F1129" s="3" t="str">
        <v>Unavailable</v>
      </c>
      <c r="G1129" t="str">
        <v>Unavailable</v>
      </c>
      <c r="H1129" t="str">
        <v>Unavailable</v>
      </c>
      <c r="I1129" t="str">
        <v>Unavailable</v>
      </c>
      <c r="J1129" t="str">
        <v>Unavailable</v>
      </c>
      <c r="K1129" t="str">
        <v>Unavailable</v>
      </c>
      <c r="L1129" t="str">
        <v>Unavailable</v>
      </c>
      <c r="M1129" t="str">
        <v>Unavailable</v>
      </c>
    </row>
    <row r="1130" spans="1:13">
      <c r="A1130" s="9" t="s">
        <v>747</v>
      </c>
      <c r="B1130" s="10" t="s">
        <v>748</v>
      </c>
      <c r="C1130">
        <v>2023</v>
      </c>
      <c r="D1130" t="s">
        <v>26</v>
      </c>
      <c r="E1130" s="3" t="str">
        <v>Unavailable</v>
      </c>
      <c r="F1130" s="3" t="str">
        <v>Unavailable</v>
      </c>
      <c r="G1130" t="str">
        <v>Unavailable</v>
      </c>
      <c r="H1130" t="str">
        <v>Unavailable</v>
      </c>
      <c r="I1130" t="str">
        <v>Unavailable</v>
      </c>
      <c r="J1130" t="str">
        <v>Unavailable</v>
      </c>
      <c r="K1130" t="str">
        <v>Unavailable</v>
      </c>
      <c r="L1130" t="str">
        <v>Unavailable</v>
      </c>
      <c r="M1130" t="str">
        <v>Unavailable</v>
      </c>
    </row>
    <row r="1131" spans="1:13">
      <c r="A1131" s="9" t="s">
        <v>749</v>
      </c>
      <c r="B1131" s="10" t="s">
        <v>750</v>
      </c>
      <c r="C1131">
        <v>2023</v>
      </c>
      <c r="D1131" t="s">
        <v>26</v>
      </c>
      <c r="E1131" s="3" t="str">
        <v>Unavailable</v>
      </c>
      <c r="F1131" s="3" t="str">
        <v>Unavailable</v>
      </c>
      <c r="G1131" t="str">
        <v>Unavailable</v>
      </c>
      <c r="H1131" t="str">
        <v>Unavailable</v>
      </c>
      <c r="I1131" t="str">
        <v>Unavailable</v>
      </c>
      <c r="J1131" t="str">
        <v>Unavailable</v>
      </c>
      <c r="K1131" t="str">
        <v>Unavailable</v>
      </c>
      <c r="L1131" t="str">
        <v>Unavailable</v>
      </c>
      <c r="M1131" t="str">
        <v>Unavailable</v>
      </c>
    </row>
    <row r="1132" spans="1:13">
      <c r="A1132" s="9" t="s">
        <v>751</v>
      </c>
      <c r="B1132" s="10" t="s">
        <v>752</v>
      </c>
      <c r="C1132">
        <v>2023</v>
      </c>
      <c r="D1132" t="s">
        <v>26</v>
      </c>
      <c r="E1132" s="3" t="str">
        <v>Unavailable</v>
      </c>
      <c r="F1132" s="3" t="str">
        <v>Unavailable</v>
      </c>
      <c r="G1132" t="str">
        <v>Unavailable</v>
      </c>
      <c r="H1132" t="str">
        <v>Unavailable</v>
      </c>
      <c r="I1132" t="str">
        <v>Unavailable</v>
      </c>
      <c r="J1132" t="str">
        <v>Unavailable</v>
      </c>
      <c r="K1132" t="str">
        <v>Unavailable</v>
      </c>
      <c r="L1132" t="str">
        <v>Unavailable</v>
      </c>
      <c r="M1132" t="str">
        <v>Unavailable</v>
      </c>
    </row>
    <row r="1133" spans="1:13">
      <c r="A1133" s="9" t="s">
        <v>753</v>
      </c>
      <c r="B1133" s="10" t="s">
        <v>754</v>
      </c>
      <c r="C1133">
        <v>2023</v>
      </c>
      <c r="D1133" t="s">
        <v>26</v>
      </c>
      <c r="E1133" s="3" t="str">
        <v>Unavailable</v>
      </c>
      <c r="F1133" s="3" t="str">
        <v>Unavailable</v>
      </c>
      <c r="G1133" t="str">
        <v>Unavailable</v>
      </c>
      <c r="H1133" t="str">
        <v>Unavailable</v>
      </c>
      <c r="I1133" t="str">
        <v>Unavailable</v>
      </c>
      <c r="J1133" t="str">
        <v>Unavailable</v>
      </c>
      <c r="K1133" t="str">
        <v>Unavailable</v>
      </c>
      <c r="L1133" t="str">
        <v>Unavailable</v>
      </c>
      <c r="M1133" t="str">
        <v>Unavailable</v>
      </c>
    </row>
    <row r="1134" spans="1:13">
      <c r="A1134" s="9" t="s">
        <v>755</v>
      </c>
      <c r="B1134" s="10" t="s">
        <v>756</v>
      </c>
      <c r="C1134">
        <v>2023</v>
      </c>
      <c r="D1134" t="s">
        <v>26</v>
      </c>
      <c r="E1134" s="3" t="str">
        <v>Unavailable</v>
      </c>
      <c r="F1134" s="3" t="str">
        <v>Unavailable</v>
      </c>
      <c r="G1134" t="str">
        <v>Unavailable</v>
      </c>
      <c r="H1134" t="str">
        <v>Unavailable</v>
      </c>
      <c r="I1134" t="str">
        <v>Unavailable</v>
      </c>
      <c r="J1134" t="str">
        <v>Unavailable</v>
      </c>
      <c r="K1134" t="str">
        <v>Unavailable</v>
      </c>
      <c r="L1134" t="str">
        <v>Unavailable</v>
      </c>
      <c r="M1134" t="str">
        <v>Unavailable</v>
      </c>
    </row>
    <row r="1135" spans="1:13">
      <c r="A1135" s="9" t="s">
        <v>757</v>
      </c>
      <c r="B1135" s="10" t="s">
        <v>758</v>
      </c>
      <c r="C1135">
        <v>2023</v>
      </c>
      <c r="D1135" t="s">
        <v>26</v>
      </c>
      <c r="E1135" s="3" t="str">
        <v>Unavailable</v>
      </c>
      <c r="F1135" s="3" t="str">
        <v>Unavailable</v>
      </c>
      <c r="G1135" t="str">
        <v>Unavailable</v>
      </c>
      <c r="H1135" t="str">
        <v>Unavailable</v>
      </c>
      <c r="I1135" t="str">
        <v>Unavailable</v>
      </c>
      <c r="J1135" t="str">
        <v>Unavailable</v>
      </c>
      <c r="K1135" t="str">
        <v>Unavailable</v>
      </c>
      <c r="L1135" t="str">
        <v>Unavailable</v>
      </c>
      <c r="M1135" t="str">
        <v>Unavailable</v>
      </c>
    </row>
    <row r="1136" spans="1:13">
      <c r="A1136" s="9" t="s">
        <v>759</v>
      </c>
      <c r="B1136" s="10" t="s">
        <v>760</v>
      </c>
      <c r="C1136">
        <v>2023</v>
      </c>
      <c r="D1136" t="s">
        <v>26</v>
      </c>
      <c r="E1136" s="3" t="str">
        <v>Unavailable</v>
      </c>
      <c r="F1136" s="3" t="str">
        <v>Unavailable</v>
      </c>
      <c r="G1136" t="str">
        <v>Unavailable</v>
      </c>
      <c r="H1136" t="str">
        <v>Unavailable</v>
      </c>
      <c r="I1136" t="str">
        <v>Unavailable</v>
      </c>
      <c r="J1136" t="str">
        <v>Unavailable</v>
      </c>
      <c r="K1136" t="str">
        <v>Unavailable</v>
      </c>
      <c r="L1136" t="str">
        <v>Unavailable</v>
      </c>
      <c r="M1136" t="str">
        <v>Unavailable</v>
      </c>
    </row>
    <row r="1137" spans="1:13">
      <c r="A1137" s="9" t="s">
        <v>761</v>
      </c>
      <c r="B1137" s="10" t="s">
        <v>762</v>
      </c>
      <c r="C1137">
        <v>2023</v>
      </c>
      <c r="D1137" t="s">
        <v>26</v>
      </c>
      <c r="E1137" s="3" t="str">
        <v>Unavailable</v>
      </c>
      <c r="F1137" s="3" t="str">
        <v>Unavailable</v>
      </c>
      <c r="G1137" t="str">
        <v>Unavailable</v>
      </c>
      <c r="H1137" t="str">
        <v>Unavailable</v>
      </c>
      <c r="I1137" t="str">
        <v>Unavailable</v>
      </c>
      <c r="J1137" t="str">
        <v>Unavailable</v>
      </c>
      <c r="K1137" t="str">
        <v>Unavailable</v>
      </c>
      <c r="L1137" t="str">
        <v>Unavailable</v>
      </c>
      <c r="M1137" t="str">
        <v>Unavailable</v>
      </c>
    </row>
    <row r="1138" spans="1:13">
      <c r="A1138" s="9" t="s">
        <v>763</v>
      </c>
      <c r="B1138" s="10" t="s">
        <v>764</v>
      </c>
      <c r="C1138">
        <v>2023</v>
      </c>
      <c r="D1138" t="s">
        <v>26</v>
      </c>
      <c r="E1138" s="3" t="str">
        <v>Unavailable</v>
      </c>
      <c r="F1138" s="3" t="str">
        <v>Unavailable</v>
      </c>
      <c r="G1138" t="str">
        <v>Unavailable</v>
      </c>
      <c r="H1138" t="str">
        <v>Unavailable</v>
      </c>
      <c r="I1138" t="str">
        <v>Unavailable</v>
      </c>
      <c r="J1138" t="str">
        <v>Unavailable</v>
      </c>
      <c r="K1138" t="str">
        <v>Unavailable</v>
      </c>
      <c r="L1138" t="str">
        <v>Unavailable</v>
      </c>
      <c r="M1138" t="str">
        <v>Unavailable</v>
      </c>
    </row>
    <row r="1139" spans="1:13">
      <c r="A1139" s="9" t="s">
        <v>765</v>
      </c>
      <c r="B1139" s="10" t="s">
        <v>766</v>
      </c>
      <c r="C1139">
        <v>2023</v>
      </c>
      <c r="D1139" t="s">
        <v>26</v>
      </c>
      <c r="E1139" s="3" t="str">
        <v>Unavailable</v>
      </c>
      <c r="F1139" s="3" t="str">
        <v>Unavailable</v>
      </c>
      <c r="G1139" t="str">
        <v>Unavailable</v>
      </c>
      <c r="H1139" t="str">
        <v>Unavailable</v>
      </c>
      <c r="I1139" t="str">
        <v>Unavailable</v>
      </c>
      <c r="J1139" t="str">
        <v>Unavailable</v>
      </c>
      <c r="K1139" t="str">
        <v>Unavailable</v>
      </c>
      <c r="L1139" t="str">
        <v>Unavailable</v>
      </c>
      <c r="M1139" t="str">
        <v>Unavailable</v>
      </c>
    </row>
    <row r="1140" spans="1:13">
      <c r="A1140" s="9" t="s">
        <v>767</v>
      </c>
      <c r="B1140" s="10" t="s">
        <v>768</v>
      </c>
      <c r="C1140">
        <v>2023</v>
      </c>
      <c r="D1140" t="s">
        <v>26</v>
      </c>
      <c r="E1140" s="3" t="str">
        <v>Unavailable</v>
      </c>
      <c r="F1140" s="3" t="str">
        <v>Unavailable</v>
      </c>
      <c r="G1140" t="str">
        <v>Unavailable</v>
      </c>
      <c r="H1140" t="str">
        <v>Unavailable</v>
      </c>
      <c r="I1140" t="str">
        <v>Unavailable</v>
      </c>
      <c r="J1140" t="str">
        <v>Unavailable</v>
      </c>
      <c r="K1140" t="str">
        <v>Unavailable</v>
      </c>
      <c r="L1140" t="str">
        <v>Unavailable</v>
      </c>
      <c r="M1140" t="str">
        <v>Unavailable</v>
      </c>
    </row>
    <row r="1141" spans="1:13">
      <c r="A1141" s="9" t="s">
        <v>769</v>
      </c>
      <c r="B1141" s="10" t="s">
        <v>770</v>
      </c>
      <c r="C1141">
        <v>2023</v>
      </c>
      <c r="D1141" t="s">
        <v>26</v>
      </c>
      <c r="E1141" s="3" t="str">
        <v>Unavailable</v>
      </c>
      <c r="F1141" s="3" t="str">
        <v>Unavailable</v>
      </c>
      <c r="G1141" t="str">
        <v>Unavailable</v>
      </c>
      <c r="H1141" t="str">
        <v>Unavailable</v>
      </c>
      <c r="I1141" t="str">
        <v>Unavailable</v>
      </c>
      <c r="J1141" t="str">
        <v>Unavailable</v>
      </c>
      <c r="K1141" t="str">
        <v>Unavailable</v>
      </c>
      <c r="L1141" t="str">
        <v>Unavailable</v>
      </c>
      <c r="M1141" t="str">
        <v>Unavailable</v>
      </c>
    </row>
    <row r="1142" spans="1:13">
      <c r="A1142" s="9" t="s">
        <v>771</v>
      </c>
      <c r="B1142" s="10" t="s">
        <v>772</v>
      </c>
      <c r="C1142">
        <v>2023</v>
      </c>
      <c r="D1142" t="s">
        <v>26</v>
      </c>
      <c r="E1142" s="3" t="str">
        <v>Unavailable</v>
      </c>
      <c r="F1142" s="3" t="str">
        <v>Unavailable</v>
      </c>
      <c r="G1142" t="str">
        <v>Unavailable</v>
      </c>
      <c r="H1142" t="str">
        <v>Unavailable</v>
      </c>
      <c r="I1142" t="str">
        <v>Unavailable</v>
      </c>
      <c r="J1142" t="str">
        <v>Unavailable</v>
      </c>
      <c r="K1142" t="str">
        <v>Unavailable</v>
      </c>
      <c r="L1142" t="str">
        <v>Unavailable</v>
      </c>
      <c r="M1142" t="str">
        <v>Unavailable</v>
      </c>
    </row>
    <row r="1143" spans="1:13">
      <c r="A1143" s="9" t="s">
        <v>773</v>
      </c>
      <c r="B1143" s="10" t="s">
        <v>774</v>
      </c>
      <c r="C1143">
        <v>2023</v>
      </c>
      <c r="D1143" t="s">
        <v>26</v>
      </c>
      <c r="E1143" s="3" t="str">
        <v>Unavailable</v>
      </c>
      <c r="F1143" s="3" t="str">
        <v>Unavailable</v>
      </c>
      <c r="G1143" t="str">
        <v>Unavailable</v>
      </c>
      <c r="H1143" t="str">
        <v>Unavailable</v>
      </c>
      <c r="I1143" t="str">
        <v>Unavailable</v>
      </c>
      <c r="J1143" t="str">
        <v>Unavailable</v>
      </c>
      <c r="K1143" t="str">
        <v>Unavailable</v>
      </c>
      <c r="L1143" t="str">
        <v>Unavailable</v>
      </c>
      <c r="M1143" t="str">
        <v>Unavailable</v>
      </c>
    </row>
    <row r="1144" spans="1:13">
      <c r="A1144" s="9" t="s">
        <v>775</v>
      </c>
      <c r="B1144" s="10" t="s">
        <v>776</v>
      </c>
      <c r="C1144">
        <v>2023</v>
      </c>
      <c r="D1144" t="s">
        <v>26</v>
      </c>
      <c r="E1144" s="3" t="str">
        <v>Unavailable</v>
      </c>
      <c r="F1144" s="3" t="str">
        <v>Unavailable</v>
      </c>
      <c r="G1144" t="str">
        <v>Unavailable</v>
      </c>
      <c r="H1144" t="str">
        <v>Unavailable</v>
      </c>
      <c r="I1144" t="str">
        <v>Unavailable</v>
      </c>
      <c r="J1144" t="str">
        <v>Unavailable</v>
      </c>
      <c r="K1144" t="str">
        <v>Unavailable</v>
      </c>
      <c r="L1144" t="str">
        <v>Unavailable</v>
      </c>
      <c r="M1144" t="str">
        <v>Unavailable</v>
      </c>
    </row>
    <row r="1145" spans="1:13">
      <c r="A1145" s="9" t="s">
        <v>777</v>
      </c>
      <c r="B1145" s="10" t="s">
        <v>778</v>
      </c>
      <c r="C1145">
        <v>2023</v>
      </c>
      <c r="D1145" t="s">
        <v>26</v>
      </c>
      <c r="E1145" s="3" t="str">
        <v>Unavailable</v>
      </c>
      <c r="F1145" s="3" t="str">
        <v>Unavailable</v>
      </c>
      <c r="G1145" t="str">
        <v>Unavailable</v>
      </c>
      <c r="H1145" t="str">
        <v>Unavailable</v>
      </c>
      <c r="I1145" t="str">
        <v>Unavailable</v>
      </c>
      <c r="J1145" t="str">
        <v>Unavailable</v>
      </c>
      <c r="K1145" t="str">
        <v>Unavailable</v>
      </c>
      <c r="L1145" t="str">
        <v>Unavailable</v>
      </c>
      <c r="M1145" t="str">
        <v>Unavailable</v>
      </c>
    </row>
    <row r="1146" spans="1:13">
      <c r="A1146" s="9" t="s">
        <v>779</v>
      </c>
      <c r="B1146" s="10" t="s">
        <v>780</v>
      </c>
      <c r="C1146">
        <v>2023</v>
      </c>
      <c r="D1146" t="s">
        <v>26</v>
      </c>
      <c r="E1146" s="3" t="str">
        <v>Unavailable</v>
      </c>
      <c r="F1146" s="3" t="str">
        <v>Unavailable</v>
      </c>
      <c r="G1146" t="str">
        <v>Unavailable</v>
      </c>
      <c r="H1146" t="str">
        <v>Unavailable</v>
      </c>
      <c r="I1146" t="str">
        <v>Unavailable</v>
      </c>
      <c r="J1146" t="str">
        <v>Unavailable</v>
      </c>
      <c r="K1146" t="str">
        <v>Unavailable</v>
      </c>
      <c r="L1146" t="str">
        <v>Unavailable</v>
      </c>
      <c r="M1146" t="str">
        <v>Unavailable</v>
      </c>
    </row>
    <row r="1147" spans="1:13">
      <c r="A1147" s="9" t="s">
        <v>781</v>
      </c>
      <c r="B1147" s="10" t="s">
        <v>782</v>
      </c>
      <c r="C1147">
        <v>2023</v>
      </c>
      <c r="D1147" t="s">
        <v>26</v>
      </c>
      <c r="E1147" s="3" t="str">
        <v>Unavailable</v>
      </c>
      <c r="F1147" s="3" t="str">
        <v>Unavailable</v>
      </c>
      <c r="G1147" t="str">
        <v>Unavailable</v>
      </c>
      <c r="H1147" t="str">
        <v>Unavailable</v>
      </c>
      <c r="I1147" t="str">
        <v>Unavailable</v>
      </c>
      <c r="J1147" t="str">
        <v>Unavailable</v>
      </c>
      <c r="K1147" t="str">
        <v>Unavailable</v>
      </c>
      <c r="L1147" t="str">
        <v>Unavailable</v>
      </c>
      <c r="M1147" t="str">
        <v>Unavailable</v>
      </c>
    </row>
    <row r="1148" spans="1:13">
      <c r="A1148" s="9" t="s">
        <v>24</v>
      </c>
      <c r="B1148" s="10" t="s">
        <v>25</v>
      </c>
      <c r="C1148">
        <v>2024</v>
      </c>
      <c r="D1148" t="s">
        <v>26</v>
      </c>
      <c r="E1148" s="3" cm="1">
        <f t="array" ref="E1148:M1529">_xldudf_WISE(A2:A383, {"Revenue","Gross Profit","General And Administrative Expenses","Interest Expense","Net Income","EBITDA","Gross Profit Ratio","Net Income Ratio","EBITDA Ratio"}, 2024)</f>
        <v>17252501000</v>
      </c>
      <c r="F1148" s="3">
        <v>17252501000</v>
      </c>
      <c r="G1148">
        <v>673235000</v>
      </c>
      <c r="H1148">
        <v>0</v>
      </c>
      <c r="I1148">
        <v>9321894000</v>
      </c>
      <c r="J1148">
        <v>0</v>
      </c>
      <c r="K1148">
        <v>1</v>
      </c>
      <c r="L1148">
        <v>0.54032131299999997</v>
      </c>
      <c r="M1148">
        <v>0</v>
      </c>
    </row>
    <row r="1149" spans="1:13">
      <c r="A1149" s="9" t="s">
        <v>27</v>
      </c>
      <c r="B1149" s="10" t="s">
        <v>28</v>
      </c>
      <c r="C1149">
        <v>2024</v>
      </c>
      <c r="D1149" t="s">
        <v>26</v>
      </c>
      <c r="E1149" s="3">
        <v>3779125000</v>
      </c>
      <c r="F1149" s="3">
        <v>3779125000</v>
      </c>
      <c r="G1149">
        <v>537236000</v>
      </c>
      <c r="H1149">
        <v>0</v>
      </c>
      <c r="I1149">
        <v>1230954000</v>
      </c>
      <c r="J1149">
        <v>0</v>
      </c>
      <c r="K1149">
        <v>1</v>
      </c>
      <c r="L1149">
        <v>0.32572460600000003</v>
      </c>
      <c r="M1149">
        <v>0</v>
      </c>
    </row>
    <row r="1150" spans="1:13">
      <c r="A1150" s="9" t="s">
        <v>29</v>
      </c>
      <c r="B1150" s="10" t="s">
        <v>30</v>
      </c>
      <c r="C1150">
        <v>2024</v>
      </c>
      <c r="D1150" t="s">
        <v>26</v>
      </c>
      <c r="E1150" s="3">
        <v>4174249000</v>
      </c>
      <c r="F1150" s="3">
        <v>4174249000</v>
      </c>
      <c r="G1150">
        <v>568066000</v>
      </c>
      <c r="H1150">
        <v>0</v>
      </c>
      <c r="I1150">
        <v>1956630000</v>
      </c>
      <c r="J1150">
        <v>0</v>
      </c>
      <c r="K1150">
        <v>1</v>
      </c>
      <c r="L1150">
        <v>0.46873820900000002</v>
      </c>
      <c r="M1150">
        <v>0</v>
      </c>
    </row>
    <row r="1151" spans="1:13">
      <c r="A1151" s="9" t="s">
        <v>31</v>
      </c>
      <c r="B1151" s="10" t="s">
        <v>32</v>
      </c>
      <c r="C1151">
        <v>2024</v>
      </c>
      <c r="D1151" t="s">
        <v>26</v>
      </c>
      <c r="E1151" s="3">
        <v>9621734000</v>
      </c>
      <c r="F1151" s="3">
        <v>9621734000</v>
      </c>
      <c r="G1151">
        <v>219304000</v>
      </c>
      <c r="H1151">
        <v>0</v>
      </c>
      <c r="I1151">
        <v>4544071000</v>
      </c>
      <c r="J1151">
        <v>0</v>
      </c>
      <c r="K1151">
        <v>1</v>
      </c>
      <c r="L1151">
        <v>0.472271526</v>
      </c>
      <c r="M1151">
        <v>0</v>
      </c>
    </row>
    <row r="1152" spans="1:13">
      <c r="A1152" s="9" t="s">
        <v>33</v>
      </c>
      <c r="B1152" s="10" t="s">
        <v>34</v>
      </c>
      <c r="C1152">
        <v>2024</v>
      </c>
      <c r="D1152" t="s">
        <v>26</v>
      </c>
      <c r="E1152" s="3">
        <v>14136138000</v>
      </c>
      <c r="F1152" s="3">
        <v>14136138000</v>
      </c>
      <c r="G1152">
        <v>1394556000</v>
      </c>
      <c r="H1152">
        <v>0</v>
      </c>
      <c r="I1152">
        <v>8070461000</v>
      </c>
      <c r="J1152">
        <v>0</v>
      </c>
      <c r="K1152">
        <v>1</v>
      </c>
      <c r="L1152">
        <v>0.570909891</v>
      </c>
      <c r="M1152">
        <v>0</v>
      </c>
    </row>
    <row r="1153" spans="1:13">
      <c r="A1153" s="9" t="s">
        <v>35</v>
      </c>
      <c r="B1153" s="10" t="s">
        <v>36</v>
      </c>
      <c r="C1153">
        <v>2024</v>
      </c>
      <c r="D1153" t="s">
        <v>26</v>
      </c>
      <c r="E1153" s="3">
        <v>9469351000</v>
      </c>
      <c r="F1153" s="3">
        <v>9469351000</v>
      </c>
      <c r="G1153">
        <v>1025556000</v>
      </c>
      <c r="H1153">
        <v>0</v>
      </c>
      <c r="I1153">
        <v>4966022000</v>
      </c>
      <c r="J1153">
        <v>0</v>
      </c>
      <c r="K1153">
        <v>1</v>
      </c>
      <c r="L1153">
        <v>0.52443108299999996</v>
      </c>
      <c r="M1153">
        <v>0</v>
      </c>
    </row>
    <row r="1154" spans="1:13">
      <c r="A1154" s="9" t="s">
        <v>37</v>
      </c>
      <c r="B1154" s="10" t="s">
        <v>38</v>
      </c>
      <c r="C1154">
        <v>2024</v>
      </c>
      <c r="D1154" t="s">
        <v>26</v>
      </c>
      <c r="E1154" s="3" t="str">
        <v>2024 data not available yet.</v>
      </c>
      <c r="F1154" s="3" t="str">
        <v>2024 data not available yet.</v>
      </c>
      <c r="G1154" t="str">
        <v>2024 data not available yet.</v>
      </c>
      <c r="H1154" t="str">
        <v>2024 data not available yet.</v>
      </c>
      <c r="I1154" t="str">
        <v>2024 data not available yet.</v>
      </c>
      <c r="J1154" t="str">
        <v>2024 data not available yet.</v>
      </c>
      <c r="K1154" t="str">
        <v>2024 data not available yet.</v>
      </c>
      <c r="L1154" t="str">
        <v>2024 data not available yet.</v>
      </c>
      <c r="M1154" t="str">
        <v>2024 data not available yet.</v>
      </c>
    </row>
    <row r="1155" spans="1:13">
      <c r="A1155" s="9" t="s">
        <v>39</v>
      </c>
      <c r="B1155" s="10" t="s">
        <v>40</v>
      </c>
      <c r="C1155">
        <v>2024</v>
      </c>
      <c r="D1155" t="s">
        <v>26</v>
      </c>
      <c r="E1155" s="3">
        <v>31912742000</v>
      </c>
      <c r="F1155" s="3">
        <v>31912742000</v>
      </c>
      <c r="G1155">
        <v>2264941000</v>
      </c>
      <c r="H1155">
        <v>0</v>
      </c>
      <c r="I1155">
        <v>19722206000</v>
      </c>
      <c r="J1155">
        <v>0</v>
      </c>
      <c r="K1155">
        <v>1</v>
      </c>
      <c r="L1155">
        <v>0.61800411899999996</v>
      </c>
      <c r="M1155">
        <v>0</v>
      </c>
    </row>
    <row r="1156" spans="1:13">
      <c r="A1156" s="9" t="s">
        <v>41</v>
      </c>
      <c r="B1156" s="10" t="s">
        <v>42</v>
      </c>
      <c r="C1156">
        <v>2024</v>
      </c>
      <c r="D1156" t="s">
        <v>26</v>
      </c>
      <c r="E1156" s="3">
        <v>5654008000</v>
      </c>
      <c r="F1156" s="3">
        <v>5654008000</v>
      </c>
      <c r="G1156">
        <v>696726000</v>
      </c>
      <c r="H1156">
        <v>0</v>
      </c>
      <c r="I1156">
        <v>2806531000</v>
      </c>
      <c r="J1156">
        <v>0</v>
      </c>
      <c r="K1156">
        <v>1</v>
      </c>
      <c r="L1156">
        <v>0.49637902900000003</v>
      </c>
      <c r="M1156">
        <v>0</v>
      </c>
    </row>
    <row r="1157" spans="1:13">
      <c r="A1157" s="9" t="s">
        <v>43</v>
      </c>
      <c r="B1157" s="10" t="s">
        <v>44</v>
      </c>
      <c r="C1157">
        <v>2024</v>
      </c>
      <c r="D1157" t="s">
        <v>26</v>
      </c>
      <c r="E1157" s="3">
        <v>10934157000</v>
      </c>
      <c r="F1157" s="3">
        <v>10934157000</v>
      </c>
      <c r="G1157">
        <v>1291492000</v>
      </c>
      <c r="H1157">
        <v>0</v>
      </c>
      <c r="I1157">
        <v>5831661000</v>
      </c>
      <c r="J1157">
        <v>0</v>
      </c>
      <c r="K1157">
        <v>1</v>
      </c>
      <c r="L1157">
        <v>0.533343448</v>
      </c>
      <c r="M1157">
        <v>0</v>
      </c>
    </row>
    <row r="1158" spans="1:13">
      <c r="A1158" s="9" t="s">
        <v>45</v>
      </c>
      <c r="B1158" s="10" t="s">
        <v>46</v>
      </c>
      <c r="C1158">
        <v>2024</v>
      </c>
      <c r="D1158" t="s">
        <v>26</v>
      </c>
      <c r="E1158" s="3">
        <v>37621231000</v>
      </c>
      <c r="F1158" s="3">
        <v>37621231000</v>
      </c>
      <c r="G1158">
        <v>3218210000</v>
      </c>
      <c r="H1158">
        <v>0</v>
      </c>
      <c r="I1158">
        <v>21192995000</v>
      </c>
      <c r="J1158">
        <v>0</v>
      </c>
      <c r="K1158">
        <v>1</v>
      </c>
      <c r="L1158">
        <v>0.56332539999999998</v>
      </c>
      <c r="M1158">
        <v>0</v>
      </c>
    </row>
    <row r="1159" spans="1:13">
      <c r="A1159" s="9" t="s">
        <v>47</v>
      </c>
      <c r="B1159" s="10" t="s">
        <v>48</v>
      </c>
      <c r="C1159">
        <v>2024</v>
      </c>
      <c r="D1159" t="s">
        <v>26</v>
      </c>
      <c r="E1159" s="3" t="str">
        <v>2024 data not available yet.</v>
      </c>
      <c r="F1159" s="3" t="str">
        <v>2024 data not available yet.</v>
      </c>
      <c r="G1159" t="str">
        <v>2024 data not available yet.</v>
      </c>
      <c r="H1159" t="str">
        <v>2024 data not available yet.</v>
      </c>
      <c r="I1159" t="str">
        <v>2024 data not available yet.</v>
      </c>
      <c r="J1159" t="str">
        <v>2024 data not available yet.</v>
      </c>
      <c r="K1159" t="str">
        <v>2024 data not available yet.</v>
      </c>
      <c r="L1159" t="str">
        <v>2024 data not available yet.</v>
      </c>
      <c r="M1159" t="str">
        <v>2024 data not available yet.</v>
      </c>
    </row>
    <row r="1160" spans="1:13">
      <c r="A1160" s="9" t="s">
        <v>49</v>
      </c>
      <c r="B1160" s="10" t="s">
        <v>50</v>
      </c>
      <c r="C1160">
        <v>2024</v>
      </c>
      <c r="D1160" t="s">
        <v>26</v>
      </c>
      <c r="E1160" s="3" t="str">
        <v>2024 data not available yet.</v>
      </c>
      <c r="F1160" s="3" t="str">
        <v>2024 data not available yet.</v>
      </c>
      <c r="G1160" t="str">
        <v>2024 data not available yet.</v>
      </c>
      <c r="H1160" t="str">
        <v>2024 data not available yet.</v>
      </c>
      <c r="I1160" t="str">
        <v>2024 data not available yet.</v>
      </c>
      <c r="J1160" t="str">
        <v>2024 data not available yet.</v>
      </c>
      <c r="K1160" t="str">
        <v>2024 data not available yet.</v>
      </c>
      <c r="L1160" t="str">
        <v>2024 data not available yet.</v>
      </c>
      <c r="M1160" t="str">
        <v>2024 data not available yet.</v>
      </c>
    </row>
    <row r="1161" spans="1:13">
      <c r="A1161" s="9" t="s">
        <v>51</v>
      </c>
      <c r="B1161" s="10" t="s">
        <v>52</v>
      </c>
      <c r="C1161">
        <v>2024</v>
      </c>
      <c r="D1161" t="s">
        <v>26</v>
      </c>
      <c r="E1161" s="3" t="str">
        <v>2024 data not available yet.</v>
      </c>
      <c r="F1161" s="3" t="str">
        <v>2024 data not available yet.</v>
      </c>
      <c r="G1161" t="str">
        <v>2024 data not available yet.</v>
      </c>
      <c r="H1161" t="str">
        <v>2024 data not available yet.</v>
      </c>
      <c r="I1161" t="str">
        <v>2024 data not available yet.</v>
      </c>
      <c r="J1161" t="str">
        <v>2024 data not available yet.</v>
      </c>
      <c r="K1161" t="str">
        <v>2024 data not available yet.</v>
      </c>
      <c r="L1161" t="str">
        <v>2024 data not available yet.</v>
      </c>
      <c r="M1161" t="str">
        <v>2024 data not available yet.</v>
      </c>
    </row>
    <row r="1162" spans="1:13">
      <c r="A1162" s="9" t="s">
        <v>53</v>
      </c>
      <c r="B1162" s="10" t="s">
        <v>54</v>
      </c>
      <c r="C1162">
        <v>2024</v>
      </c>
      <c r="D1162" t="s">
        <v>26</v>
      </c>
      <c r="E1162" s="3" t="str">
        <v>2024 data not available yet.</v>
      </c>
      <c r="F1162" s="3" t="str">
        <v>2024 data not available yet.</v>
      </c>
      <c r="G1162" t="str">
        <v>2024 data not available yet.</v>
      </c>
      <c r="H1162" t="str">
        <v>2024 data not available yet.</v>
      </c>
      <c r="I1162" t="str">
        <v>2024 data not available yet.</v>
      </c>
      <c r="J1162" t="str">
        <v>2024 data not available yet.</v>
      </c>
      <c r="K1162" t="str">
        <v>2024 data not available yet.</v>
      </c>
      <c r="L1162" t="str">
        <v>2024 data not available yet.</v>
      </c>
      <c r="M1162" t="str">
        <v>2024 data not available yet.</v>
      </c>
    </row>
    <row r="1163" spans="1:13">
      <c r="A1163" s="9" t="s">
        <v>55</v>
      </c>
      <c r="B1163" s="10" t="s">
        <v>56</v>
      </c>
      <c r="C1163">
        <v>2024</v>
      </c>
      <c r="D1163" t="s">
        <v>26</v>
      </c>
      <c r="E1163" s="3" t="str">
        <v>2024 data not available yet.</v>
      </c>
      <c r="F1163" s="3" t="str">
        <v>2024 data not available yet.</v>
      </c>
      <c r="G1163" t="str">
        <v>2024 data not available yet.</v>
      </c>
      <c r="H1163" t="str">
        <v>2024 data not available yet.</v>
      </c>
      <c r="I1163" t="str">
        <v>2024 data not available yet.</v>
      </c>
      <c r="J1163" t="str">
        <v>2024 data not available yet.</v>
      </c>
      <c r="K1163" t="str">
        <v>2024 data not available yet.</v>
      </c>
      <c r="L1163" t="str">
        <v>2024 data not available yet.</v>
      </c>
      <c r="M1163" t="str">
        <v>2024 data not available yet.</v>
      </c>
    </row>
    <row r="1164" spans="1:13">
      <c r="A1164" s="9" t="s">
        <v>57</v>
      </c>
      <c r="B1164" s="10" t="s">
        <v>58</v>
      </c>
      <c r="C1164">
        <v>2024</v>
      </c>
      <c r="D1164" t="s">
        <v>26</v>
      </c>
      <c r="E1164" s="3" t="str">
        <v>2024 data not available yet.</v>
      </c>
      <c r="F1164" s="3" t="str">
        <v>2024 data not available yet.</v>
      </c>
      <c r="G1164" t="str">
        <v>2024 data not available yet.</v>
      </c>
      <c r="H1164" t="str">
        <v>2024 data not available yet.</v>
      </c>
      <c r="I1164" t="str">
        <v>2024 data not available yet.</v>
      </c>
      <c r="J1164" t="str">
        <v>2024 data not available yet.</v>
      </c>
      <c r="K1164" t="str">
        <v>2024 data not available yet.</v>
      </c>
      <c r="L1164" t="str">
        <v>2024 data not available yet.</v>
      </c>
      <c r="M1164" t="str">
        <v>2024 data not available yet.</v>
      </c>
    </row>
    <row r="1165" spans="1:13">
      <c r="A1165" s="9" t="s">
        <v>59</v>
      </c>
      <c r="B1165" s="10" t="s">
        <v>60</v>
      </c>
      <c r="C1165">
        <v>2024</v>
      </c>
      <c r="D1165" t="s">
        <v>26</v>
      </c>
      <c r="E1165" s="3">
        <v>3062261277</v>
      </c>
      <c r="F1165" s="3">
        <v>1342292117</v>
      </c>
      <c r="G1165">
        <v>40127219</v>
      </c>
      <c r="H1165">
        <v>107265778</v>
      </c>
      <c r="I1165">
        <v>589340930</v>
      </c>
      <c r="J1165">
        <v>814135238</v>
      </c>
      <c r="K1165">
        <v>0.438333635</v>
      </c>
      <c r="L1165">
        <v>0.192452857</v>
      </c>
      <c r="M1165">
        <v>0.26586080200000001</v>
      </c>
    </row>
    <row r="1166" spans="1:13">
      <c r="A1166" s="9" t="s">
        <v>61</v>
      </c>
      <c r="B1166" s="10" t="s">
        <v>62</v>
      </c>
      <c r="C1166">
        <v>2024</v>
      </c>
      <c r="D1166" t="s">
        <v>26</v>
      </c>
      <c r="E1166" s="3" t="str">
        <v>2024 data not available yet.</v>
      </c>
      <c r="F1166" s="3" t="str">
        <v>2024 data not available yet.</v>
      </c>
      <c r="G1166" t="str">
        <v>2024 data not available yet.</v>
      </c>
      <c r="H1166" t="str">
        <v>2024 data not available yet.</v>
      </c>
      <c r="I1166" t="str">
        <v>2024 data not available yet.</v>
      </c>
      <c r="J1166" t="str">
        <v>2024 data not available yet.</v>
      </c>
      <c r="K1166" t="str">
        <v>2024 data not available yet.</v>
      </c>
      <c r="L1166" t="str">
        <v>2024 data not available yet.</v>
      </c>
      <c r="M1166" t="str">
        <v>2024 data not available yet.</v>
      </c>
    </row>
    <row r="1167" spans="1:13">
      <c r="A1167" s="9" t="s">
        <v>63</v>
      </c>
      <c r="B1167" s="10" t="s">
        <v>64</v>
      </c>
      <c r="C1167">
        <v>2024</v>
      </c>
      <c r="D1167" t="s">
        <v>26</v>
      </c>
      <c r="E1167" s="3" t="str">
        <v>2024 data not available yet.</v>
      </c>
      <c r="F1167" s="3" t="str">
        <v>2024 data not available yet.</v>
      </c>
      <c r="G1167" t="str">
        <v>2024 data not available yet.</v>
      </c>
      <c r="H1167" t="str">
        <v>2024 data not available yet.</v>
      </c>
      <c r="I1167" t="str">
        <v>2024 data not available yet.</v>
      </c>
      <c r="J1167" t="str">
        <v>2024 data not available yet.</v>
      </c>
      <c r="K1167" t="str">
        <v>2024 data not available yet.</v>
      </c>
      <c r="L1167" t="str">
        <v>2024 data not available yet.</v>
      </c>
      <c r="M1167" t="str">
        <v>2024 data not available yet.</v>
      </c>
    </row>
    <row r="1168" spans="1:13">
      <c r="A1168" s="9" t="s">
        <v>65</v>
      </c>
      <c r="B1168" s="10" t="s">
        <v>66</v>
      </c>
      <c r="C1168">
        <v>2024</v>
      </c>
      <c r="D1168" t="s">
        <v>26</v>
      </c>
      <c r="E1168" s="3" t="str">
        <v>2024 data not available yet.</v>
      </c>
      <c r="F1168" s="3" t="str">
        <v>2024 data not available yet.</v>
      </c>
      <c r="G1168" t="str">
        <v>2024 data not available yet.</v>
      </c>
      <c r="H1168" t="str">
        <v>2024 data not available yet.</v>
      </c>
      <c r="I1168" t="str">
        <v>2024 data not available yet.</v>
      </c>
      <c r="J1168" t="str">
        <v>2024 data not available yet.</v>
      </c>
      <c r="K1168" t="str">
        <v>2024 data not available yet.</v>
      </c>
      <c r="L1168" t="str">
        <v>2024 data not available yet.</v>
      </c>
      <c r="M1168" t="str">
        <v>2024 data not available yet.</v>
      </c>
    </row>
    <row r="1169" spans="1:13">
      <c r="A1169" s="9" t="s">
        <v>67</v>
      </c>
      <c r="B1169" s="10" t="s">
        <v>68</v>
      </c>
      <c r="C1169">
        <v>2024</v>
      </c>
      <c r="D1169" t="s">
        <v>26</v>
      </c>
      <c r="E1169" s="3" t="str">
        <v>2024 data not available yet.</v>
      </c>
      <c r="F1169" s="3" t="str">
        <v>2024 data not available yet.</v>
      </c>
      <c r="G1169" t="str">
        <v>2024 data not available yet.</v>
      </c>
      <c r="H1169" t="str">
        <v>2024 data not available yet.</v>
      </c>
      <c r="I1169" t="str">
        <v>2024 data not available yet.</v>
      </c>
      <c r="J1169" t="str">
        <v>2024 data not available yet.</v>
      </c>
      <c r="K1169" t="str">
        <v>2024 data not available yet.</v>
      </c>
      <c r="L1169" t="str">
        <v>2024 data not available yet.</v>
      </c>
      <c r="M1169" t="str">
        <v>2024 data not available yet.</v>
      </c>
    </row>
    <row r="1170" spans="1:13">
      <c r="A1170" s="9" t="s">
        <v>69</v>
      </c>
      <c r="B1170" s="10" t="s">
        <v>70</v>
      </c>
      <c r="C1170">
        <v>2024</v>
      </c>
      <c r="D1170" t="s">
        <v>26</v>
      </c>
      <c r="E1170" s="3">
        <v>1987068838</v>
      </c>
      <c r="F1170" s="3">
        <v>665315055</v>
      </c>
      <c r="G1170">
        <v>44813791</v>
      </c>
      <c r="H1170">
        <v>23308509</v>
      </c>
      <c r="I1170">
        <v>401730829</v>
      </c>
      <c r="J1170">
        <v>474407892</v>
      </c>
      <c r="K1170">
        <v>0.33482234900000002</v>
      </c>
      <c r="L1170">
        <v>0.20217257799999999</v>
      </c>
      <c r="M1170">
        <v>0.23874758800000001</v>
      </c>
    </row>
    <row r="1171" spans="1:13">
      <c r="A1171" s="9" t="s">
        <v>71</v>
      </c>
      <c r="B1171" s="10" t="s">
        <v>72</v>
      </c>
      <c r="C1171">
        <v>2024</v>
      </c>
      <c r="D1171" t="s">
        <v>26</v>
      </c>
      <c r="E1171" s="3">
        <v>1956591394</v>
      </c>
      <c r="F1171" s="3">
        <v>223898361</v>
      </c>
      <c r="G1171">
        <v>9552284</v>
      </c>
      <c r="H1171">
        <v>66453667</v>
      </c>
      <c r="I1171">
        <v>70800717</v>
      </c>
      <c r="J1171">
        <v>195447225</v>
      </c>
      <c r="K1171">
        <v>0.11443286599999999</v>
      </c>
      <c r="L1171">
        <v>3.6185744999999998E-2</v>
      </c>
      <c r="M1171">
        <v>9.9891692000000004E-2</v>
      </c>
    </row>
    <row r="1172" spans="1:13">
      <c r="A1172" s="9" t="s">
        <v>73</v>
      </c>
      <c r="B1172" s="10" t="s">
        <v>74</v>
      </c>
      <c r="C1172">
        <v>2024</v>
      </c>
      <c r="D1172" t="s">
        <v>26</v>
      </c>
      <c r="E1172" s="3" t="str">
        <v>2024 data not available yet.</v>
      </c>
      <c r="F1172" s="3" t="str">
        <v>2024 data not available yet.</v>
      </c>
      <c r="G1172" t="str">
        <v>2024 data not available yet.</v>
      </c>
      <c r="H1172" t="str">
        <v>2024 data not available yet.</v>
      </c>
      <c r="I1172" t="str">
        <v>2024 data not available yet.</v>
      </c>
      <c r="J1172" t="str">
        <v>2024 data not available yet.</v>
      </c>
      <c r="K1172" t="str">
        <v>2024 data not available yet.</v>
      </c>
      <c r="L1172" t="str">
        <v>2024 data not available yet.</v>
      </c>
      <c r="M1172" t="str">
        <v>2024 data not available yet.</v>
      </c>
    </row>
    <row r="1173" spans="1:13">
      <c r="A1173" s="9" t="s">
        <v>75</v>
      </c>
      <c r="B1173" s="10" t="s">
        <v>76</v>
      </c>
      <c r="C1173">
        <v>2024</v>
      </c>
      <c r="D1173" t="s">
        <v>26</v>
      </c>
      <c r="E1173" s="3">
        <v>1543167801</v>
      </c>
      <c r="F1173" s="3">
        <v>350559221</v>
      </c>
      <c r="G1173">
        <v>3987968</v>
      </c>
      <c r="H1173">
        <v>29264876</v>
      </c>
      <c r="I1173">
        <v>267507881</v>
      </c>
      <c r="J1173">
        <v>352707536</v>
      </c>
      <c r="K1173">
        <v>0.22716856899999999</v>
      </c>
      <c r="L1173">
        <v>0.17334983300000001</v>
      </c>
      <c r="M1173">
        <v>0.228560715</v>
      </c>
    </row>
    <row r="1174" spans="1:13">
      <c r="A1174" s="9" t="s">
        <v>77</v>
      </c>
      <c r="B1174" s="10" t="s">
        <v>78</v>
      </c>
      <c r="C1174">
        <v>2024</v>
      </c>
      <c r="D1174" t="s">
        <v>26</v>
      </c>
      <c r="E1174" s="3">
        <v>780648910</v>
      </c>
      <c r="F1174" s="3">
        <v>288329434</v>
      </c>
      <c r="G1174">
        <v>12269452</v>
      </c>
      <c r="H1174">
        <v>5318634</v>
      </c>
      <c r="I1174">
        <v>177898746</v>
      </c>
      <c r="J1174">
        <v>398103811</v>
      </c>
      <c r="K1174">
        <v>0.36934584799999998</v>
      </c>
      <c r="L1174">
        <v>0.22788572900000001</v>
      </c>
      <c r="M1174">
        <v>0.50996524300000001</v>
      </c>
    </row>
    <row r="1175" spans="1:13">
      <c r="A1175" s="9" t="s">
        <v>79</v>
      </c>
      <c r="B1175" s="10" t="s">
        <v>80</v>
      </c>
      <c r="C1175">
        <v>2024</v>
      </c>
      <c r="D1175" t="s">
        <v>26</v>
      </c>
      <c r="E1175" s="3" t="str">
        <v>2024 data not available yet.</v>
      </c>
      <c r="F1175" s="3" t="str">
        <v>2024 data not available yet.</v>
      </c>
      <c r="G1175" t="str">
        <v>2024 data not available yet.</v>
      </c>
      <c r="H1175" t="str">
        <v>2024 data not available yet.</v>
      </c>
      <c r="I1175" t="str">
        <v>2024 data not available yet.</v>
      </c>
      <c r="J1175" t="str">
        <v>2024 data not available yet.</v>
      </c>
      <c r="K1175" t="str">
        <v>2024 data not available yet.</v>
      </c>
      <c r="L1175" t="str">
        <v>2024 data not available yet.</v>
      </c>
      <c r="M1175" t="str">
        <v>2024 data not available yet.</v>
      </c>
    </row>
    <row r="1176" spans="1:13">
      <c r="A1176" s="9" t="s">
        <v>81</v>
      </c>
      <c r="B1176" s="10" t="s">
        <v>82</v>
      </c>
      <c r="C1176">
        <v>2024</v>
      </c>
      <c r="D1176" t="s">
        <v>26</v>
      </c>
      <c r="E1176" s="3" t="str">
        <v>2024 data not available yet.</v>
      </c>
      <c r="F1176" s="3" t="str">
        <v>2024 data not available yet.</v>
      </c>
      <c r="G1176" t="str">
        <v>2024 data not available yet.</v>
      </c>
      <c r="H1176" t="str">
        <v>2024 data not available yet.</v>
      </c>
      <c r="I1176" t="str">
        <v>2024 data not available yet.</v>
      </c>
      <c r="J1176" t="str">
        <v>2024 data not available yet.</v>
      </c>
      <c r="K1176" t="str">
        <v>2024 data not available yet.</v>
      </c>
      <c r="L1176" t="str">
        <v>2024 data not available yet.</v>
      </c>
      <c r="M1176" t="str">
        <v>2024 data not available yet.</v>
      </c>
    </row>
    <row r="1177" spans="1:13">
      <c r="A1177" s="9" t="s">
        <v>83</v>
      </c>
      <c r="B1177" s="10" t="s">
        <v>84</v>
      </c>
      <c r="C1177">
        <v>2024</v>
      </c>
      <c r="D1177" t="s">
        <v>26</v>
      </c>
      <c r="E1177" s="3">
        <v>1501366256</v>
      </c>
      <c r="F1177" s="3">
        <v>623393041</v>
      </c>
      <c r="G1177">
        <v>31991527</v>
      </c>
      <c r="H1177">
        <v>64165448</v>
      </c>
      <c r="I1177">
        <v>456978822</v>
      </c>
      <c r="J1177">
        <v>823013246</v>
      </c>
      <c r="K1177">
        <v>0.415217165</v>
      </c>
      <c r="L1177">
        <v>0.30437531200000001</v>
      </c>
      <c r="M1177">
        <v>0.54817619799999995</v>
      </c>
    </row>
    <row r="1178" spans="1:13">
      <c r="A1178" s="9" t="s">
        <v>85</v>
      </c>
      <c r="B1178" s="10" t="s">
        <v>1</v>
      </c>
      <c r="C1178">
        <v>2024</v>
      </c>
      <c r="D1178" t="s">
        <v>26</v>
      </c>
      <c r="E1178" s="3" t="str">
        <v>2024 data not available yet.</v>
      </c>
      <c r="F1178" s="3" t="str">
        <v>2024 data not available yet.</v>
      </c>
      <c r="G1178" t="str">
        <v>2024 data not available yet.</v>
      </c>
      <c r="H1178" t="str">
        <v>2024 data not available yet.</v>
      </c>
      <c r="I1178" t="str">
        <v>2024 data not available yet.</v>
      </c>
      <c r="J1178" t="str">
        <v>2024 data not available yet.</v>
      </c>
      <c r="K1178" t="str">
        <v>2024 data not available yet.</v>
      </c>
      <c r="L1178" t="str">
        <v>2024 data not available yet.</v>
      </c>
      <c r="M1178" t="str">
        <v>2024 data not available yet.</v>
      </c>
    </row>
    <row r="1179" spans="1:13">
      <c r="A1179" s="9" t="s">
        <v>86</v>
      </c>
      <c r="B1179" s="10" t="s">
        <v>87</v>
      </c>
      <c r="C1179">
        <v>2024</v>
      </c>
      <c r="D1179" t="s">
        <v>26</v>
      </c>
      <c r="E1179" s="3" t="str">
        <v>2024 data not available yet.</v>
      </c>
      <c r="F1179" s="3" t="str">
        <v>2024 data not available yet.</v>
      </c>
      <c r="G1179" t="str">
        <v>2024 data not available yet.</v>
      </c>
      <c r="H1179" t="str">
        <v>2024 data not available yet.</v>
      </c>
      <c r="I1179" t="str">
        <v>2024 data not available yet.</v>
      </c>
      <c r="J1179" t="str">
        <v>2024 data not available yet.</v>
      </c>
      <c r="K1179" t="str">
        <v>2024 data not available yet.</v>
      </c>
      <c r="L1179" t="str">
        <v>2024 data not available yet.</v>
      </c>
      <c r="M1179" t="str">
        <v>2024 data not available yet.</v>
      </c>
    </row>
    <row r="1180" spans="1:13">
      <c r="A1180" s="9" t="s">
        <v>88</v>
      </c>
      <c r="B1180" s="10" t="s">
        <v>89</v>
      </c>
      <c r="C1180">
        <v>2024</v>
      </c>
      <c r="D1180" t="s">
        <v>26</v>
      </c>
      <c r="E1180" s="3" t="str">
        <v>2024 data not available yet.</v>
      </c>
      <c r="F1180" s="3" t="str">
        <v>2024 data not available yet.</v>
      </c>
      <c r="G1180" t="str">
        <v>2024 data not available yet.</v>
      </c>
      <c r="H1180" t="str">
        <v>2024 data not available yet.</v>
      </c>
      <c r="I1180" t="str">
        <v>2024 data not available yet.</v>
      </c>
      <c r="J1180" t="str">
        <v>2024 data not available yet.</v>
      </c>
      <c r="K1180" t="str">
        <v>2024 data not available yet.</v>
      </c>
      <c r="L1180" t="str">
        <v>2024 data not available yet.</v>
      </c>
      <c r="M1180" t="str">
        <v>2024 data not available yet.</v>
      </c>
    </row>
    <row r="1181" spans="1:13">
      <c r="A1181" s="9" t="s">
        <v>90</v>
      </c>
      <c r="B1181" s="10" t="s">
        <v>91</v>
      </c>
      <c r="C1181">
        <v>2024</v>
      </c>
      <c r="D1181" t="s">
        <v>26</v>
      </c>
      <c r="E1181" s="3" t="str">
        <v>2024 data not available yet.</v>
      </c>
      <c r="F1181" s="3" t="str">
        <v>2024 data not available yet.</v>
      </c>
      <c r="G1181" t="str">
        <v>2024 data not available yet.</v>
      </c>
      <c r="H1181" t="str">
        <v>2024 data not available yet.</v>
      </c>
      <c r="I1181" t="str">
        <v>2024 data not available yet.</v>
      </c>
      <c r="J1181" t="str">
        <v>2024 data not available yet.</v>
      </c>
      <c r="K1181" t="str">
        <v>2024 data not available yet.</v>
      </c>
      <c r="L1181" t="str">
        <v>2024 data not available yet.</v>
      </c>
      <c r="M1181" t="str">
        <v>2024 data not available yet.</v>
      </c>
    </row>
    <row r="1182" spans="1:13">
      <c r="A1182" s="9" t="s">
        <v>92</v>
      </c>
      <c r="B1182" s="10" t="s">
        <v>93</v>
      </c>
      <c r="C1182">
        <v>2024</v>
      </c>
      <c r="D1182" t="s">
        <v>26</v>
      </c>
      <c r="E1182" s="3" t="str">
        <v>Unavailable</v>
      </c>
      <c r="F1182" s="3" t="str">
        <v>Unavailable</v>
      </c>
      <c r="G1182" t="str">
        <v>Unavailable</v>
      </c>
      <c r="H1182" t="str">
        <v>Unavailable</v>
      </c>
      <c r="I1182" t="str">
        <v>Unavailable</v>
      </c>
      <c r="J1182" t="str">
        <v>Unavailable</v>
      </c>
      <c r="K1182" t="str">
        <v>Unavailable</v>
      </c>
      <c r="L1182" t="str">
        <v>Unavailable</v>
      </c>
      <c r="M1182" t="str">
        <v>Unavailable</v>
      </c>
    </row>
    <row r="1183" spans="1:13">
      <c r="A1183" s="9" t="s">
        <v>94</v>
      </c>
      <c r="B1183" s="10" t="s">
        <v>95</v>
      </c>
      <c r="C1183">
        <v>2024</v>
      </c>
      <c r="D1183" t="s">
        <v>26</v>
      </c>
      <c r="E1183" s="3" t="str">
        <v>2024 data not available yet.</v>
      </c>
      <c r="F1183" s="3" t="str">
        <v>2024 data not available yet.</v>
      </c>
      <c r="G1183" t="str">
        <v>2024 data not available yet.</v>
      </c>
      <c r="H1183" t="str">
        <v>2024 data not available yet.</v>
      </c>
      <c r="I1183" t="str">
        <v>2024 data not available yet.</v>
      </c>
      <c r="J1183" t="str">
        <v>2024 data not available yet.</v>
      </c>
      <c r="K1183" t="str">
        <v>2024 data not available yet.</v>
      </c>
      <c r="L1183" t="str">
        <v>2024 data not available yet.</v>
      </c>
      <c r="M1183" t="str">
        <v>2024 data not available yet.</v>
      </c>
    </row>
    <row r="1184" spans="1:13">
      <c r="A1184" s="9" t="s">
        <v>96</v>
      </c>
      <c r="B1184" s="10" t="s">
        <v>97</v>
      </c>
      <c r="C1184">
        <v>2024</v>
      </c>
      <c r="D1184" t="s">
        <v>26</v>
      </c>
      <c r="E1184" s="3">
        <v>139980500000</v>
      </c>
      <c r="F1184" s="3">
        <v>25623768000</v>
      </c>
      <c r="G1184">
        <v>2773450000</v>
      </c>
      <c r="H1184">
        <v>2583016000</v>
      </c>
      <c r="I1184">
        <v>1538542000</v>
      </c>
      <c r="J1184">
        <v>20008540000</v>
      </c>
      <c r="K1184">
        <v>0.183052411</v>
      </c>
      <c r="L1184">
        <v>1.0991117E-2</v>
      </c>
      <c r="M1184">
        <v>0.14293805200000001</v>
      </c>
    </row>
    <row r="1185" spans="1:13">
      <c r="A1185" s="9" t="s">
        <v>98</v>
      </c>
      <c r="B1185" s="10" t="s">
        <v>99</v>
      </c>
      <c r="C1185">
        <v>2024</v>
      </c>
      <c r="D1185" t="s">
        <v>26</v>
      </c>
      <c r="E1185" s="3">
        <v>11061291000</v>
      </c>
      <c r="F1185" s="3">
        <v>4075699000</v>
      </c>
      <c r="G1185">
        <v>252265000</v>
      </c>
      <c r="H1185">
        <v>65985000</v>
      </c>
      <c r="I1185">
        <v>3327172000</v>
      </c>
      <c r="J1185">
        <v>4748040000</v>
      </c>
      <c r="K1185">
        <v>0.368465037</v>
      </c>
      <c r="L1185">
        <v>0.30079418400000002</v>
      </c>
      <c r="M1185">
        <v>0.42924826799999999</v>
      </c>
    </row>
    <row r="1186" spans="1:13">
      <c r="A1186" s="9" t="s">
        <v>100</v>
      </c>
      <c r="B1186" s="10" t="s">
        <v>101</v>
      </c>
      <c r="C1186">
        <v>2024</v>
      </c>
      <c r="D1186" t="s">
        <v>26</v>
      </c>
      <c r="E1186" s="3" t="str">
        <v>2024 data not available yet.</v>
      </c>
      <c r="F1186" s="3" t="str">
        <v>2024 data not available yet.</v>
      </c>
      <c r="G1186" t="str">
        <v>2024 data not available yet.</v>
      </c>
      <c r="H1186" t="str">
        <v>2024 data not available yet.</v>
      </c>
      <c r="I1186" t="str">
        <v>2024 data not available yet.</v>
      </c>
      <c r="J1186" t="str">
        <v>2024 data not available yet.</v>
      </c>
      <c r="K1186" t="str">
        <v>2024 data not available yet.</v>
      </c>
      <c r="L1186" t="str">
        <v>2024 data not available yet.</v>
      </c>
      <c r="M1186" t="str">
        <v>2024 data not available yet.</v>
      </c>
    </row>
    <row r="1187" spans="1:13">
      <c r="A1187" s="9" t="s">
        <v>102</v>
      </c>
      <c r="B1187" s="10" t="s">
        <v>103</v>
      </c>
      <c r="C1187">
        <v>2024</v>
      </c>
      <c r="D1187" t="s">
        <v>26</v>
      </c>
      <c r="E1187" s="3">
        <v>1348797000</v>
      </c>
      <c r="F1187" s="3">
        <v>253744000</v>
      </c>
      <c r="G1187">
        <v>15482000</v>
      </c>
      <c r="H1187">
        <v>46163000</v>
      </c>
      <c r="I1187">
        <v>-71859000</v>
      </c>
      <c r="J1187">
        <v>112008000</v>
      </c>
      <c r="K1187">
        <v>0.18812615999999999</v>
      </c>
      <c r="L1187">
        <v>-5.3276364E-2</v>
      </c>
      <c r="M1187">
        <v>8.3042888999999995E-2</v>
      </c>
    </row>
    <row r="1188" spans="1:13">
      <c r="A1188" s="9" t="s">
        <v>104</v>
      </c>
      <c r="B1188" s="10" t="s">
        <v>105</v>
      </c>
      <c r="C1188">
        <v>2024</v>
      </c>
      <c r="D1188" t="s">
        <v>26</v>
      </c>
      <c r="E1188" s="3">
        <v>23986655000</v>
      </c>
      <c r="F1188" s="3">
        <v>4957019000</v>
      </c>
      <c r="G1188">
        <v>302853000</v>
      </c>
      <c r="H1188">
        <v>867405000</v>
      </c>
      <c r="I1188">
        <v>9974266000</v>
      </c>
      <c r="J1188">
        <v>13886187000</v>
      </c>
      <c r="K1188">
        <v>0.20665736800000001</v>
      </c>
      <c r="L1188">
        <v>0.41582563299999997</v>
      </c>
      <c r="M1188">
        <v>0.57891302499999997</v>
      </c>
    </row>
    <row r="1189" spans="1:13">
      <c r="A1189" s="9" t="s">
        <v>106</v>
      </c>
      <c r="B1189" s="10" t="s">
        <v>107</v>
      </c>
      <c r="C1189">
        <v>2024</v>
      </c>
      <c r="D1189" t="s">
        <v>26</v>
      </c>
      <c r="E1189" s="3" t="str">
        <v>2024 data not available yet.</v>
      </c>
      <c r="F1189" s="3" t="str">
        <v>2024 data not available yet.</v>
      </c>
      <c r="G1189" t="str">
        <v>2024 data not available yet.</v>
      </c>
      <c r="H1189" t="str">
        <v>2024 data not available yet.</v>
      </c>
      <c r="I1189" t="str">
        <v>2024 data not available yet.</v>
      </c>
      <c r="J1189" t="str">
        <v>2024 data not available yet.</v>
      </c>
      <c r="K1189" t="str">
        <v>2024 data not available yet.</v>
      </c>
      <c r="L1189" t="str">
        <v>2024 data not available yet.</v>
      </c>
      <c r="M1189" t="str">
        <v>2024 data not available yet.</v>
      </c>
    </row>
    <row r="1190" spans="1:13">
      <c r="A1190" s="9" t="s">
        <v>108</v>
      </c>
      <c r="B1190" s="10" t="s">
        <v>109</v>
      </c>
      <c r="C1190">
        <v>2024</v>
      </c>
      <c r="D1190" t="s">
        <v>26</v>
      </c>
      <c r="E1190" s="3" t="str">
        <v>2024 data not available yet.</v>
      </c>
      <c r="F1190" s="3" t="str">
        <v>2024 data not available yet.</v>
      </c>
      <c r="G1190" t="str">
        <v>2024 data not available yet.</v>
      </c>
      <c r="H1190" t="str">
        <v>2024 data not available yet.</v>
      </c>
      <c r="I1190" t="str">
        <v>2024 data not available yet.</v>
      </c>
      <c r="J1190" t="str">
        <v>2024 data not available yet.</v>
      </c>
      <c r="K1190" t="str">
        <v>2024 data not available yet.</v>
      </c>
      <c r="L1190" t="str">
        <v>2024 data not available yet.</v>
      </c>
      <c r="M1190" t="str">
        <v>2024 data not available yet.</v>
      </c>
    </row>
    <row r="1191" spans="1:13">
      <c r="A1191" s="9" t="s">
        <v>110</v>
      </c>
      <c r="B1191" s="10" t="s">
        <v>111</v>
      </c>
      <c r="C1191">
        <v>2024</v>
      </c>
      <c r="D1191" t="s">
        <v>26</v>
      </c>
      <c r="E1191" s="3">
        <v>2862203136</v>
      </c>
      <c r="F1191" s="3">
        <v>354438189</v>
      </c>
      <c r="G1191">
        <v>41038022</v>
      </c>
      <c r="H1191">
        <v>4655524</v>
      </c>
      <c r="I1191">
        <v>248749238</v>
      </c>
      <c r="J1191">
        <v>361255845</v>
      </c>
      <c r="K1191">
        <v>0.123834044</v>
      </c>
      <c r="L1191">
        <v>8.6908310000000003E-2</v>
      </c>
      <c r="M1191">
        <v>0.12621600499999999</v>
      </c>
    </row>
    <row r="1192" spans="1:13">
      <c r="A1192" s="9" t="s">
        <v>112</v>
      </c>
      <c r="B1192" s="10" t="s">
        <v>113</v>
      </c>
      <c r="C1192">
        <v>2024</v>
      </c>
      <c r="D1192" t="s">
        <v>26</v>
      </c>
      <c r="E1192" s="3" t="str">
        <v>2024 data not available yet.</v>
      </c>
      <c r="F1192" s="3" t="str">
        <v>2024 data not available yet.</v>
      </c>
      <c r="G1192" t="str">
        <v>2024 data not available yet.</v>
      </c>
      <c r="H1192" t="str">
        <v>2024 data not available yet.</v>
      </c>
      <c r="I1192" t="str">
        <v>2024 data not available yet.</v>
      </c>
      <c r="J1192" t="str">
        <v>2024 data not available yet.</v>
      </c>
      <c r="K1192" t="str">
        <v>2024 data not available yet.</v>
      </c>
      <c r="L1192" t="str">
        <v>2024 data not available yet.</v>
      </c>
      <c r="M1192" t="str">
        <v>2024 data not available yet.</v>
      </c>
    </row>
    <row r="1193" spans="1:13">
      <c r="A1193" s="9" t="s">
        <v>114</v>
      </c>
      <c r="B1193" s="10" t="s">
        <v>115</v>
      </c>
      <c r="C1193">
        <v>2024</v>
      </c>
      <c r="D1193" t="s">
        <v>26</v>
      </c>
      <c r="E1193" s="3">
        <v>6297298000</v>
      </c>
      <c r="F1193" s="3">
        <v>3330590000</v>
      </c>
      <c r="G1193">
        <v>427161000</v>
      </c>
      <c r="H1193">
        <v>1270320000</v>
      </c>
      <c r="I1193">
        <v>1757057000</v>
      </c>
      <c r="J1193">
        <v>3840073000</v>
      </c>
      <c r="K1193">
        <v>0.52889191499999999</v>
      </c>
      <c r="L1193">
        <v>0.27901760399999997</v>
      </c>
      <c r="M1193">
        <v>0.60979693199999996</v>
      </c>
    </row>
    <row r="1194" spans="1:13">
      <c r="A1194" s="9" t="s">
        <v>116</v>
      </c>
      <c r="B1194" s="10" t="s">
        <v>117</v>
      </c>
      <c r="C1194">
        <v>2024</v>
      </c>
      <c r="D1194" t="s">
        <v>26</v>
      </c>
      <c r="E1194" s="3">
        <v>6883210000</v>
      </c>
      <c r="F1194" s="3">
        <v>1522639000</v>
      </c>
      <c r="G1194">
        <v>84372000</v>
      </c>
      <c r="H1194">
        <v>628448000</v>
      </c>
      <c r="I1194">
        <v>17152000</v>
      </c>
      <c r="J1194">
        <v>2165705000</v>
      </c>
      <c r="K1194">
        <v>0.22121059800000001</v>
      </c>
      <c r="L1194">
        <v>2.4918610000000002E-3</v>
      </c>
      <c r="M1194">
        <v>0.31463590400000002</v>
      </c>
    </row>
    <row r="1195" spans="1:13">
      <c r="A1195" s="9" t="s">
        <v>118</v>
      </c>
      <c r="B1195" s="10" t="s">
        <v>119</v>
      </c>
      <c r="C1195">
        <v>2024</v>
      </c>
      <c r="D1195" t="s">
        <v>26</v>
      </c>
      <c r="E1195" s="3" t="str">
        <v>Unavailable</v>
      </c>
      <c r="F1195" s="3" t="str">
        <v>Unavailable</v>
      </c>
      <c r="G1195" t="str">
        <v>Unavailable</v>
      </c>
      <c r="H1195" t="str">
        <v>Unavailable</v>
      </c>
      <c r="I1195" t="str">
        <v>Unavailable</v>
      </c>
      <c r="J1195" t="str">
        <v>Unavailable</v>
      </c>
      <c r="K1195" t="str">
        <v>Unavailable</v>
      </c>
      <c r="L1195" t="str">
        <v>Unavailable</v>
      </c>
      <c r="M1195" t="str">
        <v>Unavailable</v>
      </c>
    </row>
    <row r="1196" spans="1:13">
      <c r="A1196" s="9" t="s">
        <v>120</v>
      </c>
      <c r="B1196" s="10" t="s">
        <v>121</v>
      </c>
      <c r="C1196">
        <v>2024</v>
      </c>
      <c r="D1196" t="s">
        <v>26</v>
      </c>
      <c r="E1196" s="3" t="str">
        <v>2024 data not available yet.</v>
      </c>
      <c r="F1196" s="3" t="str">
        <v>2024 data not available yet.</v>
      </c>
      <c r="G1196" t="str">
        <v>2024 data not available yet.</v>
      </c>
      <c r="H1196" t="str">
        <v>2024 data not available yet.</v>
      </c>
      <c r="I1196" t="str">
        <v>2024 data not available yet.</v>
      </c>
      <c r="J1196" t="str">
        <v>2024 data not available yet.</v>
      </c>
      <c r="K1196" t="str">
        <v>2024 data not available yet.</v>
      </c>
      <c r="L1196" t="str">
        <v>2024 data not available yet.</v>
      </c>
      <c r="M1196" t="str">
        <v>2024 data not available yet.</v>
      </c>
    </row>
    <row r="1197" spans="1:13">
      <c r="A1197" s="9" t="s">
        <v>122</v>
      </c>
      <c r="B1197" s="10" t="s">
        <v>123</v>
      </c>
      <c r="C1197">
        <v>2024</v>
      </c>
      <c r="D1197" t="s">
        <v>26</v>
      </c>
      <c r="E1197" s="3" t="str">
        <v>2024 data not available yet.</v>
      </c>
      <c r="F1197" s="3" t="str">
        <v>2024 data not available yet.</v>
      </c>
      <c r="G1197" t="str">
        <v>2024 data not available yet.</v>
      </c>
      <c r="H1197" t="str">
        <v>2024 data not available yet.</v>
      </c>
      <c r="I1197" t="str">
        <v>2024 data not available yet.</v>
      </c>
      <c r="J1197" t="str">
        <v>2024 data not available yet.</v>
      </c>
      <c r="K1197" t="str">
        <v>2024 data not available yet.</v>
      </c>
      <c r="L1197" t="str">
        <v>2024 data not available yet.</v>
      </c>
      <c r="M1197" t="str">
        <v>2024 data not available yet.</v>
      </c>
    </row>
    <row r="1198" spans="1:13">
      <c r="A1198" s="9" t="s">
        <v>124</v>
      </c>
      <c r="B1198" s="10" t="s">
        <v>125</v>
      </c>
      <c r="C1198">
        <v>2024</v>
      </c>
      <c r="D1198" t="s">
        <v>26</v>
      </c>
      <c r="E1198" s="3" t="str">
        <v>2024 data not available yet.</v>
      </c>
      <c r="F1198" s="3" t="str">
        <v>2024 data not available yet.</v>
      </c>
      <c r="G1198" t="str">
        <v>2024 data not available yet.</v>
      </c>
      <c r="H1198" t="str">
        <v>2024 data not available yet.</v>
      </c>
      <c r="I1198" t="str">
        <v>2024 data not available yet.</v>
      </c>
      <c r="J1198" t="str">
        <v>2024 data not available yet.</v>
      </c>
      <c r="K1198" t="str">
        <v>2024 data not available yet.</v>
      </c>
      <c r="L1198" t="str">
        <v>2024 data not available yet.</v>
      </c>
      <c r="M1198" t="str">
        <v>2024 data not available yet.</v>
      </c>
    </row>
    <row r="1199" spans="1:13">
      <c r="A1199" s="9" t="s">
        <v>126</v>
      </c>
      <c r="B1199" s="10" t="s">
        <v>127</v>
      </c>
      <c r="C1199">
        <v>2024</v>
      </c>
      <c r="D1199" t="s">
        <v>26</v>
      </c>
      <c r="E1199" s="3" t="str">
        <v>2024 data not available yet.</v>
      </c>
      <c r="F1199" s="3" t="str">
        <v>2024 data not available yet.</v>
      </c>
      <c r="G1199" t="str">
        <v>2024 data not available yet.</v>
      </c>
      <c r="H1199" t="str">
        <v>2024 data not available yet.</v>
      </c>
      <c r="I1199" t="str">
        <v>2024 data not available yet.</v>
      </c>
      <c r="J1199" t="str">
        <v>2024 data not available yet.</v>
      </c>
      <c r="K1199" t="str">
        <v>2024 data not available yet.</v>
      </c>
      <c r="L1199" t="str">
        <v>2024 data not available yet.</v>
      </c>
      <c r="M1199" t="str">
        <v>2024 data not available yet.</v>
      </c>
    </row>
    <row r="1200" spans="1:13">
      <c r="A1200" s="9" t="s">
        <v>128</v>
      </c>
      <c r="B1200" s="10" t="s">
        <v>129</v>
      </c>
      <c r="C1200">
        <v>2024</v>
      </c>
      <c r="D1200" t="s">
        <v>26</v>
      </c>
      <c r="E1200" s="3" t="str">
        <v>2024 data not available yet.</v>
      </c>
      <c r="F1200" s="3" t="str">
        <v>2024 data not available yet.</v>
      </c>
      <c r="G1200" t="str">
        <v>2024 data not available yet.</v>
      </c>
      <c r="H1200" t="str">
        <v>2024 data not available yet.</v>
      </c>
      <c r="I1200" t="str">
        <v>2024 data not available yet.</v>
      </c>
      <c r="J1200" t="str">
        <v>2024 data not available yet.</v>
      </c>
      <c r="K1200" t="str">
        <v>2024 data not available yet.</v>
      </c>
      <c r="L1200" t="str">
        <v>2024 data not available yet.</v>
      </c>
      <c r="M1200" t="str">
        <v>2024 data not available yet.</v>
      </c>
    </row>
    <row r="1201" spans="1:13">
      <c r="A1201" s="9" t="s">
        <v>130</v>
      </c>
      <c r="B1201" s="10" t="s">
        <v>131</v>
      </c>
      <c r="C1201">
        <v>2024</v>
      </c>
      <c r="D1201" t="s">
        <v>26</v>
      </c>
      <c r="E1201" s="3" t="str">
        <v>2024 data not available yet.</v>
      </c>
      <c r="F1201" s="3" t="str">
        <v>2024 data not available yet.</v>
      </c>
      <c r="G1201" t="str">
        <v>2024 data not available yet.</v>
      </c>
      <c r="H1201" t="str">
        <v>2024 data not available yet.</v>
      </c>
      <c r="I1201" t="str">
        <v>2024 data not available yet.</v>
      </c>
      <c r="J1201" t="str">
        <v>2024 data not available yet.</v>
      </c>
      <c r="K1201" t="str">
        <v>2024 data not available yet.</v>
      </c>
      <c r="L1201" t="str">
        <v>2024 data not available yet.</v>
      </c>
      <c r="M1201" t="str">
        <v>2024 data not available yet.</v>
      </c>
    </row>
    <row r="1202" spans="1:13">
      <c r="A1202" s="9" t="s">
        <v>132</v>
      </c>
      <c r="B1202" s="10" t="s">
        <v>133</v>
      </c>
      <c r="C1202">
        <v>2024</v>
      </c>
      <c r="D1202" t="s">
        <v>26</v>
      </c>
      <c r="E1202" s="3" t="str">
        <v>2024 data not available yet.</v>
      </c>
      <c r="F1202" s="3" t="str">
        <v>2024 data not available yet.</v>
      </c>
      <c r="G1202" t="str">
        <v>2024 data not available yet.</v>
      </c>
      <c r="H1202" t="str">
        <v>2024 data not available yet.</v>
      </c>
      <c r="I1202" t="str">
        <v>2024 data not available yet.</v>
      </c>
      <c r="J1202" t="str">
        <v>2024 data not available yet.</v>
      </c>
      <c r="K1202" t="str">
        <v>2024 data not available yet.</v>
      </c>
      <c r="L1202" t="str">
        <v>2024 data not available yet.</v>
      </c>
      <c r="M1202" t="str">
        <v>2024 data not available yet.</v>
      </c>
    </row>
    <row r="1203" spans="1:13">
      <c r="A1203" s="9" t="s">
        <v>134</v>
      </c>
      <c r="B1203" s="10" t="s">
        <v>135</v>
      </c>
      <c r="C1203">
        <v>2024</v>
      </c>
      <c r="D1203" t="s">
        <v>26</v>
      </c>
      <c r="E1203" s="3" t="str">
        <v>2024 data not available yet.</v>
      </c>
      <c r="F1203" s="3" t="str">
        <v>2024 data not available yet.</v>
      </c>
      <c r="G1203" t="str">
        <v>2024 data not available yet.</v>
      </c>
      <c r="H1203" t="str">
        <v>2024 data not available yet.</v>
      </c>
      <c r="I1203" t="str">
        <v>2024 data not available yet.</v>
      </c>
      <c r="J1203" t="str">
        <v>2024 data not available yet.</v>
      </c>
      <c r="K1203" t="str">
        <v>2024 data not available yet.</v>
      </c>
      <c r="L1203" t="str">
        <v>2024 data not available yet.</v>
      </c>
      <c r="M1203" t="str">
        <v>2024 data not available yet.</v>
      </c>
    </row>
    <row r="1204" spans="1:13">
      <c r="A1204" s="9" t="s">
        <v>136</v>
      </c>
      <c r="B1204" s="10" t="s">
        <v>137</v>
      </c>
      <c r="C1204">
        <v>2024</v>
      </c>
      <c r="D1204" t="s">
        <v>26</v>
      </c>
      <c r="E1204" s="3" t="str">
        <v>2024 data not available yet.</v>
      </c>
      <c r="F1204" s="3" t="str">
        <v>2024 data not available yet.</v>
      </c>
      <c r="G1204" t="str">
        <v>2024 data not available yet.</v>
      </c>
      <c r="H1204" t="str">
        <v>2024 data not available yet.</v>
      </c>
      <c r="I1204" t="str">
        <v>2024 data not available yet.</v>
      </c>
      <c r="J1204" t="str">
        <v>2024 data not available yet.</v>
      </c>
      <c r="K1204" t="str">
        <v>2024 data not available yet.</v>
      </c>
      <c r="L1204" t="str">
        <v>2024 data not available yet.</v>
      </c>
      <c r="M1204" t="str">
        <v>2024 data not available yet.</v>
      </c>
    </row>
    <row r="1205" spans="1:13">
      <c r="A1205" s="9" t="s">
        <v>138</v>
      </c>
      <c r="B1205" s="10" t="s">
        <v>139</v>
      </c>
      <c r="C1205">
        <v>2024</v>
      </c>
      <c r="D1205" t="s">
        <v>26</v>
      </c>
      <c r="E1205" s="3" t="str">
        <v>2024 data not available yet.</v>
      </c>
      <c r="F1205" s="3" t="str">
        <v>2024 data not available yet.</v>
      </c>
      <c r="G1205" t="str">
        <v>2024 data not available yet.</v>
      </c>
      <c r="H1205" t="str">
        <v>2024 data not available yet.</v>
      </c>
      <c r="I1205" t="str">
        <v>2024 data not available yet.</v>
      </c>
      <c r="J1205" t="str">
        <v>2024 data not available yet.</v>
      </c>
      <c r="K1205" t="str">
        <v>2024 data not available yet.</v>
      </c>
      <c r="L1205" t="str">
        <v>2024 data not available yet.</v>
      </c>
      <c r="M1205" t="str">
        <v>2024 data not available yet.</v>
      </c>
    </row>
    <row r="1206" spans="1:13">
      <c r="A1206" s="9" t="s">
        <v>140</v>
      </c>
      <c r="B1206" s="10" t="s">
        <v>141</v>
      </c>
      <c r="C1206">
        <v>2024</v>
      </c>
      <c r="D1206" t="s">
        <v>26</v>
      </c>
      <c r="E1206" s="3" t="str">
        <v>2024 data not available yet.</v>
      </c>
      <c r="F1206" s="3" t="str">
        <v>2024 data not available yet.</v>
      </c>
      <c r="G1206" t="str">
        <v>2024 data not available yet.</v>
      </c>
      <c r="H1206" t="str">
        <v>2024 data not available yet.</v>
      </c>
      <c r="I1206" t="str">
        <v>2024 data not available yet.</v>
      </c>
      <c r="J1206" t="str">
        <v>2024 data not available yet.</v>
      </c>
      <c r="K1206" t="str">
        <v>2024 data not available yet.</v>
      </c>
      <c r="L1206" t="str">
        <v>2024 data not available yet.</v>
      </c>
      <c r="M1206" t="str">
        <v>2024 data not available yet.</v>
      </c>
    </row>
    <row r="1207" spans="1:13">
      <c r="A1207" s="9" t="s">
        <v>142</v>
      </c>
      <c r="B1207" s="10" t="s">
        <v>143</v>
      </c>
      <c r="C1207">
        <v>2024</v>
      </c>
      <c r="D1207" t="s">
        <v>26</v>
      </c>
      <c r="E1207" s="3" t="str">
        <v>2024 data not available yet.</v>
      </c>
      <c r="F1207" s="3" t="str">
        <v>2024 data not available yet.</v>
      </c>
      <c r="G1207" t="str">
        <v>2024 data not available yet.</v>
      </c>
      <c r="H1207" t="str">
        <v>2024 data not available yet.</v>
      </c>
      <c r="I1207" t="str">
        <v>2024 data not available yet.</v>
      </c>
      <c r="J1207" t="str">
        <v>2024 data not available yet.</v>
      </c>
      <c r="K1207" t="str">
        <v>2024 data not available yet.</v>
      </c>
      <c r="L1207" t="str">
        <v>2024 data not available yet.</v>
      </c>
      <c r="M1207" t="str">
        <v>2024 data not available yet.</v>
      </c>
    </row>
    <row r="1208" spans="1:13">
      <c r="A1208" s="9" t="s">
        <v>144</v>
      </c>
      <c r="B1208" s="10" t="s">
        <v>145</v>
      </c>
      <c r="C1208">
        <v>2024</v>
      </c>
      <c r="D1208" t="s">
        <v>26</v>
      </c>
      <c r="E1208" s="3" t="str">
        <v>2024 data not available yet.</v>
      </c>
      <c r="F1208" s="3" t="str">
        <v>2024 data not available yet.</v>
      </c>
      <c r="G1208" t="str">
        <v>2024 data not available yet.</v>
      </c>
      <c r="H1208" t="str">
        <v>2024 data not available yet.</v>
      </c>
      <c r="I1208" t="str">
        <v>2024 data not available yet.</v>
      </c>
      <c r="J1208" t="str">
        <v>2024 data not available yet.</v>
      </c>
      <c r="K1208" t="str">
        <v>2024 data not available yet.</v>
      </c>
      <c r="L1208" t="str">
        <v>2024 data not available yet.</v>
      </c>
      <c r="M1208" t="str">
        <v>2024 data not available yet.</v>
      </c>
    </row>
    <row r="1209" spans="1:13">
      <c r="A1209" s="9" t="s">
        <v>146</v>
      </c>
      <c r="B1209" s="10" t="s">
        <v>147</v>
      </c>
      <c r="C1209">
        <v>2024</v>
      </c>
      <c r="D1209" t="s">
        <v>26</v>
      </c>
      <c r="E1209" s="3" t="str">
        <v>2024 data not available yet.</v>
      </c>
      <c r="F1209" s="3" t="str">
        <v>2024 data not available yet.</v>
      </c>
      <c r="G1209" t="str">
        <v>2024 data not available yet.</v>
      </c>
      <c r="H1209" t="str">
        <v>2024 data not available yet.</v>
      </c>
      <c r="I1209" t="str">
        <v>2024 data not available yet.</v>
      </c>
      <c r="J1209" t="str">
        <v>2024 data not available yet.</v>
      </c>
      <c r="K1209" t="str">
        <v>2024 data not available yet.</v>
      </c>
      <c r="L1209" t="str">
        <v>2024 data not available yet.</v>
      </c>
      <c r="M1209" t="str">
        <v>2024 data not available yet.</v>
      </c>
    </row>
    <row r="1210" spans="1:13">
      <c r="A1210" s="9" t="s">
        <v>148</v>
      </c>
      <c r="B1210" s="10" t="s">
        <v>149</v>
      </c>
      <c r="C1210">
        <v>2024</v>
      </c>
      <c r="D1210" t="s">
        <v>26</v>
      </c>
      <c r="E1210" s="3">
        <v>1801674000000</v>
      </c>
      <c r="F1210" s="3">
        <v>878228000000</v>
      </c>
      <c r="G1210">
        <v>89235000000</v>
      </c>
      <c r="H1210">
        <v>10540000000</v>
      </c>
      <c r="I1210">
        <v>393891000000</v>
      </c>
      <c r="J1210">
        <v>895759000000</v>
      </c>
      <c r="K1210">
        <v>0.48745111499999999</v>
      </c>
      <c r="L1210">
        <v>0.21862501200000001</v>
      </c>
      <c r="M1210">
        <v>0.49718150999999999</v>
      </c>
    </row>
    <row r="1211" spans="1:13">
      <c r="A1211" s="9" t="s">
        <v>150</v>
      </c>
      <c r="B1211" s="10" t="s">
        <v>151</v>
      </c>
      <c r="C1211">
        <v>2024</v>
      </c>
      <c r="D1211" t="s">
        <v>26</v>
      </c>
      <c r="E1211" s="3">
        <v>10035854000</v>
      </c>
      <c r="F1211" s="3">
        <v>1335625000</v>
      </c>
      <c r="G1211">
        <v>100831000</v>
      </c>
      <c r="H1211">
        <v>92174000</v>
      </c>
      <c r="I1211">
        <v>972028000</v>
      </c>
      <c r="J1211">
        <v>1351910000</v>
      </c>
      <c r="K1211">
        <v>0.133085336</v>
      </c>
      <c r="L1211">
        <v>9.6855533999999993E-2</v>
      </c>
      <c r="M1211">
        <v>0.13470801800000001</v>
      </c>
    </row>
    <row r="1212" spans="1:13">
      <c r="A1212" s="9" t="s">
        <v>152</v>
      </c>
      <c r="B1212" s="10" t="s">
        <v>153</v>
      </c>
      <c r="C1212">
        <v>2024</v>
      </c>
      <c r="D1212" t="s">
        <v>26</v>
      </c>
      <c r="E1212" s="3">
        <v>6375284000</v>
      </c>
      <c r="F1212" s="3">
        <v>875183000</v>
      </c>
      <c r="G1212">
        <v>44437000</v>
      </c>
      <c r="H1212">
        <v>96102000</v>
      </c>
      <c r="I1212">
        <v>291241000</v>
      </c>
      <c r="J1212">
        <v>486012000</v>
      </c>
      <c r="K1212">
        <v>0.137277492</v>
      </c>
      <c r="L1212">
        <v>4.5682828000000002E-2</v>
      </c>
      <c r="M1212">
        <v>7.6233780000000001E-2</v>
      </c>
    </row>
    <row r="1213" spans="1:13">
      <c r="A1213" s="9" t="s">
        <v>154</v>
      </c>
      <c r="B1213" s="10" t="s">
        <v>155</v>
      </c>
      <c r="C1213">
        <v>2024</v>
      </c>
      <c r="D1213" t="s">
        <v>26</v>
      </c>
      <c r="E1213" s="3" t="str">
        <v>2024 data not available yet.</v>
      </c>
      <c r="F1213" s="3" t="str">
        <v>2024 data not available yet.</v>
      </c>
      <c r="G1213" t="str">
        <v>2024 data not available yet.</v>
      </c>
      <c r="H1213" t="str">
        <v>2024 data not available yet.</v>
      </c>
      <c r="I1213" t="str">
        <v>2024 data not available yet.</v>
      </c>
      <c r="J1213" t="str">
        <v>2024 data not available yet.</v>
      </c>
      <c r="K1213" t="str">
        <v>2024 data not available yet.</v>
      </c>
      <c r="L1213" t="str">
        <v>2024 data not available yet.</v>
      </c>
      <c r="M1213" t="str">
        <v>2024 data not available yet.</v>
      </c>
    </row>
    <row r="1214" spans="1:13">
      <c r="A1214" s="9" t="s">
        <v>156</v>
      </c>
      <c r="B1214" s="10" t="s">
        <v>157</v>
      </c>
      <c r="C1214">
        <v>2024</v>
      </c>
      <c r="D1214" t="s">
        <v>26</v>
      </c>
      <c r="E1214" s="3">
        <v>0</v>
      </c>
      <c r="F1214" s="3">
        <v>0</v>
      </c>
      <c r="G1214">
        <v>68350000</v>
      </c>
      <c r="H1214">
        <v>0</v>
      </c>
      <c r="I1214">
        <v>201243000</v>
      </c>
      <c r="J1214">
        <v>-67734000</v>
      </c>
      <c r="K1214">
        <v>0</v>
      </c>
      <c r="L1214">
        <v>0</v>
      </c>
      <c r="M1214">
        <v>0</v>
      </c>
    </row>
    <row r="1215" spans="1:13">
      <c r="A1215" s="9" t="s">
        <v>158</v>
      </c>
      <c r="B1215" s="10" t="s">
        <v>159</v>
      </c>
      <c r="C1215">
        <v>2024</v>
      </c>
      <c r="D1215" t="s">
        <v>26</v>
      </c>
      <c r="E1215" s="3" t="str">
        <v>2024 data not available yet.</v>
      </c>
      <c r="F1215" s="3" t="str">
        <v>2024 data not available yet.</v>
      </c>
      <c r="G1215" t="str">
        <v>2024 data not available yet.</v>
      </c>
      <c r="H1215" t="str">
        <v>2024 data not available yet.</v>
      </c>
      <c r="I1215" t="str">
        <v>2024 data not available yet.</v>
      </c>
      <c r="J1215" t="str">
        <v>2024 data not available yet.</v>
      </c>
      <c r="K1215" t="str">
        <v>2024 data not available yet.</v>
      </c>
      <c r="L1215" t="str">
        <v>2024 data not available yet.</v>
      </c>
      <c r="M1215" t="str">
        <v>2024 data not available yet.</v>
      </c>
    </row>
    <row r="1216" spans="1:13">
      <c r="A1216" s="9" t="s">
        <v>160</v>
      </c>
      <c r="B1216" s="10" t="s">
        <v>161</v>
      </c>
      <c r="C1216">
        <v>2024</v>
      </c>
      <c r="D1216" t="s">
        <v>26</v>
      </c>
      <c r="E1216" s="3">
        <v>20979512000</v>
      </c>
      <c r="F1216" s="3">
        <v>6384350000</v>
      </c>
      <c r="G1216">
        <v>165120000</v>
      </c>
      <c r="H1216">
        <v>578160000</v>
      </c>
      <c r="I1216">
        <v>2313100000</v>
      </c>
      <c r="J1216">
        <v>5454101000</v>
      </c>
      <c r="K1216">
        <v>0.30431356100000001</v>
      </c>
      <c r="L1216">
        <v>0.11025518600000001</v>
      </c>
      <c r="M1216">
        <v>0.25997272999999999</v>
      </c>
    </row>
    <row r="1217" spans="1:13">
      <c r="A1217" s="9" t="s">
        <v>162</v>
      </c>
      <c r="B1217" s="10" t="s">
        <v>163</v>
      </c>
      <c r="C1217">
        <v>2024</v>
      </c>
      <c r="D1217" t="s">
        <v>26</v>
      </c>
      <c r="E1217" s="3" t="str">
        <v>2024 data not available yet.</v>
      </c>
      <c r="F1217" s="3" t="str">
        <v>2024 data not available yet.</v>
      </c>
      <c r="G1217" t="str">
        <v>2024 data not available yet.</v>
      </c>
      <c r="H1217" t="str">
        <v>2024 data not available yet.</v>
      </c>
      <c r="I1217" t="str">
        <v>2024 data not available yet.</v>
      </c>
      <c r="J1217" t="str">
        <v>2024 data not available yet.</v>
      </c>
      <c r="K1217" t="str">
        <v>2024 data not available yet.</v>
      </c>
      <c r="L1217" t="str">
        <v>2024 data not available yet.</v>
      </c>
      <c r="M1217" t="str">
        <v>2024 data not available yet.</v>
      </c>
    </row>
    <row r="1218" spans="1:13">
      <c r="A1218" s="9" t="s">
        <v>164</v>
      </c>
      <c r="B1218" s="10" t="s">
        <v>165</v>
      </c>
      <c r="C1218">
        <v>2024</v>
      </c>
      <c r="D1218" t="s">
        <v>26</v>
      </c>
      <c r="E1218" s="3" t="str">
        <v>2024 data not available yet.</v>
      </c>
      <c r="F1218" s="3" t="str">
        <v>2024 data not available yet.</v>
      </c>
      <c r="G1218" t="str">
        <v>2024 data not available yet.</v>
      </c>
      <c r="H1218" t="str">
        <v>2024 data not available yet.</v>
      </c>
      <c r="I1218" t="str">
        <v>2024 data not available yet.</v>
      </c>
      <c r="J1218" t="str">
        <v>2024 data not available yet.</v>
      </c>
      <c r="K1218" t="str">
        <v>2024 data not available yet.</v>
      </c>
      <c r="L1218" t="str">
        <v>2024 data not available yet.</v>
      </c>
      <c r="M1218" t="str">
        <v>2024 data not available yet.</v>
      </c>
    </row>
    <row r="1219" spans="1:13">
      <c r="A1219" s="9" t="s">
        <v>166</v>
      </c>
      <c r="B1219" s="10" t="s">
        <v>167</v>
      </c>
      <c r="C1219">
        <v>2024</v>
      </c>
      <c r="D1219" t="s">
        <v>26</v>
      </c>
      <c r="E1219" s="3" t="str">
        <v>2024 data not available yet.</v>
      </c>
      <c r="F1219" s="3" t="str">
        <v>2024 data not available yet.</v>
      </c>
      <c r="G1219" t="str">
        <v>2024 data not available yet.</v>
      </c>
      <c r="H1219" t="str">
        <v>2024 data not available yet.</v>
      </c>
      <c r="I1219" t="str">
        <v>2024 data not available yet.</v>
      </c>
      <c r="J1219" t="str">
        <v>2024 data not available yet.</v>
      </c>
      <c r="K1219" t="str">
        <v>2024 data not available yet.</v>
      </c>
      <c r="L1219" t="str">
        <v>2024 data not available yet.</v>
      </c>
      <c r="M1219" t="str">
        <v>2024 data not available yet.</v>
      </c>
    </row>
    <row r="1220" spans="1:13">
      <c r="A1220" s="9" t="s">
        <v>168</v>
      </c>
      <c r="B1220" s="10" t="s">
        <v>169</v>
      </c>
      <c r="C1220">
        <v>2024</v>
      </c>
      <c r="D1220" t="s">
        <v>26</v>
      </c>
      <c r="E1220" s="3" t="str">
        <v>2024 data not available yet.</v>
      </c>
      <c r="F1220" s="3" t="str">
        <v>2024 data not available yet.</v>
      </c>
      <c r="G1220" t="str">
        <v>2024 data not available yet.</v>
      </c>
      <c r="H1220" t="str">
        <v>2024 data not available yet.</v>
      </c>
      <c r="I1220" t="str">
        <v>2024 data not available yet.</v>
      </c>
      <c r="J1220" t="str">
        <v>2024 data not available yet.</v>
      </c>
      <c r="K1220" t="str">
        <v>2024 data not available yet.</v>
      </c>
      <c r="L1220" t="str">
        <v>2024 data not available yet.</v>
      </c>
      <c r="M1220" t="str">
        <v>2024 data not available yet.</v>
      </c>
    </row>
    <row r="1221" spans="1:13">
      <c r="A1221" s="9" t="s">
        <v>170</v>
      </c>
      <c r="B1221" s="10" t="s">
        <v>171</v>
      </c>
      <c r="C1221">
        <v>2024</v>
      </c>
      <c r="D1221" t="s">
        <v>26</v>
      </c>
      <c r="E1221" s="3" t="str">
        <v>Unavailable</v>
      </c>
      <c r="F1221" s="3" t="str">
        <v>Unavailable</v>
      </c>
      <c r="G1221" t="str">
        <v>Unavailable</v>
      </c>
      <c r="H1221" t="str">
        <v>Unavailable</v>
      </c>
      <c r="I1221" t="str">
        <v>Unavailable</v>
      </c>
      <c r="J1221" t="str">
        <v>Unavailable</v>
      </c>
      <c r="K1221" t="str">
        <v>Unavailable</v>
      </c>
      <c r="L1221" t="str">
        <v>Unavailable</v>
      </c>
      <c r="M1221" t="str">
        <v>Unavailable</v>
      </c>
    </row>
    <row r="1222" spans="1:13">
      <c r="A1222" s="9" t="s">
        <v>172</v>
      </c>
      <c r="B1222" s="10" t="s">
        <v>173</v>
      </c>
      <c r="C1222">
        <v>2024</v>
      </c>
      <c r="D1222" t="s">
        <v>26</v>
      </c>
      <c r="E1222" s="3" t="str">
        <v>Unavailable</v>
      </c>
      <c r="F1222" s="3" t="str">
        <v>Unavailable</v>
      </c>
      <c r="G1222" t="str">
        <v>Unavailable</v>
      </c>
      <c r="H1222" t="str">
        <v>Unavailable</v>
      </c>
      <c r="I1222" t="str">
        <v>Unavailable</v>
      </c>
      <c r="J1222" t="str">
        <v>Unavailable</v>
      </c>
      <c r="K1222" t="str">
        <v>Unavailable</v>
      </c>
      <c r="L1222" t="str">
        <v>Unavailable</v>
      </c>
      <c r="M1222" t="str">
        <v>Unavailable</v>
      </c>
    </row>
    <row r="1223" spans="1:13">
      <c r="A1223" s="9" t="s">
        <v>174</v>
      </c>
      <c r="B1223" s="10" t="s">
        <v>175</v>
      </c>
      <c r="C1223">
        <v>2024</v>
      </c>
      <c r="D1223" t="s">
        <v>26</v>
      </c>
      <c r="E1223" s="3">
        <v>6160538000</v>
      </c>
      <c r="F1223" s="3">
        <v>954086000</v>
      </c>
      <c r="G1223">
        <v>99391000</v>
      </c>
      <c r="H1223">
        <v>51122000</v>
      </c>
      <c r="I1223">
        <v>420334000</v>
      </c>
      <c r="J1223">
        <v>1706876000</v>
      </c>
      <c r="K1223">
        <v>0.15487056499999999</v>
      </c>
      <c r="L1223">
        <v>6.8230079999999999E-2</v>
      </c>
      <c r="M1223">
        <v>0.27706606099999997</v>
      </c>
    </row>
    <row r="1224" spans="1:13">
      <c r="A1224" s="9" t="s">
        <v>176</v>
      </c>
      <c r="B1224" s="10" t="s">
        <v>177</v>
      </c>
      <c r="C1224">
        <v>2024</v>
      </c>
      <c r="D1224" t="s">
        <v>26</v>
      </c>
      <c r="E1224" s="3" t="str">
        <v>2024 data not available yet.</v>
      </c>
      <c r="F1224" s="3" t="str">
        <v>2024 data not available yet.</v>
      </c>
      <c r="G1224" t="str">
        <v>2024 data not available yet.</v>
      </c>
      <c r="H1224" t="str">
        <v>2024 data not available yet.</v>
      </c>
      <c r="I1224" t="str">
        <v>2024 data not available yet.</v>
      </c>
      <c r="J1224" t="str">
        <v>2024 data not available yet.</v>
      </c>
      <c r="K1224" t="str">
        <v>2024 data not available yet.</v>
      </c>
      <c r="L1224" t="str">
        <v>2024 data not available yet.</v>
      </c>
      <c r="M1224" t="str">
        <v>2024 data not available yet.</v>
      </c>
    </row>
    <row r="1225" spans="1:13">
      <c r="A1225" s="9" t="s">
        <v>178</v>
      </c>
      <c r="B1225" s="10" t="s">
        <v>179</v>
      </c>
      <c r="C1225">
        <v>2024</v>
      </c>
      <c r="D1225" t="s">
        <v>26</v>
      </c>
      <c r="E1225" s="3" t="str">
        <v>2024 data not available yet.</v>
      </c>
      <c r="F1225" s="3" t="str">
        <v>2024 data not available yet.</v>
      </c>
      <c r="G1225" t="str">
        <v>2024 data not available yet.</v>
      </c>
      <c r="H1225" t="str">
        <v>2024 data not available yet.</v>
      </c>
      <c r="I1225" t="str">
        <v>2024 data not available yet.</v>
      </c>
      <c r="J1225" t="str">
        <v>2024 data not available yet.</v>
      </c>
      <c r="K1225" t="str">
        <v>2024 data not available yet.</v>
      </c>
      <c r="L1225" t="str">
        <v>2024 data not available yet.</v>
      </c>
      <c r="M1225" t="str">
        <v>2024 data not available yet.</v>
      </c>
    </row>
    <row r="1226" spans="1:13">
      <c r="A1226" s="9" t="s">
        <v>180</v>
      </c>
      <c r="B1226" s="10" t="s">
        <v>181</v>
      </c>
      <c r="C1226">
        <v>2024</v>
      </c>
      <c r="D1226" t="s">
        <v>26</v>
      </c>
      <c r="E1226" s="3" t="str">
        <v>2024 data not available yet.</v>
      </c>
      <c r="F1226" s="3" t="str">
        <v>2024 data not available yet.</v>
      </c>
      <c r="G1226" t="str">
        <v>2024 data not available yet.</v>
      </c>
      <c r="H1226" t="str">
        <v>2024 data not available yet.</v>
      </c>
      <c r="I1226" t="str">
        <v>2024 data not available yet.</v>
      </c>
      <c r="J1226" t="str">
        <v>2024 data not available yet.</v>
      </c>
      <c r="K1226" t="str">
        <v>2024 data not available yet.</v>
      </c>
      <c r="L1226" t="str">
        <v>2024 data not available yet.</v>
      </c>
      <c r="M1226" t="str">
        <v>2024 data not available yet.</v>
      </c>
    </row>
    <row r="1227" spans="1:13">
      <c r="A1227" s="9" t="s">
        <v>182</v>
      </c>
      <c r="B1227" s="10" t="s">
        <v>183</v>
      </c>
      <c r="C1227">
        <v>2024</v>
      </c>
      <c r="D1227" t="s">
        <v>26</v>
      </c>
      <c r="E1227" s="3">
        <v>2192636000</v>
      </c>
      <c r="F1227" s="3">
        <v>288181000</v>
      </c>
      <c r="G1227">
        <v>36052000</v>
      </c>
      <c r="H1227">
        <v>14072000</v>
      </c>
      <c r="I1227">
        <v>-259180000</v>
      </c>
      <c r="J1227">
        <v>-46984000</v>
      </c>
      <c r="K1227">
        <v>0.1314313</v>
      </c>
      <c r="L1227">
        <v>-0.11820475499999999</v>
      </c>
      <c r="M1227">
        <v>-2.1428089000000001E-2</v>
      </c>
    </row>
    <row r="1228" spans="1:13">
      <c r="A1228" s="9" t="s">
        <v>184</v>
      </c>
      <c r="B1228" s="10" t="s">
        <v>185</v>
      </c>
      <c r="C1228">
        <v>2024</v>
      </c>
      <c r="D1228" t="s">
        <v>26</v>
      </c>
      <c r="E1228" s="3" t="str">
        <v>2024 data not available yet.</v>
      </c>
      <c r="F1228" s="3" t="str">
        <v>2024 data not available yet.</v>
      </c>
      <c r="G1228" t="str">
        <v>2024 data not available yet.</v>
      </c>
      <c r="H1228" t="str">
        <v>2024 data not available yet.</v>
      </c>
      <c r="I1228" t="str">
        <v>2024 data not available yet.</v>
      </c>
      <c r="J1228" t="str">
        <v>2024 data not available yet.</v>
      </c>
      <c r="K1228" t="str">
        <v>2024 data not available yet.</v>
      </c>
      <c r="L1228" t="str">
        <v>2024 data not available yet.</v>
      </c>
      <c r="M1228" t="str">
        <v>2024 data not available yet.</v>
      </c>
    </row>
    <row r="1229" spans="1:13">
      <c r="A1229" s="9" t="s">
        <v>186</v>
      </c>
      <c r="B1229" s="10" t="s">
        <v>187</v>
      </c>
      <c r="C1229">
        <v>2024</v>
      </c>
      <c r="D1229" t="s">
        <v>26</v>
      </c>
      <c r="E1229" s="3">
        <v>8726026000</v>
      </c>
      <c r="F1229" s="3">
        <v>-642464000</v>
      </c>
      <c r="G1229">
        <v>114883000</v>
      </c>
      <c r="H1229">
        <v>687240000</v>
      </c>
      <c r="I1229">
        <v>-1803717000</v>
      </c>
      <c r="J1229">
        <v>1330673000</v>
      </c>
      <c r="K1229">
        <v>-7.3626184999999997E-2</v>
      </c>
      <c r="L1229">
        <v>-0.20670543499999999</v>
      </c>
      <c r="M1229">
        <v>0.15249473199999999</v>
      </c>
    </row>
    <row r="1230" spans="1:13">
      <c r="A1230" s="9" t="s">
        <v>188</v>
      </c>
      <c r="B1230" s="10" t="s">
        <v>189</v>
      </c>
      <c r="C1230">
        <v>2024</v>
      </c>
      <c r="D1230" t="s">
        <v>26</v>
      </c>
      <c r="E1230" s="3" t="str">
        <v>2024 data not available yet.</v>
      </c>
      <c r="F1230" s="3" t="str">
        <v>2024 data not available yet.</v>
      </c>
      <c r="G1230" t="str">
        <v>2024 data not available yet.</v>
      </c>
      <c r="H1230" t="str">
        <v>2024 data not available yet.</v>
      </c>
      <c r="I1230" t="str">
        <v>2024 data not available yet.</v>
      </c>
      <c r="J1230" t="str">
        <v>2024 data not available yet.</v>
      </c>
      <c r="K1230" t="str">
        <v>2024 data not available yet.</v>
      </c>
      <c r="L1230" t="str">
        <v>2024 data not available yet.</v>
      </c>
      <c r="M1230" t="str">
        <v>2024 data not available yet.</v>
      </c>
    </row>
    <row r="1231" spans="1:13">
      <c r="A1231" s="9" t="s">
        <v>190</v>
      </c>
      <c r="B1231" s="10" t="s">
        <v>191</v>
      </c>
      <c r="C1231">
        <v>2024</v>
      </c>
      <c r="D1231" t="s">
        <v>26</v>
      </c>
      <c r="E1231" s="3" t="str">
        <v>2024 data not available yet.</v>
      </c>
      <c r="F1231" s="3" t="str">
        <v>2024 data not available yet.</v>
      </c>
      <c r="G1231" t="str">
        <v>2024 data not available yet.</v>
      </c>
      <c r="H1231" t="str">
        <v>2024 data not available yet.</v>
      </c>
      <c r="I1231" t="str">
        <v>2024 data not available yet.</v>
      </c>
      <c r="J1231" t="str">
        <v>2024 data not available yet.</v>
      </c>
      <c r="K1231" t="str">
        <v>2024 data not available yet.</v>
      </c>
      <c r="L1231" t="str">
        <v>2024 data not available yet.</v>
      </c>
      <c r="M1231" t="str">
        <v>2024 data not available yet.</v>
      </c>
    </row>
    <row r="1232" spans="1:13">
      <c r="A1232" s="9" t="s">
        <v>192</v>
      </c>
      <c r="B1232" s="10" t="s">
        <v>193</v>
      </c>
      <c r="C1232">
        <v>2024</v>
      </c>
      <c r="D1232" t="s">
        <v>26</v>
      </c>
      <c r="E1232" s="3">
        <v>39349068000</v>
      </c>
      <c r="F1232" s="3">
        <v>-985022000</v>
      </c>
      <c r="G1232">
        <v>191312000</v>
      </c>
      <c r="H1232">
        <v>2174721000</v>
      </c>
      <c r="I1232">
        <v>-4544527000</v>
      </c>
      <c r="J1232">
        <v>621132000</v>
      </c>
      <c r="K1232">
        <v>-2.5032918000000001E-2</v>
      </c>
      <c r="L1232">
        <v>-0.115492621</v>
      </c>
      <c r="M1232">
        <v>1.5785177000000001E-2</v>
      </c>
    </row>
    <row r="1233" spans="1:13">
      <c r="A1233" s="9" t="s">
        <v>194</v>
      </c>
      <c r="B1233" s="10" t="s">
        <v>195</v>
      </c>
      <c r="C1233">
        <v>2024</v>
      </c>
      <c r="D1233" t="s">
        <v>26</v>
      </c>
      <c r="E1233" s="3">
        <v>3618817503</v>
      </c>
      <c r="F1233" s="3">
        <v>759899686</v>
      </c>
      <c r="G1233">
        <v>86130987</v>
      </c>
      <c r="H1233">
        <v>5227796</v>
      </c>
      <c r="I1233">
        <v>321364737</v>
      </c>
      <c r="J1233">
        <v>1200832356</v>
      </c>
      <c r="K1233">
        <v>0.209985634</v>
      </c>
      <c r="L1233">
        <v>8.8803798000000003E-2</v>
      </c>
      <c r="M1233">
        <v>0.33183003999999999</v>
      </c>
    </row>
    <row r="1234" spans="1:13">
      <c r="A1234" s="9" t="s">
        <v>196</v>
      </c>
      <c r="B1234" s="10" t="s">
        <v>197</v>
      </c>
      <c r="C1234">
        <v>2024</v>
      </c>
      <c r="D1234" t="s">
        <v>26</v>
      </c>
      <c r="E1234" s="3">
        <v>6199022000</v>
      </c>
      <c r="F1234" s="3">
        <v>2359050000</v>
      </c>
      <c r="G1234">
        <v>114286000</v>
      </c>
      <c r="H1234">
        <v>813575000</v>
      </c>
      <c r="I1234">
        <v>802498000</v>
      </c>
      <c r="J1234">
        <v>3053052000</v>
      </c>
      <c r="K1234">
        <v>0.38055196499999999</v>
      </c>
      <c r="L1234">
        <v>0.12945558200000001</v>
      </c>
      <c r="M1234">
        <v>0.49250543099999999</v>
      </c>
    </row>
    <row r="1235" spans="1:13">
      <c r="A1235" s="9" t="s">
        <v>198</v>
      </c>
      <c r="B1235" s="10" t="s">
        <v>199</v>
      </c>
      <c r="C1235">
        <v>2024</v>
      </c>
      <c r="D1235" t="s">
        <v>26</v>
      </c>
      <c r="E1235" s="3" t="str">
        <v>2024 data not available yet.</v>
      </c>
      <c r="F1235" s="3" t="str">
        <v>2024 data not available yet.</v>
      </c>
      <c r="G1235" t="str">
        <v>2024 data not available yet.</v>
      </c>
      <c r="H1235" t="str">
        <v>2024 data not available yet.</v>
      </c>
      <c r="I1235" t="str">
        <v>2024 data not available yet.</v>
      </c>
      <c r="J1235" t="str">
        <v>2024 data not available yet.</v>
      </c>
      <c r="K1235" t="str">
        <v>2024 data not available yet.</v>
      </c>
      <c r="L1235" t="str">
        <v>2024 data not available yet.</v>
      </c>
      <c r="M1235" t="str">
        <v>2024 data not available yet.</v>
      </c>
    </row>
    <row r="1236" spans="1:13">
      <c r="A1236" s="9" t="s">
        <v>200</v>
      </c>
      <c r="B1236" s="10" t="s">
        <v>201</v>
      </c>
      <c r="C1236">
        <v>2024</v>
      </c>
      <c r="D1236" t="s">
        <v>26</v>
      </c>
      <c r="E1236" s="3" t="str">
        <v>2024 data not available yet.</v>
      </c>
      <c r="F1236" s="3" t="str">
        <v>2024 data not available yet.</v>
      </c>
      <c r="G1236" t="str">
        <v>2024 data not available yet.</v>
      </c>
      <c r="H1236" t="str">
        <v>2024 data not available yet.</v>
      </c>
      <c r="I1236" t="str">
        <v>2024 data not available yet.</v>
      </c>
      <c r="J1236" t="str">
        <v>2024 data not available yet.</v>
      </c>
      <c r="K1236" t="str">
        <v>2024 data not available yet.</v>
      </c>
      <c r="L1236" t="str">
        <v>2024 data not available yet.</v>
      </c>
      <c r="M1236" t="str">
        <v>2024 data not available yet.</v>
      </c>
    </row>
    <row r="1237" spans="1:13">
      <c r="A1237" s="9" t="s">
        <v>202</v>
      </c>
      <c r="B1237" s="10" t="s">
        <v>203</v>
      </c>
      <c r="C1237">
        <v>2024</v>
      </c>
      <c r="D1237" t="s">
        <v>26</v>
      </c>
      <c r="E1237" s="3">
        <v>520836291</v>
      </c>
      <c r="F1237" s="3">
        <v>188540658</v>
      </c>
      <c r="G1237">
        <v>11027405</v>
      </c>
      <c r="H1237">
        <v>1300119</v>
      </c>
      <c r="I1237">
        <v>144119933</v>
      </c>
      <c r="J1237">
        <v>249268912</v>
      </c>
      <c r="K1237">
        <v>0.36199600799999998</v>
      </c>
      <c r="L1237">
        <v>0.27670869999999997</v>
      </c>
      <c r="M1237">
        <v>0.47859359299999998</v>
      </c>
    </row>
    <row r="1238" spans="1:13">
      <c r="A1238" s="9" t="s">
        <v>204</v>
      </c>
      <c r="B1238" s="10" t="s">
        <v>205</v>
      </c>
      <c r="C1238">
        <v>2024</v>
      </c>
      <c r="D1238" t="s">
        <v>26</v>
      </c>
      <c r="E1238" s="3" t="str">
        <v>2024 data not available yet.</v>
      </c>
      <c r="F1238" s="3" t="str">
        <v>2024 data not available yet.</v>
      </c>
      <c r="G1238" t="str">
        <v>2024 data not available yet.</v>
      </c>
      <c r="H1238" t="str">
        <v>2024 data not available yet.</v>
      </c>
      <c r="I1238" t="str">
        <v>2024 data not available yet.</v>
      </c>
      <c r="J1238" t="str">
        <v>2024 data not available yet.</v>
      </c>
      <c r="K1238" t="str">
        <v>2024 data not available yet.</v>
      </c>
      <c r="L1238" t="str">
        <v>2024 data not available yet.</v>
      </c>
      <c r="M1238" t="str">
        <v>2024 data not available yet.</v>
      </c>
    </row>
    <row r="1239" spans="1:13">
      <c r="A1239" s="9" t="s">
        <v>206</v>
      </c>
      <c r="B1239" s="10" t="s">
        <v>207</v>
      </c>
      <c r="C1239">
        <v>2024</v>
      </c>
      <c r="D1239" t="s">
        <v>26</v>
      </c>
      <c r="E1239" s="3" t="str">
        <v>2024 data not available yet.</v>
      </c>
      <c r="F1239" s="3" t="str">
        <v>2024 data not available yet.</v>
      </c>
      <c r="G1239" t="str">
        <v>2024 data not available yet.</v>
      </c>
      <c r="H1239" t="str">
        <v>2024 data not available yet.</v>
      </c>
      <c r="I1239" t="str">
        <v>2024 data not available yet.</v>
      </c>
      <c r="J1239" t="str">
        <v>2024 data not available yet.</v>
      </c>
      <c r="K1239" t="str">
        <v>2024 data not available yet.</v>
      </c>
      <c r="L1239" t="str">
        <v>2024 data not available yet.</v>
      </c>
      <c r="M1239" t="str">
        <v>2024 data not available yet.</v>
      </c>
    </row>
    <row r="1240" spans="1:13">
      <c r="A1240" s="9" t="s">
        <v>208</v>
      </c>
      <c r="B1240" s="10" t="s">
        <v>209</v>
      </c>
      <c r="C1240">
        <v>2024</v>
      </c>
      <c r="D1240" t="s">
        <v>26</v>
      </c>
      <c r="E1240" s="3" t="str">
        <v>2024 data not available yet.</v>
      </c>
      <c r="F1240" s="3" t="str">
        <v>2024 data not available yet.</v>
      </c>
      <c r="G1240" t="str">
        <v>2024 data not available yet.</v>
      </c>
      <c r="H1240" t="str">
        <v>2024 data not available yet.</v>
      </c>
      <c r="I1240" t="str">
        <v>2024 data not available yet.</v>
      </c>
      <c r="J1240" t="str">
        <v>2024 data not available yet.</v>
      </c>
      <c r="K1240" t="str">
        <v>2024 data not available yet.</v>
      </c>
      <c r="L1240" t="str">
        <v>2024 data not available yet.</v>
      </c>
      <c r="M1240" t="str">
        <v>2024 data not available yet.</v>
      </c>
    </row>
    <row r="1241" spans="1:13">
      <c r="A1241" s="9" t="s">
        <v>210</v>
      </c>
      <c r="B1241" s="10" t="s">
        <v>211</v>
      </c>
      <c r="C1241">
        <v>2024</v>
      </c>
      <c r="D1241" t="s">
        <v>26</v>
      </c>
      <c r="E1241" s="3" t="str">
        <v>2024 data not available yet.</v>
      </c>
      <c r="F1241" s="3" t="str">
        <v>2024 data not available yet.</v>
      </c>
      <c r="G1241" t="str">
        <v>2024 data not available yet.</v>
      </c>
      <c r="H1241" t="str">
        <v>2024 data not available yet.</v>
      </c>
      <c r="I1241" t="str">
        <v>2024 data not available yet.</v>
      </c>
      <c r="J1241" t="str">
        <v>2024 data not available yet.</v>
      </c>
      <c r="K1241" t="str">
        <v>2024 data not available yet.</v>
      </c>
      <c r="L1241" t="str">
        <v>2024 data not available yet.</v>
      </c>
      <c r="M1241" t="str">
        <v>2024 data not available yet.</v>
      </c>
    </row>
    <row r="1242" spans="1:13">
      <c r="A1242" s="9" t="s">
        <v>212</v>
      </c>
      <c r="B1242" s="10" t="s">
        <v>213</v>
      </c>
      <c r="C1242">
        <v>2024</v>
      </c>
      <c r="D1242" t="s">
        <v>26</v>
      </c>
      <c r="E1242" s="3">
        <v>857855000</v>
      </c>
      <c r="F1242" s="3">
        <v>240474000</v>
      </c>
      <c r="G1242">
        <v>12955000</v>
      </c>
      <c r="H1242">
        <v>8621000</v>
      </c>
      <c r="I1242">
        <v>160097000</v>
      </c>
      <c r="J1242">
        <v>362934000</v>
      </c>
      <c r="K1242">
        <v>0.28032010099999999</v>
      </c>
      <c r="L1242">
        <v>0.18662477899999999</v>
      </c>
      <c r="M1242">
        <v>0.42307149799999999</v>
      </c>
    </row>
    <row r="1243" spans="1:13">
      <c r="A1243" s="9" t="s">
        <v>214</v>
      </c>
      <c r="B1243" s="10" t="s">
        <v>215</v>
      </c>
      <c r="C1243">
        <v>2024</v>
      </c>
      <c r="D1243" t="s">
        <v>26</v>
      </c>
      <c r="E1243" s="3">
        <v>1172979234</v>
      </c>
      <c r="F1243" s="3">
        <v>529016002</v>
      </c>
      <c r="G1243">
        <v>19866705</v>
      </c>
      <c r="H1243">
        <v>54023357</v>
      </c>
      <c r="I1243">
        <v>420705984</v>
      </c>
      <c r="J1243">
        <v>670668280</v>
      </c>
      <c r="K1243">
        <v>0.451002018</v>
      </c>
      <c r="L1243">
        <v>0.35866447699999998</v>
      </c>
      <c r="M1243">
        <v>0.57176483700000003</v>
      </c>
    </row>
    <row r="1244" spans="1:13">
      <c r="A1244" s="9" t="s">
        <v>216</v>
      </c>
      <c r="B1244" s="10" t="s">
        <v>217</v>
      </c>
      <c r="C1244">
        <v>2024</v>
      </c>
      <c r="D1244" t="s">
        <v>26</v>
      </c>
      <c r="E1244" s="3">
        <v>1675807000</v>
      </c>
      <c r="F1244" s="3">
        <v>667361000</v>
      </c>
      <c r="G1244">
        <v>14097000</v>
      </c>
      <c r="H1244">
        <v>27385000</v>
      </c>
      <c r="I1244">
        <v>421874000</v>
      </c>
      <c r="J1244">
        <v>685431000</v>
      </c>
      <c r="K1244">
        <v>0.39823261300000001</v>
      </c>
      <c r="L1244">
        <v>0.251743787</v>
      </c>
      <c r="M1244">
        <v>0.40901547700000002</v>
      </c>
    </row>
    <row r="1245" spans="1:13">
      <c r="A1245" s="9" t="s">
        <v>218</v>
      </c>
      <c r="B1245" s="10" t="s">
        <v>219</v>
      </c>
      <c r="C1245">
        <v>2024</v>
      </c>
      <c r="D1245" t="s">
        <v>26</v>
      </c>
      <c r="E1245" s="3" t="str">
        <v>2024 data not available yet.</v>
      </c>
      <c r="F1245" s="3" t="str">
        <v>2024 data not available yet.</v>
      </c>
      <c r="G1245" t="str">
        <v>2024 data not available yet.</v>
      </c>
      <c r="H1245" t="str">
        <v>2024 data not available yet.</v>
      </c>
      <c r="I1245" t="str">
        <v>2024 data not available yet.</v>
      </c>
      <c r="J1245" t="str">
        <v>2024 data not available yet.</v>
      </c>
      <c r="K1245" t="str">
        <v>2024 data not available yet.</v>
      </c>
      <c r="L1245" t="str">
        <v>2024 data not available yet.</v>
      </c>
      <c r="M1245" t="str">
        <v>2024 data not available yet.</v>
      </c>
    </row>
    <row r="1246" spans="1:13">
      <c r="A1246" s="9" t="s">
        <v>220</v>
      </c>
      <c r="B1246" s="10" t="s">
        <v>221</v>
      </c>
      <c r="C1246">
        <v>2024</v>
      </c>
      <c r="D1246" t="s">
        <v>26</v>
      </c>
      <c r="E1246" s="3" t="str">
        <v>2024 data not available yet.</v>
      </c>
      <c r="F1246" s="3" t="str">
        <v>2024 data not available yet.</v>
      </c>
      <c r="G1246" t="str">
        <v>2024 data not available yet.</v>
      </c>
      <c r="H1246" t="str">
        <v>2024 data not available yet.</v>
      </c>
      <c r="I1246" t="str">
        <v>2024 data not available yet.</v>
      </c>
      <c r="J1246" t="str">
        <v>2024 data not available yet.</v>
      </c>
      <c r="K1246" t="str">
        <v>2024 data not available yet.</v>
      </c>
      <c r="L1246" t="str">
        <v>2024 data not available yet.</v>
      </c>
      <c r="M1246" t="str">
        <v>2024 data not available yet.</v>
      </c>
    </row>
    <row r="1247" spans="1:13">
      <c r="A1247" s="9" t="s">
        <v>222</v>
      </c>
      <c r="B1247" s="10" t="s">
        <v>223</v>
      </c>
      <c r="C1247">
        <v>2024</v>
      </c>
      <c r="D1247" t="s">
        <v>26</v>
      </c>
      <c r="E1247" s="3" t="str">
        <v>2024 data not available yet.</v>
      </c>
      <c r="F1247" s="3" t="str">
        <v>2024 data not available yet.</v>
      </c>
      <c r="G1247" t="str">
        <v>2024 data not available yet.</v>
      </c>
      <c r="H1247" t="str">
        <v>2024 data not available yet.</v>
      </c>
      <c r="I1247" t="str">
        <v>2024 data not available yet.</v>
      </c>
      <c r="J1247" t="str">
        <v>2024 data not available yet.</v>
      </c>
      <c r="K1247" t="str">
        <v>2024 data not available yet.</v>
      </c>
      <c r="L1247" t="str">
        <v>2024 data not available yet.</v>
      </c>
      <c r="M1247" t="str">
        <v>2024 data not available yet.</v>
      </c>
    </row>
    <row r="1248" spans="1:13">
      <c r="A1248" s="9" t="s">
        <v>224</v>
      </c>
      <c r="B1248" s="10" t="s">
        <v>225</v>
      </c>
      <c r="C1248">
        <v>2024</v>
      </c>
      <c r="D1248" t="s">
        <v>26</v>
      </c>
      <c r="E1248" s="3" t="str">
        <v>2024 data not available yet.</v>
      </c>
      <c r="F1248" s="3" t="str">
        <v>2024 data not available yet.</v>
      </c>
      <c r="G1248" t="str">
        <v>2024 data not available yet.</v>
      </c>
      <c r="H1248" t="str">
        <v>2024 data not available yet.</v>
      </c>
      <c r="I1248" t="str">
        <v>2024 data not available yet.</v>
      </c>
      <c r="J1248" t="str">
        <v>2024 data not available yet.</v>
      </c>
      <c r="K1248" t="str">
        <v>2024 data not available yet.</v>
      </c>
      <c r="L1248" t="str">
        <v>2024 data not available yet.</v>
      </c>
      <c r="M1248" t="str">
        <v>2024 data not available yet.</v>
      </c>
    </row>
    <row r="1249" spans="1:13">
      <c r="A1249" s="9" t="s">
        <v>226</v>
      </c>
      <c r="B1249" s="10" t="s">
        <v>227</v>
      </c>
      <c r="C1249">
        <v>2024</v>
      </c>
      <c r="D1249" t="s">
        <v>26</v>
      </c>
      <c r="E1249" s="3" t="str">
        <v>2024 data not available yet.</v>
      </c>
      <c r="F1249" s="3" t="str">
        <v>2024 data not available yet.</v>
      </c>
      <c r="G1249" t="str">
        <v>2024 data not available yet.</v>
      </c>
      <c r="H1249" t="str">
        <v>2024 data not available yet.</v>
      </c>
      <c r="I1249" t="str">
        <v>2024 data not available yet.</v>
      </c>
      <c r="J1249" t="str">
        <v>2024 data not available yet.</v>
      </c>
      <c r="K1249" t="str">
        <v>2024 data not available yet.</v>
      </c>
      <c r="L1249" t="str">
        <v>2024 data not available yet.</v>
      </c>
      <c r="M1249" t="str">
        <v>2024 data not available yet.</v>
      </c>
    </row>
    <row r="1250" spans="1:13">
      <c r="A1250" s="9" t="s">
        <v>228</v>
      </c>
      <c r="B1250" s="10" t="s">
        <v>229</v>
      </c>
      <c r="C1250">
        <v>2024</v>
      </c>
      <c r="D1250" t="s">
        <v>26</v>
      </c>
      <c r="E1250" s="3" t="str">
        <v>2024 data not available yet.</v>
      </c>
      <c r="F1250" s="3" t="str">
        <v>2024 data not available yet.</v>
      </c>
      <c r="G1250" t="str">
        <v>2024 data not available yet.</v>
      </c>
      <c r="H1250" t="str">
        <v>2024 data not available yet.</v>
      </c>
      <c r="I1250" t="str">
        <v>2024 data not available yet.</v>
      </c>
      <c r="J1250" t="str">
        <v>2024 data not available yet.</v>
      </c>
      <c r="K1250" t="str">
        <v>2024 data not available yet.</v>
      </c>
      <c r="L1250" t="str">
        <v>2024 data not available yet.</v>
      </c>
      <c r="M1250" t="str">
        <v>2024 data not available yet.</v>
      </c>
    </row>
    <row r="1251" spans="1:13">
      <c r="A1251" s="9" t="s">
        <v>230</v>
      </c>
      <c r="B1251" s="10" t="s">
        <v>231</v>
      </c>
      <c r="C1251">
        <v>2024</v>
      </c>
      <c r="D1251" t="s">
        <v>26</v>
      </c>
      <c r="E1251" s="3" t="str">
        <v>2024 data not available yet.</v>
      </c>
      <c r="F1251" s="3" t="str">
        <v>2024 data not available yet.</v>
      </c>
      <c r="G1251" t="str">
        <v>2024 data not available yet.</v>
      </c>
      <c r="H1251" t="str">
        <v>2024 data not available yet.</v>
      </c>
      <c r="I1251" t="str">
        <v>2024 data not available yet.</v>
      </c>
      <c r="J1251" t="str">
        <v>2024 data not available yet.</v>
      </c>
      <c r="K1251" t="str">
        <v>2024 data not available yet.</v>
      </c>
      <c r="L1251" t="str">
        <v>2024 data not available yet.</v>
      </c>
      <c r="M1251" t="str">
        <v>2024 data not available yet.</v>
      </c>
    </row>
    <row r="1252" spans="1:13">
      <c r="A1252" s="9" t="s">
        <v>232</v>
      </c>
      <c r="B1252" s="10" t="s">
        <v>233</v>
      </c>
      <c r="C1252">
        <v>2024</v>
      </c>
      <c r="D1252" t="s">
        <v>26</v>
      </c>
      <c r="E1252" s="3">
        <v>10715716715</v>
      </c>
      <c r="F1252" s="3">
        <v>2410730385</v>
      </c>
      <c r="G1252">
        <v>176939483</v>
      </c>
      <c r="H1252">
        <v>145641266</v>
      </c>
      <c r="I1252">
        <v>523086067</v>
      </c>
      <c r="J1252">
        <v>1097982890</v>
      </c>
      <c r="K1252">
        <v>0.22497145499999999</v>
      </c>
      <c r="L1252">
        <v>4.8814847000000001E-2</v>
      </c>
      <c r="M1252">
        <v>0.102464718</v>
      </c>
    </row>
    <row r="1253" spans="1:13">
      <c r="A1253" s="9" t="s">
        <v>234</v>
      </c>
      <c r="B1253" s="10" t="s">
        <v>235</v>
      </c>
      <c r="C1253">
        <v>2024</v>
      </c>
      <c r="D1253" t="s">
        <v>26</v>
      </c>
      <c r="E1253" s="3" t="str">
        <v>2024 data not available yet.</v>
      </c>
      <c r="F1253" s="3" t="str">
        <v>2024 data not available yet.</v>
      </c>
      <c r="G1253" t="str">
        <v>2024 data not available yet.</v>
      </c>
      <c r="H1253" t="str">
        <v>2024 data not available yet.</v>
      </c>
      <c r="I1253" t="str">
        <v>2024 data not available yet.</v>
      </c>
      <c r="J1253" t="str">
        <v>2024 data not available yet.</v>
      </c>
      <c r="K1253" t="str">
        <v>2024 data not available yet.</v>
      </c>
      <c r="L1253" t="str">
        <v>2024 data not available yet.</v>
      </c>
      <c r="M1253" t="str">
        <v>2024 data not available yet.</v>
      </c>
    </row>
    <row r="1254" spans="1:13">
      <c r="A1254" s="9" t="s">
        <v>236</v>
      </c>
      <c r="B1254" s="10" t="s">
        <v>237</v>
      </c>
      <c r="C1254">
        <v>2024</v>
      </c>
      <c r="D1254" t="s">
        <v>26</v>
      </c>
      <c r="E1254" s="3">
        <v>6781200000</v>
      </c>
      <c r="F1254" s="3">
        <v>1558973000</v>
      </c>
      <c r="G1254">
        <v>48597000</v>
      </c>
      <c r="H1254">
        <v>60024000</v>
      </c>
      <c r="I1254">
        <v>527895000</v>
      </c>
      <c r="J1254">
        <v>757680000</v>
      </c>
      <c r="K1254">
        <v>0.22989633100000001</v>
      </c>
      <c r="L1254">
        <v>7.7846841E-2</v>
      </c>
      <c r="M1254">
        <v>0.111732437</v>
      </c>
    </row>
    <row r="1255" spans="1:13">
      <c r="A1255" s="9" t="s">
        <v>238</v>
      </c>
      <c r="B1255" s="10" t="s">
        <v>239</v>
      </c>
      <c r="C1255">
        <v>2024</v>
      </c>
      <c r="D1255" t="s">
        <v>26</v>
      </c>
      <c r="E1255" s="3" t="str">
        <v>2024 data not available yet.</v>
      </c>
      <c r="F1255" s="3" t="str">
        <v>2024 data not available yet.</v>
      </c>
      <c r="G1255" t="str">
        <v>2024 data not available yet.</v>
      </c>
      <c r="H1255" t="str">
        <v>2024 data not available yet.</v>
      </c>
      <c r="I1255" t="str">
        <v>2024 data not available yet.</v>
      </c>
      <c r="J1255" t="str">
        <v>2024 data not available yet.</v>
      </c>
      <c r="K1255" t="str">
        <v>2024 data not available yet.</v>
      </c>
      <c r="L1255" t="str">
        <v>2024 data not available yet.</v>
      </c>
      <c r="M1255" t="str">
        <v>2024 data not available yet.</v>
      </c>
    </row>
    <row r="1256" spans="1:13">
      <c r="A1256" s="9" t="s">
        <v>240</v>
      </c>
      <c r="B1256" s="10" t="s">
        <v>241</v>
      </c>
      <c r="C1256">
        <v>2024</v>
      </c>
      <c r="D1256" t="s">
        <v>26</v>
      </c>
      <c r="E1256" s="3">
        <v>1293685328</v>
      </c>
      <c r="F1256" s="3">
        <v>454081921</v>
      </c>
      <c r="G1256">
        <v>45303859</v>
      </c>
      <c r="H1256">
        <v>22736430</v>
      </c>
      <c r="I1256">
        <v>298163666</v>
      </c>
      <c r="J1256">
        <v>396857290</v>
      </c>
      <c r="K1256">
        <v>0.350998741</v>
      </c>
      <c r="L1256">
        <v>0.23047619</v>
      </c>
      <c r="M1256">
        <v>0.30676493100000002</v>
      </c>
    </row>
    <row r="1257" spans="1:13">
      <c r="A1257" s="9" t="s">
        <v>242</v>
      </c>
      <c r="B1257" s="10" t="s">
        <v>243</v>
      </c>
      <c r="C1257">
        <v>2024</v>
      </c>
      <c r="D1257" t="s">
        <v>26</v>
      </c>
      <c r="E1257" s="3" t="str">
        <v>2024 data not available yet.</v>
      </c>
      <c r="F1257" s="3" t="str">
        <v>2024 data not available yet.</v>
      </c>
      <c r="G1257" t="str">
        <v>2024 data not available yet.</v>
      </c>
      <c r="H1257" t="str">
        <v>2024 data not available yet.</v>
      </c>
      <c r="I1257" t="str">
        <v>2024 data not available yet.</v>
      </c>
      <c r="J1257" t="str">
        <v>2024 data not available yet.</v>
      </c>
      <c r="K1257" t="str">
        <v>2024 data not available yet.</v>
      </c>
      <c r="L1257" t="str">
        <v>2024 data not available yet.</v>
      </c>
      <c r="M1257" t="str">
        <v>2024 data not available yet.</v>
      </c>
    </row>
    <row r="1258" spans="1:13">
      <c r="A1258" s="9" t="s">
        <v>244</v>
      </c>
      <c r="B1258" s="10" t="s">
        <v>245</v>
      </c>
      <c r="C1258">
        <v>2024</v>
      </c>
      <c r="D1258" t="s">
        <v>26</v>
      </c>
      <c r="E1258" s="3">
        <v>1153880931</v>
      </c>
      <c r="F1258" s="3">
        <v>382454397</v>
      </c>
      <c r="G1258">
        <v>17392652</v>
      </c>
      <c r="H1258">
        <v>23816906</v>
      </c>
      <c r="I1258">
        <v>338800814</v>
      </c>
      <c r="J1258">
        <v>475491839</v>
      </c>
      <c r="K1258">
        <v>0.33145048700000002</v>
      </c>
      <c r="L1258">
        <v>0.29361852199999999</v>
      </c>
      <c r="M1258">
        <v>0.41208050699999998</v>
      </c>
    </row>
    <row r="1259" spans="1:13">
      <c r="A1259" s="9" t="s">
        <v>246</v>
      </c>
      <c r="B1259" s="10" t="s">
        <v>247</v>
      </c>
      <c r="C1259">
        <v>2024</v>
      </c>
      <c r="D1259" t="s">
        <v>26</v>
      </c>
      <c r="E1259" s="3" t="str">
        <v>2024 data not available yet.</v>
      </c>
      <c r="F1259" s="3" t="str">
        <v>2024 data not available yet.</v>
      </c>
      <c r="G1259" t="str">
        <v>2024 data not available yet.</v>
      </c>
      <c r="H1259" t="str">
        <v>2024 data not available yet.</v>
      </c>
      <c r="I1259" t="str">
        <v>2024 data not available yet.</v>
      </c>
      <c r="J1259" t="str">
        <v>2024 data not available yet.</v>
      </c>
      <c r="K1259" t="str">
        <v>2024 data not available yet.</v>
      </c>
      <c r="L1259" t="str">
        <v>2024 data not available yet.</v>
      </c>
      <c r="M1259" t="str">
        <v>2024 data not available yet.</v>
      </c>
    </row>
    <row r="1260" spans="1:13">
      <c r="A1260" s="9" t="s">
        <v>248</v>
      </c>
      <c r="B1260" s="10" t="s">
        <v>249</v>
      </c>
      <c r="C1260">
        <v>2024</v>
      </c>
      <c r="D1260" t="s">
        <v>26</v>
      </c>
      <c r="E1260" s="3">
        <v>2882818291</v>
      </c>
      <c r="F1260" s="3">
        <v>1113896776</v>
      </c>
      <c r="G1260">
        <v>144770993</v>
      </c>
      <c r="H1260">
        <v>220588453</v>
      </c>
      <c r="I1260">
        <v>282001652</v>
      </c>
      <c r="J1260">
        <v>747498569</v>
      </c>
      <c r="K1260">
        <v>0.38639160099999997</v>
      </c>
      <c r="L1260">
        <v>9.7821514999999998E-2</v>
      </c>
      <c r="M1260">
        <v>0.25929437599999999</v>
      </c>
    </row>
    <row r="1261" spans="1:13">
      <c r="A1261" s="9" t="s">
        <v>250</v>
      </c>
      <c r="B1261" s="10" t="s">
        <v>251</v>
      </c>
      <c r="C1261">
        <v>2024</v>
      </c>
      <c r="D1261" t="s">
        <v>26</v>
      </c>
      <c r="E1261" s="3" t="str">
        <v>2024 data not available yet.</v>
      </c>
      <c r="F1261" s="3" t="str">
        <v>2024 data not available yet.</v>
      </c>
      <c r="G1261" t="str">
        <v>2024 data not available yet.</v>
      </c>
      <c r="H1261" t="str">
        <v>2024 data not available yet.</v>
      </c>
      <c r="I1261" t="str">
        <v>2024 data not available yet.</v>
      </c>
      <c r="J1261" t="str">
        <v>2024 data not available yet.</v>
      </c>
      <c r="K1261" t="str">
        <v>2024 data not available yet.</v>
      </c>
      <c r="L1261" t="str">
        <v>2024 data not available yet.</v>
      </c>
      <c r="M1261" t="str">
        <v>2024 data not available yet.</v>
      </c>
    </row>
    <row r="1262" spans="1:13">
      <c r="A1262" s="9" t="s">
        <v>252</v>
      </c>
      <c r="B1262" s="10" t="s">
        <v>253</v>
      </c>
      <c r="C1262">
        <v>2024</v>
      </c>
      <c r="D1262" t="s">
        <v>26</v>
      </c>
      <c r="E1262" s="3" t="str">
        <v>2024 data not available yet.</v>
      </c>
      <c r="F1262" s="3" t="str">
        <v>2024 data not available yet.</v>
      </c>
      <c r="G1262" t="str">
        <v>2024 data not available yet.</v>
      </c>
      <c r="H1262" t="str">
        <v>2024 data not available yet.</v>
      </c>
      <c r="I1262" t="str">
        <v>2024 data not available yet.</v>
      </c>
      <c r="J1262" t="str">
        <v>2024 data not available yet.</v>
      </c>
      <c r="K1262" t="str">
        <v>2024 data not available yet.</v>
      </c>
      <c r="L1262" t="str">
        <v>2024 data not available yet.</v>
      </c>
      <c r="M1262" t="str">
        <v>2024 data not available yet.</v>
      </c>
    </row>
    <row r="1263" spans="1:13">
      <c r="A1263" s="9" t="s">
        <v>254</v>
      </c>
      <c r="B1263" s="10" t="s">
        <v>255</v>
      </c>
      <c r="C1263">
        <v>2024</v>
      </c>
      <c r="D1263" t="s">
        <v>26</v>
      </c>
      <c r="E1263" s="3">
        <v>522463957</v>
      </c>
      <c r="F1263" s="3">
        <v>214963195</v>
      </c>
      <c r="G1263">
        <v>7601524</v>
      </c>
      <c r="H1263">
        <v>4097022</v>
      </c>
      <c r="I1263">
        <v>83903649</v>
      </c>
      <c r="J1263">
        <v>121063067</v>
      </c>
      <c r="K1263">
        <v>0.41144119499999998</v>
      </c>
      <c r="L1263">
        <v>0.16059222400000001</v>
      </c>
      <c r="M1263">
        <v>0.231715634</v>
      </c>
    </row>
    <row r="1264" spans="1:13">
      <c r="A1264" s="9" t="s">
        <v>256</v>
      </c>
      <c r="B1264" s="10" t="s">
        <v>257</v>
      </c>
      <c r="C1264">
        <v>2024</v>
      </c>
      <c r="D1264" t="s">
        <v>26</v>
      </c>
      <c r="E1264" s="3">
        <v>11200434264</v>
      </c>
      <c r="F1264" s="3">
        <v>3744258398</v>
      </c>
      <c r="G1264">
        <v>156299717</v>
      </c>
      <c r="H1264">
        <v>162762985</v>
      </c>
      <c r="I1264">
        <v>2315290800</v>
      </c>
      <c r="J1264">
        <v>2996422793</v>
      </c>
      <c r="K1264">
        <v>0.33429582400000002</v>
      </c>
      <c r="L1264">
        <v>0.206714378</v>
      </c>
      <c r="M1264">
        <v>0.26752737599999998</v>
      </c>
    </row>
    <row r="1265" spans="1:13">
      <c r="A1265" s="9" t="s">
        <v>258</v>
      </c>
      <c r="B1265" s="10" t="s">
        <v>259</v>
      </c>
      <c r="C1265">
        <v>2024</v>
      </c>
      <c r="D1265" t="s">
        <v>26</v>
      </c>
      <c r="E1265" s="3" t="str">
        <v>2024 data not available yet.</v>
      </c>
      <c r="F1265" s="3" t="str">
        <v>2024 data not available yet.</v>
      </c>
      <c r="G1265" t="str">
        <v>2024 data not available yet.</v>
      </c>
      <c r="H1265" t="str">
        <v>2024 data not available yet.</v>
      </c>
      <c r="I1265" t="str">
        <v>2024 data not available yet.</v>
      </c>
      <c r="J1265" t="str">
        <v>2024 data not available yet.</v>
      </c>
      <c r="K1265" t="str">
        <v>2024 data not available yet.</v>
      </c>
      <c r="L1265" t="str">
        <v>2024 data not available yet.</v>
      </c>
      <c r="M1265" t="str">
        <v>2024 data not available yet.</v>
      </c>
    </row>
    <row r="1266" spans="1:13">
      <c r="A1266" s="9" t="s">
        <v>260</v>
      </c>
      <c r="B1266" s="10" t="s">
        <v>261</v>
      </c>
      <c r="C1266">
        <v>2024</v>
      </c>
      <c r="D1266" t="s">
        <v>26</v>
      </c>
      <c r="E1266" s="3" t="str">
        <v>2024 data not available yet.</v>
      </c>
      <c r="F1266" s="3" t="str">
        <v>2024 data not available yet.</v>
      </c>
      <c r="G1266" t="str">
        <v>2024 data not available yet.</v>
      </c>
      <c r="H1266" t="str">
        <v>2024 data not available yet.</v>
      </c>
      <c r="I1266" t="str">
        <v>2024 data not available yet.</v>
      </c>
      <c r="J1266" t="str">
        <v>2024 data not available yet.</v>
      </c>
      <c r="K1266" t="str">
        <v>2024 data not available yet.</v>
      </c>
      <c r="L1266" t="str">
        <v>2024 data not available yet.</v>
      </c>
      <c r="M1266" t="str">
        <v>2024 data not available yet.</v>
      </c>
    </row>
    <row r="1267" spans="1:13">
      <c r="A1267" s="9" t="s">
        <v>262</v>
      </c>
      <c r="B1267" s="10" t="s">
        <v>263</v>
      </c>
      <c r="C1267">
        <v>2024</v>
      </c>
      <c r="D1267" t="s">
        <v>26</v>
      </c>
      <c r="E1267" s="3" t="str">
        <v>2024 data not available yet.</v>
      </c>
      <c r="F1267" s="3" t="str">
        <v>2024 data not available yet.</v>
      </c>
      <c r="G1267" t="str">
        <v>2024 data not available yet.</v>
      </c>
      <c r="H1267" t="str">
        <v>2024 data not available yet.</v>
      </c>
      <c r="I1267" t="str">
        <v>2024 data not available yet.</v>
      </c>
      <c r="J1267" t="str">
        <v>2024 data not available yet.</v>
      </c>
      <c r="K1267" t="str">
        <v>2024 data not available yet.</v>
      </c>
      <c r="L1267" t="str">
        <v>2024 data not available yet.</v>
      </c>
      <c r="M1267" t="str">
        <v>2024 data not available yet.</v>
      </c>
    </row>
    <row r="1268" spans="1:13">
      <c r="A1268" s="9" t="s">
        <v>264</v>
      </c>
      <c r="B1268" s="10" t="s">
        <v>265</v>
      </c>
      <c r="C1268">
        <v>2024</v>
      </c>
      <c r="D1268" t="s">
        <v>26</v>
      </c>
      <c r="E1268" s="3" t="str">
        <v>Unavailable</v>
      </c>
      <c r="F1268" s="3" t="str">
        <v>Unavailable</v>
      </c>
      <c r="G1268" t="str">
        <v>Unavailable</v>
      </c>
      <c r="H1268" t="str">
        <v>Unavailable</v>
      </c>
      <c r="I1268" t="str">
        <v>Unavailable</v>
      </c>
      <c r="J1268" t="str">
        <v>Unavailable</v>
      </c>
      <c r="K1268" t="str">
        <v>Unavailable</v>
      </c>
      <c r="L1268" t="str">
        <v>Unavailable</v>
      </c>
      <c r="M1268" t="str">
        <v>Unavailable</v>
      </c>
    </row>
    <row r="1269" spans="1:13">
      <c r="A1269" s="9" t="s">
        <v>266</v>
      </c>
      <c r="B1269" s="10" t="s">
        <v>267</v>
      </c>
      <c r="C1269">
        <v>2024</v>
      </c>
      <c r="D1269" t="s">
        <v>26</v>
      </c>
      <c r="E1269" s="3" t="str">
        <v>Unavailable</v>
      </c>
      <c r="F1269" s="3" t="str">
        <v>Unavailable</v>
      </c>
      <c r="G1269" t="str">
        <v>Unavailable</v>
      </c>
      <c r="H1269" t="str">
        <v>Unavailable</v>
      </c>
      <c r="I1269" t="str">
        <v>Unavailable</v>
      </c>
      <c r="J1269" t="str">
        <v>Unavailable</v>
      </c>
      <c r="K1269" t="str">
        <v>Unavailable</v>
      </c>
      <c r="L1269" t="str">
        <v>Unavailable</v>
      </c>
      <c r="M1269" t="str">
        <v>Unavailable</v>
      </c>
    </row>
    <row r="1270" spans="1:13">
      <c r="A1270" s="9" t="s">
        <v>268</v>
      </c>
      <c r="B1270" s="10" t="s">
        <v>269</v>
      </c>
      <c r="C1270">
        <v>2024</v>
      </c>
      <c r="D1270" t="s">
        <v>26</v>
      </c>
      <c r="E1270" s="3" t="str">
        <v>2024 data not available yet.</v>
      </c>
      <c r="F1270" s="3" t="str">
        <v>2024 data not available yet.</v>
      </c>
      <c r="G1270" t="str">
        <v>2024 data not available yet.</v>
      </c>
      <c r="H1270" t="str">
        <v>2024 data not available yet.</v>
      </c>
      <c r="I1270" t="str">
        <v>2024 data not available yet.</v>
      </c>
      <c r="J1270" t="str">
        <v>2024 data not available yet.</v>
      </c>
      <c r="K1270" t="str">
        <v>2024 data not available yet.</v>
      </c>
      <c r="L1270" t="str">
        <v>2024 data not available yet.</v>
      </c>
      <c r="M1270" t="str">
        <v>2024 data not available yet.</v>
      </c>
    </row>
    <row r="1271" spans="1:13">
      <c r="A1271" s="9" t="s">
        <v>270</v>
      </c>
      <c r="B1271" s="10" t="s">
        <v>271</v>
      </c>
      <c r="C1271">
        <v>2024</v>
      </c>
      <c r="D1271" t="s">
        <v>26</v>
      </c>
      <c r="E1271" s="3">
        <v>9482387000</v>
      </c>
      <c r="F1271" s="3">
        <v>2363135000</v>
      </c>
      <c r="G1271">
        <v>321167000</v>
      </c>
      <c r="H1271">
        <v>621649000</v>
      </c>
      <c r="I1271">
        <v>2169392000</v>
      </c>
      <c r="J1271">
        <v>4793076000</v>
      </c>
      <c r="K1271">
        <v>0.249213094</v>
      </c>
      <c r="L1271">
        <v>0.22878121300000001</v>
      </c>
      <c r="M1271">
        <v>0.50547145999999998</v>
      </c>
    </row>
    <row r="1272" spans="1:13">
      <c r="A1272" s="9" t="s">
        <v>272</v>
      </c>
      <c r="B1272" s="10" t="s">
        <v>273</v>
      </c>
      <c r="C1272">
        <v>2024</v>
      </c>
      <c r="D1272" t="s">
        <v>26</v>
      </c>
      <c r="E1272" s="3" t="str">
        <v>2024 data not available yet.</v>
      </c>
      <c r="F1272" s="3" t="str">
        <v>2024 data not available yet.</v>
      </c>
      <c r="G1272" t="str">
        <v>2024 data not available yet.</v>
      </c>
      <c r="H1272" t="str">
        <v>2024 data not available yet.</v>
      </c>
      <c r="I1272" t="str">
        <v>2024 data not available yet.</v>
      </c>
      <c r="J1272" t="str">
        <v>2024 data not available yet.</v>
      </c>
      <c r="K1272" t="str">
        <v>2024 data not available yet.</v>
      </c>
      <c r="L1272" t="str">
        <v>2024 data not available yet.</v>
      </c>
      <c r="M1272" t="str">
        <v>2024 data not available yet.</v>
      </c>
    </row>
    <row r="1273" spans="1:13">
      <c r="A1273" s="9" t="s">
        <v>274</v>
      </c>
      <c r="B1273" s="10" t="s">
        <v>275</v>
      </c>
      <c r="C1273">
        <v>2024</v>
      </c>
      <c r="D1273" t="s">
        <v>26</v>
      </c>
      <c r="E1273" s="3" t="str">
        <v>2024 data not available yet.</v>
      </c>
      <c r="F1273" s="3" t="str">
        <v>2024 data not available yet.</v>
      </c>
      <c r="G1273" t="str">
        <v>2024 data not available yet.</v>
      </c>
      <c r="H1273" t="str">
        <v>2024 data not available yet.</v>
      </c>
      <c r="I1273" t="str">
        <v>2024 data not available yet.</v>
      </c>
      <c r="J1273" t="str">
        <v>2024 data not available yet.</v>
      </c>
      <c r="K1273" t="str">
        <v>2024 data not available yet.</v>
      </c>
      <c r="L1273" t="str">
        <v>2024 data not available yet.</v>
      </c>
      <c r="M1273" t="str">
        <v>2024 data not available yet.</v>
      </c>
    </row>
    <row r="1274" spans="1:13">
      <c r="A1274" s="9" t="s">
        <v>276</v>
      </c>
      <c r="B1274" s="10" t="s">
        <v>277</v>
      </c>
      <c r="C1274">
        <v>2024</v>
      </c>
      <c r="D1274" t="s">
        <v>26</v>
      </c>
      <c r="E1274" s="3" t="str">
        <v>2024 data not available yet.</v>
      </c>
      <c r="F1274" s="3" t="str">
        <v>2024 data not available yet.</v>
      </c>
      <c r="G1274" t="str">
        <v>2024 data not available yet.</v>
      </c>
      <c r="H1274" t="str">
        <v>2024 data not available yet.</v>
      </c>
      <c r="I1274" t="str">
        <v>2024 data not available yet.</v>
      </c>
      <c r="J1274" t="str">
        <v>2024 data not available yet.</v>
      </c>
      <c r="K1274" t="str">
        <v>2024 data not available yet.</v>
      </c>
      <c r="L1274" t="str">
        <v>2024 data not available yet.</v>
      </c>
      <c r="M1274" t="str">
        <v>2024 data not available yet.</v>
      </c>
    </row>
    <row r="1275" spans="1:13">
      <c r="A1275" s="9" t="s">
        <v>278</v>
      </c>
      <c r="B1275" s="10" t="s">
        <v>279</v>
      </c>
      <c r="C1275">
        <v>2024</v>
      </c>
      <c r="D1275" t="s">
        <v>26</v>
      </c>
      <c r="E1275" s="3" t="str">
        <v>2024 data not available yet.</v>
      </c>
      <c r="F1275" s="3" t="str">
        <v>2024 data not available yet.</v>
      </c>
      <c r="G1275" t="str">
        <v>2024 data not available yet.</v>
      </c>
      <c r="H1275" t="str">
        <v>2024 data not available yet.</v>
      </c>
      <c r="I1275" t="str">
        <v>2024 data not available yet.</v>
      </c>
      <c r="J1275" t="str">
        <v>2024 data not available yet.</v>
      </c>
      <c r="K1275" t="str">
        <v>2024 data not available yet.</v>
      </c>
      <c r="L1275" t="str">
        <v>2024 data not available yet.</v>
      </c>
      <c r="M1275" t="str">
        <v>2024 data not available yet.</v>
      </c>
    </row>
    <row r="1276" spans="1:13">
      <c r="A1276" s="9" t="s">
        <v>280</v>
      </c>
      <c r="B1276" s="10" t="s">
        <v>281</v>
      </c>
      <c r="C1276">
        <v>2024</v>
      </c>
      <c r="D1276" t="s">
        <v>26</v>
      </c>
      <c r="E1276" s="3" t="str">
        <v>2024 data not available yet.</v>
      </c>
      <c r="F1276" s="3" t="str">
        <v>2024 data not available yet.</v>
      </c>
      <c r="G1276" t="str">
        <v>2024 data not available yet.</v>
      </c>
      <c r="H1276" t="str">
        <v>2024 data not available yet.</v>
      </c>
      <c r="I1276" t="str">
        <v>2024 data not available yet.</v>
      </c>
      <c r="J1276" t="str">
        <v>2024 data not available yet.</v>
      </c>
      <c r="K1276" t="str">
        <v>2024 data not available yet.</v>
      </c>
      <c r="L1276" t="str">
        <v>2024 data not available yet.</v>
      </c>
      <c r="M1276" t="str">
        <v>2024 data not available yet.</v>
      </c>
    </row>
    <row r="1277" spans="1:13">
      <c r="A1277" s="9" t="s">
        <v>282</v>
      </c>
      <c r="B1277" s="10" t="s">
        <v>283</v>
      </c>
      <c r="C1277">
        <v>2024</v>
      </c>
      <c r="D1277" t="s">
        <v>26</v>
      </c>
      <c r="E1277" s="3">
        <v>68105243</v>
      </c>
      <c r="F1277" s="3">
        <v>34929754</v>
      </c>
      <c r="G1277">
        <v>14097055</v>
      </c>
      <c r="H1277">
        <v>1277603</v>
      </c>
      <c r="I1277">
        <v>-46824725</v>
      </c>
      <c r="J1277">
        <v>-19670930</v>
      </c>
      <c r="K1277">
        <v>0.51287907499999996</v>
      </c>
      <c r="L1277">
        <v>-0.68753480600000005</v>
      </c>
      <c r="M1277">
        <v>-0.28883136100000001</v>
      </c>
    </row>
    <row r="1278" spans="1:13">
      <c r="A1278" s="9" t="s">
        <v>284</v>
      </c>
      <c r="B1278" s="10" t="s">
        <v>285</v>
      </c>
      <c r="C1278">
        <v>2024</v>
      </c>
      <c r="D1278" t="s">
        <v>26</v>
      </c>
      <c r="E1278" s="3" t="str">
        <v>2024 data not available yet.</v>
      </c>
      <c r="F1278" s="3" t="str">
        <v>2024 data not available yet.</v>
      </c>
      <c r="G1278" t="str">
        <v>2024 data not available yet.</v>
      </c>
      <c r="H1278" t="str">
        <v>2024 data not available yet.</v>
      </c>
      <c r="I1278" t="str">
        <v>2024 data not available yet.</v>
      </c>
      <c r="J1278" t="str">
        <v>2024 data not available yet.</v>
      </c>
      <c r="K1278" t="str">
        <v>2024 data not available yet.</v>
      </c>
      <c r="L1278" t="str">
        <v>2024 data not available yet.</v>
      </c>
      <c r="M1278" t="str">
        <v>2024 data not available yet.</v>
      </c>
    </row>
    <row r="1279" spans="1:13">
      <c r="A1279" s="9" t="s">
        <v>286</v>
      </c>
      <c r="B1279" s="10" t="s">
        <v>287</v>
      </c>
      <c r="C1279">
        <v>2024</v>
      </c>
      <c r="D1279" t="s">
        <v>26</v>
      </c>
      <c r="E1279" s="3" t="str">
        <v>2024 data not available yet.</v>
      </c>
      <c r="F1279" s="3" t="str">
        <v>2024 data not available yet.</v>
      </c>
      <c r="G1279" t="str">
        <v>2024 data not available yet.</v>
      </c>
      <c r="H1279" t="str">
        <v>2024 data not available yet.</v>
      </c>
      <c r="I1279" t="str">
        <v>2024 data not available yet.</v>
      </c>
      <c r="J1279" t="str">
        <v>2024 data not available yet.</v>
      </c>
      <c r="K1279" t="str">
        <v>2024 data not available yet.</v>
      </c>
      <c r="L1279" t="str">
        <v>2024 data not available yet.</v>
      </c>
      <c r="M1279" t="str">
        <v>2024 data not available yet.</v>
      </c>
    </row>
    <row r="1280" spans="1:13">
      <c r="A1280" s="9" t="s">
        <v>288</v>
      </c>
      <c r="B1280" s="10" t="s">
        <v>289</v>
      </c>
      <c r="C1280">
        <v>2024</v>
      </c>
      <c r="D1280" t="s">
        <v>26</v>
      </c>
      <c r="E1280" s="3" t="str">
        <v>2024 data not available yet.</v>
      </c>
      <c r="F1280" s="3" t="str">
        <v>2024 data not available yet.</v>
      </c>
      <c r="G1280" t="str">
        <v>2024 data not available yet.</v>
      </c>
      <c r="H1280" t="str">
        <v>2024 data not available yet.</v>
      </c>
      <c r="I1280" t="str">
        <v>2024 data not available yet.</v>
      </c>
      <c r="J1280" t="str">
        <v>2024 data not available yet.</v>
      </c>
      <c r="K1280" t="str">
        <v>2024 data not available yet.</v>
      </c>
      <c r="L1280" t="str">
        <v>2024 data not available yet.</v>
      </c>
      <c r="M1280" t="str">
        <v>2024 data not available yet.</v>
      </c>
    </row>
    <row r="1281" spans="1:13">
      <c r="A1281" s="9" t="s">
        <v>290</v>
      </c>
      <c r="B1281" s="10" t="s">
        <v>291</v>
      </c>
      <c r="C1281">
        <v>2024</v>
      </c>
      <c r="D1281" t="s">
        <v>26</v>
      </c>
      <c r="E1281" s="3">
        <v>319240000</v>
      </c>
      <c r="F1281" s="3">
        <v>319240000</v>
      </c>
      <c r="G1281">
        <v>37903000</v>
      </c>
      <c r="H1281">
        <v>0</v>
      </c>
      <c r="I1281">
        <v>131236000</v>
      </c>
      <c r="J1281">
        <v>0</v>
      </c>
      <c r="K1281">
        <v>1</v>
      </c>
      <c r="L1281">
        <v>0.41108883600000001</v>
      </c>
      <c r="M1281">
        <v>0</v>
      </c>
    </row>
    <row r="1282" spans="1:13">
      <c r="A1282" s="9" t="s">
        <v>292</v>
      </c>
      <c r="B1282" s="10" t="s">
        <v>293</v>
      </c>
      <c r="C1282">
        <v>2024</v>
      </c>
      <c r="D1282" t="s">
        <v>26</v>
      </c>
      <c r="E1282" s="3" t="str">
        <v>2024 data not available yet.</v>
      </c>
      <c r="F1282" s="3" t="str">
        <v>2024 data not available yet.</v>
      </c>
      <c r="G1282" t="str">
        <v>2024 data not available yet.</v>
      </c>
      <c r="H1282" t="str">
        <v>2024 data not available yet.</v>
      </c>
      <c r="I1282" t="str">
        <v>2024 data not available yet.</v>
      </c>
      <c r="J1282" t="str">
        <v>2024 data not available yet.</v>
      </c>
      <c r="K1282" t="str">
        <v>2024 data not available yet.</v>
      </c>
      <c r="L1282" t="str">
        <v>2024 data not available yet.</v>
      </c>
      <c r="M1282" t="str">
        <v>2024 data not available yet.</v>
      </c>
    </row>
    <row r="1283" spans="1:13">
      <c r="A1283" s="9" t="s">
        <v>294</v>
      </c>
      <c r="B1283" s="10" t="s">
        <v>295</v>
      </c>
      <c r="C1283">
        <v>2024</v>
      </c>
      <c r="D1283" t="s">
        <v>26</v>
      </c>
      <c r="E1283" s="3" t="str">
        <v>Unavailable</v>
      </c>
      <c r="F1283" s="3" t="str">
        <v>Unavailable</v>
      </c>
      <c r="G1283" t="str">
        <v>Unavailable</v>
      </c>
      <c r="H1283" t="str">
        <v>Unavailable</v>
      </c>
      <c r="I1283" t="str">
        <v>Unavailable</v>
      </c>
      <c r="J1283" t="str">
        <v>Unavailable</v>
      </c>
      <c r="K1283" t="str">
        <v>Unavailable</v>
      </c>
      <c r="L1283" t="str">
        <v>Unavailable</v>
      </c>
      <c r="M1283" t="str">
        <v>Unavailable</v>
      </c>
    </row>
    <row r="1284" spans="1:13">
      <c r="A1284" s="9" t="s">
        <v>296</v>
      </c>
      <c r="B1284" s="10" t="s">
        <v>297</v>
      </c>
      <c r="C1284">
        <v>2024</v>
      </c>
      <c r="D1284" t="s">
        <v>26</v>
      </c>
      <c r="E1284" s="3" t="str">
        <v>2024 data not available yet.</v>
      </c>
      <c r="F1284" s="3" t="str">
        <v>2024 data not available yet.</v>
      </c>
      <c r="G1284" t="str">
        <v>2024 data not available yet.</v>
      </c>
      <c r="H1284" t="str">
        <v>2024 data not available yet.</v>
      </c>
      <c r="I1284" t="str">
        <v>2024 data not available yet.</v>
      </c>
      <c r="J1284" t="str">
        <v>2024 data not available yet.</v>
      </c>
      <c r="K1284" t="str">
        <v>2024 data not available yet.</v>
      </c>
      <c r="L1284" t="str">
        <v>2024 data not available yet.</v>
      </c>
      <c r="M1284" t="str">
        <v>2024 data not available yet.</v>
      </c>
    </row>
    <row r="1285" spans="1:13">
      <c r="A1285" s="9" t="s">
        <v>298</v>
      </c>
      <c r="B1285" s="10" t="s">
        <v>299</v>
      </c>
      <c r="C1285">
        <v>2024</v>
      </c>
      <c r="D1285" t="s">
        <v>26</v>
      </c>
      <c r="E1285" s="3">
        <v>836040336</v>
      </c>
      <c r="F1285" s="3">
        <v>472335610</v>
      </c>
      <c r="G1285">
        <v>17888835</v>
      </c>
      <c r="H1285">
        <v>3354846</v>
      </c>
      <c r="I1285">
        <v>411041500</v>
      </c>
      <c r="J1285">
        <v>462455873</v>
      </c>
      <c r="K1285">
        <v>0.56496749000000002</v>
      </c>
      <c r="L1285">
        <v>0.49165271399999999</v>
      </c>
      <c r="M1285">
        <v>0.55315019300000001</v>
      </c>
    </row>
    <row r="1286" spans="1:13">
      <c r="A1286" s="9" t="s">
        <v>300</v>
      </c>
      <c r="B1286" s="10" t="s">
        <v>301</v>
      </c>
      <c r="C1286">
        <v>2024</v>
      </c>
      <c r="D1286" t="s">
        <v>26</v>
      </c>
      <c r="E1286" s="3" t="str">
        <v>2024 data not available yet.</v>
      </c>
      <c r="F1286" s="3" t="str">
        <v>2024 data not available yet.</v>
      </c>
      <c r="G1286" t="str">
        <v>2024 data not available yet.</v>
      </c>
      <c r="H1286" t="str">
        <v>2024 data not available yet.</v>
      </c>
      <c r="I1286" t="str">
        <v>2024 data not available yet.</v>
      </c>
      <c r="J1286" t="str">
        <v>2024 data not available yet.</v>
      </c>
      <c r="K1286" t="str">
        <v>2024 data not available yet.</v>
      </c>
      <c r="L1286" t="str">
        <v>2024 data not available yet.</v>
      </c>
      <c r="M1286" t="str">
        <v>2024 data not available yet.</v>
      </c>
    </row>
    <row r="1287" spans="1:13">
      <c r="A1287" s="9" t="s">
        <v>302</v>
      </c>
      <c r="B1287" s="10" t="s">
        <v>303</v>
      </c>
      <c r="C1287">
        <v>2024</v>
      </c>
      <c r="D1287" t="s">
        <v>26</v>
      </c>
      <c r="E1287" s="3" t="str">
        <v>2024 data not available yet.</v>
      </c>
      <c r="F1287" s="3" t="str">
        <v>2024 data not available yet.</v>
      </c>
      <c r="G1287" t="str">
        <v>2024 data not available yet.</v>
      </c>
      <c r="H1287" t="str">
        <v>2024 data not available yet.</v>
      </c>
      <c r="I1287" t="str">
        <v>2024 data not available yet.</v>
      </c>
      <c r="J1287" t="str">
        <v>2024 data not available yet.</v>
      </c>
      <c r="K1287" t="str">
        <v>2024 data not available yet.</v>
      </c>
      <c r="L1287" t="str">
        <v>2024 data not available yet.</v>
      </c>
      <c r="M1287" t="str">
        <v>2024 data not available yet.</v>
      </c>
    </row>
    <row r="1288" spans="1:13">
      <c r="A1288" s="9" t="s">
        <v>304</v>
      </c>
      <c r="B1288" s="10" t="s">
        <v>305</v>
      </c>
      <c r="C1288">
        <v>2024</v>
      </c>
      <c r="D1288" t="s">
        <v>26</v>
      </c>
      <c r="E1288" s="3" t="str">
        <v>2024 data not available yet.</v>
      </c>
      <c r="F1288" s="3" t="str">
        <v>2024 data not available yet.</v>
      </c>
      <c r="G1288" t="str">
        <v>2024 data not available yet.</v>
      </c>
      <c r="H1288" t="str">
        <v>2024 data not available yet.</v>
      </c>
      <c r="I1288" t="str">
        <v>2024 data not available yet.</v>
      </c>
      <c r="J1288" t="str">
        <v>2024 data not available yet.</v>
      </c>
      <c r="K1288" t="str">
        <v>2024 data not available yet.</v>
      </c>
      <c r="L1288" t="str">
        <v>2024 data not available yet.</v>
      </c>
      <c r="M1288" t="str">
        <v>2024 data not available yet.</v>
      </c>
    </row>
    <row r="1289" spans="1:13">
      <c r="A1289" s="9" t="s">
        <v>306</v>
      </c>
      <c r="B1289" s="10" t="s">
        <v>307</v>
      </c>
      <c r="C1289">
        <v>2024</v>
      </c>
      <c r="D1289" t="s">
        <v>26</v>
      </c>
      <c r="E1289" s="3" t="str">
        <v>2024 data not available yet.</v>
      </c>
      <c r="F1289" s="3" t="str">
        <v>2024 data not available yet.</v>
      </c>
      <c r="G1289" t="str">
        <v>2024 data not available yet.</v>
      </c>
      <c r="H1289" t="str">
        <v>2024 data not available yet.</v>
      </c>
      <c r="I1289" t="str">
        <v>2024 data not available yet.</v>
      </c>
      <c r="J1289" t="str">
        <v>2024 data not available yet.</v>
      </c>
      <c r="K1289" t="str">
        <v>2024 data not available yet.</v>
      </c>
      <c r="L1289" t="str">
        <v>2024 data not available yet.</v>
      </c>
      <c r="M1289" t="str">
        <v>2024 data not available yet.</v>
      </c>
    </row>
    <row r="1290" spans="1:13">
      <c r="A1290" s="9" t="s">
        <v>308</v>
      </c>
      <c r="B1290" s="10" t="s">
        <v>309</v>
      </c>
      <c r="C1290">
        <v>2024</v>
      </c>
      <c r="D1290" t="s">
        <v>26</v>
      </c>
      <c r="E1290" s="3" t="str">
        <v>2024 data not available yet.</v>
      </c>
      <c r="F1290" s="3" t="str">
        <v>2024 data not available yet.</v>
      </c>
      <c r="G1290" t="str">
        <v>2024 data not available yet.</v>
      </c>
      <c r="H1290" t="str">
        <v>2024 data not available yet.</v>
      </c>
      <c r="I1290" t="str">
        <v>2024 data not available yet.</v>
      </c>
      <c r="J1290" t="str">
        <v>2024 data not available yet.</v>
      </c>
      <c r="K1290" t="str">
        <v>2024 data not available yet.</v>
      </c>
      <c r="L1290" t="str">
        <v>2024 data not available yet.</v>
      </c>
      <c r="M1290" t="str">
        <v>2024 data not available yet.</v>
      </c>
    </row>
    <row r="1291" spans="1:13">
      <c r="A1291" s="9" t="s">
        <v>310</v>
      </c>
      <c r="B1291" s="10" t="s">
        <v>311</v>
      </c>
      <c r="C1291">
        <v>2024</v>
      </c>
      <c r="D1291" t="s">
        <v>26</v>
      </c>
      <c r="E1291" s="3" t="str">
        <v>2024 data not available yet.</v>
      </c>
      <c r="F1291" s="3" t="str">
        <v>2024 data not available yet.</v>
      </c>
      <c r="G1291" t="str">
        <v>2024 data not available yet.</v>
      </c>
      <c r="H1291" t="str">
        <v>2024 data not available yet.</v>
      </c>
      <c r="I1291" t="str">
        <v>2024 data not available yet.</v>
      </c>
      <c r="J1291" t="str">
        <v>2024 data not available yet.</v>
      </c>
      <c r="K1291" t="str">
        <v>2024 data not available yet.</v>
      </c>
      <c r="L1291" t="str">
        <v>2024 data not available yet.</v>
      </c>
      <c r="M1291" t="str">
        <v>2024 data not available yet.</v>
      </c>
    </row>
    <row r="1292" spans="1:13">
      <c r="A1292" s="9" t="s">
        <v>312</v>
      </c>
      <c r="B1292" s="10" t="s">
        <v>313</v>
      </c>
      <c r="C1292">
        <v>2024</v>
      </c>
      <c r="D1292" t="s">
        <v>26</v>
      </c>
      <c r="E1292" s="3" t="str">
        <v>Unavailable</v>
      </c>
      <c r="F1292" s="3" t="str">
        <v>Unavailable</v>
      </c>
      <c r="G1292" t="str">
        <v>Unavailable</v>
      </c>
      <c r="H1292" t="str">
        <v>Unavailable</v>
      </c>
      <c r="I1292" t="str">
        <v>Unavailable</v>
      </c>
      <c r="J1292" t="str">
        <v>Unavailable</v>
      </c>
      <c r="K1292" t="str">
        <v>Unavailable</v>
      </c>
      <c r="L1292" t="str">
        <v>Unavailable</v>
      </c>
      <c r="M1292" t="str">
        <v>Unavailable</v>
      </c>
    </row>
    <row r="1293" spans="1:13">
      <c r="A1293" s="9" t="s">
        <v>314</v>
      </c>
      <c r="B1293" s="10" t="s">
        <v>315</v>
      </c>
      <c r="C1293">
        <v>2024</v>
      </c>
      <c r="D1293" t="s">
        <v>26</v>
      </c>
      <c r="E1293" s="3">
        <v>321517468</v>
      </c>
      <c r="F1293" s="3">
        <v>199953924</v>
      </c>
      <c r="G1293">
        <v>23783428</v>
      </c>
      <c r="H1293">
        <v>2514633</v>
      </c>
      <c r="I1293">
        <v>296196445</v>
      </c>
      <c r="J1293">
        <v>373409919</v>
      </c>
      <c r="K1293">
        <v>0.62190687600000005</v>
      </c>
      <c r="L1293">
        <v>0.92124526500000004</v>
      </c>
      <c r="M1293">
        <v>1.161398543</v>
      </c>
    </row>
    <row r="1294" spans="1:13">
      <c r="A1294" s="9" t="s">
        <v>316</v>
      </c>
      <c r="B1294" s="10" t="s">
        <v>317</v>
      </c>
      <c r="C1294">
        <v>2024</v>
      </c>
      <c r="D1294" t="s">
        <v>26</v>
      </c>
      <c r="E1294" s="3" t="str">
        <v>2024 data not available yet.</v>
      </c>
      <c r="F1294" s="3" t="str">
        <v>2024 data not available yet.</v>
      </c>
      <c r="G1294" t="str">
        <v>2024 data not available yet.</v>
      </c>
      <c r="H1294" t="str">
        <v>2024 data not available yet.</v>
      </c>
      <c r="I1294" t="str">
        <v>2024 data not available yet.</v>
      </c>
      <c r="J1294" t="str">
        <v>2024 data not available yet.</v>
      </c>
      <c r="K1294" t="str">
        <v>2024 data not available yet.</v>
      </c>
      <c r="L1294" t="str">
        <v>2024 data not available yet.</v>
      </c>
      <c r="M1294" t="str">
        <v>2024 data not available yet.</v>
      </c>
    </row>
    <row r="1295" spans="1:13">
      <c r="A1295" s="9" t="s">
        <v>318</v>
      </c>
      <c r="B1295" s="10" t="s">
        <v>319</v>
      </c>
      <c r="C1295">
        <v>2024</v>
      </c>
      <c r="D1295" t="s">
        <v>26</v>
      </c>
      <c r="E1295" s="3" t="str">
        <v>2024 data not available yet.</v>
      </c>
      <c r="F1295" s="3" t="str">
        <v>2024 data not available yet.</v>
      </c>
      <c r="G1295" t="str">
        <v>2024 data not available yet.</v>
      </c>
      <c r="H1295" t="str">
        <v>2024 data not available yet.</v>
      </c>
      <c r="I1295" t="str">
        <v>2024 data not available yet.</v>
      </c>
      <c r="J1295" t="str">
        <v>2024 data not available yet.</v>
      </c>
      <c r="K1295" t="str">
        <v>2024 data not available yet.</v>
      </c>
      <c r="L1295" t="str">
        <v>2024 data not available yet.</v>
      </c>
      <c r="M1295" t="str">
        <v>2024 data not available yet.</v>
      </c>
    </row>
    <row r="1296" spans="1:13">
      <c r="A1296" s="9" t="s">
        <v>320</v>
      </c>
      <c r="B1296" s="10" t="s">
        <v>321</v>
      </c>
      <c r="C1296">
        <v>2024</v>
      </c>
      <c r="D1296" t="s">
        <v>26</v>
      </c>
      <c r="E1296" s="3" t="str">
        <v>2024 data not available yet.</v>
      </c>
      <c r="F1296" s="3" t="str">
        <v>2024 data not available yet.</v>
      </c>
      <c r="G1296" t="str">
        <v>2024 data not available yet.</v>
      </c>
      <c r="H1296" t="str">
        <v>2024 data not available yet.</v>
      </c>
      <c r="I1296" t="str">
        <v>2024 data not available yet.</v>
      </c>
      <c r="J1296" t="str">
        <v>2024 data not available yet.</v>
      </c>
      <c r="K1296" t="str">
        <v>2024 data not available yet.</v>
      </c>
      <c r="L1296" t="str">
        <v>2024 data not available yet.</v>
      </c>
      <c r="M1296" t="str">
        <v>2024 data not available yet.</v>
      </c>
    </row>
    <row r="1297" spans="1:13">
      <c r="A1297" s="9" t="s">
        <v>322</v>
      </c>
      <c r="B1297" s="10" t="s">
        <v>323</v>
      </c>
      <c r="C1297">
        <v>2024</v>
      </c>
      <c r="D1297" t="s">
        <v>26</v>
      </c>
      <c r="E1297" s="3" t="str">
        <v>2024 data not available yet.</v>
      </c>
      <c r="F1297" s="3" t="str">
        <v>2024 data not available yet.</v>
      </c>
      <c r="G1297" t="str">
        <v>2024 data not available yet.</v>
      </c>
      <c r="H1297" t="str">
        <v>2024 data not available yet.</v>
      </c>
      <c r="I1297" t="str">
        <v>2024 data not available yet.</v>
      </c>
      <c r="J1297" t="str">
        <v>2024 data not available yet.</v>
      </c>
      <c r="K1297" t="str">
        <v>2024 data not available yet.</v>
      </c>
      <c r="L1297" t="str">
        <v>2024 data not available yet.</v>
      </c>
      <c r="M1297" t="str">
        <v>2024 data not available yet.</v>
      </c>
    </row>
    <row r="1298" spans="1:13">
      <c r="A1298" s="9" t="s">
        <v>324</v>
      </c>
      <c r="B1298" s="10" t="s">
        <v>325</v>
      </c>
      <c r="C1298">
        <v>2024</v>
      </c>
      <c r="D1298" t="s">
        <v>26</v>
      </c>
      <c r="E1298" s="3" t="str">
        <v>2024 data not available yet.</v>
      </c>
      <c r="F1298" s="3" t="str">
        <v>2024 data not available yet.</v>
      </c>
      <c r="G1298" t="str">
        <v>2024 data not available yet.</v>
      </c>
      <c r="H1298" t="str">
        <v>2024 data not available yet.</v>
      </c>
      <c r="I1298" t="str">
        <v>2024 data not available yet.</v>
      </c>
      <c r="J1298" t="str">
        <v>2024 data not available yet.</v>
      </c>
      <c r="K1298" t="str">
        <v>2024 data not available yet.</v>
      </c>
      <c r="L1298" t="str">
        <v>2024 data not available yet.</v>
      </c>
      <c r="M1298" t="str">
        <v>2024 data not available yet.</v>
      </c>
    </row>
    <row r="1299" spans="1:13">
      <c r="A1299" s="9" t="s">
        <v>326</v>
      </c>
      <c r="B1299" s="10" t="s">
        <v>327</v>
      </c>
      <c r="C1299">
        <v>2024</v>
      </c>
      <c r="D1299" t="s">
        <v>26</v>
      </c>
      <c r="E1299" s="3" t="str">
        <v>Unavailable</v>
      </c>
      <c r="F1299" s="3" t="str">
        <v>Unavailable</v>
      </c>
      <c r="G1299" t="str">
        <v>Unavailable</v>
      </c>
      <c r="H1299" t="str">
        <v>Unavailable</v>
      </c>
      <c r="I1299" t="str">
        <v>Unavailable</v>
      </c>
      <c r="J1299" t="str">
        <v>Unavailable</v>
      </c>
      <c r="K1299" t="str">
        <v>Unavailable</v>
      </c>
      <c r="L1299" t="str">
        <v>Unavailable</v>
      </c>
      <c r="M1299" t="str">
        <v>Unavailable</v>
      </c>
    </row>
    <row r="1300" spans="1:13">
      <c r="A1300" s="9" t="s">
        <v>328</v>
      </c>
      <c r="B1300" s="10" t="s">
        <v>329</v>
      </c>
      <c r="C1300">
        <v>2024</v>
      </c>
      <c r="D1300" t="s">
        <v>26</v>
      </c>
      <c r="E1300" s="3" t="str">
        <v>2024 data not available yet.</v>
      </c>
      <c r="F1300" s="3" t="str">
        <v>2024 data not available yet.</v>
      </c>
      <c r="G1300" t="str">
        <v>2024 data not available yet.</v>
      </c>
      <c r="H1300" t="str">
        <v>2024 data not available yet.</v>
      </c>
      <c r="I1300" t="str">
        <v>2024 data not available yet.</v>
      </c>
      <c r="J1300" t="str">
        <v>2024 data not available yet.</v>
      </c>
      <c r="K1300" t="str">
        <v>2024 data not available yet.</v>
      </c>
      <c r="L1300" t="str">
        <v>2024 data not available yet.</v>
      </c>
      <c r="M1300" t="str">
        <v>2024 data not available yet.</v>
      </c>
    </row>
    <row r="1301" spans="1:13">
      <c r="A1301" s="9" t="s">
        <v>330</v>
      </c>
      <c r="B1301" s="10" t="s">
        <v>331</v>
      </c>
      <c r="C1301">
        <v>2024</v>
      </c>
      <c r="D1301" t="s">
        <v>26</v>
      </c>
      <c r="E1301" s="3" t="str">
        <v>2024 data not available yet.</v>
      </c>
      <c r="F1301" s="3" t="str">
        <v>2024 data not available yet.</v>
      </c>
      <c r="G1301" t="str">
        <v>2024 data not available yet.</v>
      </c>
      <c r="H1301" t="str">
        <v>2024 data not available yet.</v>
      </c>
      <c r="I1301" t="str">
        <v>2024 data not available yet.</v>
      </c>
      <c r="J1301" t="str">
        <v>2024 data not available yet.</v>
      </c>
      <c r="K1301" t="str">
        <v>2024 data not available yet.</v>
      </c>
      <c r="L1301" t="str">
        <v>2024 data not available yet.</v>
      </c>
      <c r="M1301" t="str">
        <v>2024 data not available yet.</v>
      </c>
    </row>
    <row r="1302" spans="1:13">
      <c r="A1302" s="9" t="s">
        <v>332</v>
      </c>
      <c r="B1302" s="10" t="s">
        <v>333</v>
      </c>
      <c r="C1302">
        <v>2024</v>
      </c>
      <c r="D1302" t="s">
        <v>26</v>
      </c>
      <c r="E1302" s="3" t="str">
        <v>2024 data not available yet.</v>
      </c>
      <c r="F1302" s="3" t="str">
        <v>2024 data not available yet.</v>
      </c>
      <c r="G1302" t="str">
        <v>2024 data not available yet.</v>
      </c>
      <c r="H1302" t="str">
        <v>2024 data not available yet.</v>
      </c>
      <c r="I1302" t="str">
        <v>2024 data not available yet.</v>
      </c>
      <c r="J1302" t="str">
        <v>2024 data not available yet.</v>
      </c>
      <c r="K1302" t="str">
        <v>2024 data not available yet.</v>
      </c>
      <c r="L1302" t="str">
        <v>2024 data not available yet.</v>
      </c>
      <c r="M1302" t="str">
        <v>2024 data not available yet.</v>
      </c>
    </row>
    <row r="1303" spans="1:13">
      <c r="A1303" s="9" t="s">
        <v>334</v>
      </c>
      <c r="B1303" s="10" t="s">
        <v>335</v>
      </c>
      <c r="C1303">
        <v>2024</v>
      </c>
      <c r="D1303" t="s">
        <v>26</v>
      </c>
      <c r="E1303" s="3">
        <v>270489551</v>
      </c>
      <c r="F1303" s="3">
        <v>76411632</v>
      </c>
      <c r="G1303">
        <v>5469958</v>
      </c>
      <c r="H1303">
        <v>2728055</v>
      </c>
      <c r="I1303">
        <v>26936557</v>
      </c>
      <c r="J1303">
        <v>44870121</v>
      </c>
      <c r="K1303">
        <v>0.28249384</v>
      </c>
      <c r="L1303">
        <v>9.9584463999999998E-2</v>
      </c>
      <c r="M1303">
        <v>0.165884859</v>
      </c>
    </row>
    <row r="1304" spans="1:13">
      <c r="A1304" s="9" t="s">
        <v>336</v>
      </c>
      <c r="B1304" s="10" t="s">
        <v>337</v>
      </c>
      <c r="C1304">
        <v>2024</v>
      </c>
      <c r="D1304" t="s">
        <v>26</v>
      </c>
      <c r="E1304" s="3" t="str">
        <v>2024 data not available yet.</v>
      </c>
      <c r="F1304" s="3" t="str">
        <v>2024 data not available yet.</v>
      </c>
      <c r="G1304" t="str">
        <v>2024 data not available yet.</v>
      </c>
      <c r="H1304" t="str">
        <v>2024 data not available yet.</v>
      </c>
      <c r="I1304" t="str">
        <v>2024 data not available yet.</v>
      </c>
      <c r="J1304" t="str">
        <v>2024 data not available yet.</v>
      </c>
      <c r="K1304" t="str">
        <v>2024 data not available yet.</v>
      </c>
      <c r="L1304" t="str">
        <v>2024 data not available yet.</v>
      </c>
      <c r="M1304" t="str">
        <v>2024 data not available yet.</v>
      </c>
    </row>
    <row r="1305" spans="1:13">
      <c r="A1305" s="9" t="s">
        <v>338</v>
      </c>
      <c r="B1305" s="10" t="s">
        <v>339</v>
      </c>
      <c r="C1305">
        <v>2024</v>
      </c>
      <c r="D1305" t="s">
        <v>26</v>
      </c>
      <c r="E1305" s="3" t="str">
        <v>Unavailable</v>
      </c>
      <c r="F1305" s="3" t="str">
        <v>Unavailable</v>
      </c>
      <c r="G1305" t="str">
        <v>Unavailable</v>
      </c>
      <c r="H1305" t="str">
        <v>Unavailable</v>
      </c>
      <c r="I1305" t="str">
        <v>Unavailable</v>
      </c>
      <c r="J1305" t="str">
        <v>Unavailable</v>
      </c>
      <c r="K1305" t="str">
        <v>Unavailable</v>
      </c>
      <c r="L1305" t="str">
        <v>Unavailable</v>
      </c>
      <c r="M1305" t="str">
        <v>Unavailable</v>
      </c>
    </row>
    <row r="1306" spans="1:13">
      <c r="A1306" s="9" t="s">
        <v>340</v>
      </c>
      <c r="B1306" s="10" t="s">
        <v>341</v>
      </c>
      <c r="C1306">
        <v>2024</v>
      </c>
      <c r="D1306" t="s">
        <v>26</v>
      </c>
      <c r="E1306" s="3">
        <v>19288553013</v>
      </c>
      <c r="F1306" s="3">
        <v>811218990</v>
      </c>
      <c r="G1306">
        <v>31799325</v>
      </c>
      <c r="H1306">
        <v>199448634</v>
      </c>
      <c r="I1306">
        <v>338047048</v>
      </c>
      <c r="J1306">
        <v>1112779514</v>
      </c>
      <c r="K1306">
        <v>4.2057016000000003E-2</v>
      </c>
      <c r="L1306">
        <v>1.7525786000000002E-2</v>
      </c>
      <c r="M1306">
        <v>5.7691186999999998E-2</v>
      </c>
    </row>
    <row r="1307" spans="1:13">
      <c r="A1307" s="9" t="s">
        <v>342</v>
      </c>
      <c r="B1307" s="10" t="s">
        <v>343</v>
      </c>
      <c r="C1307">
        <v>2024</v>
      </c>
      <c r="D1307" t="s">
        <v>26</v>
      </c>
      <c r="E1307" s="3" t="str">
        <v>2024 data not available yet.</v>
      </c>
      <c r="F1307" s="3" t="str">
        <v>2024 data not available yet.</v>
      </c>
      <c r="G1307" t="str">
        <v>2024 data not available yet.</v>
      </c>
      <c r="H1307" t="str">
        <v>2024 data not available yet.</v>
      </c>
      <c r="I1307" t="str">
        <v>2024 data not available yet.</v>
      </c>
      <c r="J1307" t="str">
        <v>2024 data not available yet.</v>
      </c>
      <c r="K1307" t="str">
        <v>2024 data not available yet.</v>
      </c>
      <c r="L1307" t="str">
        <v>2024 data not available yet.</v>
      </c>
      <c r="M1307" t="str">
        <v>2024 data not available yet.</v>
      </c>
    </row>
    <row r="1308" spans="1:13">
      <c r="A1308" s="9" t="s">
        <v>344</v>
      </c>
      <c r="B1308" s="10" t="s">
        <v>345</v>
      </c>
      <c r="C1308">
        <v>2024</v>
      </c>
      <c r="D1308" t="s">
        <v>26</v>
      </c>
      <c r="E1308" s="3" t="str">
        <v>2024 data not available yet.</v>
      </c>
      <c r="F1308" s="3" t="str">
        <v>2024 data not available yet.</v>
      </c>
      <c r="G1308" t="str">
        <v>2024 data not available yet.</v>
      </c>
      <c r="H1308" t="str">
        <v>2024 data not available yet.</v>
      </c>
      <c r="I1308" t="str">
        <v>2024 data not available yet.</v>
      </c>
      <c r="J1308" t="str">
        <v>2024 data not available yet.</v>
      </c>
      <c r="K1308" t="str">
        <v>2024 data not available yet.</v>
      </c>
      <c r="L1308" t="str">
        <v>2024 data not available yet.</v>
      </c>
      <c r="M1308" t="str">
        <v>2024 data not available yet.</v>
      </c>
    </row>
    <row r="1309" spans="1:13">
      <c r="A1309" s="9" t="s">
        <v>346</v>
      </c>
      <c r="B1309" s="10" t="s">
        <v>347</v>
      </c>
      <c r="C1309">
        <v>2024</v>
      </c>
      <c r="D1309" t="s">
        <v>26</v>
      </c>
      <c r="E1309" s="3" t="str">
        <v>2024 data not available yet.</v>
      </c>
      <c r="F1309" s="3" t="str">
        <v>2024 data not available yet.</v>
      </c>
      <c r="G1309" t="str">
        <v>2024 data not available yet.</v>
      </c>
      <c r="H1309" t="str">
        <v>2024 data not available yet.</v>
      </c>
      <c r="I1309" t="str">
        <v>2024 data not available yet.</v>
      </c>
      <c r="J1309" t="str">
        <v>2024 data not available yet.</v>
      </c>
      <c r="K1309" t="str">
        <v>2024 data not available yet.</v>
      </c>
      <c r="L1309" t="str">
        <v>2024 data not available yet.</v>
      </c>
      <c r="M1309" t="str">
        <v>2024 data not available yet.</v>
      </c>
    </row>
    <row r="1310" spans="1:13">
      <c r="A1310" s="9" t="s">
        <v>348</v>
      </c>
      <c r="B1310" s="10" t="s">
        <v>349</v>
      </c>
      <c r="C1310">
        <v>2024</v>
      </c>
      <c r="D1310" t="s">
        <v>26</v>
      </c>
      <c r="E1310" s="3" t="str">
        <v>2024 data not available yet.</v>
      </c>
      <c r="F1310" s="3" t="str">
        <v>2024 data not available yet.</v>
      </c>
      <c r="G1310" t="str">
        <v>2024 data not available yet.</v>
      </c>
      <c r="H1310" t="str">
        <v>2024 data not available yet.</v>
      </c>
      <c r="I1310" t="str">
        <v>2024 data not available yet.</v>
      </c>
      <c r="J1310" t="str">
        <v>2024 data not available yet.</v>
      </c>
      <c r="K1310" t="str">
        <v>2024 data not available yet.</v>
      </c>
      <c r="L1310" t="str">
        <v>2024 data not available yet.</v>
      </c>
      <c r="M1310" t="str">
        <v>2024 data not available yet.</v>
      </c>
    </row>
    <row r="1311" spans="1:13">
      <c r="A1311" s="9" t="s">
        <v>350</v>
      </c>
      <c r="B1311" s="10" t="s">
        <v>351</v>
      </c>
      <c r="C1311">
        <v>2024</v>
      </c>
      <c r="D1311" t="s">
        <v>26</v>
      </c>
      <c r="E1311" s="3" t="str">
        <v>2024 data not available yet.</v>
      </c>
      <c r="F1311" s="3" t="str">
        <v>2024 data not available yet.</v>
      </c>
      <c r="G1311" t="str">
        <v>2024 data not available yet.</v>
      </c>
      <c r="H1311" t="str">
        <v>2024 data not available yet.</v>
      </c>
      <c r="I1311" t="str">
        <v>2024 data not available yet.</v>
      </c>
      <c r="J1311" t="str">
        <v>2024 data not available yet.</v>
      </c>
      <c r="K1311" t="str">
        <v>2024 data not available yet.</v>
      </c>
      <c r="L1311" t="str">
        <v>2024 data not available yet.</v>
      </c>
      <c r="M1311" t="str">
        <v>2024 data not available yet.</v>
      </c>
    </row>
    <row r="1312" spans="1:13">
      <c r="A1312" s="9" t="s">
        <v>352</v>
      </c>
      <c r="B1312" s="10" t="s">
        <v>353</v>
      </c>
      <c r="C1312">
        <v>2024</v>
      </c>
      <c r="D1312" t="s">
        <v>26</v>
      </c>
      <c r="E1312" s="3" t="str">
        <v>2024 data not available yet.</v>
      </c>
      <c r="F1312" s="3" t="str">
        <v>2024 data not available yet.</v>
      </c>
      <c r="G1312" t="str">
        <v>2024 data not available yet.</v>
      </c>
      <c r="H1312" t="str">
        <v>2024 data not available yet.</v>
      </c>
      <c r="I1312" t="str">
        <v>2024 data not available yet.</v>
      </c>
      <c r="J1312" t="str">
        <v>2024 data not available yet.</v>
      </c>
      <c r="K1312" t="str">
        <v>2024 data not available yet.</v>
      </c>
      <c r="L1312" t="str">
        <v>2024 data not available yet.</v>
      </c>
      <c r="M1312" t="str">
        <v>2024 data not available yet.</v>
      </c>
    </row>
    <row r="1313" spans="1:13">
      <c r="A1313" s="9" t="s">
        <v>354</v>
      </c>
      <c r="B1313" s="10" t="s">
        <v>355</v>
      </c>
      <c r="C1313">
        <v>2024</v>
      </c>
      <c r="D1313" t="s">
        <v>26</v>
      </c>
      <c r="E1313" s="3" t="str">
        <v>2024 data not available yet.</v>
      </c>
      <c r="F1313" s="3" t="str">
        <v>2024 data not available yet.</v>
      </c>
      <c r="G1313" t="str">
        <v>2024 data not available yet.</v>
      </c>
      <c r="H1313" t="str">
        <v>2024 data not available yet.</v>
      </c>
      <c r="I1313" t="str">
        <v>2024 data not available yet.</v>
      </c>
      <c r="J1313" t="str">
        <v>2024 data not available yet.</v>
      </c>
      <c r="K1313" t="str">
        <v>2024 data not available yet.</v>
      </c>
      <c r="L1313" t="str">
        <v>2024 data not available yet.</v>
      </c>
      <c r="M1313" t="str">
        <v>2024 data not available yet.</v>
      </c>
    </row>
    <row r="1314" spans="1:13">
      <c r="A1314" s="9" t="s">
        <v>356</v>
      </c>
      <c r="B1314" s="10" t="s">
        <v>357</v>
      </c>
      <c r="C1314">
        <v>2024</v>
      </c>
      <c r="D1314" t="s">
        <v>26</v>
      </c>
      <c r="E1314" s="3">
        <v>1549769083</v>
      </c>
      <c r="F1314" s="3">
        <v>437774991</v>
      </c>
      <c r="G1314">
        <v>53684623</v>
      </c>
      <c r="H1314">
        <v>128777085</v>
      </c>
      <c r="I1314">
        <v>180301098</v>
      </c>
      <c r="J1314">
        <v>698420298</v>
      </c>
      <c r="K1314">
        <v>0.28247756099999999</v>
      </c>
      <c r="L1314">
        <v>0.11634062100000001</v>
      </c>
      <c r="M1314">
        <v>0.45066087999999999</v>
      </c>
    </row>
    <row r="1315" spans="1:13">
      <c r="A1315" s="9" t="s">
        <v>358</v>
      </c>
      <c r="B1315" s="10" t="s">
        <v>359</v>
      </c>
      <c r="C1315">
        <v>2024</v>
      </c>
      <c r="D1315" t="s">
        <v>26</v>
      </c>
      <c r="E1315" s="3">
        <v>1633957000</v>
      </c>
      <c r="F1315" s="3">
        <v>915215000</v>
      </c>
      <c r="G1315">
        <v>55166000</v>
      </c>
      <c r="H1315">
        <v>72749000</v>
      </c>
      <c r="I1315">
        <v>661435000</v>
      </c>
      <c r="J1315">
        <v>876013000</v>
      </c>
      <c r="K1315">
        <v>0.56012183900000001</v>
      </c>
      <c r="L1315">
        <v>0.40480563400000003</v>
      </c>
      <c r="M1315">
        <v>0.536129776</v>
      </c>
    </row>
    <row r="1316" spans="1:13">
      <c r="A1316" s="9" t="s">
        <v>360</v>
      </c>
      <c r="B1316" s="10" t="s">
        <v>361</v>
      </c>
      <c r="C1316">
        <v>2024</v>
      </c>
      <c r="D1316" t="s">
        <v>26</v>
      </c>
      <c r="E1316" s="3" t="str">
        <v>2024 data not available yet.</v>
      </c>
      <c r="F1316" s="3" t="str">
        <v>2024 data not available yet.</v>
      </c>
      <c r="G1316" t="str">
        <v>2024 data not available yet.</v>
      </c>
      <c r="H1316" t="str">
        <v>2024 data not available yet.</v>
      </c>
      <c r="I1316" t="str">
        <v>2024 data not available yet.</v>
      </c>
      <c r="J1316" t="str">
        <v>2024 data not available yet.</v>
      </c>
      <c r="K1316" t="str">
        <v>2024 data not available yet.</v>
      </c>
      <c r="L1316" t="str">
        <v>2024 data not available yet.</v>
      </c>
      <c r="M1316" t="str">
        <v>2024 data not available yet.</v>
      </c>
    </row>
    <row r="1317" spans="1:13">
      <c r="A1317" s="9" t="s">
        <v>362</v>
      </c>
      <c r="B1317" s="10" t="s">
        <v>363</v>
      </c>
      <c r="C1317">
        <v>2024</v>
      </c>
      <c r="D1317" t="s">
        <v>26</v>
      </c>
      <c r="E1317" s="3">
        <v>2390524000</v>
      </c>
      <c r="F1317" s="3">
        <v>1335194000</v>
      </c>
      <c r="G1317">
        <v>185158000</v>
      </c>
      <c r="H1317">
        <v>984515000</v>
      </c>
      <c r="I1317">
        <v>1236970000</v>
      </c>
      <c r="J1317">
        <v>2632780000</v>
      </c>
      <c r="K1317">
        <v>0.55853611999999997</v>
      </c>
      <c r="L1317">
        <v>0.51744722099999996</v>
      </c>
      <c r="M1317">
        <v>1.1013401249999999</v>
      </c>
    </row>
    <row r="1318" spans="1:13">
      <c r="A1318" s="9" t="s">
        <v>364</v>
      </c>
      <c r="B1318" s="10" t="s">
        <v>365</v>
      </c>
      <c r="C1318">
        <v>2024</v>
      </c>
      <c r="D1318" t="s">
        <v>26</v>
      </c>
      <c r="E1318" s="3" t="str">
        <v>2024 data not available yet.</v>
      </c>
      <c r="F1318" s="3" t="str">
        <v>2024 data not available yet.</v>
      </c>
      <c r="G1318" t="str">
        <v>2024 data not available yet.</v>
      </c>
      <c r="H1318" t="str">
        <v>2024 data not available yet.</v>
      </c>
      <c r="I1318" t="str">
        <v>2024 data not available yet.</v>
      </c>
      <c r="J1318" t="str">
        <v>2024 data not available yet.</v>
      </c>
      <c r="K1318" t="str">
        <v>2024 data not available yet.</v>
      </c>
      <c r="L1318" t="str">
        <v>2024 data not available yet.</v>
      </c>
      <c r="M1318" t="str">
        <v>2024 data not available yet.</v>
      </c>
    </row>
    <row r="1319" spans="1:13">
      <c r="A1319" s="9" t="s">
        <v>366</v>
      </c>
      <c r="B1319" s="10" t="s">
        <v>367</v>
      </c>
      <c r="C1319">
        <v>2024</v>
      </c>
      <c r="D1319" t="s">
        <v>26</v>
      </c>
      <c r="E1319" s="3">
        <v>565470136</v>
      </c>
      <c r="F1319" s="3">
        <v>281231419</v>
      </c>
      <c r="G1319">
        <v>0</v>
      </c>
      <c r="H1319">
        <v>0</v>
      </c>
      <c r="I1319">
        <v>157832299</v>
      </c>
      <c r="J1319">
        <v>180717785</v>
      </c>
      <c r="K1319">
        <v>0.49734088700000001</v>
      </c>
      <c r="L1319">
        <v>0.279116949</v>
      </c>
      <c r="M1319">
        <v>0.319588557</v>
      </c>
    </row>
    <row r="1320" spans="1:13">
      <c r="A1320" s="9" t="s">
        <v>368</v>
      </c>
      <c r="B1320" s="10" t="s">
        <v>369</v>
      </c>
      <c r="C1320">
        <v>2024</v>
      </c>
      <c r="D1320" t="s">
        <v>26</v>
      </c>
      <c r="E1320" s="3">
        <v>678642394</v>
      </c>
      <c r="F1320" s="3">
        <v>196350037</v>
      </c>
      <c r="G1320">
        <v>56859767</v>
      </c>
      <c r="H1320">
        <v>63041143</v>
      </c>
      <c r="I1320">
        <v>63370908</v>
      </c>
      <c r="J1320">
        <v>219098597</v>
      </c>
      <c r="K1320">
        <v>0.28899999999999998</v>
      </c>
      <c r="L1320">
        <v>9.3378940999999993E-2</v>
      </c>
      <c r="M1320">
        <v>0.32284837900000002</v>
      </c>
    </row>
    <row r="1321" spans="1:13">
      <c r="A1321" s="9" t="s">
        <v>370</v>
      </c>
      <c r="B1321" s="10" t="s">
        <v>371</v>
      </c>
      <c r="C1321">
        <v>2024</v>
      </c>
      <c r="D1321" t="s">
        <v>26</v>
      </c>
      <c r="E1321" s="3" t="str">
        <v>2024 data not available yet.</v>
      </c>
      <c r="F1321" s="3" t="str">
        <v>2024 data not available yet.</v>
      </c>
      <c r="G1321" t="str">
        <v>2024 data not available yet.</v>
      </c>
      <c r="H1321" t="str">
        <v>2024 data not available yet.</v>
      </c>
      <c r="I1321" t="str">
        <v>2024 data not available yet.</v>
      </c>
      <c r="J1321" t="str">
        <v>2024 data not available yet.</v>
      </c>
      <c r="K1321" t="str">
        <v>2024 data not available yet.</v>
      </c>
      <c r="L1321" t="str">
        <v>2024 data not available yet.</v>
      </c>
      <c r="M1321" t="str">
        <v>2024 data not available yet.</v>
      </c>
    </row>
    <row r="1322" spans="1:13">
      <c r="A1322" s="9" t="s">
        <v>372</v>
      </c>
      <c r="B1322" s="10" t="s">
        <v>373</v>
      </c>
      <c r="C1322">
        <v>2024</v>
      </c>
      <c r="D1322" t="s">
        <v>26</v>
      </c>
      <c r="E1322" s="3" t="str">
        <v>2024 data not available yet.</v>
      </c>
      <c r="F1322" s="3" t="str">
        <v>2024 data not available yet.</v>
      </c>
      <c r="G1322" t="str">
        <v>2024 data not available yet.</v>
      </c>
      <c r="H1322" t="str">
        <v>2024 data not available yet.</v>
      </c>
      <c r="I1322" t="str">
        <v>2024 data not available yet.</v>
      </c>
      <c r="J1322" t="str">
        <v>2024 data not available yet.</v>
      </c>
      <c r="K1322" t="str">
        <v>2024 data not available yet.</v>
      </c>
      <c r="L1322" t="str">
        <v>2024 data not available yet.</v>
      </c>
      <c r="M1322" t="str">
        <v>2024 data not available yet.</v>
      </c>
    </row>
    <row r="1323" spans="1:13">
      <c r="A1323" s="9" t="s">
        <v>374</v>
      </c>
      <c r="B1323" s="10" t="s">
        <v>375</v>
      </c>
      <c r="C1323">
        <v>2024</v>
      </c>
      <c r="D1323" t="s">
        <v>26</v>
      </c>
      <c r="E1323" s="3" t="str">
        <v>2024 data not available yet.</v>
      </c>
      <c r="F1323" s="3" t="str">
        <v>2024 data not available yet.</v>
      </c>
      <c r="G1323" t="str">
        <v>2024 data not available yet.</v>
      </c>
      <c r="H1323" t="str">
        <v>2024 data not available yet.</v>
      </c>
      <c r="I1323" t="str">
        <v>2024 data not available yet.</v>
      </c>
      <c r="J1323" t="str">
        <v>2024 data not available yet.</v>
      </c>
      <c r="K1323" t="str">
        <v>2024 data not available yet.</v>
      </c>
      <c r="L1323" t="str">
        <v>2024 data not available yet.</v>
      </c>
      <c r="M1323" t="str">
        <v>2024 data not available yet.</v>
      </c>
    </row>
    <row r="1324" spans="1:13">
      <c r="A1324" s="9" t="s">
        <v>376</v>
      </c>
      <c r="B1324" s="10" t="s">
        <v>377</v>
      </c>
      <c r="C1324">
        <v>2024</v>
      </c>
      <c r="D1324" t="s">
        <v>26</v>
      </c>
      <c r="E1324" s="3" t="str">
        <v>2024 data not available yet.</v>
      </c>
      <c r="F1324" s="3" t="str">
        <v>2024 data not available yet.</v>
      </c>
      <c r="G1324" t="str">
        <v>2024 data not available yet.</v>
      </c>
      <c r="H1324" t="str">
        <v>2024 data not available yet.</v>
      </c>
      <c r="I1324" t="str">
        <v>2024 data not available yet.</v>
      </c>
      <c r="J1324" t="str">
        <v>2024 data not available yet.</v>
      </c>
      <c r="K1324" t="str">
        <v>2024 data not available yet.</v>
      </c>
      <c r="L1324" t="str">
        <v>2024 data not available yet.</v>
      </c>
      <c r="M1324" t="str">
        <v>2024 data not available yet.</v>
      </c>
    </row>
    <row r="1325" spans="1:13">
      <c r="A1325" s="9" t="s">
        <v>378</v>
      </c>
      <c r="B1325" s="10" t="s">
        <v>379</v>
      </c>
      <c r="C1325">
        <v>2024</v>
      </c>
      <c r="D1325" t="s">
        <v>26</v>
      </c>
      <c r="E1325" s="3">
        <v>2063210559</v>
      </c>
      <c r="F1325" s="3">
        <v>499656331</v>
      </c>
      <c r="G1325">
        <v>21579027</v>
      </c>
      <c r="H1325">
        <v>121422966</v>
      </c>
      <c r="I1325">
        <v>266125914</v>
      </c>
      <c r="J1325">
        <v>440717467</v>
      </c>
      <c r="K1325">
        <v>0.24217418299999999</v>
      </c>
      <c r="L1325">
        <v>0.12898630899999999</v>
      </c>
      <c r="M1325">
        <v>0.21360760500000001</v>
      </c>
    </row>
    <row r="1326" spans="1:13">
      <c r="A1326" s="9" t="s">
        <v>380</v>
      </c>
      <c r="B1326" s="10" t="s">
        <v>381</v>
      </c>
      <c r="C1326">
        <v>2024</v>
      </c>
      <c r="D1326" t="s">
        <v>26</v>
      </c>
      <c r="E1326" s="3" t="str">
        <v>2024 data not available yet.</v>
      </c>
      <c r="F1326" s="3" t="str">
        <v>2024 data not available yet.</v>
      </c>
      <c r="G1326" t="str">
        <v>2024 data not available yet.</v>
      </c>
      <c r="H1326" t="str">
        <v>2024 data not available yet.</v>
      </c>
      <c r="I1326" t="str">
        <v>2024 data not available yet.</v>
      </c>
      <c r="J1326" t="str">
        <v>2024 data not available yet.</v>
      </c>
      <c r="K1326" t="str">
        <v>2024 data not available yet.</v>
      </c>
      <c r="L1326" t="str">
        <v>2024 data not available yet.</v>
      </c>
      <c r="M1326" t="str">
        <v>2024 data not available yet.</v>
      </c>
    </row>
    <row r="1327" spans="1:13">
      <c r="A1327" s="9" t="s">
        <v>382</v>
      </c>
      <c r="B1327" s="10" t="s">
        <v>383</v>
      </c>
      <c r="C1327">
        <v>2024</v>
      </c>
      <c r="D1327" t="s">
        <v>26</v>
      </c>
      <c r="E1327" s="3" t="str">
        <v>Unavailable</v>
      </c>
      <c r="F1327" s="3" t="str">
        <v>Unavailable</v>
      </c>
      <c r="G1327" t="str">
        <v>Unavailable</v>
      </c>
      <c r="H1327" t="str">
        <v>Unavailable</v>
      </c>
      <c r="I1327" t="str">
        <v>Unavailable</v>
      </c>
      <c r="J1327" t="str">
        <v>Unavailable</v>
      </c>
      <c r="K1327" t="str">
        <v>Unavailable</v>
      </c>
      <c r="L1327" t="str">
        <v>Unavailable</v>
      </c>
      <c r="M1327" t="str">
        <v>Unavailable</v>
      </c>
    </row>
    <row r="1328" spans="1:13">
      <c r="A1328" s="9" t="s">
        <v>384</v>
      </c>
      <c r="B1328" s="10" t="s">
        <v>385</v>
      </c>
      <c r="C1328">
        <v>2024</v>
      </c>
      <c r="D1328" t="s">
        <v>26</v>
      </c>
      <c r="E1328" s="3" t="str">
        <v>2024 data not available yet.</v>
      </c>
      <c r="F1328" s="3" t="str">
        <v>2024 data not available yet.</v>
      </c>
      <c r="G1328" t="str">
        <v>2024 data not available yet.</v>
      </c>
      <c r="H1328" t="str">
        <v>2024 data not available yet.</v>
      </c>
      <c r="I1328" t="str">
        <v>2024 data not available yet.</v>
      </c>
      <c r="J1328" t="str">
        <v>2024 data not available yet.</v>
      </c>
      <c r="K1328" t="str">
        <v>2024 data not available yet.</v>
      </c>
      <c r="L1328" t="str">
        <v>2024 data not available yet.</v>
      </c>
      <c r="M1328" t="str">
        <v>2024 data not available yet.</v>
      </c>
    </row>
    <row r="1329" spans="1:13">
      <c r="A1329" s="9" t="s">
        <v>386</v>
      </c>
      <c r="B1329" s="10" t="s">
        <v>387</v>
      </c>
      <c r="C1329">
        <v>2024</v>
      </c>
      <c r="D1329" t="s">
        <v>26</v>
      </c>
      <c r="E1329" s="3" t="str">
        <v>2024 data not available yet.</v>
      </c>
      <c r="F1329" s="3" t="str">
        <v>2024 data not available yet.</v>
      </c>
      <c r="G1329" t="str">
        <v>2024 data not available yet.</v>
      </c>
      <c r="H1329" t="str">
        <v>2024 data not available yet.</v>
      </c>
      <c r="I1329" t="str">
        <v>2024 data not available yet.</v>
      </c>
      <c r="J1329" t="str">
        <v>2024 data not available yet.</v>
      </c>
      <c r="K1329" t="str">
        <v>2024 data not available yet.</v>
      </c>
      <c r="L1329" t="str">
        <v>2024 data not available yet.</v>
      </c>
      <c r="M1329" t="str">
        <v>2024 data not available yet.</v>
      </c>
    </row>
    <row r="1330" spans="1:13">
      <c r="A1330" s="9" t="s">
        <v>388</v>
      </c>
      <c r="B1330" s="10" t="s">
        <v>389</v>
      </c>
      <c r="C1330">
        <v>2024</v>
      </c>
      <c r="D1330" t="s">
        <v>26</v>
      </c>
      <c r="E1330" s="3" t="str">
        <v>2024 data not available yet.</v>
      </c>
      <c r="F1330" s="3" t="str">
        <v>2024 data not available yet.</v>
      </c>
      <c r="G1330" t="str">
        <v>2024 data not available yet.</v>
      </c>
      <c r="H1330" t="str">
        <v>2024 data not available yet.</v>
      </c>
      <c r="I1330" t="str">
        <v>2024 data not available yet.</v>
      </c>
      <c r="J1330" t="str">
        <v>2024 data not available yet.</v>
      </c>
      <c r="K1330" t="str">
        <v>2024 data not available yet.</v>
      </c>
      <c r="L1330" t="str">
        <v>2024 data not available yet.</v>
      </c>
      <c r="M1330" t="str">
        <v>2024 data not available yet.</v>
      </c>
    </row>
    <row r="1331" spans="1:13">
      <c r="A1331" s="9" t="s">
        <v>390</v>
      </c>
      <c r="B1331" s="10" t="s">
        <v>391</v>
      </c>
      <c r="C1331">
        <v>2024</v>
      </c>
      <c r="D1331" t="s">
        <v>26</v>
      </c>
      <c r="E1331" s="3" t="str">
        <v>2024 data not available yet.</v>
      </c>
      <c r="F1331" s="3" t="str">
        <v>2024 data not available yet.</v>
      </c>
      <c r="G1331" t="str">
        <v>2024 data not available yet.</v>
      </c>
      <c r="H1331" t="str">
        <v>2024 data not available yet.</v>
      </c>
      <c r="I1331" t="str">
        <v>2024 data not available yet.</v>
      </c>
      <c r="J1331" t="str">
        <v>2024 data not available yet.</v>
      </c>
      <c r="K1331" t="str">
        <v>2024 data not available yet.</v>
      </c>
      <c r="L1331" t="str">
        <v>2024 data not available yet.</v>
      </c>
      <c r="M1331" t="str">
        <v>2024 data not available yet.</v>
      </c>
    </row>
    <row r="1332" spans="1:13">
      <c r="A1332" s="9" t="s">
        <v>392</v>
      </c>
      <c r="B1332" s="10" t="s">
        <v>393</v>
      </c>
      <c r="C1332">
        <v>2024</v>
      </c>
      <c r="D1332" t="s">
        <v>26</v>
      </c>
      <c r="E1332" s="3" t="str">
        <v>2024 data not available yet.</v>
      </c>
      <c r="F1332" s="3" t="str">
        <v>2024 data not available yet.</v>
      </c>
      <c r="G1332" t="str">
        <v>2024 data not available yet.</v>
      </c>
      <c r="H1332" t="str">
        <v>2024 data not available yet.</v>
      </c>
      <c r="I1332" t="str">
        <v>2024 data not available yet.</v>
      </c>
      <c r="J1332" t="str">
        <v>2024 data not available yet.</v>
      </c>
      <c r="K1332" t="str">
        <v>2024 data not available yet.</v>
      </c>
      <c r="L1332" t="str">
        <v>2024 data not available yet.</v>
      </c>
      <c r="M1332" t="str">
        <v>2024 data not available yet.</v>
      </c>
    </row>
    <row r="1333" spans="1:13">
      <c r="A1333" s="9" t="s">
        <v>394</v>
      </c>
      <c r="B1333" s="10" t="s">
        <v>395</v>
      </c>
      <c r="C1333">
        <v>2024</v>
      </c>
      <c r="D1333" t="s">
        <v>26</v>
      </c>
      <c r="E1333" s="3" t="str">
        <v>2024 data not available yet.</v>
      </c>
      <c r="F1333" s="3" t="str">
        <v>2024 data not available yet.</v>
      </c>
      <c r="G1333" t="str">
        <v>2024 data not available yet.</v>
      </c>
      <c r="H1333" t="str">
        <v>2024 data not available yet.</v>
      </c>
      <c r="I1333" t="str">
        <v>2024 data not available yet.</v>
      </c>
      <c r="J1333" t="str">
        <v>2024 data not available yet.</v>
      </c>
      <c r="K1333" t="str">
        <v>2024 data not available yet.</v>
      </c>
      <c r="L1333" t="str">
        <v>2024 data not available yet.</v>
      </c>
      <c r="M1333" t="str">
        <v>2024 data not available yet.</v>
      </c>
    </row>
    <row r="1334" spans="1:13">
      <c r="A1334" s="9" t="s">
        <v>396</v>
      </c>
      <c r="B1334" s="10" t="s">
        <v>397</v>
      </c>
      <c r="C1334">
        <v>2024</v>
      </c>
      <c r="D1334" t="s">
        <v>26</v>
      </c>
      <c r="E1334" s="3" t="str">
        <v>2024 data not available yet.</v>
      </c>
      <c r="F1334" s="3" t="str">
        <v>2024 data not available yet.</v>
      </c>
      <c r="G1334" t="str">
        <v>2024 data not available yet.</v>
      </c>
      <c r="H1334" t="str">
        <v>2024 data not available yet.</v>
      </c>
      <c r="I1334" t="str">
        <v>2024 data not available yet.</v>
      </c>
      <c r="J1334" t="str">
        <v>2024 data not available yet.</v>
      </c>
      <c r="K1334" t="str">
        <v>2024 data not available yet.</v>
      </c>
      <c r="L1334" t="str">
        <v>2024 data not available yet.</v>
      </c>
      <c r="M1334" t="str">
        <v>2024 data not available yet.</v>
      </c>
    </row>
    <row r="1335" spans="1:13">
      <c r="A1335" s="9" t="s">
        <v>398</v>
      </c>
      <c r="B1335" s="10" t="s">
        <v>399</v>
      </c>
      <c r="C1335">
        <v>2024</v>
      </c>
      <c r="D1335" t="s">
        <v>26</v>
      </c>
      <c r="E1335" s="3" t="str">
        <v>2024 data not available yet.</v>
      </c>
      <c r="F1335" s="3" t="str">
        <v>2024 data not available yet.</v>
      </c>
      <c r="G1335" t="str">
        <v>2024 data not available yet.</v>
      </c>
      <c r="H1335" t="str">
        <v>2024 data not available yet.</v>
      </c>
      <c r="I1335" t="str">
        <v>2024 data not available yet.</v>
      </c>
      <c r="J1335" t="str">
        <v>2024 data not available yet.</v>
      </c>
      <c r="K1335" t="str">
        <v>2024 data not available yet.</v>
      </c>
      <c r="L1335" t="str">
        <v>2024 data not available yet.</v>
      </c>
      <c r="M1335" t="str">
        <v>2024 data not available yet.</v>
      </c>
    </row>
    <row r="1336" spans="1:13">
      <c r="A1336" s="9" t="s">
        <v>400</v>
      </c>
      <c r="B1336" s="10" t="s">
        <v>401</v>
      </c>
      <c r="C1336">
        <v>2024</v>
      </c>
      <c r="D1336" t="s">
        <v>26</v>
      </c>
      <c r="E1336" s="3" t="str">
        <v>2024 data not available yet.</v>
      </c>
      <c r="F1336" s="3" t="str">
        <v>2024 data not available yet.</v>
      </c>
      <c r="G1336" t="str">
        <v>2024 data not available yet.</v>
      </c>
      <c r="H1336" t="str">
        <v>2024 data not available yet.</v>
      </c>
      <c r="I1336" t="str">
        <v>2024 data not available yet.</v>
      </c>
      <c r="J1336" t="str">
        <v>2024 data not available yet.</v>
      </c>
      <c r="K1336" t="str">
        <v>2024 data not available yet.</v>
      </c>
      <c r="L1336" t="str">
        <v>2024 data not available yet.</v>
      </c>
      <c r="M1336" t="str">
        <v>2024 data not available yet.</v>
      </c>
    </row>
    <row r="1337" spans="1:13">
      <c r="A1337" s="9" t="s">
        <v>402</v>
      </c>
      <c r="B1337" s="10" t="s">
        <v>403</v>
      </c>
      <c r="C1337">
        <v>2024</v>
      </c>
      <c r="D1337" t="s">
        <v>26</v>
      </c>
      <c r="E1337" s="3" t="str">
        <v>2024 data not available yet.</v>
      </c>
      <c r="F1337" s="3" t="str">
        <v>2024 data not available yet.</v>
      </c>
      <c r="G1337" t="str">
        <v>2024 data not available yet.</v>
      </c>
      <c r="H1337" t="str">
        <v>2024 data not available yet.</v>
      </c>
      <c r="I1337" t="str">
        <v>2024 data not available yet.</v>
      </c>
      <c r="J1337" t="str">
        <v>2024 data not available yet.</v>
      </c>
      <c r="K1337" t="str">
        <v>2024 data not available yet.</v>
      </c>
      <c r="L1337" t="str">
        <v>2024 data not available yet.</v>
      </c>
      <c r="M1337" t="str">
        <v>2024 data not available yet.</v>
      </c>
    </row>
    <row r="1338" spans="1:13">
      <c r="A1338" s="9" t="s">
        <v>404</v>
      </c>
      <c r="B1338" s="10" t="s">
        <v>405</v>
      </c>
      <c r="C1338">
        <v>2024</v>
      </c>
      <c r="D1338" t="s">
        <v>26</v>
      </c>
      <c r="E1338" s="3" t="str">
        <v>2024 data not available yet.</v>
      </c>
      <c r="F1338" s="3" t="str">
        <v>2024 data not available yet.</v>
      </c>
      <c r="G1338" t="str">
        <v>2024 data not available yet.</v>
      </c>
      <c r="H1338" t="str">
        <v>2024 data not available yet.</v>
      </c>
      <c r="I1338" t="str">
        <v>2024 data not available yet.</v>
      </c>
      <c r="J1338" t="str">
        <v>2024 data not available yet.</v>
      </c>
      <c r="K1338" t="str">
        <v>2024 data not available yet.</v>
      </c>
      <c r="L1338" t="str">
        <v>2024 data not available yet.</v>
      </c>
      <c r="M1338" t="str">
        <v>2024 data not available yet.</v>
      </c>
    </row>
    <row r="1339" spans="1:13">
      <c r="A1339" s="9" t="s">
        <v>406</v>
      </c>
      <c r="B1339" s="10" t="s">
        <v>407</v>
      </c>
      <c r="C1339">
        <v>2024</v>
      </c>
      <c r="D1339" t="s">
        <v>26</v>
      </c>
      <c r="E1339" s="3" t="str">
        <v>2024 data not available yet.</v>
      </c>
      <c r="F1339" s="3" t="str">
        <v>2024 data not available yet.</v>
      </c>
      <c r="G1339" t="str">
        <v>2024 data not available yet.</v>
      </c>
      <c r="H1339" t="str">
        <v>2024 data not available yet.</v>
      </c>
      <c r="I1339" t="str">
        <v>2024 data not available yet.</v>
      </c>
      <c r="J1339" t="str">
        <v>2024 data not available yet.</v>
      </c>
      <c r="K1339" t="str">
        <v>2024 data not available yet.</v>
      </c>
      <c r="L1339" t="str">
        <v>2024 data not available yet.</v>
      </c>
      <c r="M1339" t="str">
        <v>2024 data not available yet.</v>
      </c>
    </row>
    <row r="1340" spans="1:13">
      <c r="A1340" s="9" t="s">
        <v>408</v>
      </c>
      <c r="B1340" s="10" t="s">
        <v>409</v>
      </c>
      <c r="C1340">
        <v>2024</v>
      </c>
      <c r="D1340" t="s">
        <v>26</v>
      </c>
      <c r="E1340" s="3" t="str">
        <v>2024 data not available yet.</v>
      </c>
      <c r="F1340" s="3" t="str">
        <v>2024 data not available yet.</v>
      </c>
      <c r="G1340" t="str">
        <v>2024 data not available yet.</v>
      </c>
      <c r="H1340" t="str">
        <v>2024 data not available yet.</v>
      </c>
      <c r="I1340" t="str">
        <v>2024 data not available yet.</v>
      </c>
      <c r="J1340" t="str">
        <v>2024 data not available yet.</v>
      </c>
      <c r="K1340" t="str">
        <v>2024 data not available yet.</v>
      </c>
      <c r="L1340" t="str">
        <v>2024 data not available yet.</v>
      </c>
      <c r="M1340" t="str">
        <v>2024 data not available yet.</v>
      </c>
    </row>
    <row r="1341" spans="1:13">
      <c r="A1341" s="9" t="s">
        <v>410</v>
      </c>
      <c r="B1341" s="10" t="s">
        <v>411</v>
      </c>
      <c r="C1341">
        <v>2024</v>
      </c>
      <c r="D1341" t="s">
        <v>26</v>
      </c>
      <c r="E1341" s="3" t="str">
        <v>2024 data not available yet.</v>
      </c>
      <c r="F1341" s="3" t="str">
        <v>2024 data not available yet.</v>
      </c>
      <c r="G1341" t="str">
        <v>2024 data not available yet.</v>
      </c>
      <c r="H1341" t="str">
        <v>2024 data not available yet.</v>
      </c>
      <c r="I1341" t="str">
        <v>2024 data not available yet.</v>
      </c>
      <c r="J1341" t="str">
        <v>2024 data not available yet.</v>
      </c>
      <c r="K1341" t="str">
        <v>2024 data not available yet.</v>
      </c>
      <c r="L1341" t="str">
        <v>2024 data not available yet.</v>
      </c>
      <c r="M1341" t="str">
        <v>2024 data not available yet.</v>
      </c>
    </row>
    <row r="1342" spans="1:13">
      <c r="A1342" s="9" t="s">
        <v>412</v>
      </c>
      <c r="B1342" s="10" t="s">
        <v>413</v>
      </c>
      <c r="C1342">
        <v>2024</v>
      </c>
      <c r="D1342" t="s">
        <v>26</v>
      </c>
      <c r="E1342" s="3" t="str">
        <v>2024 data not available yet.</v>
      </c>
      <c r="F1342" s="3" t="str">
        <v>2024 data not available yet.</v>
      </c>
      <c r="G1342" t="str">
        <v>2024 data not available yet.</v>
      </c>
      <c r="H1342" t="str">
        <v>2024 data not available yet.</v>
      </c>
      <c r="I1342" t="str">
        <v>2024 data not available yet.</v>
      </c>
      <c r="J1342" t="str">
        <v>2024 data not available yet.</v>
      </c>
      <c r="K1342" t="str">
        <v>2024 data not available yet.</v>
      </c>
      <c r="L1342" t="str">
        <v>2024 data not available yet.</v>
      </c>
      <c r="M1342" t="str">
        <v>2024 data not available yet.</v>
      </c>
    </row>
    <row r="1343" spans="1:13">
      <c r="A1343" s="9" t="s">
        <v>414</v>
      </c>
      <c r="B1343" s="10" t="s">
        <v>415</v>
      </c>
      <c r="C1343">
        <v>2024</v>
      </c>
      <c r="D1343" t="s">
        <v>26</v>
      </c>
      <c r="E1343" s="3" t="str">
        <v>2024 data not available yet.</v>
      </c>
      <c r="F1343" s="3" t="str">
        <v>2024 data not available yet.</v>
      </c>
      <c r="G1343" t="str">
        <v>2024 data not available yet.</v>
      </c>
      <c r="H1343" t="str">
        <v>2024 data not available yet.</v>
      </c>
      <c r="I1343" t="str">
        <v>2024 data not available yet.</v>
      </c>
      <c r="J1343" t="str">
        <v>2024 data not available yet.</v>
      </c>
      <c r="K1343" t="str">
        <v>2024 data not available yet.</v>
      </c>
      <c r="L1343" t="str">
        <v>2024 data not available yet.</v>
      </c>
      <c r="M1343" t="str">
        <v>2024 data not available yet.</v>
      </c>
    </row>
    <row r="1344" spans="1:13">
      <c r="A1344" s="9" t="s">
        <v>416</v>
      </c>
      <c r="B1344" s="10" t="s">
        <v>417</v>
      </c>
      <c r="C1344">
        <v>2024</v>
      </c>
      <c r="D1344" t="s">
        <v>26</v>
      </c>
      <c r="E1344" s="3" t="str">
        <v>2024 data not available yet.</v>
      </c>
      <c r="F1344" s="3" t="str">
        <v>2024 data not available yet.</v>
      </c>
      <c r="G1344" t="str">
        <v>2024 data not available yet.</v>
      </c>
      <c r="H1344" t="str">
        <v>2024 data not available yet.</v>
      </c>
      <c r="I1344" t="str">
        <v>2024 data not available yet.</v>
      </c>
      <c r="J1344" t="str">
        <v>2024 data not available yet.</v>
      </c>
      <c r="K1344" t="str">
        <v>2024 data not available yet.</v>
      </c>
      <c r="L1344" t="str">
        <v>2024 data not available yet.</v>
      </c>
      <c r="M1344" t="str">
        <v>2024 data not available yet.</v>
      </c>
    </row>
    <row r="1345" spans="1:13">
      <c r="A1345" s="9" t="s">
        <v>418</v>
      </c>
      <c r="B1345" s="10" t="s">
        <v>419</v>
      </c>
      <c r="C1345">
        <v>2024</v>
      </c>
      <c r="D1345" t="s">
        <v>26</v>
      </c>
      <c r="E1345" s="3" t="str">
        <v>2024 data not available yet.</v>
      </c>
      <c r="F1345" s="3" t="str">
        <v>2024 data not available yet.</v>
      </c>
      <c r="G1345" t="str">
        <v>2024 data not available yet.</v>
      </c>
      <c r="H1345" t="str">
        <v>2024 data not available yet.</v>
      </c>
      <c r="I1345" t="str">
        <v>2024 data not available yet.</v>
      </c>
      <c r="J1345" t="str">
        <v>2024 data not available yet.</v>
      </c>
      <c r="K1345" t="str">
        <v>2024 data not available yet.</v>
      </c>
      <c r="L1345" t="str">
        <v>2024 data not available yet.</v>
      </c>
      <c r="M1345" t="str">
        <v>2024 data not available yet.</v>
      </c>
    </row>
    <row r="1346" spans="1:13">
      <c r="A1346" s="9" t="s">
        <v>420</v>
      </c>
      <c r="B1346" s="10" t="s">
        <v>421</v>
      </c>
      <c r="C1346">
        <v>2024</v>
      </c>
      <c r="D1346" t="s">
        <v>26</v>
      </c>
      <c r="E1346" s="3" t="str">
        <v>Unavailable</v>
      </c>
      <c r="F1346" s="3" t="str">
        <v>Unavailable</v>
      </c>
      <c r="G1346" t="str">
        <v>Unavailable</v>
      </c>
      <c r="H1346" t="str">
        <v>Unavailable</v>
      </c>
      <c r="I1346" t="str">
        <v>Unavailable</v>
      </c>
      <c r="J1346" t="str">
        <v>Unavailable</v>
      </c>
      <c r="K1346" t="str">
        <v>Unavailable</v>
      </c>
      <c r="L1346" t="str">
        <v>Unavailable</v>
      </c>
      <c r="M1346" t="str">
        <v>Unavailable</v>
      </c>
    </row>
    <row r="1347" spans="1:13">
      <c r="A1347" s="9" t="s">
        <v>422</v>
      </c>
      <c r="B1347" s="10" t="s">
        <v>423</v>
      </c>
      <c r="C1347">
        <v>2024</v>
      </c>
      <c r="D1347" t="s">
        <v>26</v>
      </c>
      <c r="E1347" s="3" t="str">
        <v>Unavailable</v>
      </c>
      <c r="F1347" s="3" t="str">
        <v>Unavailable</v>
      </c>
      <c r="G1347" t="str">
        <v>Unavailable</v>
      </c>
      <c r="H1347" t="str">
        <v>Unavailable</v>
      </c>
      <c r="I1347" t="str">
        <v>Unavailable</v>
      </c>
      <c r="J1347" t="str">
        <v>Unavailable</v>
      </c>
      <c r="K1347" t="str">
        <v>Unavailable</v>
      </c>
      <c r="L1347" t="str">
        <v>Unavailable</v>
      </c>
      <c r="M1347" t="str">
        <v>Unavailable</v>
      </c>
    </row>
    <row r="1348" spans="1:13">
      <c r="A1348" s="9" t="s">
        <v>424</v>
      </c>
      <c r="B1348" s="10" t="s">
        <v>425</v>
      </c>
      <c r="C1348">
        <v>2024</v>
      </c>
      <c r="D1348" t="s">
        <v>26</v>
      </c>
      <c r="E1348" s="3" t="str">
        <v>2024 data not available yet.</v>
      </c>
      <c r="F1348" s="3" t="str">
        <v>2024 data not available yet.</v>
      </c>
      <c r="G1348" t="str">
        <v>2024 data not available yet.</v>
      </c>
      <c r="H1348" t="str">
        <v>2024 data not available yet.</v>
      </c>
      <c r="I1348" t="str">
        <v>2024 data not available yet.</v>
      </c>
      <c r="J1348" t="str">
        <v>2024 data not available yet.</v>
      </c>
      <c r="K1348" t="str">
        <v>2024 data not available yet.</v>
      </c>
      <c r="L1348" t="str">
        <v>2024 data not available yet.</v>
      </c>
      <c r="M1348" t="str">
        <v>2024 data not available yet.</v>
      </c>
    </row>
    <row r="1349" spans="1:13">
      <c r="A1349" s="9" t="s">
        <v>426</v>
      </c>
      <c r="B1349" s="10" t="s">
        <v>427</v>
      </c>
      <c r="C1349">
        <v>2024</v>
      </c>
      <c r="D1349" t="s">
        <v>26</v>
      </c>
      <c r="E1349" s="3">
        <v>88665641000</v>
      </c>
      <c r="F1349" s="3">
        <v>17486273000</v>
      </c>
      <c r="G1349">
        <v>468091000</v>
      </c>
      <c r="H1349">
        <v>5042921000</v>
      </c>
      <c r="I1349">
        <v>6866943000</v>
      </c>
      <c r="J1349">
        <v>32862742000</v>
      </c>
      <c r="K1349">
        <v>0.19721588700000001</v>
      </c>
      <c r="L1349">
        <v>7.7447621999999994E-2</v>
      </c>
      <c r="M1349">
        <v>0.37063671599999998</v>
      </c>
    </row>
    <row r="1350" spans="1:13">
      <c r="A1350" s="9" t="s">
        <v>428</v>
      </c>
      <c r="B1350" s="10" t="s">
        <v>429</v>
      </c>
      <c r="C1350">
        <v>2024</v>
      </c>
      <c r="D1350" t="s">
        <v>26</v>
      </c>
      <c r="E1350" s="3">
        <v>969055854</v>
      </c>
      <c r="F1350" s="3">
        <v>289123005</v>
      </c>
      <c r="G1350">
        <v>18677967</v>
      </c>
      <c r="H1350">
        <v>27666213</v>
      </c>
      <c r="I1350">
        <v>44667304</v>
      </c>
      <c r="J1350">
        <v>127832877</v>
      </c>
      <c r="K1350">
        <v>0.29835535699999999</v>
      </c>
      <c r="L1350">
        <v>4.6093632000000002E-2</v>
      </c>
      <c r="M1350">
        <v>0.13191486999999999</v>
      </c>
    </row>
    <row r="1351" spans="1:13">
      <c r="A1351" s="9" t="s">
        <v>430</v>
      </c>
      <c r="B1351" s="10" t="s">
        <v>431</v>
      </c>
      <c r="C1351">
        <v>2024</v>
      </c>
      <c r="D1351" t="s">
        <v>26</v>
      </c>
      <c r="E1351" s="3" t="str">
        <v>2024 data not available yet.</v>
      </c>
      <c r="F1351" s="3" t="str">
        <v>2024 data not available yet.</v>
      </c>
      <c r="G1351" t="str">
        <v>2024 data not available yet.</v>
      </c>
      <c r="H1351" t="str">
        <v>2024 data not available yet.</v>
      </c>
      <c r="I1351" t="str">
        <v>2024 data not available yet.</v>
      </c>
      <c r="J1351" t="str">
        <v>2024 data not available yet.</v>
      </c>
      <c r="K1351" t="str">
        <v>2024 data not available yet.</v>
      </c>
      <c r="L1351" t="str">
        <v>2024 data not available yet.</v>
      </c>
      <c r="M1351" t="str">
        <v>2024 data not available yet.</v>
      </c>
    </row>
    <row r="1352" spans="1:13">
      <c r="A1352" s="9" t="s">
        <v>432</v>
      </c>
      <c r="B1352" s="10" t="s">
        <v>433</v>
      </c>
      <c r="C1352">
        <v>2024</v>
      </c>
      <c r="D1352" t="s">
        <v>26</v>
      </c>
      <c r="E1352" s="3" t="str">
        <v>2024 data not available yet.</v>
      </c>
      <c r="F1352" s="3" t="str">
        <v>2024 data not available yet.</v>
      </c>
      <c r="G1352" t="str">
        <v>2024 data not available yet.</v>
      </c>
      <c r="H1352" t="str">
        <v>2024 data not available yet.</v>
      </c>
      <c r="I1352" t="str">
        <v>2024 data not available yet.</v>
      </c>
      <c r="J1352" t="str">
        <v>2024 data not available yet.</v>
      </c>
      <c r="K1352" t="str">
        <v>2024 data not available yet.</v>
      </c>
      <c r="L1352" t="str">
        <v>2024 data not available yet.</v>
      </c>
      <c r="M1352" t="str">
        <v>2024 data not available yet.</v>
      </c>
    </row>
    <row r="1353" spans="1:13">
      <c r="A1353" s="9" t="s">
        <v>434</v>
      </c>
      <c r="B1353" s="10" t="s">
        <v>435</v>
      </c>
      <c r="C1353">
        <v>2024</v>
      </c>
      <c r="D1353" t="s">
        <v>26</v>
      </c>
      <c r="E1353" s="3">
        <v>3220400393</v>
      </c>
      <c r="F1353" s="3">
        <v>1174995716</v>
      </c>
      <c r="G1353">
        <v>82088844</v>
      </c>
      <c r="H1353">
        <v>24950800</v>
      </c>
      <c r="I1353">
        <v>774631968</v>
      </c>
      <c r="J1353">
        <v>1098613972</v>
      </c>
      <c r="K1353">
        <v>0.36486013299999998</v>
      </c>
      <c r="L1353">
        <v>0.24053902399999999</v>
      </c>
      <c r="M1353">
        <v>0.34114204399999998</v>
      </c>
    </row>
    <row r="1354" spans="1:13">
      <c r="A1354" s="9" t="s">
        <v>436</v>
      </c>
      <c r="B1354" s="10" t="s">
        <v>437</v>
      </c>
      <c r="C1354">
        <v>2024</v>
      </c>
      <c r="D1354" t="s">
        <v>26</v>
      </c>
      <c r="E1354" s="3" t="str">
        <v>2024 data not available yet.</v>
      </c>
      <c r="F1354" s="3" t="str">
        <v>2024 data not available yet.</v>
      </c>
      <c r="G1354" t="str">
        <v>2024 data not available yet.</v>
      </c>
      <c r="H1354" t="str">
        <v>2024 data not available yet.</v>
      </c>
      <c r="I1354" t="str">
        <v>2024 data not available yet.</v>
      </c>
      <c r="J1354" t="str">
        <v>2024 data not available yet.</v>
      </c>
      <c r="K1354" t="str">
        <v>2024 data not available yet.</v>
      </c>
      <c r="L1354" t="str">
        <v>2024 data not available yet.</v>
      </c>
      <c r="M1354" t="str">
        <v>2024 data not available yet.</v>
      </c>
    </row>
    <row r="1355" spans="1:13">
      <c r="A1355" s="9" t="s">
        <v>438</v>
      </c>
      <c r="B1355" s="10" t="s">
        <v>439</v>
      </c>
      <c r="C1355">
        <v>2024</v>
      </c>
      <c r="D1355" t="s">
        <v>26</v>
      </c>
      <c r="E1355" s="3" t="str">
        <v>2024 data not available yet.</v>
      </c>
      <c r="F1355" s="3" t="str">
        <v>2024 data not available yet.</v>
      </c>
      <c r="G1355" t="str">
        <v>2024 data not available yet.</v>
      </c>
      <c r="H1355" t="str">
        <v>2024 data not available yet.</v>
      </c>
      <c r="I1355" t="str">
        <v>2024 data not available yet.</v>
      </c>
      <c r="J1355" t="str">
        <v>2024 data not available yet.</v>
      </c>
      <c r="K1355" t="str">
        <v>2024 data not available yet.</v>
      </c>
      <c r="L1355" t="str">
        <v>2024 data not available yet.</v>
      </c>
      <c r="M1355" t="str">
        <v>2024 data not available yet.</v>
      </c>
    </row>
    <row r="1356" spans="1:13">
      <c r="A1356" s="9" t="s">
        <v>440</v>
      </c>
      <c r="B1356" s="10" t="s">
        <v>441</v>
      </c>
      <c r="C1356">
        <v>2024</v>
      </c>
      <c r="D1356" t="s">
        <v>26</v>
      </c>
      <c r="E1356" s="3" t="str">
        <v>2024 data not available yet.</v>
      </c>
      <c r="F1356" s="3" t="str">
        <v>2024 data not available yet.</v>
      </c>
      <c r="G1356" t="str">
        <v>2024 data not available yet.</v>
      </c>
      <c r="H1356" t="str">
        <v>2024 data not available yet.</v>
      </c>
      <c r="I1356" t="str">
        <v>2024 data not available yet.</v>
      </c>
      <c r="J1356" t="str">
        <v>2024 data not available yet.</v>
      </c>
      <c r="K1356" t="str">
        <v>2024 data not available yet.</v>
      </c>
      <c r="L1356" t="str">
        <v>2024 data not available yet.</v>
      </c>
      <c r="M1356" t="str">
        <v>2024 data not available yet.</v>
      </c>
    </row>
    <row r="1357" spans="1:13">
      <c r="A1357" s="9" t="s">
        <v>442</v>
      </c>
      <c r="B1357" s="10" t="s">
        <v>443</v>
      </c>
      <c r="C1357">
        <v>2024</v>
      </c>
      <c r="D1357" t="s">
        <v>26</v>
      </c>
      <c r="E1357" s="3">
        <v>2196751000</v>
      </c>
      <c r="F1357" s="3">
        <v>1167394000</v>
      </c>
      <c r="G1357">
        <v>39327000</v>
      </c>
      <c r="H1357">
        <v>35793000</v>
      </c>
      <c r="I1357">
        <v>158759000</v>
      </c>
      <c r="J1357">
        <v>486077000</v>
      </c>
      <c r="K1357">
        <v>0.53141844500000002</v>
      </c>
      <c r="L1357">
        <v>7.2269911000000006E-2</v>
      </c>
      <c r="M1357">
        <v>0.22127086800000001</v>
      </c>
    </row>
    <row r="1358" spans="1:13">
      <c r="A1358" s="9" t="s">
        <v>444</v>
      </c>
      <c r="B1358" s="10" t="s">
        <v>445</v>
      </c>
      <c r="C1358">
        <v>2024</v>
      </c>
      <c r="D1358" t="s">
        <v>26</v>
      </c>
      <c r="E1358" s="3" t="str">
        <v>2024 data not available yet.</v>
      </c>
      <c r="F1358" s="3" t="str">
        <v>2024 data not available yet.</v>
      </c>
      <c r="G1358" t="str">
        <v>2024 data not available yet.</v>
      </c>
      <c r="H1358" t="str">
        <v>2024 data not available yet.</v>
      </c>
      <c r="I1358" t="str">
        <v>2024 data not available yet.</v>
      </c>
      <c r="J1358" t="str">
        <v>2024 data not available yet.</v>
      </c>
      <c r="K1358" t="str">
        <v>2024 data not available yet.</v>
      </c>
      <c r="L1358" t="str">
        <v>2024 data not available yet.</v>
      </c>
      <c r="M1358" t="str">
        <v>2024 data not available yet.</v>
      </c>
    </row>
    <row r="1359" spans="1:13">
      <c r="A1359" s="9" t="s">
        <v>446</v>
      </c>
      <c r="B1359" s="10" t="s">
        <v>447</v>
      </c>
      <c r="C1359">
        <v>2024</v>
      </c>
      <c r="D1359" t="s">
        <v>26</v>
      </c>
      <c r="E1359" s="3" t="str">
        <v>Unavailable</v>
      </c>
      <c r="F1359" s="3" t="str">
        <v>Unavailable</v>
      </c>
      <c r="G1359" t="str">
        <v>Unavailable</v>
      </c>
      <c r="H1359" t="str">
        <v>Unavailable</v>
      </c>
      <c r="I1359" t="str">
        <v>Unavailable</v>
      </c>
      <c r="J1359" t="str">
        <v>Unavailable</v>
      </c>
      <c r="K1359" t="str">
        <v>Unavailable</v>
      </c>
      <c r="L1359" t="str">
        <v>Unavailable</v>
      </c>
      <c r="M1359" t="str">
        <v>Unavailable</v>
      </c>
    </row>
    <row r="1360" spans="1:13">
      <c r="A1360" s="9" t="s">
        <v>448</v>
      </c>
      <c r="B1360" s="10" t="s">
        <v>449</v>
      </c>
      <c r="C1360">
        <v>2024</v>
      </c>
      <c r="D1360" t="s">
        <v>26</v>
      </c>
      <c r="E1360" s="3" t="str">
        <v>2024 data not available yet.</v>
      </c>
      <c r="F1360" s="3" t="str">
        <v>2024 data not available yet.</v>
      </c>
      <c r="G1360" t="str">
        <v>2024 data not available yet.</v>
      </c>
      <c r="H1360" t="str">
        <v>2024 data not available yet.</v>
      </c>
      <c r="I1360" t="str">
        <v>2024 data not available yet.</v>
      </c>
      <c r="J1360" t="str">
        <v>2024 data not available yet.</v>
      </c>
      <c r="K1360" t="str">
        <v>2024 data not available yet.</v>
      </c>
      <c r="L1360" t="str">
        <v>2024 data not available yet.</v>
      </c>
      <c r="M1360" t="str">
        <v>2024 data not available yet.</v>
      </c>
    </row>
    <row r="1361" spans="1:13">
      <c r="A1361" s="9" t="s">
        <v>450</v>
      </c>
      <c r="B1361" s="10" t="s">
        <v>451</v>
      </c>
      <c r="C1361">
        <v>2024</v>
      </c>
      <c r="D1361" t="s">
        <v>26</v>
      </c>
      <c r="E1361" s="3" t="str">
        <v>2024 data not available yet.</v>
      </c>
      <c r="F1361" s="3" t="str">
        <v>2024 data not available yet.</v>
      </c>
      <c r="G1361" t="str">
        <v>2024 data not available yet.</v>
      </c>
      <c r="H1361" t="str">
        <v>2024 data not available yet.</v>
      </c>
      <c r="I1361" t="str">
        <v>2024 data not available yet.</v>
      </c>
      <c r="J1361" t="str">
        <v>2024 data not available yet.</v>
      </c>
      <c r="K1361" t="str">
        <v>2024 data not available yet.</v>
      </c>
      <c r="L1361" t="str">
        <v>2024 data not available yet.</v>
      </c>
      <c r="M1361" t="str">
        <v>2024 data not available yet.</v>
      </c>
    </row>
    <row r="1362" spans="1:13">
      <c r="A1362" s="9" t="s">
        <v>452</v>
      </c>
      <c r="B1362" s="10" t="s">
        <v>453</v>
      </c>
      <c r="C1362">
        <v>2024</v>
      </c>
      <c r="D1362" t="s">
        <v>26</v>
      </c>
      <c r="E1362" s="3" t="str">
        <v>2024 data not available yet.</v>
      </c>
      <c r="F1362" s="3" t="str">
        <v>2024 data not available yet.</v>
      </c>
      <c r="G1362" t="str">
        <v>2024 data not available yet.</v>
      </c>
      <c r="H1362" t="str">
        <v>2024 data not available yet.</v>
      </c>
      <c r="I1362" t="str">
        <v>2024 data not available yet.</v>
      </c>
      <c r="J1362" t="str">
        <v>2024 data not available yet.</v>
      </c>
      <c r="K1362" t="str">
        <v>2024 data not available yet.</v>
      </c>
      <c r="L1362" t="str">
        <v>2024 data not available yet.</v>
      </c>
      <c r="M1362" t="str">
        <v>2024 data not available yet.</v>
      </c>
    </row>
    <row r="1363" spans="1:13">
      <c r="A1363" s="9" t="s">
        <v>454</v>
      </c>
      <c r="B1363" s="10" t="s">
        <v>455</v>
      </c>
      <c r="C1363">
        <v>2024</v>
      </c>
      <c r="D1363" t="s">
        <v>26</v>
      </c>
      <c r="E1363" s="3" t="str">
        <v>2024 data not available yet.</v>
      </c>
      <c r="F1363" s="3" t="str">
        <v>2024 data not available yet.</v>
      </c>
      <c r="G1363" t="str">
        <v>2024 data not available yet.</v>
      </c>
      <c r="H1363" t="str">
        <v>2024 data not available yet.</v>
      </c>
      <c r="I1363" t="str">
        <v>2024 data not available yet.</v>
      </c>
      <c r="J1363" t="str">
        <v>2024 data not available yet.</v>
      </c>
      <c r="K1363" t="str">
        <v>2024 data not available yet.</v>
      </c>
      <c r="L1363" t="str">
        <v>2024 data not available yet.</v>
      </c>
      <c r="M1363" t="str">
        <v>2024 data not available yet.</v>
      </c>
    </row>
    <row r="1364" spans="1:13">
      <c r="A1364" s="9" t="s">
        <v>456</v>
      </c>
      <c r="B1364" s="10" t="s">
        <v>457</v>
      </c>
      <c r="C1364">
        <v>2024</v>
      </c>
      <c r="D1364" t="s">
        <v>26</v>
      </c>
      <c r="E1364" s="3" t="str">
        <v>2024 data not available yet.</v>
      </c>
      <c r="F1364" s="3" t="str">
        <v>2024 data not available yet.</v>
      </c>
      <c r="G1364" t="str">
        <v>2024 data not available yet.</v>
      </c>
      <c r="H1364" t="str">
        <v>2024 data not available yet.</v>
      </c>
      <c r="I1364" t="str">
        <v>2024 data not available yet.</v>
      </c>
      <c r="J1364" t="str">
        <v>2024 data not available yet.</v>
      </c>
      <c r="K1364" t="str">
        <v>2024 data not available yet.</v>
      </c>
      <c r="L1364" t="str">
        <v>2024 data not available yet.</v>
      </c>
      <c r="M1364" t="str">
        <v>2024 data not available yet.</v>
      </c>
    </row>
    <row r="1365" spans="1:13">
      <c r="A1365" s="9" t="s">
        <v>458</v>
      </c>
      <c r="B1365" s="10" t="s">
        <v>459</v>
      </c>
      <c r="C1365">
        <v>2024</v>
      </c>
      <c r="D1365" t="s">
        <v>26</v>
      </c>
      <c r="E1365" s="3" t="str">
        <v>2024 data not available yet.</v>
      </c>
      <c r="F1365" s="3" t="str">
        <v>2024 data not available yet.</v>
      </c>
      <c r="G1365" t="str">
        <v>2024 data not available yet.</v>
      </c>
      <c r="H1365" t="str">
        <v>2024 data not available yet.</v>
      </c>
      <c r="I1365" t="str">
        <v>2024 data not available yet.</v>
      </c>
      <c r="J1365" t="str">
        <v>2024 data not available yet.</v>
      </c>
      <c r="K1365" t="str">
        <v>2024 data not available yet.</v>
      </c>
      <c r="L1365" t="str">
        <v>2024 data not available yet.</v>
      </c>
      <c r="M1365" t="str">
        <v>2024 data not available yet.</v>
      </c>
    </row>
    <row r="1366" spans="1:13">
      <c r="A1366" s="9" t="s">
        <v>460</v>
      </c>
      <c r="B1366" s="10" t="s">
        <v>461</v>
      </c>
      <c r="C1366">
        <v>2024</v>
      </c>
      <c r="D1366" t="s">
        <v>26</v>
      </c>
      <c r="E1366" s="3">
        <v>75893413000</v>
      </c>
      <c r="F1366" s="3">
        <v>37300410000</v>
      </c>
      <c r="G1366">
        <v>1571274000</v>
      </c>
      <c r="H1366">
        <v>1233679000</v>
      </c>
      <c r="I1366">
        <v>24688652000</v>
      </c>
      <c r="J1366">
        <v>23704416000</v>
      </c>
      <c r="K1366">
        <v>0.49148415600000001</v>
      </c>
      <c r="L1366">
        <v>0.325306914</v>
      </c>
      <c r="M1366">
        <v>0.31233825300000001</v>
      </c>
    </row>
    <row r="1367" spans="1:13">
      <c r="A1367" s="9" t="s">
        <v>462</v>
      </c>
      <c r="B1367" s="10" t="s">
        <v>463</v>
      </c>
      <c r="C1367">
        <v>2024</v>
      </c>
      <c r="D1367" t="s">
        <v>26</v>
      </c>
      <c r="E1367" s="3">
        <v>18206447000</v>
      </c>
      <c r="F1367" s="3">
        <v>9894026000</v>
      </c>
      <c r="G1367">
        <v>188402000</v>
      </c>
      <c r="H1367">
        <v>596517000</v>
      </c>
      <c r="I1367">
        <v>3106848000</v>
      </c>
      <c r="J1367">
        <v>7453794000</v>
      </c>
      <c r="K1367">
        <v>0.54343530100000004</v>
      </c>
      <c r="L1367">
        <v>0.17064548600000001</v>
      </c>
      <c r="M1367">
        <v>0.40940409700000002</v>
      </c>
    </row>
    <row r="1368" spans="1:13">
      <c r="A1368" s="9" t="s">
        <v>464</v>
      </c>
      <c r="B1368" s="10" t="s">
        <v>465</v>
      </c>
      <c r="C1368">
        <v>2024</v>
      </c>
      <c r="D1368" t="s">
        <v>26</v>
      </c>
      <c r="E1368" s="3">
        <v>10365461000</v>
      </c>
      <c r="F1368" s="3">
        <v>6471066000</v>
      </c>
      <c r="G1368">
        <v>78672000</v>
      </c>
      <c r="H1368">
        <v>706671000</v>
      </c>
      <c r="I1368">
        <v>596369000</v>
      </c>
      <c r="J1368">
        <v>3384874000</v>
      </c>
      <c r="K1368">
        <v>0.62429119200000005</v>
      </c>
      <c r="L1368">
        <v>5.7534248000000003E-2</v>
      </c>
      <c r="M1368">
        <v>0.32655315600000001</v>
      </c>
    </row>
    <row r="1369" spans="1:13">
      <c r="A1369" s="9" t="s">
        <v>466</v>
      </c>
      <c r="B1369" s="10" t="s">
        <v>467</v>
      </c>
      <c r="C1369">
        <v>2024</v>
      </c>
      <c r="D1369" t="s">
        <v>26</v>
      </c>
      <c r="E1369" s="3">
        <v>1016118736</v>
      </c>
      <c r="F1369" s="3">
        <v>305470474</v>
      </c>
      <c r="G1369">
        <v>22896811</v>
      </c>
      <c r="H1369">
        <v>16153722</v>
      </c>
      <c r="I1369">
        <v>194678385</v>
      </c>
      <c r="J1369">
        <v>269944134</v>
      </c>
      <c r="K1369">
        <v>0.30062478300000001</v>
      </c>
      <c r="L1369">
        <v>0.19159019299999999</v>
      </c>
      <c r="M1369">
        <v>0.26566199800000001</v>
      </c>
    </row>
    <row r="1370" spans="1:13">
      <c r="A1370" s="9" t="s">
        <v>468</v>
      </c>
      <c r="B1370" s="10" t="s">
        <v>469</v>
      </c>
      <c r="C1370">
        <v>2024</v>
      </c>
      <c r="D1370" t="s">
        <v>26</v>
      </c>
      <c r="E1370" s="3" t="str">
        <v>2024 data not available yet.</v>
      </c>
      <c r="F1370" s="3" t="str">
        <v>2024 data not available yet.</v>
      </c>
      <c r="G1370" t="str">
        <v>2024 data not available yet.</v>
      </c>
      <c r="H1370" t="str">
        <v>2024 data not available yet.</v>
      </c>
      <c r="I1370" t="str">
        <v>2024 data not available yet.</v>
      </c>
      <c r="J1370" t="str">
        <v>2024 data not available yet.</v>
      </c>
      <c r="K1370" t="str">
        <v>2024 data not available yet.</v>
      </c>
      <c r="L1370" t="str">
        <v>2024 data not available yet.</v>
      </c>
      <c r="M1370" t="str">
        <v>2024 data not available yet.</v>
      </c>
    </row>
    <row r="1371" spans="1:13">
      <c r="A1371" s="9" t="s">
        <v>470</v>
      </c>
      <c r="B1371" s="10" t="s">
        <v>471</v>
      </c>
      <c r="C1371">
        <v>2024</v>
      </c>
      <c r="D1371" t="s">
        <v>26</v>
      </c>
      <c r="E1371" s="3" t="str">
        <v>2024 data not available yet.</v>
      </c>
      <c r="F1371" s="3" t="str">
        <v>2024 data not available yet.</v>
      </c>
      <c r="G1371" t="str">
        <v>2024 data not available yet.</v>
      </c>
      <c r="H1371" t="str">
        <v>2024 data not available yet.</v>
      </c>
      <c r="I1371" t="str">
        <v>2024 data not available yet.</v>
      </c>
      <c r="J1371" t="str">
        <v>2024 data not available yet.</v>
      </c>
      <c r="K1371" t="str">
        <v>2024 data not available yet.</v>
      </c>
      <c r="L1371" t="str">
        <v>2024 data not available yet.</v>
      </c>
      <c r="M1371" t="str">
        <v>2024 data not available yet.</v>
      </c>
    </row>
    <row r="1372" spans="1:13">
      <c r="A1372" s="9" t="s">
        <v>472</v>
      </c>
      <c r="B1372" s="10" t="s">
        <v>473</v>
      </c>
      <c r="C1372">
        <v>2024</v>
      </c>
      <c r="D1372" t="s">
        <v>26</v>
      </c>
      <c r="E1372" s="3">
        <v>12063897000</v>
      </c>
      <c r="F1372" s="3">
        <v>2782974000</v>
      </c>
      <c r="G1372">
        <v>209966000</v>
      </c>
      <c r="H1372">
        <v>73500000</v>
      </c>
      <c r="I1372">
        <v>1596633000</v>
      </c>
      <c r="J1372">
        <v>2002278000</v>
      </c>
      <c r="K1372">
        <v>0.230686154</v>
      </c>
      <c r="L1372">
        <v>0.13234803000000001</v>
      </c>
      <c r="M1372">
        <v>0.16597273700000001</v>
      </c>
    </row>
    <row r="1373" spans="1:13">
      <c r="A1373" s="9" t="s">
        <v>474</v>
      </c>
      <c r="B1373" s="10" t="s">
        <v>475</v>
      </c>
      <c r="C1373">
        <v>2024</v>
      </c>
      <c r="D1373" t="s">
        <v>26</v>
      </c>
      <c r="E1373" s="3">
        <v>7406794402</v>
      </c>
      <c r="F1373" s="3">
        <v>3025720349</v>
      </c>
      <c r="G1373">
        <v>136127602</v>
      </c>
      <c r="H1373">
        <v>28447260</v>
      </c>
      <c r="I1373">
        <v>1826871586</v>
      </c>
      <c r="J1373">
        <v>2181154224</v>
      </c>
      <c r="K1373">
        <v>0.40850605299999998</v>
      </c>
      <c r="L1373">
        <v>0.24664807599999999</v>
      </c>
      <c r="M1373">
        <v>0.29448018999999998</v>
      </c>
    </row>
    <row r="1374" spans="1:13">
      <c r="A1374" s="9" t="s">
        <v>476</v>
      </c>
      <c r="B1374" s="10" t="s">
        <v>477</v>
      </c>
      <c r="C1374">
        <v>2024</v>
      </c>
      <c r="D1374" t="s">
        <v>26</v>
      </c>
      <c r="E1374" s="3" t="str">
        <v>2024 data not available yet.</v>
      </c>
      <c r="F1374" s="3" t="str">
        <v>2024 data not available yet.</v>
      </c>
      <c r="G1374" t="str">
        <v>2024 data not available yet.</v>
      </c>
      <c r="H1374" t="str">
        <v>2024 data not available yet.</v>
      </c>
      <c r="I1374" t="str">
        <v>2024 data not available yet.</v>
      </c>
      <c r="J1374" t="str">
        <v>2024 data not available yet.</v>
      </c>
      <c r="K1374" t="str">
        <v>2024 data not available yet.</v>
      </c>
      <c r="L1374" t="str">
        <v>2024 data not available yet.</v>
      </c>
      <c r="M1374" t="str">
        <v>2024 data not available yet.</v>
      </c>
    </row>
    <row r="1375" spans="1:13">
      <c r="A1375" s="9" t="s">
        <v>478</v>
      </c>
      <c r="B1375" s="10" t="s">
        <v>479</v>
      </c>
      <c r="C1375">
        <v>2024</v>
      </c>
      <c r="D1375" t="s">
        <v>26</v>
      </c>
      <c r="E1375" s="3">
        <v>16596268000</v>
      </c>
      <c r="F1375" s="3">
        <v>16596268000</v>
      </c>
      <c r="G1375">
        <v>45637000</v>
      </c>
      <c r="H1375">
        <v>0</v>
      </c>
      <c r="I1375">
        <v>1022025000</v>
      </c>
      <c r="J1375">
        <v>0</v>
      </c>
      <c r="K1375">
        <v>1</v>
      </c>
      <c r="L1375">
        <v>6.1581615999999999E-2</v>
      </c>
      <c r="M1375">
        <v>0</v>
      </c>
    </row>
    <row r="1376" spans="1:13">
      <c r="A1376" s="9" t="s">
        <v>480</v>
      </c>
      <c r="B1376" s="10" t="s">
        <v>481</v>
      </c>
      <c r="C1376">
        <v>2024</v>
      </c>
      <c r="D1376" t="s">
        <v>26</v>
      </c>
      <c r="E1376" s="3" t="str">
        <v>2024 data not available yet.</v>
      </c>
      <c r="F1376" s="3" t="str">
        <v>2024 data not available yet.</v>
      </c>
      <c r="G1376" t="str">
        <v>2024 data not available yet.</v>
      </c>
      <c r="H1376" t="str">
        <v>2024 data not available yet.</v>
      </c>
      <c r="I1376" t="str">
        <v>2024 data not available yet.</v>
      </c>
      <c r="J1376" t="str">
        <v>2024 data not available yet.</v>
      </c>
      <c r="K1376" t="str">
        <v>2024 data not available yet.</v>
      </c>
      <c r="L1376" t="str">
        <v>2024 data not available yet.</v>
      </c>
      <c r="M1376" t="str">
        <v>2024 data not available yet.</v>
      </c>
    </row>
    <row r="1377" spans="1:13">
      <c r="A1377" s="9" t="s">
        <v>482</v>
      </c>
      <c r="B1377" s="10" t="s">
        <v>483</v>
      </c>
      <c r="C1377">
        <v>2024</v>
      </c>
      <c r="D1377" t="s">
        <v>26</v>
      </c>
      <c r="E1377" s="3" t="str">
        <v>2024 data not available yet.</v>
      </c>
      <c r="F1377" s="3" t="str">
        <v>2024 data not available yet.</v>
      </c>
      <c r="G1377" t="str">
        <v>2024 data not available yet.</v>
      </c>
      <c r="H1377" t="str">
        <v>2024 data not available yet.</v>
      </c>
      <c r="I1377" t="str">
        <v>2024 data not available yet.</v>
      </c>
      <c r="J1377" t="str">
        <v>2024 data not available yet.</v>
      </c>
      <c r="K1377" t="str">
        <v>2024 data not available yet.</v>
      </c>
      <c r="L1377" t="str">
        <v>2024 data not available yet.</v>
      </c>
      <c r="M1377" t="str">
        <v>2024 data not available yet.</v>
      </c>
    </row>
    <row r="1378" spans="1:13">
      <c r="A1378" s="9" t="s">
        <v>484</v>
      </c>
      <c r="B1378" s="10" t="s">
        <v>485</v>
      </c>
      <c r="C1378">
        <v>2024</v>
      </c>
      <c r="D1378" t="s">
        <v>26</v>
      </c>
      <c r="E1378" s="3" t="str">
        <v>2024 data not available yet.</v>
      </c>
      <c r="F1378" s="3" t="str">
        <v>2024 data not available yet.</v>
      </c>
      <c r="G1378" t="str">
        <v>2024 data not available yet.</v>
      </c>
      <c r="H1378" t="str">
        <v>2024 data not available yet.</v>
      </c>
      <c r="I1378" t="str">
        <v>2024 data not available yet.</v>
      </c>
      <c r="J1378" t="str">
        <v>2024 data not available yet.</v>
      </c>
      <c r="K1378" t="str">
        <v>2024 data not available yet.</v>
      </c>
      <c r="L1378" t="str">
        <v>2024 data not available yet.</v>
      </c>
      <c r="M1378" t="str">
        <v>2024 data not available yet.</v>
      </c>
    </row>
    <row r="1379" spans="1:13">
      <c r="A1379" s="9" t="s">
        <v>486</v>
      </c>
      <c r="B1379" s="10" t="s">
        <v>487</v>
      </c>
      <c r="C1379">
        <v>2024</v>
      </c>
      <c r="D1379" t="s">
        <v>26</v>
      </c>
      <c r="E1379" s="3" t="str">
        <v>2024 data not available yet.</v>
      </c>
      <c r="F1379" s="3" t="str">
        <v>2024 data not available yet.</v>
      </c>
      <c r="G1379" t="str">
        <v>2024 data not available yet.</v>
      </c>
      <c r="H1379" t="str">
        <v>2024 data not available yet.</v>
      </c>
      <c r="I1379" t="str">
        <v>2024 data not available yet.</v>
      </c>
      <c r="J1379" t="str">
        <v>2024 data not available yet.</v>
      </c>
      <c r="K1379" t="str">
        <v>2024 data not available yet.</v>
      </c>
      <c r="L1379" t="str">
        <v>2024 data not available yet.</v>
      </c>
      <c r="M1379" t="str">
        <v>2024 data not available yet.</v>
      </c>
    </row>
    <row r="1380" spans="1:13">
      <c r="A1380" s="9" t="s">
        <v>488</v>
      </c>
      <c r="B1380" s="10" t="s">
        <v>489</v>
      </c>
      <c r="C1380">
        <v>2024</v>
      </c>
      <c r="D1380" t="s">
        <v>26</v>
      </c>
      <c r="E1380" s="3" t="str">
        <v>2024 data not available yet.</v>
      </c>
      <c r="F1380" s="3" t="str">
        <v>2024 data not available yet.</v>
      </c>
      <c r="G1380" t="str">
        <v>2024 data not available yet.</v>
      </c>
      <c r="H1380" t="str">
        <v>2024 data not available yet.</v>
      </c>
      <c r="I1380" t="str">
        <v>2024 data not available yet.</v>
      </c>
      <c r="J1380" t="str">
        <v>2024 data not available yet.</v>
      </c>
      <c r="K1380" t="str">
        <v>2024 data not available yet.</v>
      </c>
      <c r="L1380" t="str">
        <v>2024 data not available yet.</v>
      </c>
      <c r="M1380" t="str">
        <v>2024 data not available yet.</v>
      </c>
    </row>
    <row r="1381" spans="1:13">
      <c r="A1381" s="9" t="s">
        <v>490</v>
      </c>
      <c r="B1381" s="10" t="s">
        <v>491</v>
      </c>
      <c r="C1381">
        <v>2024</v>
      </c>
      <c r="D1381" t="s">
        <v>26</v>
      </c>
      <c r="E1381" s="3" t="str">
        <v>Unavailable</v>
      </c>
      <c r="F1381" s="3" t="str">
        <v>Unavailable</v>
      </c>
      <c r="G1381" t="str">
        <v>Unavailable</v>
      </c>
      <c r="H1381" t="str">
        <v>Unavailable</v>
      </c>
      <c r="I1381" t="str">
        <v>Unavailable</v>
      </c>
      <c r="J1381" t="str">
        <v>Unavailable</v>
      </c>
      <c r="K1381" t="str">
        <v>Unavailable</v>
      </c>
      <c r="L1381" t="str">
        <v>Unavailable</v>
      </c>
      <c r="M1381" t="str">
        <v>Unavailable</v>
      </c>
    </row>
    <row r="1382" spans="1:13">
      <c r="A1382" s="9" t="s">
        <v>492</v>
      </c>
      <c r="B1382" s="10" t="s">
        <v>493</v>
      </c>
      <c r="C1382">
        <v>2024</v>
      </c>
      <c r="D1382" t="s">
        <v>26</v>
      </c>
      <c r="E1382" s="3" t="str">
        <v>2024 data not available yet.</v>
      </c>
      <c r="F1382" s="3" t="str">
        <v>2024 data not available yet.</v>
      </c>
      <c r="G1382" t="str">
        <v>2024 data not available yet.</v>
      </c>
      <c r="H1382" t="str">
        <v>2024 data not available yet.</v>
      </c>
      <c r="I1382" t="str">
        <v>2024 data not available yet.</v>
      </c>
      <c r="J1382" t="str">
        <v>2024 data not available yet.</v>
      </c>
      <c r="K1382" t="str">
        <v>2024 data not available yet.</v>
      </c>
      <c r="L1382" t="str">
        <v>2024 data not available yet.</v>
      </c>
      <c r="M1382" t="str">
        <v>2024 data not available yet.</v>
      </c>
    </row>
    <row r="1383" spans="1:13">
      <c r="A1383" s="9" t="s">
        <v>494</v>
      </c>
      <c r="B1383" s="10" t="s">
        <v>495</v>
      </c>
      <c r="C1383">
        <v>2024</v>
      </c>
      <c r="D1383" t="s">
        <v>26</v>
      </c>
      <c r="E1383" s="3" t="str">
        <v>2024 data not available yet.</v>
      </c>
      <c r="F1383" s="3" t="str">
        <v>2024 data not available yet.</v>
      </c>
      <c r="G1383" t="str">
        <v>2024 data not available yet.</v>
      </c>
      <c r="H1383" t="str">
        <v>2024 data not available yet.</v>
      </c>
      <c r="I1383" t="str">
        <v>2024 data not available yet.</v>
      </c>
      <c r="J1383" t="str">
        <v>2024 data not available yet.</v>
      </c>
      <c r="K1383" t="str">
        <v>2024 data not available yet.</v>
      </c>
      <c r="L1383" t="str">
        <v>2024 data not available yet.</v>
      </c>
      <c r="M1383" t="str">
        <v>2024 data not available yet.</v>
      </c>
    </row>
    <row r="1384" spans="1:13">
      <c r="A1384" s="9" t="s">
        <v>496</v>
      </c>
      <c r="B1384" s="10" t="s">
        <v>497</v>
      </c>
      <c r="C1384">
        <v>2024</v>
      </c>
      <c r="D1384" t="s">
        <v>26</v>
      </c>
      <c r="E1384" s="3" t="str">
        <v>2024 data not available yet.</v>
      </c>
      <c r="F1384" s="3" t="str">
        <v>2024 data not available yet.</v>
      </c>
      <c r="G1384" t="str">
        <v>2024 data not available yet.</v>
      </c>
      <c r="H1384" t="str">
        <v>2024 data not available yet.</v>
      </c>
      <c r="I1384" t="str">
        <v>2024 data not available yet.</v>
      </c>
      <c r="J1384" t="str">
        <v>2024 data not available yet.</v>
      </c>
      <c r="K1384" t="str">
        <v>2024 data not available yet.</v>
      </c>
      <c r="L1384" t="str">
        <v>2024 data not available yet.</v>
      </c>
      <c r="M1384" t="str">
        <v>2024 data not available yet.</v>
      </c>
    </row>
    <row r="1385" spans="1:13">
      <c r="A1385" s="9" t="s">
        <v>498</v>
      </c>
      <c r="B1385" s="10" t="s">
        <v>499</v>
      </c>
      <c r="C1385">
        <v>2024</v>
      </c>
      <c r="D1385" t="s">
        <v>26</v>
      </c>
      <c r="E1385" s="3" t="str">
        <v>2024 data not available yet.</v>
      </c>
      <c r="F1385" s="3" t="str">
        <v>2024 data not available yet.</v>
      </c>
      <c r="G1385" t="str">
        <v>2024 data not available yet.</v>
      </c>
      <c r="H1385" t="str">
        <v>2024 data not available yet.</v>
      </c>
      <c r="I1385" t="str">
        <v>2024 data not available yet.</v>
      </c>
      <c r="J1385" t="str">
        <v>2024 data not available yet.</v>
      </c>
      <c r="K1385" t="str">
        <v>2024 data not available yet.</v>
      </c>
      <c r="L1385" t="str">
        <v>2024 data not available yet.</v>
      </c>
      <c r="M1385" t="str">
        <v>2024 data not available yet.</v>
      </c>
    </row>
    <row r="1386" spans="1:13">
      <c r="A1386" s="9" t="s">
        <v>500</v>
      </c>
      <c r="B1386" s="10" t="s">
        <v>501</v>
      </c>
      <c r="C1386">
        <v>2024</v>
      </c>
      <c r="D1386" t="s">
        <v>26</v>
      </c>
      <c r="E1386" s="3" t="str">
        <v>2024 data not available yet.</v>
      </c>
      <c r="F1386" s="3" t="str">
        <v>2024 data not available yet.</v>
      </c>
      <c r="G1386" t="str">
        <v>2024 data not available yet.</v>
      </c>
      <c r="H1386" t="str">
        <v>2024 data not available yet.</v>
      </c>
      <c r="I1386" t="str">
        <v>2024 data not available yet.</v>
      </c>
      <c r="J1386" t="str">
        <v>2024 data not available yet.</v>
      </c>
      <c r="K1386" t="str">
        <v>2024 data not available yet.</v>
      </c>
      <c r="L1386" t="str">
        <v>2024 data not available yet.</v>
      </c>
      <c r="M1386" t="str">
        <v>2024 data not available yet.</v>
      </c>
    </row>
    <row r="1387" spans="1:13">
      <c r="A1387" s="9" t="s">
        <v>502</v>
      </c>
      <c r="B1387" s="10" t="s">
        <v>503</v>
      </c>
      <c r="C1387">
        <v>2024</v>
      </c>
      <c r="D1387" t="s">
        <v>26</v>
      </c>
      <c r="E1387" s="3" t="str">
        <v>2024 data not available yet.</v>
      </c>
      <c r="F1387" s="3" t="str">
        <v>2024 data not available yet.</v>
      </c>
      <c r="G1387" t="str">
        <v>2024 data not available yet.</v>
      </c>
      <c r="H1387" t="str">
        <v>2024 data not available yet.</v>
      </c>
      <c r="I1387" t="str">
        <v>2024 data not available yet.</v>
      </c>
      <c r="J1387" t="str">
        <v>2024 data not available yet.</v>
      </c>
      <c r="K1387" t="str">
        <v>2024 data not available yet.</v>
      </c>
      <c r="L1387" t="str">
        <v>2024 data not available yet.</v>
      </c>
      <c r="M1387" t="str">
        <v>2024 data not available yet.</v>
      </c>
    </row>
    <row r="1388" spans="1:13">
      <c r="A1388" s="9" t="s">
        <v>504</v>
      </c>
      <c r="B1388" s="10" t="s">
        <v>505</v>
      </c>
      <c r="C1388">
        <v>2024</v>
      </c>
      <c r="D1388" t="s">
        <v>26</v>
      </c>
      <c r="E1388" s="3" t="str">
        <v>2024 data not available yet.</v>
      </c>
      <c r="F1388" s="3" t="str">
        <v>2024 data not available yet.</v>
      </c>
      <c r="G1388" t="str">
        <v>2024 data not available yet.</v>
      </c>
      <c r="H1388" t="str">
        <v>2024 data not available yet.</v>
      </c>
      <c r="I1388" t="str">
        <v>2024 data not available yet.</v>
      </c>
      <c r="J1388" t="str">
        <v>2024 data not available yet.</v>
      </c>
      <c r="K1388" t="str">
        <v>2024 data not available yet.</v>
      </c>
      <c r="L1388" t="str">
        <v>2024 data not available yet.</v>
      </c>
      <c r="M1388" t="str">
        <v>2024 data not available yet.</v>
      </c>
    </row>
    <row r="1389" spans="1:13">
      <c r="A1389" s="9" t="s">
        <v>506</v>
      </c>
      <c r="B1389" s="10" t="s">
        <v>507</v>
      </c>
      <c r="C1389">
        <v>2024</v>
      </c>
      <c r="D1389" t="s">
        <v>26</v>
      </c>
      <c r="E1389" s="3" t="str">
        <v>2024 data not available yet.</v>
      </c>
      <c r="F1389" s="3" t="str">
        <v>2024 data not available yet.</v>
      </c>
      <c r="G1389" t="str">
        <v>2024 data not available yet.</v>
      </c>
      <c r="H1389" t="str">
        <v>2024 data not available yet.</v>
      </c>
      <c r="I1389" t="str">
        <v>2024 data not available yet.</v>
      </c>
      <c r="J1389" t="str">
        <v>2024 data not available yet.</v>
      </c>
      <c r="K1389" t="str">
        <v>2024 data not available yet.</v>
      </c>
      <c r="L1389" t="str">
        <v>2024 data not available yet.</v>
      </c>
      <c r="M1389" t="str">
        <v>2024 data not available yet.</v>
      </c>
    </row>
    <row r="1390" spans="1:13">
      <c r="A1390" s="9" t="s">
        <v>508</v>
      </c>
      <c r="B1390" s="10" t="s">
        <v>509</v>
      </c>
      <c r="C1390">
        <v>2024</v>
      </c>
      <c r="D1390" t="s">
        <v>26</v>
      </c>
      <c r="E1390" s="3" t="str">
        <v>2024 data not available yet.</v>
      </c>
      <c r="F1390" s="3" t="str">
        <v>2024 data not available yet.</v>
      </c>
      <c r="G1390" t="str">
        <v>2024 data not available yet.</v>
      </c>
      <c r="H1390" t="str">
        <v>2024 data not available yet.</v>
      </c>
      <c r="I1390" t="str">
        <v>2024 data not available yet.</v>
      </c>
      <c r="J1390" t="str">
        <v>2024 data not available yet.</v>
      </c>
      <c r="K1390" t="str">
        <v>2024 data not available yet.</v>
      </c>
      <c r="L1390" t="str">
        <v>2024 data not available yet.</v>
      </c>
      <c r="M1390" t="str">
        <v>2024 data not available yet.</v>
      </c>
    </row>
    <row r="1391" spans="1:13">
      <c r="A1391" s="9" t="s">
        <v>510</v>
      </c>
      <c r="B1391" s="10" t="s">
        <v>511</v>
      </c>
      <c r="C1391">
        <v>2024</v>
      </c>
      <c r="D1391" t="s">
        <v>26</v>
      </c>
      <c r="E1391" s="3" t="str">
        <v>2024 data not available yet.</v>
      </c>
      <c r="F1391" s="3" t="str">
        <v>2024 data not available yet.</v>
      </c>
      <c r="G1391" t="str">
        <v>2024 data not available yet.</v>
      </c>
      <c r="H1391" t="str">
        <v>2024 data not available yet.</v>
      </c>
      <c r="I1391" t="str">
        <v>2024 data not available yet.</v>
      </c>
      <c r="J1391" t="str">
        <v>2024 data not available yet.</v>
      </c>
      <c r="K1391" t="str">
        <v>2024 data not available yet.</v>
      </c>
      <c r="L1391" t="str">
        <v>2024 data not available yet.</v>
      </c>
      <c r="M1391" t="str">
        <v>2024 data not available yet.</v>
      </c>
    </row>
    <row r="1392" spans="1:13">
      <c r="A1392" s="9" t="s">
        <v>512</v>
      </c>
      <c r="B1392" s="10" t="s">
        <v>513</v>
      </c>
      <c r="C1392">
        <v>2024</v>
      </c>
      <c r="D1392" t="s">
        <v>26</v>
      </c>
      <c r="E1392" s="3" t="str">
        <v>2024 data not available yet.</v>
      </c>
      <c r="F1392" s="3" t="str">
        <v>2024 data not available yet.</v>
      </c>
      <c r="G1392" t="str">
        <v>2024 data not available yet.</v>
      </c>
      <c r="H1392" t="str">
        <v>2024 data not available yet.</v>
      </c>
      <c r="I1392" t="str">
        <v>2024 data not available yet.</v>
      </c>
      <c r="J1392" t="str">
        <v>2024 data not available yet.</v>
      </c>
      <c r="K1392" t="str">
        <v>2024 data not available yet.</v>
      </c>
      <c r="L1392" t="str">
        <v>2024 data not available yet.</v>
      </c>
      <c r="M1392" t="str">
        <v>2024 data not available yet.</v>
      </c>
    </row>
    <row r="1393" spans="1:13">
      <c r="A1393" s="9" t="s">
        <v>514</v>
      </c>
      <c r="B1393" s="10" t="s">
        <v>515</v>
      </c>
      <c r="C1393">
        <v>2024</v>
      </c>
      <c r="D1393" t="s">
        <v>26</v>
      </c>
      <c r="E1393" s="3" t="str">
        <v>2024 data not available yet.</v>
      </c>
      <c r="F1393" s="3" t="str">
        <v>2024 data not available yet.</v>
      </c>
      <c r="G1393" t="str">
        <v>2024 data not available yet.</v>
      </c>
      <c r="H1393" t="str">
        <v>2024 data not available yet.</v>
      </c>
      <c r="I1393" t="str">
        <v>2024 data not available yet.</v>
      </c>
      <c r="J1393" t="str">
        <v>2024 data not available yet.</v>
      </c>
      <c r="K1393" t="str">
        <v>2024 data not available yet.</v>
      </c>
      <c r="L1393" t="str">
        <v>2024 data not available yet.</v>
      </c>
      <c r="M1393" t="str">
        <v>2024 data not available yet.</v>
      </c>
    </row>
    <row r="1394" spans="1:13">
      <c r="A1394" s="9" t="s">
        <v>516</v>
      </c>
      <c r="B1394" s="10" t="s">
        <v>517</v>
      </c>
      <c r="C1394">
        <v>2024</v>
      </c>
      <c r="D1394" t="s">
        <v>26</v>
      </c>
      <c r="E1394" s="3">
        <v>18794316000</v>
      </c>
      <c r="F1394" s="3">
        <v>18794316000</v>
      </c>
      <c r="G1394">
        <v>35519000</v>
      </c>
      <c r="H1394">
        <v>4911000</v>
      </c>
      <c r="I1394">
        <v>1166002000</v>
      </c>
      <c r="J1394">
        <v>1436372000</v>
      </c>
      <c r="K1394">
        <v>1</v>
      </c>
      <c r="L1394">
        <v>6.2040140000000001E-2</v>
      </c>
      <c r="M1394">
        <v>7.6425873000000005E-2</v>
      </c>
    </row>
    <row r="1395" spans="1:13">
      <c r="A1395" s="9" t="s">
        <v>518</v>
      </c>
      <c r="B1395" s="10" t="s">
        <v>519</v>
      </c>
      <c r="C1395">
        <v>2024</v>
      </c>
      <c r="D1395" t="s">
        <v>26</v>
      </c>
      <c r="E1395" s="3">
        <v>5176091000</v>
      </c>
      <c r="F1395" s="3">
        <v>5176091000</v>
      </c>
      <c r="G1395">
        <v>0</v>
      </c>
      <c r="H1395">
        <v>0</v>
      </c>
      <c r="I1395">
        <v>332343000</v>
      </c>
      <c r="J1395">
        <v>0</v>
      </c>
      <c r="K1395">
        <v>1</v>
      </c>
      <c r="L1395">
        <v>6.4207333000000005E-2</v>
      </c>
      <c r="M1395">
        <v>0</v>
      </c>
    </row>
    <row r="1396" spans="1:13">
      <c r="A1396" s="9" t="s">
        <v>520</v>
      </c>
      <c r="B1396" s="10" t="s">
        <v>521</v>
      </c>
      <c r="C1396">
        <v>2024</v>
      </c>
      <c r="D1396" t="s">
        <v>26</v>
      </c>
      <c r="E1396" s="3" t="str">
        <v>2024 data not available yet.</v>
      </c>
      <c r="F1396" s="3" t="str">
        <v>2024 data not available yet.</v>
      </c>
      <c r="G1396" t="str">
        <v>2024 data not available yet.</v>
      </c>
      <c r="H1396" t="str">
        <v>2024 data not available yet.</v>
      </c>
      <c r="I1396" t="str">
        <v>2024 data not available yet.</v>
      </c>
      <c r="J1396" t="str">
        <v>2024 data not available yet.</v>
      </c>
      <c r="K1396" t="str">
        <v>2024 data not available yet.</v>
      </c>
      <c r="L1396" t="str">
        <v>2024 data not available yet.</v>
      </c>
      <c r="M1396" t="str">
        <v>2024 data not available yet.</v>
      </c>
    </row>
    <row r="1397" spans="1:13">
      <c r="A1397" s="9" t="s">
        <v>522</v>
      </c>
      <c r="B1397" s="10" t="s">
        <v>523</v>
      </c>
      <c r="C1397">
        <v>2024</v>
      </c>
      <c r="D1397" t="s">
        <v>26</v>
      </c>
      <c r="E1397" s="3">
        <v>1379606000</v>
      </c>
      <c r="F1397" s="3">
        <v>1379606000</v>
      </c>
      <c r="G1397">
        <v>0</v>
      </c>
      <c r="H1397">
        <v>0</v>
      </c>
      <c r="I1397">
        <v>98195000</v>
      </c>
      <c r="J1397">
        <v>0</v>
      </c>
      <c r="K1397">
        <v>1</v>
      </c>
      <c r="L1397">
        <v>7.1176117999999997E-2</v>
      </c>
      <c r="M1397">
        <v>0</v>
      </c>
    </row>
    <row r="1398" spans="1:13">
      <c r="A1398" s="9" t="s">
        <v>524</v>
      </c>
      <c r="B1398" s="10" t="s">
        <v>525</v>
      </c>
      <c r="C1398">
        <v>2024</v>
      </c>
      <c r="D1398" t="s">
        <v>26</v>
      </c>
      <c r="E1398" s="3" t="str">
        <v>2024 data not available yet.</v>
      </c>
      <c r="F1398" s="3" t="str">
        <v>2024 data not available yet.</v>
      </c>
      <c r="G1398" t="str">
        <v>2024 data not available yet.</v>
      </c>
      <c r="H1398" t="str">
        <v>2024 data not available yet.</v>
      </c>
      <c r="I1398" t="str">
        <v>2024 data not available yet.</v>
      </c>
      <c r="J1398" t="str">
        <v>2024 data not available yet.</v>
      </c>
      <c r="K1398" t="str">
        <v>2024 data not available yet.</v>
      </c>
      <c r="L1398" t="str">
        <v>2024 data not available yet.</v>
      </c>
      <c r="M1398" t="str">
        <v>2024 data not available yet.</v>
      </c>
    </row>
    <row r="1399" spans="1:13">
      <c r="A1399" s="9" t="s">
        <v>526</v>
      </c>
      <c r="B1399" s="10" t="s">
        <v>527</v>
      </c>
      <c r="C1399">
        <v>2024</v>
      </c>
      <c r="D1399" t="s">
        <v>26</v>
      </c>
      <c r="E1399" s="3" t="str">
        <v>2024 data not available yet.</v>
      </c>
      <c r="F1399" s="3" t="str">
        <v>2024 data not available yet.</v>
      </c>
      <c r="G1399" t="str">
        <v>2024 data not available yet.</v>
      </c>
      <c r="H1399" t="str">
        <v>2024 data not available yet.</v>
      </c>
      <c r="I1399" t="str">
        <v>2024 data not available yet.</v>
      </c>
      <c r="J1399" t="str">
        <v>2024 data not available yet.</v>
      </c>
      <c r="K1399" t="str">
        <v>2024 data not available yet.</v>
      </c>
      <c r="L1399" t="str">
        <v>2024 data not available yet.</v>
      </c>
      <c r="M1399" t="str">
        <v>2024 data not available yet.</v>
      </c>
    </row>
    <row r="1400" spans="1:13">
      <c r="A1400" s="9" t="s">
        <v>528</v>
      </c>
      <c r="B1400" s="10" t="s">
        <v>529</v>
      </c>
      <c r="C1400">
        <v>2024</v>
      </c>
      <c r="D1400" t="s">
        <v>26</v>
      </c>
      <c r="E1400" s="3" t="str">
        <v>2024 data not available yet.</v>
      </c>
      <c r="F1400" s="3" t="str">
        <v>2024 data not available yet.</v>
      </c>
      <c r="G1400" t="str">
        <v>2024 data not available yet.</v>
      </c>
      <c r="H1400" t="str">
        <v>2024 data not available yet.</v>
      </c>
      <c r="I1400" t="str">
        <v>2024 data not available yet.</v>
      </c>
      <c r="J1400" t="str">
        <v>2024 data not available yet.</v>
      </c>
      <c r="K1400" t="str">
        <v>2024 data not available yet.</v>
      </c>
      <c r="L1400" t="str">
        <v>2024 data not available yet.</v>
      </c>
      <c r="M1400" t="str">
        <v>2024 data not available yet.</v>
      </c>
    </row>
    <row r="1401" spans="1:13">
      <c r="A1401" s="9" t="s">
        <v>530</v>
      </c>
      <c r="B1401" s="10" t="s">
        <v>531</v>
      </c>
      <c r="C1401">
        <v>2024</v>
      </c>
      <c r="D1401" t="s">
        <v>26</v>
      </c>
      <c r="E1401" s="3" t="str">
        <v>2024 data not available yet.</v>
      </c>
      <c r="F1401" s="3" t="str">
        <v>2024 data not available yet.</v>
      </c>
      <c r="G1401" t="str">
        <v>2024 data not available yet.</v>
      </c>
      <c r="H1401" t="str">
        <v>2024 data not available yet.</v>
      </c>
      <c r="I1401" t="str">
        <v>2024 data not available yet.</v>
      </c>
      <c r="J1401" t="str">
        <v>2024 data not available yet.</v>
      </c>
      <c r="K1401" t="str">
        <v>2024 data not available yet.</v>
      </c>
      <c r="L1401" t="str">
        <v>2024 data not available yet.</v>
      </c>
      <c r="M1401" t="str">
        <v>2024 data not available yet.</v>
      </c>
    </row>
    <row r="1402" spans="1:13">
      <c r="A1402" s="9" t="s">
        <v>532</v>
      </c>
      <c r="B1402" s="10" t="s">
        <v>533</v>
      </c>
      <c r="C1402">
        <v>2024</v>
      </c>
      <c r="D1402" t="s">
        <v>26</v>
      </c>
      <c r="E1402" s="3" t="str">
        <v>2024 data not available yet.</v>
      </c>
      <c r="F1402" s="3" t="str">
        <v>2024 data not available yet.</v>
      </c>
      <c r="G1402" t="str">
        <v>2024 data not available yet.</v>
      </c>
      <c r="H1402" t="str">
        <v>2024 data not available yet.</v>
      </c>
      <c r="I1402" t="str">
        <v>2024 data not available yet.</v>
      </c>
      <c r="J1402" t="str">
        <v>2024 data not available yet.</v>
      </c>
      <c r="K1402" t="str">
        <v>2024 data not available yet.</v>
      </c>
      <c r="L1402" t="str">
        <v>2024 data not available yet.</v>
      </c>
      <c r="M1402" t="str">
        <v>2024 data not available yet.</v>
      </c>
    </row>
    <row r="1403" spans="1:13">
      <c r="A1403" s="9" t="s">
        <v>534</v>
      </c>
      <c r="B1403" s="10" t="s">
        <v>535</v>
      </c>
      <c r="C1403">
        <v>2024</v>
      </c>
      <c r="D1403" t="s">
        <v>26</v>
      </c>
      <c r="E1403" s="3" t="str">
        <v>2024 data not available yet.</v>
      </c>
      <c r="F1403" s="3" t="str">
        <v>2024 data not available yet.</v>
      </c>
      <c r="G1403" t="str">
        <v>2024 data not available yet.</v>
      </c>
      <c r="H1403" t="str">
        <v>2024 data not available yet.</v>
      </c>
      <c r="I1403" t="str">
        <v>2024 data not available yet.</v>
      </c>
      <c r="J1403" t="str">
        <v>2024 data not available yet.</v>
      </c>
      <c r="K1403" t="str">
        <v>2024 data not available yet.</v>
      </c>
      <c r="L1403" t="str">
        <v>2024 data not available yet.</v>
      </c>
      <c r="M1403" t="str">
        <v>2024 data not available yet.</v>
      </c>
    </row>
    <row r="1404" spans="1:13">
      <c r="A1404" s="9" t="s">
        <v>536</v>
      </c>
      <c r="B1404" s="10" t="s">
        <v>537</v>
      </c>
      <c r="C1404">
        <v>2024</v>
      </c>
      <c r="D1404" t="s">
        <v>26</v>
      </c>
      <c r="E1404" s="3" t="str">
        <v>2024 data not available yet.</v>
      </c>
      <c r="F1404" s="3" t="str">
        <v>2024 data not available yet.</v>
      </c>
      <c r="G1404" t="str">
        <v>2024 data not available yet.</v>
      </c>
      <c r="H1404" t="str">
        <v>2024 data not available yet.</v>
      </c>
      <c r="I1404" t="str">
        <v>2024 data not available yet.</v>
      </c>
      <c r="J1404" t="str">
        <v>2024 data not available yet.</v>
      </c>
      <c r="K1404" t="str">
        <v>2024 data not available yet.</v>
      </c>
      <c r="L1404" t="str">
        <v>2024 data not available yet.</v>
      </c>
      <c r="M1404" t="str">
        <v>2024 data not available yet.</v>
      </c>
    </row>
    <row r="1405" spans="1:13">
      <c r="A1405" s="9" t="s">
        <v>538</v>
      </c>
      <c r="B1405" s="10" t="s">
        <v>539</v>
      </c>
      <c r="C1405">
        <v>2024</v>
      </c>
      <c r="D1405" t="s">
        <v>26</v>
      </c>
      <c r="E1405" s="3" t="str">
        <v>2024 data not available yet.</v>
      </c>
      <c r="F1405" s="3" t="str">
        <v>2024 data not available yet.</v>
      </c>
      <c r="G1405" t="str">
        <v>2024 data not available yet.</v>
      </c>
      <c r="H1405" t="str">
        <v>2024 data not available yet.</v>
      </c>
      <c r="I1405" t="str">
        <v>2024 data not available yet.</v>
      </c>
      <c r="J1405" t="str">
        <v>2024 data not available yet.</v>
      </c>
      <c r="K1405" t="str">
        <v>2024 data not available yet.</v>
      </c>
      <c r="L1405" t="str">
        <v>2024 data not available yet.</v>
      </c>
      <c r="M1405" t="str">
        <v>2024 data not available yet.</v>
      </c>
    </row>
    <row r="1406" spans="1:13">
      <c r="A1406" s="9" t="s">
        <v>540</v>
      </c>
      <c r="B1406" s="10" t="s">
        <v>541</v>
      </c>
      <c r="C1406">
        <v>2024</v>
      </c>
      <c r="D1406" t="s">
        <v>26</v>
      </c>
      <c r="E1406" s="3" t="str">
        <v>2024 data not available yet.</v>
      </c>
      <c r="F1406" s="3" t="str">
        <v>2024 data not available yet.</v>
      </c>
      <c r="G1406" t="str">
        <v>2024 data not available yet.</v>
      </c>
      <c r="H1406" t="str">
        <v>2024 data not available yet.</v>
      </c>
      <c r="I1406" t="str">
        <v>2024 data not available yet.</v>
      </c>
      <c r="J1406" t="str">
        <v>2024 data not available yet.</v>
      </c>
      <c r="K1406" t="str">
        <v>2024 data not available yet.</v>
      </c>
      <c r="L1406" t="str">
        <v>2024 data not available yet.</v>
      </c>
      <c r="M1406" t="str">
        <v>2024 data not available yet.</v>
      </c>
    </row>
    <row r="1407" spans="1:13">
      <c r="A1407" s="9" t="s">
        <v>542</v>
      </c>
      <c r="B1407" s="10" t="s">
        <v>543</v>
      </c>
      <c r="C1407">
        <v>2024</v>
      </c>
      <c r="D1407" t="s">
        <v>26</v>
      </c>
      <c r="E1407" s="3" t="str">
        <v>Unavailable</v>
      </c>
      <c r="F1407" s="3" t="str">
        <v>Unavailable</v>
      </c>
      <c r="G1407" t="str">
        <v>Unavailable</v>
      </c>
      <c r="H1407" t="str">
        <v>Unavailable</v>
      </c>
      <c r="I1407" t="str">
        <v>Unavailable</v>
      </c>
      <c r="J1407" t="str">
        <v>Unavailable</v>
      </c>
      <c r="K1407" t="str">
        <v>Unavailable</v>
      </c>
      <c r="L1407" t="str">
        <v>Unavailable</v>
      </c>
      <c r="M1407" t="str">
        <v>Unavailable</v>
      </c>
    </row>
    <row r="1408" spans="1:13">
      <c r="A1408" s="9" t="s">
        <v>544</v>
      </c>
      <c r="B1408" s="10" t="s">
        <v>545</v>
      </c>
      <c r="C1408">
        <v>2024</v>
      </c>
      <c r="D1408" t="s">
        <v>26</v>
      </c>
      <c r="E1408" s="3" t="str">
        <v>Unavailable</v>
      </c>
      <c r="F1408" s="3" t="str">
        <v>Unavailable</v>
      </c>
      <c r="G1408" t="str">
        <v>Unavailable</v>
      </c>
      <c r="H1408" t="str">
        <v>Unavailable</v>
      </c>
      <c r="I1408" t="str">
        <v>Unavailable</v>
      </c>
      <c r="J1408" t="str">
        <v>Unavailable</v>
      </c>
      <c r="K1408" t="str">
        <v>Unavailable</v>
      </c>
      <c r="L1408" t="str">
        <v>Unavailable</v>
      </c>
      <c r="M1408" t="str">
        <v>Unavailable</v>
      </c>
    </row>
    <row r="1409" spans="1:13">
      <c r="A1409" s="9" t="s">
        <v>546</v>
      </c>
      <c r="B1409" s="10" t="s">
        <v>547</v>
      </c>
      <c r="C1409">
        <v>2024</v>
      </c>
      <c r="D1409" t="s">
        <v>26</v>
      </c>
      <c r="E1409" s="3" t="str">
        <v>Unavailable</v>
      </c>
      <c r="F1409" s="3" t="str">
        <v>Unavailable</v>
      </c>
      <c r="G1409" t="str">
        <v>Unavailable</v>
      </c>
      <c r="H1409" t="str">
        <v>Unavailable</v>
      </c>
      <c r="I1409" t="str">
        <v>Unavailable</v>
      </c>
      <c r="J1409" t="str">
        <v>Unavailable</v>
      </c>
      <c r="K1409" t="str">
        <v>Unavailable</v>
      </c>
      <c r="L1409" t="str">
        <v>Unavailable</v>
      </c>
      <c r="M1409" t="str">
        <v>Unavailable</v>
      </c>
    </row>
    <row r="1410" spans="1:13">
      <c r="A1410" s="9" t="s">
        <v>548</v>
      </c>
      <c r="B1410" s="10" t="s">
        <v>549</v>
      </c>
      <c r="C1410">
        <v>2024</v>
      </c>
      <c r="D1410" t="s">
        <v>26</v>
      </c>
      <c r="E1410" s="3" t="str">
        <v>Unavailable</v>
      </c>
      <c r="F1410" s="3" t="str">
        <v>Unavailable</v>
      </c>
      <c r="G1410" t="str">
        <v>Unavailable</v>
      </c>
      <c r="H1410" t="str">
        <v>Unavailable</v>
      </c>
      <c r="I1410" t="str">
        <v>Unavailable</v>
      </c>
      <c r="J1410" t="str">
        <v>Unavailable</v>
      </c>
      <c r="K1410" t="str">
        <v>Unavailable</v>
      </c>
      <c r="L1410" t="str">
        <v>Unavailable</v>
      </c>
      <c r="M1410" t="str">
        <v>Unavailable</v>
      </c>
    </row>
    <row r="1411" spans="1:13">
      <c r="A1411" s="9" t="s">
        <v>550</v>
      </c>
      <c r="B1411" s="10" t="s">
        <v>551</v>
      </c>
      <c r="C1411">
        <v>2024</v>
      </c>
      <c r="D1411" t="s">
        <v>26</v>
      </c>
      <c r="E1411" s="3" t="str">
        <v>Unavailable</v>
      </c>
      <c r="F1411" s="3" t="str">
        <v>Unavailable</v>
      </c>
      <c r="G1411" t="str">
        <v>Unavailable</v>
      </c>
      <c r="H1411" t="str">
        <v>Unavailable</v>
      </c>
      <c r="I1411" t="str">
        <v>Unavailable</v>
      </c>
      <c r="J1411" t="str">
        <v>Unavailable</v>
      </c>
      <c r="K1411" t="str">
        <v>Unavailable</v>
      </c>
      <c r="L1411" t="str">
        <v>Unavailable</v>
      </c>
      <c r="M1411" t="str">
        <v>Unavailable</v>
      </c>
    </row>
    <row r="1412" spans="1:13">
      <c r="A1412" s="9" t="s">
        <v>552</v>
      </c>
      <c r="B1412" s="10" t="s">
        <v>553</v>
      </c>
      <c r="C1412">
        <v>2024</v>
      </c>
      <c r="D1412" t="s">
        <v>26</v>
      </c>
      <c r="E1412" s="3" t="str">
        <v>Unavailable</v>
      </c>
      <c r="F1412" s="3" t="str">
        <v>Unavailable</v>
      </c>
      <c r="G1412" t="str">
        <v>Unavailable</v>
      </c>
      <c r="H1412" t="str">
        <v>Unavailable</v>
      </c>
      <c r="I1412" t="str">
        <v>Unavailable</v>
      </c>
      <c r="J1412" t="str">
        <v>Unavailable</v>
      </c>
      <c r="K1412" t="str">
        <v>Unavailable</v>
      </c>
      <c r="L1412" t="str">
        <v>Unavailable</v>
      </c>
      <c r="M1412" t="str">
        <v>Unavailable</v>
      </c>
    </row>
    <row r="1413" spans="1:13">
      <c r="A1413" s="9" t="s">
        <v>554</v>
      </c>
      <c r="B1413" s="10" t="s">
        <v>555</v>
      </c>
      <c r="C1413">
        <v>2024</v>
      </c>
      <c r="D1413" t="s">
        <v>26</v>
      </c>
      <c r="E1413" s="3" t="str">
        <v>Unavailable</v>
      </c>
      <c r="F1413" s="3" t="str">
        <v>Unavailable</v>
      </c>
      <c r="G1413" t="str">
        <v>Unavailable</v>
      </c>
      <c r="H1413" t="str">
        <v>Unavailable</v>
      </c>
      <c r="I1413" t="str">
        <v>Unavailable</v>
      </c>
      <c r="J1413" t="str">
        <v>Unavailable</v>
      </c>
      <c r="K1413" t="str">
        <v>Unavailable</v>
      </c>
      <c r="L1413" t="str">
        <v>Unavailable</v>
      </c>
      <c r="M1413" t="str">
        <v>Unavailable</v>
      </c>
    </row>
    <row r="1414" spans="1:13">
      <c r="A1414" s="9" t="s">
        <v>556</v>
      </c>
      <c r="B1414" s="10" t="s">
        <v>557</v>
      </c>
      <c r="C1414">
        <v>2024</v>
      </c>
      <c r="D1414" t="s">
        <v>26</v>
      </c>
      <c r="E1414" s="3" t="str">
        <v>2024 data not available yet.</v>
      </c>
      <c r="F1414" s="3" t="str">
        <v>2024 data not available yet.</v>
      </c>
      <c r="G1414" t="str">
        <v>2024 data not available yet.</v>
      </c>
      <c r="H1414" t="str">
        <v>2024 data not available yet.</v>
      </c>
      <c r="I1414" t="str">
        <v>2024 data not available yet.</v>
      </c>
      <c r="J1414" t="str">
        <v>2024 data not available yet.</v>
      </c>
      <c r="K1414" t="str">
        <v>2024 data not available yet.</v>
      </c>
      <c r="L1414" t="str">
        <v>2024 data not available yet.</v>
      </c>
      <c r="M1414" t="str">
        <v>2024 data not available yet.</v>
      </c>
    </row>
    <row r="1415" spans="1:13">
      <c r="A1415" s="9" t="s">
        <v>558</v>
      </c>
      <c r="B1415" s="10" t="s">
        <v>381</v>
      </c>
      <c r="C1415">
        <v>2024</v>
      </c>
      <c r="D1415" t="s">
        <v>26</v>
      </c>
      <c r="E1415" s="3" t="str">
        <v>2024 data not available yet.</v>
      </c>
      <c r="F1415" s="3" t="str">
        <v>2024 data not available yet.</v>
      </c>
      <c r="G1415" t="str">
        <v>2024 data not available yet.</v>
      </c>
      <c r="H1415" t="str">
        <v>2024 data not available yet.</v>
      </c>
      <c r="I1415" t="str">
        <v>2024 data not available yet.</v>
      </c>
      <c r="J1415" t="str">
        <v>2024 data not available yet.</v>
      </c>
      <c r="K1415" t="str">
        <v>2024 data not available yet.</v>
      </c>
      <c r="L1415" t="str">
        <v>2024 data not available yet.</v>
      </c>
      <c r="M1415" t="str">
        <v>2024 data not available yet.</v>
      </c>
    </row>
    <row r="1416" spans="1:13">
      <c r="A1416" s="9" t="s">
        <v>559</v>
      </c>
      <c r="B1416" s="10" t="s">
        <v>231</v>
      </c>
      <c r="C1416">
        <v>2024</v>
      </c>
      <c r="D1416" t="s">
        <v>26</v>
      </c>
      <c r="E1416" s="3" t="str">
        <v>2024 data not available yet.</v>
      </c>
      <c r="F1416" s="3" t="str">
        <v>2024 data not available yet.</v>
      </c>
      <c r="G1416" t="str">
        <v>2024 data not available yet.</v>
      </c>
      <c r="H1416" t="str">
        <v>2024 data not available yet.</v>
      </c>
      <c r="I1416" t="str">
        <v>2024 data not available yet.</v>
      </c>
      <c r="J1416" t="str">
        <v>2024 data not available yet.</v>
      </c>
      <c r="K1416" t="str">
        <v>2024 data not available yet.</v>
      </c>
      <c r="L1416" t="str">
        <v>2024 data not available yet.</v>
      </c>
      <c r="M1416" t="str">
        <v>2024 data not available yet.</v>
      </c>
    </row>
    <row r="1417" spans="1:13">
      <c r="A1417" s="9" t="s">
        <v>560</v>
      </c>
      <c r="B1417" s="10" t="s">
        <v>561</v>
      </c>
      <c r="C1417">
        <v>2024</v>
      </c>
      <c r="D1417" t="s">
        <v>26</v>
      </c>
      <c r="E1417" s="3" t="str">
        <v>2024 data not available yet.</v>
      </c>
      <c r="F1417" s="3" t="str">
        <v>2024 data not available yet.</v>
      </c>
      <c r="G1417" t="str">
        <v>2024 data not available yet.</v>
      </c>
      <c r="H1417" t="str">
        <v>2024 data not available yet.</v>
      </c>
      <c r="I1417" t="str">
        <v>2024 data not available yet.</v>
      </c>
      <c r="J1417" t="str">
        <v>2024 data not available yet.</v>
      </c>
      <c r="K1417" t="str">
        <v>2024 data not available yet.</v>
      </c>
      <c r="L1417" t="str">
        <v>2024 data not available yet.</v>
      </c>
      <c r="M1417" t="str">
        <v>2024 data not available yet.</v>
      </c>
    </row>
    <row r="1418" spans="1:13">
      <c r="A1418" s="9" t="s">
        <v>562</v>
      </c>
      <c r="B1418" s="10" t="s">
        <v>563</v>
      </c>
      <c r="C1418">
        <v>2024</v>
      </c>
      <c r="D1418" t="s">
        <v>26</v>
      </c>
      <c r="E1418" s="3" t="str">
        <v>2024 data not available yet.</v>
      </c>
      <c r="F1418" s="3" t="str">
        <v>2024 data not available yet.</v>
      </c>
      <c r="G1418" t="str">
        <v>2024 data not available yet.</v>
      </c>
      <c r="H1418" t="str">
        <v>2024 data not available yet.</v>
      </c>
      <c r="I1418" t="str">
        <v>2024 data not available yet.</v>
      </c>
      <c r="J1418" t="str">
        <v>2024 data not available yet.</v>
      </c>
      <c r="K1418" t="str">
        <v>2024 data not available yet.</v>
      </c>
      <c r="L1418" t="str">
        <v>2024 data not available yet.</v>
      </c>
      <c r="M1418" t="str">
        <v>2024 data not available yet.</v>
      </c>
    </row>
    <row r="1419" spans="1:13">
      <c r="A1419" s="9" t="s">
        <v>564</v>
      </c>
      <c r="B1419" s="10" t="s">
        <v>565</v>
      </c>
      <c r="C1419">
        <v>2024</v>
      </c>
      <c r="D1419" t="s">
        <v>26</v>
      </c>
      <c r="E1419" s="3" t="str">
        <v>2024 data not available yet.</v>
      </c>
      <c r="F1419" s="3" t="str">
        <v>2024 data not available yet.</v>
      </c>
      <c r="G1419" t="str">
        <v>2024 data not available yet.</v>
      </c>
      <c r="H1419" t="str">
        <v>2024 data not available yet.</v>
      </c>
      <c r="I1419" t="str">
        <v>2024 data not available yet.</v>
      </c>
      <c r="J1419" t="str">
        <v>2024 data not available yet.</v>
      </c>
      <c r="K1419" t="str">
        <v>2024 data not available yet.</v>
      </c>
      <c r="L1419" t="str">
        <v>2024 data not available yet.</v>
      </c>
      <c r="M1419" t="str">
        <v>2024 data not available yet.</v>
      </c>
    </row>
    <row r="1420" spans="1:13">
      <c r="A1420" s="9" t="s">
        <v>566</v>
      </c>
      <c r="B1420" s="10" t="s">
        <v>567</v>
      </c>
      <c r="C1420">
        <v>2024</v>
      </c>
      <c r="D1420" t="s">
        <v>26</v>
      </c>
      <c r="E1420" s="3" t="str">
        <v>2024 data not available yet.</v>
      </c>
      <c r="F1420" s="3" t="str">
        <v>2024 data not available yet.</v>
      </c>
      <c r="G1420" t="str">
        <v>2024 data not available yet.</v>
      </c>
      <c r="H1420" t="str">
        <v>2024 data not available yet.</v>
      </c>
      <c r="I1420" t="str">
        <v>2024 data not available yet.</v>
      </c>
      <c r="J1420" t="str">
        <v>2024 data not available yet.</v>
      </c>
      <c r="K1420" t="str">
        <v>2024 data not available yet.</v>
      </c>
      <c r="L1420" t="str">
        <v>2024 data not available yet.</v>
      </c>
      <c r="M1420" t="str">
        <v>2024 data not available yet.</v>
      </c>
    </row>
    <row r="1421" spans="1:13">
      <c r="A1421" s="9" t="s">
        <v>568</v>
      </c>
      <c r="B1421" s="10" t="s">
        <v>569</v>
      </c>
      <c r="C1421">
        <v>2024</v>
      </c>
      <c r="D1421" t="s">
        <v>26</v>
      </c>
      <c r="E1421" s="3" t="str">
        <v>2024 data not available yet.</v>
      </c>
      <c r="F1421" s="3" t="str">
        <v>2024 data not available yet.</v>
      </c>
      <c r="G1421" t="str">
        <v>2024 data not available yet.</v>
      </c>
      <c r="H1421" t="str">
        <v>2024 data not available yet.</v>
      </c>
      <c r="I1421" t="str">
        <v>2024 data not available yet.</v>
      </c>
      <c r="J1421" t="str">
        <v>2024 data not available yet.</v>
      </c>
      <c r="K1421" t="str">
        <v>2024 data not available yet.</v>
      </c>
      <c r="L1421" t="str">
        <v>2024 data not available yet.</v>
      </c>
      <c r="M1421" t="str">
        <v>2024 data not available yet.</v>
      </c>
    </row>
    <row r="1422" spans="1:13">
      <c r="A1422" s="9" t="s">
        <v>570</v>
      </c>
      <c r="B1422" s="10" t="s">
        <v>571</v>
      </c>
      <c r="C1422">
        <v>2024</v>
      </c>
      <c r="D1422" t="s">
        <v>26</v>
      </c>
      <c r="E1422" s="3" t="str">
        <v>2024 data not available yet.</v>
      </c>
      <c r="F1422" s="3" t="str">
        <v>2024 data not available yet.</v>
      </c>
      <c r="G1422" t="str">
        <v>2024 data not available yet.</v>
      </c>
      <c r="H1422" t="str">
        <v>2024 data not available yet.</v>
      </c>
      <c r="I1422" t="str">
        <v>2024 data not available yet.</v>
      </c>
      <c r="J1422" t="str">
        <v>2024 data not available yet.</v>
      </c>
      <c r="K1422" t="str">
        <v>2024 data not available yet.</v>
      </c>
      <c r="L1422" t="str">
        <v>2024 data not available yet.</v>
      </c>
      <c r="M1422" t="str">
        <v>2024 data not available yet.</v>
      </c>
    </row>
    <row r="1423" spans="1:13">
      <c r="A1423" s="9" t="s">
        <v>572</v>
      </c>
      <c r="B1423" s="10" t="s">
        <v>383</v>
      </c>
      <c r="C1423">
        <v>2024</v>
      </c>
      <c r="D1423" t="s">
        <v>26</v>
      </c>
      <c r="E1423" s="3" t="str">
        <v>2024 data not available yet.</v>
      </c>
      <c r="F1423" s="3" t="str">
        <v>2024 data not available yet.</v>
      </c>
      <c r="G1423" t="str">
        <v>2024 data not available yet.</v>
      </c>
      <c r="H1423" t="str">
        <v>2024 data not available yet.</v>
      </c>
      <c r="I1423" t="str">
        <v>2024 data not available yet.</v>
      </c>
      <c r="J1423" t="str">
        <v>2024 data not available yet.</v>
      </c>
      <c r="K1423" t="str">
        <v>2024 data not available yet.</v>
      </c>
      <c r="L1423" t="str">
        <v>2024 data not available yet.</v>
      </c>
      <c r="M1423" t="str">
        <v>2024 data not available yet.</v>
      </c>
    </row>
    <row r="1424" spans="1:13">
      <c r="A1424" s="9" t="s">
        <v>573</v>
      </c>
      <c r="B1424" s="10" t="s">
        <v>445</v>
      </c>
      <c r="C1424">
        <v>2024</v>
      </c>
      <c r="D1424" t="s">
        <v>26</v>
      </c>
      <c r="E1424" s="3" t="str">
        <v>2024 data not available yet.</v>
      </c>
      <c r="F1424" s="3" t="str">
        <v>2024 data not available yet.</v>
      </c>
      <c r="G1424" t="str">
        <v>2024 data not available yet.</v>
      </c>
      <c r="H1424" t="str">
        <v>2024 data not available yet.</v>
      </c>
      <c r="I1424" t="str">
        <v>2024 data not available yet.</v>
      </c>
      <c r="J1424" t="str">
        <v>2024 data not available yet.</v>
      </c>
      <c r="K1424" t="str">
        <v>2024 data not available yet.</v>
      </c>
      <c r="L1424" t="str">
        <v>2024 data not available yet.</v>
      </c>
      <c r="M1424" t="str">
        <v>2024 data not available yet.</v>
      </c>
    </row>
    <row r="1425" spans="1:13">
      <c r="A1425" s="9" t="s">
        <v>574</v>
      </c>
      <c r="B1425" s="10" t="s">
        <v>575</v>
      </c>
      <c r="C1425">
        <v>2024</v>
      </c>
      <c r="D1425" t="s">
        <v>26</v>
      </c>
      <c r="E1425" s="3" t="str">
        <v>2024 data not available yet.</v>
      </c>
      <c r="F1425" s="3" t="str">
        <v>2024 data not available yet.</v>
      </c>
      <c r="G1425" t="str">
        <v>2024 data not available yet.</v>
      </c>
      <c r="H1425" t="str">
        <v>2024 data not available yet.</v>
      </c>
      <c r="I1425" t="str">
        <v>2024 data not available yet.</v>
      </c>
      <c r="J1425" t="str">
        <v>2024 data not available yet.</v>
      </c>
      <c r="K1425" t="str">
        <v>2024 data not available yet.</v>
      </c>
      <c r="L1425" t="str">
        <v>2024 data not available yet.</v>
      </c>
      <c r="M1425" t="str">
        <v>2024 data not available yet.</v>
      </c>
    </row>
    <row r="1426" spans="1:13">
      <c r="A1426" s="9" t="s">
        <v>576</v>
      </c>
      <c r="B1426" s="10" t="s">
        <v>577</v>
      </c>
      <c r="C1426">
        <v>2024</v>
      </c>
      <c r="D1426" t="s">
        <v>26</v>
      </c>
      <c r="E1426" s="3" t="str">
        <v>2024 data not available yet.</v>
      </c>
      <c r="F1426" s="3" t="str">
        <v>2024 data not available yet.</v>
      </c>
      <c r="G1426" t="str">
        <v>2024 data not available yet.</v>
      </c>
      <c r="H1426" t="str">
        <v>2024 data not available yet.</v>
      </c>
      <c r="I1426" t="str">
        <v>2024 data not available yet.</v>
      </c>
      <c r="J1426" t="str">
        <v>2024 data not available yet.</v>
      </c>
      <c r="K1426" t="str">
        <v>2024 data not available yet.</v>
      </c>
      <c r="L1426" t="str">
        <v>2024 data not available yet.</v>
      </c>
      <c r="M1426" t="str">
        <v>2024 data not available yet.</v>
      </c>
    </row>
    <row r="1427" spans="1:13">
      <c r="A1427" s="9" t="s">
        <v>578</v>
      </c>
      <c r="B1427" s="10" t="s">
        <v>579</v>
      </c>
      <c r="C1427">
        <v>2024</v>
      </c>
      <c r="D1427" t="s">
        <v>26</v>
      </c>
      <c r="E1427" s="3" t="str">
        <v>2024 data not available yet.</v>
      </c>
      <c r="F1427" s="3" t="str">
        <v>2024 data not available yet.</v>
      </c>
      <c r="G1427" t="str">
        <v>2024 data not available yet.</v>
      </c>
      <c r="H1427" t="str">
        <v>2024 data not available yet.</v>
      </c>
      <c r="I1427" t="str">
        <v>2024 data not available yet.</v>
      </c>
      <c r="J1427" t="str">
        <v>2024 data not available yet.</v>
      </c>
      <c r="K1427" t="str">
        <v>2024 data not available yet.</v>
      </c>
      <c r="L1427" t="str">
        <v>2024 data not available yet.</v>
      </c>
      <c r="M1427" t="str">
        <v>2024 data not available yet.</v>
      </c>
    </row>
    <row r="1428" spans="1:13">
      <c r="A1428" s="9" t="s">
        <v>580</v>
      </c>
      <c r="B1428" s="10" t="s">
        <v>581</v>
      </c>
      <c r="C1428">
        <v>2024</v>
      </c>
      <c r="D1428" t="s">
        <v>26</v>
      </c>
      <c r="E1428" s="3" t="str">
        <v>2024 data not available yet.</v>
      </c>
      <c r="F1428" s="3" t="str">
        <v>2024 data not available yet.</v>
      </c>
      <c r="G1428" t="str">
        <v>2024 data not available yet.</v>
      </c>
      <c r="H1428" t="str">
        <v>2024 data not available yet.</v>
      </c>
      <c r="I1428" t="str">
        <v>2024 data not available yet.</v>
      </c>
      <c r="J1428" t="str">
        <v>2024 data not available yet.</v>
      </c>
      <c r="K1428" t="str">
        <v>2024 data not available yet.</v>
      </c>
      <c r="L1428" t="str">
        <v>2024 data not available yet.</v>
      </c>
      <c r="M1428" t="str">
        <v>2024 data not available yet.</v>
      </c>
    </row>
    <row r="1429" spans="1:13">
      <c r="A1429" s="9" t="s">
        <v>582</v>
      </c>
      <c r="B1429" s="10" t="s">
        <v>583</v>
      </c>
      <c r="C1429">
        <v>2024</v>
      </c>
      <c r="D1429" t="s">
        <v>26</v>
      </c>
      <c r="E1429" s="3" t="str">
        <v>2024 data not available yet.</v>
      </c>
      <c r="F1429" s="3" t="str">
        <v>2024 data not available yet.</v>
      </c>
      <c r="G1429" t="str">
        <v>2024 data not available yet.</v>
      </c>
      <c r="H1429" t="str">
        <v>2024 data not available yet.</v>
      </c>
      <c r="I1429" t="str">
        <v>2024 data not available yet.</v>
      </c>
      <c r="J1429" t="str">
        <v>2024 data not available yet.</v>
      </c>
      <c r="K1429" t="str">
        <v>2024 data not available yet.</v>
      </c>
      <c r="L1429" t="str">
        <v>2024 data not available yet.</v>
      </c>
      <c r="M1429" t="str">
        <v>2024 data not available yet.</v>
      </c>
    </row>
    <row r="1430" spans="1:13">
      <c r="A1430" s="9" t="s">
        <v>584</v>
      </c>
      <c r="B1430" s="10" t="s">
        <v>447</v>
      </c>
      <c r="C1430">
        <v>2024</v>
      </c>
      <c r="D1430" t="s">
        <v>26</v>
      </c>
      <c r="E1430" s="3" t="str">
        <v>2024 data not available yet.</v>
      </c>
      <c r="F1430" s="3" t="str">
        <v>2024 data not available yet.</v>
      </c>
      <c r="G1430" t="str">
        <v>2024 data not available yet.</v>
      </c>
      <c r="H1430" t="str">
        <v>2024 data not available yet.</v>
      </c>
      <c r="I1430" t="str">
        <v>2024 data not available yet.</v>
      </c>
      <c r="J1430" t="str">
        <v>2024 data not available yet.</v>
      </c>
      <c r="K1430" t="str">
        <v>2024 data not available yet.</v>
      </c>
      <c r="L1430" t="str">
        <v>2024 data not available yet.</v>
      </c>
      <c r="M1430" t="str">
        <v>2024 data not available yet.</v>
      </c>
    </row>
    <row r="1431" spans="1:13">
      <c r="A1431" s="9" t="s">
        <v>585</v>
      </c>
      <c r="B1431" s="10" t="s">
        <v>586</v>
      </c>
      <c r="C1431">
        <v>2024</v>
      </c>
      <c r="D1431" t="s">
        <v>26</v>
      </c>
      <c r="E1431" s="3" t="str">
        <v>2024 data not available yet.</v>
      </c>
      <c r="F1431" s="3" t="str">
        <v>2024 data not available yet.</v>
      </c>
      <c r="G1431" t="str">
        <v>2024 data not available yet.</v>
      </c>
      <c r="H1431" t="str">
        <v>2024 data not available yet.</v>
      </c>
      <c r="I1431" t="str">
        <v>2024 data not available yet.</v>
      </c>
      <c r="J1431" t="str">
        <v>2024 data not available yet.</v>
      </c>
      <c r="K1431" t="str">
        <v>2024 data not available yet.</v>
      </c>
      <c r="L1431" t="str">
        <v>2024 data not available yet.</v>
      </c>
      <c r="M1431" t="str">
        <v>2024 data not available yet.</v>
      </c>
    </row>
    <row r="1432" spans="1:13">
      <c r="A1432" s="9" t="s">
        <v>587</v>
      </c>
      <c r="B1432" s="10" t="s">
        <v>588</v>
      </c>
      <c r="C1432">
        <v>2024</v>
      </c>
      <c r="D1432" t="s">
        <v>26</v>
      </c>
      <c r="E1432" s="3" t="str">
        <v>2024 data not available yet.</v>
      </c>
      <c r="F1432" s="3" t="str">
        <v>2024 data not available yet.</v>
      </c>
      <c r="G1432" t="str">
        <v>2024 data not available yet.</v>
      </c>
      <c r="H1432" t="str">
        <v>2024 data not available yet.</v>
      </c>
      <c r="I1432" t="str">
        <v>2024 data not available yet.</v>
      </c>
      <c r="J1432" t="str">
        <v>2024 data not available yet.</v>
      </c>
      <c r="K1432" t="str">
        <v>2024 data not available yet.</v>
      </c>
      <c r="L1432" t="str">
        <v>2024 data not available yet.</v>
      </c>
      <c r="M1432" t="str">
        <v>2024 data not available yet.</v>
      </c>
    </row>
    <row r="1433" spans="1:13">
      <c r="A1433" s="9" t="s">
        <v>589</v>
      </c>
      <c r="B1433" s="10" t="s">
        <v>590</v>
      </c>
      <c r="C1433">
        <v>2024</v>
      </c>
      <c r="D1433" t="s">
        <v>26</v>
      </c>
      <c r="E1433" s="3" t="str">
        <v>2024 data not available yet.</v>
      </c>
      <c r="F1433" s="3" t="str">
        <v>2024 data not available yet.</v>
      </c>
      <c r="G1433" t="str">
        <v>2024 data not available yet.</v>
      </c>
      <c r="H1433" t="str">
        <v>2024 data not available yet.</v>
      </c>
      <c r="I1433" t="str">
        <v>2024 data not available yet.</v>
      </c>
      <c r="J1433" t="str">
        <v>2024 data not available yet.</v>
      </c>
      <c r="K1433" t="str">
        <v>2024 data not available yet.</v>
      </c>
      <c r="L1433" t="str">
        <v>2024 data not available yet.</v>
      </c>
      <c r="M1433" t="str">
        <v>2024 data not available yet.</v>
      </c>
    </row>
    <row r="1434" spans="1:13">
      <c r="A1434" s="9" t="s">
        <v>591</v>
      </c>
      <c r="B1434" s="10" t="s">
        <v>592</v>
      </c>
      <c r="C1434">
        <v>2024</v>
      </c>
      <c r="D1434" t="s">
        <v>26</v>
      </c>
      <c r="E1434" s="3" t="str">
        <v>2024 data not available yet.</v>
      </c>
      <c r="F1434" s="3" t="str">
        <v>2024 data not available yet.</v>
      </c>
      <c r="G1434" t="str">
        <v>2024 data not available yet.</v>
      </c>
      <c r="H1434" t="str">
        <v>2024 data not available yet.</v>
      </c>
      <c r="I1434" t="str">
        <v>2024 data not available yet.</v>
      </c>
      <c r="J1434" t="str">
        <v>2024 data not available yet.</v>
      </c>
      <c r="K1434" t="str">
        <v>2024 data not available yet.</v>
      </c>
      <c r="L1434" t="str">
        <v>2024 data not available yet.</v>
      </c>
      <c r="M1434" t="str">
        <v>2024 data not available yet.</v>
      </c>
    </row>
    <row r="1435" spans="1:13">
      <c r="A1435" s="9" t="s">
        <v>593</v>
      </c>
      <c r="B1435" s="10" t="s">
        <v>594</v>
      </c>
      <c r="C1435">
        <v>2024</v>
      </c>
      <c r="D1435" t="s">
        <v>26</v>
      </c>
      <c r="E1435" s="3" t="str">
        <v>2024 data not available yet.</v>
      </c>
      <c r="F1435" s="3" t="str">
        <v>2024 data not available yet.</v>
      </c>
      <c r="G1435" t="str">
        <v>2024 data not available yet.</v>
      </c>
      <c r="H1435" t="str">
        <v>2024 data not available yet.</v>
      </c>
      <c r="I1435" t="str">
        <v>2024 data not available yet.</v>
      </c>
      <c r="J1435" t="str">
        <v>2024 data not available yet.</v>
      </c>
      <c r="K1435" t="str">
        <v>2024 data not available yet.</v>
      </c>
      <c r="L1435" t="str">
        <v>2024 data not available yet.</v>
      </c>
      <c r="M1435" t="str">
        <v>2024 data not available yet.</v>
      </c>
    </row>
    <row r="1436" spans="1:13">
      <c r="A1436" s="9" t="s">
        <v>595</v>
      </c>
      <c r="B1436" s="10" t="s">
        <v>596</v>
      </c>
      <c r="C1436">
        <v>2024</v>
      </c>
      <c r="D1436" t="s">
        <v>26</v>
      </c>
      <c r="E1436" s="3" t="str">
        <v>2024 data not available yet.</v>
      </c>
      <c r="F1436" s="3" t="str">
        <v>2024 data not available yet.</v>
      </c>
      <c r="G1436" t="str">
        <v>2024 data not available yet.</v>
      </c>
      <c r="H1436" t="str">
        <v>2024 data not available yet.</v>
      </c>
      <c r="I1436" t="str">
        <v>2024 data not available yet.</v>
      </c>
      <c r="J1436" t="str">
        <v>2024 data not available yet.</v>
      </c>
      <c r="K1436" t="str">
        <v>2024 data not available yet.</v>
      </c>
      <c r="L1436" t="str">
        <v>2024 data not available yet.</v>
      </c>
      <c r="M1436" t="str">
        <v>2024 data not available yet.</v>
      </c>
    </row>
    <row r="1437" spans="1:13">
      <c r="A1437" s="9" t="s">
        <v>597</v>
      </c>
      <c r="B1437" s="10" t="s">
        <v>598</v>
      </c>
      <c r="C1437">
        <v>2024</v>
      </c>
      <c r="D1437" t="s">
        <v>26</v>
      </c>
      <c r="E1437" s="3" t="str">
        <v>2024 data not available yet.</v>
      </c>
      <c r="F1437" s="3" t="str">
        <v>2024 data not available yet.</v>
      </c>
      <c r="G1437" t="str">
        <v>2024 data not available yet.</v>
      </c>
      <c r="H1437" t="str">
        <v>2024 data not available yet.</v>
      </c>
      <c r="I1437" t="str">
        <v>2024 data not available yet.</v>
      </c>
      <c r="J1437" t="str">
        <v>2024 data not available yet.</v>
      </c>
      <c r="K1437" t="str">
        <v>2024 data not available yet.</v>
      </c>
      <c r="L1437" t="str">
        <v>2024 data not available yet.</v>
      </c>
      <c r="M1437" t="str">
        <v>2024 data not available yet.</v>
      </c>
    </row>
    <row r="1438" spans="1:13">
      <c r="A1438" s="9" t="s">
        <v>599</v>
      </c>
      <c r="B1438" s="10" t="s">
        <v>600</v>
      </c>
      <c r="C1438">
        <v>2024</v>
      </c>
      <c r="D1438" t="s">
        <v>26</v>
      </c>
      <c r="E1438" s="3">
        <v>217638378</v>
      </c>
      <c r="F1438" s="3">
        <v>57822217</v>
      </c>
      <c r="G1438">
        <v>10402254</v>
      </c>
      <c r="H1438">
        <v>0</v>
      </c>
      <c r="I1438">
        <v>27948450</v>
      </c>
      <c r="J1438">
        <v>37340203</v>
      </c>
      <c r="K1438">
        <v>0.26568024200000001</v>
      </c>
      <c r="L1438">
        <v>0.12841691899999999</v>
      </c>
      <c r="M1438">
        <v>0.17156993800000001</v>
      </c>
    </row>
    <row r="1439" spans="1:13">
      <c r="A1439" s="9" t="s">
        <v>601</v>
      </c>
      <c r="B1439" s="10" t="s">
        <v>602</v>
      </c>
      <c r="C1439">
        <v>2024</v>
      </c>
      <c r="D1439" t="s">
        <v>26</v>
      </c>
      <c r="E1439" s="3" t="str">
        <v>2024 data not available yet.</v>
      </c>
      <c r="F1439" s="3" t="str">
        <v>2024 data not available yet.</v>
      </c>
      <c r="G1439" t="str">
        <v>2024 data not available yet.</v>
      </c>
      <c r="H1439" t="str">
        <v>2024 data not available yet.</v>
      </c>
      <c r="I1439" t="str">
        <v>2024 data not available yet.</v>
      </c>
      <c r="J1439" t="str">
        <v>2024 data not available yet.</v>
      </c>
      <c r="K1439" t="str">
        <v>2024 data not available yet.</v>
      </c>
      <c r="L1439" t="str">
        <v>2024 data not available yet.</v>
      </c>
      <c r="M1439" t="str">
        <v>2024 data not available yet.</v>
      </c>
    </row>
    <row r="1440" spans="1:13">
      <c r="A1440" s="9" t="s">
        <v>603</v>
      </c>
      <c r="B1440" s="10" t="s">
        <v>604</v>
      </c>
      <c r="C1440">
        <v>2024</v>
      </c>
      <c r="D1440" t="s">
        <v>26</v>
      </c>
      <c r="E1440" s="3" t="str">
        <v>2024 data not available yet.</v>
      </c>
      <c r="F1440" s="3" t="str">
        <v>2024 data not available yet.</v>
      </c>
      <c r="G1440" t="str">
        <v>2024 data not available yet.</v>
      </c>
      <c r="H1440" t="str">
        <v>2024 data not available yet.</v>
      </c>
      <c r="I1440" t="str">
        <v>2024 data not available yet.</v>
      </c>
      <c r="J1440" t="str">
        <v>2024 data not available yet.</v>
      </c>
      <c r="K1440" t="str">
        <v>2024 data not available yet.</v>
      </c>
      <c r="L1440" t="str">
        <v>2024 data not available yet.</v>
      </c>
      <c r="M1440" t="str">
        <v>2024 data not available yet.</v>
      </c>
    </row>
    <row r="1441" spans="1:13">
      <c r="A1441" s="9" t="s">
        <v>605</v>
      </c>
      <c r="B1441" s="10" t="s">
        <v>606</v>
      </c>
      <c r="C1441">
        <v>2024</v>
      </c>
      <c r="D1441" t="s">
        <v>26</v>
      </c>
      <c r="E1441" s="3" t="str">
        <v>2024 data not available yet.</v>
      </c>
      <c r="F1441" s="3" t="str">
        <v>2024 data not available yet.</v>
      </c>
      <c r="G1441" t="str">
        <v>2024 data not available yet.</v>
      </c>
      <c r="H1441" t="str">
        <v>2024 data not available yet.</v>
      </c>
      <c r="I1441" t="str">
        <v>2024 data not available yet.</v>
      </c>
      <c r="J1441" t="str">
        <v>2024 data not available yet.</v>
      </c>
      <c r="K1441" t="str">
        <v>2024 data not available yet.</v>
      </c>
      <c r="L1441" t="str">
        <v>2024 data not available yet.</v>
      </c>
      <c r="M1441" t="str">
        <v>2024 data not available yet.</v>
      </c>
    </row>
    <row r="1442" spans="1:13">
      <c r="A1442" s="9" t="s">
        <v>607</v>
      </c>
      <c r="B1442" s="10" t="s">
        <v>608</v>
      </c>
      <c r="C1442">
        <v>2024</v>
      </c>
      <c r="D1442" t="s">
        <v>26</v>
      </c>
      <c r="E1442" s="3" t="str">
        <v>2024 data not available yet.</v>
      </c>
      <c r="F1442" s="3" t="str">
        <v>2024 data not available yet.</v>
      </c>
      <c r="G1442" t="str">
        <v>2024 data not available yet.</v>
      </c>
      <c r="H1442" t="str">
        <v>2024 data not available yet.</v>
      </c>
      <c r="I1442" t="str">
        <v>2024 data not available yet.</v>
      </c>
      <c r="J1442" t="str">
        <v>2024 data not available yet.</v>
      </c>
      <c r="K1442" t="str">
        <v>2024 data not available yet.</v>
      </c>
      <c r="L1442" t="str">
        <v>2024 data not available yet.</v>
      </c>
      <c r="M1442" t="str">
        <v>2024 data not available yet.</v>
      </c>
    </row>
    <row r="1443" spans="1:13">
      <c r="A1443" s="9" t="s">
        <v>609</v>
      </c>
      <c r="B1443" s="10" t="s">
        <v>610</v>
      </c>
      <c r="C1443">
        <v>2024</v>
      </c>
      <c r="D1443" t="s">
        <v>26</v>
      </c>
      <c r="E1443" s="3" t="str">
        <v>2024 data not available yet.</v>
      </c>
      <c r="F1443" s="3" t="str">
        <v>2024 data not available yet.</v>
      </c>
      <c r="G1443" t="str">
        <v>2024 data not available yet.</v>
      </c>
      <c r="H1443" t="str">
        <v>2024 data not available yet.</v>
      </c>
      <c r="I1443" t="str">
        <v>2024 data not available yet.</v>
      </c>
      <c r="J1443" t="str">
        <v>2024 data not available yet.</v>
      </c>
      <c r="K1443" t="str">
        <v>2024 data not available yet.</v>
      </c>
      <c r="L1443" t="str">
        <v>2024 data not available yet.</v>
      </c>
      <c r="M1443" t="str">
        <v>2024 data not available yet.</v>
      </c>
    </row>
    <row r="1444" spans="1:13">
      <c r="A1444" s="9" t="s">
        <v>611</v>
      </c>
      <c r="B1444" s="10" t="s">
        <v>612</v>
      </c>
      <c r="C1444">
        <v>2024</v>
      </c>
      <c r="D1444" t="s">
        <v>26</v>
      </c>
      <c r="E1444" s="3" t="str">
        <v>2024 data not available yet.</v>
      </c>
      <c r="F1444" s="3" t="str">
        <v>2024 data not available yet.</v>
      </c>
      <c r="G1444" t="str">
        <v>2024 data not available yet.</v>
      </c>
      <c r="H1444" t="str">
        <v>2024 data not available yet.</v>
      </c>
      <c r="I1444" t="str">
        <v>2024 data not available yet.</v>
      </c>
      <c r="J1444" t="str">
        <v>2024 data not available yet.</v>
      </c>
      <c r="K1444" t="str">
        <v>2024 data not available yet.</v>
      </c>
      <c r="L1444" t="str">
        <v>2024 data not available yet.</v>
      </c>
      <c r="M1444" t="str">
        <v>2024 data not available yet.</v>
      </c>
    </row>
    <row r="1445" spans="1:13">
      <c r="A1445" s="9" t="s">
        <v>613</v>
      </c>
      <c r="B1445" s="10" t="s">
        <v>614</v>
      </c>
      <c r="C1445">
        <v>2024</v>
      </c>
      <c r="D1445" t="s">
        <v>26</v>
      </c>
      <c r="E1445" s="3" t="str">
        <v>2024 data not available yet.</v>
      </c>
      <c r="F1445" s="3" t="str">
        <v>2024 data not available yet.</v>
      </c>
      <c r="G1445" t="str">
        <v>2024 data not available yet.</v>
      </c>
      <c r="H1445" t="str">
        <v>2024 data not available yet.</v>
      </c>
      <c r="I1445" t="str">
        <v>2024 data not available yet.</v>
      </c>
      <c r="J1445" t="str">
        <v>2024 data not available yet.</v>
      </c>
      <c r="K1445" t="str">
        <v>2024 data not available yet.</v>
      </c>
      <c r="L1445" t="str">
        <v>2024 data not available yet.</v>
      </c>
      <c r="M1445" t="str">
        <v>2024 data not available yet.</v>
      </c>
    </row>
    <row r="1446" spans="1:13">
      <c r="A1446" s="9" t="s">
        <v>615</v>
      </c>
      <c r="B1446" s="10" t="s">
        <v>616</v>
      </c>
      <c r="C1446">
        <v>2024</v>
      </c>
      <c r="D1446" t="s">
        <v>26</v>
      </c>
      <c r="E1446" s="3" t="str">
        <v>2024 data not available yet.</v>
      </c>
      <c r="F1446" s="3" t="str">
        <v>2024 data not available yet.</v>
      </c>
      <c r="G1446" t="str">
        <v>2024 data not available yet.</v>
      </c>
      <c r="H1446" t="str">
        <v>2024 data not available yet.</v>
      </c>
      <c r="I1446" t="str">
        <v>2024 data not available yet.</v>
      </c>
      <c r="J1446" t="str">
        <v>2024 data not available yet.</v>
      </c>
      <c r="K1446" t="str">
        <v>2024 data not available yet.</v>
      </c>
      <c r="L1446" t="str">
        <v>2024 data not available yet.</v>
      </c>
      <c r="M1446" t="str">
        <v>2024 data not available yet.</v>
      </c>
    </row>
    <row r="1447" spans="1:13">
      <c r="A1447" s="9" t="s">
        <v>617</v>
      </c>
      <c r="B1447" s="10" t="s">
        <v>618</v>
      </c>
      <c r="C1447">
        <v>2024</v>
      </c>
      <c r="D1447" t="s">
        <v>26</v>
      </c>
      <c r="E1447" s="3" t="str">
        <v>2024 data not available yet.</v>
      </c>
      <c r="F1447" s="3" t="str">
        <v>2024 data not available yet.</v>
      </c>
      <c r="G1447" t="str">
        <v>2024 data not available yet.</v>
      </c>
      <c r="H1447" t="str">
        <v>2024 data not available yet.</v>
      </c>
      <c r="I1447" t="str">
        <v>2024 data not available yet.</v>
      </c>
      <c r="J1447" t="str">
        <v>2024 data not available yet.</v>
      </c>
      <c r="K1447" t="str">
        <v>2024 data not available yet.</v>
      </c>
      <c r="L1447" t="str">
        <v>2024 data not available yet.</v>
      </c>
      <c r="M1447" t="str">
        <v>2024 data not available yet.</v>
      </c>
    </row>
    <row r="1448" spans="1:13">
      <c r="A1448" s="9" t="s">
        <v>619</v>
      </c>
      <c r="B1448" s="10" t="s">
        <v>620</v>
      </c>
      <c r="C1448">
        <v>2024</v>
      </c>
      <c r="D1448" t="s">
        <v>26</v>
      </c>
      <c r="E1448" s="3" t="str">
        <v>2024 data not available yet.</v>
      </c>
      <c r="F1448" s="3" t="str">
        <v>2024 data not available yet.</v>
      </c>
      <c r="G1448" t="str">
        <v>2024 data not available yet.</v>
      </c>
      <c r="H1448" t="str">
        <v>2024 data not available yet.</v>
      </c>
      <c r="I1448" t="str">
        <v>2024 data not available yet.</v>
      </c>
      <c r="J1448" t="str">
        <v>2024 data not available yet.</v>
      </c>
      <c r="K1448" t="str">
        <v>2024 data not available yet.</v>
      </c>
      <c r="L1448" t="str">
        <v>2024 data not available yet.</v>
      </c>
      <c r="M1448" t="str">
        <v>2024 data not available yet.</v>
      </c>
    </row>
    <row r="1449" spans="1:13">
      <c r="A1449" s="9" t="s">
        <v>621</v>
      </c>
      <c r="B1449" s="10" t="s">
        <v>622</v>
      </c>
      <c r="C1449">
        <v>2024</v>
      </c>
      <c r="D1449" t="s">
        <v>26</v>
      </c>
      <c r="E1449" s="3" t="str">
        <v>2024 data not available yet.</v>
      </c>
      <c r="F1449" s="3" t="str">
        <v>2024 data not available yet.</v>
      </c>
      <c r="G1449" t="str">
        <v>2024 data not available yet.</v>
      </c>
      <c r="H1449" t="str">
        <v>2024 data not available yet.</v>
      </c>
      <c r="I1449" t="str">
        <v>2024 data not available yet.</v>
      </c>
      <c r="J1449" t="str">
        <v>2024 data not available yet.</v>
      </c>
      <c r="K1449" t="str">
        <v>2024 data not available yet.</v>
      </c>
      <c r="L1449" t="str">
        <v>2024 data not available yet.</v>
      </c>
      <c r="M1449" t="str">
        <v>2024 data not available yet.</v>
      </c>
    </row>
    <row r="1450" spans="1:13">
      <c r="A1450" s="9" t="s">
        <v>623</v>
      </c>
      <c r="B1450" s="10" t="s">
        <v>624</v>
      </c>
      <c r="C1450">
        <v>2024</v>
      </c>
      <c r="D1450" t="s">
        <v>26</v>
      </c>
      <c r="E1450" s="3" t="str">
        <v>2024 data not available yet.</v>
      </c>
      <c r="F1450" s="3" t="str">
        <v>2024 data not available yet.</v>
      </c>
      <c r="G1450" t="str">
        <v>2024 data not available yet.</v>
      </c>
      <c r="H1450" t="str">
        <v>2024 data not available yet.</v>
      </c>
      <c r="I1450" t="str">
        <v>2024 data not available yet.</v>
      </c>
      <c r="J1450" t="str">
        <v>2024 data not available yet.</v>
      </c>
      <c r="K1450" t="str">
        <v>2024 data not available yet.</v>
      </c>
      <c r="L1450" t="str">
        <v>2024 data not available yet.</v>
      </c>
      <c r="M1450" t="str">
        <v>2024 data not available yet.</v>
      </c>
    </row>
    <row r="1451" spans="1:13">
      <c r="A1451" s="9" t="s">
        <v>625</v>
      </c>
      <c r="B1451" s="10" t="s">
        <v>626</v>
      </c>
      <c r="C1451">
        <v>2024</v>
      </c>
      <c r="D1451" t="s">
        <v>26</v>
      </c>
      <c r="E1451" s="3" t="str">
        <v>2024 data not available yet.</v>
      </c>
      <c r="F1451" s="3" t="str">
        <v>2024 data not available yet.</v>
      </c>
      <c r="G1451" t="str">
        <v>2024 data not available yet.</v>
      </c>
      <c r="H1451" t="str">
        <v>2024 data not available yet.</v>
      </c>
      <c r="I1451" t="str">
        <v>2024 data not available yet.</v>
      </c>
      <c r="J1451" t="str">
        <v>2024 data not available yet.</v>
      </c>
      <c r="K1451" t="str">
        <v>2024 data not available yet.</v>
      </c>
      <c r="L1451" t="str">
        <v>2024 data not available yet.</v>
      </c>
      <c r="M1451" t="str">
        <v>2024 data not available yet.</v>
      </c>
    </row>
    <row r="1452" spans="1:13">
      <c r="A1452" s="9" t="s">
        <v>627</v>
      </c>
      <c r="B1452" s="10" t="s">
        <v>628</v>
      </c>
      <c r="C1452">
        <v>2024</v>
      </c>
      <c r="D1452" t="s">
        <v>26</v>
      </c>
      <c r="E1452" s="3" t="str">
        <v>2024 data not available yet.</v>
      </c>
      <c r="F1452" s="3" t="str">
        <v>2024 data not available yet.</v>
      </c>
      <c r="G1452" t="str">
        <v>2024 data not available yet.</v>
      </c>
      <c r="H1452" t="str">
        <v>2024 data not available yet.</v>
      </c>
      <c r="I1452" t="str">
        <v>2024 data not available yet.</v>
      </c>
      <c r="J1452" t="str">
        <v>2024 data not available yet.</v>
      </c>
      <c r="K1452" t="str">
        <v>2024 data not available yet.</v>
      </c>
      <c r="L1452" t="str">
        <v>2024 data not available yet.</v>
      </c>
      <c r="M1452" t="str">
        <v>2024 data not available yet.</v>
      </c>
    </row>
    <row r="1453" spans="1:13">
      <c r="A1453" s="9" t="s">
        <v>629</v>
      </c>
      <c r="B1453" s="10" t="s">
        <v>630</v>
      </c>
      <c r="C1453">
        <v>2024</v>
      </c>
      <c r="D1453" t="s">
        <v>26</v>
      </c>
      <c r="E1453" s="3" t="str">
        <v>2024 data not available yet.</v>
      </c>
      <c r="F1453" s="3" t="str">
        <v>2024 data not available yet.</v>
      </c>
      <c r="G1453" t="str">
        <v>2024 data not available yet.</v>
      </c>
      <c r="H1453" t="str">
        <v>2024 data not available yet.</v>
      </c>
      <c r="I1453" t="str">
        <v>2024 data not available yet.</v>
      </c>
      <c r="J1453" t="str">
        <v>2024 data not available yet.</v>
      </c>
      <c r="K1453" t="str">
        <v>2024 data not available yet.</v>
      </c>
      <c r="L1453" t="str">
        <v>2024 data not available yet.</v>
      </c>
      <c r="M1453" t="str">
        <v>2024 data not available yet.</v>
      </c>
    </row>
    <row r="1454" spans="1:13">
      <c r="A1454" s="9" t="s">
        <v>631</v>
      </c>
      <c r="B1454" s="10" t="s">
        <v>632</v>
      </c>
      <c r="C1454">
        <v>2024</v>
      </c>
      <c r="D1454" t="s">
        <v>26</v>
      </c>
      <c r="E1454" s="3" t="str">
        <v>2024 data not available yet.</v>
      </c>
      <c r="F1454" s="3" t="str">
        <v>2024 data not available yet.</v>
      </c>
      <c r="G1454" t="str">
        <v>2024 data not available yet.</v>
      </c>
      <c r="H1454" t="str">
        <v>2024 data not available yet.</v>
      </c>
      <c r="I1454" t="str">
        <v>2024 data not available yet.</v>
      </c>
      <c r="J1454" t="str">
        <v>2024 data not available yet.</v>
      </c>
      <c r="K1454" t="str">
        <v>2024 data not available yet.</v>
      </c>
      <c r="L1454" t="str">
        <v>2024 data not available yet.</v>
      </c>
      <c r="M1454" t="str">
        <v>2024 data not available yet.</v>
      </c>
    </row>
    <row r="1455" spans="1:13">
      <c r="A1455" s="9" t="s">
        <v>633</v>
      </c>
      <c r="B1455" s="10" t="s">
        <v>634</v>
      </c>
      <c r="C1455">
        <v>2024</v>
      </c>
      <c r="D1455" t="s">
        <v>26</v>
      </c>
      <c r="E1455" s="3">
        <v>31422558</v>
      </c>
      <c r="F1455" s="3">
        <v>12059282</v>
      </c>
      <c r="G1455">
        <v>4594878</v>
      </c>
      <c r="H1455">
        <v>845521</v>
      </c>
      <c r="I1455">
        <v>3391382</v>
      </c>
      <c r="J1455">
        <v>5249451</v>
      </c>
      <c r="K1455">
        <v>0.38377785800000003</v>
      </c>
      <c r="L1455">
        <v>0.10792826</v>
      </c>
      <c r="M1455">
        <v>0.16705995100000001</v>
      </c>
    </row>
    <row r="1456" spans="1:13">
      <c r="A1456" s="9" t="s">
        <v>635</v>
      </c>
      <c r="B1456" s="10" t="s">
        <v>636</v>
      </c>
      <c r="C1456">
        <v>2024</v>
      </c>
      <c r="D1456" t="s">
        <v>26</v>
      </c>
      <c r="E1456" s="3" t="str">
        <v>2024 data not available yet.</v>
      </c>
      <c r="F1456" s="3" t="str">
        <v>2024 data not available yet.</v>
      </c>
      <c r="G1456" t="str">
        <v>2024 data not available yet.</v>
      </c>
      <c r="H1456" t="str">
        <v>2024 data not available yet.</v>
      </c>
      <c r="I1456" t="str">
        <v>2024 data not available yet.</v>
      </c>
      <c r="J1456" t="str">
        <v>2024 data not available yet.</v>
      </c>
      <c r="K1456" t="str">
        <v>2024 data not available yet.</v>
      </c>
      <c r="L1456" t="str">
        <v>2024 data not available yet.</v>
      </c>
      <c r="M1456" t="str">
        <v>2024 data not available yet.</v>
      </c>
    </row>
    <row r="1457" spans="1:13">
      <c r="A1457" s="9" t="s">
        <v>637</v>
      </c>
      <c r="B1457" s="10" t="s">
        <v>638</v>
      </c>
      <c r="C1457">
        <v>2024</v>
      </c>
      <c r="D1457" t="s">
        <v>26</v>
      </c>
      <c r="E1457" s="3" t="str">
        <v>2024 data not available yet.</v>
      </c>
      <c r="F1457" s="3" t="str">
        <v>2024 data not available yet.</v>
      </c>
      <c r="G1457" t="str">
        <v>2024 data not available yet.</v>
      </c>
      <c r="H1457" t="str">
        <v>2024 data not available yet.</v>
      </c>
      <c r="I1457" t="str">
        <v>2024 data not available yet.</v>
      </c>
      <c r="J1457" t="str">
        <v>2024 data not available yet.</v>
      </c>
      <c r="K1457" t="str">
        <v>2024 data not available yet.</v>
      </c>
      <c r="L1457" t="str">
        <v>2024 data not available yet.</v>
      </c>
      <c r="M1457" t="str">
        <v>2024 data not available yet.</v>
      </c>
    </row>
    <row r="1458" spans="1:13">
      <c r="A1458" s="9" t="s">
        <v>639</v>
      </c>
      <c r="B1458" s="10" t="s">
        <v>640</v>
      </c>
      <c r="C1458">
        <v>2024</v>
      </c>
      <c r="D1458" t="s">
        <v>26</v>
      </c>
      <c r="E1458" s="3" t="str">
        <v>2024 data not available yet.</v>
      </c>
      <c r="F1458" s="3" t="str">
        <v>2024 data not available yet.</v>
      </c>
      <c r="G1458" t="str">
        <v>2024 data not available yet.</v>
      </c>
      <c r="H1458" t="str">
        <v>2024 data not available yet.</v>
      </c>
      <c r="I1458" t="str">
        <v>2024 data not available yet.</v>
      </c>
      <c r="J1458" t="str">
        <v>2024 data not available yet.</v>
      </c>
      <c r="K1458" t="str">
        <v>2024 data not available yet.</v>
      </c>
      <c r="L1458" t="str">
        <v>2024 data not available yet.</v>
      </c>
      <c r="M1458" t="str">
        <v>2024 data not available yet.</v>
      </c>
    </row>
    <row r="1459" spans="1:13">
      <c r="A1459" s="9" t="s">
        <v>641</v>
      </c>
      <c r="B1459" s="10" t="s">
        <v>642</v>
      </c>
      <c r="C1459">
        <v>2024</v>
      </c>
      <c r="D1459" t="s">
        <v>26</v>
      </c>
      <c r="E1459" s="3" t="str">
        <v>2024 data not available yet.</v>
      </c>
      <c r="F1459" s="3" t="str">
        <v>2024 data not available yet.</v>
      </c>
      <c r="G1459" t="str">
        <v>2024 data not available yet.</v>
      </c>
      <c r="H1459" t="str">
        <v>2024 data not available yet.</v>
      </c>
      <c r="I1459" t="str">
        <v>2024 data not available yet.</v>
      </c>
      <c r="J1459" t="str">
        <v>2024 data not available yet.</v>
      </c>
      <c r="K1459" t="str">
        <v>2024 data not available yet.</v>
      </c>
      <c r="L1459" t="str">
        <v>2024 data not available yet.</v>
      </c>
      <c r="M1459" t="str">
        <v>2024 data not available yet.</v>
      </c>
    </row>
    <row r="1460" spans="1:13">
      <c r="A1460" s="9" t="s">
        <v>643</v>
      </c>
      <c r="B1460" s="10" t="s">
        <v>644</v>
      </c>
      <c r="C1460">
        <v>2024</v>
      </c>
      <c r="D1460" t="s">
        <v>26</v>
      </c>
      <c r="E1460" s="3" t="str">
        <v>2024 data not available yet.</v>
      </c>
      <c r="F1460" s="3" t="str">
        <v>2024 data not available yet.</v>
      </c>
      <c r="G1460" t="str">
        <v>2024 data not available yet.</v>
      </c>
      <c r="H1460" t="str">
        <v>2024 data not available yet.</v>
      </c>
      <c r="I1460" t="str">
        <v>2024 data not available yet.</v>
      </c>
      <c r="J1460" t="str">
        <v>2024 data not available yet.</v>
      </c>
      <c r="K1460" t="str">
        <v>2024 data not available yet.</v>
      </c>
      <c r="L1460" t="str">
        <v>2024 data not available yet.</v>
      </c>
      <c r="M1460" t="str">
        <v>2024 data not available yet.</v>
      </c>
    </row>
    <row r="1461" spans="1:13">
      <c r="A1461" s="9" t="s">
        <v>645</v>
      </c>
      <c r="B1461" s="10" t="s">
        <v>646</v>
      </c>
      <c r="C1461">
        <v>2024</v>
      </c>
      <c r="D1461" t="s">
        <v>26</v>
      </c>
      <c r="E1461" s="3" t="str">
        <v>2024 data not available yet.</v>
      </c>
      <c r="F1461" s="3" t="str">
        <v>2024 data not available yet.</v>
      </c>
      <c r="G1461" t="str">
        <v>2024 data not available yet.</v>
      </c>
      <c r="H1461" t="str">
        <v>2024 data not available yet.</v>
      </c>
      <c r="I1461" t="str">
        <v>2024 data not available yet.</v>
      </c>
      <c r="J1461" t="str">
        <v>2024 data not available yet.</v>
      </c>
      <c r="K1461" t="str">
        <v>2024 data not available yet.</v>
      </c>
      <c r="L1461" t="str">
        <v>2024 data not available yet.</v>
      </c>
      <c r="M1461" t="str">
        <v>2024 data not available yet.</v>
      </c>
    </row>
    <row r="1462" spans="1:13">
      <c r="A1462" s="9" t="s">
        <v>647</v>
      </c>
      <c r="B1462" s="10" t="s">
        <v>648</v>
      </c>
      <c r="C1462">
        <v>2024</v>
      </c>
      <c r="D1462" t="s">
        <v>26</v>
      </c>
      <c r="E1462" s="3" t="str">
        <v>2024 data not available yet.</v>
      </c>
      <c r="F1462" s="3" t="str">
        <v>2024 data not available yet.</v>
      </c>
      <c r="G1462" t="str">
        <v>2024 data not available yet.</v>
      </c>
      <c r="H1462" t="str">
        <v>2024 data not available yet.</v>
      </c>
      <c r="I1462" t="str">
        <v>2024 data not available yet.</v>
      </c>
      <c r="J1462" t="str">
        <v>2024 data not available yet.</v>
      </c>
      <c r="K1462" t="str">
        <v>2024 data not available yet.</v>
      </c>
      <c r="L1462" t="str">
        <v>2024 data not available yet.</v>
      </c>
      <c r="M1462" t="str">
        <v>2024 data not available yet.</v>
      </c>
    </row>
    <row r="1463" spans="1:13">
      <c r="A1463" s="9" t="s">
        <v>649</v>
      </c>
      <c r="B1463" s="10" t="s">
        <v>650</v>
      </c>
      <c r="C1463">
        <v>2024</v>
      </c>
      <c r="D1463" t="s">
        <v>26</v>
      </c>
      <c r="E1463" s="3" t="str">
        <v>2024 data not available yet.</v>
      </c>
      <c r="F1463" s="3" t="str">
        <v>2024 data not available yet.</v>
      </c>
      <c r="G1463" t="str">
        <v>2024 data not available yet.</v>
      </c>
      <c r="H1463" t="str">
        <v>2024 data not available yet.</v>
      </c>
      <c r="I1463" t="str">
        <v>2024 data not available yet.</v>
      </c>
      <c r="J1463" t="str">
        <v>2024 data not available yet.</v>
      </c>
      <c r="K1463" t="str">
        <v>2024 data not available yet.</v>
      </c>
      <c r="L1463" t="str">
        <v>2024 data not available yet.</v>
      </c>
      <c r="M1463" t="str">
        <v>2024 data not available yet.</v>
      </c>
    </row>
    <row r="1464" spans="1:13">
      <c r="A1464" s="9" t="s">
        <v>651</v>
      </c>
      <c r="B1464" s="10" t="s">
        <v>652</v>
      </c>
      <c r="C1464">
        <v>2024</v>
      </c>
      <c r="D1464" t="s">
        <v>26</v>
      </c>
      <c r="E1464" s="3" t="str">
        <v>2024 data not available yet.</v>
      </c>
      <c r="F1464" s="3" t="str">
        <v>2024 data not available yet.</v>
      </c>
      <c r="G1464" t="str">
        <v>2024 data not available yet.</v>
      </c>
      <c r="H1464" t="str">
        <v>2024 data not available yet.</v>
      </c>
      <c r="I1464" t="str">
        <v>2024 data not available yet.</v>
      </c>
      <c r="J1464" t="str">
        <v>2024 data not available yet.</v>
      </c>
      <c r="K1464" t="str">
        <v>2024 data not available yet.</v>
      </c>
      <c r="L1464" t="str">
        <v>2024 data not available yet.</v>
      </c>
      <c r="M1464" t="str">
        <v>2024 data not available yet.</v>
      </c>
    </row>
    <row r="1465" spans="1:13">
      <c r="A1465" s="9" t="s">
        <v>653</v>
      </c>
      <c r="B1465" s="10" t="s">
        <v>654</v>
      </c>
      <c r="C1465">
        <v>2024</v>
      </c>
      <c r="D1465" t="s">
        <v>26</v>
      </c>
      <c r="E1465" s="3" t="str">
        <v>2024 data not available yet.</v>
      </c>
      <c r="F1465" s="3" t="str">
        <v>2024 data not available yet.</v>
      </c>
      <c r="G1465" t="str">
        <v>2024 data not available yet.</v>
      </c>
      <c r="H1465" t="str">
        <v>2024 data not available yet.</v>
      </c>
      <c r="I1465" t="str">
        <v>2024 data not available yet.</v>
      </c>
      <c r="J1465" t="str">
        <v>2024 data not available yet.</v>
      </c>
      <c r="K1465" t="str">
        <v>2024 data not available yet.</v>
      </c>
      <c r="L1465" t="str">
        <v>2024 data not available yet.</v>
      </c>
      <c r="M1465" t="str">
        <v>2024 data not available yet.</v>
      </c>
    </row>
    <row r="1466" spans="1:13">
      <c r="A1466" s="9" t="s">
        <v>655</v>
      </c>
      <c r="B1466" s="10" t="s">
        <v>656</v>
      </c>
      <c r="C1466">
        <v>2024</v>
      </c>
      <c r="D1466" t="s">
        <v>26</v>
      </c>
      <c r="E1466" s="3" t="str">
        <v>2024 data not available yet.</v>
      </c>
      <c r="F1466" s="3" t="str">
        <v>2024 data not available yet.</v>
      </c>
      <c r="G1466" t="str">
        <v>2024 data not available yet.</v>
      </c>
      <c r="H1466" t="str">
        <v>2024 data not available yet.</v>
      </c>
      <c r="I1466" t="str">
        <v>2024 data not available yet.</v>
      </c>
      <c r="J1466" t="str">
        <v>2024 data not available yet.</v>
      </c>
      <c r="K1466" t="str">
        <v>2024 data not available yet.</v>
      </c>
      <c r="L1466" t="str">
        <v>2024 data not available yet.</v>
      </c>
      <c r="M1466" t="str">
        <v>2024 data not available yet.</v>
      </c>
    </row>
    <row r="1467" spans="1:13">
      <c r="A1467" s="9" t="s">
        <v>657</v>
      </c>
      <c r="B1467" s="10" t="s">
        <v>658</v>
      </c>
      <c r="C1467">
        <v>2024</v>
      </c>
      <c r="D1467" t="s">
        <v>26</v>
      </c>
      <c r="E1467" s="3" t="str">
        <v>2024 data not available yet.</v>
      </c>
      <c r="F1467" s="3" t="str">
        <v>2024 data not available yet.</v>
      </c>
      <c r="G1467" t="str">
        <v>2024 data not available yet.</v>
      </c>
      <c r="H1467" t="str">
        <v>2024 data not available yet.</v>
      </c>
      <c r="I1467" t="str">
        <v>2024 data not available yet.</v>
      </c>
      <c r="J1467" t="str">
        <v>2024 data not available yet.</v>
      </c>
      <c r="K1467" t="str">
        <v>2024 data not available yet.</v>
      </c>
      <c r="L1467" t="str">
        <v>2024 data not available yet.</v>
      </c>
      <c r="M1467" t="str">
        <v>2024 data not available yet.</v>
      </c>
    </row>
    <row r="1468" spans="1:13">
      <c r="A1468" s="9" t="s">
        <v>659</v>
      </c>
      <c r="B1468" s="10" t="s">
        <v>660</v>
      </c>
      <c r="C1468">
        <v>2024</v>
      </c>
      <c r="D1468" t="s">
        <v>26</v>
      </c>
      <c r="E1468" s="3" t="str">
        <v>2024 data not available yet.</v>
      </c>
      <c r="F1468" s="3" t="str">
        <v>2024 data not available yet.</v>
      </c>
      <c r="G1468" t="str">
        <v>2024 data not available yet.</v>
      </c>
      <c r="H1468" t="str">
        <v>2024 data not available yet.</v>
      </c>
      <c r="I1468" t="str">
        <v>2024 data not available yet.</v>
      </c>
      <c r="J1468" t="str">
        <v>2024 data not available yet.</v>
      </c>
      <c r="K1468" t="str">
        <v>2024 data not available yet.</v>
      </c>
      <c r="L1468" t="str">
        <v>2024 data not available yet.</v>
      </c>
      <c r="M1468" t="str">
        <v>2024 data not available yet.</v>
      </c>
    </row>
    <row r="1469" spans="1:13">
      <c r="A1469" s="9" t="s">
        <v>661</v>
      </c>
      <c r="B1469" s="10" t="s">
        <v>662</v>
      </c>
      <c r="C1469">
        <v>2024</v>
      </c>
      <c r="D1469" t="s">
        <v>26</v>
      </c>
      <c r="E1469" s="3" t="str">
        <v>2024 data not available yet.</v>
      </c>
      <c r="F1469" s="3" t="str">
        <v>2024 data not available yet.</v>
      </c>
      <c r="G1469" t="str">
        <v>2024 data not available yet.</v>
      </c>
      <c r="H1469" t="str">
        <v>2024 data not available yet.</v>
      </c>
      <c r="I1469" t="str">
        <v>2024 data not available yet.</v>
      </c>
      <c r="J1469" t="str">
        <v>2024 data not available yet.</v>
      </c>
      <c r="K1469" t="str">
        <v>2024 data not available yet.</v>
      </c>
      <c r="L1469" t="str">
        <v>2024 data not available yet.</v>
      </c>
      <c r="M1469" t="str">
        <v>2024 data not available yet.</v>
      </c>
    </row>
    <row r="1470" spans="1:13">
      <c r="A1470" s="9" t="s">
        <v>663</v>
      </c>
      <c r="B1470" s="10" t="s">
        <v>664</v>
      </c>
      <c r="C1470">
        <v>2024</v>
      </c>
      <c r="D1470" t="s">
        <v>26</v>
      </c>
      <c r="E1470" s="3" t="str">
        <v>2024 data not available yet.</v>
      </c>
      <c r="F1470" s="3" t="str">
        <v>2024 data not available yet.</v>
      </c>
      <c r="G1470" t="str">
        <v>2024 data not available yet.</v>
      </c>
      <c r="H1470" t="str">
        <v>2024 data not available yet.</v>
      </c>
      <c r="I1470" t="str">
        <v>2024 data not available yet.</v>
      </c>
      <c r="J1470" t="str">
        <v>2024 data not available yet.</v>
      </c>
      <c r="K1470" t="str">
        <v>2024 data not available yet.</v>
      </c>
      <c r="L1470" t="str">
        <v>2024 data not available yet.</v>
      </c>
      <c r="M1470" t="str">
        <v>2024 data not available yet.</v>
      </c>
    </row>
    <row r="1471" spans="1:13">
      <c r="A1471" s="9" t="s">
        <v>665</v>
      </c>
      <c r="B1471" s="10" t="s">
        <v>666</v>
      </c>
      <c r="C1471">
        <v>2024</v>
      </c>
      <c r="D1471" t="s">
        <v>26</v>
      </c>
      <c r="E1471" s="3" t="str">
        <v>2024 data not available yet.</v>
      </c>
      <c r="F1471" s="3" t="str">
        <v>2024 data not available yet.</v>
      </c>
      <c r="G1471" t="str">
        <v>2024 data not available yet.</v>
      </c>
      <c r="H1471" t="str">
        <v>2024 data not available yet.</v>
      </c>
      <c r="I1471" t="str">
        <v>2024 data not available yet.</v>
      </c>
      <c r="J1471" t="str">
        <v>2024 data not available yet.</v>
      </c>
      <c r="K1471" t="str">
        <v>2024 data not available yet.</v>
      </c>
      <c r="L1471" t="str">
        <v>2024 data not available yet.</v>
      </c>
      <c r="M1471" t="str">
        <v>2024 data not available yet.</v>
      </c>
    </row>
    <row r="1472" spans="1:13">
      <c r="A1472" s="9" t="s">
        <v>667</v>
      </c>
      <c r="B1472" s="10" t="s">
        <v>668</v>
      </c>
      <c r="C1472">
        <v>2024</v>
      </c>
      <c r="D1472" t="s">
        <v>26</v>
      </c>
      <c r="E1472" s="3" t="str">
        <v>2024 data not available yet.</v>
      </c>
      <c r="F1472" s="3" t="str">
        <v>2024 data not available yet.</v>
      </c>
      <c r="G1472" t="str">
        <v>2024 data not available yet.</v>
      </c>
      <c r="H1472" t="str">
        <v>2024 data not available yet.</v>
      </c>
      <c r="I1472" t="str">
        <v>2024 data not available yet.</v>
      </c>
      <c r="J1472" t="str">
        <v>2024 data not available yet.</v>
      </c>
      <c r="K1472" t="str">
        <v>2024 data not available yet.</v>
      </c>
      <c r="L1472" t="str">
        <v>2024 data not available yet.</v>
      </c>
      <c r="M1472" t="str">
        <v>2024 data not available yet.</v>
      </c>
    </row>
    <row r="1473" spans="1:13">
      <c r="A1473" s="9" t="s">
        <v>669</v>
      </c>
      <c r="B1473" s="10" t="s">
        <v>670</v>
      </c>
      <c r="C1473">
        <v>2024</v>
      </c>
      <c r="D1473" t="s">
        <v>26</v>
      </c>
      <c r="E1473" s="3" t="str">
        <v>2024 data not available yet.</v>
      </c>
      <c r="F1473" s="3" t="str">
        <v>2024 data not available yet.</v>
      </c>
      <c r="G1473" t="str">
        <v>2024 data not available yet.</v>
      </c>
      <c r="H1473" t="str">
        <v>2024 data not available yet.</v>
      </c>
      <c r="I1473" t="str">
        <v>2024 data not available yet.</v>
      </c>
      <c r="J1473" t="str">
        <v>2024 data not available yet.</v>
      </c>
      <c r="K1473" t="str">
        <v>2024 data not available yet.</v>
      </c>
      <c r="L1473" t="str">
        <v>2024 data not available yet.</v>
      </c>
      <c r="M1473" t="str">
        <v>2024 data not available yet.</v>
      </c>
    </row>
    <row r="1474" spans="1:13">
      <c r="A1474" s="9" t="s">
        <v>671</v>
      </c>
      <c r="B1474" s="10" t="s">
        <v>672</v>
      </c>
      <c r="C1474">
        <v>2024</v>
      </c>
      <c r="D1474" t="s">
        <v>26</v>
      </c>
      <c r="E1474" s="3" t="str">
        <v>2024 data not available yet.</v>
      </c>
      <c r="F1474" s="3" t="str">
        <v>2024 data not available yet.</v>
      </c>
      <c r="G1474" t="str">
        <v>2024 data not available yet.</v>
      </c>
      <c r="H1474" t="str">
        <v>2024 data not available yet.</v>
      </c>
      <c r="I1474" t="str">
        <v>2024 data not available yet.</v>
      </c>
      <c r="J1474" t="str">
        <v>2024 data not available yet.</v>
      </c>
      <c r="K1474" t="str">
        <v>2024 data not available yet.</v>
      </c>
      <c r="L1474" t="str">
        <v>2024 data not available yet.</v>
      </c>
      <c r="M1474" t="str">
        <v>2024 data not available yet.</v>
      </c>
    </row>
    <row r="1475" spans="1:13">
      <c r="A1475" s="9" t="s">
        <v>673</v>
      </c>
      <c r="B1475" s="10" t="s">
        <v>674</v>
      </c>
      <c r="C1475">
        <v>2024</v>
      </c>
      <c r="D1475" t="s">
        <v>26</v>
      </c>
      <c r="E1475" s="3" t="str">
        <v>2024 data not available yet.</v>
      </c>
      <c r="F1475" s="3" t="str">
        <v>2024 data not available yet.</v>
      </c>
      <c r="G1475" t="str">
        <v>2024 data not available yet.</v>
      </c>
      <c r="H1475" t="str">
        <v>2024 data not available yet.</v>
      </c>
      <c r="I1475" t="str">
        <v>2024 data not available yet.</v>
      </c>
      <c r="J1475" t="str">
        <v>2024 data not available yet.</v>
      </c>
      <c r="K1475" t="str">
        <v>2024 data not available yet.</v>
      </c>
      <c r="L1475" t="str">
        <v>2024 data not available yet.</v>
      </c>
      <c r="M1475" t="str">
        <v>2024 data not available yet.</v>
      </c>
    </row>
    <row r="1476" spans="1:13">
      <c r="A1476" s="9" t="s">
        <v>675</v>
      </c>
      <c r="B1476" s="10" t="s">
        <v>676</v>
      </c>
      <c r="C1476">
        <v>2024</v>
      </c>
      <c r="D1476" t="s">
        <v>26</v>
      </c>
      <c r="E1476" s="3" t="str">
        <v>2024 data not available yet.</v>
      </c>
      <c r="F1476" s="3" t="str">
        <v>2024 data not available yet.</v>
      </c>
      <c r="G1476" t="str">
        <v>2024 data not available yet.</v>
      </c>
      <c r="H1476" t="str">
        <v>2024 data not available yet.</v>
      </c>
      <c r="I1476" t="str">
        <v>2024 data not available yet.</v>
      </c>
      <c r="J1476" t="str">
        <v>2024 data not available yet.</v>
      </c>
      <c r="K1476" t="str">
        <v>2024 data not available yet.</v>
      </c>
      <c r="L1476" t="str">
        <v>2024 data not available yet.</v>
      </c>
      <c r="M1476" t="str">
        <v>2024 data not available yet.</v>
      </c>
    </row>
    <row r="1477" spans="1:13">
      <c r="A1477" s="9" t="s">
        <v>677</v>
      </c>
      <c r="B1477" s="10" t="s">
        <v>678</v>
      </c>
      <c r="C1477">
        <v>2024</v>
      </c>
      <c r="D1477" t="s">
        <v>26</v>
      </c>
      <c r="E1477" s="3" t="str">
        <v>2024 data not available yet.</v>
      </c>
      <c r="F1477" s="3" t="str">
        <v>2024 data not available yet.</v>
      </c>
      <c r="G1477" t="str">
        <v>2024 data not available yet.</v>
      </c>
      <c r="H1477" t="str">
        <v>2024 data not available yet.</v>
      </c>
      <c r="I1477" t="str">
        <v>2024 data not available yet.</v>
      </c>
      <c r="J1477" t="str">
        <v>2024 data not available yet.</v>
      </c>
      <c r="K1477" t="str">
        <v>2024 data not available yet.</v>
      </c>
      <c r="L1477" t="str">
        <v>2024 data not available yet.</v>
      </c>
      <c r="M1477" t="str">
        <v>2024 data not available yet.</v>
      </c>
    </row>
    <row r="1478" spans="1:13">
      <c r="A1478" s="9" t="s">
        <v>679</v>
      </c>
      <c r="B1478" s="10" t="s">
        <v>680</v>
      </c>
      <c r="C1478">
        <v>2024</v>
      </c>
      <c r="D1478" t="s">
        <v>26</v>
      </c>
      <c r="E1478" s="3" t="str">
        <v>2024 data not available yet.</v>
      </c>
      <c r="F1478" s="3" t="str">
        <v>2024 data not available yet.</v>
      </c>
      <c r="G1478" t="str">
        <v>2024 data not available yet.</v>
      </c>
      <c r="H1478" t="str">
        <v>2024 data not available yet.</v>
      </c>
      <c r="I1478" t="str">
        <v>2024 data not available yet.</v>
      </c>
      <c r="J1478" t="str">
        <v>2024 data not available yet.</v>
      </c>
      <c r="K1478" t="str">
        <v>2024 data not available yet.</v>
      </c>
      <c r="L1478" t="str">
        <v>2024 data not available yet.</v>
      </c>
      <c r="M1478" t="str">
        <v>2024 data not available yet.</v>
      </c>
    </row>
    <row r="1479" spans="1:13">
      <c r="A1479" s="9" t="s">
        <v>681</v>
      </c>
      <c r="B1479" s="10" t="s">
        <v>682</v>
      </c>
      <c r="C1479">
        <v>2024</v>
      </c>
      <c r="D1479" t="s">
        <v>26</v>
      </c>
      <c r="E1479" s="3" t="str">
        <v>2024 data not available yet.</v>
      </c>
      <c r="F1479" s="3" t="str">
        <v>2024 data not available yet.</v>
      </c>
      <c r="G1479" t="str">
        <v>2024 data not available yet.</v>
      </c>
      <c r="H1479" t="str">
        <v>2024 data not available yet.</v>
      </c>
      <c r="I1479" t="str">
        <v>2024 data not available yet.</v>
      </c>
      <c r="J1479" t="str">
        <v>2024 data not available yet.</v>
      </c>
      <c r="K1479" t="str">
        <v>2024 data not available yet.</v>
      </c>
      <c r="L1479" t="str">
        <v>2024 data not available yet.</v>
      </c>
      <c r="M1479" t="str">
        <v>2024 data not available yet.</v>
      </c>
    </row>
    <row r="1480" spans="1:13">
      <c r="A1480" s="9" t="s">
        <v>683</v>
      </c>
      <c r="B1480" s="10" t="s">
        <v>684</v>
      </c>
      <c r="C1480">
        <v>2024</v>
      </c>
      <c r="D1480" t="s">
        <v>26</v>
      </c>
      <c r="E1480" s="3" t="str">
        <v>2024 data not available yet.</v>
      </c>
      <c r="F1480" s="3" t="str">
        <v>2024 data not available yet.</v>
      </c>
      <c r="G1480" t="str">
        <v>2024 data not available yet.</v>
      </c>
      <c r="H1480" t="str">
        <v>2024 data not available yet.</v>
      </c>
      <c r="I1480" t="str">
        <v>2024 data not available yet.</v>
      </c>
      <c r="J1480" t="str">
        <v>2024 data not available yet.</v>
      </c>
      <c r="K1480" t="str">
        <v>2024 data not available yet.</v>
      </c>
      <c r="L1480" t="str">
        <v>2024 data not available yet.</v>
      </c>
      <c r="M1480" t="str">
        <v>2024 data not available yet.</v>
      </c>
    </row>
    <row r="1481" spans="1:13">
      <c r="A1481" s="9" t="s">
        <v>685</v>
      </c>
      <c r="B1481" s="10" t="s">
        <v>686</v>
      </c>
      <c r="C1481">
        <v>2024</v>
      </c>
      <c r="D1481" t="s">
        <v>26</v>
      </c>
      <c r="E1481" s="3" t="str">
        <v>2024 data not available yet.</v>
      </c>
      <c r="F1481" s="3" t="str">
        <v>2024 data not available yet.</v>
      </c>
      <c r="G1481" t="str">
        <v>2024 data not available yet.</v>
      </c>
      <c r="H1481" t="str">
        <v>2024 data not available yet.</v>
      </c>
      <c r="I1481" t="str">
        <v>2024 data not available yet.</v>
      </c>
      <c r="J1481" t="str">
        <v>2024 data not available yet.</v>
      </c>
      <c r="K1481" t="str">
        <v>2024 data not available yet.</v>
      </c>
      <c r="L1481" t="str">
        <v>2024 data not available yet.</v>
      </c>
      <c r="M1481" t="str">
        <v>2024 data not available yet.</v>
      </c>
    </row>
    <row r="1482" spans="1:13">
      <c r="A1482" s="9" t="s">
        <v>687</v>
      </c>
      <c r="B1482" s="10" t="s">
        <v>688</v>
      </c>
      <c r="C1482">
        <v>2024</v>
      </c>
      <c r="D1482" t="s">
        <v>26</v>
      </c>
      <c r="E1482" s="3" t="str">
        <v>2024 data not available yet.</v>
      </c>
      <c r="F1482" s="3" t="str">
        <v>2024 data not available yet.</v>
      </c>
      <c r="G1482" t="str">
        <v>2024 data not available yet.</v>
      </c>
      <c r="H1482" t="str">
        <v>2024 data not available yet.</v>
      </c>
      <c r="I1482" t="str">
        <v>2024 data not available yet.</v>
      </c>
      <c r="J1482" t="str">
        <v>2024 data not available yet.</v>
      </c>
      <c r="K1482" t="str">
        <v>2024 data not available yet.</v>
      </c>
      <c r="L1482" t="str">
        <v>2024 data not available yet.</v>
      </c>
      <c r="M1482" t="str">
        <v>2024 data not available yet.</v>
      </c>
    </row>
    <row r="1483" spans="1:13">
      <c r="A1483" s="9" t="s">
        <v>689</v>
      </c>
      <c r="B1483" s="10" t="s">
        <v>690</v>
      </c>
      <c r="C1483">
        <v>2024</v>
      </c>
      <c r="D1483" t="s">
        <v>26</v>
      </c>
      <c r="E1483" s="3">
        <v>61073774</v>
      </c>
      <c r="F1483" s="3">
        <v>38583065</v>
      </c>
      <c r="G1483">
        <v>2788016</v>
      </c>
      <c r="H1483">
        <v>127917</v>
      </c>
      <c r="I1483">
        <v>11470947</v>
      </c>
      <c r="J1483">
        <v>16299835</v>
      </c>
      <c r="K1483">
        <v>0.63174522300000002</v>
      </c>
      <c r="L1483">
        <v>0.18782115899999999</v>
      </c>
      <c r="M1483">
        <v>0.26688763300000001</v>
      </c>
    </row>
    <row r="1484" spans="1:13">
      <c r="A1484" s="9" t="s">
        <v>691</v>
      </c>
      <c r="B1484" s="10" t="s">
        <v>692</v>
      </c>
      <c r="C1484">
        <v>2024</v>
      </c>
      <c r="D1484" t="s">
        <v>26</v>
      </c>
      <c r="E1484" s="3" t="str">
        <v>2024 data not available yet.</v>
      </c>
      <c r="F1484" s="3" t="str">
        <v>2024 data not available yet.</v>
      </c>
      <c r="G1484" t="str">
        <v>2024 data not available yet.</v>
      </c>
      <c r="H1484" t="str">
        <v>2024 data not available yet.</v>
      </c>
      <c r="I1484" t="str">
        <v>2024 data not available yet.</v>
      </c>
      <c r="J1484" t="str">
        <v>2024 data not available yet.</v>
      </c>
      <c r="K1484" t="str">
        <v>2024 data not available yet.</v>
      </c>
      <c r="L1484" t="str">
        <v>2024 data not available yet.</v>
      </c>
      <c r="M1484" t="str">
        <v>2024 data not available yet.</v>
      </c>
    </row>
    <row r="1485" spans="1:13">
      <c r="A1485" s="9" t="s">
        <v>693</v>
      </c>
      <c r="B1485" s="10" t="s">
        <v>694</v>
      </c>
      <c r="C1485">
        <v>2024</v>
      </c>
      <c r="D1485" t="s">
        <v>26</v>
      </c>
      <c r="E1485" s="3" t="str">
        <v>2024 data not available yet.</v>
      </c>
      <c r="F1485" s="3" t="str">
        <v>2024 data not available yet.</v>
      </c>
      <c r="G1485" t="str">
        <v>2024 data not available yet.</v>
      </c>
      <c r="H1485" t="str">
        <v>2024 data not available yet.</v>
      </c>
      <c r="I1485" t="str">
        <v>2024 data not available yet.</v>
      </c>
      <c r="J1485" t="str">
        <v>2024 data not available yet.</v>
      </c>
      <c r="K1485" t="str">
        <v>2024 data not available yet.</v>
      </c>
      <c r="L1485" t="str">
        <v>2024 data not available yet.</v>
      </c>
      <c r="M1485" t="str">
        <v>2024 data not available yet.</v>
      </c>
    </row>
    <row r="1486" spans="1:13">
      <c r="A1486" s="9" t="s">
        <v>695</v>
      </c>
      <c r="B1486" s="10" t="s">
        <v>696</v>
      </c>
      <c r="C1486">
        <v>2024</v>
      </c>
      <c r="D1486" t="s">
        <v>26</v>
      </c>
      <c r="E1486" s="3" t="str">
        <v>2024 data not available yet.</v>
      </c>
      <c r="F1486" s="3" t="str">
        <v>2024 data not available yet.</v>
      </c>
      <c r="G1486" t="str">
        <v>2024 data not available yet.</v>
      </c>
      <c r="H1486" t="str">
        <v>2024 data not available yet.</v>
      </c>
      <c r="I1486" t="str">
        <v>2024 data not available yet.</v>
      </c>
      <c r="J1486" t="str">
        <v>2024 data not available yet.</v>
      </c>
      <c r="K1486" t="str">
        <v>2024 data not available yet.</v>
      </c>
      <c r="L1486" t="str">
        <v>2024 data not available yet.</v>
      </c>
      <c r="M1486" t="str">
        <v>2024 data not available yet.</v>
      </c>
    </row>
    <row r="1487" spans="1:13">
      <c r="A1487" s="9" t="s">
        <v>697</v>
      </c>
      <c r="B1487" s="10" t="s">
        <v>698</v>
      </c>
      <c r="C1487">
        <v>2024</v>
      </c>
      <c r="D1487" t="s">
        <v>26</v>
      </c>
      <c r="E1487" s="3" t="str">
        <v>2024 data not available yet.</v>
      </c>
      <c r="F1487" s="3" t="str">
        <v>2024 data not available yet.</v>
      </c>
      <c r="G1487" t="str">
        <v>2024 data not available yet.</v>
      </c>
      <c r="H1487" t="str">
        <v>2024 data not available yet.</v>
      </c>
      <c r="I1487" t="str">
        <v>2024 data not available yet.</v>
      </c>
      <c r="J1487" t="str">
        <v>2024 data not available yet.</v>
      </c>
      <c r="K1487" t="str">
        <v>2024 data not available yet.</v>
      </c>
      <c r="L1487" t="str">
        <v>2024 data not available yet.</v>
      </c>
      <c r="M1487" t="str">
        <v>2024 data not available yet.</v>
      </c>
    </row>
    <row r="1488" spans="1:13">
      <c r="A1488" s="9" t="s">
        <v>699</v>
      </c>
      <c r="B1488" s="10" t="s">
        <v>700</v>
      </c>
      <c r="C1488">
        <v>2024</v>
      </c>
      <c r="D1488" t="s">
        <v>26</v>
      </c>
      <c r="E1488" s="3" t="str">
        <v>2024 data not available yet.</v>
      </c>
      <c r="F1488" s="3" t="str">
        <v>2024 data not available yet.</v>
      </c>
      <c r="G1488" t="str">
        <v>2024 data not available yet.</v>
      </c>
      <c r="H1488" t="str">
        <v>2024 data not available yet.</v>
      </c>
      <c r="I1488" t="str">
        <v>2024 data not available yet.</v>
      </c>
      <c r="J1488" t="str">
        <v>2024 data not available yet.</v>
      </c>
      <c r="K1488" t="str">
        <v>2024 data not available yet.</v>
      </c>
      <c r="L1488" t="str">
        <v>2024 data not available yet.</v>
      </c>
      <c r="M1488" t="str">
        <v>2024 data not available yet.</v>
      </c>
    </row>
    <row r="1489" spans="1:13">
      <c r="A1489" s="9" t="s">
        <v>701</v>
      </c>
      <c r="B1489" s="10" t="s">
        <v>702</v>
      </c>
      <c r="C1489">
        <v>2024</v>
      </c>
      <c r="D1489" t="s">
        <v>26</v>
      </c>
      <c r="E1489" s="3" t="str">
        <v>2024 data not available yet.</v>
      </c>
      <c r="F1489" s="3" t="str">
        <v>2024 data not available yet.</v>
      </c>
      <c r="G1489" t="str">
        <v>2024 data not available yet.</v>
      </c>
      <c r="H1489" t="str">
        <v>2024 data not available yet.</v>
      </c>
      <c r="I1489" t="str">
        <v>2024 data not available yet.</v>
      </c>
      <c r="J1489" t="str">
        <v>2024 data not available yet.</v>
      </c>
      <c r="K1489" t="str">
        <v>2024 data not available yet.</v>
      </c>
      <c r="L1489" t="str">
        <v>2024 data not available yet.</v>
      </c>
      <c r="M1489" t="str">
        <v>2024 data not available yet.</v>
      </c>
    </row>
    <row r="1490" spans="1:13">
      <c r="A1490" s="9" t="s">
        <v>703</v>
      </c>
      <c r="B1490" s="10" t="s">
        <v>704</v>
      </c>
      <c r="C1490">
        <v>2024</v>
      </c>
      <c r="D1490" t="s">
        <v>26</v>
      </c>
      <c r="E1490" s="3" t="str">
        <v>2024 data not available yet.</v>
      </c>
      <c r="F1490" s="3" t="str">
        <v>2024 data not available yet.</v>
      </c>
      <c r="G1490" t="str">
        <v>2024 data not available yet.</v>
      </c>
      <c r="H1490" t="str">
        <v>2024 data not available yet.</v>
      </c>
      <c r="I1490" t="str">
        <v>2024 data not available yet.</v>
      </c>
      <c r="J1490" t="str">
        <v>2024 data not available yet.</v>
      </c>
      <c r="K1490" t="str">
        <v>2024 data not available yet.</v>
      </c>
      <c r="L1490" t="str">
        <v>2024 data not available yet.</v>
      </c>
      <c r="M1490" t="str">
        <v>2024 data not available yet.</v>
      </c>
    </row>
    <row r="1491" spans="1:13">
      <c r="A1491" s="9" t="s">
        <v>705</v>
      </c>
      <c r="B1491" s="10" t="s">
        <v>706</v>
      </c>
      <c r="C1491">
        <v>2024</v>
      </c>
      <c r="D1491" t="s">
        <v>26</v>
      </c>
      <c r="E1491" s="3" t="str">
        <v>2024 data not available yet.</v>
      </c>
      <c r="F1491" s="3" t="str">
        <v>2024 data not available yet.</v>
      </c>
      <c r="G1491" t="str">
        <v>2024 data not available yet.</v>
      </c>
      <c r="H1491" t="str">
        <v>2024 data not available yet.</v>
      </c>
      <c r="I1491" t="str">
        <v>2024 data not available yet.</v>
      </c>
      <c r="J1491" t="str">
        <v>2024 data not available yet.</v>
      </c>
      <c r="K1491" t="str">
        <v>2024 data not available yet.</v>
      </c>
      <c r="L1491" t="str">
        <v>2024 data not available yet.</v>
      </c>
      <c r="M1491" t="str">
        <v>2024 data not available yet.</v>
      </c>
    </row>
    <row r="1492" spans="1:13">
      <c r="A1492" s="9" t="s">
        <v>707</v>
      </c>
      <c r="B1492" s="10" t="s">
        <v>708</v>
      </c>
      <c r="C1492">
        <v>2024</v>
      </c>
      <c r="D1492" t="s">
        <v>26</v>
      </c>
      <c r="E1492" s="3" t="str">
        <v>2024 data not available yet.</v>
      </c>
      <c r="F1492" s="3" t="str">
        <v>2024 data not available yet.</v>
      </c>
      <c r="G1492" t="str">
        <v>2024 data not available yet.</v>
      </c>
      <c r="H1492" t="str">
        <v>2024 data not available yet.</v>
      </c>
      <c r="I1492" t="str">
        <v>2024 data not available yet.</v>
      </c>
      <c r="J1492" t="str">
        <v>2024 data not available yet.</v>
      </c>
      <c r="K1492" t="str">
        <v>2024 data not available yet.</v>
      </c>
      <c r="L1492" t="str">
        <v>2024 data not available yet.</v>
      </c>
      <c r="M1492" t="str">
        <v>2024 data not available yet.</v>
      </c>
    </row>
    <row r="1493" spans="1:13">
      <c r="A1493" s="9" t="s">
        <v>709</v>
      </c>
      <c r="B1493" s="10" t="s">
        <v>710</v>
      </c>
      <c r="C1493">
        <v>2024</v>
      </c>
      <c r="D1493" t="s">
        <v>26</v>
      </c>
      <c r="E1493" s="3" t="str">
        <v>2024 data not available yet.</v>
      </c>
      <c r="F1493" s="3" t="str">
        <v>2024 data not available yet.</v>
      </c>
      <c r="G1493" t="str">
        <v>2024 data not available yet.</v>
      </c>
      <c r="H1493" t="str">
        <v>2024 data not available yet.</v>
      </c>
      <c r="I1493" t="str">
        <v>2024 data not available yet.</v>
      </c>
      <c r="J1493" t="str">
        <v>2024 data not available yet.</v>
      </c>
      <c r="K1493" t="str">
        <v>2024 data not available yet.</v>
      </c>
      <c r="L1493" t="str">
        <v>2024 data not available yet.</v>
      </c>
      <c r="M1493" t="str">
        <v>2024 data not available yet.</v>
      </c>
    </row>
    <row r="1494" spans="1:13">
      <c r="A1494" s="9" t="s">
        <v>711</v>
      </c>
      <c r="B1494" s="10" t="s">
        <v>712</v>
      </c>
      <c r="C1494">
        <v>2024</v>
      </c>
      <c r="D1494" t="s">
        <v>26</v>
      </c>
      <c r="E1494" s="3" t="str">
        <v>2024 data not available yet.</v>
      </c>
      <c r="F1494" s="3" t="str">
        <v>2024 data not available yet.</v>
      </c>
      <c r="G1494" t="str">
        <v>2024 data not available yet.</v>
      </c>
      <c r="H1494" t="str">
        <v>2024 data not available yet.</v>
      </c>
      <c r="I1494" t="str">
        <v>2024 data not available yet.</v>
      </c>
      <c r="J1494" t="str">
        <v>2024 data not available yet.</v>
      </c>
      <c r="K1494" t="str">
        <v>2024 data not available yet.</v>
      </c>
      <c r="L1494" t="str">
        <v>2024 data not available yet.</v>
      </c>
      <c r="M1494" t="str">
        <v>2024 data not available yet.</v>
      </c>
    </row>
    <row r="1495" spans="1:13">
      <c r="A1495" s="9" t="s">
        <v>713</v>
      </c>
      <c r="B1495" s="10" t="s">
        <v>714</v>
      </c>
      <c r="C1495">
        <v>2024</v>
      </c>
      <c r="D1495" t="s">
        <v>26</v>
      </c>
      <c r="E1495" s="3" t="str">
        <v>2024 data not available yet.</v>
      </c>
      <c r="F1495" s="3" t="str">
        <v>2024 data not available yet.</v>
      </c>
      <c r="G1495" t="str">
        <v>2024 data not available yet.</v>
      </c>
      <c r="H1495" t="str">
        <v>2024 data not available yet.</v>
      </c>
      <c r="I1495" t="str">
        <v>2024 data not available yet.</v>
      </c>
      <c r="J1495" t="str">
        <v>2024 data not available yet.</v>
      </c>
      <c r="K1495" t="str">
        <v>2024 data not available yet.</v>
      </c>
      <c r="L1495" t="str">
        <v>2024 data not available yet.</v>
      </c>
      <c r="M1495" t="str">
        <v>2024 data not available yet.</v>
      </c>
    </row>
    <row r="1496" spans="1:13">
      <c r="A1496" s="9" t="s">
        <v>715</v>
      </c>
      <c r="B1496" s="10" t="s">
        <v>716</v>
      </c>
      <c r="C1496">
        <v>2024</v>
      </c>
      <c r="D1496" t="s">
        <v>26</v>
      </c>
      <c r="E1496" s="3" t="str">
        <v>2024 data not available yet.</v>
      </c>
      <c r="F1496" s="3" t="str">
        <v>2024 data not available yet.</v>
      </c>
      <c r="G1496" t="str">
        <v>2024 data not available yet.</v>
      </c>
      <c r="H1496" t="str">
        <v>2024 data not available yet.</v>
      </c>
      <c r="I1496" t="str">
        <v>2024 data not available yet.</v>
      </c>
      <c r="J1496" t="str">
        <v>2024 data not available yet.</v>
      </c>
      <c r="K1496" t="str">
        <v>2024 data not available yet.</v>
      </c>
      <c r="L1496" t="str">
        <v>2024 data not available yet.</v>
      </c>
      <c r="M1496" t="str">
        <v>2024 data not available yet.</v>
      </c>
    </row>
    <row r="1497" spans="1:13">
      <c r="A1497" s="9" t="s">
        <v>717</v>
      </c>
      <c r="B1497" s="10" t="s">
        <v>718</v>
      </c>
      <c r="C1497">
        <v>2024</v>
      </c>
      <c r="D1497" t="s">
        <v>26</v>
      </c>
      <c r="E1497" s="3" t="str">
        <v>2024 data not available yet.</v>
      </c>
      <c r="F1497" s="3" t="str">
        <v>2024 data not available yet.</v>
      </c>
      <c r="G1497" t="str">
        <v>2024 data not available yet.</v>
      </c>
      <c r="H1497" t="str">
        <v>2024 data not available yet.</v>
      </c>
      <c r="I1497" t="str">
        <v>2024 data not available yet.</v>
      </c>
      <c r="J1497" t="str">
        <v>2024 data not available yet.</v>
      </c>
      <c r="K1497" t="str">
        <v>2024 data not available yet.</v>
      </c>
      <c r="L1497" t="str">
        <v>2024 data not available yet.</v>
      </c>
      <c r="M1497" t="str">
        <v>2024 data not available yet.</v>
      </c>
    </row>
    <row r="1498" spans="1:13">
      <c r="A1498" s="9" t="s">
        <v>719</v>
      </c>
      <c r="B1498" s="10" t="s">
        <v>720</v>
      </c>
      <c r="C1498">
        <v>2024</v>
      </c>
      <c r="D1498" t="s">
        <v>26</v>
      </c>
      <c r="E1498" s="3" t="str">
        <v>Unavailable</v>
      </c>
      <c r="F1498" s="3" t="str">
        <v>Unavailable</v>
      </c>
      <c r="G1498" t="str">
        <v>Unavailable</v>
      </c>
      <c r="H1498" t="str">
        <v>Unavailable</v>
      </c>
      <c r="I1498" t="str">
        <v>Unavailable</v>
      </c>
      <c r="J1498" t="str">
        <v>Unavailable</v>
      </c>
      <c r="K1498" t="str">
        <v>Unavailable</v>
      </c>
      <c r="L1498" t="str">
        <v>Unavailable</v>
      </c>
      <c r="M1498" t="str">
        <v>Unavailable</v>
      </c>
    </row>
    <row r="1499" spans="1:13">
      <c r="A1499" s="9" t="s">
        <v>721</v>
      </c>
      <c r="B1499" s="10" t="s">
        <v>722</v>
      </c>
      <c r="C1499">
        <v>2024</v>
      </c>
      <c r="D1499" t="s">
        <v>26</v>
      </c>
      <c r="E1499" s="3">
        <v>29116255</v>
      </c>
      <c r="F1499" s="3">
        <v>13889641</v>
      </c>
      <c r="G1499">
        <v>2915760</v>
      </c>
      <c r="H1499">
        <v>209713</v>
      </c>
      <c r="I1499">
        <v>9404480</v>
      </c>
      <c r="J1499">
        <v>7635779</v>
      </c>
      <c r="K1499">
        <v>0.47704078</v>
      </c>
      <c r="L1499">
        <v>0.32299758299999998</v>
      </c>
      <c r="M1499">
        <v>0.26225141299999999</v>
      </c>
    </row>
    <row r="1500" spans="1:13">
      <c r="A1500" s="9" t="s">
        <v>723</v>
      </c>
      <c r="B1500" s="10" t="s">
        <v>724</v>
      </c>
      <c r="C1500">
        <v>2024</v>
      </c>
      <c r="D1500" t="s">
        <v>26</v>
      </c>
      <c r="E1500" s="3" t="str">
        <v>2024 data not available yet.</v>
      </c>
      <c r="F1500" s="3" t="str">
        <v>2024 data not available yet.</v>
      </c>
      <c r="G1500" t="str">
        <v>2024 data not available yet.</v>
      </c>
      <c r="H1500" t="str">
        <v>2024 data not available yet.</v>
      </c>
      <c r="I1500" t="str">
        <v>2024 data not available yet.</v>
      </c>
      <c r="J1500" t="str">
        <v>2024 data not available yet.</v>
      </c>
      <c r="K1500" t="str">
        <v>2024 data not available yet.</v>
      </c>
      <c r="L1500" t="str">
        <v>2024 data not available yet.</v>
      </c>
      <c r="M1500" t="str">
        <v>2024 data not available yet.</v>
      </c>
    </row>
    <row r="1501" spans="1:13">
      <c r="A1501" s="9" t="s">
        <v>725</v>
      </c>
      <c r="B1501" s="10" t="s">
        <v>726</v>
      </c>
      <c r="C1501">
        <v>2024</v>
      </c>
      <c r="D1501" t="s">
        <v>26</v>
      </c>
      <c r="E1501" s="3" t="str">
        <v>2024 data not available yet.</v>
      </c>
      <c r="F1501" s="3" t="str">
        <v>2024 data not available yet.</v>
      </c>
      <c r="G1501" t="str">
        <v>2024 data not available yet.</v>
      </c>
      <c r="H1501" t="str">
        <v>2024 data not available yet.</v>
      </c>
      <c r="I1501" t="str">
        <v>2024 data not available yet.</v>
      </c>
      <c r="J1501" t="str">
        <v>2024 data not available yet.</v>
      </c>
      <c r="K1501" t="str">
        <v>2024 data not available yet.</v>
      </c>
      <c r="L1501" t="str">
        <v>2024 data not available yet.</v>
      </c>
      <c r="M1501" t="str">
        <v>2024 data not available yet.</v>
      </c>
    </row>
    <row r="1502" spans="1:13">
      <c r="A1502" s="9" t="s">
        <v>727</v>
      </c>
      <c r="B1502" s="10" t="s">
        <v>728</v>
      </c>
      <c r="C1502">
        <v>2024</v>
      </c>
      <c r="D1502" t="s">
        <v>26</v>
      </c>
      <c r="E1502" s="3" t="str">
        <v>2024 data not available yet.</v>
      </c>
      <c r="F1502" s="3" t="str">
        <v>2024 data not available yet.</v>
      </c>
      <c r="G1502" t="str">
        <v>2024 data not available yet.</v>
      </c>
      <c r="H1502" t="str">
        <v>2024 data not available yet.</v>
      </c>
      <c r="I1502" t="str">
        <v>2024 data not available yet.</v>
      </c>
      <c r="J1502" t="str">
        <v>2024 data not available yet.</v>
      </c>
      <c r="K1502" t="str">
        <v>2024 data not available yet.</v>
      </c>
      <c r="L1502" t="str">
        <v>2024 data not available yet.</v>
      </c>
      <c r="M1502" t="str">
        <v>2024 data not available yet.</v>
      </c>
    </row>
    <row r="1503" spans="1:13">
      <c r="A1503" s="9" t="s">
        <v>729</v>
      </c>
      <c r="B1503" s="10" t="s">
        <v>730</v>
      </c>
      <c r="C1503">
        <v>2024</v>
      </c>
      <c r="D1503" t="s">
        <v>26</v>
      </c>
      <c r="E1503" s="3" t="str">
        <v>Unavailable</v>
      </c>
      <c r="F1503" s="3" t="str">
        <v>Unavailable</v>
      </c>
      <c r="G1503" t="str">
        <v>Unavailable</v>
      </c>
      <c r="H1503" t="str">
        <v>Unavailable</v>
      </c>
      <c r="I1503" t="str">
        <v>Unavailable</v>
      </c>
      <c r="J1503" t="str">
        <v>Unavailable</v>
      </c>
      <c r="K1503" t="str">
        <v>Unavailable</v>
      </c>
      <c r="L1503" t="str">
        <v>Unavailable</v>
      </c>
      <c r="M1503" t="str">
        <v>Unavailable</v>
      </c>
    </row>
    <row r="1504" spans="1:13">
      <c r="A1504" s="9" t="s">
        <v>731</v>
      </c>
      <c r="B1504" s="10" t="s">
        <v>732</v>
      </c>
      <c r="C1504">
        <v>2024</v>
      </c>
      <c r="D1504" t="s">
        <v>26</v>
      </c>
      <c r="E1504" s="3">
        <v>42802584</v>
      </c>
      <c r="F1504" s="3">
        <v>16190443</v>
      </c>
      <c r="G1504">
        <v>0</v>
      </c>
      <c r="H1504">
        <v>34361</v>
      </c>
      <c r="I1504">
        <v>10234555</v>
      </c>
      <c r="J1504">
        <v>16190442</v>
      </c>
      <c r="K1504">
        <v>0.37825854199999998</v>
      </c>
      <c r="L1504">
        <v>0.23911068099999999</v>
      </c>
      <c r="M1504">
        <v>0.37825851799999999</v>
      </c>
    </row>
    <row r="1505" spans="1:13">
      <c r="A1505" s="9" t="s">
        <v>733</v>
      </c>
      <c r="B1505" s="10" t="s">
        <v>734</v>
      </c>
      <c r="C1505">
        <v>2024</v>
      </c>
      <c r="D1505" t="s">
        <v>26</v>
      </c>
      <c r="E1505" s="3" t="str">
        <v>Unavailable</v>
      </c>
      <c r="F1505" s="3" t="str">
        <v>Unavailable</v>
      </c>
      <c r="G1505" t="str">
        <v>Unavailable</v>
      </c>
      <c r="H1505" t="str">
        <v>Unavailable</v>
      </c>
      <c r="I1505" t="str">
        <v>Unavailable</v>
      </c>
      <c r="J1505" t="str">
        <v>Unavailable</v>
      </c>
      <c r="K1505" t="str">
        <v>Unavailable</v>
      </c>
      <c r="L1505" t="str">
        <v>Unavailable</v>
      </c>
      <c r="M1505" t="str">
        <v>Unavailable</v>
      </c>
    </row>
    <row r="1506" spans="1:13">
      <c r="A1506" s="9" t="s">
        <v>735</v>
      </c>
      <c r="B1506" s="10" t="s">
        <v>736</v>
      </c>
      <c r="C1506">
        <v>2024</v>
      </c>
      <c r="D1506" t="s">
        <v>26</v>
      </c>
      <c r="E1506" s="3" t="str">
        <v>Unavailable</v>
      </c>
      <c r="F1506" s="3" t="str">
        <v>Unavailable</v>
      </c>
      <c r="G1506" t="str">
        <v>Unavailable</v>
      </c>
      <c r="H1506" t="str">
        <v>Unavailable</v>
      </c>
      <c r="I1506" t="str">
        <v>Unavailable</v>
      </c>
      <c r="J1506" t="str">
        <v>Unavailable</v>
      </c>
      <c r="K1506" t="str">
        <v>Unavailable</v>
      </c>
      <c r="L1506" t="str">
        <v>Unavailable</v>
      </c>
      <c r="M1506" t="str">
        <v>Unavailable</v>
      </c>
    </row>
    <row r="1507" spans="1:13">
      <c r="A1507" s="9" t="s">
        <v>737</v>
      </c>
      <c r="B1507" s="10" t="s">
        <v>738</v>
      </c>
      <c r="C1507">
        <v>2024</v>
      </c>
      <c r="D1507" t="s">
        <v>26</v>
      </c>
      <c r="E1507" s="3" t="str">
        <v>Unavailable</v>
      </c>
      <c r="F1507" s="3" t="str">
        <v>Unavailable</v>
      </c>
      <c r="G1507" t="str">
        <v>Unavailable</v>
      </c>
      <c r="H1507" t="str">
        <v>Unavailable</v>
      </c>
      <c r="I1507" t="str">
        <v>Unavailable</v>
      </c>
      <c r="J1507" t="str">
        <v>Unavailable</v>
      </c>
      <c r="K1507" t="str">
        <v>Unavailable</v>
      </c>
      <c r="L1507" t="str">
        <v>Unavailable</v>
      </c>
      <c r="M1507" t="str">
        <v>Unavailable</v>
      </c>
    </row>
    <row r="1508" spans="1:13">
      <c r="A1508" s="9" t="s">
        <v>739</v>
      </c>
      <c r="B1508" s="10" t="s">
        <v>740</v>
      </c>
      <c r="C1508">
        <v>2024</v>
      </c>
      <c r="D1508" t="s">
        <v>26</v>
      </c>
      <c r="E1508" s="3" t="str">
        <v>Unavailable</v>
      </c>
      <c r="F1508" s="3" t="str">
        <v>Unavailable</v>
      </c>
      <c r="G1508" t="str">
        <v>Unavailable</v>
      </c>
      <c r="H1508" t="str">
        <v>Unavailable</v>
      </c>
      <c r="I1508" t="str">
        <v>Unavailable</v>
      </c>
      <c r="J1508" t="str">
        <v>Unavailable</v>
      </c>
      <c r="K1508" t="str">
        <v>Unavailable</v>
      </c>
      <c r="L1508" t="str">
        <v>Unavailable</v>
      </c>
      <c r="M1508" t="str">
        <v>Unavailable</v>
      </c>
    </row>
    <row r="1509" spans="1:13">
      <c r="A1509" s="9" t="s">
        <v>741</v>
      </c>
      <c r="B1509" s="10" t="s">
        <v>742</v>
      </c>
      <c r="C1509">
        <v>2024</v>
      </c>
      <c r="D1509" t="s">
        <v>26</v>
      </c>
      <c r="E1509" s="3" t="str">
        <v>Unavailable</v>
      </c>
      <c r="F1509" s="3" t="str">
        <v>Unavailable</v>
      </c>
      <c r="G1509" t="str">
        <v>Unavailable</v>
      </c>
      <c r="H1509" t="str">
        <v>Unavailable</v>
      </c>
      <c r="I1509" t="str">
        <v>Unavailable</v>
      </c>
      <c r="J1509" t="str">
        <v>Unavailable</v>
      </c>
      <c r="K1509" t="str">
        <v>Unavailable</v>
      </c>
      <c r="L1509" t="str">
        <v>Unavailable</v>
      </c>
      <c r="M1509" t="str">
        <v>Unavailable</v>
      </c>
    </row>
    <row r="1510" spans="1:13">
      <c r="A1510" s="9" t="s">
        <v>743</v>
      </c>
      <c r="B1510" s="10" t="s">
        <v>744</v>
      </c>
      <c r="C1510">
        <v>2024</v>
      </c>
      <c r="D1510" t="s">
        <v>26</v>
      </c>
      <c r="E1510" s="3" t="str">
        <v>Unavailable</v>
      </c>
      <c r="F1510" s="3" t="str">
        <v>Unavailable</v>
      </c>
      <c r="G1510" t="str">
        <v>Unavailable</v>
      </c>
      <c r="H1510" t="str">
        <v>Unavailable</v>
      </c>
      <c r="I1510" t="str">
        <v>Unavailable</v>
      </c>
      <c r="J1510" t="str">
        <v>Unavailable</v>
      </c>
      <c r="K1510" t="str">
        <v>Unavailable</v>
      </c>
      <c r="L1510" t="str">
        <v>Unavailable</v>
      </c>
      <c r="M1510" t="str">
        <v>Unavailable</v>
      </c>
    </row>
    <row r="1511" spans="1:13">
      <c r="A1511" s="9" t="s">
        <v>745</v>
      </c>
      <c r="B1511" s="10" t="s">
        <v>746</v>
      </c>
      <c r="C1511">
        <v>2024</v>
      </c>
      <c r="D1511" t="s">
        <v>26</v>
      </c>
      <c r="E1511" s="3" t="str">
        <v>Unavailable</v>
      </c>
      <c r="F1511" s="3" t="str">
        <v>Unavailable</v>
      </c>
      <c r="G1511" t="str">
        <v>Unavailable</v>
      </c>
      <c r="H1511" t="str">
        <v>Unavailable</v>
      </c>
      <c r="I1511" t="str">
        <v>Unavailable</v>
      </c>
      <c r="J1511" t="str">
        <v>Unavailable</v>
      </c>
      <c r="K1511" t="str">
        <v>Unavailable</v>
      </c>
      <c r="L1511" t="str">
        <v>Unavailable</v>
      </c>
      <c r="M1511" t="str">
        <v>Unavailable</v>
      </c>
    </row>
    <row r="1512" spans="1:13">
      <c r="A1512" s="9" t="s">
        <v>747</v>
      </c>
      <c r="B1512" s="10" t="s">
        <v>748</v>
      </c>
      <c r="C1512">
        <v>2024</v>
      </c>
      <c r="D1512" t="s">
        <v>26</v>
      </c>
      <c r="E1512" s="3" t="str">
        <v>Unavailable</v>
      </c>
      <c r="F1512" s="3" t="str">
        <v>Unavailable</v>
      </c>
      <c r="G1512" t="str">
        <v>Unavailable</v>
      </c>
      <c r="H1512" t="str">
        <v>Unavailable</v>
      </c>
      <c r="I1512" t="str">
        <v>Unavailable</v>
      </c>
      <c r="J1512" t="str">
        <v>Unavailable</v>
      </c>
      <c r="K1512" t="str">
        <v>Unavailable</v>
      </c>
      <c r="L1512" t="str">
        <v>Unavailable</v>
      </c>
      <c r="M1512" t="str">
        <v>Unavailable</v>
      </c>
    </row>
    <row r="1513" spans="1:13">
      <c r="A1513" s="9" t="s">
        <v>749</v>
      </c>
      <c r="B1513" s="10" t="s">
        <v>750</v>
      </c>
      <c r="C1513">
        <v>2024</v>
      </c>
      <c r="D1513" t="s">
        <v>26</v>
      </c>
      <c r="E1513" s="3" t="str">
        <v>Unavailable</v>
      </c>
      <c r="F1513" s="3" t="str">
        <v>Unavailable</v>
      </c>
      <c r="G1513" t="str">
        <v>Unavailable</v>
      </c>
      <c r="H1513" t="str">
        <v>Unavailable</v>
      </c>
      <c r="I1513" t="str">
        <v>Unavailable</v>
      </c>
      <c r="J1513" t="str">
        <v>Unavailable</v>
      </c>
      <c r="K1513" t="str">
        <v>Unavailable</v>
      </c>
      <c r="L1513" t="str">
        <v>Unavailable</v>
      </c>
      <c r="M1513" t="str">
        <v>Unavailable</v>
      </c>
    </row>
    <row r="1514" spans="1:13">
      <c r="A1514" s="9" t="s">
        <v>751</v>
      </c>
      <c r="B1514" s="10" t="s">
        <v>752</v>
      </c>
      <c r="C1514">
        <v>2024</v>
      </c>
      <c r="D1514" t="s">
        <v>26</v>
      </c>
      <c r="E1514" s="3" t="str">
        <v>Unavailable</v>
      </c>
      <c r="F1514" s="3" t="str">
        <v>Unavailable</v>
      </c>
      <c r="G1514" t="str">
        <v>Unavailable</v>
      </c>
      <c r="H1514" t="str">
        <v>Unavailable</v>
      </c>
      <c r="I1514" t="str">
        <v>Unavailable</v>
      </c>
      <c r="J1514" t="str">
        <v>Unavailable</v>
      </c>
      <c r="K1514" t="str">
        <v>Unavailable</v>
      </c>
      <c r="L1514" t="str">
        <v>Unavailable</v>
      </c>
      <c r="M1514" t="str">
        <v>Unavailable</v>
      </c>
    </row>
    <row r="1515" spans="1:13">
      <c r="A1515" s="9" t="s">
        <v>753</v>
      </c>
      <c r="B1515" s="10" t="s">
        <v>754</v>
      </c>
      <c r="C1515">
        <v>2024</v>
      </c>
      <c r="D1515" t="s">
        <v>26</v>
      </c>
      <c r="E1515" s="3" t="str">
        <v>Unavailable</v>
      </c>
      <c r="F1515" s="3" t="str">
        <v>Unavailable</v>
      </c>
      <c r="G1515" t="str">
        <v>Unavailable</v>
      </c>
      <c r="H1515" t="str">
        <v>Unavailable</v>
      </c>
      <c r="I1515" t="str">
        <v>Unavailable</v>
      </c>
      <c r="J1515" t="str">
        <v>Unavailable</v>
      </c>
      <c r="K1515" t="str">
        <v>Unavailable</v>
      </c>
      <c r="L1515" t="str">
        <v>Unavailable</v>
      </c>
      <c r="M1515" t="str">
        <v>Unavailable</v>
      </c>
    </row>
    <row r="1516" spans="1:13">
      <c r="A1516" s="9" t="s">
        <v>755</v>
      </c>
      <c r="B1516" s="10" t="s">
        <v>756</v>
      </c>
      <c r="C1516">
        <v>2024</v>
      </c>
      <c r="D1516" t="s">
        <v>26</v>
      </c>
      <c r="E1516" s="3" t="str">
        <v>Unavailable</v>
      </c>
      <c r="F1516" s="3" t="str">
        <v>Unavailable</v>
      </c>
      <c r="G1516" t="str">
        <v>Unavailable</v>
      </c>
      <c r="H1516" t="str">
        <v>Unavailable</v>
      </c>
      <c r="I1516" t="str">
        <v>Unavailable</v>
      </c>
      <c r="J1516" t="str">
        <v>Unavailable</v>
      </c>
      <c r="K1516" t="str">
        <v>Unavailable</v>
      </c>
      <c r="L1516" t="str">
        <v>Unavailable</v>
      </c>
      <c r="M1516" t="str">
        <v>Unavailable</v>
      </c>
    </row>
    <row r="1517" spans="1:13">
      <c r="A1517" s="9" t="s">
        <v>757</v>
      </c>
      <c r="B1517" s="10" t="s">
        <v>758</v>
      </c>
      <c r="C1517">
        <v>2024</v>
      </c>
      <c r="D1517" t="s">
        <v>26</v>
      </c>
      <c r="E1517" s="3" t="str">
        <v>Unavailable</v>
      </c>
      <c r="F1517" s="3" t="str">
        <v>Unavailable</v>
      </c>
      <c r="G1517" t="str">
        <v>Unavailable</v>
      </c>
      <c r="H1517" t="str">
        <v>Unavailable</v>
      </c>
      <c r="I1517" t="str">
        <v>Unavailable</v>
      </c>
      <c r="J1517" t="str">
        <v>Unavailable</v>
      </c>
      <c r="K1517" t="str">
        <v>Unavailable</v>
      </c>
      <c r="L1517" t="str">
        <v>Unavailable</v>
      </c>
      <c r="M1517" t="str">
        <v>Unavailable</v>
      </c>
    </row>
    <row r="1518" spans="1:13">
      <c r="A1518" s="9" t="s">
        <v>759</v>
      </c>
      <c r="B1518" s="10" t="s">
        <v>760</v>
      </c>
      <c r="C1518">
        <v>2024</v>
      </c>
      <c r="D1518" t="s">
        <v>26</v>
      </c>
      <c r="E1518" s="3" t="str">
        <v>Unavailable</v>
      </c>
      <c r="F1518" s="3" t="str">
        <v>Unavailable</v>
      </c>
      <c r="G1518" t="str">
        <v>Unavailable</v>
      </c>
      <c r="H1518" t="str">
        <v>Unavailable</v>
      </c>
      <c r="I1518" t="str">
        <v>Unavailable</v>
      </c>
      <c r="J1518" t="str">
        <v>Unavailable</v>
      </c>
      <c r="K1518" t="str">
        <v>Unavailable</v>
      </c>
      <c r="L1518" t="str">
        <v>Unavailable</v>
      </c>
      <c r="M1518" t="str">
        <v>Unavailable</v>
      </c>
    </row>
    <row r="1519" spans="1:13">
      <c r="A1519" s="9" t="s">
        <v>761</v>
      </c>
      <c r="B1519" s="10" t="s">
        <v>762</v>
      </c>
      <c r="C1519">
        <v>2024</v>
      </c>
      <c r="D1519" t="s">
        <v>26</v>
      </c>
      <c r="E1519" s="3" t="str">
        <v>Unavailable</v>
      </c>
      <c r="F1519" s="3" t="str">
        <v>Unavailable</v>
      </c>
      <c r="G1519" t="str">
        <v>Unavailable</v>
      </c>
      <c r="H1519" t="str">
        <v>Unavailable</v>
      </c>
      <c r="I1519" t="str">
        <v>Unavailable</v>
      </c>
      <c r="J1519" t="str">
        <v>Unavailable</v>
      </c>
      <c r="K1519" t="str">
        <v>Unavailable</v>
      </c>
      <c r="L1519" t="str">
        <v>Unavailable</v>
      </c>
      <c r="M1519" t="str">
        <v>Unavailable</v>
      </c>
    </row>
    <row r="1520" spans="1:13">
      <c r="A1520" s="9" t="s">
        <v>763</v>
      </c>
      <c r="B1520" s="10" t="s">
        <v>764</v>
      </c>
      <c r="C1520">
        <v>2024</v>
      </c>
      <c r="D1520" t="s">
        <v>26</v>
      </c>
      <c r="E1520" s="3" t="str">
        <v>Unavailable</v>
      </c>
      <c r="F1520" s="3" t="str">
        <v>Unavailable</v>
      </c>
      <c r="G1520" t="str">
        <v>Unavailable</v>
      </c>
      <c r="H1520" t="str">
        <v>Unavailable</v>
      </c>
      <c r="I1520" t="str">
        <v>Unavailable</v>
      </c>
      <c r="J1520" t="str">
        <v>Unavailable</v>
      </c>
      <c r="K1520" t="str">
        <v>Unavailable</v>
      </c>
      <c r="L1520" t="str">
        <v>Unavailable</v>
      </c>
      <c r="M1520" t="str">
        <v>Unavailable</v>
      </c>
    </row>
    <row r="1521" spans="1:13">
      <c r="A1521" s="9" t="s">
        <v>765</v>
      </c>
      <c r="B1521" s="10" t="s">
        <v>766</v>
      </c>
      <c r="C1521">
        <v>2024</v>
      </c>
      <c r="D1521" t="s">
        <v>26</v>
      </c>
      <c r="E1521" s="3" t="str">
        <v>Unavailable</v>
      </c>
      <c r="F1521" s="3" t="str">
        <v>Unavailable</v>
      </c>
      <c r="G1521" t="str">
        <v>Unavailable</v>
      </c>
      <c r="H1521" t="str">
        <v>Unavailable</v>
      </c>
      <c r="I1521" t="str">
        <v>Unavailable</v>
      </c>
      <c r="J1521" t="str">
        <v>Unavailable</v>
      </c>
      <c r="K1521" t="str">
        <v>Unavailable</v>
      </c>
      <c r="L1521" t="str">
        <v>Unavailable</v>
      </c>
      <c r="M1521" t="str">
        <v>Unavailable</v>
      </c>
    </row>
    <row r="1522" spans="1:13">
      <c r="A1522" s="9" t="s">
        <v>767</v>
      </c>
      <c r="B1522" s="10" t="s">
        <v>768</v>
      </c>
      <c r="C1522">
        <v>2024</v>
      </c>
      <c r="D1522" t="s">
        <v>26</v>
      </c>
      <c r="E1522" s="3" t="str">
        <v>Unavailable</v>
      </c>
      <c r="F1522" s="3" t="str">
        <v>Unavailable</v>
      </c>
      <c r="G1522" t="str">
        <v>Unavailable</v>
      </c>
      <c r="H1522" t="str">
        <v>Unavailable</v>
      </c>
      <c r="I1522" t="str">
        <v>Unavailable</v>
      </c>
      <c r="J1522" t="str">
        <v>Unavailable</v>
      </c>
      <c r="K1522" t="str">
        <v>Unavailable</v>
      </c>
      <c r="L1522" t="str">
        <v>Unavailable</v>
      </c>
      <c r="M1522" t="str">
        <v>Unavailable</v>
      </c>
    </row>
    <row r="1523" spans="1:13">
      <c r="A1523" s="9" t="s">
        <v>769</v>
      </c>
      <c r="B1523" s="10" t="s">
        <v>770</v>
      </c>
      <c r="C1523">
        <v>2024</v>
      </c>
      <c r="D1523" t="s">
        <v>26</v>
      </c>
      <c r="E1523" s="3" t="str">
        <v>Unavailable</v>
      </c>
      <c r="F1523" s="3" t="str">
        <v>Unavailable</v>
      </c>
      <c r="G1523" t="str">
        <v>Unavailable</v>
      </c>
      <c r="H1523" t="str">
        <v>Unavailable</v>
      </c>
      <c r="I1523" t="str">
        <v>Unavailable</v>
      </c>
      <c r="J1523" t="str">
        <v>Unavailable</v>
      </c>
      <c r="K1523" t="str">
        <v>Unavailable</v>
      </c>
      <c r="L1523" t="str">
        <v>Unavailable</v>
      </c>
      <c r="M1523" t="str">
        <v>Unavailable</v>
      </c>
    </row>
    <row r="1524" spans="1:13">
      <c r="A1524" s="9" t="s">
        <v>771</v>
      </c>
      <c r="B1524" s="10" t="s">
        <v>772</v>
      </c>
      <c r="C1524">
        <v>2024</v>
      </c>
      <c r="D1524" t="s">
        <v>26</v>
      </c>
      <c r="E1524" s="3" t="str">
        <v>Unavailable</v>
      </c>
      <c r="F1524" s="3" t="str">
        <v>Unavailable</v>
      </c>
      <c r="G1524" t="str">
        <v>Unavailable</v>
      </c>
      <c r="H1524" t="str">
        <v>Unavailable</v>
      </c>
      <c r="I1524" t="str">
        <v>Unavailable</v>
      </c>
      <c r="J1524" t="str">
        <v>Unavailable</v>
      </c>
      <c r="K1524" t="str">
        <v>Unavailable</v>
      </c>
      <c r="L1524" t="str">
        <v>Unavailable</v>
      </c>
      <c r="M1524" t="str">
        <v>Unavailable</v>
      </c>
    </row>
    <row r="1525" spans="1:13">
      <c r="A1525" s="9" t="s">
        <v>773</v>
      </c>
      <c r="B1525" s="10" t="s">
        <v>774</v>
      </c>
      <c r="C1525">
        <v>2024</v>
      </c>
      <c r="D1525" t="s">
        <v>26</v>
      </c>
      <c r="E1525" s="3" t="str">
        <v>Unavailable</v>
      </c>
      <c r="F1525" s="3" t="str">
        <v>Unavailable</v>
      </c>
      <c r="G1525" t="str">
        <v>Unavailable</v>
      </c>
      <c r="H1525" t="str">
        <v>Unavailable</v>
      </c>
      <c r="I1525" t="str">
        <v>Unavailable</v>
      </c>
      <c r="J1525" t="str">
        <v>Unavailable</v>
      </c>
      <c r="K1525" t="str">
        <v>Unavailable</v>
      </c>
      <c r="L1525" t="str">
        <v>Unavailable</v>
      </c>
      <c r="M1525" t="str">
        <v>Unavailable</v>
      </c>
    </row>
    <row r="1526" spans="1:13">
      <c r="A1526" s="9" t="s">
        <v>775</v>
      </c>
      <c r="B1526" s="10" t="s">
        <v>776</v>
      </c>
      <c r="C1526">
        <v>2024</v>
      </c>
      <c r="D1526" t="s">
        <v>26</v>
      </c>
      <c r="E1526" s="3" t="str">
        <v>Unavailable</v>
      </c>
      <c r="F1526" s="3" t="str">
        <v>Unavailable</v>
      </c>
      <c r="G1526" t="str">
        <v>Unavailable</v>
      </c>
      <c r="H1526" t="str">
        <v>Unavailable</v>
      </c>
      <c r="I1526" t="str">
        <v>Unavailable</v>
      </c>
      <c r="J1526" t="str">
        <v>Unavailable</v>
      </c>
      <c r="K1526" t="str">
        <v>Unavailable</v>
      </c>
      <c r="L1526" t="str">
        <v>Unavailable</v>
      </c>
      <c r="M1526" t="str">
        <v>Unavailable</v>
      </c>
    </row>
    <row r="1527" spans="1:13">
      <c r="A1527" s="9" t="s">
        <v>777</v>
      </c>
      <c r="B1527" s="10" t="s">
        <v>778</v>
      </c>
      <c r="C1527">
        <v>2024</v>
      </c>
      <c r="D1527" t="s">
        <v>26</v>
      </c>
      <c r="E1527" s="3" t="str">
        <v>Unavailable</v>
      </c>
      <c r="F1527" s="3" t="str">
        <v>Unavailable</v>
      </c>
      <c r="G1527" t="str">
        <v>Unavailable</v>
      </c>
      <c r="H1527" t="str">
        <v>Unavailable</v>
      </c>
      <c r="I1527" t="str">
        <v>Unavailable</v>
      </c>
      <c r="J1527" t="str">
        <v>Unavailable</v>
      </c>
      <c r="K1527" t="str">
        <v>Unavailable</v>
      </c>
      <c r="L1527" t="str">
        <v>Unavailable</v>
      </c>
      <c r="M1527" t="str">
        <v>Unavailable</v>
      </c>
    </row>
    <row r="1528" spans="1:13">
      <c r="A1528" s="9" t="s">
        <v>779</v>
      </c>
      <c r="B1528" s="10" t="s">
        <v>780</v>
      </c>
      <c r="C1528">
        <v>2024</v>
      </c>
      <c r="D1528" t="s">
        <v>26</v>
      </c>
      <c r="E1528" s="3" t="str">
        <v>Unavailable</v>
      </c>
      <c r="F1528" s="3" t="str">
        <v>Unavailable</v>
      </c>
      <c r="G1528" t="str">
        <v>Unavailable</v>
      </c>
      <c r="H1528" t="str">
        <v>Unavailable</v>
      </c>
      <c r="I1528" t="str">
        <v>Unavailable</v>
      </c>
      <c r="J1528" t="str">
        <v>Unavailable</v>
      </c>
      <c r="K1528" t="str">
        <v>Unavailable</v>
      </c>
      <c r="L1528" t="str">
        <v>Unavailable</v>
      </c>
      <c r="M1528" t="str">
        <v>Unavailable</v>
      </c>
    </row>
    <row r="1529" spans="1:13">
      <c r="A1529" s="9" t="s">
        <v>781</v>
      </c>
      <c r="B1529" s="10" t="s">
        <v>782</v>
      </c>
      <c r="C1529">
        <v>2024</v>
      </c>
      <c r="D1529" t="s">
        <v>26</v>
      </c>
      <c r="E1529" s="3" t="str">
        <v>Unavailable</v>
      </c>
      <c r="F1529" s="3" t="str">
        <v>Unavailable</v>
      </c>
      <c r="G1529" t="str">
        <v>Unavailable</v>
      </c>
      <c r="H1529" t="str">
        <v>Unavailable</v>
      </c>
      <c r="I1529" t="str">
        <v>Unavailable</v>
      </c>
      <c r="J1529" t="str">
        <v>Unavailable</v>
      </c>
      <c r="K1529" t="str">
        <v>Unavailable</v>
      </c>
      <c r="L1529" t="str">
        <v>Unavailable</v>
      </c>
      <c r="M1529" t="str">
        <v>Unavailable</v>
      </c>
    </row>
    <row r="1530" spans="1:13">
      <c r="A1530" s="9" t="s">
        <v>24</v>
      </c>
      <c r="B1530" s="10" t="s">
        <v>25</v>
      </c>
      <c r="C1530">
        <v>2020</v>
      </c>
      <c r="D1530" t="s">
        <v>26</v>
      </c>
      <c r="E1530" s="3" cm="1">
        <f t="array" ref="E1530:M1911">_xldudf_WISE(A2:A383, {"Revenue","Gross Profit","General And Administrative Expenses","Interest Expense","Net Income","EBITDA","Gross Profit Ratio","Net Income Ratio","EBITDA Ratio"}, 2020)</f>
        <v>11086100000</v>
      </c>
      <c r="F1530" s="3">
        <v>11086100000</v>
      </c>
      <c r="G1530">
        <v>974969000</v>
      </c>
      <c r="H1530">
        <v>218113000</v>
      </c>
      <c r="I1530">
        <v>4714997000</v>
      </c>
      <c r="J1530">
        <v>5952973000</v>
      </c>
      <c r="K1530">
        <v>1</v>
      </c>
      <c r="L1530">
        <v>0.425307096</v>
      </c>
      <c r="M1530">
        <v>0.53872335599999999</v>
      </c>
    </row>
    <row r="1531" spans="1:13">
      <c r="A1531" s="9" t="s">
        <v>27</v>
      </c>
      <c r="B1531" s="10" t="s">
        <v>28</v>
      </c>
      <c r="C1531">
        <v>2020</v>
      </c>
      <c r="D1531" t="s">
        <v>26</v>
      </c>
      <c r="E1531" s="3">
        <v>3280614000</v>
      </c>
      <c r="F1531" s="3">
        <v>3280614000</v>
      </c>
      <c r="G1531">
        <v>429891000</v>
      </c>
      <c r="H1531">
        <v>87739000</v>
      </c>
      <c r="I1531">
        <v>33754000</v>
      </c>
      <c r="J1531">
        <v>229361999</v>
      </c>
      <c r="K1531">
        <v>1</v>
      </c>
      <c r="L1531">
        <v>1.0288927999999999E-2</v>
      </c>
      <c r="M1531">
        <v>7.4876531999999996E-2</v>
      </c>
    </row>
    <row r="1532" spans="1:13">
      <c r="A1532" s="9" t="s">
        <v>29</v>
      </c>
      <c r="B1532" s="10" t="s">
        <v>30</v>
      </c>
      <c r="C1532">
        <v>2020</v>
      </c>
      <c r="D1532" t="s">
        <v>26</v>
      </c>
      <c r="E1532" s="3">
        <v>2844407000</v>
      </c>
      <c r="F1532" s="3">
        <v>2844407000</v>
      </c>
      <c r="G1532">
        <v>214075000</v>
      </c>
      <c r="H1532">
        <v>64565000</v>
      </c>
      <c r="I1532">
        <v>979561000</v>
      </c>
      <c r="J1532">
        <v>1327255000</v>
      </c>
      <c r="K1532">
        <v>1</v>
      </c>
      <c r="L1532">
        <v>0.34438144799999998</v>
      </c>
      <c r="M1532">
        <v>0.48276600400000003</v>
      </c>
    </row>
    <row r="1533" spans="1:13">
      <c r="A1533" s="9" t="s">
        <v>31</v>
      </c>
      <c r="B1533" s="10" t="s">
        <v>32</v>
      </c>
      <c r="C1533">
        <v>2020</v>
      </c>
      <c r="D1533" t="s">
        <v>26</v>
      </c>
      <c r="E1533" s="3">
        <v>7096783000</v>
      </c>
      <c r="F1533" s="3">
        <v>7096783000</v>
      </c>
      <c r="G1533">
        <v>120525000</v>
      </c>
      <c r="H1533">
        <v>0</v>
      </c>
      <c r="I1533">
        <v>1546211000</v>
      </c>
      <c r="J1533">
        <v>2220490000</v>
      </c>
      <c r="K1533">
        <v>1</v>
      </c>
      <c r="L1533">
        <v>0.217874916</v>
      </c>
      <c r="M1533">
        <v>0.31288683900000003</v>
      </c>
    </row>
    <row r="1534" spans="1:13">
      <c r="A1534" s="9" t="s">
        <v>33</v>
      </c>
      <c r="B1534" s="10" t="s">
        <v>34</v>
      </c>
      <c r="C1534">
        <v>2020</v>
      </c>
      <c r="D1534" t="s">
        <v>26</v>
      </c>
      <c r="E1534" s="3">
        <v>8875354000</v>
      </c>
      <c r="F1534" s="3">
        <v>8875354000</v>
      </c>
      <c r="G1534">
        <v>1630006000</v>
      </c>
      <c r="H1534">
        <v>96091000</v>
      </c>
      <c r="I1534">
        <v>-4167596000</v>
      </c>
      <c r="J1534">
        <v>-3705865000</v>
      </c>
      <c r="K1534">
        <v>1</v>
      </c>
      <c r="L1534">
        <v>-0.469569552</v>
      </c>
      <c r="M1534">
        <v>-0.40431897100000003</v>
      </c>
    </row>
    <row r="1535" spans="1:13">
      <c r="A1535" s="9" t="s">
        <v>35</v>
      </c>
      <c r="B1535" s="10" t="s">
        <v>36</v>
      </c>
      <c r="C1535">
        <v>2020</v>
      </c>
      <c r="D1535" t="s">
        <v>26</v>
      </c>
      <c r="E1535" s="3">
        <v>5835693000</v>
      </c>
      <c r="F1535" s="3">
        <v>5835693000</v>
      </c>
      <c r="G1535">
        <v>571927000</v>
      </c>
      <c r="H1535">
        <v>63663000</v>
      </c>
      <c r="I1535">
        <v>2072212000</v>
      </c>
      <c r="J1535">
        <v>2742384000</v>
      </c>
      <c r="K1535">
        <v>1</v>
      </c>
      <c r="L1535">
        <v>0.35509270300000001</v>
      </c>
      <c r="M1535">
        <v>0.47898201600000001</v>
      </c>
    </row>
    <row r="1536" spans="1:13">
      <c r="A1536" s="9" t="s">
        <v>37</v>
      </c>
      <c r="B1536" s="10" t="s">
        <v>38</v>
      </c>
      <c r="C1536">
        <v>2020</v>
      </c>
      <c r="D1536" t="s">
        <v>26</v>
      </c>
      <c r="E1536" s="3">
        <v>1079635090</v>
      </c>
      <c r="F1536" s="3">
        <v>754401972</v>
      </c>
      <c r="G1536">
        <v>23934180</v>
      </c>
      <c r="H1536">
        <v>253057</v>
      </c>
      <c r="I1536">
        <v>500518870</v>
      </c>
      <c r="J1536">
        <v>618549219</v>
      </c>
      <c r="K1536">
        <v>0.69875644000000003</v>
      </c>
      <c r="L1536">
        <v>0.46360003900000002</v>
      </c>
      <c r="M1536">
        <v>0.58041597700000003</v>
      </c>
    </row>
    <row r="1537" spans="1:13">
      <c r="A1537" s="9" t="s">
        <v>39</v>
      </c>
      <c r="B1537" s="10" t="s">
        <v>40</v>
      </c>
      <c r="C1537">
        <v>2020</v>
      </c>
      <c r="D1537" t="s">
        <v>26</v>
      </c>
      <c r="E1537" s="3">
        <v>20668060000</v>
      </c>
      <c r="F1537" s="3">
        <v>20668060000</v>
      </c>
      <c r="G1537">
        <v>2646409000</v>
      </c>
      <c r="H1537">
        <v>0</v>
      </c>
      <c r="I1537">
        <v>10595548000</v>
      </c>
      <c r="J1537">
        <v>12888823000</v>
      </c>
      <c r="K1537">
        <v>1</v>
      </c>
      <c r="L1537">
        <v>0.51265324400000001</v>
      </c>
      <c r="M1537">
        <v>0.62568847800000005</v>
      </c>
    </row>
    <row r="1538" spans="1:13">
      <c r="A1538" s="9" t="s">
        <v>41</v>
      </c>
      <c r="B1538" s="10" t="s">
        <v>42</v>
      </c>
      <c r="C1538">
        <v>2020</v>
      </c>
      <c r="D1538" t="s">
        <v>26</v>
      </c>
      <c r="E1538" s="3">
        <v>4262047000</v>
      </c>
      <c r="F1538" s="3">
        <v>4262047000</v>
      </c>
      <c r="G1538">
        <v>640665000</v>
      </c>
      <c r="H1538">
        <v>70406000</v>
      </c>
      <c r="I1538">
        <v>1348518000</v>
      </c>
      <c r="J1538">
        <v>1762115000</v>
      </c>
      <c r="K1538">
        <v>1</v>
      </c>
      <c r="L1538">
        <v>0.31640148499999998</v>
      </c>
      <c r="M1538">
        <v>0.41344335300000001</v>
      </c>
    </row>
    <row r="1539" spans="1:13">
      <c r="A1539" s="9" t="s">
        <v>43</v>
      </c>
      <c r="B1539" s="10" t="s">
        <v>44</v>
      </c>
      <c r="C1539">
        <v>2020</v>
      </c>
      <c r="D1539" t="s">
        <v>26</v>
      </c>
      <c r="E1539" s="3">
        <v>5734970000</v>
      </c>
      <c r="F1539" s="3">
        <v>5734970000</v>
      </c>
      <c r="G1539">
        <v>772906000</v>
      </c>
      <c r="H1539">
        <v>0</v>
      </c>
      <c r="I1539">
        <v>1965992000</v>
      </c>
      <c r="J1539">
        <v>2448543000</v>
      </c>
      <c r="K1539">
        <v>1</v>
      </c>
      <c r="L1539">
        <v>0.34280772199999998</v>
      </c>
      <c r="M1539">
        <v>0.42774051099999999</v>
      </c>
    </row>
    <row r="1540" spans="1:13">
      <c r="A1540" s="9" t="s">
        <v>45</v>
      </c>
      <c r="B1540" s="10" t="s">
        <v>46</v>
      </c>
      <c r="C1540">
        <v>2020</v>
      </c>
      <c r="D1540" t="s">
        <v>26</v>
      </c>
      <c r="E1540" s="3">
        <v>21940957000</v>
      </c>
      <c r="F1540" s="3">
        <v>21940957000</v>
      </c>
      <c r="G1540">
        <v>1706046000</v>
      </c>
      <c r="H1540">
        <v>191970000</v>
      </c>
      <c r="I1540">
        <v>11440097000</v>
      </c>
      <c r="J1540">
        <v>13833842000</v>
      </c>
      <c r="K1540">
        <v>1</v>
      </c>
      <c r="L1540">
        <v>0.52140373799999995</v>
      </c>
      <c r="M1540">
        <v>0.62503358499999995</v>
      </c>
    </row>
    <row r="1541" spans="1:13">
      <c r="A1541" s="9" t="s">
        <v>47</v>
      </c>
      <c r="B1541" s="10" t="s">
        <v>48</v>
      </c>
      <c r="C1541">
        <v>2020</v>
      </c>
      <c r="D1541" t="s">
        <v>26</v>
      </c>
      <c r="E1541" s="3">
        <v>210987000</v>
      </c>
      <c r="F1541" s="3">
        <v>201933000</v>
      </c>
      <c r="G1541">
        <v>11855000</v>
      </c>
      <c r="H1541">
        <v>65989999</v>
      </c>
      <c r="I1541">
        <v>98900000</v>
      </c>
      <c r="J1541">
        <v>0</v>
      </c>
      <c r="K1541">
        <v>0.95708740400000003</v>
      </c>
      <c r="L1541">
        <v>0.46874925899999997</v>
      </c>
      <c r="M1541">
        <v>0.57734362800000005</v>
      </c>
    </row>
    <row r="1542" spans="1:13">
      <c r="A1542" s="9" t="s">
        <v>49</v>
      </c>
      <c r="B1542" s="10" t="s">
        <v>50</v>
      </c>
      <c r="C1542">
        <v>2020</v>
      </c>
      <c r="D1542" t="s">
        <v>26</v>
      </c>
      <c r="E1542" s="3">
        <v>207202948</v>
      </c>
      <c r="F1542" s="3">
        <v>108833977</v>
      </c>
      <c r="G1542">
        <v>12125979</v>
      </c>
      <c r="H1542">
        <v>93167534</v>
      </c>
      <c r="I1542">
        <v>85115509</v>
      </c>
      <c r="J1542">
        <v>0</v>
      </c>
      <c r="K1542">
        <v>0.52525303400000001</v>
      </c>
      <c r="L1542">
        <v>0.41078329200000002</v>
      </c>
      <c r="M1542">
        <v>0.49602586700000001</v>
      </c>
    </row>
    <row r="1543" spans="1:13">
      <c r="A1543" s="9" t="s">
        <v>51</v>
      </c>
      <c r="B1543" s="10" t="s">
        <v>52</v>
      </c>
      <c r="C1543">
        <v>2020</v>
      </c>
      <c r="D1543" t="s">
        <v>26</v>
      </c>
      <c r="E1543" s="3">
        <v>754176000</v>
      </c>
      <c r="F1543" s="3">
        <v>57408000</v>
      </c>
      <c r="G1543">
        <v>18338000</v>
      </c>
      <c r="H1543">
        <v>31964000</v>
      </c>
      <c r="I1543">
        <v>-66342000</v>
      </c>
      <c r="J1543">
        <v>38804000</v>
      </c>
      <c r="K1543">
        <v>7.6120163000000005E-2</v>
      </c>
      <c r="L1543">
        <v>-8.7966204000000006E-2</v>
      </c>
      <c r="M1543">
        <v>9.2222504999999996E-2</v>
      </c>
    </row>
    <row r="1544" spans="1:13">
      <c r="A1544" s="9" t="s">
        <v>53</v>
      </c>
      <c r="B1544" s="10" t="s">
        <v>54</v>
      </c>
      <c r="C1544">
        <v>2020</v>
      </c>
      <c r="D1544" t="s">
        <v>26</v>
      </c>
      <c r="E1544" s="3">
        <v>724685412</v>
      </c>
      <c r="F1544" s="3">
        <v>143249098</v>
      </c>
      <c r="G1544">
        <v>12532087</v>
      </c>
      <c r="H1544">
        <v>18899174</v>
      </c>
      <c r="I1544">
        <v>20175697</v>
      </c>
      <c r="J1544">
        <v>151737791</v>
      </c>
      <c r="K1544">
        <v>0.19767073499999999</v>
      </c>
      <c r="L1544">
        <v>2.7840627999999999E-2</v>
      </c>
      <c r="M1544">
        <v>0.20685061800000001</v>
      </c>
    </row>
    <row r="1545" spans="1:13">
      <c r="A1545" s="9" t="s">
        <v>55</v>
      </c>
      <c r="B1545" s="10" t="s">
        <v>56</v>
      </c>
      <c r="C1545">
        <v>2020</v>
      </c>
      <c r="D1545" t="s">
        <v>26</v>
      </c>
      <c r="E1545" s="3">
        <v>500239748</v>
      </c>
      <c r="F1545" s="3">
        <v>131297896</v>
      </c>
      <c r="G1545">
        <v>6442531</v>
      </c>
      <c r="H1545">
        <v>136862</v>
      </c>
      <c r="I1545">
        <v>58289848</v>
      </c>
      <c r="J1545">
        <v>88503721</v>
      </c>
      <c r="K1545">
        <v>0.26246993899999999</v>
      </c>
      <c r="L1545">
        <v>0.116523823</v>
      </c>
      <c r="M1545">
        <v>0.191115809</v>
      </c>
    </row>
    <row r="1546" spans="1:13">
      <c r="A1546" s="9" t="s">
        <v>57</v>
      </c>
      <c r="B1546" s="10" t="s">
        <v>58</v>
      </c>
      <c r="C1546">
        <v>2020</v>
      </c>
      <c r="D1546" t="s">
        <v>26</v>
      </c>
      <c r="E1546" s="3">
        <v>18579823261</v>
      </c>
      <c r="F1546" s="3">
        <v>2566994757</v>
      </c>
      <c r="G1546">
        <v>591332003</v>
      </c>
      <c r="H1546">
        <v>1405836232</v>
      </c>
      <c r="I1546">
        <v>-847357358</v>
      </c>
      <c r="J1546">
        <v>5565776965</v>
      </c>
      <c r="K1546">
        <v>0.13816034299999999</v>
      </c>
      <c r="L1546">
        <v>-4.5606319999999999E-2</v>
      </c>
      <c r="M1546">
        <v>0.29845440299999998</v>
      </c>
    </row>
    <row r="1547" spans="1:13">
      <c r="A1547" s="9" t="s">
        <v>59</v>
      </c>
      <c r="B1547" s="10" t="s">
        <v>60</v>
      </c>
      <c r="C1547">
        <v>2020</v>
      </c>
      <c r="D1547" t="s">
        <v>26</v>
      </c>
      <c r="E1547" s="3">
        <v>2047876104</v>
      </c>
      <c r="F1547" s="3">
        <v>802621379</v>
      </c>
      <c r="G1547">
        <v>31091649</v>
      </c>
      <c r="H1547">
        <v>47871018</v>
      </c>
      <c r="I1547">
        <v>115444034</v>
      </c>
      <c r="J1547">
        <v>286671558</v>
      </c>
      <c r="K1547">
        <v>0.39192867999999997</v>
      </c>
      <c r="L1547">
        <v>5.6372567999999998E-2</v>
      </c>
      <c r="M1547">
        <v>0.230722862</v>
      </c>
    </row>
    <row r="1548" spans="1:13">
      <c r="A1548" s="9" t="s">
        <v>61</v>
      </c>
      <c r="B1548" s="10" t="s">
        <v>62</v>
      </c>
      <c r="C1548">
        <v>2020</v>
      </c>
      <c r="D1548" t="s">
        <v>26</v>
      </c>
      <c r="E1548" s="3">
        <v>192201000</v>
      </c>
      <c r="F1548" s="3">
        <v>24487000</v>
      </c>
      <c r="G1548">
        <v>5405000</v>
      </c>
      <c r="H1548">
        <v>20738000</v>
      </c>
      <c r="I1548">
        <v>-83417000</v>
      </c>
      <c r="J1548">
        <v>-37876000</v>
      </c>
      <c r="K1548">
        <v>0.127403083</v>
      </c>
      <c r="L1548">
        <v>-0.43400918799999999</v>
      </c>
      <c r="M1548">
        <v>2.3121628000000002E-2</v>
      </c>
    </row>
    <row r="1549" spans="1:13">
      <c r="A1549" s="9" t="s">
        <v>63</v>
      </c>
      <c r="B1549" s="10" t="s">
        <v>64</v>
      </c>
      <c r="C1549">
        <v>2020</v>
      </c>
      <c r="D1549" t="s">
        <v>26</v>
      </c>
      <c r="E1549" s="3">
        <v>932699000</v>
      </c>
      <c r="F1549" s="3">
        <v>195560000</v>
      </c>
      <c r="G1549">
        <v>28077000</v>
      </c>
      <c r="H1549">
        <v>782000</v>
      </c>
      <c r="I1549">
        <v>7426000</v>
      </c>
      <c r="J1549">
        <v>29901000</v>
      </c>
      <c r="K1549">
        <v>0.20967107300000001</v>
      </c>
      <c r="L1549">
        <v>7.9618399999999995E-3</v>
      </c>
      <c r="M1549">
        <v>4.5765031999999997E-2</v>
      </c>
    </row>
    <row r="1550" spans="1:13">
      <c r="A1550" s="9" t="s">
        <v>65</v>
      </c>
      <c r="B1550" s="10" t="s">
        <v>66</v>
      </c>
      <c r="C1550">
        <v>2020</v>
      </c>
      <c r="D1550" t="s">
        <v>26</v>
      </c>
      <c r="E1550" s="3">
        <v>777327537</v>
      </c>
      <c r="F1550" s="3">
        <v>113509670</v>
      </c>
      <c r="G1550">
        <v>1502502</v>
      </c>
      <c r="H1550">
        <v>420069</v>
      </c>
      <c r="I1550">
        <v>62145447</v>
      </c>
      <c r="J1550">
        <v>103102181</v>
      </c>
      <c r="K1550">
        <v>0.14602553600000001</v>
      </c>
      <c r="L1550">
        <v>7.9947568999999996E-2</v>
      </c>
      <c r="M1550">
        <v>0.13263672800000001</v>
      </c>
    </row>
    <row r="1551" spans="1:13">
      <c r="A1551" s="9" t="s">
        <v>67</v>
      </c>
      <c r="B1551" s="10" t="s">
        <v>68</v>
      </c>
      <c r="C1551">
        <v>2020</v>
      </c>
      <c r="D1551" t="s">
        <v>26</v>
      </c>
      <c r="E1551" s="3">
        <v>2418072000</v>
      </c>
      <c r="F1551" s="3">
        <v>336652000</v>
      </c>
      <c r="G1551">
        <v>15368000</v>
      </c>
      <c r="H1551">
        <v>0</v>
      </c>
      <c r="I1551">
        <v>90168000</v>
      </c>
      <c r="J1551">
        <v>212200000</v>
      </c>
      <c r="K1551">
        <v>0.13922331499999999</v>
      </c>
      <c r="L1551">
        <v>3.7289212000000002E-2</v>
      </c>
      <c r="M1551">
        <v>8.4643054999999995E-2</v>
      </c>
    </row>
    <row r="1552" spans="1:13">
      <c r="A1552" s="9" t="s">
        <v>69</v>
      </c>
      <c r="B1552" s="10" t="s">
        <v>70</v>
      </c>
      <c r="C1552">
        <v>2020</v>
      </c>
      <c r="D1552" t="s">
        <v>26</v>
      </c>
      <c r="E1552" s="3">
        <v>648685768</v>
      </c>
      <c r="F1552" s="3">
        <v>109100446</v>
      </c>
      <c r="G1552">
        <v>9911122</v>
      </c>
      <c r="H1552">
        <v>7233084</v>
      </c>
      <c r="I1552">
        <v>23922683</v>
      </c>
      <c r="J1552">
        <v>67401407</v>
      </c>
      <c r="K1552">
        <v>0.168186896</v>
      </c>
      <c r="L1552">
        <v>3.6878692999999997E-2</v>
      </c>
      <c r="M1552">
        <v>0.103457326</v>
      </c>
    </row>
    <row r="1553" spans="1:13">
      <c r="A1553" s="9" t="s">
        <v>71</v>
      </c>
      <c r="B1553" s="10" t="s">
        <v>72</v>
      </c>
      <c r="C1553">
        <v>2020</v>
      </c>
      <c r="D1553" t="s">
        <v>26</v>
      </c>
      <c r="E1553" s="3">
        <v>1867420987</v>
      </c>
      <c r="F1553" s="3">
        <v>201671274</v>
      </c>
      <c r="G1553">
        <v>10164610</v>
      </c>
      <c r="H1553">
        <v>21782230</v>
      </c>
      <c r="I1553">
        <v>75945994</v>
      </c>
      <c r="J1553">
        <v>157371663</v>
      </c>
      <c r="K1553">
        <v>0.107994542</v>
      </c>
      <c r="L1553">
        <v>4.0668919999999997E-2</v>
      </c>
      <c r="M1553">
        <v>8.4251553000000007E-2</v>
      </c>
    </row>
    <row r="1554" spans="1:13">
      <c r="A1554" s="9" t="s">
        <v>73</v>
      </c>
      <c r="B1554" s="10" t="s">
        <v>74</v>
      </c>
      <c r="C1554">
        <v>2020</v>
      </c>
      <c r="D1554" t="s">
        <v>26</v>
      </c>
      <c r="E1554" s="3">
        <v>508511974</v>
      </c>
      <c r="F1554" s="3">
        <v>24640337</v>
      </c>
      <c r="G1554">
        <v>5595502</v>
      </c>
      <c r="H1554">
        <v>10089944</v>
      </c>
      <c r="I1554">
        <v>-34476423</v>
      </c>
      <c r="J1554">
        <v>17001887</v>
      </c>
      <c r="K1554">
        <v>4.8455765999999997E-2</v>
      </c>
      <c r="L1554">
        <v>-6.7798645000000005E-2</v>
      </c>
      <c r="M1554">
        <v>3.7859990000000003E-2</v>
      </c>
    </row>
    <row r="1555" spans="1:13">
      <c r="A1555" s="9" t="s">
        <v>75</v>
      </c>
      <c r="B1555" s="10" t="s">
        <v>76</v>
      </c>
      <c r="C1555">
        <v>2020</v>
      </c>
      <c r="D1555" t="s">
        <v>26</v>
      </c>
      <c r="E1555" s="3">
        <v>1668863844</v>
      </c>
      <c r="F1555" s="3">
        <v>336004148</v>
      </c>
      <c r="G1555">
        <v>12140530</v>
      </c>
      <c r="H1555">
        <v>47287967</v>
      </c>
      <c r="I1555">
        <v>236933819</v>
      </c>
      <c r="J1555">
        <v>347647502</v>
      </c>
      <c r="K1555">
        <v>0.20133706500000001</v>
      </c>
      <c r="L1555">
        <v>0.141973127</v>
      </c>
      <c r="M1555">
        <v>0.20724936999999999</v>
      </c>
    </row>
    <row r="1556" spans="1:13">
      <c r="A1556" s="9" t="s">
        <v>77</v>
      </c>
      <c r="B1556" s="10" t="s">
        <v>78</v>
      </c>
      <c r="C1556">
        <v>2020</v>
      </c>
      <c r="D1556" t="s">
        <v>26</v>
      </c>
      <c r="E1556" s="3">
        <v>375150752</v>
      </c>
      <c r="F1556" s="3">
        <v>125259098</v>
      </c>
      <c r="G1556">
        <v>3794325</v>
      </c>
      <c r="H1556">
        <v>6751853</v>
      </c>
      <c r="I1556">
        <v>88803707</v>
      </c>
      <c r="J1556">
        <v>147380974</v>
      </c>
      <c r="K1556">
        <v>0.333890036</v>
      </c>
      <c r="L1556">
        <v>0.23671472499999999</v>
      </c>
      <c r="M1556">
        <v>0.39285799999999998</v>
      </c>
    </row>
    <row r="1557" spans="1:13">
      <c r="A1557" s="9" t="s">
        <v>79</v>
      </c>
      <c r="B1557" s="10" t="s">
        <v>80</v>
      </c>
      <c r="C1557">
        <v>2020</v>
      </c>
      <c r="D1557" t="s">
        <v>26</v>
      </c>
      <c r="E1557" s="3">
        <v>904593862</v>
      </c>
      <c r="F1557" s="3">
        <v>306957988</v>
      </c>
      <c r="G1557">
        <v>166930827</v>
      </c>
      <c r="H1557">
        <v>30866105</v>
      </c>
      <c r="I1557">
        <v>9757989</v>
      </c>
      <c r="J1557">
        <v>362449085</v>
      </c>
      <c r="K1557">
        <v>0.33933237999999999</v>
      </c>
      <c r="L1557">
        <v>1.0787148999999999E-2</v>
      </c>
      <c r="M1557">
        <v>-0.408172215</v>
      </c>
    </row>
    <row r="1558" spans="1:13">
      <c r="A1558" s="9" t="s">
        <v>81</v>
      </c>
      <c r="B1558" s="10" t="s">
        <v>82</v>
      </c>
      <c r="C1558">
        <v>2020</v>
      </c>
      <c r="D1558" t="s">
        <v>26</v>
      </c>
      <c r="E1558" s="3">
        <v>613108000</v>
      </c>
      <c r="F1558" s="3">
        <v>12128000</v>
      </c>
      <c r="G1558">
        <v>50548000</v>
      </c>
      <c r="H1558">
        <v>30108000</v>
      </c>
      <c r="I1558">
        <v>-200156000</v>
      </c>
      <c r="J1558">
        <v>190629000</v>
      </c>
      <c r="K1558">
        <v>1.9781180999999998E-2</v>
      </c>
      <c r="L1558">
        <v>-0.32646124300000001</v>
      </c>
      <c r="M1558">
        <v>7.8310835999999995E-2</v>
      </c>
    </row>
    <row r="1559" spans="1:13">
      <c r="A1559" s="9" t="s">
        <v>83</v>
      </c>
      <c r="B1559" s="10" t="s">
        <v>84</v>
      </c>
      <c r="C1559">
        <v>2020</v>
      </c>
      <c r="D1559" t="s">
        <v>26</v>
      </c>
      <c r="E1559" s="3">
        <v>659629095</v>
      </c>
      <c r="F1559" s="3">
        <v>128803476</v>
      </c>
      <c r="G1559">
        <v>29727120</v>
      </c>
      <c r="H1559">
        <v>52670076</v>
      </c>
      <c r="I1559">
        <v>-163918948</v>
      </c>
      <c r="J1559">
        <v>199716307</v>
      </c>
      <c r="K1559">
        <v>0.195266517</v>
      </c>
      <c r="L1559">
        <v>-0.24850169499999999</v>
      </c>
      <c r="M1559">
        <v>0.38239912199999998</v>
      </c>
    </row>
    <row r="1560" spans="1:13">
      <c r="A1560" s="9" t="s">
        <v>85</v>
      </c>
      <c r="B1560" s="10" t="s">
        <v>1</v>
      </c>
      <c r="C1560">
        <v>2020</v>
      </c>
      <c r="D1560" t="s">
        <v>26</v>
      </c>
      <c r="E1560" s="3">
        <v>1416355176</v>
      </c>
      <c r="F1560" s="3">
        <v>265827680</v>
      </c>
      <c r="G1560">
        <v>12569868</v>
      </c>
      <c r="H1560">
        <v>76999</v>
      </c>
      <c r="I1560">
        <v>177317858</v>
      </c>
      <c r="J1560">
        <v>213997124</v>
      </c>
      <c r="K1560">
        <v>0.18768433600000001</v>
      </c>
      <c r="L1560">
        <v>0.12519307399999999</v>
      </c>
      <c r="M1560">
        <v>0.14568764100000001</v>
      </c>
    </row>
    <row r="1561" spans="1:13">
      <c r="A1561" s="9" t="s">
        <v>86</v>
      </c>
      <c r="B1561" s="10" t="s">
        <v>87</v>
      </c>
      <c r="C1561">
        <v>2020</v>
      </c>
      <c r="D1561" t="s">
        <v>26</v>
      </c>
      <c r="E1561" s="3">
        <v>54282788</v>
      </c>
      <c r="F1561" s="3">
        <v>14678899</v>
      </c>
      <c r="G1561">
        <v>1124650</v>
      </c>
      <c r="H1561">
        <v>420241</v>
      </c>
      <c r="I1561">
        <v>2578813</v>
      </c>
      <c r="J1561">
        <v>7941928</v>
      </c>
      <c r="K1561">
        <v>0.270415348</v>
      </c>
      <c r="L1561">
        <v>4.7507011000000002E-2</v>
      </c>
      <c r="M1561">
        <v>0.14865299500000001</v>
      </c>
    </row>
    <row r="1562" spans="1:13">
      <c r="A1562" s="9" t="s">
        <v>88</v>
      </c>
      <c r="B1562" s="10" t="s">
        <v>89</v>
      </c>
      <c r="C1562">
        <v>2020</v>
      </c>
      <c r="D1562" t="s">
        <v>26</v>
      </c>
      <c r="E1562" s="3">
        <v>686656308</v>
      </c>
      <c r="F1562" s="3">
        <v>80273232</v>
      </c>
      <c r="G1562">
        <v>19057447</v>
      </c>
      <c r="H1562">
        <v>385338</v>
      </c>
      <c r="I1562">
        <v>45856723</v>
      </c>
      <c r="J1562">
        <v>65666561</v>
      </c>
      <c r="K1562">
        <v>0.11690452899999999</v>
      </c>
      <c r="L1562">
        <v>6.6782643000000003E-2</v>
      </c>
      <c r="M1562">
        <v>8.9803879000000003E-2</v>
      </c>
    </row>
    <row r="1563" spans="1:13">
      <c r="A1563" s="9" t="s">
        <v>90</v>
      </c>
      <c r="B1563" s="10" t="s">
        <v>91</v>
      </c>
      <c r="C1563">
        <v>2020</v>
      </c>
      <c r="D1563" t="s">
        <v>26</v>
      </c>
      <c r="E1563" s="3">
        <v>1854713638</v>
      </c>
      <c r="F1563" s="3">
        <v>254114026</v>
      </c>
      <c r="G1563">
        <v>60376017</v>
      </c>
      <c r="H1563">
        <v>0</v>
      </c>
      <c r="I1563">
        <v>138037378</v>
      </c>
      <c r="J1563">
        <v>198087308</v>
      </c>
      <c r="K1563">
        <v>0.13700984399999999</v>
      </c>
      <c r="L1563">
        <v>7.4425169999999999E-2</v>
      </c>
      <c r="M1563">
        <v>0.107026619</v>
      </c>
    </row>
    <row r="1564" spans="1:13">
      <c r="A1564" s="9" t="s">
        <v>92</v>
      </c>
      <c r="B1564" s="10" t="s">
        <v>93</v>
      </c>
      <c r="C1564">
        <v>2020</v>
      </c>
      <c r="D1564" t="s">
        <v>26</v>
      </c>
      <c r="E1564" s="3" t="str">
        <v>Unavailable</v>
      </c>
      <c r="F1564" s="3" t="str">
        <v>Unavailable</v>
      </c>
      <c r="G1564" t="str">
        <v>Unavailable</v>
      </c>
      <c r="H1564" t="str">
        <v>Unavailable</v>
      </c>
      <c r="I1564" t="str">
        <v>Unavailable</v>
      </c>
      <c r="J1564" t="str">
        <v>Unavailable</v>
      </c>
      <c r="K1564" t="str">
        <v>Unavailable</v>
      </c>
      <c r="L1564" t="str">
        <v>Unavailable</v>
      </c>
      <c r="M1564" t="str">
        <v>Unavailable</v>
      </c>
    </row>
    <row r="1565" spans="1:13">
      <c r="A1565" s="9" t="s">
        <v>94</v>
      </c>
      <c r="B1565" s="10" t="s">
        <v>95</v>
      </c>
      <c r="C1565">
        <v>2020</v>
      </c>
      <c r="D1565" t="s">
        <v>26</v>
      </c>
      <c r="E1565" s="3">
        <v>495709267</v>
      </c>
      <c r="F1565" s="3">
        <v>17925806</v>
      </c>
      <c r="G1565">
        <v>13144253</v>
      </c>
      <c r="H1565">
        <v>30673834</v>
      </c>
      <c r="I1565">
        <v>-276094306</v>
      </c>
      <c r="J1565">
        <v>-108780690</v>
      </c>
      <c r="K1565">
        <v>3.6161934E-2</v>
      </c>
      <c r="L1565">
        <v>-0.55696821600000002</v>
      </c>
      <c r="M1565">
        <v>8.7206095999999997E-2</v>
      </c>
    </row>
    <row r="1566" spans="1:13">
      <c r="A1566" s="9" t="s">
        <v>96</v>
      </c>
      <c r="B1566" s="10" t="s">
        <v>97</v>
      </c>
      <c r="C1566">
        <v>2020</v>
      </c>
      <c r="D1566" t="s">
        <v>26</v>
      </c>
      <c r="E1566" s="3">
        <v>116949287000</v>
      </c>
      <c r="F1566" s="3">
        <v>23262117000</v>
      </c>
      <c r="G1566">
        <v>9320788000</v>
      </c>
      <c r="H1566">
        <v>3326293000</v>
      </c>
      <c r="I1566">
        <v>66825000</v>
      </c>
      <c r="J1566">
        <v>16712830999</v>
      </c>
      <c r="K1566">
        <v>0.19890772800000001</v>
      </c>
      <c r="L1566">
        <v>5.7140200000000004E-4</v>
      </c>
      <c r="M1566">
        <v>0.142906652</v>
      </c>
    </row>
    <row r="1567" spans="1:13">
      <c r="A1567" s="9" t="s">
        <v>98</v>
      </c>
      <c r="B1567" s="10" t="s">
        <v>99</v>
      </c>
      <c r="C1567">
        <v>2020</v>
      </c>
      <c r="D1567" t="s">
        <v>26</v>
      </c>
      <c r="E1567" s="3">
        <v>3327542000</v>
      </c>
      <c r="F1567" s="3">
        <v>1665188000</v>
      </c>
      <c r="G1567">
        <v>108981000</v>
      </c>
      <c r="H1567">
        <v>22083000</v>
      </c>
      <c r="I1567">
        <v>1294401000</v>
      </c>
      <c r="J1567">
        <v>1888490000</v>
      </c>
      <c r="K1567">
        <v>0.50042584000000001</v>
      </c>
      <c r="L1567">
        <v>0.38899614199999999</v>
      </c>
      <c r="M1567">
        <v>0.58659124399999996</v>
      </c>
    </row>
    <row r="1568" spans="1:13">
      <c r="A1568" s="9" t="s">
        <v>100</v>
      </c>
      <c r="B1568" s="10" t="s">
        <v>101</v>
      </c>
      <c r="C1568">
        <v>2020</v>
      </c>
      <c r="D1568" t="s">
        <v>26</v>
      </c>
      <c r="E1568" s="3">
        <v>15777542</v>
      </c>
      <c r="F1568" s="3">
        <v>15764248</v>
      </c>
      <c r="G1568">
        <v>950011</v>
      </c>
      <c r="H1568">
        <v>178</v>
      </c>
      <c r="I1568">
        <v>13380263</v>
      </c>
      <c r="J1568">
        <v>13001356</v>
      </c>
      <c r="K1568">
        <v>0.99915741000000002</v>
      </c>
      <c r="L1568">
        <v>0.84805751100000004</v>
      </c>
      <c r="M1568">
        <v>0.82404191999999998</v>
      </c>
    </row>
    <row r="1569" spans="1:13">
      <c r="A1569" s="9" t="s">
        <v>102</v>
      </c>
      <c r="B1569" s="10" t="s">
        <v>103</v>
      </c>
      <c r="C1569">
        <v>2020</v>
      </c>
      <c r="D1569" t="s">
        <v>26</v>
      </c>
      <c r="E1569" s="3">
        <v>1516060000</v>
      </c>
      <c r="F1569" s="3">
        <v>391931000</v>
      </c>
      <c r="G1569">
        <v>17236000</v>
      </c>
      <c r="H1569">
        <v>39548000</v>
      </c>
      <c r="I1569">
        <v>77700000</v>
      </c>
      <c r="J1569">
        <v>278549000</v>
      </c>
      <c r="K1569">
        <v>0.25851945199999998</v>
      </c>
      <c r="L1569">
        <v>5.1251270000000002E-2</v>
      </c>
      <c r="M1569">
        <v>0.180582563</v>
      </c>
    </row>
    <row r="1570" spans="1:13">
      <c r="A1570" s="9" t="s">
        <v>104</v>
      </c>
      <c r="B1570" s="10" t="s">
        <v>105</v>
      </c>
      <c r="C1570">
        <v>2020</v>
      </c>
      <c r="D1570" t="s">
        <v>26</v>
      </c>
      <c r="E1570" s="3">
        <v>21701941000</v>
      </c>
      <c r="F1570" s="3">
        <v>4640383000</v>
      </c>
      <c r="G1570">
        <v>247388000</v>
      </c>
      <c r="H1570">
        <v>529182000</v>
      </c>
      <c r="I1570">
        <v>910802000</v>
      </c>
      <c r="J1570">
        <v>2126444000</v>
      </c>
      <c r="K1570">
        <v>0.21382340899999999</v>
      </c>
      <c r="L1570">
        <v>4.1968687999999997E-2</v>
      </c>
      <c r="M1570">
        <v>0.12981848000000001</v>
      </c>
    </row>
    <row r="1571" spans="1:13">
      <c r="A1571" s="9" t="s">
        <v>106</v>
      </c>
      <c r="B1571" s="10" t="s">
        <v>107</v>
      </c>
      <c r="C1571">
        <v>2020</v>
      </c>
      <c r="D1571" t="s">
        <v>26</v>
      </c>
      <c r="E1571" s="3">
        <v>2271835000</v>
      </c>
      <c r="F1571" s="3">
        <v>329836000</v>
      </c>
      <c r="G1571">
        <v>204760000</v>
      </c>
      <c r="H1571">
        <v>228253000</v>
      </c>
      <c r="I1571">
        <v>-448300000</v>
      </c>
      <c r="J1571">
        <v>-145461000</v>
      </c>
      <c r="K1571">
        <v>0.14518484000000001</v>
      </c>
      <c r="L1571">
        <v>-0.19732947200000001</v>
      </c>
      <c r="M1571">
        <v>0.365924902</v>
      </c>
    </row>
    <row r="1572" spans="1:13">
      <c r="A1572" s="9" t="s">
        <v>108</v>
      </c>
      <c r="B1572" s="10" t="s">
        <v>109</v>
      </c>
      <c r="C1572">
        <v>2020</v>
      </c>
      <c r="D1572" t="s">
        <v>26</v>
      </c>
      <c r="E1572" s="3">
        <v>1559477028</v>
      </c>
      <c r="F1572" s="3">
        <v>691817943</v>
      </c>
      <c r="G1572">
        <v>49547358</v>
      </c>
      <c r="H1572">
        <v>33438040</v>
      </c>
      <c r="I1572">
        <v>124787295</v>
      </c>
      <c r="J1572">
        <v>241950974</v>
      </c>
      <c r="K1572">
        <v>0.44362175999999998</v>
      </c>
      <c r="L1572">
        <v>8.0018680999999994E-2</v>
      </c>
      <c r="M1572">
        <v>0.17748740900000001</v>
      </c>
    </row>
    <row r="1573" spans="1:13">
      <c r="A1573" s="9" t="s">
        <v>110</v>
      </c>
      <c r="B1573" s="10" t="s">
        <v>111</v>
      </c>
      <c r="C1573">
        <v>2020</v>
      </c>
      <c r="D1573" t="s">
        <v>26</v>
      </c>
      <c r="E1573" s="3">
        <v>1963041600</v>
      </c>
      <c r="F1573" s="3">
        <v>238785062</v>
      </c>
      <c r="G1573">
        <v>31528788</v>
      </c>
      <c r="H1573">
        <v>338620</v>
      </c>
      <c r="I1573">
        <v>246490488</v>
      </c>
      <c r="J1573">
        <v>243560486</v>
      </c>
      <c r="K1573">
        <v>0.121640347</v>
      </c>
      <c r="L1573">
        <v>0.125565596</v>
      </c>
      <c r="M1573">
        <v>7.6304902999999993E-2</v>
      </c>
    </row>
    <row r="1574" spans="1:13">
      <c r="A1574" s="9" t="s">
        <v>112</v>
      </c>
      <c r="B1574" s="10" t="s">
        <v>113</v>
      </c>
      <c r="C1574">
        <v>2020</v>
      </c>
      <c r="D1574" t="s">
        <v>26</v>
      </c>
      <c r="E1574" s="3">
        <v>520833429</v>
      </c>
      <c r="F1574" s="3">
        <v>143247354</v>
      </c>
      <c r="G1574">
        <v>4566042</v>
      </c>
      <c r="H1574">
        <v>3773374</v>
      </c>
      <c r="I1574">
        <v>113952516</v>
      </c>
      <c r="J1574">
        <v>136472025</v>
      </c>
      <c r="K1574">
        <v>0.27503486900000002</v>
      </c>
      <c r="L1574">
        <v>0.21878879100000001</v>
      </c>
      <c r="M1574">
        <v>0.260459255</v>
      </c>
    </row>
    <row r="1575" spans="1:13">
      <c r="A1575" s="9" t="s">
        <v>114</v>
      </c>
      <c r="B1575" s="10" t="s">
        <v>115</v>
      </c>
      <c r="C1575">
        <v>2020</v>
      </c>
      <c r="D1575" t="s">
        <v>26</v>
      </c>
      <c r="E1575" s="3">
        <v>4829111000</v>
      </c>
      <c r="F1575" s="3">
        <v>2527749000</v>
      </c>
      <c r="G1575">
        <v>66326000</v>
      </c>
      <c r="H1575">
        <v>1033261000</v>
      </c>
      <c r="I1575">
        <v>882568000</v>
      </c>
      <c r="J1575">
        <v>2190666000</v>
      </c>
      <c r="K1575">
        <v>0.52343982200000005</v>
      </c>
      <c r="L1575">
        <v>0.18275993200000001</v>
      </c>
      <c r="M1575">
        <v>0.51609664799999999</v>
      </c>
    </row>
    <row r="1576" spans="1:13">
      <c r="A1576" s="9" t="s">
        <v>116</v>
      </c>
      <c r="B1576" s="10" t="s">
        <v>117</v>
      </c>
      <c r="C1576">
        <v>2020</v>
      </c>
      <c r="D1576" t="s">
        <v>26</v>
      </c>
      <c r="E1576" s="3">
        <v>6255384000</v>
      </c>
      <c r="F1576" s="3">
        <v>786514000</v>
      </c>
      <c r="G1576">
        <v>146799000</v>
      </c>
      <c r="H1576">
        <v>314896000</v>
      </c>
      <c r="I1576">
        <v>266925000</v>
      </c>
      <c r="J1576">
        <v>2036118000</v>
      </c>
      <c r="K1576">
        <v>0.12573392799999999</v>
      </c>
      <c r="L1576">
        <v>4.2671240999999999E-2</v>
      </c>
      <c r="M1576">
        <v>0.32060701600000002</v>
      </c>
    </row>
    <row r="1577" spans="1:13">
      <c r="A1577" s="9" t="s">
        <v>118</v>
      </c>
      <c r="B1577" s="10" t="s">
        <v>119</v>
      </c>
      <c r="C1577">
        <v>2020</v>
      </c>
      <c r="D1577" t="s">
        <v>26</v>
      </c>
      <c r="E1577" s="3" t="str">
        <v>Unavailable</v>
      </c>
      <c r="F1577" s="3" t="str">
        <v>Unavailable</v>
      </c>
      <c r="G1577" t="str">
        <v>Unavailable</v>
      </c>
      <c r="H1577" t="str">
        <v>Unavailable</v>
      </c>
      <c r="I1577" t="str">
        <v>Unavailable</v>
      </c>
      <c r="J1577" t="str">
        <v>Unavailable</v>
      </c>
      <c r="K1577" t="str">
        <v>Unavailable</v>
      </c>
      <c r="L1577" t="str">
        <v>Unavailable</v>
      </c>
      <c r="M1577" t="str">
        <v>Unavailable</v>
      </c>
    </row>
    <row r="1578" spans="1:13">
      <c r="A1578" s="9" t="s">
        <v>120</v>
      </c>
      <c r="B1578" s="10" t="s">
        <v>121</v>
      </c>
      <c r="C1578">
        <v>2020</v>
      </c>
      <c r="D1578" t="s">
        <v>26</v>
      </c>
      <c r="E1578" s="3">
        <v>107054072</v>
      </c>
      <c r="F1578" s="3">
        <v>51804506</v>
      </c>
      <c r="G1578">
        <v>1209528</v>
      </c>
      <c r="H1578">
        <v>97804</v>
      </c>
      <c r="I1578">
        <v>31769736</v>
      </c>
      <c r="J1578">
        <v>43587120</v>
      </c>
      <c r="K1578">
        <v>0.48390971999999999</v>
      </c>
      <c r="L1578">
        <v>0.29676345199999998</v>
      </c>
      <c r="M1578">
        <v>0.45506144799999998</v>
      </c>
    </row>
    <row r="1579" spans="1:13">
      <c r="A1579" s="9" t="s">
        <v>122</v>
      </c>
      <c r="B1579" s="10" t="s">
        <v>123</v>
      </c>
      <c r="C1579">
        <v>2020</v>
      </c>
      <c r="D1579" t="s">
        <v>26</v>
      </c>
      <c r="E1579" s="3">
        <v>83777853</v>
      </c>
      <c r="F1579" s="3">
        <v>19414430</v>
      </c>
      <c r="G1579">
        <v>2506267</v>
      </c>
      <c r="H1579">
        <v>818497</v>
      </c>
      <c r="I1579">
        <v>-12379088</v>
      </c>
      <c r="J1579">
        <v>1310575</v>
      </c>
      <c r="K1579">
        <v>0.23173701999999999</v>
      </c>
      <c r="L1579">
        <v>-0.14776086499999999</v>
      </c>
      <c r="M1579">
        <v>1.5962548E-2</v>
      </c>
    </row>
    <row r="1580" spans="1:13">
      <c r="A1580" s="9" t="s">
        <v>124</v>
      </c>
      <c r="B1580" s="10" t="s">
        <v>125</v>
      </c>
      <c r="C1580">
        <v>2020</v>
      </c>
      <c r="D1580" t="s">
        <v>26</v>
      </c>
      <c r="E1580" s="3">
        <v>368779000</v>
      </c>
      <c r="F1580" s="3">
        <v>-57662000</v>
      </c>
      <c r="G1580">
        <v>20877000</v>
      </c>
      <c r="H1580">
        <v>24412000</v>
      </c>
      <c r="I1580">
        <v>-55012000</v>
      </c>
      <c r="J1580">
        <v>15452999</v>
      </c>
      <c r="K1580">
        <v>-0.15635922899999999</v>
      </c>
      <c r="L1580">
        <v>-0.14917335300000001</v>
      </c>
      <c r="M1580">
        <v>3.9663321000000001E-2</v>
      </c>
    </row>
    <row r="1581" spans="1:13">
      <c r="A1581" s="9" t="s">
        <v>126</v>
      </c>
      <c r="B1581" s="10" t="s">
        <v>127</v>
      </c>
      <c r="C1581">
        <v>2020</v>
      </c>
      <c r="D1581" t="s">
        <v>26</v>
      </c>
      <c r="E1581" s="3">
        <v>36777041</v>
      </c>
      <c r="F1581" s="3">
        <v>36273405</v>
      </c>
      <c r="G1581">
        <v>-231876</v>
      </c>
      <c r="H1581">
        <v>34844</v>
      </c>
      <c r="I1581">
        <v>26070820</v>
      </c>
      <c r="J1581">
        <v>29208305</v>
      </c>
      <c r="K1581">
        <v>0.98630569499999998</v>
      </c>
      <c r="L1581">
        <v>0.70888846100000003</v>
      </c>
      <c r="M1581">
        <v>0.79240643600000005</v>
      </c>
    </row>
    <row r="1582" spans="1:13">
      <c r="A1582" s="9" t="s">
        <v>128</v>
      </c>
      <c r="B1582" s="10" t="s">
        <v>129</v>
      </c>
      <c r="C1582">
        <v>2020</v>
      </c>
      <c r="D1582" t="s">
        <v>26</v>
      </c>
      <c r="E1582" s="3">
        <v>164604455</v>
      </c>
      <c r="F1582" s="3">
        <v>35647654</v>
      </c>
      <c r="G1582">
        <v>6248632</v>
      </c>
      <c r="H1582">
        <v>1377595</v>
      </c>
      <c r="I1582">
        <v>-2052286</v>
      </c>
      <c r="J1582">
        <v>11309304</v>
      </c>
      <c r="K1582">
        <v>0.216565548</v>
      </c>
      <c r="L1582">
        <v>-1.2467986E-2</v>
      </c>
      <c r="M1582">
        <v>6.8705941000000006E-2</v>
      </c>
    </row>
    <row r="1583" spans="1:13">
      <c r="A1583" s="9" t="s">
        <v>130</v>
      </c>
      <c r="B1583" s="10" t="s">
        <v>131</v>
      </c>
      <c r="C1583">
        <v>2020</v>
      </c>
      <c r="D1583" t="s">
        <v>26</v>
      </c>
      <c r="E1583" s="3">
        <v>255316389</v>
      </c>
      <c r="F1583" s="3">
        <v>21390578</v>
      </c>
      <c r="G1583">
        <v>11267962</v>
      </c>
      <c r="H1583">
        <v>2570845</v>
      </c>
      <c r="I1583">
        <v>27293701</v>
      </c>
      <c r="J1583">
        <v>55825188</v>
      </c>
      <c r="K1583">
        <v>8.3780670000000002E-2</v>
      </c>
      <c r="L1583">
        <v>0.106901485</v>
      </c>
      <c r="M1583">
        <v>0.15749070900000001</v>
      </c>
    </row>
    <row r="1584" spans="1:13">
      <c r="A1584" s="9" t="s">
        <v>132</v>
      </c>
      <c r="B1584" s="10" t="s">
        <v>133</v>
      </c>
      <c r="C1584">
        <v>2020</v>
      </c>
      <c r="D1584" t="s">
        <v>26</v>
      </c>
      <c r="E1584" s="3">
        <v>71725310</v>
      </c>
      <c r="F1584" s="3">
        <v>1975244</v>
      </c>
      <c r="G1584">
        <v>2187469</v>
      </c>
      <c r="H1584">
        <v>3274217</v>
      </c>
      <c r="I1584">
        <v>2133773</v>
      </c>
      <c r="J1584">
        <v>11925763</v>
      </c>
      <c r="K1584">
        <v>2.7539009999999999E-2</v>
      </c>
      <c r="L1584">
        <v>2.9749233999999999E-2</v>
      </c>
      <c r="M1584">
        <v>0.50418181500000003</v>
      </c>
    </row>
    <row r="1585" spans="1:13">
      <c r="A1585" s="9" t="s">
        <v>134</v>
      </c>
      <c r="B1585" s="10" t="s">
        <v>135</v>
      </c>
      <c r="C1585">
        <v>2020</v>
      </c>
      <c r="D1585" t="s">
        <v>26</v>
      </c>
      <c r="E1585" s="3">
        <v>441023000</v>
      </c>
      <c r="F1585" s="3">
        <v>-65148000</v>
      </c>
      <c r="G1585">
        <v>37464000</v>
      </c>
      <c r="H1585">
        <v>7011000</v>
      </c>
      <c r="I1585">
        <v>-394519000</v>
      </c>
      <c r="J1585">
        <v>-279811000</v>
      </c>
      <c r="K1585">
        <v>-0.147720187</v>
      </c>
      <c r="L1585">
        <v>-0.89455425200000005</v>
      </c>
      <c r="M1585">
        <v>-0.42815000600000003</v>
      </c>
    </row>
    <row r="1586" spans="1:13">
      <c r="A1586" s="9" t="s">
        <v>136</v>
      </c>
      <c r="B1586" s="10" t="s">
        <v>137</v>
      </c>
      <c r="C1586">
        <v>2020</v>
      </c>
      <c r="D1586" t="s">
        <v>26</v>
      </c>
      <c r="E1586" s="3">
        <v>14378000</v>
      </c>
      <c r="F1586" s="3">
        <v>1339000</v>
      </c>
      <c r="G1586">
        <v>11791000</v>
      </c>
      <c r="H1586">
        <v>588000</v>
      </c>
      <c r="I1586">
        <v>207287000</v>
      </c>
      <c r="J1586">
        <v>-22596000</v>
      </c>
      <c r="K1586">
        <v>9.3128391000000005E-2</v>
      </c>
      <c r="L1586">
        <v>9.9999999989999999</v>
      </c>
      <c r="M1586">
        <v>9.9999999989999999</v>
      </c>
    </row>
    <row r="1587" spans="1:13">
      <c r="A1587" s="9" t="s">
        <v>138</v>
      </c>
      <c r="B1587" s="10" t="s">
        <v>139</v>
      </c>
      <c r="C1587">
        <v>2020</v>
      </c>
      <c r="D1587" t="s">
        <v>26</v>
      </c>
      <c r="E1587" s="3">
        <v>181512822</v>
      </c>
      <c r="F1587" s="3">
        <v>29307619</v>
      </c>
      <c r="G1587">
        <v>5939391</v>
      </c>
      <c r="H1587">
        <v>3865113</v>
      </c>
      <c r="I1587">
        <v>-2976031</v>
      </c>
      <c r="J1587">
        <v>11468622</v>
      </c>
      <c r="K1587">
        <v>0.16146307800000001</v>
      </c>
      <c r="L1587">
        <v>-1.6395706999999999E-2</v>
      </c>
      <c r="M1587">
        <v>6.2766623999999993E-2</v>
      </c>
    </row>
    <row r="1588" spans="1:13">
      <c r="A1588" s="9" t="s">
        <v>140</v>
      </c>
      <c r="B1588" s="10" t="s">
        <v>141</v>
      </c>
      <c r="C1588">
        <v>2020</v>
      </c>
      <c r="D1588" t="s">
        <v>26</v>
      </c>
      <c r="E1588" s="3">
        <v>1020864748</v>
      </c>
      <c r="F1588" s="3">
        <v>423739575</v>
      </c>
      <c r="G1588">
        <v>43652175</v>
      </c>
      <c r="H1588">
        <v>162369098</v>
      </c>
      <c r="I1588">
        <v>216668901</v>
      </c>
      <c r="J1588">
        <v>410972948</v>
      </c>
      <c r="K1588">
        <v>0.41507905499999997</v>
      </c>
      <c r="L1588">
        <v>0.212240555</v>
      </c>
      <c r="M1588">
        <v>0.55130839899999995</v>
      </c>
    </row>
    <row r="1589" spans="1:13">
      <c r="A1589" s="9" t="s">
        <v>142</v>
      </c>
      <c r="B1589" s="10" t="s">
        <v>143</v>
      </c>
      <c r="C1589">
        <v>2020</v>
      </c>
      <c r="D1589" t="s">
        <v>26</v>
      </c>
      <c r="E1589" s="3">
        <v>361805000</v>
      </c>
      <c r="F1589" s="3">
        <v>-79538000</v>
      </c>
      <c r="G1589">
        <v>29640000</v>
      </c>
      <c r="H1589">
        <v>24156000</v>
      </c>
      <c r="I1589">
        <v>-195340000</v>
      </c>
      <c r="J1589">
        <v>-141156000</v>
      </c>
      <c r="K1589">
        <v>-0.21983665199999999</v>
      </c>
      <c r="L1589">
        <v>-0.539904092</v>
      </c>
      <c r="M1589">
        <v>-0.38826439699999998</v>
      </c>
    </row>
    <row r="1590" spans="1:13">
      <c r="A1590" s="9" t="s">
        <v>144</v>
      </c>
      <c r="B1590" s="10" t="s">
        <v>145</v>
      </c>
      <c r="C1590">
        <v>2020</v>
      </c>
      <c r="D1590" t="s">
        <v>26</v>
      </c>
      <c r="E1590" s="3">
        <v>439244000</v>
      </c>
      <c r="F1590" s="3">
        <v>21171000</v>
      </c>
      <c r="G1590">
        <v>9422000</v>
      </c>
      <c r="H1590">
        <v>16008000</v>
      </c>
      <c r="I1590">
        <v>-45247000</v>
      </c>
      <c r="J1590">
        <v>32080000</v>
      </c>
      <c r="K1590">
        <v>4.8198722999999999E-2</v>
      </c>
      <c r="L1590">
        <v>-0.103011083</v>
      </c>
      <c r="M1590">
        <v>7.4113705000000002E-2</v>
      </c>
    </row>
    <row r="1591" spans="1:13">
      <c r="A1591" s="9" t="s">
        <v>146</v>
      </c>
      <c r="B1591" s="10" t="s">
        <v>147</v>
      </c>
      <c r="C1591">
        <v>2020</v>
      </c>
      <c r="D1591" t="s">
        <v>26</v>
      </c>
      <c r="E1591" s="3">
        <v>205962102</v>
      </c>
      <c r="F1591" s="3">
        <v>11402785</v>
      </c>
      <c r="G1591">
        <v>4406085</v>
      </c>
      <c r="H1591">
        <v>3633647</v>
      </c>
      <c r="I1591">
        <v>-40814584</v>
      </c>
      <c r="J1591">
        <v>-13293229</v>
      </c>
      <c r="K1591">
        <v>5.5363510999999997E-2</v>
      </c>
      <c r="L1591">
        <v>-0.19816550499999999</v>
      </c>
      <c r="M1591">
        <v>-5.0221239000000001E-2</v>
      </c>
    </row>
    <row r="1592" spans="1:13">
      <c r="A1592" s="9" t="s">
        <v>148</v>
      </c>
      <c r="B1592" s="10" t="s">
        <v>149</v>
      </c>
      <c r="C1592">
        <v>2020</v>
      </c>
      <c r="D1592" t="s">
        <v>26</v>
      </c>
      <c r="E1592" s="3">
        <v>862091000000</v>
      </c>
      <c r="F1592" s="3">
        <v>440453000000</v>
      </c>
      <c r="G1592">
        <v>46970000000</v>
      </c>
      <c r="H1592">
        <v>10564000000</v>
      </c>
      <c r="I1592">
        <v>184926000000</v>
      </c>
      <c r="J1592">
        <v>461009000000</v>
      </c>
      <c r="K1592">
        <v>0.51091242100000001</v>
      </c>
      <c r="L1592">
        <v>0.21450867700000001</v>
      </c>
      <c r="M1592">
        <v>0.53262010599999998</v>
      </c>
    </row>
    <row r="1593" spans="1:13">
      <c r="A1593" s="9" t="s">
        <v>150</v>
      </c>
      <c r="B1593" s="10" t="s">
        <v>151</v>
      </c>
      <c r="C1593">
        <v>2020</v>
      </c>
      <c r="D1593" t="s">
        <v>26</v>
      </c>
      <c r="E1593" s="3">
        <v>3187493206</v>
      </c>
      <c r="F1593" s="3">
        <v>409975022</v>
      </c>
      <c r="G1593">
        <v>175416248</v>
      </c>
      <c r="H1593">
        <v>70941381</v>
      </c>
      <c r="I1593">
        <v>81077379</v>
      </c>
      <c r="J1593">
        <v>462608251</v>
      </c>
      <c r="K1593">
        <v>0.12861988899999999</v>
      </c>
      <c r="L1593">
        <v>2.5436094999999999E-2</v>
      </c>
      <c r="M1593">
        <v>0.142442023</v>
      </c>
    </row>
    <row r="1594" spans="1:13">
      <c r="A1594" s="9" t="s">
        <v>152</v>
      </c>
      <c r="B1594" s="10" t="s">
        <v>153</v>
      </c>
      <c r="C1594">
        <v>2020</v>
      </c>
      <c r="D1594" t="s">
        <v>26</v>
      </c>
      <c r="E1594" s="3">
        <v>3306160000</v>
      </c>
      <c r="F1594" s="3">
        <v>459159000</v>
      </c>
      <c r="G1594">
        <v>27116000</v>
      </c>
      <c r="H1594">
        <v>41703000</v>
      </c>
      <c r="I1594">
        <v>74026000</v>
      </c>
      <c r="J1594">
        <v>195117000</v>
      </c>
      <c r="K1594">
        <v>0.138879849</v>
      </c>
      <c r="L1594">
        <v>2.2390325999999999E-2</v>
      </c>
      <c r="M1594">
        <v>6.7215137999999994E-2</v>
      </c>
    </row>
    <row r="1595" spans="1:13">
      <c r="A1595" s="9" t="s">
        <v>154</v>
      </c>
      <c r="B1595" s="10" t="s">
        <v>155</v>
      </c>
      <c r="C1595">
        <v>2020</v>
      </c>
      <c r="D1595" t="s">
        <v>26</v>
      </c>
      <c r="E1595" s="3">
        <v>3382962000</v>
      </c>
      <c r="F1595" s="3">
        <v>463112000</v>
      </c>
      <c r="G1595">
        <v>60024000</v>
      </c>
      <c r="H1595">
        <v>73691000</v>
      </c>
      <c r="I1595">
        <v>-133344000</v>
      </c>
      <c r="J1595">
        <v>64657000</v>
      </c>
      <c r="K1595">
        <v>0.13689541899999999</v>
      </c>
      <c r="L1595">
        <v>-3.9416345999999998E-2</v>
      </c>
      <c r="M1595">
        <v>3.4664296999999997E-2</v>
      </c>
    </row>
    <row r="1596" spans="1:13">
      <c r="A1596" s="9" t="s">
        <v>156</v>
      </c>
      <c r="B1596" s="10" t="s">
        <v>157</v>
      </c>
      <c r="C1596">
        <v>2020</v>
      </c>
      <c r="D1596" t="s">
        <v>26</v>
      </c>
      <c r="E1596" s="3">
        <v>6112766000</v>
      </c>
      <c r="F1596" s="3">
        <v>943505000</v>
      </c>
      <c r="G1596">
        <v>132213000</v>
      </c>
      <c r="H1596">
        <v>67958000</v>
      </c>
      <c r="I1596">
        <v>333204000</v>
      </c>
      <c r="J1596">
        <v>-44932000</v>
      </c>
      <c r="K1596">
        <v>0.154349929</v>
      </c>
      <c r="L1596">
        <v>5.450953E-2</v>
      </c>
      <c r="M1596">
        <v>0.216576097</v>
      </c>
    </row>
    <row r="1597" spans="1:13">
      <c r="A1597" s="9" t="s">
        <v>158</v>
      </c>
      <c r="B1597" s="10" t="s">
        <v>159</v>
      </c>
      <c r="C1597">
        <v>2020</v>
      </c>
      <c r="D1597" t="s">
        <v>26</v>
      </c>
      <c r="E1597" s="3">
        <v>2105398000</v>
      </c>
      <c r="F1597" s="3">
        <v>693826000</v>
      </c>
      <c r="G1597">
        <v>30254000</v>
      </c>
      <c r="H1597">
        <v>7767000</v>
      </c>
      <c r="I1597">
        <v>260553000</v>
      </c>
      <c r="J1597">
        <v>398124000</v>
      </c>
      <c r="K1597">
        <v>0.32954624300000002</v>
      </c>
      <c r="L1597">
        <v>0.123754749</v>
      </c>
      <c r="M1597">
        <v>0.18909678799999999</v>
      </c>
    </row>
    <row r="1598" spans="1:13">
      <c r="A1598" s="9" t="s">
        <v>160</v>
      </c>
      <c r="B1598" s="10" t="s">
        <v>161</v>
      </c>
      <c r="C1598">
        <v>2020</v>
      </c>
      <c r="D1598" t="s">
        <v>26</v>
      </c>
      <c r="E1598" s="3">
        <v>15356948000</v>
      </c>
      <c r="F1598" s="3">
        <v>5535508000</v>
      </c>
      <c r="G1598">
        <v>120504000</v>
      </c>
      <c r="H1598">
        <v>478164000</v>
      </c>
      <c r="I1598">
        <v>1984361000</v>
      </c>
      <c r="J1598">
        <v>4640148000</v>
      </c>
      <c r="K1598">
        <v>0.360456257</v>
      </c>
      <c r="L1598">
        <v>0.129215844</v>
      </c>
      <c r="M1598">
        <v>0.31012392599999999</v>
      </c>
    </row>
    <row r="1599" spans="1:13">
      <c r="A1599" s="9" t="s">
        <v>162</v>
      </c>
      <c r="B1599" s="10" t="s">
        <v>163</v>
      </c>
      <c r="C1599">
        <v>2020</v>
      </c>
      <c r="D1599" t="s">
        <v>26</v>
      </c>
      <c r="E1599" s="3">
        <v>1211932954</v>
      </c>
      <c r="F1599" s="3">
        <v>309645288</v>
      </c>
      <c r="G1599">
        <v>10319269</v>
      </c>
      <c r="H1599">
        <v>22134315</v>
      </c>
      <c r="I1599">
        <v>74413592</v>
      </c>
      <c r="J1599">
        <v>183279410</v>
      </c>
      <c r="K1599">
        <v>0.25549704499999998</v>
      </c>
      <c r="L1599">
        <v>6.1400749999999997E-2</v>
      </c>
      <c r="M1599">
        <v>0.15201078000000001</v>
      </c>
    </row>
    <row r="1600" spans="1:13">
      <c r="A1600" s="9" t="s">
        <v>164</v>
      </c>
      <c r="B1600" s="10" t="s">
        <v>165</v>
      </c>
      <c r="C1600">
        <v>2020</v>
      </c>
      <c r="D1600" t="s">
        <v>26</v>
      </c>
      <c r="E1600" s="3">
        <v>264514045</v>
      </c>
      <c r="F1600" s="3">
        <v>101807105</v>
      </c>
      <c r="G1600">
        <v>7743007</v>
      </c>
      <c r="H1600">
        <v>633791</v>
      </c>
      <c r="I1600">
        <v>77954815</v>
      </c>
      <c r="J1600">
        <v>96233306</v>
      </c>
      <c r="K1600">
        <v>0.38488355099999999</v>
      </c>
      <c r="L1600">
        <v>0.29470954900000002</v>
      </c>
      <c r="M1600">
        <v>0.365014228</v>
      </c>
    </row>
    <row r="1601" spans="1:13">
      <c r="A1601" s="9" t="s">
        <v>166</v>
      </c>
      <c r="B1601" s="10" t="s">
        <v>167</v>
      </c>
      <c r="C1601">
        <v>2020</v>
      </c>
      <c r="D1601" t="s">
        <v>26</v>
      </c>
      <c r="E1601" s="3">
        <v>716297700</v>
      </c>
      <c r="F1601" s="3">
        <v>255984481</v>
      </c>
      <c r="G1601">
        <v>49004509</v>
      </c>
      <c r="H1601">
        <v>13288560</v>
      </c>
      <c r="I1601">
        <v>190685950</v>
      </c>
      <c r="J1601">
        <v>242553924</v>
      </c>
      <c r="K1601">
        <v>0.35737163599999999</v>
      </c>
      <c r="L1601">
        <v>0.26621047399999997</v>
      </c>
      <c r="M1601">
        <v>0.33298656399999998</v>
      </c>
    </row>
    <row r="1602" spans="1:13">
      <c r="A1602" s="9" t="s">
        <v>168</v>
      </c>
      <c r="B1602" s="10" t="s">
        <v>169</v>
      </c>
      <c r="C1602">
        <v>2020</v>
      </c>
      <c r="D1602" t="s">
        <v>26</v>
      </c>
      <c r="E1602" s="3">
        <v>435279586</v>
      </c>
      <c r="F1602" s="3">
        <v>132476488</v>
      </c>
      <c r="G1602">
        <v>0</v>
      </c>
      <c r="H1602">
        <v>9401515</v>
      </c>
      <c r="I1602">
        <v>64933791</v>
      </c>
      <c r="J1602">
        <v>120609725</v>
      </c>
      <c r="K1602">
        <v>0.30434803799999999</v>
      </c>
      <c r="L1602">
        <v>0.14917720300000001</v>
      </c>
      <c r="M1602">
        <v>0.26832124400000001</v>
      </c>
    </row>
    <row r="1603" spans="1:13">
      <c r="A1603" s="9" t="s">
        <v>170</v>
      </c>
      <c r="B1603" s="10" t="s">
        <v>171</v>
      </c>
      <c r="C1603">
        <v>2020</v>
      </c>
      <c r="D1603" t="s">
        <v>26</v>
      </c>
      <c r="E1603" s="3" t="str">
        <v>Unavailable</v>
      </c>
      <c r="F1603" s="3" t="str">
        <v>Unavailable</v>
      </c>
      <c r="G1603" t="str">
        <v>Unavailable</v>
      </c>
      <c r="H1603" t="str">
        <v>Unavailable</v>
      </c>
      <c r="I1603" t="str">
        <v>Unavailable</v>
      </c>
      <c r="J1603" t="str">
        <v>Unavailable</v>
      </c>
      <c r="K1603" t="str">
        <v>Unavailable</v>
      </c>
      <c r="L1603" t="str">
        <v>Unavailable</v>
      </c>
      <c r="M1603" t="str">
        <v>Unavailable</v>
      </c>
    </row>
    <row r="1604" spans="1:13">
      <c r="A1604" s="9" t="s">
        <v>172</v>
      </c>
      <c r="B1604" s="10" t="s">
        <v>173</v>
      </c>
      <c r="C1604">
        <v>2020</v>
      </c>
      <c r="D1604" t="s">
        <v>26</v>
      </c>
      <c r="E1604" s="3" t="str">
        <v>Unavailable</v>
      </c>
      <c r="F1604" s="3" t="str">
        <v>Unavailable</v>
      </c>
      <c r="G1604" t="str">
        <v>Unavailable</v>
      </c>
      <c r="H1604" t="str">
        <v>Unavailable</v>
      </c>
      <c r="I1604" t="str">
        <v>Unavailable</v>
      </c>
      <c r="J1604" t="str">
        <v>Unavailable</v>
      </c>
      <c r="K1604" t="str">
        <v>Unavailable</v>
      </c>
      <c r="L1604" t="str">
        <v>Unavailable</v>
      </c>
      <c r="M1604" t="str">
        <v>Unavailable</v>
      </c>
    </row>
    <row r="1605" spans="1:13">
      <c r="A1605" s="9" t="s">
        <v>174</v>
      </c>
      <c r="B1605" s="10" t="s">
        <v>175</v>
      </c>
      <c r="C1605">
        <v>2020</v>
      </c>
      <c r="D1605" t="s">
        <v>26</v>
      </c>
      <c r="E1605" s="3">
        <v>5034940000</v>
      </c>
      <c r="F1605" s="3">
        <v>1088716000</v>
      </c>
      <c r="G1605">
        <v>78165000</v>
      </c>
      <c r="H1605">
        <v>25303000</v>
      </c>
      <c r="I1605">
        <v>677574000</v>
      </c>
      <c r="J1605">
        <v>1998775000</v>
      </c>
      <c r="K1605">
        <v>0.21623217</v>
      </c>
      <c r="L1605">
        <v>0.13457439400000001</v>
      </c>
      <c r="M1605">
        <v>0.40091877999999997</v>
      </c>
    </row>
    <row r="1606" spans="1:13">
      <c r="A1606" s="9" t="s">
        <v>176</v>
      </c>
      <c r="B1606" s="10" t="s">
        <v>177</v>
      </c>
      <c r="C1606">
        <v>2020</v>
      </c>
      <c r="D1606" t="s">
        <v>26</v>
      </c>
      <c r="E1606" s="3">
        <v>532090559</v>
      </c>
      <c r="F1606" s="3">
        <v>146871549</v>
      </c>
      <c r="G1606">
        <v>9925493</v>
      </c>
      <c r="H1606">
        <v>24294927</v>
      </c>
      <c r="I1606">
        <v>15100183</v>
      </c>
      <c r="J1606">
        <v>103004681</v>
      </c>
      <c r="K1606">
        <v>0.276027354</v>
      </c>
      <c r="L1606">
        <v>2.8378971999999999E-2</v>
      </c>
      <c r="M1606">
        <v>0.19358486899999999</v>
      </c>
    </row>
    <row r="1607" spans="1:13">
      <c r="A1607" s="9" t="s">
        <v>178</v>
      </c>
      <c r="B1607" s="10" t="s">
        <v>179</v>
      </c>
      <c r="C1607">
        <v>2020</v>
      </c>
      <c r="D1607" t="s">
        <v>26</v>
      </c>
      <c r="E1607" s="3">
        <v>5323023000</v>
      </c>
      <c r="F1607" s="3">
        <v>1172943000</v>
      </c>
      <c r="G1607">
        <v>51004000</v>
      </c>
      <c r="H1607">
        <v>284822000</v>
      </c>
      <c r="I1607">
        <v>57173000</v>
      </c>
      <c r="J1607">
        <v>1470831000</v>
      </c>
      <c r="K1607">
        <v>0.22035279599999999</v>
      </c>
      <c r="L1607">
        <v>1.0740701E-2</v>
      </c>
      <c r="M1607">
        <v>0.247833421</v>
      </c>
    </row>
    <row r="1608" spans="1:13">
      <c r="A1608" s="9" t="s">
        <v>180</v>
      </c>
      <c r="B1608" s="10" t="s">
        <v>181</v>
      </c>
      <c r="C1608">
        <v>2020</v>
      </c>
      <c r="D1608" t="s">
        <v>26</v>
      </c>
      <c r="E1608" s="3">
        <v>1387133518</v>
      </c>
      <c r="F1608" s="3">
        <v>202564243</v>
      </c>
      <c r="G1608">
        <v>18235504</v>
      </c>
      <c r="H1608">
        <v>34809606</v>
      </c>
      <c r="I1608">
        <v>80310153</v>
      </c>
      <c r="J1608">
        <v>184223387</v>
      </c>
      <c r="K1608">
        <v>0.14603081900000001</v>
      </c>
      <c r="L1608">
        <v>5.7896483999999998E-2</v>
      </c>
      <c r="M1608">
        <v>0.130637425</v>
      </c>
    </row>
    <row r="1609" spans="1:13">
      <c r="A1609" s="9" t="s">
        <v>182</v>
      </c>
      <c r="B1609" s="10" t="s">
        <v>183</v>
      </c>
      <c r="C1609">
        <v>2020</v>
      </c>
      <c r="D1609" t="s">
        <v>26</v>
      </c>
      <c r="E1609" s="3">
        <v>2231354000</v>
      </c>
      <c r="F1609" s="3">
        <v>729219000</v>
      </c>
      <c r="G1609">
        <v>31153000</v>
      </c>
      <c r="H1609">
        <v>5539000</v>
      </c>
      <c r="I1609">
        <v>595589000</v>
      </c>
      <c r="J1609">
        <v>812467000</v>
      </c>
      <c r="K1609">
        <v>0.32680560800000003</v>
      </c>
      <c r="L1609">
        <v>0.26691820300000002</v>
      </c>
      <c r="M1609">
        <v>0.379512619</v>
      </c>
    </row>
    <row r="1610" spans="1:13">
      <c r="A1610" s="9" t="s">
        <v>184</v>
      </c>
      <c r="B1610" s="10" t="s">
        <v>185</v>
      </c>
      <c r="C1610">
        <v>2020</v>
      </c>
      <c r="D1610" t="s">
        <v>26</v>
      </c>
      <c r="E1610" s="3">
        <v>466094000</v>
      </c>
      <c r="F1610" s="3">
        <v>30298000</v>
      </c>
      <c r="G1610">
        <v>6333000</v>
      </c>
      <c r="H1610">
        <v>3730000</v>
      </c>
      <c r="I1610">
        <v>-24831000</v>
      </c>
      <c r="J1610">
        <v>53018000</v>
      </c>
      <c r="K1610">
        <v>6.5004055000000005E-2</v>
      </c>
      <c r="L1610">
        <v>-5.3274661000000001E-2</v>
      </c>
      <c r="M1610">
        <v>0.122415221</v>
      </c>
    </row>
    <row r="1611" spans="1:13">
      <c r="A1611" s="9" t="s">
        <v>186</v>
      </c>
      <c r="B1611" s="10" t="s">
        <v>187</v>
      </c>
      <c r="C1611">
        <v>2020</v>
      </c>
      <c r="D1611" t="s">
        <v>26</v>
      </c>
      <c r="E1611" s="3">
        <v>8007325000</v>
      </c>
      <c r="F1611" s="3">
        <v>417798000</v>
      </c>
      <c r="G1611">
        <v>253461000</v>
      </c>
      <c r="H1611">
        <v>444372000</v>
      </c>
      <c r="I1611">
        <v>-784727000</v>
      </c>
      <c r="J1611">
        <v>2134908000</v>
      </c>
      <c r="K1611">
        <v>5.2176976E-2</v>
      </c>
      <c r="L1611">
        <v>-9.8001142999999999E-2</v>
      </c>
      <c r="M1611">
        <v>0.26789108700000003</v>
      </c>
    </row>
    <row r="1612" spans="1:13">
      <c r="A1612" s="9" t="s">
        <v>188</v>
      </c>
      <c r="B1612" s="10" t="s">
        <v>189</v>
      </c>
      <c r="C1612">
        <v>2020</v>
      </c>
      <c r="D1612" t="s">
        <v>26</v>
      </c>
      <c r="E1612" s="3">
        <v>123369143</v>
      </c>
      <c r="F1612" s="3">
        <v>39972735</v>
      </c>
      <c r="G1612">
        <v>1899236</v>
      </c>
      <c r="H1612">
        <v>234898</v>
      </c>
      <c r="I1612">
        <v>10674545</v>
      </c>
      <c r="J1612">
        <v>27684699</v>
      </c>
      <c r="K1612">
        <v>0.32400918099999998</v>
      </c>
      <c r="L1612">
        <v>8.6525242000000002E-2</v>
      </c>
      <c r="M1612">
        <v>0.222195213</v>
      </c>
    </row>
    <row r="1613" spans="1:13">
      <c r="A1613" s="9" t="s">
        <v>190</v>
      </c>
      <c r="B1613" s="10" t="s">
        <v>191</v>
      </c>
      <c r="C1613">
        <v>2020</v>
      </c>
      <c r="D1613" t="s">
        <v>26</v>
      </c>
      <c r="E1613" s="3">
        <v>525593615</v>
      </c>
      <c r="F1613" s="3">
        <v>80619093</v>
      </c>
      <c r="G1613">
        <v>5534105</v>
      </c>
      <c r="H1613">
        <v>4319575</v>
      </c>
      <c r="I1613">
        <v>2067038</v>
      </c>
      <c r="J1613">
        <v>58054723</v>
      </c>
      <c r="K1613">
        <v>0.15338674399999999</v>
      </c>
      <c r="L1613">
        <v>3.932769E-3</v>
      </c>
      <c r="M1613">
        <v>9.6394114000000003E-2</v>
      </c>
    </row>
    <row r="1614" spans="1:13">
      <c r="A1614" s="9" t="s">
        <v>192</v>
      </c>
      <c r="B1614" s="10" t="s">
        <v>193</v>
      </c>
      <c r="C1614">
        <v>2020</v>
      </c>
      <c r="D1614" t="s">
        <v>26</v>
      </c>
      <c r="E1614" s="3">
        <v>21870198000</v>
      </c>
      <c r="F1614" s="3">
        <v>-902609000</v>
      </c>
      <c r="G1614">
        <v>134692000</v>
      </c>
      <c r="H1614">
        <v>1492014000</v>
      </c>
      <c r="I1614">
        <v>-3781128000</v>
      </c>
      <c r="J1614">
        <v>960071000</v>
      </c>
      <c r="K1614">
        <v>-4.1271186000000001E-2</v>
      </c>
      <c r="L1614">
        <v>-0.17288951799999999</v>
      </c>
      <c r="M1614">
        <v>4.3503310000000003E-2</v>
      </c>
    </row>
    <row r="1615" spans="1:13">
      <c r="A1615" s="9" t="s">
        <v>194</v>
      </c>
      <c r="B1615" s="10" t="s">
        <v>195</v>
      </c>
      <c r="C1615">
        <v>2020</v>
      </c>
      <c r="D1615" t="s">
        <v>26</v>
      </c>
      <c r="E1615" s="3">
        <v>2528381767</v>
      </c>
      <c r="F1615" s="3">
        <v>467212282</v>
      </c>
      <c r="G1615">
        <v>123800061</v>
      </c>
      <c r="H1615">
        <v>48336910</v>
      </c>
      <c r="I1615">
        <v>294073578</v>
      </c>
      <c r="J1615">
        <v>1088617868</v>
      </c>
      <c r="K1615">
        <v>0.18478707899999999</v>
      </c>
      <c r="L1615">
        <v>0.116309009</v>
      </c>
      <c r="M1615">
        <v>0.43342263199999997</v>
      </c>
    </row>
    <row r="1616" spans="1:13">
      <c r="A1616" s="9" t="s">
        <v>196</v>
      </c>
      <c r="B1616" s="10" t="s">
        <v>197</v>
      </c>
      <c r="C1616">
        <v>2020</v>
      </c>
      <c r="D1616" t="s">
        <v>26</v>
      </c>
      <c r="E1616" s="3">
        <v>1695407138</v>
      </c>
      <c r="F1616" s="3">
        <v>596594537</v>
      </c>
      <c r="G1616">
        <v>175137446</v>
      </c>
      <c r="H1616">
        <v>216636038</v>
      </c>
      <c r="I1616">
        <v>73580576</v>
      </c>
      <c r="J1616">
        <v>568146707</v>
      </c>
      <c r="K1616">
        <v>0.35188865499999999</v>
      </c>
      <c r="L1616">
        <v>4.3399945000000002E-2</v>
      </c>
      <c r="M1616">
        <v>0.38056232400000001</v>
      </c>
    </row>
    <row r="1617" spans="1:13">
      <c r="A1617" s="9" t="s">
        <v>198</v>
      </c>
      <c r="B1617" s="10" t="s">
        <v>199</v>
      </c>
      <c r="C1617">
        <v>2020</v>
      </c>
      <c r="D1617" t="s">
        <v>26</v>
      </c>
      <c r="E1617" s="3">
        <v>336280176</v>
      </c>
      <c r="F1617" s="3">
        <v>148070964</v>
      </c>
      <c r="G1617">
        <v>3158838</v>
      </c>
      <c r="H1617">
        <v>3841373</v>
      </c>
      <c r="I1617">
        <v>107062549</v>
      </c>
      <c r="J1617">
        <v>183941299</v>
      </c>
      <c r="K1617">
        <v>0.44032022900000001</v>
      </c>
      <c r="L1617">
        <v>0.31837306100000001</v>
      </c>
      <c r="M1617">
        <v>0.54698823200000002</v>
      </c>
    </row>
    <row r="1618" spans="1:13">
      <c r="A1618" s="9" t="s">
        <v>200</v>
      </c>
      <c r="B1618" s="10" t="s">
        <v>201</v>
      </c>
      <c r="C1618">
        <v>2020</v>
      </c>
      <c r="D1618" t="s">
        <v>26</v>
      </c>
      <c r="E1618" s="3">
        <v>623197000</v>
      </c>
      <c r="F1618" s="3">
        <v>249918000</v>
      </c>
      <c r="G1618">
        <v>5917000</v>
      </c>
      <c r="H1618">
        <v>12314000</v>
      </c>
      <c r="I1618">
        <v>200940000</v>
      </c>
      <c r="J1618">
        <v>282814000</v>
      </c>
      <c r="K1618">
        <v>0.40102567900000002</v>
      </c>
      <c r="L1618">
        <v>0.32243415800000003</v>
      </c>
      <c r="M1618">
        <v>0.45441008199999999</v>
      </c>
    </row>
    <row r="1619" spans="1:13">
      <c r="A1619" s="9" t="s">
        <v>202</v>
      </c>
      <c r="B1619" s="10" t="s">
        <v>203</v>
      </c>
      <c r="C1619">
        <v>2020</v>
      </c>
      <c r="D1619" t="s">
        <v>26</v>
      </c>
      <c r="E1619" s="3">
        <v>572729687</v>
      </c>
      <c r="F1619" s="3">
        <v>256960234</v>
      </c>
      <c r="G1619">
        <v>4735169</v>
      </c>
      <c r="H1619">
        <v>934530</v>
      </c>
      <c r="I1619">
        <v>220493117</v>
      </c>
      <c r="J1619">
        <v>312414638</v>
      </c>
      <c r="K1619">
        <v>0.44865883499999998</v>
      </c>
      <c r="L1619">
        <v>0.384986359</v>
      </c>
      <c r="M1619">
        <v>0.403574449</v>
      </c>
    </row>
    <row r="1620" spans="1:13">
      <c r="A1620" s="9" t="s">
        <v>204</v>
      </c>
      <c r="B1620" s="10" t="s">
        <v>205</v>
      </c>
      <c r="C1620">
        <v>2020</v>
      </c>
      <c r="D1620" t="s">
        <v>26</v>
      </c>
      <c r="E1620" s="3">
        <v>651481158</v>
      </c>
      <c r="F1620" s="3">
        <v>196126503</v>
      </c>
      <c r="G1620">
        <v>12489154</v>
      </c>
      <c r="H1620">
        <v>28391316</v>
      </c>
      <c r="I1620">
        <v>107626586</v>
      </c>
      <c r="J1620">
        <v>209482853</v>
      </c>
      <c r="K1620">
        <v>0.30104708400000002</v>
      </c>
      <c r="L1620">
        <v>0.16520291400000001</v>
      </c>
      <c r="M1620">
        <v>0.33208218699999997</v>
      </c>
    </row>
    <row r="1621" spans="1:13">
      <c r="A1621" s="9" t="s">
        <v>206</v>
      </c>
      <c r="B1621" s="10" t="s">
        <v>207</v>
      </c>
      <c r="C1621">
        <v>2020</v>
      </c>
      <c r="D1621" t="s">
        <v>26</v>
      </c>
      <c r="E1621" s="3">
        <v>333331641</v>
      </c>
      <c r="F1621" s="3">
        <v>158034900</v>
      </c>
      <c r="G1621">
        <v>1778045</v>
      </c>
      <c r="H1621">
        <v>100384</v>
      </c>
      <c r="I1621">
        <v>117672926</v>
      </c>
      <c r="J1621">
        <v>199984281</v>
      </c>
      <c r="K1621">
        <v>0.47410710700000003</v>
      </c>
      <c r="L1621">
        <v>0.35302056999999998</v>
      </c>
      <c r="M1621">
        <v>0.53627857099999998</v>
      </c>
    </row>
    <row r="1622" spans="1:13">
      <c r="A1622" s="9" t="s">
        <v>208</v>
      </c>
      <c r="B1622" s="10" t="s">
        <v>209</v>
      </c>
      <c r="C1622">
        <v>2020</v>
      </c>
      <c r="D1622" t="s">
        <v>26</v>
      </c>
      <c r="E1622" s="3">
        <v>424850419</v>
      </c>
      <c r="F1622" s="3">
        <v>74185347</v>
      </c>
      <c r="G1622">
        <v>2618571</v>
      </c>
      <c r="H1622">
        <v>9886763</v>
      </c>
      <c r="I1622">
        <v>40572454</v>
      </c>
      <c r="J1622">
        <v>86543455</v>
      </c>
      <c r="K1622">
        <v>0.17461521399999999</v>
      </c>
      <c r="L1622">
        <v>9.5498209000000001E-2</v>
      </c>
      <c r="M1622">
        <v>0.203703353</v>
      </c>
    </row>
    <row r="1623" spans="1:13">
      <c r="A1623" s="9" t="s">
        <v>210</v>
      </c>
      <c r="B1623" s="10" t="s">
        <v>211</v>
      </c>
      <c r="C1623">
        <v>2020</v>
      </c>
      <c r="D1623" t="s">
        <v>26</v>
      </c>
      <c r="E1623" s="3">
        <v>104438855</v>
      </c>
      <c r="F1623" s="3">
        <v>26966407</v>
      </c>
      <c r="G1623">
        <v>4965998</v>
      </c>
      <c r="H1623">
        <v>103320</v>
      </c>
      <c r="I1623">
        <v>9659752</v>
      </c>
      <c r="J1623">
        <v>16058125</v>
      </c>
      <c r="K1623">
        <v>0.25820282100000003</v>
      </c>
      <c r="L1623">
        <v>9.2491936999999996E-2</v>
      </c>
      <c r="M1623">
        <v>0.154456395</v>
      </c>
    </row>
    <row r="1624" spans="1:13">
      <c r="A1624" s="9" t="s">
        <v>212</v>
      </c>
      <c r="B1624" s="10" t="s">
        <v>213</v>
      </c>
      <c r="C1624">
        <v>2020</v>
      </c>
      <c r="D1624" t="s">
        <v>26</v>
      </c>
      <c r="E1624" s="3">
        <v>871916000</v>
      </c>
      <c r="F1624" s="3">
        <v>302541000</v>
      </c>
      <c r="G1624">
        <v>-26449000</v>
      </c>
      <c r="H1624">
        <v>26160000</v>
      </c>
      <c r="I1624">
        <v>184943000</v>
      </c>
      <c r="J1624">
        <v>387712000</v>
      </c>
      <c r="K1624">
        <v>0.34698411299999998</v>
      </c>
      <c r="L1624">
        <v>0.21211102900000001</v>
      </c>
      <c r="M1624">
        <v>0.26472389499999999</v>
      </c>
    </row>
    <row r="1625" spans="1:13">
      <c r="A1625" s="9" t="s">
        <v>214</v>
      </c>
      <c r="B1625" s="10" t="s">
        <v>215</v>
      </c>
      <c r="C1625">
        <v>2020</v>
      </c>
      <c r="D1625" t="s">
        <v>26</v>
      </c>
      <c r="E1625" s="3">
        <v>879898955</v>
      </c>
      <c r="F1625" s="3">
        <v>397775728</v>
      </c>
      <c r="G1625">
        <v>21706315</v>
      </c>
      <c r="H1625">
        <v>339452</v>
      </c>
      <c r="I1625">
        <v>405548052</v>
      </c>
      <c r="J1625">
        <v>427282111</v>
      </c>
      <c r="K1625">
        <v>0.452069781</v>
      </c>
      <c r="L1625">
        <v>0.46090298200000002</v>
      </c>
      <c r="M1625">
        <v>0.373741137</v>
      </c>
    </row>
    <row r="1626" spans="1:13">
      <c r="A1626" s="9" t="s">
        <v>216</v>
      </c>
      <c r="B1626" s="10" t="s">
        <v>217</v>
      </c>
      <c r="C1626">
        <v>2020</v>
      </c>
      <c r="D1626" t="s">
        <v>26</v>
      </c>
      <c r="E1626" s="3">
        <v>1569633000</v>
      </c>
      <c r="F1626" s="3">
        <v>666378000</v>
      </c>
      <c r="G1626">
        <v>19247000</v>
      </c>
      <c r="H1626">
        <v>13413000</v>
      </c>
      <c r="I1626">
        <v>455959000</v>
      </c>
      <c r="J1626">
        <v>713813000</v>
      </c>
      <c r="K1626">
        <v>0.42454382699999998</v>
      </c>
      <c r="L1626">
        <v>0.29048764900000001</v>
      </c>
      <c r="M1626">
        <v>0.45478019400000003</v>
      </c>
    </row>
    <row r="1627" spans="1:13">
      <c r="A1627" s="9" t="s">
        <v>218</v>
      </c>
      <c r="B1627" s="10" t="s">
        <v>219</v>
      </c>
      <c r="C1627">
        <v>2020</v>
      </c>
      <c r="D1627" t="s">
        <v>26</v>
      </c>
      <c r="E1627" s="3">
        <v>898421860</v>
      </c>
      <c r="F1627" s="3">
        <v>473231071</v>
      </c>
      <c r="G1627">
        <v>12672373</v>
      </c>
      <c r="H1627">
        <v>1019061</v>
      </c>
      <c r="I1627">
        <v>419835123</v>
      </c>
      <c r="J1627">
        <v>525038457</v>
      </c>
      <c r="K1627">
        <v>0.52673592700000005</v>
      </c>
      <c r="L1627">
        <v>0.46730287999999998</v>
      </c>
      <c r="M1627">
        <v>0.57962506700000005</v>
      </c>
    </row>
    <row r="1628" spans="1:13">
      <c r="A1628" s="9" t="s">
        <v>220</v>
      </c>
      <c r="B1628" s="10" t="s">
        <v>221</v>
      </c>
      <c r="C1628">
        <v>2020</v>
      </c>
      <c r="D1628" t="s">
        <v>26</v>
      </c>
      <c r="E1628" s="3">
        <v>1653107721</v>
      </c>
      <c r="F1628" s="3">
        <v>678852196</v>
      </c>
      <c r="G1628">
        <v>10330149</v>
      </c>
      <c r="H1628">
        <v>15164788</v>
      </c>
      <c r="I1628">
        <v>609381132</v>
      </c>
      <c r="J1628">
        <v>830167340</v>
      </c>
      <c r="K1628">
        <v>0.41065212400000001</v>
      </c>
      <c r="L1628">
        <v>0.3686276</v>
      </c>
      <c r="M1628">
        <v>0.38653384800000001</v>
      </c>
    </row>
    <row r="1629" spans="1:13">
      <c r="A1629" s="9" t="s">
        <v>222</v>
      </c>
      <c r="B1629" s="10" t="s">
        <v>223</v>
      </c>
      <c r="C1629">
        <v>2020</v>
      </c>
      <c r="D1629" t="s">
        <v>26</v>
      </c>
      <c r="E1629" s="3">
        <v>939987770</v>
      </c>
      <c r="F1629" s="3">
        <v>341782290</v>
      </c>
      <c r="G1629">
        <v>5564092</v>
      </c>
      <c r="H1629">
        <v>5288879</v>
      </c>
      <c r="I1629">
        <v>281022273</v>
      </c>
      <c r="J1629">
        <v>501280000</v>
      </c>
      <c r="K1629">
        <v>0.363602912</v>
      </c>
      <c r="L1629">
        <v>0.298963755</v>
      </c>
      <c r="M1629">
        <v>0.53181277100000002</v>
      </c>
    </row>
    <row r="1630" spans="1:13">
      <c r="A1630" s="9" t="s">
        <v>224</v>
      </c>
      <c r="B1630" s="10" t="s">
        <v>225</v>
      </c>
      <c r="C1630">
        <v>2020</v>
      </c>
      <c r="D1630" t="s">
        <v>26</v>
      </c>
      <c r="E1630" s="3">
        <v>742427000</v>
      </c>
      <c r="F1630" s="3">
        <v>259608000</v>
      </c>
      <c r="G1630">
        <v>7529000</v>
      </c>
      <c r="H1630">
        <v>3046000</v>
      </c>
      <c r="I1630">
        <v>217218000</v>
      </c>
      <c r="J1630">
        <v>305206000</v>
      </c>
      <c r="K1630">
        <v>0.34967478299999999</v>
      </c>
      <c r="L1630">
        <v>0.29257825999999998</v>
      </c>
      <c r="M1630">
        <v>0.46509757899999998</v>
      </c>
    </row>
    <row r="1631" spans="1:13">
      <c r="A1631" s="9" t="s">
        <v>226</v>
      </c>
      <c r="B1631" s="10" t="s">
        <v>227</v>
      </c>
      <c r="C1631">
        <v>2020</v>
      </c>
      <c r="D1631" t="s">
        <v>26</v>
      </c>
      <c r="E1631" s="3">
        <v>276454772</v>
      </c>
      <c r="F1631" s="3">
        <v>68246999</v>
      </c>
      <c r="G1631">
        <v>6375383</v>
      </c>
      <c r="H1631">
        <v>11274890</v>
      </c>
      <c r="I1631">
        <v>51575772</v>
      </c>
      <c r="J1631">
        <v>143275813</v>
      </c>
      <c r="K1631">
        <v>0.24686496999999999</v>
      </c>
      <c r="L1631">
        <v>0.18656133699999999</v>
      </c>
      <c r="M1631">
        <v>0.42627388999999999</v>
      </c>
    </row>
    <row r="1632" spans="1:13">
      <c r="A1632" s="9" t="s">
        <v>228</v>
      </c>
      <c r="B1632" s="10" t="s">
        <v>229</v>
      </c>
      <c r="C1632">
        <v>2020</v>
      </c>
      <c r="D1632" t="s">
        <v>26</v>
      </c>
      <c r="E1632" s="3">
        <v>252003743</v>
      </c>
      <c r="F1632" s="3">
        <v>79597507</v>
      </c>
      <c r="G1632">
        <v>5440132</v>
      </c>
      <c r="H1632">
        <v>5502047</v>
      </c>
      <c r="I1632">
        <v>-73326934</v>
      </c>
      <c r="J1632">
        <v>-36985423</v>
      </c>
      <c r="K1632">
        <v>0.31585843200000002</v>
      </c>
      <c r="L1632">
        <v>-0.29097557499999999</v>
      </c>
      <c r="M1632">
        <v>-0.25723779400000002</v>
      </c>
    </row>
    <row r="1633" spans="1:13">
      <c r="A1633" s="9" t="s">
        <v>230</v>
      </c>
      <c r="B1633" s="10" t="s">
        <v>231</v>
      </c>
      <c r="C1633">
        <v>2020</v>
      </c>
      <c r="D1633" t="s">
        <v>26</v>
      </c>
      <c r="E1633" s="3">
        <v>590290688</v>
      </c>
      <c r="F1633" s="3">
        <v>251758440</v>
      </c>
      <c r="G1633">
        <v>4734721</v>
      </c>
      <c r="H1633">
        <v>2267620</v>
      </c>
      <c r="I1633">
        <v>219953200</v>
      </c>
      <c r="J1633">
        <v>330255258</v>
      </c>
      <c r="K1633">
        <v>0.42649908800000003</v>
      </c>
      <c r="L1633">
        <v>0.37261844799999999</v>
      </c>
      <c r="M1633">
        <v>0.55791578100000006</v>
      </c>
    </row>
    <row r="1634" spans="1:13">
      <c r="A1634" s="9" t="s">
        <v>232</v>
      </c>
      <c r="B1634" s="10" t="s">
        <v>233</v>
      </c>
      <c r="C1634">
        <v>2020</v>
      </c>
      <c r="D1634" t="s">
        <v>26</v>
      </c>
      <c r="E1634" s="3">
        <v>8811497123</v>
      </c>
      <c r="F1634" s="3">
        <v>1911153862</v>
      </c>
      <c r="G1634">
        <v>19893001</v>
      </c>
      <c r="H1634">
        <v>66717222</v>
      </c>
      <c r="I1634">
        <v>450972596</v>
      </c>
      <c r="J1634">
        <v>826348339</v>
      </c>
      <c r="K1634">
        <v>0.21689320600000001</v>
      </c>
      <c r="L1634">
        <v>5.118002E-2</v>
      </c>
      <c r="M1634">
        <v>9.8191433999999994E-2</v>
      </c>
    </row>
    <row r="1635" spans="1:13">
      <c r="A1635" s="9" t="s">
        <v>234</v>
      </c>
      <c r="B1635" s="10" t="s">
        <v>235</v>
      </c>
      <c r="C1635">
        <v>2020</v>
      </c>
      <c r="D1635" t="s">
        <v>26</v>
      </c>
      <c r="E1635" s="3">
        <v>2045031618</v>
      </c>
      <c r="F1635" s="3">
        <v>960297076</v>
      </c>
      <c r="G1635">
        <v>48904645</v>
      </c>
      <c r="H1635">
        <v>14039394</v>
      </c>
      <c r="I1635">
        <v>528157033</v>
      </c>
      <c r="J1635">
        <v>735098319</v>
      </c>
      <c r="K1635">
        <v>0.469575662</v>
      </c>
      <c r="L1635">
        <v>0.258263505</v>
      </c>
      <c r="M1635">
        <v>0.36129389000000001</v>
      </c>
    </row>
    <row r="1636" spans="1:13">
      <c r="A1636" s="9" t="s">
        <v>236</v>
      </c>
      <c r="B1636" s="10" t="s">
        <v>237</v>
      </c>
      <c r="C1636">
        <v>2020</v>
      </c>
      <c r="D1636" t="s">
        <v>26</v>
      </c>
      <c r="E1636" s="3">
        <v>5962314503</v>
      </c>
      <c r="F1636" s="3">
        <v>1039299330</v>
      </c>
      <c r="G1636">
        <v>16522186</v>
      </c>
      <c r="H1636">
        <v>48864718</v>
      </c>
      <c r="I1636">
        <v>280143000</v>
      </c>
      <c r="J1636">
        <v>455793503</v>
      </c>
      <c r="K1636">
        <v>0.17431139000000001</v>
      </c>
      <c r="L1636">
        <v>4.6985613000000002E-2</v>
      </c>
      <c r="M1636">
        <v>7.7578879000000003E-2</v>
      </c>
    </row>
    <row r="1637" spans="1:13">
      <c r="A1637" s="9" t="s">
        <v>238</v>
      </c>
      <c r="B1637" s="10" t="s">
        <v>239</v>
      </c>
      <c r="C1637">
        <v>2020</v>
      </c>
      <c r="D1637" t="s">
        <v>26</v>
      </c>
      <c r="E1637" s="3">
        <v>1318253995</v>
      </c>
      <c r="F1637" s="3">
        <v>449724865</v>
      </c>
      <c r="G1637">
        <v>62480995</v>
      </c>
      <c r="H1637">
        <v>25403102</v>
      </c>
      <c r="I1637">
        <v>97127177</v>
      </c>
      <c r="J1637">
        <v>290188559</v>
      </c>
      <c r="K1637">
        <v>0.341151908</v>
      </c>
      <c r="L1637">
        <v>7.3678651999999997E-2</v>
      </c>
      <c r="M1637">
        <v>0.16515564699999999</v>
      </c>
    </row>
    <row r="1638" spans="1:13">
      <c r="A1638" s="9" t="s">
        <v>240</v>
      </c>
      <c r="B1638" s="10" t="s">
        <v>241</v>
      </c>
      <c r="C1638">
        <v>2020</v>
      </c>
      <c r="D1638" t="s">
        <v>26</v>
      </c>
      <c r="E1638" s="3">
        <v>808953117</v>
      </c>
      <c r="F1638" s="3">
        <v>223880876</v>
      </c>
      <c r="G1638">
        <v>16904507</v>
      </c>
      <c r="H1638">
        <v>0</v>
      </c>
      <c r="I1638">
        <v>97269000</v>
      </c>
      <c r="J1638">
        <v>179499208</v>
      </c>
      <c r="K1638">
        <v>0.276753833</v>
      </c>
      <c r="L1638">
        <v>0.12024058999999999</v>
      </c>
      <c r="M1638">
        <v>0.21053751300000001</v>
      </c>
    </row>
    <row r="1639" spans="1:13">
      <c r="A1639" s="9" t="s">
        <v>242</v>
      </c>
      <c r="B1639" s="10" t="s">
        <v>243</v>
      </c>
      <c r="C1639">
        <v>2020</v>
      </c>
      <c r="D1639" t="s">
        <v>26</v>
      </c>
      <c r="E1639" s="3">
        <v>1863271061</v>
      </c>
      <c r="F1639" s="3">
        <v>481194330</v>
      </c>
      <c r="G1639">
        <v>19832153</v>
      </c>
      <c r="H1639">
        <v>53430984</v>
      </c>
      <c r="I1639">
        <v>38763598</v>
      </c>
      <c r="J1639">
        <v>209401053</v>
      </c>
      <c r="K1639">
        <v>0.25825245699999999</v>
      </c>
      <c r="L1639">
        <v>2.0804057000000001E-2</v>
      </c>
      <c r="M1639">
        <v>0.113233243</v>
      </c>
    </row>
    <row r="1640" spans="1:13">
      <c r="A1640" s="9" t="s">
        <v>244</v>
      </c>
      <c r="B1640" s="10" t="s">
        <v>245</v>
      </c>
      <c r="C1640">
        <v>2020</v>
      </c>
      <c r="D1640" t="s">
        <v>26</v>
      </c>
      <c r="E1640" s="3">
        <v>991806641</v>
      </c>
      <c r="F1640" s="3">
        <v>351837277</v>
      </c>
      <c r="G1640">
        <v>21439506</v>
      </c>
      <c r="H1640">
        <v>25164999</v>
      </c>
      <c r="I1640">
        <v>130826956</v>
      </c>
      <c r="J1640">
        <v>198825176</v>
      </c>
      <c r="K1640">
        <v>0.35474382100000001</v>
      </c>
      <c r="L1640">
        <v>0.131907723</v>
      </c>
      <c r="M1640">
        <v>0.28710396300000002</v>
      </c>
    </row>
    <row r="1641" spans="1:13">
      <c r="A1641" s="9" t="s">
        <v>246</v>
      </c>
      <c r="B1641" s="10" t="s">
        <v>247</v>
      </c>
      <c r="C1641">
        <v>2020</v>
      </c>
      <c r="D1641" t="s">
        <v>26</v>
      </c>
      <c r="E1641" s="3">
        <v>1481761595</v>
      </c>
      <c r="F1641" s="3">
        <v>296423774</v>
      </c>
      <c r="G1641">
        <v>28734424</v>
      </c>
      <c r="H1641">
        <v>40314993</v>
      </c>
      <c r="I1641">
        <v>85526626</v>
      </c>
      <c r="J1641">
        <v>265423072</v>
      </c>
      <c r="K1641">
        <v>0.200048223</v>
      </c>
      <c r="L1641">
        <v>5.7719558999999997E-2</v>
      </c>
      <c r="M1641">
        <v>0.18275406</v>
      </c>
    </row>
    <row r="1642" spans="1:13">
      <c r="A1642" s="9" t="s">
        <v>248</v>
      </c>
      <c r="B1642" s="10" t="s">
        <v>249</v>
      </c>
      <c r="C1642">
        <v>2020</v>
      </c>
      <c r="D1642" t="s">
        <v>26</v>
      </c>
      <c r="E1642" s="3">
        <v>1772209616</v>
      </c>
      <c r="F1642" s="3">
        <v>599999158</v>
      </c>
      <c r="G1642">
        <v>87510104</v>
      </c>
      <c r="H1642">
        <v>31114390</v>
      </c>
      <c r="I1642">
        <v>81992572</v>
      </c>
      <c r="J1642">
        <v>243827294</v>
      </c>
      <c r="K1642">
        <v>0.33855992699999998</v>
      </c>
      <c r="L1642">
        <v>4.6265729999999998E-2</v>
      </c>
      <c r="M1642">
        <v>0.146525777</v>
      </c>
    </row>
    <row r="1643" spans="1:13">
      <c r="A1643" s="9" t="s">
        <v>250</v>
      </c>
      <c r="B1643" s="10" t="s">
        <v>251</v>
      </c>
      <c r="C1643">
        <v>2020</v>
      </c>
      <c r="D1643" t="s">
        <v>26</v>
      </c>
      <c r="E1643" s="3">
        <v>442319557</v>
      </c>
      <c r="F1643" s="3">
        <v>60824257</v>
      </c>
      <c r="G1643">
        <v>20431084</v>
      </c>
      <c r="H1643">
        <v>48999938</v>
      </c>
      <c r="I1643">
        <v>-51609258</v>
      </c>
      <c r="J1643">
        <v>109930209</v>
      </c>
      <c r="K1643">
        <v>0.13751202300000001</v>
      </c>
      <c r="L1643">
        <v>-0.116678671</v>
      </c>
      <c r="M1643">
        <v>0.24853119700000001</v>
      </c>
    </row>
    <row r="1644" spans="1:13">
      <c r="A1644" s="9" t="s">
        <v>252</v>
      </c>
      <c r="B1644" s="10" t="s">
        <v>253</v>
      </c>
      <c r="C1644">
        <v>2020</v>
      </c>
      <c r="D1644" t="s">
        <v>26</v>
      </c>
      <c r="E1644" s="3">
        <v>1278440395</v>
      </c>
      <c r="F1644" s="3">
        <v>182979942</v>
      </c>
      <c r="G1644">
        <v>12117447</v>
      </c>
      <c r="H1644">
        <v>50437672</v>
      </c>
      <c r="I1644">
        <v>-120488372</v>
      </c>
      <c r="J1644">
        <v>-12737113</v>
      </c>
      <c r="K1644">
        <v>0.14312747200000001</v>
      </c>
      <c r="L1644">
        <v>-9.4246373999999994E-2</v>
      </c>
      <c r="M1644">
        <v>1.6768093000000001E-2</v>
      </c>
    </row>
    <row r="1645" spans="1:13">
      <c r="A1645" s="9" t="s">
        <v>254</v>
      </c>
      <c r="B1645" s="10" t="s">
        <v>255</v>
      </c>
      <c r="C1645">
        <v>2020</v>
      </c>
      <c r="D1645" t="s">
        <v>26</v>
      </c>
      <c r="E1645" s="3">
        <v>527337700</v>
      </c>
      <c r="F1645" s="3">
        <v>188488590</v>
      </c>
      <c r="G1645">
        <v>5700818</v>
      </c>
      <c r="H1645">
        <v>1388299</v>
      </c>
      <c r="I1645">
        <v>82387910</v>
      </c>
      <c r="J1645">
        <v>112268165</v>
      </c>
      <c r="K1645">
        <v>0.35743431599999997</v>
      </c>
      <c r="L1645">
        <v>0.15623368100000001</v>
      </c>
      <c r="M1645">
        <v>0.24299164700000001</v>
      </c>
    </row>
    <row r="1646" spans="1:13">
      <c r="A1646" s="9" t="s">
        <v>256</v>
      </c>
      <c r="B1646" s="10" t="s">
        <v>257</v>
      </c>
      <c r="C1646">
        <v>2020</v>
      </c>
      <c r="D1646" t="s">
        <v>26</v>
      </c>
      <c r="E1646" s="3">
        <v>5861604636</v>
      </c>
      <c r="F1646" s="3">
        <v>1864411104</v>
      </c>
      <c r="G1646">
        <v>114634425</v>
      </c>
      <c r="H1646">
        <v>48495019</v>
      </c>
      <c r="I1646">
        <v>1055482320</v>
      </c>
      <c r="J1646">
        <v>1497922598</v>
      </c>
      <c r="K1646">
        <v>0.31807179400000002</v>
      </c>
      <c r="L1646">
        <v>0.18006712899999999</v>
      </c>
      <c r="M1646">
        <v>0.25489941999999999</v>
      </c>
    </row>
    <row r="1647" spans="1:13">
      <c r="A1647" s="9" t="s">
        <v>258</v>
      </c>
      <c r="B1647" s="10" t="s">
        <v>259</v>
      </c>
      <c r="C1647">
        <v>2020</v>
      </c>
      <c r="D1647" t="s">
        <v>26</v>
      </c>
      <c r="E1647" s="3">
        <v>652357659</v>
      </c>
      <c r="F1647" s="3">
        <v>146426912</v>
      </c>
      <c r="G1647">
        <v>-10582879</v>
      </c>
      <c r="H1647">
        <v>14782255</v>
      </c>
      <c r="I1647">
        <v>74760880</v>
      </c>
      <c r="J1647">
        <v>104541756</v>
      </c>
      <c r="K1647">
        <v>0.22445802500000001</v>
      </c>
      <c r="L1647">
        <v>0.114601061</v>
      </c>
      <c r="M1647">
        <v>0.14767386800000001</v>
      </c>
    </row>
    <row r="1648" spans="1:13">
      <c r="A1648" s="9" t="s">
        <v>260</v>
      </c>
      <c r="B1648" s="10" t="s">
        <v>261</v>
      </c>
      <c r="C1648">
        <v>2020</v>
      </c>
      <c r="D1648" t="s">
        <v>26</v>
      </c>
      <c r="E1648" s="3">
        <v>805314275</v>
      </c>
      <c r="F1648" s="3">
        <v>513295579</v>
      </c>
      <c r="G1648">
        <v>15411615</v>
      </c>
      <c r="H1648">
        <v>0</v>
      </c>
      <c r="I1648">
        <v>206860270</v>
      </c>
      <c r="J1648">
        <v>281875619</v>
      </c>
      <c r="K1648">
        <v>0.63738542200000003</v>
      </c>
      <c r="L1648">
        <v>0.25686899699999999</v>
      </c>
      <c r="M1648">
        <v>0.36055534500000003</v>
      </c>
    </row>
    <row r="1649" spans="1:13">
      <c r="A1649" s="9" t="s">
        <v>262</v>
      </c>
      <c r="B1649" s="10" t="s">
        <v>263</v>
      </c>
      <c r="C1649">
        <v>2020</v>
      </c>
      <c r="D1649" t="s">
        <v>26</v>
      </c>
      <c r="E1649" s="3">
        <v>301660225</v>
      </c>
      <c r="F1649" s="3">
        <v>171774806</v>
      </c>
      <c r="G1649">
        <v>32163026</v>
      </c>
      <c r="H1649">
        <v>2680069</v>
      </c>
      <c r="I1649">
        <v>72812893</v>
      </c>
      <c r="J1649">
        <v>89354390</v>
      </c>
      <c r="K1649">
        <v>0.56943140599999997</v>
      </c>
      <c r="L1649">
        <v>0.24137386</v>
      </c>
      <c r="M1649">
        <v>0.29808119399999999</v>
      </c>
    </row>
    <row r="1650" spans="1:13">
      <c r="A1650" s="9" t="s">
        <v>264</v>
      </c>
      <c r="B1650" s="10" t="s">
        <v>265</v>
      </c>
      <c r="C1650">
        <v>2020</v>
      </c>
      <c r="D1650" t="s">
        <v>26</v>
      </c>
      <c r="E1650" s="3" t="str">
        <v>Unavailable</v>
      </c>
      <c r="F1650" s="3" t="str">
        <v>Unavailable</v>
      </c>
      <c r="G1650" t="str">
        <v>Unavailable</v>
      </c>
      <c r="H1650" t="str">
        <v>Unavailable</v>
      </c>
      <c r="I1650" t="str">
        <v>Unavailable</v>
      </c>
      <c r="J1650" t="str">
        <v>Unavailable</v>
      </c>
      <c r="K1650" t="str">
        <v>Unavailable</v>
      </c>
      <c r="L1650" t="str">
        <v>Unavailable</v>
      </c>
      <c r="M1650" t="str">
        <v>Unavailable</v>
      </c>
    </row>
    <row r="1651" spans="1:13">
      <c r="A1651" s="9" t="s">
        <v>266</v>
      </c>
      <c r="B1651" s="10" t="s">
        <v>267</v>
      </c>
      <c r="C1651">
        <v>2020</v>
      </c>
      <c r="D1651" t="s">
        <v>26</v>
      </c>
      <c r="E1651" s="3" t="str">
        <v>Unavailable</v>
      </c>
      <c r="F1651" s="3" t="str">
        <v>Unavailable</v>
      </c>
      <c r="G1651" t="str">
        <v>Unavailable</v>
      </c>
      <c r="H1651" t="str">
        <v>Unavailable</v>
      </c>
      <c r="I1651" t="str">
        <v>Unavailable</v>
      </c>
      <c r="J1651" t="str">
        <v>Unavailable</v>
      </c>
      <c r="K1651" t="str">
        <v>Unavailable</v>
      </c>
      <c r="L1651" t="str">
        <v>Unavailable</v>
      </c>
      <c r="M1651" t="str">
        <v>Unavailable</v>
      </c>
    </row>
    <row r="1652" spans="1:13">
      <c r="A1652" s="9" t="s">
        <v>268</v>
      </c>
      <c r="B1652" s="10" t="s">
        <v>269</v>
      </c>
      <c r="C1652">
        <v>2020</v>
      </c>
      <c r="D1652" t="s">
        <v>26</v>
      </c>
      <c r="E1652" s="3">
        <v>499855000</v>
      </c>
      <c r="F1652" s="3">
        <v>141138000</v>
      </c>
      <c r="G1652">
        <v>58541000</v>
      </c>
      <c r="H1652">
        <v>17294000</v>
      </c>
      <c r="I1652">
        <v>-154432000</v>
      </c>
      <c r="J1652">
        <v>-31952000</v>
      </c>
      <c r="K1652">
        <v>0.282357884</v>
      </c>
      <c r="L1652">
        <v>-0.30895359700000002</v>
      </c>
      <c r="M1652">
        <v>-0.16036450599999999</v>
      </c>
    </row>
    <row r="1653" spans="1:13">
      <c r="A1653" s="9" t="s">
        <v>270</v>
      </c>
      <c r="B1653" s="10" t="s">
        <v>271</v>
      </c>
      <c r="C1653">
        <v>2020</v>
      </c>
      <c r="D1653" t="s">
        <v>26</v>
      </c>
      <c r="E1653" s="3">
        <v>8393001000</v>
      </c>
      <c r="F1653" s="3">
        <v>2062417000</v>
      </c>
      <c r="G1653">
        <v>21999000</v>
      </c>
      <c r="H1653">
        <v>246842000</v>
      </c>
      <c r="I1653">
        <v>1571112000</v>
      </c>
      <c r="J1653">
        <v>3032003000</v>
      </c>
      <c r="K1653">
        <v>0.24573058</v>
      </c>
      <c r="L1653">
        <v>0.18719311499999999</v>
      </c>
      <c r="M1653">
        <v>0.37401830400000002</v>
      </c>
    </row>
    <row r="1654" spans="1:13">
      <c r="A1654" s="9" t="s">
        <v>272</v>
      </c>
      <c r="B1654" s="10" t="s">
        <v>273</v>
      </c>
      <c r="C1654">
        <v>2020</v>
      </c>
      <c r="D1654" t="s">
        <v>26</v>
      </c>
      <c r="E1654" s="3">
        <v>1251835000</v>
      </c>
      <c r="F1654" s="3">
        <v>-184436000</v>
      </c>
      <c r="G1654">
        <v>88032000</v>
      </c>
      <c r="H1654">
        <v>10275000</v>
      </c>
      <c r="I1654">
        <v>-454295000</v>
      </c>
      <c r="J1654">
        <v>-220142000</v>
      </c>
      <c r="K1654">
        <v>-0.147332516</v>
      </c>
      <c r="L1654">
        <v>-0.36290325800000001</v>
      </c>
      <c r="M1654">
        <v>-8.097393E-2</v>
      </c>
    </row>
    <row r="1655" spans="1:13">
      <c r="A1655" s="9" t="s">
        <v>274</v>
      </c>
      <c r="B1655" s="10" t="s">
        <v>275</v>
      </c>
      <c r="C1655">
        <v>2020</v>
      </c>
      <c r="D1655" t="s">
        <v>26</v>
      </c>
      <c r="E1655" s="3">
        <v>1121458000</v>
      </c>
      <c r="F1655" s="3">
        <v>-168348000</v>
      </c>
      <c r="G1655">
        <v>32628000</v>
      </c>
      <c r="H1655">
        <v>35654000</v>
      </c>
      <c r="I1655">
        <v>-377715000</v>
      </c>
      <c r="J1655">
        <v>-130577000</v>
      </c>
      <c r="K1655">
        <v>-0.15011529600000001</v>
      </c>
      <c r="L1655">
        <v>-0.33680708500000001</v>
      </c>
      <c r="M1655">
        <v>-6.6545515E-2</v>
      </c>
    </row>
    <row r="1656" spans="1:13">
      <c r="A1656" s="9" t="s">
        <v>276</v>
      </c>
      <c r="B1656" s="10" t="s">
        <v>277</v>
      </c>
      <c r="C1656">
        <v>2020</v>
      </c>
      <c r="D1656" t="s">
        <v>26</v>
      </c>
      <c r="E1656" s="3">
        <v>2136241724</v>
      </c>
      <c r="F1656" s="3">
        <v>150255255</v>
      </c>
      <c r="G1656">
        <v>11248329</v>
      </c>
      <c r="H1656">
        <v>46203837</v>
      </c>
      <c r="I1656">
        <v>40128650</v>
      </c>
      <c r="J1656">
        <v>238429686</v>
      </c>
      <c r="K1656">
        <v>7.0336260999999997E-2</v>
      </c>
      <c r="L1656">
        <v>1.8784695000000001E-2</v>
      </c>
      <c r="M1656">
        <v>0.109739859</v>
      </c>
    </row>
    <row r="1657" spans="1:13">
      <c r="A1657" s="9" t="s">
        <v>278</v>
      </c>
      <c r="B1657" s="10" t="s">
        <v>279</v>
      </c>
      <c r="C1657">
        <v>2020</v>
      </c>
      <c r="D1657" t="s">
        <v>26</v>
      </c>
      <c r="E1657" s="3">
        <v>285474620</v>
      </c>
      <c r="F1657" s="3">
        <v>90318251</v>
      </c>
      <c r="G1657">
        <v>5289040</v>
      </c>
      <c r="H1657">
        <v>2340280</v>
      </c>
      <c r="I1657">
        <v>26265645</v>
      </c>
      <c r="J1657">
        <v>37247999</v>
      </c>
      <c r="K1657">
        <v>0.31637926700000002</v>
      </c>
      <c r="L1657">
        <v>9.2006935999999997E-2</v>
      </c>
      <c r="M1657">
        <v>0.131884418</v>
      </c>
    </row>
    <row r="1658" spans="1:13">
      <c r="A1658" s="9" t="s">
        <v>280</v>
      </c>
      <c r="B1658" s="10" t="s">
        <v>281</v>
      </c>
      <c r="C1658">
        <v>2020</v>
      </c>
      <c r="D1658" t="s">
        <v>26</v>
      </c>
      <c r="E1658" s="3">
        <v>8192783</v>
      </c>
      <c r="F1658" s="3">
        <v>1234227</v>
      </c>
      <c r="G1658">
        <v>1385664</v>
      </c>
      <c r="H1658">
        <v>0</v>
      </c>
      <c r="I1658">
        <v>-5980703</v>
      </c>
      <c r="J1658">
        <v>-4426105</v>
      </c>
      <c r="K1658">
        <v>0.15064807699999999</v>
      </c>
      <c r="L1658">
        <v>-0.72999650999999999</v>
      </c>
      <c r="M1658">
        <v>-0.54024438299999999</v>
      </c>
    </row>
    <row r="1659" spans="1:13">
      <c r="A1659" s="9" t="s">
        <v>282</v>
      </c>
      <c r="B1659" s="10" t="s">
        <v>283</v>
      </c>
      <c r="C1659">
        <v>2020</v>
      </c>
      <c r="D1659" t="s">
        <v>26</v>
      </c>
      <c r="E1659" s="3">
        <v>96662278</v>
      </c>
      <c r="F1659" s="3">
        <v>29552600</v>
      </c>
      <c r="G1659">
        <v>29011813</v>
      </c>
      <c r="H1659">
        <v>4520976</v>
      </c>
      <c r="I1659">
        <v>-25978119</v>
      </c>
      <c r="J1659">
        <v>-6745255</v>
      </c>
      <c r="K1659">
        <v>0.305730432</v>
      </c>
      <c r="L1659">
        <v>-0.26875136300000002</v>
      </c>
      <c r="M1659">
        <v>-0.236836297</v>
      </c>
    </row>
    <row r="1660" spans="1:13">
      <c r="A1660" s="9" t="s">
        <v>284</v>
      </c>
      <c r="B1660" s="10" t="s">
        <v>285</v>
      </c>
      <c r="C1660">
        <v>2020</v>
      </c>
      <c r="D1660" t="s">
        <v>26</v>
      </c>
      <c r="E1660" s="3">
        <v>497585228</v>
      </c>
      <c r="F1660" s="3">
        <v>99045725</v>
      </c>
      <c r="G1660">
        <v>5985917</v>
      </c>
      <c r="H1660">
        <v>21251892</v>
      </c>
      <c r="I1660">
        <v>25200862</v>
      </c>
      <c r="J1660">
        <v>418155302</v>
      </c>
      <c r="K1660">
        <v>0.19905278400000001</v>
      </c>
      <c r="L1660">
        <v>5.0646323E-2</v>
      </c>
      <c r="M1660">
        <v>0.85807852799999995</v>
      </c>
    </row>
    <row r="1661" spans="1:13">
      <c r="A1661" s="9" t="s">
        <v>286</v>
      </c>
      <c r="B1661" s="10" t="s">
        <v>287</v>
      </c>
      <c r="C1661">
        <v>2020</v>
      </c>
      <c r="D1661" t="s">
        <v>26</v>
      </c>
      <c r="E1661" s="3">
        <v>2317581000</v>
      </c>
      <c r="F1661" s="3">
        <v>455576000</v>
      </c>
      <c r="G1661">
        <v>35432000</v>
      </c>
      <c r="H1661">
        <v>0</v>
      </c>
      <c r="I1661">
        <v>-95418000</v>
      </c>
      <c r="J1661">
        <v>-67348000</v>
      </c>
      <c r="K1661">
        <v>0.19657392800000001</v>
      </c>
      <c r="L1661">
        <v>-4.1171377000000002E-2</v>
      </c>
      <c r="M1661">
        <v>-2.905961E-2</v>
      </c>
    </row>
    <row r="1662" spans="1:13">
      <c r="A1662" s="9" t="s">
        <v>288</v>
      </c>
      <c r="B1662" s="10" t="s">
        <v>289</v>
      </c>
      <c r="C1662">
        <v>2020</v>
      </c>
      <c r="D1662" t="s">
        <v>26</v>
      </c>
      <c r="E1662" s="3">
        <v>1569619924</v>
      </c>
      <c r="F1662" s="3">
        <v>450916737</v>
      </c>
      <c r="G1662">
        <v>57105400</v>
      </c>
      <c r="H1662">
        <v>2926848</v>
      </c>
      <c r="I1662">
        <v>-44877319</v>
      </c>
      <c r="J1662">
        <v>131492007</v>
      </c>
      <c r="K1662">
        <v>0.28727765900000002</v>
      </c>
      <c r="L1662">
        <v>-2.8591201E-2</v>
      </c>
      <c r="M1662">
        <v>7.9252870000000003E-2</v>
      </c>
    </row>
    <row r="1663" spans="1:13">
      <c r="A1663" s="9" t="s">
        <v>290</v>
      </c>
      <c r="B1663" s="10" t="s">
        <v>291</v>
      </c>
      <c r="C1663">
        <v>2020</v>
      </c>
      <c r="D1663" t="s">
        <v>26</v>
      </c>
      <c r="E1663" s="3">
        <v>371226000</v>
      </c>
      <c r="F1663" s="3">
        <v>359264000</v>
      </c>
      <c r="G1663">
        <v>28366000</v>
      </c>
      <c r="H1663">
        <v>194000</v>
      </c>
      <c r="I1663">
        <v>201465000</v>
      </c>
      <c r="J1663">
        <v>284263000</v>
      </c>
      <c r="K1663">
        <v>0.96777704200000003</v>
      </c>
      <c r="L1663">
        <v>0.54270174999999998</v>
      </c>
      <c r="M1663">
        <v>0.64037271100000004</v>
      </c>
    </row>
    <row r="1664" spans="1:13">
      <c r="A1664" s="9" t="s">
        <v>292</v>
      </c>
      <c r="B1664" s="10" t="s">
        <v>293</v>
      </c>
      <c r="C1664">
        <v>2020</v>
      </c>
      <c r="D1664" t="s">
        <v>26</v>
      </c>
      <c r="E1664" s="3">
        <v>112423371</v>
      </c>
      <c r="F1664" s="3">
        <v>84290366</v>
      </c>
      <c r="G1664">
        <v>33625997</v>
      </c>
      <c r="H1664">
        <v>757179</v>
      </c>
      <c r="I1664">
        <v>33941697</v>
      </c>
      <c r="J1664">
        <v>44004651</v>
      </c>
      <c r="K1664">
        <v>0.74975839300000002</v>
      </c>
      <c r="L1664">
        <v>0.30190961799999999</v>
      </c>
      <c r="M1664">
        <v>0.39141905799999999</v>
      </c>
    </row>
    <row r="1665" spans="1:13">
      <c r="A1665" s="9" t="s">
        <v>294</v>
      </c>
      <c r="B1665" s="10" t="s">
        <v>295</v>
      </c>
      <c r="C1665">
        <v>2020</v>
      </c>
      <c r="D1665" t="s">
        <v>26</v>
      </c>
      <c r="E1665" s="3" t="str">
        <v>Unavailable</v>
      </c>
      <c r="F1665" s="3" t="str">
        <v>Unavailable</v>
      </c>
      <c r="G1665" t="str">
        <v>Unavailable</v>
      </c>
      <c r="H1665" t="str">
        <v>Unavailable</v>
      </c>
      <c r="I1665" t="str">
        <v>Unavailable</v>
      </c>
      <c r="J1665" t="str">
        <v>Unavailable</v>
      </c>
      <c r="K1665" t="str">
        <v>Unavailable</v>
      </c>
      <c r="L1665" t="str">
        <v>Unavailable</v>
      </c>
      <c r="M1665" t="str">
        <v>Unavailable</v>
      </c>
    </row>
    <row r="1666" spans="1:13">
      <c r="A1666" s="9" t="s">
        <v>296</v>
      </c>
      <c r="B1666" s="10" t="s">
        <v>297</v>
      </c>
      <c r="C1666">
        <v>2020</v>
      </c>
      <c r="D1666" t="s">
        <v>26</v>
      </c>
      <c r="E1666" s="3">
        <v>220953613</v>
      </c>
      <c r="F1666" s="3">
        <v>125168156</v>
      </c>
      <c r="G1666">
        <v>8992479</v>
      </c>
      <c r="H1666">
        <v>0</v>
      </c>
      <c r="I1666">
        <v>98772074</v>
      </c>
      <c r="J1666">
        <v>226353323</v>
      </c>
      <c r="K1666">
        <v>0.56649065099999996</v>
      </c>
      <c r="L1666">
        <v>0.44702629100000002</v>
      </c>
      <c r="M1666">
        <v>1.0244382059999999</v>
      </c>
    </row>
    <row r="1667" spans="1:13">
      <c r="A1667" s="9" t="s">
        <v>298</v>
      </c>
      <c r="B1667" s="10" t="s">
        <v>299</v>
      </c>
      <c r="C1667">
        <v>2020</v>
      </c>
      <c r="D1667" t="s">
        <v>26</v>
      </c>
      <c r="E1667" s="3">
        <v>159642530</v>
      </c>
      <c r="F1667" s="3">
        <v>47559073</v>
      </c>
      <c r="G1667">
        <v>8464174</v>
      </c>
      <c r="H1667">
        <v>2018581</v>
      </c>
      <c r="I1667">
        <v>4245112</v>
      </c>
      <c r="J1667">
        <v>43936380</v>
      </c>
      <c r="K1667">
        <v>0.29790979299999998</v>
      </c>
      <c r="L1667">
        <v>2.6591360000000001E-2</v>
      </c>
      <c r="M1667">
        <v>0.27521726200000002</v>
      </c>
    </row>
    <row r="1668" spans="1:13">
      <c r="A1668" s="9" t="s">
        <v>300</v>
      </c>
      <c r="B1668" s="10" t="s">
        <v>301</v>
      </c>
      <c r="C1668">
        <v>2020</v>
      </c>
      <c r="D1668" t="s">
        <v>26</v>
      </c>
      <c r="E1668" s="3">
        <v>497854609</v>
      </c>
      <c r="F1668" s="3">
        <v>89791142</v>
      </c>
      <c r="G1668">
        <v>10238069</v>
      </c>
      <c r="H1668">
        <v>7703080</v>
      </c>
      <c r="I1668">
        <v>-13393983</v>
      </c>
      <c r="J1668">
        <v>32451945</v>
      </c>
      <c r="K1668">
        <v>0.18035615299999999</v>
      </c>
      <c r="L1668">
        <v>-2.6903402999999999E-2</v>
      </c>
      <c r="M1668">
        <v>6.1128783999999999E-2</v>
      </c>
    </row>
    <row r="1669" spans="1:13">
      <c r="A1669" s="9" t="s">
        <v>302</v>
      </c>
      <c r="B1669" s="10" t="s">
        <v>303</v>
      </c>
      <c r="C1669">
        <v>2020</v>
      </c>
      <c r="D1669" t="s">
        <v>26</v>
      </c>
      <c r="E1669" s="3">
        <v>11175312</v>
      </c>
      <c r="F1669" s="3">
        <v>6311668</v>
      </c>
      <c r="G1669">
        <v>1407626</v>
      </c>
      <c r="H1669">
        <v>1455781</v>
      </c>
      <c r="I1669">
        <v>-30048678</v>
      </c>
      <c r="J1669">
        <v>-21973133</v>
      </c>
      <c r="K1669">
        <v>0.56478673700000004</v>
      </c>
      <c r="L1669">
        <v>-2.68884466</v>
      </c>
      <c r="M1669">
        <v>-2.3721926510000002</v>
      </c>
    </row>
    <row r="1670" spans="1:13">
      <c r="A1670" s="9" t="s">
        <v>304</v>
      </c>
      <c r="B1670" s="10" t="s">
        <v>305</v>
      </c>
      <c r="C1670">
        <v>2020</v>
      </c>
      <c r="D1670" t="s">
        <v>26</v>
      </c>
      <c r="E1670" s="3">
        <v>39523962</v>
      </c>
      <c r="F1670" s="3">
        <v>1955645</v>
      </c>
      <c r="G1670">
        <v>3058063</v>
      </c>
      <c r="H1670">
        <v>81963</v>
      </c>
      <c r="I1670">
        <v>-12826310</v>
      </c>
      <c r="J1670">
        <v>-9909699</v>
      </c>
      <c r="K1670">
        <v>4.9479983999999998E-2</v>
      </c>
      <c r="L1670">
        <v>-0.324519844</v>
      </c>
      <c r="M1670">
        <v>-0.26042930600000003</v>
      </c>
    </row>
    <row r="1671" spans="1:13">
      <c r="A1671" s="9" t="s">
        <v>306</v>
      </c>
      <c r="B1671" s="10" t="s">
        <v>307</v>
      </c>
      <c r="C1671">
        <v>2020</v>
      </c>
      <c r="D1671" t="s">
        <v>26</v>
      </c>
      <c r="E1671" s="3">
        <v>139362634</v>
      </c>
      <c r="F1671" s="3">
        <v>30066561</v>
      </c>
      <c r="G1671">
        <v>1528203</v>
      </c>
      <c r="H1671">
        <v>1393217</v>
      </c>
      <c r="I1671">
        <v>583013</v>
      </c>
      <c r="J1671">
        <v>7781996</v>
      </c>
      <c r="K1671">
        <v>0.215743346</v>
      </c>
      <c r="L1671">
        <v>4.1834239999999998E-3</v>
      </c>
      <c r="M1671">
        <v>5.2341024E-2</v>
      </c>
    </row>
    <row r="1672" spans="1:13">
      <c r="A1672" s="9" t="s">
        <v>308</v>
      </c>
      <c r="B1672" s="10" t="s">
        <v>309</v>
      </c>
      <c r="C1672">
        <v>2020</v>
      </c>
      <c r="D1672" t="s">
        <v>26</v>
      </c>
      <c r="E1672" s="3">
        <v>4086816140</v>
      </c>
      <c r="F1672" s="3">
        <v>436377339</v>
      </c>
      <c r="G1672">
        <v>15905462</v>
      </c>
      <c r="H1672">
        <v>27326234</v>
      </c>
      <c r="I1672">
        <v>218428959</v>
      </c>
      <c r="J1672">
        <v>347068258</v>
      </c>
      <c r="K1672">
        <v>0.10677684599999999</v>
      </c>
      <c r="L1672">
        <v>5.3447218999999997E-2</v>
      </c>
      <c r="M1672">
        <v>8.3553783000000006E-2</v>
      </c>
    </row>
    <row r="1673" spans="1:13">
      <c r="A1673" s="9" t="s">
        <v>310</v>
      </c>
      <c r="B1673" s="10" t="s">
        <v>311</v>
      </c>
      <c r="C1673">
        <v>2020</v>
      </c>
      <c r="D1673" t="s">
        <v>26</v>
      </c>
      <c r="E1673" s="3">
        <v>359254006</v>
      </c>
      <c r="F1673" s="3">
        <v>67809621</v>
      </c>
      <c r="G1673">
        <v>15341732</v>
      </c>
      <c r="H1673">
        <v>0</v>
      </c>
      <c r="I1673">
        <v>35543513</v>
      </c>
      <c r="J1673">
        <v>59204206</v>
      </c>
      <c r="K1673">
        <v>0.18875119000000001</v>
      </c>
      <c r="L1673">
        <v>9.8936997999999998E-2</v>
      </c>
      <c r="M1673">
        <v>0.16325677399999999</v>
      </c>
    </row>
    <row r="1674" spans="1:13">
      <c r="A1674" s="9" t="s">
        <v>312</v>
      </c>
      <c r="B1674" s="10" t="s">
        <v>313</v>
      </c>
      <c r="C1674">
        <v>2020</v>
      </c>
      <c r="D1674" t="s">
        <v>26</v>
      </c>
      <c r="E1674" s="3" t="str">
        <v>Unavailable</v>
      </c>
      <c r="F1674" s="3" t="str">
        <v>Unavailable</v>
      </c>
      <c r="G1674" t="str">
        <v>Unavailable</v>
      </c>
      <c r="H1674" t="str">
        <v>Unavailable</v>
      </c>
      <c r="I1674" t="str">
        <v>Unavailable</v>
      </c>
      <c r="J1674" t="str">
        <v>Unavailable</v>
      </c>
      <c r="K1674" t="str">
        <v>Unavailable</v>
      </c>
      <c r="L1674" t="str">
        <v>Unavailable</v>
      </c>
      <c r="M1674" t="str">
        <v>Unavailable</v>
      </c>
    </row>
    <row r="1675" spans="1:13">
      <c r="A1675" s="9" t="s">
        <v>314</v>
      </c>
      <c r="B1675" s="10" t="s">
        <v>315</v>
      </c>
      <c r="C1675">
        <v>2020</v>
      </c>
      <c r="D1675" t="s">
        <v>26</v>
      </c>
      <c r="E1675" s="3">
        <v>237730535</v>
      </c>
      <c r="F1675" s="3">
        <v>168623188</v>
      </c>
      <c r="G1675">
        <v>1247205</v>
      </c>
      <c r="H1675">
        <v>3261110</v>
      </c>
      <c r="I1675">
        <v>227925431</v>
      </c>
      <c r="J1675">
        <v>276836319</v>
      </c>
      <c r="K1675">
        <v>0.709303868</v>
      </c>
      <c r="L1675">
        <v>0.95875538699999996</v>
      </c>
      <c r="M1675">
        <v>1.1644962599999999</v>
      </c>
    </row>
    <row r="1676" spans="1:13">
      <c r="A1676" s="9" t="s">
        <v>316</v>
      </c>
      <c r="B1676" s="10" t="s">
        <v>317</v>
      </c>
      <c r="C1676">
        <v>2020</v>
      </c>
      <c r="D1676" t="s">
        <v>26</v>
      </c>
      <c r="E1676" s="3">
        <v>3668062</v>
      </c>
      <c r="F1676" s="3">
        <v>184022</v>
      </c>
      <c r="G1676">
        <v>4913800</v>
      </c>
      <c r="H1676">
        <v>0</v>
      </c>
      <c r="I1676">
        <v>-11679683</v>
      </c>
      <c r="J1676">
        <v>-9887495</v>
      </c>
      <c r="K1676">
        <v>5.0168727000000003E-2</v>
      </c>
      <c r="L1676">
        <v>-3.1841563750000001</v>
      </c>
      <c r="M1676">
        <v>-3.1841563750000001</v>
      </c>
    </row>
    <row r="1677" spans="1:13">
      <c r="A1677" s="9" t="s">
        <v>318</v>
      </c>
      <c r="B1677" s="10" t="s">
        <v>319</v>
      </c>
      <c r="C1677">
        <v>2020</v>
      </c>
      <c r="D1677" t="s">
        <v>26</v>
      </c>
      <c r="E1677" s="3">
        <v>5156471599</v>
      </c>
      <c r="F1677" s="3">
        <v>1671891150</v>
      </c>
      <c r="G1677">
        <v>22989244</v>
      </c>
      <c r="H1677">
        <v>68671762</v>
      </c>
      <c r="I1677">
        <v>447721992</v>
      </c>
      <c r="J1677">
        <v>991590484</v>
      </c>
      <c r="K1677">
        <v>0.324231622</v>
      </c>
      <c r="L1677">
        <v>8.6827199999999993E-2</v>
      </c>
      <c r="M1677">
        <v>0.18740259500000001</v>
      </c>
    </row>
    <row r="1678" spans="1:13">
      <c r="A1678" s="9" t="s">
        <v>320</v>
      </c>
      <c r="B1678" s="10" t="s">
        <v>321</v>
      </c>
      <c r="C1678">
        <v>2020</v>
      </c>
      <c r="D1678" t="s">
        <v>26</v>
      </c>
      <c r="E1678" s="3">
        <v>2538453897</v>
      </c>
      <c r="F1678" s="3">
        <v>487544930</v>
      </c>
      <c r="G1678">
        <v>5364706</v>
      </c>
      <c r="H1678">
        <v>4871195</v>
      </c>
      <c r="I1678">
        <v>229678761</v>
      </c>
      <c r="J1678">
        <v>278720426</v>
      </c>
      <c r="K1678">
        <v>0.19206373199999999</v>
      </c>
      <c r="L1678">
        <v>9.0479783999999994E-2</v>
      </c>
      <c r="M1678">
        <v>0.104553148</v>
      </c>
    </row>
    <row r="1679" spans="1:13">
      <c r="A1679" s="9" t="s">
        <v>322</v>
      </c>
      <c r="B1679" s="10" t="s">
        <v>323</v>
      </c>
      <c r="C1679">
        <v>2020</v>
      </c>
      <c r="D1679" t="s">
        <v>26</v>
      </c>
      <c r="E1679" s="3">
        <v>4962076825</v>
      </c>
      <c r="F1679" s="3">
        <v>1572131929</v>
      </c>
      <c r="G1679">
        <v>102901980</v>
      </c>
      <c r="H1679">
        <v>57216263</v>
      </c>
      <c r="I1679">
        <v>246435261</v>
      </c>
      <c r="J1679">
        <v>627437947</v>
      </c>
      <c r="K1679">
        <v>0.316829421</v>
      </c>
      <c r="L1679">
        <v>4.9663734000000001E-2</v>
      </c>
      <c r="M1679">
        <v>0.142506413</v>
      </c>
    </row>
    <row r="1680" spans="1:13">
      <c r="A1680" s="9" t="s">
        <v>324</v>
      </c>
      <c r="B1680" s="10" t="s">
        <v>325</v>
      </c>
      <c r="C1680">
        <v>2020</v>
      </c>
      <c r="D1680" t="s">
        <v>26</v>
      </c>
      <c r="E1680" s="3">
        <v>8642207006</v>
      </c>
      <c r="F1680" s="3">
        <v>2879825932</v>
      </c>
      <c r="G1680">
        <v>310639902</v>
      </c>
      <c r="H1680">
        <v>57499591</v>
      </c>
      <c r="I1680">
        <v>849115819</v>
      </c>
      <c r="J1680">
        <v>1470071869</v>
      </c>
      <c r="K1680">
        <v>0.33322806700000002</v>
      </c>
      <c r="L1680">
        <v>9.8252196E-2</v>
      </c>
      <c r="M1680">
        <v>0.17095167</v>
      </c>
    </row>
    <row r="1681" spans="1:13">
      <c r="A1681" s="9" t="s">
        <v>326</v>
      </c>
      <c r="B1681" s="10" t="s">
        <v>327</v>
      </c>
      <c r="C1681">
        <v>2020</v>
      </c>
      <c r="D1681" t="s">
        <v>26</v>
      </c>
      <c r="E1681" s="3" t="str">
        <v>Unavailable</v>
      </c>
      <c r="F1681" s="3" t="str">
        <v>Unavailable</v>
      </c>
      <c r="G1681" t="str">
        <v>Unavailable</v>
      </c>
      <c r="H1681" t="str">
        <v>Unavailable</v>
      </c>
      <c r="I1681" t="str">
        <v>Unavailable</v>
      </c>
      <c r="J1681" t="str">
        <v>Unavailable</v>
      </c>
      <c r="K1681" t="str">
        <v>Unavailable</v>
      </c>
      <c r="L1681" t="str">
        <v>Unavailable</v>
      </c>
      <c r="M1681" t="str">
        <v>Unavailable</v>
      </c>
    </row>
    <row r="1682" spans="1:13">
      <c r="A1682" s="9" t="s">
        <v>328</v>
      </c>
      <c r="B1682" s="10" t="s">
        <v>329</v>
      </c>
      <c r="C1682">
        <v>2020</v>
      </c>
      <c r="D1682" t="s">
        <v>26</v>
      </c>
      <c r="E1682" s="3">
        <v>16056275</v>
      </c>
      <c r="F1682" s="3">
        <v>5433770</v>
      </c>
      <c r="G1682">
        <v>2138056</v>
      </c>
      <c r="H1682">
        <v>3547</v>
      </c>
      <c r="I1682">
        <v>-8195380</v>
      </c>
      <c r="J1682">
        <v>-1423539</v>
      </c>
      <c r="K1682">
        <v>0.33842033700000002</v>
      </c>
      <c r="L1682">
        <v>-0.51041602100000005</v>
      </c>
      <c r="M1682">
        <v>-9.3348487999999993E-2</v>
      </c>
    </row>
    <row r="1683" spans="1:13">
      <c r="A1683" s="9" t="s">
        <v>330</v>
      </c>
      <c r="B1683" s="10" t="s">
        <v>331</v>
      </c>
      <c r="C1683">
        <v>2020</v>
      </c>
      <c r="D1683" t="s">
        <v>26</v>
      </c>
      <c r="E1683" s="3">
        <v>48019875</v>
      </c>
      <c r="F1683" s="3">
        <v>18155566</v>
      </c>
      <c r="G1683">
        <v>3175902</v>
      </c>
      <c r="H1683">
        <v>141123</v>
      </c>
      <c r="I1683">
        <v>30001089</v>
      </c>
      <c r="J1683">
        <v>44479413</v>
      </c>
      <c r="K1683">
        <v>0.37808440799999998</v>
      </c>
      <c r="L1683">
        <v>0.62476399599999999</v>
      </c>
      <c r="M1683">
        <v>0.18916454899999999</v>
      </c>
    </row>
    <row r="1684" spans="1:13">
      <c r="A1684" s="9" t="s">
        <v>332</v>
      </c>
      <c r="B1684" s="10" t="s">
        <v>333</v>
      </c>
      <c r="C1684">
        <v>2020</v>
      </c>
      <c r="D1684" t="s">
        <v>26</v>
      </c>
      <c r="E1684" s="3">
        <v>9305811000</v>
      </c>
      <c r="F1684" s="3">
        <v>1328609000</v>
      </c>
      <c r="G1684">
        <v>44877000</v>
      </c>
      <c r="H1684">
        <v>48478000</v>
      </c>
      <c r="I1684">
        <v>1002986000</v>
      </c>
      <c r="J1684">
        <v>1245067000</v>
      </c>
      <c r="K1684">
        <v>0.142771973</v>
      </c>
      <c r="L1684">
        <v>0.107780612</v>
      </c>
      <c r="M1684">
        <v>0.13515769899999999</v>
      </c>
    </row>
    <row r="1685" spans="1:13">
      <c r="A1685" s="9" t="s">
        <v>334</v>
      </c>
      <c r="B1685" s="10" t="s">
        <v>335</v>
      </c>
      <c r="C1685">
        <v>2020</v>
      </c>
      <c r="D1685" t="s">
        <v>26</v>
      </c>
      <c r="E1685" s="3">
        <v>297072159</v>
      </c>
      <c r="F1685" s="3">
        <v>60167354</v>
      </c>
      <c r="G1685">
        <v>23015900</v>
      </c>
      <c r="H1685">
        <v>5140166</v>
      </c>
      <c r="I1685">
        <v>13875871</v>
      </c>
      <c r="J1685">
        <v>27919689</v>
      </c>
      <c r="K1685">
        <v>0.20253447599999999</v>
      </c>
      <c r="L1685">
        <v>4.6708755999999997E-2</v>
      </c>
      <c r="M1685">
        <v>7.5860784000000001E-2</v>
      </c>
    </row>
    <row r="1686" spans="1:13">
      <c r="A1686" s="9" t="s">
        <v>336</v>
      </c>
      <c r="B1686" s="10" t="s">
        <v>337</v>
      </c>
      <c r="C1686">
        <v>2020</v>
      </c>
      <c r="D1686" t="s">
        <v>26</v>
      </c>
      <c r="E1686" s="3">
        <v>797196713</v>
      </c>
      <c r="F1686" s="3">
        <v>309044199</v>
      </c>
      <c r="G1686">
        <v>46859718</v>
      </c>
      <c r="H1686">
        <v>9806832</v>
      </c>
      <c r="I1686">
        <v>214191170</v>
      </c>
      <c r="J1686">
        <v>255810814</v>
      </c>
      <c r="K1686">
        <v>0.38766366400000002</v>
      </c>
      <c r="L1686">
        <v>0.26868044800000002</v>
      </c>
      <c r="M1686">
        <v>0.30950831299999998</v>
      </c>
    </row>
    <row r="1687" spans="1:13">
      <c r="A1687" s="9" t="s">
        <v>338</v>
      </c>
      <c r="B1687" s="10" t="s">
        <v>339</v>
      </c>
      <c r="C1687">
        <v>2020</v>
      </c>
      <c r="D1687" t="s">
        <v>26</v>
      </c>
      <c r="E1687" s="3" t="str">
        <v>Unavailable</v>
      </c>
      <c r="F1687" s="3" t="str">
        <v>Unavailable</v>
      </c>
      <c r="G1687" t="str">
        <v>Unavailable</v>
      </c>
      <c r="H1687" t="str">
        <v>Unavailable</v>
      </c>
      <c r="I1687" t="str">
        <v>Unavailable</v>
      </c>
      <c r="J1687" t="str">
        <v>Unavailable</v>
      </c>
      <c r="K1687" t="str">
        <v>Unavailable</v>
      </c>
      <c r="L1687" t="str">
        <v>Unavailable</v>
      </c>
      <c r="M1687" t="str">
        <v>Unavailable</v>
      </c>
    </row>
    <row r="1688" spans="1:13">
      <c r="A1688" s="9" t="s">
        <v>340</v>
      </c>
      <c r="B1688" s="10" t="s">
        <v>341</v>
      </c>
      <c r="C1688">
        <v>2020</v>
      </c>
      <c r="D1688" t="s">
        <v>26</v>
      </c>
      <c r="E1688" s="3">
        <v>4974081137</v>
      </c>
      <c r="F1688" s="3">
        <v>325737523</v>
      </c>
      <c r="G1688">
        <v>14264376</v>
      </c>
      <c r="H1688">
        <v>67497178</v>
      </c>
      <c r="I1688">
        <v>121082822</v>
      </c>
      <c r="J1688">
        <v>289907762</v>
      </c>
      <c r="K1688">
        <v>6.5486974000000003E-2</v>
      </c>
      <c r="L1688">
        <v>2.4342751999999999E-2</v>
      </c>
      <c r="M1688">
        <v>0.101193032</v>
      </c>
    </row>
    <row r="1689" spans="1:13">
      <c r="A1689" s="9" t="s">
        <v>342</v>
      </c>
      <c r="B1689" s="10" t="s">
        <v>343</v>
      </c>
      <c r="C1689">
        <v>2020</v>
      </c>
      <c r="D1689" t="s">
        <v>26</v>
      </c>
      <c r="E1689" s="3">
        <v>2260093956</v>
      </c>
      <c r="F1689" s="3">
        <v>774677826</v>
      </c>
      <c r="G1689">
        <v>86921994</v>
      </c>
      <c r="H1689">
        <v>56586351</v>
      </c>
      <c r="I1689">
        <v>245646777</v>
      </c>
      <c r="J1689">
        <v>568348924</v>
      </c>
      <c r="K1689">
        <v>0.342763549</v>
      </c>
      <c r="L1689">
        <v>0.108688746</v>
      </c>
      <c r="M1689">
        <v>0.27373092999999998</v>
      </c>
    </row>
    <row r="1690" spans="1:13">
      <c r="A1690" s="9" t="s">
        <v>344</v>
      </c>
      <c r="B1690" s="10" t="s">
        <v>345</v>
      </c>
      <c r="C1690">
        <v>2020</v>
      </c>
      <c r="D1690" t="s">
        <v>26</v>
      </c>
      <c r="E1690" s="3">
        <v>547287000</v>
      </c>
      <c r="F1690" s="3">
        <v>-319029000</v>
      </c>
      <c r="G1690">
        <v>68954000</v>
      </c>
      <c r="H1690">
        <v>3958000</v>
      </c>
      <c r="I1690">
        <v>-1248364000</v>
      </c>
      <c r="J1690">
        <v>-671440000</v>
      </c>
      <c r="K1690">
        <v>-0.582928153</v>
      </c>
      <c r="L1690">
        <v>-2.2810042990000001</v>
      </c>
      <c r="M1690">
        <v>-1.2268517249999999</v>
      </c>
    </row>
    <row r="1691" spans="1:13">
      <c r="A1691" s="9" t="s">
        <v>346</v>
      </c>
      <c r="B1691" s="10" t="s">
        <v>347</v>
      </c>
      <c r="C1691">
        <v>2020</v>
      </c>
      <c r="D1691" t="s">
        <v>26</v>
      </c>
      <c r="E1691" s="3">
        <v>533520000</v>
      </c>
      <c r="F1691" s="3">
        <v>-28348000</v>
      </c>
      <c r="G1691">
        <v>29170000</v>
      </c>
      <c r="H1691">
        <v>10316000</v>
      </c>
      <c r="I1691">
        <v>-162126000</v>
      </c>
      <c r="J1691">
        <v>-59331000</v>
      </c>
      <c r="K1691">
        <v>-5.3133903000000003E-2</v>
      </c>
      <c r="L1691">
        <v>-0.30387989199999998</v>
      </c>
      <c r="M1691">
        <v>-0.103075799</v>
      </c>
    </row>
    <row r="1692" spans="1:13">
      <c r="A1692" s="9" t="s">
        <v>348</v>
      </c>
      <c r="B1692" s="10" t="s">
        <v>349</v>
      </c>
      <c r="C1692">
        <v>2020</v>
      </c>
      <c r="D1692" t="s">
        <v>26</v>
      </c>
      <c r="E1692" s="3">
        <v>4232513102</v>
      </c>
      <c r="F1692" s="3">
        <v>-88300880</v>
      </c>
      <c r="G1692">
        <v>145592470</v>
      </c>
      <c r="H1692">
        <v>352506951</v>
      </c>
      <c r="I1692">
        <v>-1090753102</v>
      </c>
      <c r="J1692">
        <v>252786708</v>
      </c>
      <c r="K1692">
        <v>-2.0862518E-2</v>
      </c>
      <c r="L1692">
        <v>-0.257708145</v>
      </c>
      <c r="M1692">
        <v>5.9724968000000003E-2</v>
      </c>
    </row>
    <row r="1693" spans="1:13">
      <c r="A1693" s="9" t="s">
        <v>350</v>
      </c>
      <c r="B1693" s="10" t="s">
        <v>351</v>
      </c>
      <c r="C1693">
        <v>2020</v>
      </c>
      <c r="D1693" t="s">
        <v>26</v>
      </c>
      <c r="E1693" s="3">
        <v>176682000</v>
      </c>
      <c r="F1693" s="3">
        <v>-424685000</v>
      </c>
      <c r="G1693">
        <v>36014000</v>
      </c>
      <c r="H1693">
        <v>419935000</v>
      </c>
      <c r="I1693">
        <v>-1339216000</v>
      </c>
      <c r="J1693">
        <v>-486794000</v>
      </c>
      <c r="K1693">
        <v>-2.4036687379999999</v>
      </c>
      <c r="L1693">
        <v>-7.5798100540000002</v>
      </c>
      <c r="M1693">
        <v>-2.5981424249999998</v>
      </c>
    </row>
    <row r="1694" spans="1:13">
      <c r="A1694" s="9" t="s">
        <v>352</v>
      </c>
      <c r="B1694" s="10" t="s">
        <v>353</v>
      </c>
      <c r="C1694">
        <v>2020</v>
      </c>
      <c r="D1694" t="s">
        <v>26</v>
      </c>
      <c r="E1694" s="3">
        <v>977205000</v>
      </c>
      <c r="F1694" s="3">
        <v>298316000</v>
      </c>
      <c r="G1694">
        <v>18499000</v>
      </c>
      <c r="H1694">
        <v>2190000</v>
      </c>
      <c r="I1694">
        <v>202445000</v>
      </c>
      <c r="J1694">
        <v>487505000</v>
      </c>
      <c r="K1694">
        <v>0.30527473799999999</v>
      </c>
      <c r="L1694">
        <v>0.20716738000000001</v>
      </c>
      <c r="M1694">
        <v>0.63251109000000005</v>
      </c>
    </row>
    <row r="1695" spans="1:13">
      <c r="A1695" s="9" t="s">
        <v>354</v>
      </c>
      <c r="B1695" s="10" t="s">
        <v>355</v>
      </c>
      <c r="C1695">
        <v>2020</v>
      </c>
      <c r="D1695" t="s">
        <v>26</v>
      </c>
      <c r="E1695" s="3">
        <v>659994795</v>
      </c>
      <c r="F1695" s="3">
        <v>162013957</v>
      </c>
      <c r="G1695">
        <v>9513468</v>
      </c>
      <c r="H1695">
        <v>31961264</v>
      </c>
      <c r="I1695">
        <v>63246128</v>
      </c>
      <c r="J1695">
        <v>331445834</v>
      </c>
      <c r="K1695">
        <v>0.245477628</v>
      </c>
      <c r="L1695">
        <v>9.5828222000000005E-2</v>
      </c>
      <c r="M1695">
        <v>0.51363839899999997</v>
      </c>
    </row>
    <row r="1696" spans="1:13">
      <c r="A1696" s="9" t="s">
        <v>356</v>
      </c>
      <c r="B1696" s="10" t="s">
        <v>357</v>
      </c>
      <c r="C1696">
        <v>2020</v>
      </c>
      <c r="D1696" t="s">
        <v>26</v>
      </c>
      <c r="E1696" s="3">
        <v>430497821</v>
      </c>
      <c r="F1696" s="3">
        <v>93321061</v>
      </c>
      <c r="G1696">
        <v>0</v>
      </c>
      <c r="H1696">
        <v>2698472</v>
      </c>
      <c r="I1696">
        <v>50324377</v>
      </c>
      <c r="J1696">
        <v>216981549</v>
      </c>
      <c r="K1696">
        <v>0.21677475800000001</v>
      </c>
      <c r="L1696">
        <v>0.11689809900000001</v>
      </c>
      <c r="M1696">
        <v>0.504024735</v>
      </c>
    </row>
    <row r="1697" spans="1:13">
      <c r="A1697" s="9" t="s">
        <v>358</v>
      </c>
      <c r="B1697" s="10" t="s">
        <v>359</v>
      </c>
      <c r="C1697">
        <v>2020</v>
      </c>
      <c r="D1697" t="s">
        <v>26</v>
      </c>
      <c r="E1697" s="3">
        <v>677508000</v>
      </c>
      <c r="F1697" s="3">
        <v>318129600</v>
      </c>
      <c r="G1697">
        <v>105680800</v>
      </c>
      <c r="H1697">
        <v>73380000</v>
      </c>
      <c r="I1697">
        <v>190221600</v>
      </c>
      <c r="J1697">
        <v>277648000</v>
      </c>
      <c r="K1697">
        <v>0.46955844099999999</v>
      </c>
      <c r="L1697">
        <v>0.28076657399999999</v>
      </c>
      <c r="M1697">
        <v>0.40980770700000002</v>
      </c>
    </row>
    <row r="1698" spans="1:13">
      <c r="A1698" s="9" t="s">
        <v>360</v>
      </c>
      <c r="B1698" s="10" t="s">
        <v>361</v>
      </c>
      <c r="C1698">
        <v>2020</v>
      </c>
      <c r="D1698" t="s">
        <v>26</v>
      </c>
      <c r="E1698" s="3">
        <v>767687606</v>
      </c>
      <c r="F1698" s="3">
        <v>127415381</v>
      </c>
      <c r="G1698">
        <v>14071866</v>
      </c>
      <c r="H1698">
        <v>38607384</v>
      </c>
      <c r="I1698">
        <v>-20544719</v>
      </c>
      <c r="J1698">
        <v>79657782</v>
      </c>
      <c r="K1698">
        <v>0.165972956</v>
      </c>
      <c r="L1698">
        <v>-2.6761822000000001E-2</v>
      </c>
      <c r="M1698">
        <v>0.102664794</v>
      </c>
    </row>
    <row r="1699" spans="1:13">
      <c r="A1699" s="9" t="s">
        <v>362</v>
      </c>
      <c r="B1699" s="10" t="s">
        <v>363</v>
      </c>
      <c r="C1699">
        <v>2020</v>
      </c>
      <c r="D1699" t="s">
        <v>26</v>
      </c>
      <c r="E1699" s="3">
        <v>1029479000</v>
      </c>
      <c r="F1699" s="3">
        <v>476163000</v>
      </c>
      <c r="G1699">
        <v>252323000</v>
      </c>
      <c r="H1699">
        <v>459578000</v>
      </c>
      <c r="I1699">
        <v>-1534403000</v>
      </c>
      <c r="J1699">
        <v>-335933000</v>
      </c>
      <c r="K1699">
        <v>0.46252813300000001</v>
      </c>
      <c r="L1699">
        <v>-1.4904655659999999</v>
      </c>
      <c r="M1699">
        <v>-0.32631360100000001</v>
      </c>
    </row>
    <row r="1700" spans="1:13">
      <c r="A1700" s="9" t="s">
        <v>364</v>
      </c>
      <c r="B1700" s="10" t="s">
        <v>365</v>
      </c>
      <c r="C1700">
        <v>2020</v>
      </c>
      <c r="D1700" t="s">
        <v>26</v>
      </c>
      <c r="E1700" s="3">
        <v>787328745</v>
      </c>
      <c r="F1700" s="3">
        <v>103600407</v>
      </c>
      <c r="G1700">
        <v>2782094</v>
      </c>
      <c r="H1700">
        <v>14637269</v>
      </c>
      <c r="I1700">
        <v>10742224</v>
      </c>
      <c r="J1700">
        <v>28189148</v>
      </c>
      <c r="K1700">
        <v>0.13158468800000001</v>
      </c>
      <c r="L1700">
        <v>1.3643887E-2</v>
      </c>
      <c r="M1700">
        <v>0.10244862</v>
      </c>
    </row>
    <row r="1701" spans="1:13">
      <c r="A1701" s="9" t="s">
        <v>366</v>
      </c>
      <c r="B1701" s="10" t="s">
        <v>367</v>
      </c>
      <c r="C1701">
        <v>2020</v>
      </c>
      <c r="D1701" t="s">
        <v>26</v>
      </c>
      <c r="E1701" s="3">
        <v>217840638</v>
      </c>
      <c r="F1701" s="3">
        <v>97798915</v>
      </c>
      <c r="G1701">
        <v>35384557</v>
      </c>
      <c r="H1701">
        <v>3710045</v>
      </c>
      <c r="I1701">
        <v>57798345</v>
      </c>
      <c r="J1701">
        <v>79292568</v>
      </c>
      <c r="K1701">
        <v>0.44894706499999998</v>
      </c>
      <c r="L1701">
        <v>0.26532398000000001</v>
      </c>
      <c r="M1701">
        <v>0.31905557000000001</v>
      </c>
    </row>
    <row r="1702" spans="1:13">
      <c r="A1702" s="9" t="s">
        <v>368</v>
      </c>
      <c r="B1702" s="10" t="s">
        <v>369</v>
      </c>
      <c r="C1702">
        <v>2020</v>
      </c>
      <c r="D1702" t="s">
        <v>26</v>
      </c>
      <c r="E1702" s="3">
        <v>336376934</v>
      </c>
      <c r="F1702" s="3">
        <v>115530182</v>
      </c>
      <c r="G1702">
        <v>4271274</v>
      </c>
      <c r="H1702">
        <v>23653263</v>
      </c>
      <c r="I1702">
        <v>75799080</v>
      </c>
      <c r="J1702">
        <v>116101965</v>
      </c>
      <c r="K1702">
        <v>0.34345453100000001</v>
      </c>
      <c r="L1702">
        <v>0.225339708</v>
      </c>
      <c r="M1702">
        <v>0.42781554999999999</v>
      </c>
    </row>
    <row r="1703" spans="1:13">
      <c r="A1703" s="9" t="s">
        <v>370</v>
      </c>
      <c r="B1703" s="10" t="s">
        <v>371</v>
      </c>
      <c r="C1703">
        <v>2020</v>
      </c>
      <c r="D1703" t="s">
        <v>26</v>
      </c>
      <c r="E1703" s="3">
        <v>1944854000</v>
      </c>
      <c r="F1703" s="3">
        <v>674650000</v>
      </c>
      <c r="G1703">
        <v>161109000</v>
      </c>
      <c r="H1703">
        <v>22000</v>
      </c>
      <c r="I1703">
        <v>18794000</v>
      </c>
      <c r="J1703">
        <v>559554000</v>
      </c>
      <c r="K1703">
        <v>0.34688979199999997</v>
      </c>
      <c r="L1703">
        <v>9.6634500000000005E-3</v>
      </c>
      <c r="M1703">
        <v>3.8891350999999998E-2</v>
      </c>
    </row>
    <row r="1704" spans="1:13">
      <c r="A1704" s="9" t="s">
        <v>372</v>
      </c>
      <c r="B1704" s="10" t="s">
        <v>373</v>
      </c>
      <c r="C1704">
        <v>2020</v>
      </c>
      <c r="D1704" t="s">
        <v>26</v>
      </c>
      <c r="E1704" s="3">
        <v>112936069</v>
      </c>
      <c r="F1704" s="3">
        <v>24536798</v>
      </c>
      <c r="G1704">
        <v>8894899</v>
      </c>
      <c r="H1704">
        <v>190202</v>
      </c>
      <c r="I1704">
        <v>-23836313</v>
      </c>
      <c r="J1704">
        <v>-3287477</v>
      </c>
      <c r="K1704">
        <v>0.21726272399999999</v>
      </c>
      <c r="L1704">
        <v>-0.21106023300000001</v>
      </c>
      <c r="M1704">
        <v>-2.9109185999999999E-2</v>
      </c>
    </row>
    <row r="1705" spans="1:13">
      <c r="A1705" s="9" t="s">
        <v>374</v>
      </c>
      <c r="B1705" s="10" t="s">
        <v>375</v>
      </c>
      <c r="C1705">
        <v>2020</v>
      </c>
      <c r="D1705" t="s">
        <v>26</v>
      </c>
      <c r="E1705" s="3">
        <v>167824560</v>
      </c>
      <c r="F1705" s="3">
        <v>95654830</v>
      </c>
      <c r="G1705">
        <v>39444273</v>
      </c>
      <c r="H1705">
        <v>25221198</v>
      </c>
      <c r="I1705">
        <v>14341598</v>
      </c>
      <c r="J1705">
        <v>114038609</v>
      </c>
      <c r="K1705">
        <v>0.56996919899999998</v>
      </c>
      <c r="L1705">
        <v>8.5455895000000004E-2</v>
      </c>
      <c r="M1705">
        <v>0.67951084799999995</v>
      </c>
    </row>
    <row r="1706" spans="1:13">
      <c r="A1706" s="9" t="s">
        <v>376</v>
      </c>
      <c r="B1706" s="10" t="s">
        <v>377</v>
      </c>
      <c r="C1706">
        <v>2020</v>
      </c>
      <c r="D1706" t="s">
        <v>26</v>
      </c>
      <c r="E1706" s="3">
        <v>1856358833</v>
      </c>
      <c r="F1706" s="3">
        <v>1023138176</v>
      </c>
      <c r="G1706">
        <v>45549060</v>
      </c>
      <c r="H1706">
        <v>172238307</v>
      </c>
      <c r="I1706">
        <v>486659016</v>
      </c>
      <c r="J1706">
        <v>1325689831</v>
      </c>
      <c r="K1706">
        <v>0.55115323500000002</v>
      </c>
      <c r="L1706">
        <v>0.262157837</v>
      </c>
      <c r="M1706">
        <v>0.71413446999999997</v>
      </c>
    </row>
    <row r="1707" spans="1:13">
      <c r="A1707" s="9" t="s">
        <v>378</v>
      </c>
      <c r="B1707" s="10" t="s">
        <v>379</v>
      </c>
      <c r="C1707">
        <v>2020</v>
      </c>
      <c r="D1707" t="s">
        <v>26</v>
      </c>
      <c r="E1707" s="3">
        <v>587450646</v>
      </c>
      <c r="F1707" s="3">
        <v>124308262</v>
      </c>
      <c r="G1707">
        <v>5654270</v>
      </c>
      <c r="H1707">
        <v>0</v>
      </c>
      <c r="I1707">
        <v>98633505</v>
      </c>
      <c r="J1707">
        <v>104885726</v>
      </c>
      <c r="K1707">
        <v>0.21160630699999999</v>
      </c>
      <c r="L1707">
        <v>0.16790092200000001</v>
      </c>
      <c r="M1707">
        <v>0.19971897399999999</v>
      </c>
    </row>
    <row r="1708" spans="1:13">
      <c r="A1708" s="9" t="s">
        <v>380</v>
      </c>
      <c r="B1708" s="10" t="s">
        <v>381</v>
      </c>
      <c r="C1708">
        <v>2020</v>
      </c>
      <c r="D1708" t="s">
        <v>26</v>
      </c>
      <c r="E1708" s="3">
        <v>97158599</v>
      </c>
      <c r="F1708" s="3">
        <v>92094619</v>
      </c>
      <c r="G1708">
        <v>2225673</v>
      </c>
      <c r="H1708">
        <v>7406596</v>
      </c>
      <c r="I1708">
        <v>71381226</v>
      </c>
      <c r="J1708">
        <v>80336607</v>
      </c>
      <c r="K1708">
        <v>0.94787924000000001</v>
      </c>
      <c r="L1708">
        <v>0.73468768299999998</v>
      </c>
      <c r="M1708">
        <v>0.83323386499999996</v>
      </c>
    </row>
    <row r="1709" spans="1:13">
      <c r="A1709" s="9" t="s">
        <v>382</v>
      </c>
      <c r="B1709" s="10" t="s">
        <v>383</v>
      </c>
      <c r="C1709">
        <v>2020</v>
      </c>
      <c r="D1709" t="s">
        <v>26</v>
      </c>
      <c r="E1709" s="3" t="str">
        <v>Unavailable</v>
      </c>
      <c r="F1709" s="3" t="str">
        <v>Unavailable</v>
      </c>
      <c r="G1709" t="str">
        <v>Unavailable</v>
      </c>
      <c r="H1709" t="str">
        <v>Unavailable</v>
      </c>
      <c r="I1709" t="str">
        <v>Unavailable</v>
      </c>
      <c r="J1709" t="str">
        <v>Unavailable</v>
      </c>
      <c r="K1709" t="str">
        <v>Unavailable</v>
      </c>
      <c r="L1709" t="str">
        <v>Unavailable</v>
      </c>
      <c r="M1709" t="str">
        <v>Unavailable</v>
      </c>
    </row>
    <row r="1710" spans="1:13">
      <c r="A1710" s="9" t="s">
        <v>384</v>
      </c>
      <c r="B1710" s="10" t="s">
        <v>385</v>
      </c>
      <c r="C1710">
        <v>2020</v>
      </c>
      <c r="D1710" t="s">
        <v>26</v>
      </c>
      <c r="E1710" s="3">
        <v>141135596</v>
      </c>
      <c r="F1710" s="3">
        <v>107571469</v>
      </c>
      <c r="G1710">
        <v>35092965</v>
      </c>
      <c r="H1710">
        <v>20956479</v>
      </c>
      <c r="I1710">
        <v>24099267</v>
      </c>
      <c r="J1710">
        <v>90246875</v>
      </c>
      <c r="K1710">
        <v>0.76218524600000004</v>
      </c>
      <c r="L1710">
        <v>0.17075257899999999</v>
      </c>
      <c r="M1710">
        <v>0.64240366400000004</v>
      </c>
    </row>
    <row r="1711" spans="1:13">
      <c r="A1711" s="9" t="s">
        <v>386</v>
      </c>
      <c r="B1711" s="10" t="s">
        <v>387</v>
      </c>
      <c r="C1711">
        <v>2020</v>
      </c>
      <c r="D1711" t="s">
        <v>26</v>
      </c>
      <c r="E1711" s="3">
        <v>6088281</v>
      </c>
      <c r="F1711" s="3">
        <v>4360753</v>
      </c>
      <c r="G1711">
        <v>35000</v>
      </c>
      <c r="H1711">
        <v>0</v>
      </c>
      <c r="I1711">
        <v>-1236440</v>
      </c>
      <c r="J1711">
        <v>-1236440</v>
      </c>
      <c r="K1711">
        <v>0.71625357000000001</v>
      </c>
      <c r="L1711">
        <v>-0.203085239</v>
      </c>
      <c r="M1711">
        <v>-0.203085239</v>
      </c>
    </row>
    <row r="1712" spans="1:13">
      <c r="A1712" s="9" t="s">
        <v>388</v>
      </c>
      <c r="B1712" s="10" t="s">
        <v>389</v>
      </c>
      <c r="C1712">
        <v>2020</v>
      </c>
      <c r="D1712" t="s">
        <v>26</v>
      </c>
      <c r="E1712" s="3">
        <v>6674647</v>
      </c>
      <c r="F1712" s="3">
        <v>-6446204</v>
      </c>
      <c r="G1712">
        <v>61306554</v>
      </c>
      <c r="H1712">
        <v>5778581</v>
      </c>
      <c r="I1712">
        <v>-68044805</v>
      </c>
      <c r="J1712">
        <v>0</v>
      </c>
      <c r="K1712">
        <v>-0.96577451999999997</v>
      </c>
      <c r="L1712">
        <v>-9.9999999989999999</v>
      </c>
      <c r="M1712">
        <v>-8.4081195609999995</v>
      </c>
    </row>
    <row r="1713" spans="1:13">
      <c r="A1713" s="9" t="s">
        <v>390</v>
      </c>
      <c r="B1713" s="10" t="s">
        <v>391</v>
      </c>
      <c r="C1713">
        <v>2020</v>
      </c>
      <c r="D1713" t="s">
        <v>26</v>
      </c>
      <c r="E1713" s="3">
        <v>48713798</v>
      </c>
      <c r="F1713" s="3">
        <v>41520309</v>
      </c>
      <c r="G1713">
        <v>188175</v>
      </c>
      <c r="H1713">
        <v>1195348</v>
      </c>
      <c r="I1713">
        <v>35501092</v>
      </c>
      <c r="J1713">
        <v>44773038</v>
      </c>
      <c r="K1713">
        <v>0.85233159199999997</v>
      </c>
      <c r="L1713">
        <v>0.72876871600000004</v>
      </c>
      <c r="M1713">
        <v>0.89948313999999996</v>
      </c>
    </row>
    <row r="1714" spans="1:13">
      <c r="A1714" s="9" t="s">
        <v>392</v>
      </c>
      <c r="B1714" s="10" t="s">
        <v>393</v>
      </c>
      <c r="C1714">
        <v>2020</v>
      </c>
      <c r="D1714" t="s">
        <v>26</v>
      </c>
      <c r="E1714" s="3">
        <v>51337805</v>
      </c>
      <c r="F1714" s="3">
        <v>40546647</v>
      </c>
      <c r="G1714">
        <v>124436</v>
      </c>
      <c r="H1714">
        <v>2450850</v>
      </c>
      <c r="I1714">
        <v>-7365001</v>
      </c>
      <c r="J1714">
        <v>11516305</v>
      </c>
      <c r="K1714">
        <v>0.78980094700000003</v>
      </c>
      <c r="L1714">
        <v>-0.14346154899999999</v>
      </c>
      <c r="M1714">
        <v>0.54236822200000001</v>
      </c>
    </row>
    <row r="1715" spans="1:13">
      <c r="A1715" s="9" t="s">
        <v>394</v>
      </c>
      <c r="B1715" s="10" t="s">
        <v>395</v>
      </c>
      <c r="C1715">
        <v>2020</v>
      </c>
      <c r="D1715" t="s">
        <v>26</v>
      </c>
      <c r="E1715" s="3">
        <v>93454860</v>
      </c>
      <c r="F1715" s="3">
        <v>91468049</v>
      </c>
      <c r="G1715">
        <v>15369375</v>
      </c>
      <c r="H1715">
        <v>16131361</v>
      </c>
      <c r="I1715">
        <v>20164033</v>
      </c>
      <c r="J1715">
        <v>66075047</v>
      </c>
      <c r="K1715">
        <v>0.97874042100000003</v>
      </c>
      <c r="L1715">
        <v>0.215762273</v>
      </c>
      <c r="M1715">
        <v>0.80507711400000004</v>
      </c>
    </row>
    <row r="1716" spans="1:13">
      <c r="A1716" s="9" t="s">
        <v>396</v>
      </c>
      <c r="B1716" s="10" t="s">
        <v>397</v>
      </c>
      <c r="C1716">
        <v>2020</v>
      </c>
      <c r="D1716" t="s">
        <v>26</v>
      </c>
      <c r="E1716" s="3">
        <v>69417558</v>
      </c>
      <c r="F1716" s="3">
        <v>55703090</v>
      </c>
      <c r="G1716">
        <v>1450201</v>
      </c>
      <c r="H1716">
        <v>12888557</v>
      </c>
      <c r="I1716">
        <v>2080809</v>
      </c>
      <c r="J1716">
        <v>46158724</v>
      </c>
      <c r="K1716">
        <v>0.80243517099999995</v>
      </c>
      <c r="L1716">
        <v>2.9975254999999999E-2</v>
      </c>
      <c r="M1716">
        <v>0.66494306800000003</v>
      </c>
    </row>
    <row r="1717" spans="1:13">
      <c r="A1717" s="9" t="s">
        <v>398</v>
      </c>
      <c r="B1717" s="10" t="s">
        <v>399</v>
      </c>
      <c r="C1717">
        <v>2020</v>
      </c>
      <c r="D1717" t="s">
        <v>26</v>
      </c>
      <c r="E1717" s="3">
        <v>38645960</v>
      </c>
      <c r="F1717" s="3">
        <v>30560881</v>
      </c>
      <c r="G1717">
        <v>0</v>
      </c>
      <c r="H1717">
        <v>0</v>
      </c>
      <c r="I1717">
        <v>-55038298</v>
      </c>
      <c r="J1717">
        <v>36148474</v>
      </c>
      <c r="K1717">
        <v>0.79079109400000003</v>
      </c>
      <c r="L1717">
        <v>-1.424166925</v>
      </c>
      <c r="M1717">
        <v>0.93537513400000005</v>
      </c>
    </row>
    <row r="1718" spans="1:13">
      <c r="A1718" s="9" t="s">
        <v>400</v>
      </c>
      <c r="B1718" s="10" t="s">
        <v>401</v>
      </c>
      <c r="C1718">
        <v>2020</v>
      </c>
      <c r="D1718" t="s">
        <v>26</v>
      </c>
      <c r="E1718" s="3">
        <v>141310000</v>
      </c>
      <c r="F1718" s="3">
        <v>81087000</v>
      </c>
      <c r="G1718">
        <v>500000</v>
      </c>
      <c r="H1718">
        <v>12673000</v>
      </c>
      <c r="I1718">
        <v>14724000</v>
      </c>
      <c r="J1718">
        <v>77290000</v>
      </c>
      <c r="K1718">
        <v>0.57382350900000001</v>
      </c>
      <c r="L1718">
        <v>0.104196448</v>
      </c>
      <c r="M1718">
        <v>0.54695350700000001</v>
      </c>
    </row>
    <row r="1719" spans="1:13">
      <c r="A1719" s="9" t="s">
        <v>402</v>
      </c>
      <c r="B1719" s="10" t="s">
        <v>403</v>
      </c>
      <c r="C1719">
        <v>2020</v>
      </c>
      <c r="D1719" t="s">
        <v>26</v>
      </c>
      <c r="E1719" s="3">
        <v>121387960</v>
      </c>
      <c r="F1719" s="3">
        <v>109145610</v>
      </c>
      <c r="G1719">
        <v>1123258</v>
      </c>
      <c r="H1719">
        <v>23622769</v>
      </c>
      <c r="I1719">
        <v>14921838</v>
      </c>
      <c r="J1719">
        <v>142190064</v>
      </c>
      <c r="K1719">
        <v>0.89914691700000005</v>
      </c>
      <c r="L1719">
        <v>0.122926837</v>
      </c>
      <c r="M1719">
        <v>1.1713687589999999</v>
      </c>
    </row>
    <row r="1720" spans="1:13">
      <c r="A1720" s="9" t="s">
        <v>404</v>
      </c>
      <c r="B1720" s="10" t="s">
        <v>405</v>
      </c>
      <c r="C1720">
        <v>2020</v>
      </c>
      <c r="D1720" t="s">
        <v>26</v>
      </c>
      <c r="E1720" s="3">
        <v>168855514</v>
      </c>
      <c r="F1720" s="3">
        <v>121437363</v>
      </c>
      <c r="G1720">
        <v>18204172</v>
      </c>
      <c r="H1720">
        <v>26524743</v>
      </c>
      <c r="I1720">
        <v>-77763960</v>
      </c>
      <c r="J1720">
        <v>132789830</v>
      </c>
      <c r="K1720">
        <v>0.719179138</v>
      </c>
      <c r="L1720">
        <v>-0.46053550900000001</v>
      </c>
      <c r="M1720">
        <v>0.78103164000000003</v>
      </c>
    </row>
    <row r="1721" spans="1:13">
      <c r="A1721" s="9" t="s">
        <v>406</v>
      </c>
      <c r="B1721" s="10" t="s">
        <v>407</v>
      </c>
      <c r="C1721">
        <v>2020</v>
      </c>
      <c r="D1721" t="s">
        <v>26</v>
      </c>
      <c r="E1721" s="3">
        <v>136628160</v>
      </c>
      <c r="F1721" s="3">
        <v>136480370</v>
      </c>
      <c r="G1721">
        <v>16038082</v>
      </c>
      <c r="H1721">
        <v>5614979</v>
      </c>
      <c r="I1721">
        <v>228920014</v>
      </c>
      <c r="J1721">
        <v>117905070</v>
      </c>
      <c r="K1721">
        <v>0.99891830500000001</v>
      </c>
      <c r="L1721">
        <v>1.6754965740000001</v>
      </c>
      <c r="M1721">
        <v>0.86296317</v>
      </c>
    </row>
    <row r="1722" spans="1:13">
      <c r="A1722" s="9" t="s">
        <v>408</v>
      </c>
      <c r="B1722" s="10" t="s">
        <v>409</v>
      </c>
      <c r="C1722">
        <v>2020</v>
      </c>
      <c r="D1722" t="s">
        <v>26</v>
      </c>
      <c r="E1722" s="3">
        <v>68108150</v>
      </c>
      <c r="F1722" s="3">
        <v>45618465</v>
      </c>
      <c r="G1722">
        <v>7276945</v>
      </c>
      <c r="H1722">
        <v>18495689</v>
      </c>
      <c r="I1722">
        <v>-14408762</v>
      </c>
      <c r="J1722">
        <v>49937886</v>
      </c>
      <c r="K1722">
        <v>0.66979451099999998</v>
      </c>
      <c r="L1722">
        <v>-0.21155709</v>
      </c>
      <c r="M1722">
        <v>0.73321454200000002</v>
      </c>
    </row>
    <row r="1723" spans="1:13">
      <c r="A1723" s="9" t="s">
        <v>410</v>
      </c>
      <c r="B1723" s="10" t="s">
        <v>411</v>
      </c>
      <c r="C1723">
        <v>2020</v>
      </c>
      <c r="D1723" t="s">
        <v>26</v>
      </c>
      <c r="E1723" s="3">
        <v>54166502</v>
      </c>
      <c r="F1723" s="3">
        <v>35889944</v>
      </c>
      <c r="G1723">
        <v>10788686</v>
      </c>
      <c r="H1723">
        <v>341217</v>
      </c>
      <c r="I1723">
        <v>-151045862</v>
      </c>
      <c r="J1723">
        <v>-117446755</v>
      </c>
      <c r="K1723">
        <v>0.662585596</v>
      </c>
      <c r="L1723">
        <v>-2.788547468</v>
      </c>
      <c r="M1723">
        <v>0.63082057599999997</v>
      </c>
    </row>
    <row r="1724" spans="1:13">
      <c r="A1724" s="9" t="s">
        <v>412</v>
      </c>
      <c r="B1724" s="10" t="s">
        <v>413</v>
      </c>
      <c r="C1724">
        <v>2020</v>
      </c>
      <c r="D1724" t="s">
        <v>26</v>
      </c>
      <c r="E1724" s="3">
        <v>41763877</v>
      </c>
      <c r="F1724" s="3">
        <v>-16245025</v>
      </c>
      <c r="G1724">
        <v>1920492</v>
      </c>
      <c r="H1724">
        <v>21701394</v>
      </c>
      <c r="I1724">
        <v>-66244264</v>
      </c>
      <c r="J1724">
        <v>0</v>
      </c>
      <c r="K1724">
        <v>-0.38897310699999998</v>
      </c>
      <c r="L1724">
        <v>-1.5861617450000001</v>
      </c>
      <c r="M1724">
        <v>-0.84418846000000003</v>
      </c>
    </row>
    <row r="1725" spans="1:13">
      <c r="A1725" s="9" t="s">
        <v>414</v>
      </c>
      <c r="B1725" s="10" t="s">
        <v>415</v>
      </c>
      <c r="C1725">
        <v>2020</v>
      </c>
      <c r="D1725" t="s">
        <v>26</v>
      </c>
      <c r="E1725" s="3">
        <v>171486186</v>
      </c>
      <c r="F1725" s="3">
        <v>90704657</v>
      </c>
      <c r="G1725">
        <v>110000</v>
      </c>
      <c r="H1725">
        <v>3488914</v>
      </c>
      <c r="I1725">
        <v>45413876</v>
      </c>
      <c r="J1725">
        <v>87356082</v>
      </c>
      <c r="K1725">
        <v>0.52893273299999999</v>
      </c>
      <c r="L1725">
        <v>0.26482527300000003</v>
      </c>
      <c r="M1725">
        <v>0.50940594100000003</v>
      </c>
    </row>
    <row r="1726" spans="1:13">
      <c r="A1726" s="9" t="s">
        <v>416</v>
      </c>
      <c r="B1726" s="10" t="s">
        <v>417</v>
      </c>
      <c r="C1726">
        <v>2020</v>
      </c>
      <c r="D1726" t="s">
        <v>26</v>
      </c>
      <c r="E1726" s="3">
        <v>61043871</v>
      </c>
      <c r="F1726" s="3">
        <v>7585926</v>
      </c>
      <c r="G1726">
        <v>18756581</v>
      </c>
      <c r="H1726">
        <v>19756439</v>
      </c>
      <c r="I1726">
        <v>1129578</v>
      </c>
      <c r="J1726">
        <v>46506233</v>
      </c>
      <c r="K1726">
        <v>0.124270068</v>
      </c>
      <c r="L1726">
        <v>1.8504363999999999E-2</v>
      </c>
      <c r="M1726">
        <v>0.46570798200000002</v>
      </c>
    </row>
    <row r="1727" spans="1:13">
      <c r="A1727" s="9" t="s">
        <v>418</v>
      </c>
      <c r="B1727" s="10" t="s">
        <v>419</v>
      </c>
      <c r="C1727">
        <v>2020</v>
      </c>
      <c r="D1727" t="s">
        <v>26</v>
      </c>
      <c r="E1727" s="3" t="str">
        <v>Unavailable</v>
      </c>
      <c r="F1727" s="3" t="str">
        <v>Unavailable</v>
      </c>
      <c r="G1727" t="str">
        <v>Unavailable</v>
      </c>
      <c r="H1727" t="str">
        <v>Unavailable</v>
      </c>
      <c r="I1727" t="str">
        <v>Unavailable</v>
      </c>
      <c r="J1727" t="str">
        <v>Unavailable</v>
      </c>
      <c r="K1727" t="str">
        <v>Unavailable</v>
      </c>
      <c r="L1727" t="str">
        <v>Unavailable</v>
      </c>
      <c r="M1727" t="str">
        <v>Unavailable</v>
      </c>
    </row>
    <row r="1728" spans="1:13">
      <c r="A1728" s="9" t="s">
        <v>420</v>
      </c>
      <c r="B1728" s="10" t="s">
        <v>421</v>
      </c>
      <c r="C1728">
        <v>2020</v>
      </c>
      <c r="D1728" t="s">
        <v>26</v>
      </c>
      <c r="E1728" s="3" t="str">
        <v>Unavailable</v>
      </c>
      <c r="F1728" s="3" t="str">
        <v>Unavailable</v>
      </c>
      <c r="G1728" t="str">
        <v>Unavailable</v>
      </c>
      <c r="H1728" t="str">
        <v>Unavailable</v>
      </c>
      <c r="I1728" t="str">
        <v>Unavailable</v>
      </c>
      <c r="J1728" t="str">
        <v>Unavailable</v>
      </c>
      <c r="K1728" t="str">
        <v>Unavailable</v>
      </c>
      <c r="L1728" t="str">
        <v>Unavailable</v>
      </c>
      <c r="M1728" t="str">
        <v>Unavailable</v>
      </c>
    </row>
    <row r="1729" spans="1:13">
      <c r="A1729" s="9" t="s">
        <v>422</v>
      </c>
      <c r="B1729" s="10" t="s">
        <v>423</v>
      </c>
      <c r="C1729">
        <v>2020</v>
      </c>
      <c r="D1729" t="s">
        <v>26</v>
      </c>
      <c r="E1729" s="3" t="str">
        <v>Unavailable</v>
      </c>
      <c r="F1729" s="3" t="str">
        <v>Unavailable</v>
      </c>
      <c r="G1729" t="str">
        <v>Unavailable</v>
      </c>
      <c r="H1729" t="str">
        <v>Unavailable</v>
      </c>
      <c r="I1729" t="str">
        <v>Unavailable</v>
      </c>
      <c r="J1729" t="str">
        <v>Unavailable</v>
      </c>
      <c r="K1729" t="str">
        <v>Unavailable</v>
      </c>
      <c r="L1729" t="str">
        <v>Unavailable</v>
      </c>
      <c r="M1729" t="str">
        <v>Unavailable</v>
      </c>
    </row>
    <row r="1730" spans="1:13">
      <c r="A1730" s="9" t="s">
        <v>424</v>
      </c>
      <c r="B1730" s="10" t="s">
        <v>425</v>
      </c>
      <c r="C1730">
        <v>2020</v>
      </c>
      <c r="D1730" t="s">
        <v>26</v>
      </c>
      <c r="E1730" s="3" t="str">
        <v>Unavailable</v>
      </c>
      <c r="F1730" s="3" t="str">
        <v>Unavailable</v>
      </c>
      <c r="G1730" t="str">
        <v>Unavailable</v>
      </c>
      <c r="H1730" t="str">
        <v>Unavailable</v>
      </c>
      <c r="I1730" t="str">
        <v>Unavailable</v>
      </c>
      <c r="J1730" t="str">
        <v>Unavailable</v>
      </c>
      <c r="K1730" t="str">
        <v>Unavailable</v>
      </c>
      <c r="L1730" t="str">
        <v>Unavailable</v>
      </c>
      <c r="M1730" t="str">
        <v>Unavailable</v>
      </c>
    </row>
    <row r="1731" spans="1:13">
      <c r="A1731" s="9" t="s">
        <v>426</v>
      </c>
      <c r="B1731" s="10" t="s">
        <v>427</v>
      </c>
      <c r="C1731">
        <v>2020</v>
      </c>
      <c r="D1731" t="s">
        <v>26</v>
      </c>
      <c r="E1731" s="3">
        <v>68708918000</v>
      </c>
      <c r="F1731" s="3">
        <v>8097106000</v>
      </c>
      <c r="G1731">
        <v>436145000</v>
      </c>
      <c r="H1731">
        <v>4763889000</v>
      </c>
      <c r="I1731">
        <v>3025548000</v>
      </c>
      <c r="J1731">
        <v>26591349000</v>
      </c>
      <c r="K1731">
        <v>0.117846507</v>
      </c>
      <c r="L1731">
        <v>4.4034284E-2</v>
      </c>
      <c r="M1731">
        <v>0.38764295500000001</v>
      </c>
    </row>
    <row r="1732" spans="1:13">
      <c r="A1732" s="9" t="s">
        <v>428</v>
      </c>
      <c r="B1732" s="10" t="s">
        <v>429</v>
      </c>
      <c r="C1732">
        <v>2020</v>
      </c>
      <c r="D1732" t="s">
        <v>26</v>
      </c>
      <c r="E1732" s="3">
        <v>1055048729</v>
      </c>
      <c r="F1732" s="3">
        <v>357127488</v>
      </c>
      <c r="G1732">
        <v>23105904</v>
      </c>
      <c r="H1732">
        <v>9993468</v>
      </c>
      <c r="I1732">
        <v>100843111</v>
      </c>
      <c r="J1732">
        <v>195840869</v>
      </c>
      <c r="K1732">
        <v>0.33849383300000002</v>
      </c>
      <c r="L1732">
        <v>9.5581472000000001E-2</v>
      </c>
      <c r="M1732">
        <v>0.188473577</v>
      </c>
    </row>
    <row r="1733" spans="1:13">
      <c r="A1733" s="9" t="s">
        <v>430</v>
      </c>
      <c r="B1733" s="10" t="s">
        <v>431</v>
      </c>
      <c r="C1733">
        <v>2020</v>
      </c>
      <c r="D1733" t="s">
        <v>26</v>
      </c>
      <c r="E1733" s="3">
        <v>1076083334</v>
      </c>
      <c r="F1733" s="3">
        <v>249588973</v>
      </c>
      <c r="G1733">
        <v>17844130</v>
      </c>
      <c r="H1733">
        <v>33132376</v>
      </c>
      <c r="I1733">
        <v>52838861</v>
      </c>
      <c r="J1733">
        <v>260394935</v>
      </c>
      <c r="K1733">
        <v>0.23194204900000001</v>
      </c>
      <c r="L1733">
        <v>4.9102945000000002E-2</v>
      </c>
      <c r="M1733">
        <v>0.25354552400000002</v>
      </c>
    </row>
    <row r="1734" spans="1:13">
      <c r="A1734" s="9" t="s">
        <v>432</v>
      </c>
      <c r="B1734" s="10" t="s">
        <v>433</v>
      </c>
      <c r="C1734">
        <v>2020</v>
      </c>
      <c r="D1734" t="s">
        <v>26</v>
      </c>
      <c r="E1734" s="3">
        <v>926573642</v>
      </c>
      <c r="F1734" s="3">
        <v>42233821</v>
      </c>
      <c r="G1734">
        <v>66347779</v>
      </c>
      <c r="H1734">
        <v>34394093</v>
      </c>
      <c r="I1734">
        <v>-334686399</v>
      </c>
      <c r="J1734">
        <v>-95862930</v>
      </c>
      <c r="K1734">
        <v>4.5580641999999998E-2</v>
      </c>
      <c r="L1734">
        <v>-0.361208633</v>
      </c>
      <c r="M1734">
        <v>-7.8828959000000004E-2</v>
      </c>
    </row>
    <row r="1735" spans="1:13">
      <c r="A1735" s="9" t="s">
        <v>434</v>
      </c>
      <c r="B1735" s="10" t="s">
        <v>435</v>
      </c>
      <c r="C1735">
        <v>2020</v>
      </c>
      <c r="D1735" t="s">
        <v>26</v>
      </c>
      <c r="E1735" s="3">
        <v>2303059045</v>
      </c>
      <c r="F1735" s="3">
        <v>725839039</v>
      </c>
      <c r="G1735">
        <v>38277496</v>
      </c>
      <c r="H1735">
        <v>36999814</v>
      </c>
      <c r="I1735">
        <v>35654575</v>
      </c>
      <c r="J1735">
        <v>377162340</v>
      </c>
      <c r="K1735">
        <v>0.31516301800000002</v>
      </c>
      <c r="L1735">
        <v>1.5481399E-2</v>
      </c>
      <c r="M1735">
        <v>0.21354231700000001</v>
      </c>
    </row>
    <row r="1736" spans="1:13">
      <c r="A1736" s="9" t="s">
        <v>436</v>
      </c>
      <c r="B1736" s="10" t="s">
        <v>437</v>
      </c>
      <c r="C1736">
        <v>2020</v>
      </c>
      <c r="D1736" t="s">
        <v>26</v>
      </c>
      <c r="E1736" s="3">
        <v>133895085</v>
      </c>
      <c r="F1736" s="3">
        <v>-12358419</v>
      </c>
      <c r="G1736">
        <v>3911982</v>
      </c>
      <c r="H1736">
        <v>5242377</v>
      </c>
      <c r="I1736">
        <v>-83338929</v>
      </c>
      <c r="J1736">
        <v>-83827801</v>
      </c>
      <c r="K1736">
        <v>-9.2299273000000001E-2</v>
      </c>
      <c r="L1736">
        <v>-0.62241962799999995</v>
      </c>
      <c r="M1736">
        <v>-8.8292800000000005E-2</v>
      </c>
    </row>
    <row r="1737" spans="1:13">
      <c r="A1737" s="9" t="s">
        <v>438</v>
      </c>
      <c r="B1737" s="10" t="s">
        <v>439</v>
      </c>
      <c r="C1737">
        <v>2020</v>
      </c>
      <c r="D1737" t="s">
        <v>26</v>
      </c>
      <c r="E1737" s="3">
        <v>94503256</v>
      </c>
      <c r="F1737" s="3">
        <v>2620690</v>
      </c>
      <c r="G1737">
        <v>1635597</v>
      </c>
      <c r="H1737">
        <v>1519461</v>
      </c>
      <c r="I1737">
        <v>-2925965</v>
      </c>
      <c r="J1737">
        <v>22928392</v>
      </c>
      <c r="K1737">
        <v>2.7731214000000001E-2</v>
      </c>
      <c r="L1737">
        <v>-3.0961526E-2</v>
      </c>
      <c r="M1737">
        <v>-1.275682E-2</v>
      </c>
    </row>
    <row r="1738" spans="1:13">
      <c r="A1738" s="9" t="s">
        <v>440</v>
      </c>
      <c r="B1738" s="10" t="s">
        <v>441</v>
      </c>
      <c r="C1738">
        <v>2020</v>
      </c>
      <c r="D1738" t="s">
        <v>26</v>
      </c>
      <c r="E1738" s="3">
        <v>695448075</v>
      </c>
      <c r="F1738" s="3">
        <v>230749457</v>
      </c>
      <c r="G1738">
        <v>93191645</v>
      </c>
      <c r="H1738">
        <v>12767909</v>
      </c>
      <c r="I1738">
        <v>56279780</v>
      </c>
      <c r="J1738">
        <v>174969733</v>
      </c>
      <c r="K1738">
        <v>0.33179969199999998</v>
      </c>
      <c r="L1738">
        <v>8.0925926999999995E-2</v>
      </c>
      <c r="M1738">
        <v>0.264147676</v>
      </c>
    </row>
    <row r="1739" spans="1:13">
      <c r="A1739" s="9" t="s">
        <v>442</v>
      </c>
      <c r="B1739" s="10" t="s">
        <v>443</v>
      </c>
      <c r="C1739">
        <v>2020</v>
      </c>
      <c r="D1739" t="s">
        <v>26</v>
      </c>
      <c r="E1739" s="3">
        <v>1577795000</v>
      </c>
      <c r="F1739" s="3">
        <v>803942000</v>
      </c>
      <c r="G1739">
        <v>51465000</v>
      </c>
      <c r="H1739">
        <v>29864000</v>
      </c>
      <c r="I1739">
        <v>80826000</v>
      </c>
      <c r="J1739">
        <v>330673000</v>
      </c>
      <c r="K1739">
        <v>0.50953514200000005</v>
      </c>
      <c r="L1739">
        <v>5.1227187E-2</v>
      </c>
      <c r="M1739">
        <v>0.199517048</v>
      </c>
    </row>
    <row r="1740" spans="1:13">
      <c r="A1740" s="9" t="s">
        <v>444</v>
      </c>
      <c r="B1740" s="10" t="s">
        <v>445</v>
      </c>
      <c r="C1740">
        <v>2020</v>
      </c>
      <c r="D1740" t="s">
        <v>26</v>
      </c>
      <c r="E1740" s="3">
        <v>195825157</v>
      </c>
      <c r="F1740" s="3">
        <v>60929826</v>
      </c>
      <c r="G1740">
        <v>5173270</v>
      </c>
      <c r="H1740">
        <v>1392280</v>
      </c>
      <c r="I1740">
        <v>19001022</v>
      </c>
      <c r="J1740">
        <v>40720063</v>
      </c>
      <c r="K1740">
        <v>0.31114401699999999</v>
      </c>
      <c r="L1740">
        <v>9.7030546999999995E-2</v>
      </c>
      <c r="M1740">
        <v>0.21288343000000001</v>
      </c>
    </row>
    <row r="1741" spans="1:13">
      <c r="A1741" s="9" t="s">
        <v>446</v>
      </c>
      <c r="B1741" s="10" t="s">
        <v>447</v>
      </c>
      <c r="C1741">
        <v>2020</v>
      </c>
      <c r="D1741" t="s">
        <v>26</v>
      </c>
      <c r="E1741" s="3" t="str">
        <v>Unavailable</v>
      </c>
      <c r="F1741" s="3" t="str">
        <v>Unavailable</v>
      </c>
      <c r="G1741" t="str">
        <v>Unavailable</v>
      </c>
      <c r="H1741" t="str">
        <v>Unavailable</v>
      </c>
      <c r="I1741" t="str">
        <v>Unavailable</v>
      </c>
      <c r="J1741" t="str">
        <v>Unavailable</v>
      </c>
      <c r="K1741" t="str">
        <v>Unavailable</v>
      </c>
      <c r="L1741" t="str">
        <v>Unavailable</v>
      </c>
      <c r="M1741" t="str">
        <v>Unavailable</v>
      </c>
    </row>
    <row r="1742" spans="1:13">
      <c r="A1742" s="9" t="s">
        <v>448</v>
      </c>
      <c r="B1742" s="10" t="s">
        <v>449</v>
      </c>
      <c r="C1742">
        <v>2020</v>
      </c>
      <c r="D1742" t="s">
        <v>26</v>
      </c>
      <c r="E1742" s="3">
        <v>11657910</v>
      </c>
      <c r="F1742" s="3">
        <v>9905566</v>
      </c>
      <c r="G1742">
        <v>1514504</v>
      </c>
      <c r="H1742">
        <v>0</v>
      </c>
      <c r="I1742">
        <v>-4001659</v>
      </c>
      <c r="J1742">
        <v>-170882</v>
      </c>
      <c r="K1742">
        <v>0.849686265</v>
      </c>
      <c r="L1742">
        <v>-0.34325698199999999</v>
      </c>
      <c r="M1742">
        <v>0.90329210000000004</v>
      </c>
    </row>
    <row r="1743" spans="1:13">
      <c r="A1743" s="9" t="s">
        <v>450</v>
      </c>
      <c r="B1743" s="10" t="s">
        <v>451</v>
      </c>
      <c r="C1743">
        <v>2020</v>
      </c>
      <c r="D1743" t="s">
        <v>26</v>
      </c>
      <c r="E1743" s="3">
        <v>158542635</v>
      </c>
      <c r="F1743" s="3">
        <v>23151018</v>
      </c>
      <c r="G1743">
        <v>5259905</v>
      </c>
      <c r="H1743">
        <v>1771819</v>
      </c>
      <c r="I1743">
        <v>-52084910</v>
      </c>
      <c r="J1743">
        <v>-12473311</v>
      </c>
      <c r="K1743">
        <v>0.146023926</v>
      </c>
      <c r="L1743">
        <v>-0.32852304999999998</v>
      </c>
      <c r="M1743">
        <v>1.5556502999999999E-2</v>
      </c>
    </row>
    <row r="1744" spans="1:13">
      <c r="A1744" s="9" t="s">
        <v>452</v>
      </c>
      <c r="B1744" s="10" t="s">
        <v>453</v>
      </c>
      <c r="C1744">
        <v>2020</v>
      </c>
      <c r="D1744" t="s">
        <v>26</v>
      </c>
      <c r="E1744" s="3">
        <v>40947697</v>
      </c>
      <c r="F1744" s="3">
        <v>14206104</v>
      </c>
      <c r="G1744">
        <v>3459683</v>
      </c>
      <c r="H1744">
        <v>3143674</v>
      </c>
      <c r="I1744">
        <v>-45213899</v>
      </c>
      <c r="J1744">
        <v>-23497799</v>
      </c>
      <c r="K1744">
        <v>0.34693291799999998</v>
      </c>
      <c r="L1744">
        <v>-1.104186616</v>
      </c>
      <c r="M1744">
        <v>-0.59950267800000001</v>
      </c>
    </row>
    <row r="1745" spans="1:13">
      <c r="A1745" s="9" t="s">
        <v>454</v>
      </c>
      <c r="B1745" s="10" t="s">
        <v>455</v>
      </c>
      <c r="C1745">
        <v>2020</v>
      </c>
      <c r="D1745" t="s">
        <v>26</v>
      </c>
      <c r="E1745" s="3">
        <v>0</v>
      </c>
      <c r="F1745" s="3">
        <v>-662540</v>
      </c>
      <c r="G1745">
        <v>-118506</v>
      </c>
      <c r="H1745">
        <v>143216</v>
      </c>
      <c r="I1745">
        <v>-2222121</v>
      </c>
      <c r="J1745">
        <v>-1756344</v>
      </c>
      <c r="K1745">
        <v>0</v>
      </c>
      <c r="L1745">
        <v>0</v>
      </c>
      <c r="M1745">
        <v>0</v>
      </c>
    </row>
    <row r="1746" spans="1:13">
      <c r="A1746" s="9" t="s">
        <v>456</v>
      </c>
      <c r="B1746" s="10" t="s">
        <v>457</v>
      </c>
      <c r="C1746">
        <v>2020</v>
      </c>
      <c r="D1746" t="s">
        <v>26</v>
      </c>
      <c r="E1746" s="3">
        <v>223210102</v>
      </c>
      <c r="F1746" s="3">
        <v>63608056</v>
      </c>
      <c r="G1746">
        <v>7067380</v>
      </c>
      <c r="H1746">
        <v>969667</v>
      </c>
      <c r="I1746">
        <v>21350507</v>
      </c>
      <c r="J1746">
        <v>47659902</v>
      </c>
      <c r="K1746">
        <v>0.28496943200000002</v>
      </c>
      <c r="L1746">
        <v>9.5652063999999995E-2</v>
      </c>
      <c r="M1746">
        <v>0.30987099800000001</v>
      </c>
    </row>
    <row r="1747" spans="1:13">
      <c r="A1747" s="9" t="s">
        <v>458</v>
      </c>
      <c r="B1747" s="10" t="s">
        <v>459</v>
      </c>
      <c r="C1747">
        <v>2020</v>
      </c>
      <c r="D1747" t="s">
        <v>26</v>
      </c>
      <c r="E1747" s="3">
        <v>85071604</v>
      </c>
      <c r="F1747" s="3">
        <v>30784809</v>
      </c>
      <c r="G1747">
        <v>4094532</v>
      </c>
      <c r="H1747">
        <v>781004</v>
      </c>
      <c r="I1747">
        <v>10514530</v>
      </c>
      <c r="J1747">
        <v>24240059</v>
      </c>
      <c r="K1747">
        <v>0.36186938499999999</v>
      </c>
      <c r="L1747">
        <v>0.123596236</v>
      </c>
      <c r="M1747">
        <v>0.28493713399999998</v>
      </c>
    </row>
    <row r="1748" spans="1:13">
      <c r="A1748" s="9" t="s">
        <v>460</v>
      </c>
      <c r="B1748" s="10" t="s">
        <v>461</v>
      </c>
      <c r="C1748">
        <v>2020</v>
      </c>
      <c r="D1748" t="s">
        <v>26</v>
      </c>
      <c r="E1748" s="3">
        <v>58953318000</v>
      </c>
      <c r="F1748" s="3">
        <v>33028703000</v>
      </c>
      <c r="G1748">
        <v>4818745000</v>
      </c>
      <c r="H1748">
        <v>623925000</v>
      </c>
      <c r="I1748">
        <v>10994875000</v>
      </c>
      <c r="J1748">
        <v>22285490000</v>
      </c>
      <c r="K1748">
        <v>0.56025180799999996</v>
      </c>
      <c r="L1748">
        <v>0.186501377</v>
      </c>
      <c r="M1748">
        <v>0.335272291</v>
      </c>
    </row>
    <row r="1749" spans="1:13">
      <c r="A1749" s="9" t="s">
        <v>462</v>
      </c>
      <c r="B1749" s="10" t="s">
        <v>463</v>
      </c>
      <c r="C1749">
        <v>2020</v>
      </c>
      <c r="D1749" t="s">
        <v>26</v>
      </c>
      <c r="E1749" s="3">
        <v>14046168000</v>
      </c>
      <c r="F1749" s="3">
        <v>8152408000</v>
      </c>
      <c r="G1749">
        <v>525184000</v>
      </c>
      <c r="H1749">
        <v>538234000</v>
      </c>
      <c r="I1749">
        <v>783254000</v>
      </c>
      <c r="J1749">
        <v>5350368000</v>
      </c>
      <c r="K1749">
        <v>0.58040086099999999</v>
      </c>
      <c r="L1749">
        <v>5.5762824000000003E-2</v>
      </c>
      <c r="M1749">
        <v>0.381806056</v>
      </c>
    </row>
    <row r="1750" spans="1:13">
      <c r="A1750" s="9" t="s">
        <v>464</v>
      </c>
      <c r="B1750" s="10" t="s">
        <v>465</v>
      </c>
      <c r="C1750">
        <v>2020</v>
      </c>
      <c r="D1750" t="s">
        <v>26</v>
      </c>
      <c r="E1750" s="3">
        <v>7916545000</v>
      </c>
      <c r="F1750" s="3">
        <v>5444638000</v>
      </c>
      <c r="G1750">
        <v>31676000</v>
      </c>
      <c r="H1750">
        <v>898206000</v>
      </c>
      <c r="I1750">
        <v>259945000</v>
      </c>
      <c r="J1750">
        <v>3616854000</v>
      </c>
      <c r="K1750">
        <v>0.687754317</v>
      </c>
      <c r="L1750">
        <v>3.2835663000000001E-2</v>
      </c>
      <c r="M1750">
        <v>0.43949766000000001</v>
      </c>
    </row>
    <row r="1751" spans="1:13">
      <c r="A1751" s="9" t="s">
        <v>466</v>
      </c>
      <c r="B1751" s="10" t="s">
        <v>467</v>
      </c>
      <c r="C1751">
        <v>2020</v>
      </c>
      <c r="D1751" t="s">
        <v>26</v>
      </c>
      <c r="E1751" s="3">
        <v>339601054</v>
      </c>
      <c r="F1751" s="3">
        <v>187616247</v>
      </c>
      <c r="G1751">
        <v>33252381</v>
      </c>
      <c r="H1751">
        <v>18636238</v>
      </c>
      <c r="I1751">
        <v>-71608040</v>
      </c>
      <c r="J1751">
        <v>69569491</v>
      </c>
      <c r="K1751">
        <v>0.55246073200000001</v>
      </c>
      <c r="L1751">
        <v>-0.210859299</v>
      </c>
      <c r="M1751">
        <v>0.26495753999999999</v>
      </c>
    </row>
    <row r="1752" spans="1:13">
      <c r="A1752" s="9" t="s">
        <v>468</v>
      </c>
      <c r="B1752" s="10" t="s">
        <v>469</v>
      </c>
      <c r="C1752">
        <v>2020</v>
      </c>
      <c r="D1752" t="s">
        <v>26</v>
      </c>
      <c r="E1752" s="3">
        <v>1016665970</v>
      </c>
      <c r="F1752" s="3">
        <v>180327152</v>
      </c>
      <c r="G1752">
        <v>7666956</v>
      </c>
      <c r="H1752">
        <v>17410137</v>
      </c>
      <c r="I1752">
        <v>81278473</v>
      </c>
      <c r="J1752">
        <v>105430367</v>
      </c>
      <c r="K1752">
        <v>0.17737109100000001</v>
      </c>
      <c r="L1752">
        <v>7.9946093999999995E-2</v>
      </c>
      <c r="M1752">
        <v>0.123341061</v>
      </c>
    </row>
    <row r="1753" spans="1:13">
      <c r="A1753" s="9" t="s">
        <v>470</v>
      </c>
      <c r="B1753" s="10" t="s">
        <v>471</v>
      </c>
      <c r="C1753">
        <v>2020</v>
      </c>
      <c r="D1753" t="s">
        <v>26</v>
      </c>
      <c r="E1753" s="3">
        <v>24122503</v>
      </c>
      <c r="F1753" s="3">
        <v>5459062</v>
      </c>
      <c r="G1753">
        <v>2794548</v>
      </c>
      <c r="H1753">
        <v>101000</v>
      </c>
      <c r="I1753">
        <v>-15878515</v>
      </c>
      <c r="J1753">
        <v>-1811818</v>
      </c>
      <c r="K1753">
        <v>0.22630578600000001</v>
      </c>
      <c r="L1753">
        <v>-0.65824491799999996</v>
      </c>
      <c r="M1753">
        <v>0.337549341</v>
      </c>
    </row>
    <row r="1754" spans="1:13">
      <c r="A1754" s="9" t="s">
        <v>472</v>
      </c>
      <c r="B1754" s="10" t="s">
        <v>473</v>
      </c>
      <c r="C1754">
        <v>2020</v>
      </c>
      <c r="D1754" t="s">
        <v>26</v>
      </c>
      <c r="E1754" s="3">
        <v>6891419063</v>
      </c>
      <c r="F1754" s="3">
        <v>1421971943</v>
      </c>
      <c r="G1754">
        <v>153585344</v>
      </c>
      <c r="H1754">
        <v>2537652</v>
      </c>
      <c r="I1754">
        <v>701795504</v>
      </c>
      <c r="J1754">
        <v>914528576</v>
      </c>
      <c r="K1754">
        <v>0.20633949700000001</v>
      </c>
      <c r="L1754">
        <v>0.10183613800000001</v>
      </c>
      <c r="M1754">
        <v>0.132705408</v>
      </c>
    </row>
    <row r="1755" spans="1:13">
      <c r="A1755" s="9" t="s">
        <v>474</v>
      </c>
      <c r="B1755" s="10" t="s">
        <v>475</v>
      </c>
      <c r="C1755">
        <v>2020</v>
      </c>
      <c r="D1755" t="s">
        <v>26</v>
      </c>
      <c r="E1755" s="3">
        <v>2466065209</v>
      </c>
      <c r="F1755" s="3">
        <v>826574621</v>
      </c>
      <c r="G1755">
        <v>55132923</v>
      </c>
      <c r="H1755">
        <v>6373912</v>
      </c>
      <c r="I1755">
        <v>306579136</v>
      </c>
      <c r="J1755">
        <v>490151127</v>
      </c>
      <c r="K1755">
        <v>0.33517954799999999</v>
      </c>
      <c r="L1755">
        <v>0.124319152</v>
      </c>
      <c r="M1755">
        <v>0.19612570400000001</v>
      </c>
    </row>
    <row r="1756" spans="1:13">
      <c r="A1756" s="9" t="s">
        <v>476</v>
      </c>
      <c r="B1756" s="10" t="s">
        <v>477</v>
      </c>
      <c r="C1756">
        <v>2020</v>
      </c>
      <c r="D1756" t="s">
        <v>26</v>
      </c>
      <c r="E1756" s="3">
        <v>482475049</v>
      </c>
      <c r="F1756" s="3">
        <v>88803654</v>
      </c>
      <c r="G1756">
        <v>19751797</v>
      </c>
      <c r="H1756">
        <v>3267045</v>
      </c>
      <c r="I1756">
        <v>64371430</v>
      </c>
      <c r="J1756">
        <v>71849155</v>
      </c>
      <c r="K1756">
        <v>0.18405854199999999</v>
      </c>
      <c r="L1756">
        <v>0.13341918999999999</v>
      </c>
      <c r="M1756">
        <v>0.14422269099999999</v>
      </c>
    </row>
    <row r="1757" spans="1:13">
      <c r="A1757" s="9" t="s">
        <v>478</v>
      </c>
      <c r="B1757" s="10" t="s">
        <v>479</v>
      </c>
      <c r="C1757">
        <v>2020</v>
      </c>
      <c r="D1757" t="s">
        <v>26</v>
      </c>
      <c r="E1757" s="3">
        <v>7378600000</v>
      </c>
      <c r="F1757" s="3">
        <v>7378600000</v>
      </c>
      <c r="G1757">
        <v>105475000</v>
      </c>
      <c r="H1757">
        <v>0</v>
      </c>
      <c r="I1757">
        <v>443940000</v>
      </c>
      <c r="J1757">
        <v>579238000</v>
      </c>
      <c r="K1757">
        <v>1</v>
      </c>
      <c r="L1757">
        <v>6.0165885000000002E-2</v>
      </c>
      <c r="M1757">
        <v>7.9782344000000005E-2</v>
      </c>
    </row>
    <row r="1758" spans="1:13">
      <c r="A1758" s="9" t="s">
        <v>480</v>
      </c>
      <c r="B1758" s="10" t="s">
        <v>481</v>
      </c>
      <c r="C1758">
        <v>2020</v>
      </c>
      <c r="D1758" t="s">
        <v>26</v>
      </c>
      <c r="E1758" s="3">
        <v>238869000</v>
      </c>
      <c r="F1758" s="3">
        <v>238869000</v>
      </c>
      <c r="G1758">
        <v>16754000</v>
      </c>
      <c r="H1758">
        <v>0</v>
      </c>
      <c r="I1758">
        <v>42893000</v>
      </c>
      <c r="J1758">
        <v>0</v>
      </c>
      <c r="K1758">
        <v>1</v>
      </c>
      <c r="L1758">
        <v>0.17956704300000001</v>
      </c>
      <c r="M1758">
        <v>0.10139867499999999</v>
      </c>
    </row>
    <row r="1759" spans="1:13">
      <c r="A1759" s="9" t="s">
        <v>482</v>
      </c>
      <c r="B1759" s="10" t="s">
        <v>483</v>
      </c>
      <c r="C1759">
        <v>2020</v>
      </c>
      <c r="D1759" t="s">
        <v>26</v>
      </c>
      <c r="E1759" s="3">
        <v>773021000</v>
      </c>
      <c r="F1759" s="3">
        <v>773021000</v>
      </c>
      <c r="G1759">
        <v>19353000</v>
      </c>
      <c r="H1759">
        <v>0</v>
      </c>
      <c r="I1759">
        <v>7548000</v>
      </c>
      <c r="J1759">
        <v>24372000</v>
      </c>
      <c r="K1759">
        <v>1</v>
      </c>
      <c r="L1759">
        <v>9.7642879999999994E-3</v>
      </c>
      <c r="M1759">
        <v>2.5065296000000001E-2</v>
      </c>
    </row>
    <row r="1760" spans="1:13">
      <c r="A1760" s="9" t="s">
        <v>484</v>
      </c>
      <c r="B1760" s="10" t="s">
        <v>485</v>
      </c>
      <c r="C1760">
        <v>2020</v>
      </c>
      <c r="D1760" t="s">
        <v>26</v>
      </c>
      <c r="E1760" s="3">
        <v>1688875000</v>
      </c>
      <c r="F1760" s="3">
        <v>1688875000</v>
      </c>
      <c r="G1760">
        <v>55502000</v>
      </c>
      <c r="H1760">
        <v>0</v>
      </c>
      <c r="I1760">
        <v>36913000</v>
      </c>
      <c r="J1760">
        <v>63848000</v>
      </c>
      <c r="K1760">
        <v>1</v>
      </c>
      <c r="L1760">
        <v>2.1856561E-2</v>
      </c>
      <c r="M1760">
        <v>3.8171563999999998E-2</v>
      </c>
    </row>
    <row r="1761" spans="1:13">
      <c r="A1761" s="9" t="s">
        <v>486</v>
      </c>
      <c r="B1761" s="10" t="s">
        <v>487</v>
      </c>
      <c r="C1761">
        <v>2020</v>
      </c>
      <c r="D1761" t="s">
        <v>26</v>
      </c>
      <c r="E1761" s="3">
        <v>554703816</v>
      </c>
      <c r="F1761" s="3">
        <v>554703816</v>
      </c>
      <c r="G1761">
        <v>29467028</v>
      </c>
      <c r="H1761">
        <v>0</v>
      </c>
      <c r="I1761">
        <v>-27347633</v>
      </c>
      <c r="J1761">
        <v>-11329145</v>
      </c>
      <c r="K1761">
        <v>1</v>
      </c>
      <c r="L1761">
        <v>-4.9301325E-2</v>
      </c>
      <c r="M1761">
        <v>-2.0423770000000001E-2</v>
      </c>
    </row>
    <row r="1762" spans="1:13">
      <c r="A1762" s="9" t="s">
        <v>488</v>
      </c>
      <c r="B1762" s="10" t="s">
        <v>489</v>
      </c>
      <c r="C1762">
        <v>2020</v>
      </c>
      <c r="D1762" t="s">
        <v>26</v>
      </c>
      <c r="E1762" s="3">
        <v>401281000</v>
      </c>
      <c r="F1762" s="3">
        <v>401281000</v>
      </c>
      <c r="G1762">
        <v>20210000</v>
      </c>
      <c r="H1762">
        <v>1293000</v>
      </c>
      <c r="I1762">
        <v>4316000</v>
      </c>
      <c r="J1762">
        <v>25467000</v>
      </c>
      <c r="K1762">
        <v>1</v>
      </c>
      <c r="L1762">
        <v>1.0755555E-2</v>
      </c>
      <c r="M1762">
        <v>3.9588219000000001E-2</v>
      </c>
    </row>
    <row r="1763" spans="1:13">
      <c r="A1763" s="9" t="s">
        <v>490</v>
      </c>
      <c r="B1763" s="10" t="s">
        <v>491</v>
      </c>
      <c r="C1763">
        <v>2020</v>
      </c>
      <c r="D1763" t="s">
        <v>26</v>
      </c>
      <c r="E1763" s="3" t="str">
        <v>Unavailable</v>
      </c>
      <c r="F1763" s="3" t="str">
        <v>Unavailable</v>
      </c>
      <c r="G1763" t="str">
        <v>Unavailable</v>
      </c>
      <c r="H1763" t="str">
        <v>Unavailable</v>
      </c>
      <c r="I1763" t="str">
        <v>Unavailable</v>
      </c>
      <c r="J1763" t="str">
        <v>Unavailable</v>
      </c>
      <c r="K1763" t="str">
        <v>Unavailable</v>
      </c>
      <c r="L1763" t="str">
        <v>Unavailable</v>
      </c>
      <c r="M1763" t="str">
        <v>Unavailable</v>
      </c>
    </row>
    <row r="1764" spans="1:13">
      <c r="A1764" s="9" t="s">
        <v>492</v>
      </c>
      <c r="B1764" s="10" t="s">
        <v>493</v>
      </c>
      <c r="C1764">
        <v>2020</v>
      </c>
      <c r="D1764" t="s">
        <v>26</v>
      </c>
      <c r="E1764" s="3">
        <v>866840000</v>
      </c>
      <c r="F1764" s="3">
        <v>866840000</v>
      </c>
      <c r="G1764">
        <v>34769000</v>
      </c>
      <c r="H1764">
        <v>0</v>
      </c>
      <c r="I1764">
        <v>58749000</v>
      </c>
      <c r="J1764">
        <v>89800000</v>
      </c>
      <c r="K1764">
        <v>1</v>
      </c>
      <c r="L1764">
        <v>6.7773753000000006E-2</v>
      </c>
      <c r="M1764">
        <v>9.0653408000000005E-2</v>
      </c>
    </row>
    <row r="1765" spans="1:13">
      <c r="A1765" s="9" t="s">
        <v>494</v>
      </c>
      <c r="B1765" s="10" t="s">
        <v>495</v>
      </c>
      <c r="C1765">
        <v>2020</v>
      </c>
      <c r="D1765" t="s">
        <v>26</v>
      </c>
      <c r="E1765" s="3">
        <v>409394000</v>
      </c>
      <c r="F1765" s="3">
        <v>409394000</v>
      </c>
      <c r="G1765">
        <v>63592000</v>
      </c>
      <c r="H1765">
        <v>0</v>
      </c>
      <c r="I1765">
        <v>34795000</v>
      </c>
      <c r="J1765">
        <v>51348000</v>
      </c>
      <c r="K1765">
        <v>1</v>
      </c>
      <c r="L1765">
        <v>8.4991474999999997E-2</v>
      </c>
      <c r="M1765">
        <v>0.108799836</v>
      </c>
    </row>
    <row r="1766" spans="1:13">
      <c r="A1766" s="9" t="s">
        <v>496</v>
      </c>
      <c r="B1766" s="10" t="s">
        <v>497</v>
      </c>
      <c r="C1766">
        <v>2020</v>
      </c>
      <c r="D1766" t="s">
        <v>26</v>
      </c>
      <c r="E1766" s="3">
        <v>137654000</v>
      </c>
      <c r="F1766" s="3">
        <v>137654000</v>
      </c>
      <c r="G1766">
        <v>14089000</v>
      </c>
      <c r="H1766">
        <v>0</v>
      </c>
      <c r="I1766">
        <v>-31302000</v>
      </c>
      <c r="J1766">
        <v>-25708000</v>
      </c>
      <c r="K1766">
        <v>1</v>
      </c>
      <c r="L1766">
        <v>-0.22739622500000001</v>
      </c>
      <c r="M1766">
        <v>-0.18675810400000001</v>
      </c>
    </row>
    <row r="1767" spans="1:13">
      <c r="A1767" s="9" t="s">
        <v>498</v>
      </c>
      <c r="B1767" s="10" t="s">
        <v>499</v>
      </c>
      <c r="C1767">
        <v>2020</v>
      </c>
      <c r="D1767" t="s">
        <v>26</v>
      </c>
      <c r="E1767" s="3">
        <v>578886628</v>
      </c>
      <c r="F1767" s="3">
        <v>578886628</v>
      </c>
      <c r="G1767">
        <v>15494706</v>
      </c>
      <c r="H1767">
        <v>0</v>
      </c>
      <c r="I1767">
        <v>47322351</v>
      </c>
      <c r="J1767">
        <v>67135648</v>
      </c>
      <c r="K1767">
        <v>1</v>
      </c>
      <c r="L1767">
        <v>8.1747183000000001E-2</v>
      </c>
      <c r="M1767">
        <v>9.4474497000000004E-2</v>
      </c>
    </row>
    <row r="1768" spans="1:13">
      <c r="A1768" s="9" t="s">
        <v>500</v>
      </c>
      <c r="B1768" s="10" t="s">
        <v>501</v>
      </c>
      <c r="C1768">
        <v>2020</v>
      </c>
      <c r="D1768" t="s">
        <v>26</v>
      </c>
      <c r="E1768" s="3" t="str">
        <v>2020 data not available yet.</v>
      </c>
      <c r="F1768" s="3" t="str">
        <v>2020 data not available yet.</v>
      </c>
      <c r="G1768" t="str">
        <v>2020 data not available yet.</v>
      </c>
      <c r="H1768" t="str">
        <v>2020 data not available yet.</v>
      </c>
      <c r="I1768" t="str">
        <v>2020 data not available yet.</v>
      </c>
      <c r="J1768" t="str">
        <v>2020 data not available yet.</v>
      </c>
      <c r="K1768" t="str">
        <v>2020 data not available yet.</v>
      </c>
      <c r="L1768" t="str">
        <v>2020 data not available yet.</v>
      </c>
      <c r="M1768" t="str">
        <v>2020 data not available yet.</v>
      </c>
    </row>
    <row r="1769" spans="1:13">
      <c r="A1769" s="9" t="s">
        <v>502</v>
      </c>
      <c r="B1769" s="10" t="s">
        <v>503</v>
      </c>
      <c r="C1769">
        <v>2020</v>
      </c>
      <c r="D1769" t="s">
        <v>26</v>
      </c>
      <c r="E1769" s="3">
        <v>482323864</v>
      </c>
      <c r="F1769" s="3">
        <v>482323864</v>
      </c>
      <c r="G1769">
        <v>42239235</v>
      </c>
      <c r="H1769">
        <v>254600</v>
      </c>
      <c r="I1769">
        <v>-45577093</v>
      </c>
      <c r="J1769">
        <v>-34692304</v>
      </c>
      <c r="K1769">
        <v>1</v>
      </c>
      <c r="L1769">
        <v>-9.4494791999999994E-2</v>
      </c>
      <c r="M1769">
        <v>-9.4477005000000003E-2</v>
      </c>
    </row>
    <row r="1770" spans="1:13">
      <c r="A1770" s="9" t="s">
        <v>504</v>
      </c>
      <c r="B1770" s="10" t="s">
        <v>505</v>
      </c>
      <c r="C1770">
        <v>2020</v>
      </c>
      <c r="D1770" t="s">
        <v>26</v>
      </c>
      <c r="E1770" s="3">
        <v>460497000</v>
      </c>
      <c r="F1770" s="3">
        <v>460497000</v>
      </c>
      <c r="G1770">
        <v>12639000</v>
      </c>
      <c r="H1770">
        <v>0</v>
      </c>
      <c r="I1770">
        <v>-461000</v>
      </c>
      <c r="J1770">
        <v>0</v>
      </c>
      <c r="K1770">
        <v>1</v>
      </c>
      <c r="L1770">
        <v>-1.0010920000000001E-3</v>
      </c>
      <c r="M1770">
        <v>5.5374949999999999E-3</v>
      </c>
    </row>
    <row r="1771" spans="1:13">
      <c r="A1771" s="9" t="s">
        <v>506</v>
      </c>
      <c r="B1771" s="10" t="s">
        <v>507</v>
      </c>
      <c r="C1771">
        <v>2020</v>
      </c>
      <c r="D1771" t="s">
        <v>26</v>
      </c>
      <c r="E1771" s="3">
        <v>260108973</v>
      </c>
      <c r="F1771" s="3">
        <v>260108973</v>
      </c>
      <c r="G1771">
        <v>21503136</v>
      </c>
      <c r="H1771">
        <v>217936</v>
      </c>
      <c r="I1771">
        <v>7071493</v>
      </c>
      <c r="J1771">
        <v>17925387</v>
      </c>
      <c r="K1771">
        <v>1</v>
      </c>
      <c r="L1771">
        <v>2.7186655000000001E-2</v>
      </c>
      <c r="M1771">
        <v>6.6316963000000007E-2</v>
      </c>
    </row>
    <row r="1772" spans="1:13">
      <c r="A1772" s="9" t="s">
        <v>508</v>
      </c>
      <c r="B1772" s="10" t="s">
        <v>509</v>
      </c>
      <c r="C1772">
        <v>2020</v>
      </c>
      <c r="D1772" t="s">
        <v>26</v>
      </c>
      <c r="E1772" s="3">
        <v>702941576</v>
      </c>
      <c r="F1772" s="3">
        <v>702941576</v>
      </c>
      <c r="G1772">
        <v>12445112</v>
      </c>
      <c r="H1772">
        <v>48189</v>
      </c>
      <c r="I1772">
        <v>39186850</v>
      </c>
      <c r="J1772">
        <v>55590424</v>
      </c>
      <c r="K1772">
        <v>1</v>
      </c>
      <c r="L1772">
        <v>5.5746952000000002E-2</v>
      </c>
      <c r="M1772">
        <v>5.8402317000000002E-2</v>
      </c>
    </row>
    <row r="1773" spans="1:13">
      <c r="A1773" s="9" t="s">
        <v>510</v>
      </c>
      <c r="B1773" s="10" t="s">
        <v>511</v>
      </c>
      <c r="C1773">
        <v>2020</v>
      </c>
      <c r="D1773" t="s">
        <v>26</v>
      </c>
      <c r="E1773" s="3">
        <v>404724290</v>
      </c>
      <c r="F1773" s="3">
        <v>404724290</v>
      </c>
      <c r="G1773">
        <v>13490035</v>
      </c>
      <c r="H1773">
        <v>2419889</v>
      </c>
      <c r="I1773">
        <v>-112479227</v>
      </c>
      <c r="J1773">
        <v>-101656435</v>
      </c>
      <c r="K1773">
        <v>1</v>
      </c>
      <c r="L1773">
        <v>-0.277915682</v>
      </c>
      <c r="M1773">
        <v>-0.25715362899999999</v>
      </c>
    </row>
    <row r="1774" spans="1:13">
      <c r="A1774" s="9" t="s">
        <v>512</v>
      </c>
      <c r="B1774" s="10" t="s">
        <v>513</v>
      </c>
      <c r="C1774">
        <v>2020</v>
      </c>
      <c r="D1774" t="s">
        <v>26</v>
      </c>
      <c r="E1774" s="3">
        <v>186932000</v>
      </c>
      <c r="F1774" s="3">
        <v>186932000</v>
      </c>
      <c r="G1774">
        <v>23227000</v>
      </c>
      <c r="H1774">
        <v>187000</v>
      </c>
      <c r="I1774">
        <v>-43880000</v>
      </c>
      <c r="J1774">
        <v>-10905000</v>
      </c>
      <c r="K1774">
        <v>1</v>
      </c>
      <c r="L1774">
        <v>-0.23473776599999999</v>
      </c>
      <c r="M1774">
        <v>-5.9337084999999998E-2</v>
      </c>
    </row>
    <row r="1775" spans="1:13">
      <c r="A1775" s="9" t="s">
        <v>514</v>
      </c>
      <c r="B1775" s="10" t="s">
        <v>515</v>
      </c>
      <c r="C1775">
        <v>2020</v>
      </c>
      <c r="D1775" t="s">
        <v>26</v>
      </c>
      <c r="E1775" s="3">
        <v>687209415</v>
      </c>
      <c r="F1775" s="3">
        <v>687209415</v>
      </c>
      <c r="G1775">
        <v>9789760</v>
      </c>
      <c r="H1775">
        <v>9969</v>
      </c>
      <c r="I1775">
        <v>45917811</v>
      </c>
      <c r="J1775">
        <v>48835911</v>
      </c>
      <c r="K1775">
        <v>1</v>
      </c>
      <c r="L1775">
        <v>6.6817785000000005E-2</v>
      </c>
      <c r="M1775">
        <v>8.8787047999999993E-2</v>
      </c>
    </row>
    <row r="1776" spans="1:13">
      <c r="A1776" s="9" t="s">
        <v>516</v>
      </c>
      <c r="B1776" s="10" t="s">
        <v>517</v>
      </c>
      <c r="C1776">
        <v>2020</v>
      </c>
      <c r="D1776" t="s">
        <v>26</v>
      </c>
      <c r="E1776" s="3">
        <v>10947777000</v>
      </c>
      <c r="F1776" s="3">
        <v>10947777000</v>
      </c>
      <c r="G1776">
        <v>93031000</v>
      </c>
      <c r="H1776">
        <v>0</v>
      </c>
      <c r="I1776">
        <v>696128000</v>
      </c>
      <c r="J1776">
        <v>951048000</v>
      </c>
      <c r="K1776">
        <v>1</v>
      </c>
      <c r="L1776">
        <v>6.3586242000000001E-2</v>
      </c>
      <c r="M1776">
        <v>8.6871334999999994E-2</v>
      </c>
    </row>
    <row r="1777" spans="1:13">
      <c r="A1777" s="9" t="s">
        <v>518</v>
      </c>
      <c r="B1777" s="10" t="s">
        <v>519</v>
      </c>
      <c r="C1777">
        <v>2020</v>
      </c>
      <c r="D1777" t="s">
        <v>26</v>
      </c>
      <c r="E1777" s="3">
        <v>2437890000</v>
      </c>
      <c r="F1777" s="3">
        <v>2437890000</v>
      </c>
      <c r="G1777">
        <v>89344000</v>
      </c>
      <c r="H1777">
        <v>0</v>
      </c>
      <c r="I1777">
        <v>253205000</v>
      </c>
      <c r="J1777">
        <v>293748000</v>
      </c>
      <c r="K1777">
        <v>1</v>
      </c>
      <c r="L1777">
        <v>0.103862356</v>
      </c>
      <c r="M1777">
        <v>0.118888875</v>
      </c>
    </row>
    <row r="1778" spans="1:13">
      <c r="A1778" s="9" t="s">
        <v>520</v>
      </c>
      <c r="B1778" s="10" t="s">
        <v>521</v>
      </c>
      <c r="C1778">
        <v>2020</v>
      </c>
      <c r="D1778" t="s">
        <v>26</v>
      </c>
      <c r="E1778" s="3">
        <v>117367316</v>
      </c>
      <c r="F1778" s="3">
        <v>117367316</v>
      </c>
      <c r="G1778">
        <v>8772834</v>
      </c>
      <c r="H1778">
        <v>0</v>
      </c>
      <c r="I1778">
        <v>34269936</v>
      </c>
      <c r="J1778">
        <v>42368466</v>
      </c>
      <c r="K1778">
        <v>1</v>
      </c>
      <c r="L1778">
        <v>0.29198875099999999</v>
      </c>
      <c r="M1778">
        <v>0.360990372</v>
      </c>
    </row>
    <row r="1779" spans="1:13">
      <c r="A1779" s="9" t="s">
        <v>522</v>
      </c>
      <c r="B1779" s="10" t="s">
        <v>523</v>
      </c>
      <c r="C1779">
        <v>2020</v>
      </c>
      <c r="D1779" t="s">
        <v>26</v>
      </c>
      <c r="E1779" s="3">
        <v>1337077000</v>
      </c>
      <c r="F1779" s="3">
        <v>1337077000</v>
      </c>
      <c r="G1779">
        <v>30716000</v>
      </c>
      <c r="H1779">
        <v>700000</v>
      </c>
      <c r="I1779">
        <v>155062000</v>
      </c>
      <c r="J1779">
        <v>198985000</v>
      </c>
      <c r="K1779">
        <v>1</v>
      </c>
      <c r="L1779">
        <v>0.115970883</v>
      </c>
      <c r="M1779">
        <v>0.14829736800000001</v>
      </c>
    </row>
    <row r="1780" spans="1:13">
      <c r="A1780" s="9" t="s">
        <v>524</v>
      </c>
      <c r="B1780" s="10" t="s">
        <v>525</v>
      </c>
      <c r="C1780">
        <v>2020</v>
      </c>
      <c r="D1780" t="s">
        <v>26</v>
      </c>
      <c r="E1780" s="3">
        <v>241060000</v>
      </c>
      <c r="F1780" s="3">
        <v>241060000</v>
      </c>
      <c r="G1780">
        <v>19076000</v>
      </c>
      <c r="H1780">
        <v>131000</v>
      </c>
      <c r="I1780">
        <v>3753000</v>
      </c>
      <c r="J1780">
        <v>14552000</v>
      </c>
      <c r="K1780">
        <v>1</v>
      </c>
      <c r="L1780">
        <v>1.5568738E-2</v>
      </c>
      <c r="M1780">
        <v>6.0366714000000002E-2</v>
      </c>
    </row>
    <row r="1781" spans="1:13">
      <c r="A1781" s="9" t="s">
        <v>526</v>
      </c>
      <c r="B1781" s="10" t="s">
        <v>527</v>
      </c>
      <c r="C1781">
        <v>2020</v>
      </c>
      <c r="D1781" t="s">
        <v>26</v>
      </c>
      <c r="E1781" s="3">
        <v>219665046</v>
      </c>
      <c r="F1781" s="3">
        <v>219665046</v>
      </c>
      <c r="G1781">
        <v>12242997</v>
      </c>
      <c r="H1781">
        <v>0</v>
      </c>
      <c r="I1781">
        <v>7451989</v>
      </c>
      <c r="J1781">
        <v>21816611</v>
      </c>
      <c r="K1781">
        <v>1</v>
      </c>
      <c r="L1781">
        <v>3.3924327999999997E-2</v>
      </c>
      <c r="M1781">
        <v>7.4957196000000004E-2</v>
      </c>
    </row>
    <row r="1782" spans="1:13">
      <c r="A1782" s="9" t="s">
        <v>528</v>
      </c>
      <c r="B1782" s="10" t="s">
        <v>529</v>
      </c>
      <c r="C1782">
        <v>2020</v>
      </c>
      <c r="D1782" t="s">
        <v>26</v>
      </c>
      <c r="E1782" s="3">
        <v>95430000</v>
      </c>
      <c r="F1782" s="3">
        <v>95430000</v>
      </c>
      <c r="G1782">
        <v>21808000</v>
      </c>
      <c r="H1782">
        <v>0</v>
      </c>
      <c r="I1782">
        <v>-6146000</v>
      </c>
      <c r="J1782">
        <v>3093000</v>
      </c>
      <c r="K1782">
        <v>1</v>
      </c>
      <c r="L1782">
        <v>-6.4403228000000007E-2</v>
      </c>
      <c r="M1782">
        <v>3.2411190999999999E-2</v>
      </c>
    </row>
    <row r="1783" spans="1:13">
      <c r="A1783" s="9" t="s">
        <v>530</v>
      </c>
      <c r="B1783" s="10" t="s">
        <v>531</v>
      </c>
      <c r="C1783">
        <v>2020</v>
      </c>
      <c r="D1783" t="s">
        <v>26</v>
      </c>
      <c r="E1783" s="3">
        <v>481219000</v>
      </c>
      <c r="F1783" s="3">
        <v>481219000</v>
      </c>
      <c r="G1783">
        <v>32614000</v>
      </c>
      <c r="H1783">
        <v>0</v>
      </c>
      <c r="I1783">
        <v>10306000</v>
      </c>
      <c r="J1783">
        <v>23662000</v>
      </c>
      <c r="K1783">
        <v>1</v>
      </c>
      <c r="L1783">
        <v>2.1416444999999999E-2</v>
      </c>
      <c r="M1783">
        <v>4.8776129000000001E-2</v>
      </c>
    </row>
    <row r="1784" spans="1:13">
      <c r="A1784" s="9" t="s">
        <v>532</v>
      </c>
      <c r="B1784" s="10" t="s">
        <v>533</v>
      </c>
      <c r="C1784">
        <v>2020</v>
      </c>
      <c r="D1784" t="s">
        <v>26</v>
      </c>
      <c r="E1784" s="3">
        <v>257834000</v>
      </c>
      <c r="F1784" s="3">
        <v>257834000</v>
      </c>
      <c r="G1784">
        <v>10225000</v>
      </c>
      <c r="H1784">
        <v>229000</v>
      </c>
      <c r="I1784">
        <v>-61837000</v>
      </c>
      <c r="J1784">
        <v>-55142000</v>
      </c>
      <c r="K1784">
        <v>1</v>
      </c>
      <c r="L1784">
        <v>-0.239832606</v>
      </c>
      <c r="M1784">
        <v>-0.25658757199999999</v>
      </c>
    </row>
    <row r="1785" spans="1:13">
      <c r="A1785" s="9" t="s">
        <v>534</v>
      </c>
      <c r="B1785" s="10" t="s">
        <v>535</v>
      </c>
      <c r="C1785">
        <v>2020</v>
      </c>
      <c r="D1785" t="s">
        <v>26</v>
      </c>
      <c r="E1785" s="3">
        <v>178770000</v>
      </c>
      <c r="F1785" s="3">
        <v>178770000</v>
      </c>
      <c r="G1785">
        <v>7984000</v>
      </c>
      <c r="H1785">
        <v>0</v>
      </c>
      <c r="I1785">
        <v>-28413000</v>
      </c>
      <c r="J1785">
        <v>0</v>
      </c>
      <c r="K1785">
        <v>1</v>
      </c>
      <c r="L1785">
        <v>-0.15893606299999999</v>
      </c>
      <c r="M1785">
        <v>-0.16423896599999999</v>
      </c>
    </row>
    <row r="1786" spans="1:13">
      <c r="A1786" s="9" t="s">
        <v>536</v>
      </c>
      <c r="B1786" s="10" t="s">
        <v>537</v>
      </c>
      <c r="C1786">
        <v>2020</v>
      </c>
      <c r="D1786" t="s">
        <v>26</v>
      </c>
      <c r="E1786" s="3">
        <v>177628000</v>
      </c>
      <c r="F1786" s="3">
        <v>177628000</v>
      </c>
      <c r="G1786">
        <v>18558000</v>
      </c>
      <c r="H1786">
        <v>0</v>
      </c>
      <c r="I1786">
        <v>-5823000</v>
      </c>
      <c r="J1786">
        <v>-2538000</v>
      </c>
      <c r="K1786">
        <v>1</v>
      </c>
      <c r="L1786">
        <v>-3.2781994000000002E-2</v>
      </c>
      <c r="M1786">
        <v>-1.4288288E-2</v>
      </c>
    </row>
    <row r="1787" spans="1:13">
      <c r="A1787" s="9" t="s">
        <v>538</v>
      </c>
      <c r="B1787" s="10" t="s">
        <v>539</v>
      </c>
      <c r="C1787">
        <v>2020</v>
      </c>
      <c r="D1787" t="s">
        <v>26</v>
      </c>
      <c r="E1787" s="3">
        <v>43368799</v>
      </c>
      <c r="F1787" s="3">
        <v>21234968</v>
      </c>
      <c r="G1787">
        <v>18512603</v>
      </c>
      <c r="H1787">
        <v>0</v>
      </c>
      <c r="I1787">
        <v>571945</v>
      </c>
      <c r="J1787">
        <v>5590300</v>
      </c>
      <c r="K1787">
        <v>0.48963698500000002</v>
      </c>
      <c r="L1787">
        <v>1.3187937E-2</v>
      </c>
      <c r="M1787">
        <v>0.119713945</v>
      </c>
    </row>
    <row r="1788" spans="1:13">
      <c r="A1788" s="9" t="s">
        <v>540</v>
      </c>
      <c r="B1788" s="10" t="s">
        <v>541</v>
      </c>
      <c r="C1788">
        <v>2020</v>
      </c>
      <c r="D1788" t="s">
        <v>26</v>
      </c>
      <c r="E1788" s="3" t="str">
        <v>Unavailable</v>
      </c>
      <c r="F1788" s="3" t="str">
        <v>Unavailable</v>
      </c>
      <c r="G1788" t="str">
        <v>Unavailable</v>
      </c>
      <c r="H1788" t="str">
        <v>Unavailable</v>
      </c>
      <c r="I1788" t="str">
        <v>Unavailable</v>
      </c>
      <c r="J1788" t="str">
        <v>Unavailable</v>
      </c>
      <c r="K1788" t="str">
        <v>Unavailable</v>
      </c>
      <c r="L1788" t="str">
        <v>Unavailable</v>
      </c>
      <c r="M1788" t="str">
        <v>Unavailable</v>
      </c>
    </row>
    <row r="1789" spans="1:13">
      <c r="A1789" s="9" t="s">
        <v>542</v>
      </c>
      <c r="B1789" s="10" t="s">
        <v>543</v>
      </c>
      <c r="C1789">
        <v>2020</v>
      </c>
      <c r="D1789" t="s">
        <v>26</v>
      </c>
      <c r="E1789" s="3" t="str">
        <v>Unavailable</v>
      </c>
      <c r="F1789" s="3" t="str">
        <v>Unavailable</v>
      </c>
      <c r="G1789" t="str">
        <v>Unavailable</v>
      </c>
      <c r="H1789" t="str">
        <v>Unavailable</v>
      </c>
      <c r="I1789" t="str">
        <v>Unavailable</v>
      </c>
      <c r="J1789" t="str">
        <v>Unavailable</v>
      </c>
      <c r="K1789" t="str">
        <v>Unavailable</v>
      </c>
      <c r="L1789" t="str">
        <v>Unavailable</v>
      </c>
      <c r="M1789" t="str">
        <v>Unavailable</v>
      </c>
    </row>
    <row r="1790" spans="1:13">
      <c r="A1790" s="9" t="s">
        <v>544</v>
      </c>
      <c r="B1790" s="10" t="s">
        <v>545</v>
      </c>
      <c r="C1790">
        <v>2020</v>
      </c>
      <c r="D1790" t="s">
        <v>26</v>
      </c>
      <c r="E1790" s="3" t="str">
        <v>Unavailable</v>
      </c>
      <c r="F1790" s="3" t="str">
        <v>Unavailable</v>
      </c>
      <c r="G1790" t="str">
        <v>Unavailable</v>
      </c>
      <c r="H1790" t="str">
        <v>Unavailable</v>
      </c>
      <c r="I1790" t="str">
        <v>Unavailable</v>
      </c>
      <c r="J1790" t="str">
        <v>Unavailable</v>
      </c>
      <c r="K1790" t="str">
        <v>Unavailable</v>
      </c>
      <c r="L1790" t="str">
        <v>Unavailable</v>
      </c>
      <c r="M1790" t="str">
        <v>Unavailable</v>
      </c>
    </row>
    <row r="1791" spans="1:13">
      <c r="A1791" s="9" t="s">
        <v>546</v>
      </c>
      <c r="B1791" s="10" t="s">
        <v>547</v>
      </c>
      <c r="C1791">
        <v>2020</v>
      </c>
      <c r="D1791" t="s">
        <v>26</v>
      </c>
      <c r="E1791" s="3" t="str">
        <v>Unavailable</v>
      </c>
      <c r="F1791" s="3" t="str">
        <v>Unavailable</v>
      </c>
      <c r="G1791" t="str">
        <v>Unavailable</v>
      </c>
      <c r="H1791" t="str">
        <v>Unavailable</v>
      </c>
      <c r="I1791" t="str">
        <v>Unavailable</v>
      </c>
      <c r="J1791" t="str">
        <v>Unavailable</v>
      </c>
      <c r="K1791" t="str">
        <v>Unavailable</v>
      </c>
      <c r="L1791" t="str">
        <v>Unavailable</v>
      </c>
      <c r="M1791" t="str">
        <v>Unavailable</v>
      </c>
    </row>
    <row r="1792" spans="1:13">
      <c r="A1792" s="9" t="s">
        <v>548</v>
      </c>
      <c r="B1792" s="10" t="s">
        <v>549</v>
      </c>
      <c r="C1792">
        <v>2020</v>
      </c>
      <c r="D1792" t="s">
        <v>26</v>
      </c>
      <c r="E1792" s="3" t="str">
        <v>Unavailable</v>
      </c>
      <c r="F1792" s="3" t="str">
        <v>Unavailable</v>
      </c>
      <c r="G1792" t="str">
        <v>Unavailable</v>
      </c>
      <c r="H1792" t="str">
        <v>Unavailable</v>
      </c>
      <c r="I1792" t="str">
        <v>Unavailable</v>
      </c>
      <c r="J1792" t="str">
        <v>Unavailable</v>
      </c>
      <c r="K1792" t="str">
        <v>Unavailable</v>
      </c>
      <c r="L1792" t="str">
        <v>Unavailable</v>
      </c>
      <c r="M1792" t="str">
        <v>Unavailable</v>
      </c>
    </row>
    <row r="1793" spans="1:13">
      <c r="A1793" s="9" t="s">
        <v>550</v>
      </c>
      <c r="B1793" s="10" t="s">
        <v>551</v>
      </c>
      <c r="C1793">
        <v>2020</v>
      </c>
      <c r="D1793" t="s">
        <v>26</v>
      </c>
      <c r="E1793" s="3" t="str">
        <v>Unavailable</v>
      </c>
      <c r="F1793" s="3" t="str">
        <v>Unavailable</v>
      </c>
      <c r="G1793" t="str">
        <v>Unavailable</v>
      </c>
      <c r="H1793" t="str">
        <v>Unavailable</v>
      </c>
      <c r="I1793" t="str">
        <v>Unavailable</v>
      </c>
      <c r="J1793" t="str">
        <v>Unavailable</v>
      </c>
      <c r="K1793" t="str">
        <v>Unavailable</v>
      </c>
      <c r="L1793" t="str">
        <v>Unavailable</v>
      </c>
      <c r="M1793" t="str">
        <v>Unavailable</v>
      </c>
    </row>
    <row r="1794" spans="1:13">
      <c r="A1794" s="9" t="s">
        <v>552</v>
      </c>
      <c r="B1794" s="10" t="s">
        <v>553</v>
      </c>
      <c r="C1794">
        <v>2020</v>
      </c>
      <c r="D1794" t="s">
        <v>26</v>
      </c>
      <c r="E1794" s="3" t="str">
        <v>Unavailable</v>
      </c>
      <c r="F1794" s="3" t="str">
        <v>Unavailable</v>
      </c>
      <c r="G1794" t="str">
        <v>Unavailable</v>
      </c>
      <c r="H1794" t="str">
        <v>Unavailable</v>
      </c>
      <c r="I1794" t="str">
        <v>Unavailable</v>
      </c>
      <c r="J1794" t="str">
        <v>Unavailable</v>
      </c>
      <c r="K1794" t="str">
        <v>Unavailable</v>
      </c>
      <c r="L1794" t="str">
        <v>Unavailable</v>
      </c>
      <c r="M1794" t="str">
        <v>Unavailable</v>
      </c>
    </row>
    <row r="1795" spans="1:13">
      <c r="A1795" s="9" t="s">
        <v>554</v>
      </c>
      <c r="B1795" s="10" t="s">
        <v>555</v>
      </c>
      <c r="C1795">
        <v>2020</v>
      </c>
      <c r="D1795" t="s">
        <v>26</v>
      </c>
      <c r="E1795" s="3" t="str">
        <v>Unavailable</v>
      </c>
      <c r="F1795" s="3" t="str">
        <v>Unavailable</v>
      </c>
      <c r="G1795" t="str">
        <v>Unavailable</v>
      </c>
      <c r="H1795" t="str">
        <v>Unavailable</v>
      </c>
      <c r="I1795" t="str">
        <v>Unavailable</v>
      </c>
      <c r="J1795" t="str">
        <v>Unavailable</v>
      </c>
      <c r="K1795" t="str">
        <v>Unavailable</v>
      </c>
      <c r="L1795" t="str">
        <v>Unavailable</v>
      </c>
      <c r="M1795" t="str">
        <v>Unavailable</v>
      </c>
    </row>
    <row r="1796" spans="1:13">
      <c r="A1796" s="9" t="s">
        <v>556</v>
      </c>
      <c r="B1796" s="10" t="s">
        <v>557</v>
      </c>
      <c r="C1796">
        <v>2020</v>
      </c>
      <c r="D1796" t="s">
        <v>26</v>
      </c>
      <c r="E1796" s="3">
        <v>204956368</v>
      </c>
      <c r="F1796" s="3">
        <v>20902935</v>
      </c>
      <c r="G1796">
        <v>8577555</v>
      </c>
      <c r="H1796">
        <v>607721</v>
      </c>
      <c r="I1796">
        <v>23322342</v>
      </c>
      <c r="J1796">
        <v>56854296</v>
      </c>
      <c r="K1796">
        <v>0.101987244</v>
      </c>
      <c r="L1796">
        <v>0.113791741</v>
      </c>
      <c r="M1796">
        <v>0.119308989</v>
      </c>
    </row>
    <row r="1797" spans="1:13">
      <c r="A1797" s="9" t="s">
        <v>558</v>
      </c>
      <c r="B1797" s="10" t="s">
        <v>381</v>
      </c>
      <c r="C1797">
        <v>2020</v>
      </c>
      <c r="D1797" t="s">
        <v>26</v>
      </c>
      <c r="E1797" s="3">
        <v>97158599</v>
      </c>
      <c r="F1797" s="3">
        <v>92094619</v>
      </c>
      <c r="G1797">
        <v>2225673</v>
      </c>
      <c r="H1797">
        <v>7406596</v>
      </c>
      <c r="I1797">
        <v>71381226</v>
      </c>
      <c r="J1797">
        <v>80955835</v>
      </c>
      <c r="K1797">
        <v>0.94787924000000001</v>
      </c>
      <c r="L1797">
        <v>0.73468768299999998</v>
      </c>
      <c r="M1797">
        <v>0.83323386499999996</v>
      </c>
    </row>
    <row r="1798" spans="1:13">
      <c r="A1798" s="9" t="s">
        <v>559</v>
      </c>
      <c r="B1798" s="10" t="s">
        <v>231</v>
      </c>
      <c r="C1798">
        <v>2020</v>
      </c>
      <c r="D1798" t="s">
        <v>26</v>
      </c>
      <c r="E1798" s="3">
        <v>590290688</v>
      </c>
      <c r="F1798" s="3">
        <v>254095699</v>
      </c>
      <c r="G1798">
        <v>20044050</v>
      </c>
      <c r="H1798">
        <v>2267620</v>
      </c>
      <c r="I1798">
        <v>219953200</v>
      </c>
      <c r="J1798">
        <v>232520820</v>
      </c>
      <c r="K1798">
        <v>0.430458593</v>
      </c>
      <c r="L1798">
        <v>0.37261844799999999</v>
      </c>
      <c r="M1798">
        <v>0.39390900899999998</v>
      </c>
    </row>
    <row r="1799" spans="1:13">
      <c r="A1799" s="9" t="s">
        <v>560</v>
      </c>
      <c r="B1799" s="10" t="s">
        <v>561</v>
      </c>
      <c r="C1799">
        <v>2020</v>
      </c>
      <c r="D1799" t="s">
        <v>26</v>
      </c>
      <c r="E1799" s="3">
        <v>459411422</v>
      </c>
      <c r="F1799" s="3">
        <v>56396467</v>
      </c>
      <c r="G1799">
        <v>4697688</v>
      </c>
      <c r="H1799">
        <v>7497309</v>
      </c>
      <c r="I1799">
        <v>31080985</v>
      </c>
      <c r="J1799">
        <v>59687320</v>
      </c>
      <c r="K1799">
        <v>0.122758086</v>
      </c>
      <c r="L1799">
        <v>6.7653923000000005E-2</v>
      </c>
      <c r="M1799">
        <v>0.136240113</v>
      </c>
    </row>
    <row r="1800" spans="1:13">
      <c r="A1800" s="9" t="s">
        <v>562</v>
      </c>
      <c r="B1800" s="10" t="s">
        <v>563</v>
      </c>
      <c r="C1800">
        <v>2020</v>
      </c>
      <c r="D1800" t="s">
        <v>26</v>
      </c>
      <c r="E1800" s="3">
        <v>44834548</v>
      </c>
      <c r="F1800" s="3">
        <v>10209123</v>
      </c>
      <c r="G1800">
        <v>1413329</v>
      </c>
      <c r="H1800">
        <v>66843</v>
      </c>
      <c r="I1800">
        <v>6478934</v>
      </c>
      <c r="J1800">
        <v>10431135</v>
      </c>
      <c r="K1800">
        <v>0.227706611</v>
      </c>
      <c r="L1800">
        <v>0.144507624</v>
      </c>
      <c r="M1800">
        <v>0.15187627200000001</v>
      </c>
    </row>
    <row r="1801" spans="1:13">
      <c r="A1801" s="9" t="s">
        <v>564</v>
      </c>
      <c r="B1801" s="10" t="s">
        <v>565</v>
      </c>
      <c r="C1801">
        <v>2020</v>
      </c>
      <c r="D1801" t="s">
        <v>26</v>
      </c>
      <c r="E1801" s="3">
        <v>31596625</v>
      </c>
      <c r="F1801" s="3">
        <v>8641217</v>
      </c>
      <c r="G1801">
        <v>-2308951</v>
      </c>
      <c r="H1801">
        <v>20367</v>
      </c>
      <c r="I1801">
        <v>3933337</v>
      </c>
      <c r="J1801">
        <v>5620727</v>
      </c>
      <c r="K1801">
        <v>0.27348544400000002</v>
      </c>
      <c r="L1801">
        <v>0.12448598499999999</v>
      </c>
      <c r="M1801">
        <v>0.130684147</v>
      </c>
    </row>
    <row r="1802" spans="1:13">
      <c r="A1802" s="9" t="s">
        <v>566</v>
      </c>
      <c r="B1802" s="10" t="s">
        <v>567</v>
      </c>
      <c r="C1802">
        <v>2020</v>
      </c>
      <c r="D1802" t="s">
        <v>26</v>
      </c>
      <c r="E1802" s="3">
        <v>89250430</v>
      </c>
      <c r="F1802" s="3">
        <v>9288020</v>
      </c>
      <c r="G1802">
        <v>1264884</v>
      </c>
      <c r="H1802">
        <v>146091</v>
      </c>
      <c r="I1802">
        <v>4794479</v>
      </c>
      <c r="J1802">
        <v>9518883</v>
      </c>
      <c r="K1802">
        <v>0.10406695000000001</v>
      </c>
      <c r="L1802">
        <v>5.3719393999999997E-2</v>
      </c>
      <c r="M1802">
        <v>0.109157793</v>
      </c>
    </row>
    <row r="1803" spans="1:13">
      <c r="A1803" s="9" t="s">
        <v>568</v>
      </c>
      <c r="B1803" s="10" t="s">
        <v>569</v>
      </c>
      <c r="C1803">
        <v>2020</v>
      </c>
      <c r="D1803" t="s">
        <v>26</v>
      </c>
      <c r="E1803" s="3">
        <v>180426757</v>
      </c>
      <c r="F1803" s="3">
        <v>57070709</v>
      </c>
      <c r="G1803">
        <v>7982138</v>
      </c>
      <c r="H1803">
        <v>865352</v>
      </c>
      <c r="I1803">
        <v>17382372</v>
      </c>
      <c r="J1803">
        <v>23549630</v>
      </c>
      <c r="K1803">
        <v>0.31630956500000001</v>
      </c>
      <c r="L1803">
        <v>9.6340323000000005E-2</v>
      </c>
      <c r="M1803">
        <v>0.10049438500000001</v>
      </c>
    </row>
    <row r="1804" spans="1:13">
      <c r="A1804" s="9" t="s">
        <v>570</v>
      </c>
      <c r="B1804" s="10" t="s">
        <v>571</v>
      </c>
      <c r="C1804">
        <v>2020</v>
      </c>
      <c r="D1804" t="s">
        <v>26</v>
      </c>
      <c r="E1804" s="3">
        <v>64215735</v>
      </c>
      <c r="F1804" s="3">
        <v>24026621</v>
      </c>
      <c r="G1804">
        <v>1413530</v>
      </c>
      <c r="H1804">
        <v>807356</v>
      </c>
      <c r="I1804">
        <v>16153073</v>
      </c>
      <c r="J1804">
        <v>20180050</v>
      </c>
      <c r="K1804">
        <v>0.37415472999999999</v>
      </c>
      <c r="L1804">
        <v>0.25154384699999999</v>
      </c>
      <c r="M1804">
        <v>0.316965055</v>
      </c>
    </row>
    <row r="1805" spans="1:13">
      <c r="A1805" s="9" t="s">
        <v>572</v>
      </c>
      <c r="B1805" s="10" t="s">
        <v>383</v>
      </c>
      <c r="C1805">
        <v>2020</v>
      </c>
      <c r="D1805" t="s">
        <v>26</v>
      </c>
      <c r="E1805" s="3">
        <v>12489227</v>
      </c>
      <c r="F1805" s="3">
        <v>10795932</v>
      </c>
      <c r="G1805">
        <v>544548</v>
      </c>
      <c r="H1805">
        <v>48396</v>
      </c>
      <c r="I1805">
        <v>16497917</v>
      </c>
      <c r="J1805">
        <v>16515294</v>
      </c>
      <c r="K1805">
        <v>0.86441955100000001</v>
      </c>
      <c r="L1805">
        <v>1.3209718260000001</v>
      </c>
      <c r="M1805">
        <v>1.322363186</v>
      </c>
    </row>
    <row r="1806" spans="1:13">
      <c r="A1806" s="9" t="s">
        <v>573</v>
      </c>
      <c r="B1806" s="10" t="s">
        <v>445</v>
      </c>
      <c r="C1806">
        <v>2020</v>
      </c>
      <c r="D1806" t="s">
        <v>26</v>
      </c>
      <c r="E1806" s="3">
        <v>195825157</v>
      </c>
      <c r="F1806" s="3">
        <v>60929826</v>
      </c>
      <c r="G1806">
        <v>5173270</v>
      </c>
      <c r="H1806">
        <v>1392280</v>
      </c>
      <c r="I1806">
        <v>19001022</v>
      </c>
      <c r="J1806">
        <v>40720063</v>
      </c>
      <c r="K1806">
        <v>0.31114401699999999</v>
      </c>
      <c r="L1806">
        <v>9.7030546999999995E-2</v>
      </c>
      <c r="M1806">
        <v>0.21288343000000001</v>
      </c>
    </row>
    <row r="1807" spans="1:13">
      <c r="A1807" s="9" t="s">
        <v>574</v>
      </c>
      <c r="B1807" s="10" t="s">
        <v>575</v>
      </c>
      <c r="C1807">
        <v>2020</v>
      </c>
      <c r="D1807" t="s">
        <v>26</v>
      </c>
      <c r="E1807" s="3">
        <v>42533652</v>
      </c>
      <c r="F1807" s="3">
        <v>29192824</v>
      </c>
      <c r="G1807">
        <v>2548835</v>
      </c>
      <c r="H1807">
        <v>0</v>
      </c>
      <c r="I1807">
        <v>23339298</v>
      </c>
      <c r="J1807">
        <v>33266795</v>
      </c>
      <c r="K1807">
        <v>0.68634651899999999</v>
      </c>
      <c r="L1807">
        <v>0.54872546600000005</v>
      </c>
      <c r="M1807">
        <v>0.782128936</v>
      </c>
    </row>
    <row r="1808" spans="1:13">
      <c r="A1808" s="9" t="s">
        <v>576</v>
      </c>
      <c r="B1808" s="10" t="s">
        <v>577</v>
      </c>
      <c r="C1808">
        <v>2020</v>
      </c>
      <c r="D1808" t="s">
        <v>26</v>
      </c>
      <c r="E1808" s="3">
        <v>255373868</v>
      </c>
      <c r="F1808" s="3">
        <v>19541292</v>
      </c>
      <c r="G1808">
        <v>5142348</v>
      </c>
      <c r="H1808">
        <v>221263</v>
      </c>
      <c r="I1808">
        <v>11034282</v>
      </c>
      <c r="J1808">
        <v>12822284</v>
      </c>
      <c r="K1808">
        <v>7.6520326999999999E-2</v>
      </c>
      <c r="L1808">
        <v>4.3208344000000003E-2</v>
      </c>
      <c r="M1808">
        <v>4.9071701000000002E-2</v>
      </c>
    </row>
    <row r="1809" spans="1:13">
      <c r="A1809" s="9" t="s">
        <v>578</v>
      </c>
      <c r="B1809" s="10" t="s">
        <v>579</v>
      </c>
      <c r="C1809">
        <v>2020</v>
      </c>
      <c r="D1809" t="s">
        <v>26</v>
      </c>
      <c r="E1809" s="3">
        <v>916163340</v>
      </c>
      <c r="F1809" s="3">
        <v>129760203</v>
      </c>
      <c r="G1809">
        <v>1326289</v>
      </c>
      <c r="H1809">
        <v>41693286</v>
      </c>
      <c r="I1809">
        <v>83613512</v>
      </c>
      <c r="J1809">
        <v>141951429</v>
      </c>
      <c r="K1809">
        <v>0.14163435399999999</v>
      </c>
      <c r="L1809">
        <v>9.1264851999999994E-2</v>
      </c>
      <c r="M1809">
        <v>0.15494118000000001</v>
      </c>
    </row>
    <row r="1810" spans="1:13">
      <c r="A1810" s="9" t="s">
        <v>580</v>
      </c>
      <c r="B1810" s="10" t="s">
        <v>581</v>
      </c>
      <c r="C1810">
        <v>2020</v>
      </c>
      <c r="D1810" t="s">
        <v>26</v>
      </c>
      <c r="E1810" s="3">
        <v>32832883</v>
      </c>
      <c r="F1810" s="3">
        <v>16893489</v>
      </c>
      <c r="G1810">
        <v>6164821</v>
      </c>
      <c r="H1810">
        <v>321671</v>
      </c>
      <c r="I1810">
        <v>8977902</v>
      </c>
      <c r="J1810">
        <v>10932509</v>
      </c>
      <c r="K1810">
        <v>0.51452956500000002</v>
      </c>
      <c r="L1810">
        <v>0.27344238999999998</v>
      </c>
      <c r="M1810">
        <v>0.332059783</v>
      </c>
    </row>
    <row r="1811" spans="1:13">
      <c r="A1811" s="9" t="s">
        <v>582</v>
      </c>
      <c r="B1811" s="10" t="s">
        <v>583</v>
      </c>
      <c r="C1811">
        <v>2020</v>
      </c>
      <c r="D1811" t="s">
        <v>26</v>
      </c>
      <c r="E1811" s="3">
        <v>301062142</v>
      </c>
      <c r="F1811" s="3">
        <v>92465089</v>
      </c>
      <c r="G1811">
        <v>31848309</v>
      </c>
      <c r="H1811">
        <v>1243084</v>
      </c>
      <c r="I1811">
        <v>27656618</v>
      </c>
      <c r="J1811">
        <v>44199115</v>
      </c>
      <c r="K1811">
        <v>0.30712957899999999</v>
      </c>
      <c r="L1811">
        <v>9.1863485999999994E-2</v>
      </c>
      <c r="M1811">
        <v>0.14541356699999999</v>
      </c>
    </row>
    <row r="1812" spans="1:13">
      <c r="A1812" s="9" t="s">
        <v>584</v>
      </c>
      <c r="B1812" s="10" t="s">
        <v>447</v>
      </c>
      <c r="C1812">
        <v>2020</v>
      </c>
      <c r="D1812" t="s">
        <v>26</v>
      </c>
      <c r="E1812" s="3">
        <v>459306082</v>
      </c>
      <c r="F1812" s="3">
        <v>106409847</v>
      </c>
      <c r="G1812">
        <v>11407602</v>
      </c>
      <c r="H1812">
        <v>305389</v>
      </c>
      <c r="I1812">
        <v>39689579</v>
      </c>
      <c r="J1812">
        <v>44112714</v>
      </c>
      <c r="K1812">
        <v>0.231675241</v>
      </c>
      <c r="L1812">
        <v>8.6412048000000005E-2</v>
      </c>
      <c r="M1812">
        <v>9.4983698000000005E-2</v>
      </c>
    </row>
    <row r="1813" spans="1:13">
      <c r="A1813" s="9" t="s">
        <v>585</v>
      </c>
      <c r="B1813" s="10" t="s">
        <v>586</v>
      </c>
      <c r="C1813">
        <v>2020</v>
      </c>
      <c r="D1813" t="s">
        <v>26</v>
      </c>
      <c r="E1813" s="3">
        <v>121603736</v>
      </c>
      <c r="F1813" s="3">
        <v>54988608</v>
      </c>
      <c r="G1813">
        <v>0</v>
      </c>
      <c r="H1813">
        <v>18250</v>
      </c>
      <c r="I1813">
        <v>21071257</v>
      </c>
      <c r="J1813">
        <v>22881371</v>
      </c>
      <c r="K1813">
        <v>0.45219505399999999</v>
      </c>
      <c r="L1813">
        <v>0.17327803999999999</v>
      </c>
      <c r="M1813">
        <v>0.18816337999999999</v>
      </c>
    </row>
    <row r="1814" spans="1:13">
      <c r="A1814" s="9" t="s">
        <v>587</v>
      </c>
      <c r="B1814" s="10" t="s">
        <v>588</v>
      </c>
      <c r="C1814">
        <v>2020</v>
      </c>
      <c r="D1814" t="s">
        <v>26</v>
      </c>
      <c r="E1814" s="3">
        <v>322011134</v>
      </c>
      <c r="F1814" s="3">
        <v>113757358</v>
      </c>
      <c r="G1814">
        <v>43907533</v>
      </c>
      <c r="H1814">
        <v>1438442</v>
      </c>
      <c r="I1814">
        <v>73309708</v>
      </c>
      <c r="J1814">
        <v>73611545</v>
      </c>
      <c r="K1814">
        <v>0.35327150499999999</v>
      </c>
      <c r="L1814">
        <v>0.22766202899999999</v>
      </c>
      <c r="M1814">
        <v>0.216776355</v>
      </c>
    </row>
    <row r="1815" spans="1:13">
      <c r="A1815" s="9" t="s">
        <v>589</v>
      </c>
      <c r="B1815" s="10" t="s">
        <v>590</v>
      </c>
      <c r="C1815">
        <v>2020</v>
      </c>
      <c r="D1815" t="s">
        <v>26</v>
      </c>
      <c r="E1815" s="3">
        <v>108855176</v>
      </c>
      <c r="F1815" s="3">
        <v>36449511</v>
      </c>
      <c r="G1815">
        <v>7994695</v>
      </c>
      <c r="H1815">
        <v>1264352</v>
      </c>
      <c r="I1815">
        <v>26066654</v>
      </c>
      <c r="J1815">
        <v>37083168</v>
      </c>
      <c r="K1815">
        <v>0.33484407799999999</v>
      </c>
      <c r="L1815">
        <v>0.23946177799999999</v>
      </c>
      <c r="M1815">
        <v>0.34066510500000002</v>
      </c>
    </row>
    <row r="1816" spans="1:13">
      <c r="A1816" s="9" t="s">
        <v>591</v>
      </c>
      <c r="B1816" s="10" t="s">
        <v>592</v>
      </c>
      <c r="C1816">
        <v>2020</v>
      </c>
      <c r="D1816" t="s">
        <v>26</v>
      </c>
      <c r="E1816" s="3">
        <v>818689016</v>
      </c>
      <c r="F1816" s="3">
        <v>198379900</v>
      </c>
      <c r="G1816">
        <v>9915435</v>
      </c>
      <c r="H1816">
        <v>22049760</v>
      </c>
      <c r="I1816">
        <v>95790404</v>
      </c>
      <c r="J1816">
        <v>147645619</v>
      </c>
      <c r="K1816">
        <v>0.24231411</v>
      </c>
      <c r="L1816">
        <v>0.117004628</v>
      </c>
      <c r="M1816">
        <v>0.14383172599999999</v>
      </c>
    </row>
    <row r="1817" spans="1:13">
      <c r="A1817" s="9" t="s">
        <v>593</v>
      </c>
      <c r="B1817" s="10" t="s">
        <v>594</v>
      </c>
      <c r="C1817">
        <v>2020</v>
      </c>
      <c r="D1817" t="s">
        <v>26</v>
      </c>
      <c r="E1817" s="3">
        <v>261330727</v>
      </c>
      <c r="F1817" s="3">
        <v>77172849</v>
      </c>
      <c r="G1817">
        <v>15519351</v>
      </c>
      <c r="H1817">
        <v>5582120</v>
      </c>
      <c r="I1817">
        <v>17295397</v>
      </c>
      <c r="J1817">
        <v>61028524</v>
      </c>
      <c r="K1817">
        <v>0.29530721399999998</v>
      </c>
      <c r="L1817">
        <v>6.6182026000000005E-2</v>
      </c>
      <c r="M1817">
        <v>0.21624001400000001</v>
      </c>
    </row>
    <row r="1818" spans="1:13">
      <c r="A1818" s="9" t="s">
        <v>595</v>
      </c>
      <c r="B1818" s="10" t="s">
        <v>596</v>
      </c>
      <c r="C1818">
        <v>2020</v>
      </c>
      <c r="D1818" t="s">
        <v>26</v>
      </c>
      <c r="E1818" s="3">
        <v>71632078</v>
      </c>
      <c r="F1818" s="3">
        <v>32761001</v>
      </c>
      <c r="G1818">
        <v>6003769</v>
      </c>
      <c r="H1818">
        <v>714411</v>
      </c>
      <c r="I1818">
        <v>4568493</v>
      </c>
      <c r="J1818">
        <v>11263869</v>
      </c>
      <c r="K1818">
        <v>0.45735097899999999</v>
      </c>
      <c r="L1818">
        <v>6.3777194999999995E-2</v>
      </c>
      <c r="M1818">
        <v>0.150110681</v>
      </c>
    </row>
    <row r="1819" spans="1:13">
      <c r="A1819" s="9" t="s">
        <v>597</v>
      </c>
      <c r="B1819" s="10" t="s">
        <v>598</v>
      </c>
      <c r="C1819">
        <v>2020</v>
      </c>
      <c r="D1819" t="s">
        <v>26</v>
      </c>
      <c r="E1819" s="3">
        <v>77648935</v>
      </c>
      <c r="F1819" s="3">
        <v>27950790</v>
      </c>
      <c r="G1819">
        <v>4275114</v>
      </c>
      <c r="H1819">
        <v>0</v>
      </c>
      <c r="I1819">
        <v>10050271</v>
      </c>
      <c r="J1819">
        <v>11520830</v>
      </c>
      <c r="K1819">
        <v>0.359963598</v>
      </c>
      <c r="L1819">
        <v>0.12943218100000001</v>
      </c>
      <c r="M1819">
        <v>0.13880646299999999</v>
      </c>
    </row>
    <row r="1820" spans="1:13">
      <c r="A1820" s="9" t="s">
        <v>599</v>
      </c>
      <c r="B1820" s="10" t="s">
        <v>600</v>
      </c>
      <c r="C1820">
        <v>2020</v>
      </c>
      <c r="D1820" t="s">
        <v>26</v>
      </c>
      <c r="E1820" s="3">
        <v>102982762</v>
      </c>
      <c r="F1820" s="3">
        <v>21314505</v>
      </c>
      <c r="G1820">
        <v>7066187</v>
      </c>
      <c r="H1820">
        <v>0</v>
      </c>
      <c r="I1820">
        <v>11874370</v>
      </c>
      <c r="J1820">
        <v>14588453</v>
      </c>
      <c r="K1820">
        <v>0.20697157999999999</v>
      </c>
      <c r="L1820">
        <v>0.11530444300000001</v>
      </c>
      <c r="M1820">
        <v>0.141659174</v>
      </c>
    </row>
    <row r="1821" spans="1:13">
      <c r="A1821" s="9" t="s">
        <v>601</v>
      </c>
      <c r="B1821" s="10" t="s">
        <v>602</v>
      </c>
      <c r="C1821">
        <v>2020</v>
      </c>
      <c r="D1821" t="s">
        <v>26</v>
      </c>
      <c r="E1821" s="3">
        <v>527020745</v>
      </c>
      <c r="F1821" s="3">
        <v>105796225</v>
      </c>
      <c r="G1821">
        <v>19365416</v>
      </c>
      <c r="H1821">
        <v>12840462</v>
      </c>
      <c r="I1821">
        <v>24815084</v>
      </c>
      <c r="J1821">
        <v>87976560</v>
      </c>
      <c r="K1821">
        <v>0.20074394800000001</v>
      </c>
      <c r="L1821">
        <v>4.7085592000000002E-2</v>
      </c>
      <c r="M1821">
        <v>0.19301307200000001</v>
      </c>
    </row>
    <row r="1822" spans="1:13">
      <c r="A1822" s="9" t="s">
        <v>603</v>
      </c>
      <c r="B1822" s="10" t="s">
        <v>604</v>
      </c>
      <c r="C1822">
        <v>2020</v>
      </c>
      <c r="D1822" t="s">
        <v>26</v>
      </c>
      <c r="E1822" s="3">
        <v>53444820</v>
      </c>
      <c r="F1822" s="3">
        <v>23185671</v>
      </c>
      <c r="G1822">
        <v>4620080</v>
      </c>
      <c r="H1822">
        <v>111318</v>
      </c>
      <c r="I1822">
        <v>9381159</v>
      </c>
      <c r="J1822">
        <v>12989438</v>
      </c>
      <c r="K1822">
        <v>0.43382447499999999</v>
      </c>
      <c r="L1822">
        <v>0.17552980800000001</v>
      </c>
      <c r="M1822">
        <v>0.24538299499999999</v>
      </c>
    </row>
    <row r="1823" spans="1:13">
      <c r="A1823" s="9" t="s">
        <v>605</v>
      </c>
      <c r="B1823" s="10" t="s">
        <v>606</v>
      </c>
      <c r="C1823">
        <v>2020</v>
      </c>
      <c r="D1823" t="s">
        <v>26</v>
      </c>
      <c r="E1823" s="3">
        <v>385752535</v>
      </c>
      <c r="F1823" s="3">
        <v>71514108</v>
      </c>
      <c r="G1823">
        <v>7018054</v>
      </c>
      <c r="H1823">
        <v>3965525</v>
      </c>
      <c r="I1823">
        <v>44691305</v>
      </c>
      <c r="J1823">
        <v>55662256</v>
      </c>
      <c r="K1823">
        <v>0.18538856300000001</v>
      </c>
      <c r="L1823">
        <v>0.11585485800000001</v>
      </c>
      <c r="M1823">
        <v>0.14418808699999999</v>
      </c>
    </row>
    <row r="1824" spans="1:13">
      <c r="A1824" s="9" t="s">
        <v>607</v>
      </c>
      <c r="B1824" s="10" t="s">
        <v>608</v>
      </c>
      <c r="C1824">
        <v>2020</v>
      </c>
      <c r="D1824" t="s">
        <v>26</v>
      </c>
      <c r="E1824" s="3">
        <v>205492288</v>
      </c>
      <c r="F1824" s="3">
        <v>68035544</v>
      </c>
      <c r="G1824">
        <v>25070747</v>
      </c>
      <c r="H1824">
        <v>103200</v>
      </c>
      <c r="I1824">
        <v>9501615</v>
      </c>
      <c r="J1824">
        <v>13868946</v>
      </c>
      <c r="K1824">
        <v>0.33108563200000002</v>
      </c>
      <c r="L1824">
        <v>4.6238305E-2</v>
      </c>
      <c r="M1824">
        <v>7.2137062000000002E-2</v>
      </c>
    </row>
    <row r="1825" spans="1:13">
      <c r="A1825" s="9" t="s">
        <v>609</v>
      </c>
      <c r="B1825" s="10" t="s">
        <v>610</v>
      </c>
      <c r="C1825">
        <v>2020</v>
      </c>
      <c r="D1825" t="s">
        <v>26</v>
      </c>
      <c r="E1825" s="3">
        <v>70252106</v>
      </c>
      <c r="F1825" s="3">
        <v>18791491</v>
      </c>
      <c r="G1825">
        <v>1967891</v>
      </c>
      <c r="H1825">
        <v>293807</v>
      </c>
      <c r="I1825">
        <v>7569621</v>
      </c>
      <c r="J1825">
        <v>10688749</v>
      </c>
      <c r="K1825">
        <v>0.26748651499999998</v>
      </c>
      <c r="L1825">
        <v>0.107749382</v>
      </c>
      <c r="M1825">
        <v>0.148804934</v>
      </c>
    </row>
    <row r="1826" spans="1:13">
      <c r="A1826" s="9" t="s">
        <v>611</v>
      </c>
      <c r="B1826" s="10" t="s">
        <v>612</v>
      </c>
      <c r="C1826">
        <v>2020</v>
      </c>
      <c r="D1826" t="s">
        <v>26</v>
      </c>
      <c r="E1826" s="3">
        <v>68854405</v>
      </c>
      <c r="F1826" s="3">
        <v>15253380</v>
      </c>
      <c r="G1826">
        <v>732630</v>
      </c>
      <c r="H1826">
        <v>202000</v>
      </c>
      <c r="I1826">
        <v>9567130</v>
      </c>
      <c r="J1826">
        <v>12999295</v>
      </c>
      <c r="K1826">
        <v>0.22153092499999999</v>
      </c>
      <c r="L1826">
        <v>0.138947247</v>
      </c>
      <c r="M1826">
        <v>0.188582415</v>
      </c>
    </row>
    <row r="1827" spans="1:13">
      <c r="A1827" s="9" t="s">
        <v>613</v>
      </c>
      <c r="B1827" s="10" t="s">
        <v>614</v>
      </c>
      <c r="C1827">
        <v>2020</v>
      </c>
      <c r="D1827" t="s">
        <v>26</v>
      </c>
      <c r="E1827" s="3" t="str">
        <v>Unavailable</v>
      </c>
      <c r="F1827" s="3" t="str">
        <v>Unavailable</v>
      </c>
      <c r="G1827" t="str">
        <v>Unavailable</v>
      </c>
      <c r="H1827" t="str">
        <v>Unavailable</v>
      </c>
      <c r="I1827" t="str">
        <v>Unavailable</v>
      </c>
      <c r="J1827" t="str">
        <v>Unavailable</v>
      </c>
      <c r="K1827" t="str">
        <v>Unavailable</v>
      </c>
      <c r="L1827" t="str">
        <v>Unavailable</v>
      </c>
      <c r="M1827" t="str">
        <v>Unavailable</v>
      </c>
    </row>
    <row r="1828" spans="1:13">
      <c r="A1828" s="9" t="s">
        <v>615</v>
      </c>
      <c r="B1828" s="10" t="s">
        <v>616</v>
      </c>
      <c r="C1828">
        <v>2020</v>
      </c>
      <c r="D1828" t="s">
        <v>26</v>
      </c>
      <c r="E1828" s="3">
        <v>156015360</v>
      </c>
      <c r="F1828" s="3">
        <v>32363872</v>
      </c>
      <c r="G1828">
        <v>1287625</v>
      </c>
      <c r="H1828">
        <v>442884</v>
      </c>
      <c r="I1828">
        <v>18405164</v>
      </c>
      <c r="J1828">
        <v>25402437</v>
      </c>
      <c r="K1828">
        <v>0.207440293</v>
      </c>
      <c r="L1828">
        <v>0.11797020499999999</v>
      </c>
      <c r="M1828">
        <v>0.15356577699999999</v>
      </c>
    </row>
    <row r="1829" spans="1:13">
      <c r="A1829" s="9" t="s">
        <v>617</v>
      </c>
      <c r="B1829" s="10" t="s">
        <v>618</v>
      </c>
      <c r="C1829">
        <v>2020</v>
      </c>
      <c r="D1829" t="s">
        <v>26</v>
      </c>
      <c r="E1829" s="3">
        <v>468166403</v>
      </c>
      <c r="F1829" s="3">
        <v>68903758</v>
      </c>
      <c r="G1829">
        <v>13947499</v>
      </c>
      <c r="H1829">
        <v>1504002</v>
      </c>
      <c r="I1829">
        <v>39101470</v>
      </c>
      <c r="J1829">
        <v>45393942</v>
      </c>
      <c r="K1829">
        <v>0.14717792099999999</v>
      </c>
      <c r="L1829">
        <v>8.3520452999999995E-2</v>
      </c>
      <c r="M1829">
        <v>9.6832023000000003E-2</v>
      </c>
    </row>
    <row r="1830" spans="1:13">
      <c r="A1830" s="9" t="s">
        <v>619</v>
      </c>
      <c r="B1830" s="10" t="s">
        <v>620</v>
      </c>
      <c r="C1830">
        <v>2020</v>
      </c>
      <c r="D1830" t="s">
        <v>26</v>
      </c>
      <c r="E1830" s="3">
        <v>58571387</v>
      </c>
      <c r="F1830" s="3">
        <v>37655567</v>
      </c>
      <c r="G1830">
        <v>8899296</v>
      </c>
      <c r="H1830">
        <v>29573</v>
      </c>
      <c r="I1830">
        <v>25955259</v>
      </c>
      <c r="J1830">
        <v>28504867</v>
      </c>
      <c r="K1830">
        <v>0.64290038100000002</v>
      </c>
      <c r="L1830">
        <v>0.44313888299999998</v>
      </c>
      <c r="M1830">
        <v>0.48795959</v>
      </c>
    </row>
    <row r="1831" spans="1:13">
      <c r="A1831" s="9" t="s">
        <v>621</v>
      </c>
      <c r="B1831" s="10" t="s">
        <v>622</v>
      </c>
      <c r="C1831">
        <v>2020</v>
      </c>
      <c r="D1831" t="s">
        <v>26</v>
      </c>
      <c r="E1831" s="3">
        <v>74846603</v>
      </c>
      <c r="F1831" s="3">
        <v>7611954</v>
      </c>
      <c r="G1831">
        <v>7677999</v>
      </c>
      <c r="H1831">
        <v>297495</v>
      </c>
      <c r="I1831">
        <v>-972680</v>
      </c>
      <c r="J1831">
        <v>751045</v>
      </c>
      <c r="K1831">
        <v>0.101700728</v>
      </c>
      <c r="L1831">
        <v>-1.2995647000000001E-2</v>
      </c>
      <c r="M1831">
        <v>1.0727541E-2</v>
      </c>
    </row>
    <row r="1832" spans="1:13">
      <c r="A1832" s="9" t="s">
        <v>623</v>
      </c>
      <c r="B1832" s="10" t="s">
        <v>624</v>
      </c>
      <c r="C1832">
        <v>2020</v>
      </c>
      <c r="D1832" t="s">
        <v>26</v>
      </c>
      <c r="E1832" s="3">
        <v>115682904</v>
      </c>
      <c r="F1832" s="3">
        <v>45931586</v>
      </c>
      <c r="G1832">
        <v>17226150</v>
      </c>
      <c r="H1832">
        <v>299893</v>
      </c>
      <c r="I1832">
        <v>26652886</v>
      </c>
      <c r="J1832">
        <v>34725868</v>
      </c>
      <c r="K1832">
        <v>0.39704731100000001</v>
      </c>
      <c r="L1832">
        <v>0.23039606600000001</v>
      </c>
      <c r="M1832">
        <v>0.29164318</v>
      </c>
    </row>
    <row r="1833" spans="1:13">
      <c r="A1833" s="9" t="s">
        <v>625</v>
      </c>
      <c r="B1833" s="10" t="s">
        <v>626</v>
      </c>
      <c r="C1833">
        <v>2020</v>
      </c>
      <c r="D1833" t="s">
        <v>26</v>
      </c>
      <c r="E1833" s="3">
        <v>91421249</v>
      </c>
      <c r="F1833" s="3">
        <v>28203700</v>
      </c>
      <c r="G1833">
        <v>4480535</v>
      </c>
      <c r="H1833">
        <v>4319730</v>
      </c>
      <c r="I1833">
        <v>18255288</v>
      </c>
      <c r="J1833">
        <v>27279661</v>
      </c>
      <c r="K1833">
        <v>0.30850267599999998</v>
      </c>
      <c r="L1833">
        <v>0.199683205</v>
      </c>
      <c r="M1833">
        <v>0.29873962900000001</v>
      </c>
    </row>
    <row r="1834" spans="1:13">
      <c r="A1834" s="9" t="s">
        <v>627</v>
      </c>
      <c r="B1834" s="10" t="s">
        <v>628</v>
      </c>
      <c r="C1834">
        <v>2020</v>
      </c>
      <c r="D1834" t="s">
        <v>26</v>
      </c>
      <c r="E1834" s="3">
        <v>93391596</v>
      </c>
      <c r="F1834" s="3">
        <v>15278965</v>
      </c>
      <c r="G1834">
        <v>476108</v>
      </c>
      <c r="H1834">
        <v>1630759</v>
      </c>
      <c r="I1834">
        <v>6036603</v>
      </c>
      <c r="J1834">
        <v>16430094</v>
      </c>
      <c r="K1834">
        <v>0.16360106999999999</v>
      </c>
      <c r="L1834">
        <v>6.4637539999999993E-2</v>
      </c>
      <c r="M1834">
        <v>0.175602332</v>
      </c>
    </row>
    <row r="1835" spans="1:13">
      <c r="A1835" s="9" t="s">
        <v>629</v>
      </c>
      <c r="B1835" s="10" t="s">
        <v>630</v>
      </c>
      <c r="C1835">
        <v>2020</v>
      </c>
      <c r="D1835" t="s">
        <v>26</v>
      </c>
      <c r="E1835" s="3">
        <v>71099013</v>
      </c>
      <c r="F1835" s="3">
        <v>25152196</v>
      </c>
      <c r="G1835">
        <v>5136827</v>
      </c>
      <c r="H1835">
        <v>558426</v>
      </c>
      <c r="I1835">
        <v>9057373</v>
      </c>
      <c r="J1835">
        <v>11155594</v>
      </c>
      <c r="K1835">
        <v>0.35376294200000002</v>
      </c>
      <c r="L1835">
        <v>0.12739098099999999</v>
      </c>
      <c r="M1835">
        <v>0.144570586</v>
      </c>
    </row>
    <row r="1836" spans="1:13">
      <c r="A1836" s="9" t="s">
        <v>631</v>
      </c>
      <c r="B1836" s="10" t="s">
        <v>632</v>
      </c>
      <c r="C1836">
        <v>2020</v>
      </c>
      <c r="D1836" t="s">
        <v>26</v>
      </c>
      <c r="E1836" s="3">
        <v>134800540</v>
      </c>
      <c r="F1836" s="3">
        <v>37838560</v>
      </c>
      <c r="G1836">
        <v>15598697</v>
      </c>
      <c r="H1836">
        <v>0</v>
      </c>
      <c r="I1836">
        <v>15412141</v>
      </c>
      <c r="J1836">
        <v>19709854</v>
      </c>
      <c r="K1836">
        <v>0.28070035900000001</v>
      </c>
      <c r="L1836">
        <v>0.114332932</v>
      </c>
      <c r="M1836">
        <v>0.14621494800000001</v>
      </c>
    </row>
    <row r="1837" spans="1:13">
      <c r="A1837" s="9" t="s">
        <v>633</v>
      </c>
      <c r="B1837" s="10" t="s">
        <v>634</v>
      </c>
      <c r="C1837">
        <v>2020</v>
      </c>
      <c r="D1837" t="s">
        <v>26</v>
      </c>
      <c r="E1837" s="3">
        <v>14131866</v>
      </c>
      <c r="F1837" s="3">
        <v>2624443</v>
      </c>
      <c r="G1837">
        <v>1177419</v>
      </c>
      <c r="H1837">
        <v>0</v>
      </c>
      <c r="I1837">
        <v>752117</v>
      </c>
      <c r="J1837">
        <v>979551</v>
      </c>
      <c r="K1837">
        <v>0.18571100199999999</v>
      </c>
      <c r="L1837">
        <v>5.3221351E-2</v>
      </c>
      <c r="M1837">
        <v>6.9315050000000003E-2</v>
      </c>
    </row>
    <row r="1838" spans="1:13">
      <c r="A1838" s="9" t="s">
        <v>635</v>
      </c>
      <c r="B1838" s="10" t="s">
        <v>636</v>
      </c>
      <c r="C1838">
        <v>2020</v>
      </c>
      <c r="D1838" t="s">
        <v>26</v>
      </c>
      <c r="E1838" s="3">
        <v>100065730</v>
      </c>
      <c r="F1838" s="3">
        <v>21772062</v>
      </c>
      <c r="G1838">
        <v>0</v>
      </c>
      <c r="H1838">
        <v>108431</v>
      </c>
      <c r="I1838">
        <v>11061257</v>
      </c>
      <c r="J1838">
        <v>13617555</v>
      </c>
      <c r="K1838">
        <v>0.21757760600000001</v>
      </c>
      <c r="L1838">
        <v>0.110539912</v>
      </c>
      <c r="M1838">
        <v>0.137311145</v>
      </c>
    </row>
    <row r="1839" spans="1:13">
      <c r="A1839" s="9" t="s">
        <v>637</v>
      </c>
      <c r="B1839" s="10" t="s">
        <v>638</v>
      </c>
      <c r="C1839">
        <v>2020</v>
      </c>
      <c r="D1839" t="s">
        <v>26</v>
      </c>
      <c r="E1839" s="3">
        <v>42773840</v>
      </c>
      <c r="F1839" s="3">
        <v>3945665</v>
      </c>
      <c r="G1839">
        <v>1604921</v>
      </c>
      <c r="H1839">
        <v>117580</v>
      </c>
      <c r="I1839">
        <v>1989445</v>
      </c>
      <c r="J1839">
        <v>3085615</v>
      </c>
      <c r="K1839">
        <v>9.2244815999999993E-2</v>
      </c>
      <c r="L1839">
        <v>4.6510787999999997E-2</v>
      </c>
      <c r="M1839">
        <v>6.7363836999999996E-2</v>
      </c>
    </row>
    <row r="1840" spans="1:13">
      <c r="A1840" s="9" t="s">
        <v>639</v>
      </c>
      <c r="B1840" s="10" t="s">
        <v>640</v>
      </c>
      <c r="C1840">
        <v>2020</v>
      </c>
      <c r="D1840" t="s">
        <v>26</v>
      </c>
      <c r="E1840" s="3">
        <v>152484998</v>
      </c>
      <c r="F1840" s="3">
        <v>22642048</v>
      </c>
      <c r="G1840">
        <v>2923822</v>
      </c>
      <c r="H1840">
        <v>465158</v>
      </c>
      <c r="I1840">
        <v>19298730</v>
      </c>
      <c r="J1840">
        <v>21206548</v>
      </c>
      <c r="K1840">
        <v>0.14848705300000001</v>
      </c>
      <c r="L1840">
        <v>0.12656149999999999</v>
      </c>
      <c r="M1840">
        <v>0.13012080100000001</v>
      </c>
    </row>
    <row r="1841" spans="1:13">
      <c r="A1841" s="9" t="s">
        <v>641</v>
      </c>
      <c r="B1841" s="10" t="s">
        <v>642</v>
      </c>
      <c r="C1841">
        <v>2020</v>
      </c>
      <c r="D1841" t="s">
        <v>26</v>
      </c>
      <c r="E1841" s="3">
        <v>49512747</v>
      </c>
      <c r="F1841" s="3">
        <v>18232915</v>
      </c>
      <c r="G1841">
        <v>5091126</v>
      </c>
      <c r="H1841">
        <v>802153</v>
      </c>
      <c r="I1841">
        <v>5208769</v>
      </c>
      <c r="J1841">
        <v>11488709</v>
      </c>
      <c r="K1841">
        <v>0.36824688799999999</v>
      </c>
      <c r="L1841">
        <v>0.105200566</v>
      </c>
      <c r="M1841">
        <v>0.188481968</v>
      </c>
    </row>
    <row r="1842" spans="1:13">
      <c r="A1842" s="9" t="s">
        <v>643</v>
      </c>
      <c r="B1842" s="10" t="s">
        <v>644</v>
      </c>
      <c r="C1842">
        <v>2020</v>
      </c>
      <c r="D1842" t="s">
        <v>26</v>
      </c>
      <c r="E1842" s="3">
        <v>30638991</v>
      </c>
      <c r="F1842" s="3">
        <v>8640787</v>
      </c>
      <c r="G1842">
        <v>1085930</v>
      </c>
      <c r="H1842">
        <v>0</v>
      </c>
      <c r="I1842">
        <v>3873730</v>
      </c>
      <c r="J1842">
        <v>4990647</v>
      </c>
      <c r="K1842">
        <v>0.282019307</v>
      </c>
      <c r="L1842">
        <v>0.12643138300000001</v>
      </c>
      <c r="M1842">
        <v>0.16288548799999999</v>
      </c>
    </row>
    <row r="1843" spans="1:13">
      <c r="A1843" s="9" t="s">
        <v>645</v>
      </c>
      <c r="B1843" s="10" t="s">
        <v>646</v>
      </c>
      <c r="C1843">
        <v>2020</v>
      </c>
      <c r="D1843" t="s">
        <v>26</v>
      </c>
      <c r="E1843" s="3">
        <v>28058838</v>
      </c>
      <c r="F1843" s="3">
        <v>15810682</v>
      </c>
      <c r="G1843">
        <v>400158</v>
      </c>
      <c r="H1843">
        <v>13370</v>
      </c>
      <c r="I1843">
        <v>13986646</v>
      </c>
      <c r="J1843">
        <v>14974242</v>
      </c>
      <c r="K1843">
        <v>0.56348313500000002</v>
      </c>
      <c r="L1843">
        <v>0.49847559600000002</v>
      </c>
      <c r="M1843">
        <v>0.533672849</v>
      </c>
    </row>
    <row r="1844" spans="1:13">
      <c r="A1844" s="9" t="s">
        <v>647</v>
      </c>
      <c r="B1844" s="10" t="s">
        <v>648</v>
      </c>
      <c r="C1844">
        <v>2020</v>
      </c>
      <c r="D1844" t="s">
        <v>26</v>
      </c>
      <c r="E1844" s="3">
        <v>244352546</v>
      </c>
      <c r="F1844" s="3">
        <v>33792826</v>
      </c>
      <c r="G1844">
        <v>5678287</v>
      </c>
      <c r="H1844">
        <v>72448</v>
      </c>
      <c r="I1844">
        <v>28231690</v>
      </c>
      <c r="J1844">
        <v>28672895</v>
      </c>
      <c r="K1844">
        <v>0.138295371</v>
      </c>
      <c r="L1844">
        <v>0.115536713</v>
      </c>
      <c r="M1844">
        <v>0.117673053</v>
      </c>
    </row>
    <row r="1845" spans="1:13">
      <c r="A1845" s="9" t="s">
        <v>649</v>
      </c>
      <c r="B1845" s="10" t="s">
        <v>650</v>
      </c>
      <c r="C1845">
        <v>2020</v>
      </c>
      <c r="D1845" t="s">
        <v>26</v>
      </c>
      <c r="E1845" s="3">
        <v>47168967</v>
      </c>
      <c r="F1845" s="3">
        <v>19510896</v>
      </c>
      <c r="G1845">
        <v>1729437</v>
      </c>
      <c r="H1845">
        <v>0</v>
      </c>
      <c r="I1845">
        <v>15969284</v>
      </c>
      <c r="J1845">
        <v>18288152</v>
      </c>
      <c r="K1845">
        <v>0.41363839899999999</v>
      </c>
      <c r="L1845">
        <v>0.33855488099999997</v>
      </c>
      <c r="M1845">
        <v>0.38771576200000002</v>
      </c>
    </row>
    <row r="1846" spans="1:13">
      <c r="A1846" s="9" t="s">
        <v>651</v>
      </c>
      <c r="B1846" s="10" t="s">
        <v>652</v>
      </c>
      <c r="C1846">
        <v>2020</v>
      </c>
      <c r="D1846" t="s">
        <v>26</v>
      </c>
      <c r="E1846" s="3">
        <v>45905672</v>
      </c>
      <c r="F1846" s="3">
        <v>17763519</v>
      </c>
      <c r="G1846">
        <v>0</v>
      </c>
      <c r="H1846">
        <v>156591</v>
      </c>
      <c r="I1846">
        <v>7609568</v>
      </c>
      <c r="J1846">
        <v>9703772</v>
      </c>
      <c r="K1846">
        <v>0.38695695400000002</v>
      </c>
      <c r="L1846">
        <v>0.165765311</v>
      </c>
      <c r="M1846">
        <v>0.20351254199999999</v>
      </c>
    </row>
    <row r="1847" spans="1:13">
      <c r="A1847" s="9" t="s">
        <v>653</v>
      </c>
      <c r="B1847" s="10" t="s">
        <v>654</v>
      </c>
      <c r="C1847">
        <v>2020</v>
      </c>
      <c r="D1847" t="s">
        <v>26</v>
      </c>
      <c r="E1847" s="3">
        <v>52055539</v>
      </c>
      <c r="F1847" s="3">
        <v>20995005</v>
      </c>
      <c r="G1847">
        <v>6952355</v>
      </c>
      <c r="H1847">
        <v>0</v>
      </c>
      <c r="I1847">
        <v>11055140</v>
      </c>
      <c r="J1847">
        <v>16983215</v>
      </c>
      <c r="K1847">
        <v>0.40331932799999998</v>
      </c>
      <c r="L1847">
        <v>0.21237202099999999</v>
      </c>
      <c r="M1847">
        <v>0.32625183299999999</v>
      </c>
    </row>
    <row r="1848" spans="1:13">
      <c r="A1848" s="9" t="s">
        <v>655</v>
      </c>
      <c r="B1848" s="10" t="s">
        <v>656</v>
      </c>
      <c r="C1848">
        <v>2020</v>
      </c>
      <c r="D1848" t="s">
        <v>26</v>
      </c>
      <c r="E1848" s="3">
        <v>229459044</v>
      </c>
      <c r="F1848" s="3">
        <v>24986426</v>
      </c>
      <c r="G1848">
        <v>4346444</v>
      </c>
      <c r="H1848">
        <v>4469372</v>
      </c>
      <c r="I1848">
        <v>9606670</v>
      </c>
      <c r="J1848">
        <v>16929271</v>
      </c>
      <c r="K1848">
        <v>0.108892749</v>
      </c>
      <c r="L1848">
        <v>4.1866599999999997E-2</v>
      </c>
      <c r="M1848">
        <v>7.1206738000000006E-2</v>
      </c>
    </row>
    <row r="1849" spans="1:13">
      <c r="A1849" s="9" t="s">
        <v>657</v>
      </c>
      <c r="B1849" s="10" t="s">
        <v>658</v>
      </c>
      <c r="C1849">
        <v>2020</v>
      </c>
      <c r="D1849" t="s">
        <v>26</v>
      </c>
      <c r="E1849" s="3">
        <v>27241676</v>
      </c>
      <c r="F1849" s="3">
        <v>7529841</v>
      </c>
      <c r="G1849">
        <v>0</v>
      </c>
      <c r="H1849">
        <v>117372</v>
      </c>
      <c r="I1849">
        <v>3285921</v>
      </c>
      <c r="J1849">
        <v>5091725</v>
      </c>
      <c r="K1849">
        <v>0.27640887400000003</v>
      </c>
      <c r="L1849">
        <v>0.12062110299999999</v>
      </c>
      <c r="M1849">
        <v>0.180559742</v>
      </c>
    </row>
    <row r="1850" spans="1:13">
      <c r="A1850" s="9" t="s">
        <v>659</v>
      </c>
      <c r="B1850" s="10" t="s">
        <v>660</v>
      </c>
      <c r="C1850">
        <v>2020</v>
      </c>
      <c r="D1850" t="s">
        <v>26</v>
      </c>
      <c r="E1850" s="3">
        <v>44975996</v>
      </c>
      <c r="F1850" s="3">
        <v>10755100</v>
      </c>
      <c r="G1850">
        <v>3824835</v>
      </c>
      <c r="H1850">
        <v>446174</v>
      </c>
      <c r="I1850">
        <v>6125030</v>
      </c>
      <c r="J1850">
        <v>10250800</v>
      </c>
      <c r="K1850">
        <v>0.23912977899999999</v>
      </c>
      <c r="L1850">
        <v>0.136184422</v>
      </c>
      <c r="M1850">
        <v>0.22573396700000001</v>
      </c>
    </row>
    <row r="1851" spans="1:13">
      <c r="A1851" s="9" t="s">
        <v>661</v>
      </c>
      <c r="B1851" s="10" t="s">
        <v>662</v>
      </c>
      <c r="C1851">
        <v>2020</v>
      </c>
      <c r="D1851" t="s">
        <v>26</v>
      </c>
      <c r="E1851" s="3">
        <v>130098537</v>
      </c>
      <c r="F1851" s="3">
        <v>47404005</v>
      </c>
      <c r="G1851">
        <v>16746585</v>
      </c>
      <c r="H1851">
        <v>0</v>
      </c>
      <c r="I1851">
        <v>-19855713</v>
      </c>
      <c r="J1851">
        <v>9748564</v>
      </c>
      <c r="K1851">
        <v>0.36437000800000002</v>
      </c>
      <c r="L1851">
        <v>-0.15262057100000001</v>
      </c>
      <c r="M1851">
        <v>7.4932156999999999E-2</v>
      </c>
    </row>
    <row r="1852" spans="1:13">
      <c r="A1852" s="9" t="s">
        <v>663</v>
      </c>
      <c r="B1852" s="10" t="s">
        <v>664</v>
      </c>
      <c r="C1852">
        <v>2020</v>
      </c>
      <c r="D1852" t="s">
        <v>26</v>
      </c>
      <c r="E1852" s="3">
        <v>64469505</v>
      </c>
      <c r="F1852" s="3">
        <v>15887048</v>
      </c>
      <c r="G1852">
        <v>0</v>
      </c>
      <c r="H1852">
        <v>1092757</v>
      </c>
      <c r="I1852">
        <v>2361154</v>
      </c>
      <c r="J1852">
        <v>9544224</v>
      </c>
      <c r="K1852">
        <v>0.24642733</v>
      </c>
      <c r="L1852">
        <v>3.6624353999999998E-2</v>
      </c>
      <c r="M1852">
        <v>0.161102369</v>
      </c>
    </row>
    <row r="1853" spans="1:13">
      <c r="A1853" s="9" t="s">
        <v>665</v>
      </c>
      <c r="B1853" s="10" t="s">
        <v>666</v>
      </c>
      <c r="C1853">
        <v>2020</v>
      </c>
      <c r="D1853" t="s">
        <v>26</v>
      </c>
      <c r="E1853" s="3">
        <v>121797524</v>
      </c>
      <c r="F1853" s="3">
        <v>27689152</v>
      </c>
      <c r="G1853">
        <v>14728832</v>
      </c>
      <c r="H1853">
        <v>0</v>
      </c>
      <c r="I1853">
        <v>2970831</v>
      </c>
      <c r="J1853">
        <v>10223263</v>
      </c>
      <c r="K1853">
        <v>0.22733756099999999</v>
      </c>
      <c r="L1853">
        <v>2.4391554999999999E-2</v>
      </c>
      <c r="M1853">
        <v>8.3936542000000003E-2</v>
      </c>
    </row>
    <row r="1854" spans="1:13">
      <c r="A1854" s="9" t="s">
        <v>667</v>
      </c>
      <c r="B1854" s="10" t="s">
        <v>668</v>
      </c>
      <c r="C1854">
        <v>2020</v>
      </c>
      <c r="D1854" t="s">
        <v>26</v>
      </c>
      <c r="E1854" s="3">
        <v>142447672</v>
      </c>
      <c r="F1854" s="3">
        <v>28421598</v>
      </c>
      <c r="G1854">
        <v>7947989</v>
      </c>
      <c r="H1854">
        <v>189011</v>
      </c>
      <c r="I1854">
        <v>20621701</v>
      </c>
      <c r="J1854">
        <v>28326740</v>
      </c>
      <c r="K1854">
        <v>0.19952307799999999</v>
      </c>
      <c r="L1854">
        <v>0.144766852</v>
      </c>
      <c r="M1854">
        <v>0.19679359900000001</v>
      </c>
    </row>
    <row r="1855" spans="1:13">
      <c r="A1855" s="9" t="s">
        <v>669</v>
      </c>
      <c r="B1855" s="10" t="s">
        <v>670</v>
      </c>
      <c r="C1855">
        <v>2020</v>
      </c>
      <c r="D1855" t="s">
        <v>26</v>
      </c>
      <c r="E1855" s="3" t="str">
        <v>Unavailable</v>
      </c>
      <c r="F1855" s="3" t="str">
        <v>Unavailable</v>
      </c>
      <c r="G1855" t="str">
        <v>Unavailable</v>
      </c>
      <c r="H1855" t="str">
        <v>Unavailable</v>
      </c>
      <c r="I1855" t="str">
        <v>Unavailable</v>
      </c>
      <c r="J1855" t="str">
        <v>Unavailable</v>
      </c>
      <c r="K1855" t="str">
        <v>Unavailable</v>
      </c>
      <c r="L1855" t="str">
        <v>Unavailable</v>
      </c>
      <c r="M1855" t="str">
        <v>Unavailable</v>
      </c>
    </row>
    <row r="1856" spans="1:13">
      <c r="A1856" s="9" t="s">
        <v>671</v>
      </c>
      <c r="B1856" s="10" t="s">
        <v>672</v>
      </c>
      <c r="C1856">
        <v>2020</v>
      </c>
      <c r="D1856" t="s">
        <v>26</v>
      </c>
      <c r="E1856" s="3">
        <v>96186004</v>
      </c>
      <c r="F1856" s="3">
        <v>16665420</v>
      </c>
      <c r="G1856">
        <v>0</v>
      </c>
      <c r="H1856">
        <v>578832</v>
      </c>
      <c r="I1856">
        <v>2798454</v>
      </c>
      <c r="J1856">
        <v>6860741</v>
      </c>
      <c r="K1856">
        <v>0.173262422</v>
      </c>
      <c r="L1856">
        <v>2.9094190999999998E-2</v>
      </c>
      <c r="M1856">
        <v>7.0483227999999995E-2</v>
      </c>
    </row>
    <row r="1857" spans="1:13">
      <c r="A1857" s="9" t="s">
        <v>673</v>
      </c>
      <c r="B1857" s="10" t="s">
        <v>674</v>
      </c>
      <c r="C1857">
        <v>2020</v>
      </c>
      <c r="D1857" t="s">
        <v>26</v>
      </c>
      <c r="E1857" s="3" t="str">
        <v>Unavailable</v>
      </c>
      <c r="F1857" s="3" t="str">
        <v>Unavailable</v>
      </c>
      <c r="G1857" t="str">
        <v>Unavailable</v>
      </c>
      <c r="H1857" t="str">
        <v>Unavailable</v>
      </c>
      <c r="I1857" t="str">
        <v>Unavailable</v>
      </c>
      <c r="J1857" t="str">
        <v>Unavailable</v>
      </c>
      <c r="K1857" t="str">
        <v>Unavailable</v>
      </c>
      <c r="L1857" t="str">
        <v>Unavailable</v>
      </c>
      <c r="M1857" t="str">
        <v>Unavailable</v>
      </c>
    </row>
    <row r="1858" spans="1:13">
      <c r="A1858" s="9" t="s">
        <v>675</v>
      </c>
      <c r="B1858" s="10" t="s">
        <v>676</v>
      </c>
      <c r="C1858">
        <v>2020</v>
      </c>
      <c r="D1858" t="s">
        <v>26</v>
      </c>
      <c r="E1858" s="3">
        <v>74416606</v>
      </c>
      <c r="F1858" s="3">
        <v>37883094</v>
      </c>
      <c r="G1858">
        <v>0</v>
      </c>
      <c r="H1858">
        <v>1312056</v>
      </c>
      <c r="I1858">
        <v>9296105</v>
      </c>
      <c r="J1858">
        <v>13231647</v>
      </c>
      <c r="K1858">
        <v>0.50906774799999999</v>
      </c>
      <c r="L1858">
        <v>0.124919766</v>
      </c>
      <c r="M1858">
        <v>0.18225528899999999</v>
      </c>
    </row>
    <row r="1859" spans="1:13">
      <c r="A1859" s="9" t="s">
        <v>677</v>
      </c>
      <c r="B1859" s="10" t="s">
        <v>678</v>
      </c>
      <c r="C1859">
        <v>2020</v>
      </c>
      <c r="D1859" t="s">
        <v>26</v>
      </c>
      <c r="E1859" s="3" t="str">
        <v>Unavailable</v>
      </c>
      <c r="F1859" s="3" t="str">
        <v>Unavailable</v>
      </c>
      <c r="G1859" t="str">
        <v>Unavailable</v>
      </c>
      <c r="H1859" t="str">
        <v>Unavailable</v>
      </c>
      <c r="I1859" t="str">
        <v>Unavailable</v>
      </c>
      <c r="J1859" t="str">
        <v>Unavailable</v>
      </c>
      <c r="K1859" t="str">
        <v>Unavailable</v>
      </c>
      <c r="L1859" t="str">
        <v>Unavailable</v>
      </c>
      <c r="M1859" t="str">
        <v>Unavailable</v>
      </c>
    </row>
    <row r="1860" spans="1:13">
      <c r="A1860" s="9" t="s">
        <v>679</v>
      </c>
      <c r="B1860" s="10" t="s">
        <v>680</v>
      </c>
      <c r="C1860">
        <v>2020</v>
      </c>
      <c r="D1860" t="s">
        <v>26</v>
      </c>
      <c r="E1860" s="3">
        <v>42701270</v>
      </c>
      <c r="F1860" s="3">
        <v>8075983</v>
      </c>
      <c r="G1860">
        <v>0</v>
      </c>
      <c r="H1860">
        <v>326934</v>
      </c>
      <c r="I1860">
        <v>5877566</v>
      </c>
      <c r="J1860">
        <v>8628942</v>
      </c>
      <c r="K1860">
        <v>0.18912746599999999</v>
      </c>
      <c r="L1860">
        <v>0.137643822</v>
      </c>
      <c r="M1860">
        <v>0.201282772</v>
      </c>
    </row>
    <row r="1861" spans="1:13">
      <c r="A1861" s="9" t="s">
        <v>681</v>
      </c>
      <c r="B1861" s="10" t="s">
        <v>682</v>
      </c>
      <c r="C1861">
        <v>2020</v>
      </c>
      <c r="D1861" t="s">
        <v>26</v>
      </c>
      <c r="E1861" s="3" t="str">
        <v>Unavailable</v>
      </c>
      <c r="F1861" s="3" t="str">
        <v>Unavailable</v>
      </c>
      <c r="G1861" t="str">
        <v>Unavailable</v>
      </c>
      <c r="H1861" t="str">
        <v>Unavailable</v>
      </c>
      <c r="I1861" t="str">
        <v>Unavailable</v>
      </c>
      <c r="J1861" t="str">
        <v>Unavailable</v>
      </c>
      <c r="K1861" t="str">
        <v>Unavailable</v>
      </c>
      <c r="L1861" t="str">
        <v>Unavailable</v>
      </c>
      <c r="M1861" t="str">
        <v>Unavailable</v>
      </c>
    </row>
    <row r="1862" spans="1:13">
      <c r="A1862" s="9" t="s">
        <v>683</v>
      </c>
      <c r="B1862" s="10" t="s">
        <v>684</v>
      </c>
      <c r="C1862">
        <v>2020</v>
      </c>
      <c r="D1862" t="s">
        <v>26</v>
      </c>
      <c r="E1862" s="3" t="str">
        <v>Unavailable</v>
      </c>
      <c r="F1862" s="3" t="str">
        <v>Unavailable</v>
      </c>
      <c r="G1862" t="str">
        <v>Unavailable</v>
      </c>
      <c r="H1862" t="str">
        <v>Unavailable</v>
      </c>
      <c r="I1862" t="str">
        <v>Unavailable</v>
      </c>
      <c r="J1862" t="str">
        <v>Unavailable</v>
      </c>
      <c r="K1862" t="str">
        <v>Unavailable</v>
      </c>
      <c r="L1862" t="str">
        <v>Unavailable</v>
      </c>
      <c r="M1862" t="str">
        <v>Unavailable</v>
      </c>
    </row>
    <row r="1863" spans="1:13">
      <c r="A1863" s="9" t="s">
        <v>685</v>
      </c>
      <c r="B1863" s="10" t="s">
        <v>686</v>
      </c>
      <c r="C1863">
        <v>2020</v>
      </c>
      <c r="D1863" t="s">
        <v>26</v>
      </c>
      <c r="E1863" s="3" t="str">
        <v>Unavailable</v>
      </c>
      <c r="F1863" s="3" t="str">
        <v>Unavailable</v>
      </c>
      <c r="G1863" t="str">
        <v>Unavailable</v>
      </c>
      <c r="H1863" t="str">
        <v>Unavailable</v>
      </c>
      <c r="I1863" t="str">
        <v>Unavailable</v>
      </c>
      <c r="J1863" t="str">
        <v>Unavailable</v>
      </c>
      <c r="K1863" t="str">
        <v>Unavailable</v>
      </c>
      <c r="L1863" t="str">
        <v>Unavailable</v>
      </c>
      <c r="M1863" t="str">
        <v>Unavailable</v>
      </c>
    </row>
    <row r="1864" spans="1:13">
      <c r="A1864" s="9" t="s">
        <v>687</v>
      </c>
      <c r="B1864" s="10" t="s">
        <v>688</v>
      </c>
      <c r="C1864">
        <v>2020</v>
      </c>
      <c r="D1864" t="s">
        <v>26</v>
      </c>
      <c r="E1864" s="3">
        <v>78772551</v>
      </c>
      <c r="F1864" s="3">
        <v>29860980</v>
      </c>
      <c r="G1864">
        <v>0</v>
      </c>
      <c r="H1864">
        <v>53058</v>
      </c>
      <c r="I1864">
        <v>14674016</v>
      </c>
      <c r="J1864">
        <v>24927138</v>
      </c>
      <c r="K1864">
        <v>0.37907849399999999</v>
      </c>
      <c r="L1864">
        <v>0.18628336700000001</v>
      </c>
      <c r="M1864">
        <v>0.31475786500000003</v>
      </c>
    </row>
    <row r="1865" spans="1:13">
      <c r="A1865" s="9" t="s">
        <v>689</v>
      </c>
      <c r="B1865" s="10" t="s">
        <v>690</v>
      </c>
      <c r="C1865">
        <v>2020</v>
      </c>
      <c r="D1865" t="s">
        <v>26</v>
      </c>
      <c r="E1865" s="3">
        <v>14163698</v>
      </c>
      <c r="F1865" s="3">
        <v>10199067</v>
      </c>
      <c r="G1865">
        <v>0</v>
      </c>
      <c r="H1865">
        <v>0</v>
      </c>
      <c r="I1865">
        <v>4179546</v>
      </c>
      <c r="J1865">
        <v>6331450</v>
      </c>
      <c r="K1865">
        <v>0.72008503700000004</v>
      </c>
      <c r="L1865">
        <v>0.295088613</v>
      </c>
      <c r="M1865">
        <v>0.38409389999999999</v>
      </c>
    </row>
    <row r="1866" spans="1:13">
      <c r="A1866" s="9" t="s">
        <v>691</v>
      </c>
      <c r="B1866" s="10" t="s">
        <v>692</v>
      </c>
      <c r="C1866">
        <v>2020</v>
      </c>
      <c r="D1866" t="s">
        <v>26</v>
      </c>
      <c r="E1866" s="3" t="str">
        <v>Unavailable</v>
      </c>
      <c r="F1866" s="3" t="str">
        <v>Unavailable</v>
      </c>
      <c r="G1866" t="str">
        <v>Unavailable</v>
      </c>
      <c r="H1866" t="str">
        <v>Unavailable</v>
      </c>
      <c r="I1866" t="str">
        <v>Unavailable</v>
      </c>
      <c r="J1866" t="str">
        <v>Unavailable</v>
      </c>
      <c r="K1866" t="str">
        <v>Unavailable</v>
      </c>
      <c r="L1866" t="str">
        <v>Unavailable</v>
      </c>
      <c r="M1866" t="str">
        <v>Unavailable</v>
      </c>
    </row>
    <row r="1867" spans="1:13">
      <c r="A1867" s="9" t="s">
        <v>693</v>
      </c>
      <c r="B1867" s="10" t="s">
        <v>694</v>
      </c>
      <c r="C1867">
        <v>2020</v>
      </c>
      <c r="D1867" t="s">
        <v>26</v>
      </c>
      <c r="E1867" s="3" t="str">
        <v>Unavailable</v>
      </c>
      <c r="F1867" s="3" t="str">
        <v>Unavailable</v>
      </c>
      <c r="G1867" t="str">
        <v>Unavailable</v>
      </c>
      <c r="H1867" t="str">
        <v>Unavailable</v>
      </c>
      <c r="I1867" t="str">
        <v>Unavailable</v>
      </c>
      <c r="J1867" t="str">
        <v>Unavailable</v>
      </c>
      <c r="K1867" t="str">
        <v>Unavailable</v>
      </c>
      <c r="L1867" t="str">
        <v>Unavailable</v>
      </c>
      <c r="M1867" t="str">
        <v>Unavailable</v>
      </c>
    </row>
    <row r="1868" spans="1:13">
      <c r="A1868" s="9" t="s">
        <v>695</v>
      </c>
      <c r="B1868" s="10" t="s">
        <v>696</v>
      </c>
      <c r="C1868">
        <v>2020</v>
      </c>
      <c r="D1868" t="s">
        <v>26</v>
      </c>
      <c r="E1868" s="3">
        <v>20550800</v>
      </c>
      <c r="F1868" s="3">
        <v>16067417</v>
      </c>
      <c r="G1868">
        <v>10946241</v>
      </c>
      <c r="H1868">
        <v>0</v>
      </c>
      <c r="I1868">
        <v>7747400</v>
      </c>
      <c r="J1868">
        <v>6352355</v>
      </c>
      <c r="K1868">
        <v>0.78183900399999995</v>
      </c>
      <c r="L1868">
        <v>0.37698775699999998</v>
      </c>
      <c r="M1868">
        <v>0.62301200000000001</v>
      </c>
    </row>
    <row r="1869" spans="1:13">
      <c r="A1869" s="9" t="s">
        <v>697</v>
      </c>
      <c r="B1869" s="10" t="s">
        <v>698</v>
      </c>
      <c r="C1869">
        <v>2020</v>
      </c>
      <c r="D1869" t="s">
        <v>26</v>
      </c>
      <c r="E1869" s="3">
        <v>14896923</v>
      </c>
      <c r="F1869" s="3">
        <v>1</v>
      </c>
      <c r="G1869">
        <v>0</v>
      </c>
      <c r="H1869">
        <v>0</v>
      </c>
      <c r="I1869">
        <v>4038319</v>
      </c>
      <c r="J1869">
        <v>5639347</v>
      </c>
      <c r="K1869">
        <v>6.7000000000000004E-8</v>
      </c>
      <c r="L1869">
        <v>0.27108410199999999</v>
      </c>
      <c r="M1869">
        <v>0.72891589800000001</v>
      </c>
    </row>
    <row r="1870" spans="1:13">
      <c r="A1870" s="9" t="s">
        <v>699</v>
      </c>
      <c r="B1870" s="10" t="s">
        <v>700</v>
      </c>
      <c r="C1870">
        <v>2020</v>
      </c>
      <c r="D1870" t="s">
        <v>26</v>
      </c>
      <c r="E1870" s="3">
        <v>21072013</v>
      </c>
      <c r="F1870" s="3">
        <v>10543923</v>
      </c>
      <c r="G1870">
        <v>0</v>
      </c>
      <c r="H1870">
        <v>0</v>
      </c>
      <c r="I1870">
        <v>4193403</v>
      </c>
      <c r="J1870">
        <v>4605790</v>
      </c>
      <c r="K1870">
        <v>0.50037568799999999</v>
      </c>
      <c r="L1870">
        <v>0.19900343700000001</v>
      </c>
      <c r="M1870">
        <v>0.26280593099999999</v>
      </c>
    </row>
    <row r="1871" spans="1:13">
      <c r="A1871" s="9" t="s">
        <v>701</v>
      </c>
      <c r="B1871" s="10" t="s">
        <v>702</v>
      </c>
      <c r="C1871">
        <v>2020</v>
      </c>
      <c r="D1871" t="s">
        <v>26</v>
      </c>
      <c r="E1871" s="3">
        <v>110830268</v>
      </c>
      <c r="F1871" s="3">
        <v>6464978</v>
      </c>
      <c r="G1871">
        <v>0</v>
      </c>
      <c r="H1871">
        <v>436345</v>
      </c>
      <c r="I1871">
        <v>2000916</v>
      </c>
      <c r="J1871">
        <v>5451219</v>
      </c>
      <c r="K1871">
        <v>5.8332241999999999E-2</v>
      </c>
      <c r="L1871">
        <v>1.8053876999999999E-2</v>
      </c>
      <c r="M1871">
        <v>4.7413220999999998E-2</v>
      </c>
    </row>
    <row r="1872" spans="1:13">
      <c r="A1872" s="9" t="s">
        <v>703</v>
      </c>
      <c r="B1872" s="10" t="s">
        <v>704</v>
      </c>
      <c r="C1872">
        <v>2020</v>
      </c>
      <c r="D1872" t="s">
        <v>26</v>
      </c>
      <c r="E1872" s="3" t="str">
        <v>Unavailable</v>
      </c>
      <c r="F1872" s="3" t="str">
        <v>Unavailable</v>
      </c>
      <c r="G1872" t="str">
        <v>Unavailable</v>
      </c>
      <c r="H1872" t="str">
        <v>Unavailable</v>
      </c>
      <c r="I1872" t="str">
        <v>Unavailable</v>
      </c>
      <c r="J1872" t="str">
        <v>Unavailable</v>
      </c>
      <c r="K1872" t="str">
        <v>Unavailable</v>
      </c>
      <c r="L1872" t="str">
        <v>Unavailable</v>
      </c>
      <c r="M1872" t="str">
        <v>Unavailable</v>
      </c>
    </row>
    <row r="1873" spans="1:13">
      <c r="A1873" s="9" t="s">
        <v>705</v>
      </c>
      <c r="B1873" s="10" t="s">
        <v>706</v>
      </c>
      <c r="C1873">
        <v>2020</v>
      </c>
      <c r="D1873" t="s">
        <v>26</v>
      </c>
      <c r="E1873" s="3" t="str">
        <v>Unavailable</v>
      </c>
      <c r="F1873" s="3" t="str">
        <v>Unavailable</v>
      </c>
      <c r="G1873" t="str">
        <v>Unavailable</v>
      </c>
      <c r="H1873" t="str">
        <v>Unavailable</v>
      </c>
      <c r="I1873" t="str">
        <v>Unavailable</v>
      </c>
      <c r="J1873" t="str">
        <v>Unavailable</v>
      </c>
      <c r="K1873" t="str">
        <v>Unavailable</v>
      </c>
      <c r="L1873" t="str">
        <v>Unavailable</v>
      </c>
      <c r="M1873" t="str">
        <v>Unavailable</v>
      </c>
    </row>
    <row r="1874" spans="1:13">
      <c r="A1874" s="9" t="s">
        <v>707</v>
      </c>
      <c r="B1874" s="10" t="s">
        <v>708</v>
      </c>
      <c r="C1874">
        <v>2020</v>
      </c>
      <c r="D1874" t="s">
        <v>26</v>
      </c>
      <c r="E1874" s="3" t="str">
        <v>Unavailable</v>
      </c>
      <c r="F1874" s="3" t="str">
        <v>Unavailable</v>
      </c>
      <c r="G1874" t="str">
        <v>Unavailable</v>
      </c>
      <c r="H1874" t="str">
        <v>Unavailable</v>
      </c>
      <c r="I1874" t="str">
        <v>Unavailable</v>
      </c>
      <c r="J1874" t="str">
        <v>Unavailable</v>
      </c>
      <c r="K1874" t="str">
        <v>Unavailable</v>
      </c>
      <c r="L1874" t="str">
        <v>Unavailable</v>
      </c>
      <c r="M1874" t="str">
        <v>Unavailable</v>
      </c>
    </row>
    <row r="1875" spans="1:13">
      <c r="A1875" s="9" t="s">
        <v>709</v>
      </c>
      <c r="B1875" s="10" t="s">
        <v>710</v>
      </c>
      <c r="C1875">
        <v>2020</v>
      </c>
      <c r="D1875" t="s">
        <v>26</v>
      </c>
      <c r="E1875" s="3" t="str">
        <v>Unavailable</v>
      </c>
      <c r="F1875" s="3" t="str">
        <v>Unavailable</v>
      </c>
      <c r="G1875" t="str">
        <v>Unavailable</v>
      </c>
      <c r="H1875" t="str">
        <v>Unavailable</v>
      </c>
      <c r="I1875" t="str">
        <v>Unavailable</v>
      </c>
      <c r="J1875" t="str">
        <v>Unavailable</v>
      </c>
      <c r="K1875" t="str">
        <v>Unavailable</v>
      </c>
      <c r="L1875" t="str">
        <v>Unavailable</v>
      </c>
      <c r="M1875" t="str">
        <v>Unavailable</v>
      </c>
    </row>
    <row r="1876" spans="1:13">
      <c r="A1876" s="9" t="s">
        <v>711</v>
      </c>
      <c r="B1876" s="10" t="s">
        <v>712</v>
      </c>
      <c r="C1876">
        <v>2020</v>
      </c>
      <c r="D1876" t="s">
        <v>26</v>
      </c>
      <c r="E1876" s="3" t="str">
        <v>Unavailable</v>
      </c>
      <c r="F1876" s="3" t="str">
        <v>Unavailable</v>
      </c>
      <c r="G1876" t="str">
        <v>Unavailable</v>
      </c>
      <c r="H1876" t="str">
        <v>Unavailable</v>
      </c>
      <c r="I1876" t="str">
        <v>Unavailable</v>
      </c>
      <c r="J1876" t="str">
        <v>Unavailable</v>
      </c>
      <c r="K1876" t="str">
        <v>Unavailable</v>
      </c>
      <c r="L1876" t="str">
        <v>Unavailable</v>
      </c>
      <c r="M1876" t="str">
        <v>Unavailable</v>
      </c>
    </row>
    <row r="1877" spans="1:13">
      <c r="A1877" s="9" t="s">
        <v>713</v>
      </c>
      <c r="B1877" s="10" t="s">
        <v>714</v>
      </c>
      <c r="C1877">
        <v>2020</v>
      </c>
      <c r="D1877" t="s">
        <v>26</v>
      </c>
      <c r="E1877" s="3" t="str">
        <v>Unavailable</v>
      </c>
      <c r="F1877" s="3" t="str">
        <v>Unavailable</v>
      </c>
      <c r="G1877" t="str">
        <v>Unavailable</v>
      </c>
      <c r="H1877" t="str">
        <v>Unavailable</v>
      </c>
      <c r="I1877" t="str">
        <v>Unavailable</v>
      </c>
      <c r="J1877" t="str">
        <v>Unavailable</v>
      </c>
      <c r="K1877" t="str">
        <v>Unavailable</v>
      </c>
      <c r="L1877" t="str">
        <v>Unavailable</v>
      </c>
      <c r="M1877" t="str">
        <v>Unavailable</v>
      </c>
    </row>
    <row r="1878" spans="1:13">
      <c r="A1878" s="9" t="s">
        <v>715</v>
      </c>
      <c r="B1878" s="10" t="s">
        <v>716</v>
      </c>
      <c r="C1878">
        <v>2020</v>
      </c>
      <c r="D1878" t="s">
        <v>26</v>
      </c>
      <c r="E1878" s="3" t="str">
        <v>Unavailable</v>
      </c>
      <c r="F1878" s="3" t="str">
        <v>Unavailable</v>
      </c>
      <c r="G1878" t="str">
        <v>Unavailable</v>
      </c>
      <c r="H1878" t="str">
        <v>Unavailable</v>
      </c>
      <c r="I1878" t="str">
        <v>Unavailable</v>
      </c>
      <c r="J1878" t="str">
        <v>Unavailable</v>
      </c>
      <c r="K1878" t="str">
        <v>Unavailable</v>
      </c>
      <c r="L1878" t="str">
        <v>Unavailable</v>
      </c>
      <c r="M1878" t="str">
        <v>Unavailable</v>
      </c>
    </row>
    <row r="1879" spans="1:13">
      <c r="A1879" s="9" t="s">
        <v>717</v>
      </c>
      <c r="B1879" s="10" t="s">
        <v>718</v>
      </c>
      <c r="C1879">
        <v>2020</v>
      </c>
      <c r="D1879" t="s">
        <v>26</v>
      </c>
      <c r="E1879" s="3">
        <v>20086090</v>
      </c>
      <c r="F1879" s="3">
        <v>20086090</v>
      </c>
      <c r="G1879">
        <v>20457496</v>
      </c>
      <c r="H1879">
        <v>0</v>
      </c>
      <c r="I1879">
        <v>-51364372</v>
      </c>
      <c r="J1879">
        <v>-20217231</v>
      </c>
      <c r="K1879">
        <v>1</v>
      </c>
      <c r="L1879">
        <v>-2.5572110850000001</v>
      </c>
      <c r="M1879">
        <v>-1.006528946</v>
      </c>
    </row>
    <row r="1880" spans="1:13">
      <c r="A1880" s="9" t="s">
        <v>719</v>
      </c>
      <c r="B1880" s="10" t="s">
        <v>720</v>
      </c>
      <c r="C1880">
        <v>2020</v>
      </c>
      <c r="D1880" t="s">
        <v>26</v>
      </c>
      <c r="E1880" s="3" t="str">
        <v>Unavailable</v>
      </c>
      <c r="F1880" s="3" t="str">
        <v>Unavailable</v>
      </c>
      <c r="G1880" t="str">
        <v>Unavailable</v>
      </c>
      <c r="H1880" t="str">
        <v>Unavailable</v>
      </c>
      <c r="I1880" t="str">
        <v>Unavailable</v>
      </c>
      <c r="J1880" t="str">
        <v>Unavailable</v>
      </c>
      <c r="K1880" t="str">
        <v>Unavailable</v>
      </c>
      <c r="L1880" t="str">
        <v>Unavailable</v>
      </c>
      <c r="M1880" t="str">
        <v>Unavailable</v>
      </c>
    </row>
    <row r="1881" spans="1:13">
      <c r="A1881" s="9" t="s">
        <v>721</v>
      </c>
      <c r="B1881" s="10" t="s">
        <v>722</v>
      </c>
      <c r="C1881">
        <v>2020</v>
      </c>
      <c r="D1881" t="s">
        <v>26</v>
      </c>
      <c r="E1881" s="3" t="str">
        <v>Unavailable</v>
      </c>
      <c r="F1881" s="3" t="str">
        <v>Unavailable</v>
      </c>
      <c r="G1881" t="str">
        <v>Unavailable</v>
      </c>
      <c r="H1881" t="str">
        <v>Unavailable</v>
      </c>
      <c r="I1881" t="str">
        <v>Unavailable</v>
      </c>
      <c r="J1881" t="str">
        <v>Unavailable</v>
      </c>
      <c r="K1881" t="str">
        <v>Unavailable</v>
      </c>
      <c r="L1881" t="str">
        <v>Unavailable</v>
      </c>
      <c r="M1881" t="str">
        <v>Unavailable</v>
      </c>
    </row>
    <row r="1882" spans="1:13">
      <c r="A1882" s="9" t="s">
        <v>723</v>
      </c>
      <c r="B1882" s="10" t="s">
        <v>724</v>
      </c>
      <c r="C1882">
        <v>2020</v>
      </c>
      <c r="D1882" t="s">
        <v>26</v>
      </c>
      <c r="E1882" s="3" t="str">
        <v>Unavailable</v>
      </c>
      <c r="F1882" s="3" t="str">
        <v>Unavailable</v>
      </c>
      <c r="G1882" t="str">
        <v>Unavailable</v>
      </c>
      <c r="H1882" t="str">
        <v>Unavailable</v>
      </c>
      <c r="I1882" t="str">
        <v>Unavailable</v>
      </c>
      <c r="J1882" t="str">
        <v>Unavailable</v>
      </c>
      <c r="K1882" t="str">
        <v>Unavailable</v>
      </c>
      <c r="L1882" t="str">
        <v>Unavailable</v>
      </c>
      <c r="M1882" t="str">
        <v>Unavailable</v>
      </c>
    </row>
    <row r="1883" spans="1:13">
      <c r="A1883" s="9" t="s">
        <v>725</v>
      </c>
      <c r="B1883" s="10" t="s">
        <v>726</v>
      </c>
      <c r="C1883">
        <v>2020</v>
      </c>
      <c r="D1883" t="s">
        <v>26</v>
      </c>
      <c r="E1883" s="3" t="str">
        <v>Unavailable</v>
      </c>
      <c r="F1883" s="3" t="str">
        <v>Unavailable</v>
      </c>
      <c r="G1883" t="str">
        <v>Unavailable</v>
      </c>
      <c r="H1883" t="str">
        <v>Unavailable</v>
      </c>
      <c r="I1883" t="str">
        <v>Unavailable</v>
      </c>
      <c r="J1883" t="str">
        <v>Unavailable</v>
      </c>
      <c r="K1883" t="str">
        <v>Unavailable</v>
      </c>
      <c r="L1883" t="str">
        <v>Unavailable</v>
      </c>
      <c r="M1883" t="str">
        <v>Unavailable</v>
      </c>
    </row>
    <row r="1884" spans="1:13">
      <c r="A1884" s="9" t="s">
        <v>727</v>
      </c>
      <c r="B1884" s="10" t="s">
        <v>728</v>
      </c>
      <c r="C1884">
        <v>2020</v>
      </c>
      <c r="D1884" t="s">
        <v>26</v>
      </c>
      <c r="E1884" s="3" t="str">
        <v>Unavailable</v>
      </c>
      <c r="F1884" s="3" t="str">
        <v>Unavailable</v>
      </c>
      <c r="G1884" t="str">
        <v>Unavailable</v>
      </c>
      <c r="H1884" t="str">
        <v>Unavailable</v>
      </c>
      <c r="I1884" t="str">
        <v>Unavailable</v>
      </c>
      <c r="J1884" t="str">
        <v>Unavailable</v>
      </c>
      <c r="K1884" t="str">
        <v>Unavailable</v>
      </c>
      <c r="L1884" t="str">
        <v>Unavailable</v>
      </c>
      <c r="M1884" t="str">
        <v>Unavailable</v>
      </c>
    </row>
    <row r="1885" spans="1:13">
      <c r="A1885" s="9" t="s">
        <v>729</v>
      </c>
      <c r="B1885" s="10" t="s">
        <v>730</v>
      </c>
      <c r="C1885">
        <v>2020</v>
      </c>
      <c r="D1885" t="s">
        <v>26</v>
      </c>
      <c r="E1885" s="3" t="str">
        <v>Unavailable</v>
      </c>
      <c r="F1885" s="3" t="str">
        <v>Unavailable</v>
      </c>
      <c r="G1885" t="str">
        <v>Unavailable</v>
      </c>
      <c r="H1885" t="str">
        <v>Unavailable</v>
      </c>
      <c r="I1885" t="str">
        <v>Unavailable</v>
      </c>
      <c r="J1885" t="str">
        <v>Unavailable</v>
      </c>
      <c r="K1885" t="str">
        <v>Unavailable</v>
      </c>
      <c r="L1885" t="str">
        <v>Unavailable</v>
      </c>
      <c r="M1885" t="str">
        <v>Unavailable</v>
      </c>
    </row>
    <row r="1886" spans="1:13">
      <c r="A1886" s="9" t="s">
        <v>731</v>
      </c>
      <c r="B1886" s="10" t="s">
        <v>732</v>
      </c>
      <c r="C1886">
        <v>2020</v>
      </c>
      <c r="D1886" t="s">
        <v>26</v>
      </c>
      <c r="E1886" s="3" t="str">
        <v>Unavailable</v>
      </c>
      <c r="F1886" s="3" t="str">
        <v>Unavailable</v>
      </c>
      <c r="G1886" t="str">
        <v>Unavailable</v>
      </c>
      <c r="H1886" t="str">
        <v>Unavailable</v>
      </c>
      <c r="I1886" t="str">
        <v>Unavailable</v>
      </c>
      <c r="J1886" t="str">
        <v>Unavailable</v>
      </c>
      <c r="K1886" t="str">
        <v>Unavailable</v>
      </c>
      <c r="L1886" t="str">
        <v>Unavailable</v>
      </c>
      <c r="M1886" t="str">
        <v>Unavailable</v>
      </c>
    </row>
    <row r="1887" spans="1:13">
      <c r="A1887" s="9" t="s">
        <v>733</v>
      </c>
      <c r="B1887" s="10" t="s">
        <v>734</v>
      </c>
      <c r="C1887">
        <v>2020</v>
      </c>
      <c r="D1887" t="s">
        <v>26</v>
      </c>
      <c r="E1887" s="3" t="str">
        <v>Unavailable</v>
      </c>
      <c r="F1887" s="3" t="str">
        <v>Unavailable</v>
      </c>
      <c r="G1887" t="str">
        <v>Unavailable</v>
      </c>
      <c r="H1887" t="str">
        <v>Unavailable</v>
      </c>
      <c r="I1887" t="str">
        <v>Unavailable</v>
      </c>
      <c r="J1887" t="str">
        <v>Unavailable</v>
      </c>
      <c r="K1887" t="str">
        <v>Unavailable</v>
      </c>
      <c r="L1887" t="str">
        <v>Unavailable</v>
      </c>
      <c r="M1887" t="str">
        <v>Unavailable</v>
      </c>
    </row>
    <row r="1888" spans="1:13">
      <c r="A1888" s="9" t="s">
        <v>735</v>
      </c>
      <c r="B1888" s="10" t="s">
        <v>736</v>
      </c>
      <c r="C1888">
        <v>2020</v>
      </c>
      <c r="D1888" t="s">
        <v>26</v>
      </c>
      <c r="E1888" s="3" t="str">
        <v>Unavailable</v>
      </c>
      <c r="F1888" s="3" t="str">
        <v>Unavailable</v>
      </c>
      <c r="G1888" t="str">
        <v>Unavailable</v>
      </c>
      <c r="H1888" t="str">
        <v>Unavailable</v>
      </c>
      <c r="I1888" t="str">
        <v>Unavailable</v>
      </c>
      <c r="J1888" t="str">
        <v>Unavailable</v>
      </c>
      <c r="K1888" t="str">
        <v>Unavailable</v>
      </c>
      <c r="L1888" t="str">
        <v>Unavailable</v>
      </c>
      <c r="M1888" t="str">
        <v>Unavailable</v>
      </c>
    </row>
    <row r="1889" spans="1:13">
      <c r="A1889" s="9" t="s">
        <v>737</v>
      </c>
      <c r="B1889" s="10" t="s">
        <v>738</v>
      </c>
      <c r="C1889">
        <v>2020</v>
      </c>
      <c r="D1889" t="s">
        <v>26</v>
      </c>
      <c r="E1889" s="3" t="str">
        <v>Unavailable</v>
      </c>
      <c r="F1889" s="3" t="str">
        <v>Unavailable</v>
      </c>
      <c r="G1889" t="str">
        <v>Unavailable</v>
      </c>
      <c r="H1889" t="str">
        <v>Unavailable</v>
      </c>
      <c r="I1889" t="str">
        <v>Unavailable</v>
      </c>
      <c r="J1889" t="str">
        <v>Unavailable</v>
      </c>
      <c r="K1889" t="str">
        <v>Unavailable</v>
      </c>
      <c r="L1889" t="str">
        <v>Unavailable</v>
      </c>
      <c r="M1889" t="str">
        <v>Unavailable</v>
      </c>
    </row>
    <row r="1890" spans="1:13">
      <c r="A1890" s="9" t="s">
        <v>739</v>
      </c>
      <c r="B1890" s="10" t="s">
        <v>740</v>
      </c>
      <c r="C1890">
        <v>2020</v>
      </c>
      <c r="D1890" t="s">
        <v>26</v>
      </c>
      <c r="E1890" s="3" t="str">
        <v>Unavailable</v>
      </c>
      <c r="F1890" s="3" t="str">
        <v>Unavailable</v>
      </c>
      <c r="G1890" t="str">
        <v>Unavailable</v>
      </c>
      <c r="H1890" t="str">
        <v>Unavailable</v>
      </c>
      <c r="I1890" t="str">
        <v>Unavailable</v>
      </c>
      <c r="J1890" t="str">
        <v>Unavailable</v>
      </c>
      <c r="K1890" t="str">
        <v>Unavailable</v>
      </c>
      <c r="L1890" t="str">
        <v>Unavailable</v>
      </c>
      <c r="M1890" t="str">
        <v>Unavailable</v>
      </c>
    </row>
    <row r="1891" spans="1:13">
      <c r="A1891" s="9" t="s">
        <v>741</v>
      </c>
      <c r="B1891" s="10" t="s">
        <v>742</v>
      </c>
      <c r="C1891">
        <v>2020</v>
      </c>
      <c r="D1891" t="s">
        <v>26</v>
      </c>
      <c r="E1891" s="3" t="str">
        <v>Unavailable</v>
      </c>
      <c r="F1891" s="3" t="str">
        <v>Unavailable</v>
      </c>
      <c r="G1891" t="str">
        <v>Unavailable</v>
      </c>
      <c r="H1891" t="str">
        <v>Unavailable</v>
      </c>
      <c r="I1891" t="str">
        <v>Unavailable</v>
      </c>
      <c r="J1891" t="str">
        <v>Unavailable</v>
      </c>
      <c r="K1891" t="str">
        <v>Unavailable</v>
      </c>
      <c r="L1891" t="str">
        <v>Unavailable</v>
      </c>
      <c r="M1891" t="str">
        <v>Unavailable</v>
      </c>
    </row>
    <row r="1892" spans="1:13">
      <c r="A1892" s="9" t="s">
        <v>743</v>
      </c>
      <c r="B1892" s="10" t="s">
        <v>744</v>
      </c>
      <c r="C1892">
        <v>2020</v>
      </c>
      <c r="D1892" t="s">
        <v>26</v>
      </c>
      <c r="E1892" s="3" t="str">
        <v>Unavailable</v>
      </c>
      <c r="F1892" s="3" t="str">
        <v>Unavailable</v>
      </c>
      <c r="G1892" t="str">
        <v>Unavailable</v>
      </c>
      <c r="H1892" t="str">
        <v>Unavailable</v>
      </c>
      <c r="I1892" t="str">
        <v>Unavailable</v>
      </c>
      <c r="J1892" t="str">
        <v>Unavailable</v>
      </c>
      <c r="K1892" t="str">
        <v>Unavailable</v>
      </c>
      <c r="L1892" t="str">
        <v>Unavailable</v>
      </c>
      <c r="M1892" t="str">
        <v>Unavailable</v>
      </c>
    </row>
    <row r="1893" spans="1:13">
      <c r="A1893" s="9" t="s">
        <v>745</v>
      </c>
      <c r="B1893" s="10" t="s">
        <v>746</v>
      </c>
      <c r="C1893">
        <v>2020</v>
      </c>
      <c r="D1893" t="s">
        <v>26</v>
      </c>
      <c r="E1893" s="3" t="str">
        <v>Unavailable</v>
      </c>
      <c r="F1893" s="3" t="str">
        <v>Unavailable</v>
      </c>
      <c r="G1893" t="str">
        <v>Unavailable</v>
      </c>
      <c r="H1893" t="str">
        <v>Unavailable</v>
      </c>
      <c r="I1893" t="str">
        <v>Unavailable</v>
      </c>
      <c r="J1893" t="str">
        <v>Unavailable</v>
      </c>
      <c r="K1893" t="str">
        <v>Unavailable</v>
      </c>
      <c r="L1893" t="str">
        <v>Unavailable</v>
      </c>
      <c r="M1893" t="str">
        <v>Unavailable</v>
      </c>
    </row>
    <row r="1894" spans="1:13">
      <c r="A1894" s="9" t="s">
        <v>747</v>
      </c>
      <c r="B1894" s="10" t="s">
        <v>748</v>
      </c>
      <c r="C1894">
        <v>2020</v>
      </c>
      <c r="D1894" t="s">
        <v>26</v>
      </c>
      <c r="E1894" s="3" t="str">
        <v>Unavailable</v>
      </c>
      <c r="F1894" s="3" t="str">
        <v>Unavailable</v>
      </c>
      <c r="G1894" t="str">
        <v>Unavailable</v>
      </c>
      <c r="H1894" t="str">
        <v>Unavailable</v>
      </c>
      <c r="I1894" t="str">
        <v>Unavailable</v>
      </c>
      <c r="J1894" t="str">
        <v>Unavailable</v>
      </c>
      <c r="K1894" t="str">
        <v>Unavailable</v>
      </c>
      <c r="L1894" t="str">
        <v>Unavailable</v>
      </c>
      <c r="M1894" t="str">
        <v>Unavailable</v>
      </c>
    </row>
    <row r="1895" spans="1:13">
      <c r="A1895" s="9" t="s">
        <v>749</v>
      </c>
      <c r="B1895" s="10" t="s">
        <v>750</v>
      </c>
      <c r="C1895">
        <v>2020</v>
      </c>
      <c r="D1895" t="s">
        <v>26</v>
      </c>
      <c r="E1895" s="3" t="str">
        <v>Unavailable</v>
      </c>
      <c r="F1895" s="3" t="str">
        <v>Unavailable</v>
      </c>
      <c r="G1895" t="str">
        <v>Unavailable</v>
      </c>
      <c r="H1895" t="str">
        <v>Unavailable</v>
      </c>
      <c r="I1895" t="str">
        <v>Unavailable</v>
      </c>
      <c r="J1895" t="str">
        <v>Unavailable</v>
      </c>
      <c r="K1895" t="str">
        <v>Unavailable</v>
      </c>
      <c r="L1895" t="str">
        <v>Unavailable</v>
      </c>
      <c r="M1895" t="str">
        <v>Unavailable</v>
      </c>
    </row>
    <row r="1896" spans="1:13">
      <c r="A1896" s="9" t="s">
        <v>751</v>
      </c>
      <c r="B1896" s="10" t="s">
        <v>752</v>
      </c>
      <c r="C1896">
        <v>2020</v>
      </c>
      <c r="D1896" t="s">
        <v>26</v>
      </c>
      <c r="E1896" s="3" t="str">
        <v>Unavailable</v>
      </c>
      <c r="F1896" s="3" t="str">
        <v>Unavailable</v>
      </c>
      <c r="G1896" t="str">
        <v>Unavailable</v>
      </c>
      <c r="H1896" t="str">
        <v>Unavailable</v>
      </c>
      <c r="I1896" t="str">
        <v>Unavailable</v>
      </c>
      <c r="J1896" t="str">
        <v>Unavailable</v>
      </c>
      <c r="K1896" t="str">
        <v>Unavailable</v>
      </c>
      <c r="L1896" t="str">
        <v>Unavailable</v>
      </c>
      <c r="M1896" t="str">
        <v>Unavailable</v>
      </c>
    </row>
    <row r="1897" spans="1:13">
      <c r="A1897" s="9" t="s">
        <v>753</v>
      </c>
      <c r="B1897" s="10" t="s">
        <v>754</v>
      </c>
      <c r="C1897">
        <v>2020</v>
      </c>
      <c r="D1897" t="s">
        <v>26</v>
      </c>
      <c r="E1897" s="3" t="str">
        <v>Unavailable</v>
      </c>
      <c r="F1897" s="3" t="str">
        <v>Unavailable</v>
      </c>
      <c r="G1897" t="str">
        <v>Unavailable</v>
      </c>
      <c r="H1897" t="str">
        <v>Unavailable</v>
      </c>
      <c r="I1897" t="str">
        <v>Unavailable</v>
      </c>
      <c r="J1897" t="str">
        <v>Unavailable</v>
      </c>
      <c r="K1897" t="str">
        <v>Unavailable</v>
      </c>
      <c r="L1897" t="str">
        <v>Unavailable</v>
      </c>
      <c r="M1897" t="str">
        <v>Unavailable</v>
      </c>
    </row>
    <row r="1898" spans="1:13">
      <c r="A1898" s="9" t="s">
        <v>755</v>
      </c>
      <c r="B1898" s="10" t="s">
        <v>756</v>
      </c>
      <c r="C1898">
        <v>2020</v>
      </c>
      <c r="D1898" t="s">
        <v>26</v>
      </c>
      <c r="E1898" s="3" t="str">
        <v>Unavailable</v>
      </c>
      <c r="F1898" s="3" t="str">
        <v>Unavailable</v>
      </c>
      <c r="G1898" t="str">
        <v>Unavailable</v>
      </c>
      <c r="H1898" t="str">
        <v>Unavailable</v>
      </c>
      <c r="I1898" t="str">
        <v>Unavailable</v>
      </c>
      <c r="J1898" t="str">
        <v>Unavailable</v>
      </c>
      <c r="K1898" t="str">
        <v>Unavailable</v>
      </c>
      <c r="L1898" t="str">
        <v>Unavailable</v>
      </c>
      <c r="M1898" t="str">
        <v>Unavailable</v>
      </c>
    </row>
    <row r="1899" spans="1:13">
      <c r="A1899" s="9" t="s">
        <v>757</v>
      </c>
      <c r="B1899" s="10" t="s">
        <v>758</v>
      </c>
      <c r="C1899">
        <v>2020</v>
      </c>
      <c r="D1899" t="s">
        <v>26</v>
      </c>
      <c r="E1899" s="3" t="str">
        <v>Unavailable</v>
      </c>
      <c r="F1899" s="3" t="str">
        <v>Unavailable</v>
      </c>
      <c r="G1899" t="str">
        <v>Unavailable</v>
      </c>
      <c r="H1899" t="str">
        <v>Unavailable</v>
      </c>
      <c r="I1899" t="str">
        <v>Unavailable</v>
      </c>
      <c r="J1899" t="str">
        <v>Unavailable</v>
      </c>
      <c r="K1899" t="str">
        <v>Unavailable</v>
      </c>
      <c r="L1899" t="str">
        <v>Unavailable</v>
      </c>
      <c r="M1899" t="str">
        <v>Unavailable</v>
      </c>
    </row>
    <row r="1900" spans="1:13">
      <c r="A1900" s="9" t="s">
        <v>759</v>
      </c>
      <c r="B1900" s="10" t="s">
        <v>760</v>
      </c>
      <c r="C1900">
        <v>2020</v>
      </c>
      <c r="D1900" t="s">
        <v>26</v>
      </c>
      <c r="E1900" s="3" t="str">
        <v>Unavailable</v>
      </c>
      <c r="F1900" s="3" t="str">
        <v>Unavailable</v>
      </c>
      <c r="G1900" t="str">
        <v>Unavailable</v>
      </c>
      <c r="H1900" t="str">
        <v>Unavailable</v>
      </c>
      <c r="I1900" t="str">
        <v>Unavailable</v>
      </c>
      <c r="J1900" t="str">
        <v>Unavailable</v>
      </c>
      <c r="K1900" t="str">
        <v>Unavailable</v>
      </c>
      <c r="L1900" t="str">
        <v>Unavailable</v>
      </c>
      <c r="M1900" t="str">
        <v>Unavailable</v>
      </c>
    </row>
    <row r="1901" spans="1:13">
      <c r="A1901" s="9" t="s">
        <v>761</v>
      </c>
      <c r="B1901" s="10" t="s">
        <v>762</v>
      </c>
      <c r="C1901">
        <v>2020</v>
      </c>
      <c r="D1901" t="s">
        <v>26</v>
      </c>
      <c r="E1901" s="3" t="str">
        <v>Unavailable</v>
      </c>
      <c r="F1901" s="3" t="str">
        <v>Unavailable</v>
      </c>
      <c r="G1901" t="str">
        <v>Unavailable</v>
      </c>
      <c r="H1901" t="str">
        <v>Unavailable</v>
      </c>
      <c r="I1901" t="str">
        <v>Unavailable</v>
      </c>
      <c r="J1901" t="str">
        <v>Unavailable</v>
      </c>
      <c r="K1901" t="str">
        <v>Unavailable</v>
      </c>
      <c r="L1901" t="str">
        <v>Unavailable</v>
      </c>
      <c r="M1901" t="str">
        <v>Unavailable</v>
      </c>
    </row>
    <row r="1902" spans="1:13">
      <c r="A1902" s="9" t="s">
        <v>763</v>
      </c>
      <c r="B1902" s="10" t="s">
        <v>764</v>
      </c>
      <c r="C1902">
        <v>2020</v>
      </c>
      <c r="D1902" t="s">
        <v>26</v>
      </c>
      <c r="E1902" s="3" t="str">
        <v>Unavailable</v>
      </c>
      <c r="F1902" s="3" t="str">
        <v>Unavailable</v>
      </c>
      <c r="G1902" t="str">
        <v>Unavailable</v>
      </c>
      <c r="H1902" t="str">
        <v>Unavailable</v>
      </c>
      <c r="I1902" t="str">
        <v>Unavailable</v>
      </c>
      <c r="J1902" t="str">
        <v>Unavailable</v>
      </c>
      <c r="K1902" t="str">
        <v>Unavailable</v>
      </c>
      <c r="L1902" t="str">
        <v>Unavailable</v>
      </c>
      <c r="M1902" t="str">
        <v>Unavailable</v>
      </c>
    </row>
    <row r="1903" spans="1:13">
      <c r="A1903" s="9" t="s">
        <v>765</v>
      </c>
      <c r="B1903" s="10" t="s">
        <v>766</v>
      </c>
      <c r="C1903">
        <v>2020</v>
      </c>
      <c r="D1903" t="s">
        <v>26</v>
      </c>
      <c r="E1903" s="3" t="str">
        <v>Unavailable</v>
      </c>
      <c r="F1903" s="3" t="str">
        <v>Unavailable</v>
      </c>
      <c r="G1903" t="str">
        <v>Unavailable</v>
      </c>
      <c r="H1903" t="str">
        <v>Unavailable</v>
      </c>
      <c r="I1903" t="str">
        <v>Unavailable</v>
      </c>
      <c r="J1903" t="str">
        <v>Unavailable</v>
      </c>
      <c r="K1903" t="str">
        <v>Unavailable</v>
      </c>
      <c r="L1903" t="str">
        <v>Unavailable</v>
      </c>
      <c r="M1903" t="str">
        <v>Unavailable</v>
      </c>
    </row>
    <row r="1904" spans="1:13">
      <c r="A1904" s="9" t="s">
        <v>767</v>
      </c>
      <c r="B1904" s="10" t="s">
        <v>768</v>
      </c>
      <c r="C1904">
        <v>2020</v>
      </c>
      <c r="D1904" t="s">
        <v>26</v>
      </c>
      <c r="E1904" s="3" t="str">
        <v>Unavailable</v>
      </c>
      <c r="F1904" s="3" t="str">
        <v>Unavailable</v>
      </c>
      <c r="G1904" t="str">
        <v>Unavailable</v>
      </c>
      <c r="H1904" t="str">
        <v>Unavailable</v>
      </c>
      <c r="I1904" t="str">
        <v>Unavailable</v>
      </c>
      <c r="J1904" t="str">
        <v>Unavailable</v>
      </c>
      <c r="K1904" t="str">
        <v>Unavailable</v>
      </c>
      <c r="L1904" t="str">
        <v>Unavailable</v>
      </c>
      <c r="M1904" t="str">
        <v>Unavailable</v>
      </c>
    </row>
    <row r="1905" spans="1:13">
      <c r="A1905" s="9" t="s">
        <v>769</v>
      </c>
      <c r="B1905" s="10" t="s">
        <v>770</v>
      </c>
      <c r="C1905">
        <v>2020</v>
      </c>
      <c r="D1905" t="s">
        <v>26</v>
      </c>
      <c r="E1905" s="3" t="str">
        <v>Unavailable</v>
      </c>
      <c r="F1905" s="3" t="str">
        <v>Unavailable</v>
      </c>
      <c r="G1905" t="str">
        <v>Unavailable</v>
      </c>
      <c r="H1905" t="str">
        <v>Unavailable</v>
      </c>
      <c r="I1905" t="str">
        <v>Unavailable</v>
      </c>
      <c r="J1905" t="str">
        <v>Unavailable</v>
      </c>
      <c r="K1905" t="str">
        <v>Unavailable</v>
      </c>
      <c r="L1905" t="str">
        <v>Unavailable</v>
      </c>
      <c r="M1905" t="str">
        <v>Unavailable</v>
      </c>
    </row>
    <row r="1906" spans="1:13">
      <c r="A1906" s="9" t="s">
        <v>771</v>
      </c>
      <c r="B1906" s="10" t="s">
        <v>772</v>
      </c>
      <c r="C1906">
        <v>2020</v>
      </c>
      <c r="D1906" t="s">
        <v>26</v>
      </c>
      <c r="E1906" s="3" t="str">
        <v>Unavailable</v>
      </c>
      <c r="F1906" s="3" t="str">
        <v>Unavailable</v>
      </c>
      <c r="G1906" t="str">
        <v>Unavailable</v>
      </c>
      <c r="H1906" t="str">
        <v>Unavailable</v>
      </c>
      <c r="I1906" t="str">
        <v>Unavailable</v>
      </c>
      <c r="J1906" t="str">
        <v>Unavailable</v>
      </c>
      <c r="K1906" t="str">
        <v>Unavailable</v>
      </c>
      <c r="L1906" t="str">
        <v>Unavailable</v>
      </c>
      <c r="M1906" t="str">
        <v>Unavailable</v>
      </c>
    </row>
    <row r="1907" spans="1:13">
      <c r="A1907" s="9" t="s">
        <v>773</v>
      </c>
      <c r="B1907" s="10" t="s">
        <v>774</v>
      </c>
      <c r="C1907">
        <v>2020</v>
      </c>
      <c r="D1907" t="s">
        <v>26</v>
      </c>
      <c r="E1907" s="3" t="str">
        <v>Unavailable</v>
      </c>
      <c r="F1907" s="3" t="str">
        <v>Unavailable</v>
      </c>
      <c r="G1907" t="str">
        <v>Unavailable</v>
      </c>
      <c r="H1907" t="str">
        <v>Unavailable</v>
      </c>
      <c r="I1907" t="str">
        <v>Unavailable</v>
      </c>
      <c r="J1907" t="str">
        <v>Unavailable</v>
      </c>
      <c r="K1907" t="str">
        <v>Unavailable</v>
      </c>
      <c r="L1907" t="str">
        <v>Unavailable</v>
      </c>
      <c r="M1907" t="str">
        <v>Unavailable</v>
      </c>
    </row>
    <row r="1908" spans="1:13">
      <c r="A1908" s="9" t="s">
        <v>775</v>
      </c>
      <c r="B1908" s="10" t="s">
        <v>776</v>
      </c>
      <c r="C1908">
        <v>2020</v>
      </c>
      <c r="D1908" t="s">
        <v>26</v>
      </c>
      <c r="E1908" s="3" t="str">
        <v>Unavailable</v>
      </c>
      <c r="F1908" s="3" t="str">
        <v>Unavailable</v>
      </c>
      <c r="G1908" t="str">
        <v>Unavailable</v>
      </c>
      <c r="H1908" t="str">
        <v>Unavailable</v>
      </c>
      <c r="I1908" t="str">
        <v>Unavailable</v>
      </c>
      <c r="J1908" t="str">
        <v>Unavailable</v>
      </c>
      <c r="K1908" t="str">
        <v>Unavailable</v>
      </c>
      <c r="L1908" t="str">
        <v>Unavailable</v>
      </c>
      <c r="M1908" t="str">
        <v>Unavailable</v>
      </c>
    </row>
    <row r="1909" spans="1:13">
      <c r="A1909" s="9" t="s">
        <v>777</v>
      </c>
      <c r="B1909" s="10" t="s">
        <v>778</v>
      </c>
      <c r="C1909">
        <v>2020</v>
      </c>
      <c r="D1909" t="s">
        <v>26</v>
      </c>
      <c r="E1909" s="3" t="str">
        <v>Unavailable</v>
      </c>
      <c r="F1909" s="3" t="str">
        <v>Unavailable</v>
      </c>
      <c r="G1909" t="str">
        <v>Unavailable</v>
      </c>
      <c r="H1909" t="str">
        <v>Unavailable</v>
      </c>
      <c r="I1909" t="str">
        <v>Unavailable</v>
      </c>
      <c r="J1909" t="str">
        <v>Unavailable</v>
      </c>
      <c r="K1909" t="str">
        <v>Unavailable</v>
      </c>
      <c r="L1909" t="str">
        <v>Unavailable</v>
      </c>
      <c r="M1909" t="str">
        <v>Unavailable</v>
      </c>
    </row>
    <row r="1910" spans="1:13">
      <c r="A1910" s="9" t="s">
        <v>779</v>
      </c>
      <c r="B1910" s="10" t="s">
        <v>780</v>
      </c>
      <c r="C1910">
        <v>2020</v>
      </c>
      <c r="D1910" t="s">
        <v>26</v>
      </c>
      <c r="E1910" s="3" t="str">
        <v>Unavailable</v>
      </c>
      <c r="F1910" s="3" t="str">
        <v>Unavailable</v>
      </c>
      <c r="G1910" t="str">
        <v>Unavailable</v>
      </c>
      <c r="H1910" t="str">
        <v>Unavailable</v>
      </c>
      <c r="I1910" t="str">
        <v>Unavailable</v>
      </c>
      <c r="J1910" t="str">
        <v>Unavailable</v>
      </c>
      <c r="K1910" t="str">
        <v>Unavailable</v>
      </c>
      <c r="L1910" t="str">
        <v>Unavailable</v>
      </c>
      <c r="M1910" t="str">
        <v>Unavailable</v>
      </c>
    </row>
    <row r="1911" spans="1:13">
      <c r="A1911" s="9" t="s">
        <v>781</v>
      </c>
      <c r="B1911" s="10" t="s">
        <v>782</v>
      </c>
      <c r="C1911">
        <v>2020</v>
      </c>
      <c r="D1911" t="s">
        <v>26</v>
      </c>
      <c r="E1911" s="3" t="str">
        <v>Unavailable</v>
      </c>
      <c r="F1911" s="3" t="str">
        <v>Unavailable</v>
      </c>
      <c r="G1911" t="str">
        <v>Unavailable</v>
      </c>
      <c r="H1911" t="str">
        <v>Unavailable</v>
      </c>
      <c r="I1911" t="str">
        <v>Unavailable</v>
      </c>
      <c r="J1911" t="str">
        <v>Unavailable</v>
      </c>
      <c r="K1911" t="str">
        <v>Unavailable</v>
      </c>
      <c r="L1911" t="str">
        <v>Unavailable</v>
      </c>
      <c r="M1911" t="str">
        <v>Unavailable</v>
      </c>
    </row>
    <row r="1912" spans="1:13">
      <c r="A1912" s="9" t="s">
        <v>24</v>
      </c>
      <c r="B1912" s="10" t="s">
        <v>25</v>
      </c>
      <c r="C1912">
        <v>2019</v>
      </c>
      <c r="D1912" t="s">
        <v>26</v>
      </c>
      <c r="E1912" s="3" cm="1">
        <f t="array" ref="E1912:M2293">_xldudf_WISE(A2:A383, {"Revenue","Gross Profit","General And Administrative Expenses","Interest Expense","Net Income","EBITDA","Gross Profit Ratio","Net Income Ratio","EBITDA Ratio"}, 2019)</f>
        <v>10722812000</v>
      </c>
      <c r="F1912" s="3">
        <v>10722812000</v>
      </c>
      <c r="G1912">
        <v>1035685000</v>
      </c>
      <c r="H1912">
        <v>164702000</v>
      </c>
      <c r="I1912">
        <v>5602066000</v>
      </c>
      <c r="J1912">
        <v>6517709000</v>
      </c>
      <c r="K1912">
        <v>1</v>
      </c>
      <c r="L1912">
        <v>0.52244374000000005</v>
      </c>
      <c r="M1912">
        <v>0.62213549999999995</v>
      </c>
    </row>
    <row r="1913" spans="1:13">
      <c r="A1913" s="9" t="s">
        <v>27</v>
      </c>
      <c r="B1913" s="10" t="s">
        <v>28</v>
      </c>
      <c r="C1913">
        <v>2019</v>
      </c>
      <c r="D1913" t="s">
        <v>26</v>
      </c>
      <c r="E1913" s="3">
        <v>2976943000</v>
      </c>
      <c r="F1913" s="3">
        <v>2976943000</v>
      </c>
      <c r="G1913">
        <v>443908000</v>
      </c>
      <c r="H1913">
        <v>117270000</v>
      </c>
      <c r="I1913">
        <v>991023000</v>
      </c>
      <c r="J1913">
        <v>1310168000</v>
      </c>
      <c r="K1913">
        <v>1</v>
      </c>
      <c r="L1913">
        <v>0.33289955500000001</v>
      </c>
      <c r="M1913">
        <v>0.44443444199999999</v>
      </c>
    </row>
    <row r="1914" spans="1:13">
      <c r="A1914" s="9" t="s">
        <v>29</v>
      </c>
      <c r="B1914" s="10" t="s">
        <v>30</v>
      </c>
      <c r="C1914">
        <v>2019</v>
      </c>
      <c r="D1914" t="s">
        <v>26</v>
      </c>
      <c r="E1914" s="3">
        <v>2818228000</v>
      </c>
      <c r="F1914" s="3">
        <v>2818228000</v>
      </c>
      <c r="G1914">
        <v>320322000</v>
      </c>
      <c r="H1914">
        <v>131008999</v>
      </c>
      <c r="I1914">
        <v>239461000</v>
      </c>
      <c r="J1914">
        <v>384862000</v>
      </c>
      <c r="K1914">
        <v>1</v>
      </c>
      <c r="L1914">
        <v>8.4968639999999998E-2</v>
      </c>
      <c r="M1914">
        <v>0.167842346</v>
      </c>
    </row>
    <row r="1915" spans="1:13">
      <c r="A1915" s="9" t="s">
        <v>31</v>
      </c>
      <c r="B1915" s="10" t="s">
        <v>32</v>
      </c>
      <c r="C1915">
        <v>2019</v>
      </c>
      <c r="D1915" t="s">
        <v>26</v>
      </c>
      <c r="E1915" s="3">
        <v>6853108000</v>
      </c>
      <c r="F1915" s="3">
        <v>6853108000</v>
      </c>
      <c r="G1915">
        <v>0</v>
      </c>
      <c r="H1915">
        <v>40759000</v>
      </c>
      <c r="I1915">
        <v>3114966000</v>
      </c>
      <c r="J1915">
        <v>3830426000</v>
      </c>
      <c r="K1915">
        <v>1</v>
      </c>
      <c r="L1915">
        <v>0.45453333000000001</v>
      </c>
      <c r="M1915">
        <v>0.55893267700000004</v>
      </c>
    </row>
    <row r="1916" spans="1:13">
      <c r="A1916" s="9" t="s">
        <v>33</v>
      </c>
      <c r="B1916" s="10" t="s">
        <v>34</v>
      </c>
      <c r="C1916">
        <v>2019</v>
      </c>
      <c r="D1916" t="s">
        <v>26</v>
      </c>
      <c r="E1916" s="3">
        <v>9389310000</v>
      </c>
      <c r="F1916" s="3">
        <v>9389310000</v>
      </c>
      <c r="G1916">
        <v>1350636000</v>
      </c>
      <c r="H1916">
        <v>124280000</v>
      </c>
      <c r="I1916">
        <v>2830320000</v>
      </c>
      <c r="J1916">
        <v>3494857000</v>
      </c>
      <c r="K1916">
        <v>1</v>
      </c>
      <c r="L1916">
        <v>0.30144068099999999</v>
      </c>
      <c r="M1916">
        <v>0.39638088399999999</v>
      </c>
    </row>
    <row r="1917" spans="1:13">
      <c r="A1917" s="9" t="s">
        <v>35</v>
      </c>
      <c r="B1917" s="10" t="s">
        <v>36</v>
      </c>
      <c r="C1917">
        <v>2019</v>
      </c>
      <c r="D1917" t="s">
        <v>26</v>
      </c>
      <c r="E1917" s="3">
        <v>6717934000</v>
      </c>
      <c r="F1917" s="3">
        <v>6717934000</v>
      </c>
      <c r="G1917">
        <v>610782000</v>
      </c>
      <c r="H1917">
        <v>85129000</v>
      </c>
      <c r="I1917">
        <v>3023235000</v>
      </c>
      <c r="J1917">
        <v>3794126000</v>
      </c>
      <c r="K1917">
        <v>1</v>
      </c>
      <c r="L1917">
        <v>0.45002451700000001</v>
      </c>
      <c r="M1917">
        <v>0.56643307300000001</v>
      </c>
    </row>
    <row r="1918" spans="1:13">
      <c r="A1918" s="9" t="s">
        <v>37</v>
      </c>
      <c r="B1918" s="10" t="s">
        <v>38</v>
      </c>
      <c r="C1918">
        <v>2019</v>
      </c>
      <c r="D1918" t="s">
        <v>26</v>
      </c>
      <c r="E1918" s="3">
        <v>596075295</v>
      </c>
      <c r="F1918" s="3">
        <v>274095864</v>
      </c>
      <c r="G1918">
        <v>39932091</v>
      </c>
      <c r="H1918">
        <v>0</v>
      </c>
      <c r="I1918">
        <v>153293786</v>
      </c>
      <c r="J1918">
        <v>174493455</v>
      </c>
      <c r="K1918">
        <v>0.459834297</v>
      </c>
      <c r="L1918">
        <v>0.25717184900000001</v>
      </c>
      <c r="M1918">
        <v>0.29273727900000002</v>
      </c>
    </row>
    <row r="1919" spans="1:13">
      <c r="A1919" s="9" t="s">
        <v>39</v>
      </c>
      <c r="B1919" s="10" t="s">
        <v>40</v>
      </c>
      <c r="C1919">
        <v>2019</v>
      </c>
      <c r="D1919" t="s">
        <v>26</v>
      </c>
      <c r="E1919" s="3">
        <v>19460415000</v>
      </c>
      <c r="F1919" s="3">
        <v>19460415000</v>
      </c>
      <c r="G1919">
        <v>2532213000</v>
      </c>
      <c r="H1919">
        <v>0</v>
      </c>
      <c r="I1919">
        <v>10158527000</v>
      </c>
      <c r="J1919">
        <v>12379680000</v>
      </c>
      <c r="K1919">
        <v>1</v>
      </c>
      <c r="L1919">
        <v>0.52200978200000003</v>
      </c>
      <c r="M1919">
        <v>0.63735336600000003</v>
      </c>
    </row>
    <row r="1920" spans="1:13">
      <c r="A1920" s="9" t="s">
        <v>41</v>
      </c>
      <c r="B1920" s="10" t="s">
        <v>42</v>
      </c>
      <c r="C1920">
        <v>2019</v>
      </c>
      <c r="D1920" t="s">
        <v>26</v>
      </c>
      <c r="E1920" s="3">
        <v>3945347000</v>
      </c>
      <c r="F1920" s="3">
        <v>3945347000</v>
      </c>
      <c r="G1920">
        <v>523517000</v>
      </c>
      <c r="H1920">
        <v>95391000</v>
      </c>
      <c r="I1920">
        <v>1243740000</v>
      </c>
      <c r="J1920">
        <v>1635647000</v>
      </c>
      <c r="K1920">
        <v>1</v>
      </c>
      <c r="L1920">
        <v>0.31524223299999998</v>
      </c>
      <c r="M1920">
        <v>0.414576208</v>
      </c>
    </row>
    <row r="1921" spans="1:13">
      <c r="A1921" s="9" t="s">
        <v>43</v>
      </c>
      <c r="B1921" s="10" t="s">
        <v>44</v>
      </c>
      <c r="C1921">
        <v>2019</v>
      </c>
      <c r="D1921" t="s">
        <v>26</v>
      </c>
      <c r="E1921" s="3">
        <v>5604324000</v>
      </c>
      <c r="F1921" s="3">
        <v>5604324000</v>
      </c>
      <c r="G1921">
        <v>720985000</v>
      </c>
      <c r="H1921">
        <v>0</v>
      </c>
      <c r="I1921">
        <v>2816456000</v>
      </c>
      <c r="J1921">
        <v>3100539000</v>
      </c>
      <c r="K1921">
        <v>1</v>
      </c>
      <c r="L1921">
        <v>0.50255053100000002</v>
      </c>
      <c r="M1921">
        <v>0.55130895400000002</v>
      </c>
    </row>
    <row r="1922" spans="1:13">
      <c r="A1922" s="9" t="s">
        <v>45</v>
      </c>
      <c r="B1922" s="10" t="s">
        <v>46</v>
      </c>
      <c r="C1922">
        <v>2019</v>
      </c>
      <c r="D1922" t="s">
        <v>26</v>
      </c>
      <c r="E1922" s="3">
        <v>20806978000</v>
      </c>
      <c r="F1922" s="3">
        <v>20806978000</v>
      </c>
      <c r="G1922">
        <v>1560021000</v>
      </c>
      <c r="H1922">
        <v>440746000</v>
      </c>
      <c r="I1922">
        <v>11401436000</v>
      </c>
      <c r="J1922">
        <v>13784513000</v>
      </c>
      <c r="K1922">
        <v>1</v>
      </c>
      <c r="L1922">
        <v>0.54796213100000002</v>
      </c>
      <c r="M1922">
        <v>0.65853306499999997</v>
      </c>
    </row>
    <row r="1923" spans="1:13">
      <c r="A1923" s="9" t="s">
        <v>47</v>
      </c>
      <c r="B1923" s="10" t="s">
        <v>48</v>
      </c>
      <c r="C1923">
        <v>2019</v>
      </c>
      <c r="D1923" t="s">
        <v>26</v>
      </c>
      <c r="E1923" s="3">
        <v>199735000</v>
      </c>
      <c r="F1923" s="3">
        <v>194030000</v>
      </c>
      <c r="G1923">
        <v>15445000</v>
      </c>
      <c r="H1923">
        <v>93767000</v>
      </c>
      <c r="I1923">
        <v>70010000</v>
      </c>
      <c r="J1923">
        <v>0</v>
      </c>
      <c r="K1923">
        <v>0.97143715399999997</v>
      </c>
      <c r="L1923">
        <v>0.35051443199999999</v>
      </c>
      <c r="M1923">
        <v>0.52850026299999997</v>
      </c>
    </row>
    <row r="1924" spans="1:13">
      <c r="A1924" s="9" t="s">
        <v>49</v>
      </c>
      <c r="B1924" s="10" t="s">
        <v>50</v>
      </c>
      <c r="C1924">
        <v>2019</v>
      </c>
      <c r="D1924" t="s">
        <v>26</v>
      </c>
      <c r="E1924" s="3">
        <v>173578159</v>
      </c>
      <c r="F1924" s="3">
        <v>31050819</v>
      </c>
      <c r="G1924">
        <v>9609454</v>
      </c>
      <c r="H1924">
        <v>137200554</v>
      </c>
      <c r="I1924">
        <v>54661224</v>
      </c>
      <c r="J1924">
        <v>0</v>
      </c>
      <c r="K1924">
        <v>0.178886671</v>
      </c>
      <c r="L1924">
        <v>0.31490842099999999</v>
      </c>
      <c r="M1924">
        <v>0.48423214399999998</v>
      </c>
    </row>
    <row r="1925" spans="1:13">
      <c r="A1925" s="9" t="s">
        <v>51</v>
      </c>
      <c r="B1925" s="10" t="s">
        <v>52</v>
      </c>
      <c r="C1925">
        <v>2019</v>
      </c>
      <c r="D1925" t="s">
        <v>26</v>
      </c>
      <c r="E1925" s="3">
        <v>1189450000</v>
      </c>
      <c r="F1925" s="3">
        <v>71935000</v>
      </c>
      <c r="G1925">
        <v>20253000</v>
      </c>
      <c r="H1925">
        <v>54042000</v>
      </c>
      <c r="I1925">
        <v>-144384000</v>
      </c>
      <c r="J1925">
        <v>60705000</v>
      </c>
      <c r="K1925">
        <v>6.0477532000000001E-2</v>
      </c>
      <c r="L1925">
        <v>-0.121387196</v>
      </c>
      <c r="M1925">
        <v>5.1036193000000001E-2</v>
      </c>
    </row>
    <row r="1926" spans="1:13">
      <c r="A1926" s="9" t="s">
        <v>53</v>
      </c>
      <c r="B1926" s="10" t="s">
        <v>54</v>
      </c>
      <c r="C1926">
        <v>2019</v>
      </c>
      <c r="D1926" t="s">
        <v>26</v>
      </c>
      <c r="E1926" s="3">
        <v>691077493</v>
      </c>
      <c r="F1926" s="3">
        <v>141709869</v>
      </c>
      <c r="G1926">
        <v>12487118</v>
      </c>
      <c r="H1926">
        <v>24821843</v>
      </c>
      <c r="I1926">
        <v>6127972</v>
      </c>
      <c r="J1926">
        <v>127684861</v>
      </c>
      <c r="K1926">
        <v>0.205056409</v>
      </c>
      <c r="L1926">
        <v>8.8672720000000007E-3</v>
      </c>
      <c r="M1926">
        <v>0.18283443199999999</v>
      </c>
    </row>
    <row r="1927" spans="1:13">
      <c r="A1927" s="9" t="s">
        <v>55</v>
      </c>
      <c r="B1927" s="10" t="s">
        <v>56</v>
      </c>
      <c r="C1927">
        <v>2019</v>
      </c>
      <c r="D1927" t="s">
        <v>26</v>
      </c>
      <c r="E1927" s="3">
        <v>534561496</v>
      </c>
      <c r="F1927" s="3">
        <v>134538602</v>
      </c>
      <c r="G1927">
        <v>7522700</v>
      </c>
      <c r="H1927">
        <v>159440</v>
      </c>
      <c r="I1927">
        <v>59385672</v>
      </c>
      <c r="J1927">
        <v>96677803</v>
      </c>
      <c r="K1927">
        <v>0.25168030800000002</v>
      </c>
      <c r="L1927">
        <v>0.111092311</v>
      </c>
      <c r="M1927">
        <v>0.18247539700000001</v>
      </c>
    </row>
    <row r="1928" spans="1:13">
      <c r="A1928" s="9" t="s">
        <v>57</v>
      </c>
      <c r="B1928" s="10" t="s">
        <v>58</v>
      </c>
      <c r="C1928">
        <v>2019</v>
      </c>
      <c r="D1928" t="s">
        <v>26</v>
      </c>
      <c r="E1928" s="3">
        <v>17736278586</v>
      </c>
      <c r="F1928" s="3">
        <v>2303718586</v>
      </c>
      <c r="G1928">
        <v>222928998</v>
      </c>
      <c r="H1928">
        <v>2176687926</v>
      </c>
      <c r="I1928">
        <v>-1528137524</v>
      </c>
      <c r="J1928">
        <v>5745153136</v>
      </c>
      <c r="K1928">
        <v>0.12988737</v>
      </c>
      <c r="L1928">
        <v>-8.6158859000000004E-2</v>
      </c>
      <c r="M1928">
        <v>0.320849196</v>
      </c>
    </row>
    <row r="1929" spans="1:13">
      <c r="A1929" s="9" t="s">
        <v>59</v>
      </c>
      <c r="B1929" s="10" t="s">
        <v>60</v>
      </c>
      <c r="C1929">
        <v>2019</v>
      </c>
      <c r="D1929" t="s">
        <v>26</v>
      </c>
      <c r="E1929" s="3">
        <v>1867111703</v>
      </c>
      <c r="F1929" s="3">
        <v>738351312</v>
      </c>
      <c r="G1929">
        <v>41815047</v>
      </c>
      <c r="H1929">
        <v>80164575</v>
      </c>
      <c r="I1929">
        <v>29696043</v>
      </c>
      <c r="J1929">
        <v>205047908</v>
      </c>
      <c r="K1929">
        <v>0.39545106499999999</v>
      </c>
      <c r="L1929">
        <v>1.5904802999999999E-2</v>
      </c>
      <c r="M1929">
        <v>7.4041174000000001E-2</v>
      </c>
    </row>
    <row r="1930" spans="1:13">
      <c r="A1930" s="9" t="s">
        <v>61</v>
      </c>
      <c r="B1930" s="10" t="s">
        <v>62</v>
      </c>
      <c r="C1930">
        <v>2019</v>
      </c>
      <c r="D1930" t="s">
        <v>26</v>
      </c>
      <c r="E1930" s="3">
        <v>232351000</v>
      </c>
      <c r="F1930" s="3">
        <v>-14845000</v>
      </c>
      <c r="G1930">
        <v>18803000</v>
      </c>
      <c r="H1930">
        <v>22202000</v>
      </c>
      <c r="I1930">
        <v>-116207000</v>
      </c>
      <c r="J1930">
        <v>-59677000</v>
      </c>
      <c r="K1930">
        <v>-6.3890406999999996E-2</v>
      </c>
      <c r="L1930">
        <v>-0.50013557099999995</v>
      </c>
      <c r="M1930">
        <v>-0.191017039</v>
      </c>
    </row>
    <row r="1931" spans="1:13">
      <c r="A1931" s="9" t="s">
        <v>63</v>
      </c>
      <c r="B1931" s="10" t="s">
        <v>64</v>
      </c>
      <c r="C1931">
        <v>2019</v>
      </c>
      <c r="D1931" t="s">
        <v>26</v>
      </c>
      <c r="E1931" s="3">
        <v>882822000</v>
      </c>
      <c r="F1931" s="3">
        <v>165646000</v>
      </c>
      <c r="G1931">
        <v>23538000</v>
      </c>
      <c r="H1931">
        <v>1020000</v>
      </c>
      <c r="I1931">
        <v>-50860000</v>
      </c>
      <c r="J1931">
        <v>-16981000</v>
      </c>
      <c r="K1931">
        <v>0.18763238800000001</v>
      </c>
      <c r="L1931">
        <v>-5.7610707999999997E-2</v>
      </c>
      <c r="M1931">
        <v>-1.1212906E-2</v>
      </c>
    </row>
    <row r="1932" spans="1:13">
      <c r="A1932" s="9" t="s">
        <v>65</v>
      </c>
      <c r="B1932" s="10" t="s">
        <v>66</v>
      </c>
      <c r="C1932">
        <v>2019</v>
      </c>
      <c r="D1932" t="s">
        <v>26</v>
      </c>
      <c r="E1932" s="3">
        <v>724405179</v>
      </c>
      <c r="F1932" s="3">
        <v>61650651</v>
      </c>
      <c r="G1932">
        <v>14444104</v>
      </c>
      <c r="H1932">
        <v>0</v>
      </c>
      <c r="I1932">
        <v>22118397</v>
      </c>
      <c r="J1932">
        <v>45733371</v>
      </c>
      <c r="K1932">
        <v>8.5105205000000003E-2</v>
      </c>
      <c r="L1932">
        <v>3.0533185000000001E-2</v>
      </c>
      <c r="M1932">
        <v>4.1687896000000002E-2</v>
      </c>
    </row>
    <row r="1933" spans="1:13">
      <c r="A1933" s="9" t="s">
        <v>67</v>
      </c>
      <c r="B1933" s="10" t="s">
        <v>68</v>
      </c>
      <c r="C1933">
        <v>2019</v>
      </c>
      <c r="D1933" t="s">
        <v>26</v>
      </c>
      <c r="E1933" s="3">
        <v>2235233000</v>
      </c>
      <c r="F1933" s="3">
        <v>246060000</v>
      </c>
      <c r="G1933">
        <v>17311000</v>
      </c>
      <c r="H1933">
        <v>0</v>
      </c>
      <c r="I1933">
        <v>26632000</v>
      </c>
      <c r="J1933">
        <v>145589000</v>
      </c>
      <c r="K1933">
        <v>0.11008248399999999</v>
      </c>
      <c r="L1933">
        <v>1.1914642E-2</v>
      </c>
      <c r="M1933">
        <v>5.5069426999999997E-2</v>
      </c>
    </row>
    <row r="1934" spans="1:13">
      <c r="A1934" s="9" t="s">
        <v>69</v>
      </c>
      <c r="B1934" s="10" t="s">
        <v>70</v>
      </c>
      <c r="C1934">
        <v>2019</v>
      </c>
      <c r="D1934" t="s">
        <v>26</v>
      </c>
      <c r="E1934" s="3">
        <v>577555531</v>
      </c>
      <c r="F1934" s="3">
        <v>50706037</v>
      </c>
      <c r="G1934">
        <v>6753733</v>
      </c>
      <c r="H1934">
        <v>10808513</v>
      </c>
      <c r="I1934">
        <v>-40192684</v>
      </c>
      <c r="J1934">
        <v>5171837</v>
      </c>
      <c r="K1934">
        <v>8.7794219000000007E-2</v>
      </c>
      <c r="L1934">
        <v>-6.9591029999999998E-2</v>
      </c>
      <c r="M1934">
        <v>8.9547010000000007E-3</v>
      </c>
    </row>
    <row r="1935" spans="1:13">
      <c r="A1935" s="9" t="s">
        <v>71</v>
      </c>
      <c r="B1935" s="10" t="s">
        <v>72</v>
      </c>
      <c r="C1935">
        <v>2019</v>
      </c>
      <c r="D1935" t="s">
        <v>26</v>
      </c>
      <c r="E1935" s="3">
        <v>959275171</v>
      </c>
      <c r="F1935" s="3">
        <v>33384291</v>
      </c>
      <c r="G1935">
        <v>41649523</v>
      </c>
      <c r="H1935">
        <v>19446329</v>
      </c>
      <c r="I1935">
        <v>-38463736</v>
      </c>
      <c r="J1935">
        <v>27671696</v>
      </c>
      <c r="K1935">
        <v>3.4801578999999999E-2</v>
      </c>
      <c r="L1935">
        <v>-4.0096666000000003E-2</v>
      </c>
      <c r="M1935">
        <v>2.8846462999999999E-2</v>
      </c>
    </row>
    <row r="1936" spans="1:13">
      <c r="A1936" s="9" t="s">
        <v>73</v>
      </c>
      <c r="B1936" s="10" t="s">
        <v>74</v>
      </c>
      <c r="C1936">
        <v>2019</v>
      </c>
      <c r="D1936" t="s">
        <v>26</v>
      </c>
      <c r="E1936" s="3">
        <v>671553134</v>
      </c>
      <c r="F1936" s="3">
        <v>13178134</v>
      </c>
      <c r="G1936">
        <v>8279641</v>
      </c>
      <c r="H1936">
        <v>14277357</v>
      </c>
      <c r="I1936">
        <v>-26828587</v>
      </c>
      <c r="J1936">
        <v>16205477</v>
      </c>
      <c r="K1936">
        <v>1.9623367999999999E-2</v>
      </c>
      <c r="L1936">
        <v>-3.9950059000000003E-2</v>
      </c>
      <c r="M1936">
        <v>3.0133967000000001E-2</v>
      </c>
    </row>
    <row r="1937" spans="1:13">
      <c r="A1937" s="9" t="s">
        <v>75</v>
      </c>
      <c r="B1937" s="10" t="s">
        <v>76</v>
      </c>
      <c r="C1937">
        <v>2019</v>
      </c>
      <c r="D1937" t="s">
        <v>26</v>
      </c>
      <c r="E1937" s="3">
        <v>689867428</v>
      </c>
      <c r="F1937" s="3">
        <v>-34485946</v>
      </c>
      <c r="G1937">
        <v>14403845</v>
      </c>
      <c r="H1937">
        <v>26939983</v>
      </c>
      <c r="I1937">
        <v>-69299897</v>
      </c>
      <c r="J1937">
        <v>-19244504</v>
      </c>
      <c r="K1937">
        <v>-4.9989236999999999E-2</v>
      </c>
      <c r="L1937">
        <v>-0.10045393399999999</v>
      </c>
      <c r="M1937">
        <v>-2.7404396000000001E-2</v>
      </c>
    </row>
    <row r="1938" spans="1:13">
      <c r="A1938" s="9" t="s">
        <v>77</v>
      </c>
      <c r="B1938" s="10" t="s">
        <v>78</v>
      </c>
      <c r="C1938">
        <v>2019</v>
      </c>
      <c r="D1938" t="s">
        <v>26</v>
      </c>
      <c r="E1938" s="3">
        <v>293811329</v>
      </c>
      <c r="F1938" s="3">
        <v>32737508</v>
      </c>
      <c r="G1938">
        <v>48927307</v>
      </c>
      <c r="H1938">
        <v>0</v>
      </c>
      <c r="I1938">
        <v>-26286335</v>
      </c>
      <c r="J1938">
        <v>98321671</v>
      </c>
      <c r="K1938">
        <v>0.111423573</v>
      </c>
      <c r="L1938">
        <v>-8.9466717000000001E-2</v>
      </c>
      <c r="M1938">
        <v>0.33464220500000003</v>
      </c>
    </row>
    <row r="1939" spans="1:13">
      <c r="A1939" s="9" t="s">
        <v>79</v>
      </c>
      <c r="B1939" s="10" t="s">
        <v>80</v>
      </c>
      <c r="C1939">
        <v>2019</v>
      </c>
      <c r="D1939" t="s">
        <v>26</v>
      </c>
      <c r="E1939" s="3">
        <v>2190253324</v>
      </c>
      <c r="F1939" s="3">
        <v>1273002829</v>
      </c>
      <c r="G1939">
        <v>143793377</v>
      </c>
      <c r="H1939">
        <v>41036749</v>
      </c>
      <c r="I1939">
        <v>185588723</v>
      </c>
      <c r="J1939">
        <v>518165962</v>
      </c>
      <c r="K1939">
        <v>0.58121259999999997</v>
      </c>
      <c r="L1939">
        <v>8.4733907999999997E-2</v>
      </c>
      <c r="M1939">
        <v>0.24261730500000001</v>
      </c>
    </row>
    <row r="1940" spans="1:13">
      <c r="A1940" s="9" t="s">
        <v>81</v>
      </c>
      <c r="B1940" s="10" t="s">
        <v>82</v>
      </c>
      <c r="C1940">
        <v>2019</v>
      </c>
      <c r="D1940" t="s">
        <v>26</v>
      </c>
      <c r="E1940" s="3">
        <v>1110019000</v>
      </c>
      <c r="F1940" s="3">
        <v>272080000</v>
      </c>
      <c r="G1940">
        <v>58779000</v>
      </c>
      <c r="H1940">
        <v>30629000</v>
      </c>
      <c r="I1940">
        <v>-142989000</v>
      </c>
      <c r="J1940">
        <v>341568000</v>
      </c>
      <c r="K1940">
        <v>0.24511292200000001</v>
      </c>
      <c r="L1940">
        <v>-0.128816714</v>
      </c>
      <c r="M1940">
        <v>0.23140775099999999</v>
      </c>
    </row>
    <row r="1941" spans="1:13">
      <c r="A1941" s="9" t="s">
        <v>83</v>
      </c>
      <c r="B1941" s="10" t="s">
        <v>84</v>
      </c>
      <c r="C1941">
        <v>2019</v>
      </c>
      <c r="D1941" t="s">
        <v>26</v>
      </c>
      <c r="E1941" s="3">
        <v>942075242</v>
      </c>
      <c r="F1941" s="3">
        <v>359302516</v>
      </c>
      <c r="G1941">
        <v>20123086</v>
      </c>
      <c r="H1941">
        <v>52400524</v>
      </c>
      <c r="I1941">
        <v>205920845</v>
      </c>
      <c r="J1941">
        <v>464268174</v>
      </c>
      <c r="K1941">
        <v>0.38139471200000002</v>
      </c>
      <c r="L1941">
        <v>0.218582164</v>
      </c>
      <c r="M1941">
        <v>0.50363340700000003</v>
      </c>
    </row>
    <row r="1942" spans="1:13">
      <c r="A1942" s="9" t="s">
        <v>85</v>
      </c>
      <c r="B1942" s="10" t="s">
        <v>1</v>
      </c>
      <c r="C1942">
        <v>2019</v>
      </c>
      <c r="D1942" t="s">
        <v>26</v>
      </c>
      <c r="E1942" s="3">
        <v>1512298527</v>
      </c>
      <c r="F1942" s="3">
        <v>379806580</v>
      </c>
      <c r="G1942">
        <v>10949030</v>
      </c>
      <c r="H1942">
        <v>1218751</v>
      </c>
      <c r="I1942">
        <v>272086393</v>
      </c>
      <c r="J1942">
        <v>316868986</v>
      </c>
      <c r="K1942">
        <v>0.25114524199999999</v>
      </c>
      <c r="L1942">
        <v>0.17991579599999999</v>
      </c>
      <c r="M1942">
        <v>0.20081301300000001</v>
      </c>
    </row>
    <row r="1943" spans="1:13">
      <c r="A1943" s="9" t="s">
        <v>86</v>
      </c>
      <c r="B1943" s="10" t="s">
        <v>87</v>
      </c>
      <c r="C1943">
        <v>2019</v>
      </c>
      <c r="D1943" t="s">
        <v>26</v>
      </c>
      <c r="E1943" s="3">
        <v>42035691</v>
      </c>
      <c r="F1943" s="3">
        <v>9810100</v>
      </c>
      <c r="G1943">
        <v>4251455</v>
      </c>
      <c r="H1943">
        <v>41044</v>
      </c>
      <c r="I1943">
        <v>-1428182</v>
      </c>
      <c r="J1943">
        <v>363527</v>
      </c>
      <c r="K1943">
        <v>0.23337548999999999</v>
      </c>
      <c r="L1943">
        <v>-3.3975461999999998E-2</v>
      </c>
      <c r="M1943">
        <v>-3.7207642999999999E-2</v>
      </c>
    </row>
    <row r="1944" spans="1:13">
      <c r="A1944" s="9" t="s">
        <v>88</v>
      </c>
      <c r="B1944" s="10" t="s">
        <v>89</v>
      </c>
      <c r="C1944">
        <v>2019</v>
      </c>
      <c r="D1944" t="s">
        <v>26</v>
      </c>
      <c r="E1944" s="3">
        <v>716004723</v>
      </c>
      <c r="F1944" s="3">
        <v>70823155</v>
      </c>
      <c r="G1944">
        <v>19872386</v>
      </c>
      <c r="H1944">
        <v>321466</v>
      </c>
      <c r="I1944">
        <v>38574084</v>
      </c>
      <c r="J1944">
        <v>51174766</v>
      </c>
      <c r="K1944">
        <v>9.8914369000000002E-2</v>
      </c>
      <c r="L1944">
        <v>5.3874063999999999E-2</v>
      </c>
      <c r="M1944">
        <v>6.6003181999999994E-2</v>
      </c>
    </row>
    <row r="1945" spans="1:13">
      <c r="A1945" s="9" t="s">
        <v>90</v>
      </c>
      <c r="B1945" s="10" t="s">
        <v>91</v>
      </c>
      <c r="C1945">
        <v>2019</v>
      </c>
      <c r="D1945" t="s">
        <v>26</v>
      </c>
      <c r="E1945" s="3">
        <v>1958092512</v>
      </c>
      <c r="F1945" s="3">
        <v>326428340</v>
      </c>
      <c r="G1945">
        <v>77493163</v>
      </c>
      <c r="H1945">
        <v>0</v>
      </c>
      <c r="I1945">
        <v>165948175</v>
      </c>
      <c r="J1945">
        <v>220209892</v>
      </c>
      <c r="K1945">
        <v>0.166707312</v>
      </c>
      <c r="L1945">
        <v>8.4749915999999995E-2</v>
      </c>
      <c r="M1945">
        <v>0.111904912</v>
      </c>
    </row>
    <row r="1946" spans="1:13">
      <c r="A1946" s="9" t="s">
        <v>92</v>
      </c>
      <c r="B1946" s="10" t="s">
        <v>93</v>
      </c>
      <c r="C1946">
        <v>2019</v>
      </c>
      <c r="D1946" t="s">
        <v>26</v>
      </c>
      <c r="E1946" s="3" t="str">
        <v>Unavailable</v>
      </c>
      <c r="F1946" s="3" t="str">
        <v>Unavailable</v>
      </c>
      <c r="G1946" t="str">
        <v>Unavailable</v>
      </c>
      <c r="H1946" t="str">
        <v>Unavailable</v>
      </c>
      <c r="I1946" t="str">
        <v>Unavailable</v>
      </c>
      <c r="J1946" t="str">
        <v>Unavailable</v>
      </c>
      <c r="K1946" t="str">
        <v>Unavailable</v>
      </c>
      <c r="L1946" t="str">
        <v>Unavailable</v>
      </c>
      <c r="M1946" t="str">
        <v>Unavailable</v>
      </c>
    </row>
    <row r="1947" spans="1:13">
      <c r="A1947" s="9" t="s">
        <v>94</v>
      </c>
      <c r="B1947" s="10" t="s">
        <v>95</v>
      </c>
      <c r="C1947">
        <v>2019</v>
      </c>
      <c r="D1947" t="s">
        <v>26</v>
      </c>
      <c r="E1947" s="3">
        <v>527239600</v>
      </c>
      <c r="F1947" s="3">
        <v>59458969</v>
      </c>
      <c r="G1947">
        <v>10240944</v>
      </c>
      <c r="H1947">
        <v>38248776</v>
      </c>
      <c r="I1947">
        <v>-84075501</v>
      </c>
      <c r="J1947">
        <v>81243727</v>
      </c>
      <c r="K1947">
        <v>0.112774096</v>
      </c>
      <c r="L1947">
        <v>-0.15946355500000001</v>
      </c>
      <c r="M1947">
        <v>0.15409261199999999</v>
      </c>
    </row>
    <row r="1948" spans="1:13">
      <c r="A1948" s="9" t="s">
        <v>96</v>
      </c>
      <c r="B1948" s="10" t="s">
        <v>97</v>
      </c>
      <c r="C1948">
        <v>2019</v>
      </c>
      <c r="D1948" t="s">
        <v>26</v>
      </c>
      <c r="E1948" s="3">
        <v>139737384000</v>
      </c>
      <c r="F1948" s="3">
        <v>35695421000</v>
      </c>
      <c r="G1948">
        <v>8285355000</v>
      </c>
      <c r="H1948">
        <v>1737794000</v>
      </c>
      <c r="I1948">
        <v>5563271000</v>
      </c>
      <c r="J1948">
        <v>25719066000</v>
      </c>
      <c r="K1948">
        <v>0.25544646700000001</v>
      </c>
      <c r="L1948">
        <v>3.9812330999999999E-2</v>
      </c>
      <c r="M1948">
        <v>0.18405286600000001</v>
      </c>
    </row>
    <row r="1949" spans="1:13">
      <c r="A1949" s="9" t="s">
        <v>98</v>
      </c>
      <c r="B1949" s="10" t="s">
        <v>99</v>
      </c>
      <c r="C1949">
        <v>2019</v>
      </c>
      <c r="D1949" t="s">
        <v>26</v>
      </c>
      <c r="E1949" s="3">
        <v>3287582000</v>
      </c>
      <c r="F1949" s="3">
        <v>1694025000</v>
      </c>
      <c r="G1949">
        <v>148200000</v>
      </c>
      <c r="H1949">
        <v>26705000</v>
      </c>
      <c r="I1949">
        <v>1473919000</v>
      </c>
      <c r="J1949">
        <v>1945104000</v>
      </c>
      <c r="K1949">
        <v>0.51527992300000003</v>
      </c>
      <c r="L1949">
        <v>0.44832919799999998</v>
      </c>
      <c r="M1949">
        <v>0.63160280099999999</v>
      </c>
    </row>
    <row r="1950" spans="1:13">
      <c r="A1950" s="9" t="s">
        <v>100</v>
      </c>
      <c r="B1950" s="10" t="s">
        <v>101</v>
      </c>
      <c r="C1950">
        <v>2019</v>
      </c>
      <c r="D1950" t="s">
        <v>26</v>
      </c>
      <c r="E1950" s="3">
        <v>22798404</v>
      </c>
      <c r="F1950" s="3">
        <v>22792879</v>
      </c>
      <c r="G1950">
        <v>3138400</v>
      </c>
      <c r="H1950">
        <v>32655</v>
      </c>
      <c r="I1950">
        <v>17170699</v>
      </c>
      <c r="J1950">
        <v>19698184</v>
      </c>
      <c r="K1950">
        <v>0.99975765900000002</v>
      </c>
      <c r="L1950">
        <v>0.75315355399999995</v>
      </c>
      <c r="M1950">
        <v>0.86234124099999998</v>
      </c>
    </row>
    <row r="1951" spans="1:13">
      <c r="A1951" s="9" t="s">
        <v>102</v>
      </c>
      <c r="B1951" s="10" t="s">
        <v>103</v>
      </c>
      <c r="C1951">
        <v>2019</v>
      </c>
      <c r="D1951" t="s">
        <v>26</v>
      </c>
      <c r="E1951" s="3">
        <v>1235085000</v>
      </c>
      <c r="F1951" s="3">
        <v>2143596000</v>
      </c>
      <c r="G1951">
        <v>74640000</v>
      </c>
      <c r="H1951">
        <v>53145000</v>
      </c>
      <c r="I1951">
        <v>367513000</v>
      </c>
      <c r="J1951">
        <v>206845000</v>
      </c>
      <c r="K1951">
        <v>1.7355858099999999</v>
      </c>
      <c r="L1951">
        <v>0.29756089699999999</v>
      </c>
      <c r="M1951">
        <v>-0.26441176100000002</v>
      </c>
    </row>
    <row r="1952" spans="1:13">
      <c r="A1952" s="9" t="s">
        <v>104</v>
      </c>
      <c r="B1952" s="10" t="s">
        <v>105</v>
      </c>
      <c r="C1952">
        <v>2019</v>
      </c>
      <c r="D1952" t="s">
        <v>26</v>
      </c>
      <c r="E1952" s="3">
        <v>22243363000</v>
      </c>
      <c r="F1952" s="3">
        <v>4504304000</v>
      </c>
      <c r="G1952">
        <v>245310000</v>
      </c>
      <c r="H1952">
        <v>691819000</v>
      </c>
      <c r="I1952">
        <v>656852000</v>
      </c>
      <c r="J1952">
        <v>2068293000</v>
      </c>
      <c r="K1952">
        <v>0.202501034</v>
      </c>
      <c r="L1952">
        <v>2.9530246999999999E-2</v>
      </c>
      <c r="M1952">
        <v>0.12041983000000001</v>
      </c>
    </row>
    <row r="1953" spans="1:13">
      <c r="A1953" s="9" t="s">
        <v>106</v>
      </c>
      <c r="B1953" s="10" t="s">
        <v>107</v>
      </c>
      <c r="C1953">
        <v>2019</v>
      </c>
      <c r="D1953" t="s">
        <v>26</v>
      </c>
      <c r="E1953" s="3">
        <v>3018949000</v>
      </c>
      <c r="F1953" s="3">
        <v>401256000</v>
      </c>
      <c r="G1953">
        <v>225920000</v>
      </c>
      <c r="H1953">
        <v>553045000</v>
      </c>
      <c r="I1953">
        <v>-690882000</v>
      </c>
      <c r="J1953">
        <v>106322000</v>
      </c>
      <c r="K1953">
        <v>0.132912481</v>
      </c>
      <c r="L1953">
        <v>-0.228848517</v>
      </c>
      <c r="M1953">
        <v>0.302230677</v>
      </c>
    </row>
    <row r="1954" spans="1:13">
      <c r="A1954" s="9" t="s">
        <v>108</v>
      </c>
      <c r="B1954" s="10" t="s">
        <v>109</v>
      </c>
      <c r="C1954">
        <v>2019</v>
      </c>
      <c r="D1954" t="s">
        <v>26</v>
      </c>
      <c r="E1954" s="3">
        <v>1552515078</v>
      </c>
      <c r="F1954" s="3">
        <v>550749995</v>
      </c>
      <c r="G1954">
        <v>49938227</v>
      </c>
      <c r="H1954">
        <v>41037876</v>
      </c>
      <c r="I1954">
        <v>-481072349</v>
      </c>
      <c r="J1954">
        <v>-290936149</v>
      </c>
      <c r="K1954">
        <v>0.354746954</v>
      </c>
      <c r="L1954">
        <v>-0.30986645899999998</v>
      </c>
      <c r="M1954">
        <v>-0.13577270799999999</v>
      </c>
    </row>
    <row r="1955" spans="1:13">
      <c r="A1955" s="9" t="s">
        <v>110</v>
      </c>
      <c r="B1955" s="10" t="s">
        <v>111</v>
      </c>
      <c r="C1955">
        <v>2019</v>
      </c>
      <c r="D1955" t="s">
        <v>26</v>
      </c>
      <c r="E1955" s="3">
        <v>1922558345</v>
      </c>
      <c r="F1955" s="3">
        <v>272992781</v>
      </c>
      <c r="G1955">
        <v>125380356</v>
      </c>
      <c r="H1955">
        <v>248713</v>
      </c>
      <c r="I1955">
        <v>160407352</v>
      </c>
      <c r="J1955">
        <v>232545936</v>
      </c>
      <c r="K1955">
        <v>0.141994537</v>
      </c>
      <c r="L1955">
        <v>8.3434322000000005E-2</v>
      </c>
      <c r="M1955">
        <v>3.6061849E-2</v>
      </c>
    </row>
    <row r="1956" spans="1:13">
      <c r="A1956" s="9" t="s">
        <v>112</v>
      </c>
      <c r="B1956" s="10" t="s">
        <v>113</v>
      </c>
      <c r="C1956">
        <v>2019</v>
      </c>
      <c r="D1956" t="s">
        <v>26</v>
      </c>
      <c r="E1956" s="3">
        <v>423228466</v>
      </c>
      <c r="F1956" s="3">
        <v>114033237</v>
      </c>
      <c r="G1956">
        <v>22721945</v>
      </c>
      <c r="H1956">
        <v>7949702</v>
      </c>
      <c r="I1956">
        <v>91727369</v>
      </c>
      <c r="J1956">
        <v>114401589</v>
      </c>
      <c r="K1956">
        <v>0.26943659599999997</v>
      </c>
      <c r="L1956">
        <v>0.21673251299999999</v>
      </c>
      <c r="M1956">
        <v>0.26101353999999999</v>
      </c>
    </row>
    <row r="1957" spans="1:13">
      <c r="A1957" s="9" t="s">
        <v>114</v>
      </c>
      <c r="B1957" s="10" t="s">
        <v>115</v>
      </c>
      <c r="C1957">
        <v>2019</v>
      </c>
      <c r="D1957" t="s">
        <v>26</v>
      </c>
      <c r="E1957" s="3">
        <v>4255644000</v>
      </c>
      <c r="F1957" s="3">
        <v>2193046000</v>
      </c>
      <c r="G1957">
        <v>677617000</v>
      </c>
      <c r="H1957">
        <v>918902000</v>
      </c>
      <c r="I1957">
        <v>619507000</v>
      </c>
      <c r="J1957">
        <v>1270131000</v>
      </c>
      <c r="K1957">
        <v>0.51532646999999998</v>
      </c>
      <c r="L1957">
        <v>0.14557303199999999</v>
      </c>
      <c r="M1957">
        <v>0.45176946200000001</v>
      </c>
    </row>
    <row r="1958" spans="1:13">
      <c r="A1958" s="9" t="s">
        <v>116</v>
      </c>
      <c r="B1958" s="10" t="s">
        <v>117</v>
      </c>
      <c r="C1958">
        <v>2019</v>
      </c>
      <c r="D1958" t="s">
        <v>26</v>
      </c>
      <c r="E1958" s="3">
        <v>6282593000</v>
      </c>
      <c r="F1958" s="3">
        <v>685631000</v>
      </c>
      <c r="G1958">
        <v>236467000</v>
      </c>
      <c r="H1958">
        <v>545215000</v>
      </c>
      <c r="I1958">
        <v>198270000</v>
      </c>
      <c r="J1958">
        <v>2044432000</v>
      </c>
      <c r="K1958">
        <v>0.109131851</v>
      </c>
      <c r="L1958">
        <v>3.1558625999999999E-2</v>
      </c>
      <c r="M1958">
        <v>0.28757839299999999</v>
      </c>
    </row>
    <row r="1959" spans="1:13">
      <c r="A1959" s="9" t="s">
        <v>118</v>
      </c>
      <c r="B1959" s="10" t="s">
        <v>119</v>
      </c>
      <c r="C1959">
        <v>2019</v>
      </c>
      <c r="D1959" t="s">
        <v>26</v>
      </c>
      <c r="E1959" s="3" t="str">
        <v>Unavailable</v>
      </c>
      <c r="F1959" s="3" t="str">
        <v>Unavailable</v>
      </c>
      <c r="G1959" t="str">
        <v>Unavailable</v>
      </c>
      <c r="H1959" t="str">
        <v>Unavailable</v>
      </c>
      <c r="I1959" t="str">
        <v>Unavailable</v>
      </c>
      <c r="J1959" t="str">
        <v>Unavailable</v>
      </c>
      <c r="K1959" t="str">
        <v>Unavailable</v>
      </c>
      <c r="L1959" t="str">
        <v>Unavailable</v>
      </c>
      <c r="M1959" t="str">
        <v>Unavailable</v>
      </c>
    </row>
    <row r="1960" spans="1:13">
      <c r="A1960" s="9" t="s">
        <v>120</v>
      </c>
      <c r="B1960" s="10" t="s">
        <v>121</v>
      </c>
      <c r="C1960">
        <v>2019</v>
      </c>
      <c r="D1960" t="s">
        <v>26</v>
      </c>
      <c r="E1960" s="3">
        <v>70181615</v>
      </c>
      <c r="F1960" s="3">
        <v>20207387</v>
      </c>
      <c r="G1960">
        <v>5524173</v>
      </c>
      <c r="H1960">
        <v>0</v>
      </c>
      <c r="I1960">
        <v>9991120</v>
      </c>
      <c r="J1960">
        <v>19644606</v>
      </c>
      <c r="K1960">
        <v>0.28792992299999998</v>
      </c>
      <c r="L1960">
        <v>0.14236093</v>
      </c>
      <c r="M1960">
        <v>0.170082279</v>
      </c>
    </row>
    <row r="1961" spans="1:13">
      <c r="A1961" s="9" t="s">
        <v>122</v>
      </c>
      <c r="B1961" s="10" t="s">
        <v>123</v>
      </c>
      <c r="C1961">
        <v>2019</v>
      </c>
      <c r="D1961" t="s">
        <v>26</v>
      </c>
      <c r="E1961" s="3">
        <v>82816966</v>
      </c>
      <c r="F1961" s="3">
        <v>16758800</v>
      </c>
      <c r="G1961">
        <v>2641174</v>
      </c>
      <c r="H1961">
        <v>490020</v>
      </c>
      <c r="I1961">
        <v>-24561616</v>
      </c>
      <c r="J1961">
        <v>-14039997</v>
      </c>
      <c r="K1961">
        <v>0.202359502</v>
      </c>
      <c r="L1961">
        <v>-0.29657710500000001</v>
      </c>
      <c r="M1961">
        <v>-0.11561015199999999</v>
      </c>
    </row>
    <row r="1962" spans="1:13">
      <c r="A1962" s="9" t="s">
        <v>124</v>
      </c>
      <c r="B1962" s="10" t="s">
        <v>125</v>
      </c>
      <c r="C1962">
        <v>2019</v>
      </c>
      <c r="D1962" t="s">
        <v>26</v>
      </c>
      <c r="E1962" s="3">
        <v>381274000</v>
      </c>
      <c r="F1962" s="3">
        <v>-35177000</v>
      </c>
      <c r="G1962">
        <v>11895000</v>
      </c>
      <c r="H1962">
        <v>20267000</v>
      </c>
      <c r="I1962">
        <v>-61831000</v>
      </c>
      <c r="J1962">
        <v>4943000</v>
      </c>
      <c r="K1962">
        <v>-9.2261732999999999E-2</v>
      </c>
      <c r="L1962">
        <v>-0.16216946300000001</v>
      </c>
      <c r="M1962">
        <v>-3.3857540999999998E-2</v>
      </c>
    </row>
    <row r="1963" spans="1:13">
      <c r="A1963" s="9" t="s">
        <v>126</v>
      </c>
      <c r="B1963" s="10" t="s">
        <v>127</v>
      </c>
      <c r="C1963">
        <v>2019</v>
      </c>
      <c r="D1963" t="s">
        <v>26</v>
      </c>
      <c r="E1963" s="3">
        <v>44164668</v>
      </c>
      <c r="F1963" s="3">
        <v>43635090</v>
      </c>
      <c r="G1963">
        <v>3324972</v>
      </c>
      <c r="H1963">
        <v>558809</v>
      </c>
      <c r="I1963">
        <v>28521394</v>
      </c>
      <c r="J1963">
        <v>29842526</v>
      </c>
      <c r="K1963">
        <v>0.98800901200000002</v>
      </c>
      <c r="L1963">
        <v>0.64579663499999995</v>
      </c>
      <c r="M1963">
        <v>0.67516821400000004</v>
      </c>
    </row>
    <row r="1964" spans="1:13">
      <c r="A1964" s="9" t="s">
        <v>128</v>
      </c>
      <c r="B1964" s="10" t="s">
        <v>129</v>
      </c>
      <c r="C1964">
        <v>2019</v>
      </c>
      <c r="D1964" t="s">
        <v>26</v>
      </c>
      <c r="E1964" s="3">
        <v>191401877</v>
      </c>
      <c r="F1964" s="3">
        <v>33188010</v>
      </c>
      <c r="G1964">
        <v>54127026</v>
      </c>
      <c r="H1964">
        <v>4360002</v>
      </c>
      <c r="I1964">
        <v>-37710980</v>
      </c>
      <c r="J1964">
        <v>-17874793</v>
      </c>
      <c r="K1964">
        <v>0.17339438099999999</v>
      </c>
      <c r="L1964">
        <v>-0.19702513199999999</v>
      </c>
      <c r="M1964">
        <v>-0.17095670399999999</v>
      </c>
    </row>
    <row r="1965" spans="1:13">
      <c r="A1965" s="9" t="s">
        <v>130</v>
      </c>
      <c r="B1965" s="10" t="s">
        <v>131</v>
      </c>
      <c r="C1965">
        <v>2019</v>
      </c>
      <c r="D1965" t="s">
        <v>26</v>
      </c>
      <c r="E1965" s="3">
        <v>245504829</v>
      </c>
      <c r="F1965" s="3">
        <v>25141595</v>
      </c>
      <c r="G1965">
        <v>11725433</v>
      </c>
      <c r="H1965">
        <v>433495</v>
      </c>
      <c r="I1965">
        <v>726292</v>
      </c>
      <c r="J1965">
        <v>21051587</v>
      </c>
      <c r="K1965">
        <v>0.102407741</v>
      </c>
      <c r="L1965">
        <v>2.9583610000000001E-3</v>
      </c>
      <c r="M1965">
        <v>0.13787385799999999</v>
      </c>
    </row>
    <row r="1966" spans="1:13">
      <c r="A1966" s="9" t="s">
        <v>132</v>
      </c>
      <c r="B1966" s="10" t="s">
        <v>133</v>
      </c>
      <c r="C1966">
        <v>2019</v>
      </c>
      <c r="D1966" t="s">
        <v>26</v>
      </c>
      <c r="E1966" s="3">
        <v>76328737</v>
      </c>
      <c r="F1966" s="3">
        <v>5560489</v>
      </c>
      <c r="G1966">
        <v>8413359</v>
      </c>
      <c r="H1966">
        <v>3221209</v>
      </c>
      <c r="I1966">
        <v>-29852802</v>
      </c>
      <c r="J1966">
        <v>21754862</v>
      </c>
      <c r="K1966">
        <v>7.2849221000000006E-2</v>
      </c>
      <c r="L1966">
        <v>-0.391108293</v>
      </c>
      <c r="M1966">
        <v>-0.30741400800000002</v>
      </c>
    </row>
    <row r="1967" spans="1:13">
      <c r="A1967" s="9" t="s">
        <v>134</v>
      </c>
      <c r="B1967" s="10" t="s">
        <v>135</v>
      </c>
      <c r="C1967">
        <v>2019</v>
      </c>
      <c r="D1967" t="s">
        <v>26</v>
      </c>
      <c r="E1967" s="3">
        <v>780409000</v>
      </c>
      <c r="F1967" s="3">
        <v>-146513000</v>
      </c>
      <c r="G1967">
        <v>20918000</v>
      </c>
      <c r="H1967">
        <v>12992000</v>
      </c>
      <c r="I1967">
        <v>-342849000</v>
      </c>
      <c r="J1967">
        <v>-203917000</v>
      </c>
      <c r="K1967">
        <v>-0.18773873699999999</v>
      </c>
      <c r="L1967">
        <v>-0.43931963899999998</v>
      </c>
      <c r="M1967">
        <v>-0.17582318999999999</v>
      </c>
    </row>
    <row r="1968" spans="1:13">
      <c r="A1968" s="9" t="s">
        <v>136</v>
      </c>
      <c r="B1968" s="10" t="s">
        <v>137</v>
      </c>
      <c r="C1968">
        <v>2019</v>
      </c>
      <c r="D1968" t="s">
        <v>26</v>
      </c>
      <c r="E1968" s="3">
        <v>23730000</v>
      </c>
      <c r="F1968" s="3">
        <v>5701000</v>
      </c>
      <c r="G1968">
        <v>2753000</v>
      </c>
      <c r="H1968">
        <v>98000</v>
      </c>
      <c r="I1968">
        <v>191156000</v>
      </c>
      <c r="J1968">
        <v>-6567000</v>
      </c>
      <c r="K1968">
        <v>0.24024441599999999</v>
      </c>
      <c r="L1968">
        <v>8.0554572269999998</v>
      </c>
      <c r="M1968">
        <v>8.8447956170000008</v>
      </c>
    </row>
    <row r="1969" spans="1:13">
      <c r="A1969" s="9" t="s">
        <v>138</v>
      </c>
      <c r="B1969" s="10" t="s">
        <v>139</v>
      </c>
      <c r="C1969">
        <v>2019</v>
      </c>
      <c r="D1969" t="s">
        <v>26</v>
      </c>
      <c r="E1969" s="3">
        <v>164139844</v>
      </c>
      <c r="F1969" s="3">
        <v>22465385</v>
      </c>
      <c r="G1969">
        <v>33530513</v>
      </c>
      <c r="H1969">
        <v>4313632</v>
      </c>
      <c r="I1969">
        <v>-25966206</v>
      </c>
      <c r="J1969">
        <v>-11095872</v>
      </c>
      <c r="K1969">
        <v>0.136867347</v>
      </c>
      <c r="L1969">
        <v>-0.15819563</v>
      </c>
      <c r="M1969">
        <v>-0.110410858</v>
      </c>
    </row>
    <row r="1970" spans="1:13">
      <c r="A1970" s="9" t="s">
        <v>140</v>
      </c>
      <c r="B1970" s="10" t="s">
        <v>141</v>
      </c>
      <c r="C1970">
        <v>2019</v>
      </c>
      <c r="D1970" t="s">
        <v>26</v>
      </c>
      <c r="E1970" s="3">
        <v>675883929</v>
      </c>
      <c r="F1970" s="3">
        <v>260306885</v>
      </c>
      <c r="G1970">
        <v>36551093</v>
      </c>
      <c r="H1970">
        <v>47726965</v>
      </c>
      <c r="I1970">
        <v>77878722</v>
      </c>
      <c r="J1970">
        <v>240802707</v>
      </c>
      <c r="K1970">
        <v>0.385135485</v>
      </c>
      <c r="L1970">
        <v>0.115224995</v>
      </c>
      <c r="M1970">
        <v>0.42832061799999999</v>
      </c>
    </row>
    <row r="1971" spans="1:13">
      <c r="A1971" s="9" t="s">
        <v>142</v>
      </c>
      <c r="B1971" s="10" t="s">
        <v>143</v>
      </c>
      <c r="C1971">
        <v>2019</v>
      </c>
      <c r="D1971" t="s">
        <v>26</v>
      </c>
      <c r="E1971" s="3">
        <v>741085000</v>
      </c>
      <c r="F1971" s="3">
        <v>96473000</v>
      </c>
      <c r="G1971">
        <v>21615000</v>
      </c>
      <c r="H1971">
        <v>34529000</v>
      </c>
      <c r="I1971">
        <v>28750000</v>
      </c>
      <c r="J1971">
        <v>93655000</v>
      </c>
      <c r="K1971">
        <v>0.13017804999999999</v>
      </c>
      <c r="L1971">
        <v>3.8794469999999998E-2</v>
      </c>
      <c r="M1971">
        <v>9.1390325999999994E-2</v>
      </c>
    </row>
    <row r="1972" spans="1:13">
      <c r="A1972" s="9" t="s">
        <v>144</v>
      </c>
      <c r="B1972" s="10" t="s">
        <v>145</v>
      </c>
      <c r="C1972">
        <v>2019</v>
      </c>
      <c r="D1972" t="s">
        <v>26</v>
      </c>
      <c r="E1972" s="3">
        <v>525941000</v>
      </c>
      <c r="F1972" s="3">
        <v>73936000</v>
      </c>
      <c r="G1972">
        <v>19121000</v>
      </c>
      <c r="H1972">
        <v>17939000</v>
      </c>
      <c r="I1972">
        <v>-898000</v>
      </c>
      <c r="J1972">
        <v>95037000</v>
      </c>
      <c r="K1972">
        <v>0.14057850599999999</v>
      </c>
      <c r="L1972">
        <v>-1.707416E-3</v>
      </c>
      <c r="M1972">
        <v>4.5799814000000001E-2</v>
      </c>
    </row>
    <row r="1973" spans="1:13">
      <c r="A1973" s="9" t="s">
        <v>146</v>
      </c>
      <c r="B1973" s="10" t="s">
        <v>147</v>
      </c>
      <c r="C1973">
        <v>2019</v>
      </c>
      <c r="D1973" t="s">
        <v>26</v>
      </c>
      <c r="E1973" s="3">
        <v>263248366</v>
      </c>
      <c r="F1973" s="3">
        <v>17242968</v>
      </c>
      <c r="G1973">
        <v>19757056</v>
      </c>
      <c r="H1973">
        <v>4909948</v>
      </c>
      <c r="I1973">
        <v>-65108989</v>
      </c>
      <c r="J1973">
        <v>-35897060</v>
      </c>
      <c r="K1973">
        <v>6.5500760000000005E-2</v>
      </c>
      <c r="L1973">
        <v>-0.24732912900000001</v>
      </c>
      <c r="M1973">
        <v>-0.207817263</v>
      </c>
    </row>
    <row r="1974" spans="1:13">
      <c r="A1974" s="9" t="s">
        <v>148</v>
      </c>
      <c r="B1974" s="10" t="s">
        <v>149</v>
      </c>
      <c r="C1974">
        <v>2019</v>
      </c>
      <c r="D1974" t="s">
        <v>26</v>
      </c>
      <c r="E1974" s="3">
        <v>1236785000000</v>
      </c>
      <c r="F1974" s="3">
        <v>720959000000</v>
      </c>
      <c r="G1974">
        <v>36647000000</v>
      </c>
      <c r="H1974">
        <v>6026000000</v>
      </c>
      <c r="I1974">
        <v>330816000000</v>
      </c>
      <c r="J1974">
        <v>732488000000</v>
      </c>
      <c r="K1974">
        <v>0.58292993500000001</v>
      </c>
      <c r="L1974">
        <v>0.26748060499999998</v>
      </c>
      <c r="M1974">
        <v>0.58356868799999995</v>
      </c>
    </row>
    <row r="1975" spans="1:13">
      <c r="A1975" s="9" t="s">
        <v>150</v>
      </c>
      <c r="B1975" s="10" t="s">
        <v>151</v>
      </c>
      <c r="C1975">
        <v>2019</v>
      </c>
      <c r="D1975" t="s">
        <v>26</v>
      </c>
      <c r="E1975" s="3">
        <v>3937355317</v>
      </c>
      <c r="F1975" s="3">
        <v>195035817</v>
      </c>
      <c r="G1975">
        <v>179889080</v>
      </c>
      <c r="H1975">
        <v>107400291</v>
      </c>
      <c r="I1975">
        <v>-140608879</v>
      </c>
      <c r="J1975">
        <v>238133162</v>
      </c>
      <c r="K1975">
        <v>4.9534726000000001E-2</v>
      </c>
      <c r="L1975">
        <v>-3.5711503999999998E-2</v>
      </c>
      <c r="M1975">
        <v>5.9841213999999997E-2</v>
      </c>
    </row>
    <row r="1976" spans="1:13">
      <c r="A1976" s="9" t="s">
        <v>152</v>
      </c>
      <c r="B1976" s="10" t="s">
        <v>153</v>
      </c>
      <c r="C1976">
        <v>2019</v>
      </c>
      <c r="D1976" t="s">
        <v>26</v>
      </c>
      <c r="E1976" s="3">
        <v>2949168000</v>
      </c>
      <c r="F1976" s="3">
        <v>457962000</v>
      </c>
      <c r="G1976">
        <v>132654000</v>
      </c>
      <c r="H1976">
        <v>57055000</v>
      </c>
      <c r="I1976">
        <v>32877000</v>
      </c>
      <c r="J1976">
        <v>161237000</v>
      </c>
      <c r="K1976">
        <v>0.15528515200000001</v>
      </c>
      <c r="L1976">
        <v>1.1147890000000001E-2</v>
      </c>
      <c r="M1976">
        <v>4.1805349999999998E-2</v>
      </c>
    </row>
    <row r="1977" spans="1:13">
      <c r="A1977" s="9" t="s">
        <v>154</v>
      </c>
      <c r="B1977" s="10" t="s">
        <v>155</v>
      </c>
      <c r="C1977">
        <v>2019</v>
      </c>
      <c r="D1977" t="s">
        <v>26</v>
      </c>
      <c r="E1977" s="3">
        <v>4278226000</v>
      </c>
      <c r="F1977" s="3">
        <v>597947000</v>
      </c>
      <c r="G1977">
        <v>73372000</v>
      </c>
      <c r="H1977">
        <v>121379000</v>
      </c>
      <c r="I1977">
        <v>-115713000</v>
      </c>
      <c r="J1977">
        <v>151106000</v>
      </c>
      <c r="K1977">
        <v>0.13976517399999999</v>
      </c>
      <c r="L1977">
        <v>-2.7046957999999999E-2</v>
      </c>
      <c r="M1977">
        <v>3.1153332999999998E-2</v>
      </c>
    </row>
    <row r="1978" spans="1:13">
      <c r="A1978" s="9" t="s">
        <v>156</v>
      </c>
      <c r="B1978" s="10" t="s">
        <v>157</v>
      </c>
      <c r="C1978">
        <v>2019</v>
      </c>
      <c r="D1978" t="s">
        <v>26</v>
      </c>
      <c r="E1978" s="3">
        <v>7434705000</v>
      </c>
      <c r="F1978" s="3">
        <v>1875584000</v>
      </c>
      <c r="G1978">
        <v>135866000</v>
      </c>
      <c r="H1978">
        <v>217700000</v>
      </c>
      <c r="I1978">
        <v>1286990000</v>
      </c>
      <c r="J1978">
        <v>2270267000</v>
      </c>
      <c r="K1978">
        <v>0.25227416600000002</v>
      </c>
      <c r="L1978">
        <v>0.17310572499999999</v>
      </c>
      <c r="M1978">
        <v>0.223407788</v>
      </c>
    </row>
    <row r="1979" spans="1:13">
      <c r="A1979" s="9" t="s">
        <v>158</v>
      </c>
      <c r="B1979" s="10" t="s">
        <v>159</v>
      </c>
      <c r="C1979">
        <v>2019</v>
      </c>
      <c r="D1979" t="s">
        <v>26</v>
      </c>
      <c r="E1979" s="3">
        <v>2056091000</v>
      </c>
      <c r="F1979" s="3">
        <v>689179000</v>
      </c>
      <c r="G1979">
        <v>26404000</v>
      </c>
      <c r="H1979">
        <v>3817000</v>
      </c>
      <c r="I1979">
        <v>266260000</v>
      </c>
      <c r="J1979">
        <v>401537000</v>
      </c>
      <c r="K1979">
        <v>0.33518895799999998</v>
      </c>
      <c r="L1979">
        <v>0.129498159</v>
      </c>
      <c r="M1979">
        <v>0.195291454</v>
      </c>
    </row>
    <row r="1980" spans="1:13">
      <c r="A1980" s="9" t="s">
        <v>160</v>
      </c>
      <c r="B1980" s="10" t="s">
        <v>161</v>
      </c>
      <c r="C1980">
        <v>2019</v>
      </c>
      <c r="D1980" t="s">
        <v>26</v>
      </c>
      <c r="E1980" s="3">
        <v>14351277000</v>
      </c>
      <c r="F1980" s="3">
        <v>5366674000</v>
      </c>
      <c r="G1980">
        <v>95364000</v>
      </c>
      <c r="H1980">
        <v>582539000</v>
      </c>
      <c r="I1980">
        <v>1811753000</v>
      </c>
      <c r="J1980">
        <v>4679483000</v>
      </c>
      <c r="K1980">
        <v>0.37395097300000002</v>
      </c>
      <c r="L1980">
        <v>0.12624332999999999</v>
      </c>
      <c r="M1980">
        <v>0.33610298199999999</v>
      </c>
    </row>
    <row r="1981" spans="1:13">
      <c r="A1981" s="9" t="s">
        <v>162</v>
      </c>
      <c r="B1981" s="10" t="s">
        <v>163</v>
      </c>
      <c r="C1981">
        <v>2019</v>
      </c>
      <c r="D1981" t="s">
        <v>26</v>
      </c>
      <c r="E1981" s="3">
        <v>1145655260</v>
      </c>
      <c r="F1981" s="3">
        <v>264663198</v>
      </c>
      <c r="G1981">
        <v>53215422</v>
      </c>
      <c r="H1981">
        <v>28419449</v>
      </c>
      <c r="I1981">
        <v>70822956</v>
      </c>
      <c r="J1981">
        <v>174076195</v>
      </c>
      <c r="K1981">
        <v>0.23101469299999999</v>
      </c>
      <c r="L1981">
        <v>6.1818733000000001E-2</v>
      </c>
      <c r="M1981">
        <v>0.14907327400000001</v>
      </c>
    </row>
    <row r="1982" spans="1:13">
      <c r="A1982" s="9" t="s">
        <v>164</v>
      </c>
      <c r="B1982" s="10" t="s">
        <v>165</v>
      </c>
      <c r="C1982">
        <v>2019</v>
      </c>
      <c r="D1982" t="s">
        <v>26</v>
      </c>
      <c r="E1982" s="3">
        <v>217529529</v>
      </c>
      <c r="F1982" s="3">
        <v>42925382</v>
      </c>
      <c r="G1982">
        <v>3600836</v>
      </c>
      <c r="H1982">
        <v>0</v>
      </c>
      <c r="I1982">
        <v>34778814</v>
      </c>
      <c r="J1982">
        <v>40126777</v>
      </c>
      <c r="K1982">
        <v>0.19733128699999999</v>
      </c>
      <c r="L1982">
        <v>0.159880887</v>
      </c>
      <c r="M1982">
        <v>0.18448925199999999</v>
      </c>
    </row>
    <row r="1983" spans="1:13">
      <c r="A1983" s="9" t="s">
        <v>166</v>
      </c>
      <c r="B1983" s="10" t="s">
        <v>167</v>
      </c>
      <c r="C1983">
        <v>2019</v>
      </c>
      <c r="D1983" t="s">
        <v>26</v>
      </c>
      <c r="E1983" s="3">
        <v>643893703</v>
      </c>
      <c r="F1983" s="3">
        <v>200417631</v>
      </c>
      <c r="G1983">
        <v>56141213</v>
      </c>
      <c r="H1983">
        <v>13498937</v>
      </c>
      <c r="I1983">
        <v>125780331</v>
      </c>
      <c r="J1983">
        <v>174537889</v>
      </c>
      <c r="K1983">
        <v>0.31125887699999999</v>
      </c>
      <c r="L1983">
        <v>0.19534331599999999</v>
      </c>
      <c r="M1983">
        <v>0.26409950799999998</v>
      </c>
    </row>
    <row r="1984" spans="1:13">
      <c r="A1984" s="9" t="s">
        <v>168</v>
      </c>
      <c r="B1984" s="10" t="s">
        <v>169</v>
      </c>
      <c r="C1984">
        <v>2019</v>
      </c>
      <c r="D1984" t="s">
        <v>26</v>
      </c>
      <c r="E1984" s="3">
        <v>449742300</v>
      </c>
      <c r="F1984" s="3">
        <v>118358781</v>
      </c>
      <c r="G1984">
        <v>0</v>
      </c>
      <c r="H1984">
        <v>9608107</v>
      </c>
      <c r="I1984">
        <v>39888331</v>
      </c>
      <c r="J1984">
        <v>94501260</v>
      </c>
      <c r="K1984">
        <v>0.26317022200000001</v>
      </c>
      <c r="L1984">
        <v>8.8691526000000007E-2</v>
      </c>
      <c r="M1984">
        <v>0.201118151</v>
      </c>
    </row>
    <row r="1985" spans="1:13">
      <c r="A1985" s="9" t="s">
        <v>170</v>
      </c>
      <c r="B1985" s="10" t="s">
        <v>171</v>
      </c>
      <c r="C1985">
        <v>2019</v>
      </c>
      <c r="D1985" t="s">
        <v>26</v>
      </c>
      <c r="E1985" s="3" t="str">
        <v>Unavailable</v>
      </c>
      <c r="F1985" s="3" t="str">
        <v>Unavailable</v>
      </c>
      <c r="G1985" t="str">
        <v>Unavailable</v>
      </c>
      <c r="H1985" t="str">
        <v>Unavailable</v>
      </c>
      <c r="I1985" t="str">
        <v>Unavailable</v>
      </c>
      <c r="J1985" t="str">
        <v>Unavailable</v>
      </c>
      <c r="K1985" t="str">
        <v>Unavailable</v>
      </c>
      <c r="L1985" t="str">
        <v>Unavailable</v>
      </c>
      <c r="M1985" t="str">
        <v>Unavailable</v>
      </c>
    </row>
    <row r="1986" spans="1:13">
      <c r="A1986" s="9" t="s">
        <v>172</v>
      </c>
      <c r="B1986" s="10" t="s">
        <v>173</v>
      </c>
      <c r="C1986">
        <v>2019</v>
      </c>
      <c r="D1986" t="s">
        <v>26</v>
      </c>
      <c r="E1986" s="3" t="str">
        <v>Unavailable</v>
      </c>
      <c r="F1986" s="3" t="str">
        <v>Unavailable</v>
      </c>
      <c r="G1986" t="str">
        <v>Unavailable</v>
      </c>
      <c r="H1986" t="str">
        <v>Unavailable</v>
      </c>
      <c r="I1986" t="str">
        <v>Unavailable</v>
      </c>
      <c r="J1986" t="str">
        <v>Unavailable</v>
      </c>
      <c r="K1986" t="str">
        <v>Unavailable</v>
      </c>
      <c r="L1986" t="str">
        <v>Unavailable</v>
      </c>
      <c r="M1986" t="str">
        <v>Unavailable</v>
      </c>
    </row>
    <row r="1987" spans="1:13">
      <c r="A1987" s="9" t="s">
        <v>174</v>
      </c>
      <c r="B1987" s="10" t="s">
        <v>175</v>
      </c>
      <c r="C1987">
        <v>2019</v>
      </c>
      <c r="D1987" t="s">
        <v>26</v>
      </c>
      <c r="E1987" s="3">
        <v>6064834000</v>
      </c>
      <c r="F1987" s="3">
        <v>1498271000</v>
      </c>
      <c r="G1987">
        <v>87426000</v>
      </c>
      <c r="H1987">
        <v>27320000</v>
      </c>
      <c r="I1987">
        <v>1089772000</v>
      </c>
      <c r="J1987">
        <v>2403461000</v>
      </c>
      <c r="K1987">
        <v>0.24704237600000001</v>
      </c>
      <c r="L1987">
        <v>0.179687029</v>
      </c>
      <c r="M1987">
        <v>0.41091957299999998</v>
      </c>
    </row>
    <row r="1988" spans="1:13">
      <c r="A1988" s="9" t="s">
        <v>176</v>
      </c>
      <c r="B1988" s="10" t="s">
        <v>177</v>
      </c>
      <c r="C1988">
        <v>2019</v>
      </c>
      <c r="D1988" t="s">
        <v>26</v>
      </c>
      <c r="E1988" s="3">
        <v>527126249</v>
      </c>
      <c r="F1988" s="3">
        <v>98999416</v>
      </c>
      <c r="G1988">
        <v>12405535</v>
      </c>
      <c r="H1988">
        <v>37424020</v>
      </c>
      <c r="I1988">
        <v>-27468911</v>
      </c>
      <c r="J1988">
        <v>72379093</v>
      </c>
      <c r="K1988">
        <v>0.187809687</v>
      </c>
      <c r="L1988">
        <v>-5.2110687000000003E-2</v>
      </c>
      <c r="M1988">
        <v>0.145319426</v>
      </c>
    </row>
    <row r="1989" spans="1:13">
      <c r="A1989" s="9" t="s">
        <v>178</v>
      </c>
      <c r="B1989" s="10" t="s">
        <v>179</v>
      </c>
      <c r="C1989">
        <v>2019</v>
      </c>
      <c r="D1989" t="s">
        <v>26</v>
      </c>
      <c r="E1989" s="3">
        <v>5439730000</v>
      </c>
      <c r="F1989" s="3">
        <v>1635242000</v>
      </c>
      <c r="G1989">
        <v>88245000</v>
      </c>
      <c r="H1989">
        <v>355562000</v>
      </c>
      <c r="I1989">
        <v>299527000</v>
      </c>
      <c r="J1989">
        <v>1693815000</v>
      </c>
      <c r="K1989">
        <v>0.30061087600000003</v>
      </c>
      <c r="L1989">
        <v>5.5062843E-2</v>
      </c>
      <c r="M1989">
        <v>0.33615289700000001</v>
      </c>
    </row>
    <row r="1990" spans="1:13">
      <c r="A1990" s="9" t="s">
        <v>180</v>
      </c>
      <c r="B1990" s="10" t="s">
        <v>181</v>
      </c>
      <c r="C1990">
        <v>2019</v>
      </c>
      <c r="D1990" t="s">
        <v>26</v>
      </c>
      <c r="E1990" s="3">
        <v>1348570236</v>
      </c>
      <c r="F1990" s="3">
        <v>202793901</v>
      </c>
      <c r="G1990">
        <v>70084265</v>
      </c>
      <c r="H1990">
        <v>33821742</v>
      </c>
      <c r="I1990">
        <v>86009470</v>
      </c>
      <c r="J1990">
        <v>165785515</v>
      </c>
      <c r="K1990">
        <v>0.150376966</v>
      </c>
      <c r="L1990">
        <v>6.3778265000000001E-2</v>
      </c>
      <c r="M1990">
        <v>0.106446655</v>
      </c>
    </row>
    <row r="1991" spans="1:13">
      <c r="A1991" s="9" t="s">
        <v>182</v>
      </c>
      <c r="B1991" s="10" t="s">
        <v>183</v>
      </c>
      <c r="C1991">
        <v>2019</v>
      </c>
      <c r="D1991" t="s">
        <v>26</v>
      </c>
      <c r="E1991" s="3">
        <v>2594508000</v>
      </c>
      <c r="F1991" s="3">
        <v>899195000</v>
      </c>
      <c r="G1991">
        <v>32537000</v>
      </c>
      <c r="H1991">
        <v>39809000</v>
      </c>
      <c r="I1991">
        <v>759308000</v>
      </c>
      <c r="J1991">
        <v>968290000</v>
      </c>
      <c r="K1991">
        <v>0.34657630699999997</v>
      </c>
      <c r="L1991">
        <v>0.29265972600000001</v>
      </c>
      <c r="M1991">
        <v>0.40272645099999999</v>
      </c>
    </row>
    <row r="1992" spans="1:13">
      <c r="A1992" s="9" t="s">
        <v>184</v>
      </c>
      <c r="B1992" s="10" t="s">
        <v>185</v>
      </c>
      <c r="C1992">
        <v>2019</v>
      </c>
      <c r="D1992" t="s">
        <v>26</v>
      </c>
      <c r="E1992" s="3">
        <v>600506000</v>
      </c>
      <c r="F1992" s="3">
        <v>41040000</v>
      </c>
      <c r="G1992">
        <v>18610000</v>
      </c>
      <c r="H1992">
        <v>5943000</v>
      </c>
      <c r="I1992">
        <v>-11673000</v>
      </c>
      <c r="J1992">
        <v>68764000</v>
      </c>
      <c r="K1992">
        <v>6.8342365000000002E-2</v>
      </c>
      <c r="L1992">
        <v>-1.9438607E-2</v>
      </c>
      <c r="M1992">
        <v>2.0309539000000001E-2</v>
      </c>
    </row>
    <row r="1993" spans="1:13">
      <c r="A1993" s="9" t="s">
        <v>186</v>
      </c>
      <c r="B1993" s="10" t="s">
        <v>187</v>
      </c>
      <c r="C1993">
        <v>2019</v>
      </c>
      <c r="D1993" t="s">
        <v>26</v>
      </c>
      <c r="E1993" s="3">
        <v>9536400000</v>
      </c>
      <c r="F1993" s="3">
        <v>1059057000</v>
      </c>
      <c r="G1993">
        <v>278200000</v>
      </c>
      <c r="H1993">
        <v>910682000</v>
      </c>
      <c r="I1993">
        <v>-636777000</v>
      </c>
      <c r="J1993">
        <v>2693387000</v>
      </c>
      <c r="K1993">
        <v>0.11105417099999999</v>
      </c>
      <c r="L1993">
        <v>-6.6773311000000002E-2</v>
      </c>
      <c r="M1993">
        <v>0.28445230900000001</v>
      </c>
    </row>
    <row r="1994" spans="1:13">
      <c r="A1994" s="9" t="s">
        <v>188</v>
      </c>
      <c r="B1994" s="10" t="s">
        <v>189</v>
      </c>
      <c r="C1994">
        <v>2019</v>
      </c>
      <c r="D1994" t="s">
        <v>26</v>
      </c>
      <c r="E1994" s="3">
        <v>122618683</v>
      </c>
      <c r="F1994" s="3">
        <v>38097798</v>
      </c>
      <c r="G1994">
        <v>19538177</v>
      </c>
      <c r="H1994">
        <v>582036</v>
      </c>
      <c r="I1994">
        <v>8780338</v>
      </c>
      <c r="J1994">
        <v>26624564</v>
      </c>
      <c r="K1994">
        <v>0.31070141200000001</v>
      </c>
      <c r="L1994">
        <v>7.1606852999999998E-2</v>
      </c>
      <c r="M1994">
        <v>0.10070979200000001</v>
      </c>
    </row>
    <row r="1995" spans="1:13">
      <c r="A1995" s="9" t="s">
        <v>190</v>
      </c>
      <c r="B1995" s="10" t="s">
        <v>191</v>
      </c>
      <c r="C1995">
        <v>2019</v>
      </c>
      <c r="D1995" t="s">
        <v>26</v>
      </c>
      <c r="E1995" s="3">
        <v>468183087</v>
      </c>
      <c r="F1995" s="3">
        <v>53381357</v>
      </c>
      <c r="G1995">
        <v>7132088</v>
      </c>
      <c r="H1995">
        <v>6388971</v>
      </c>
      <c r="I1995">
        <v>-24582190</v>
      </c>
      <c r="J1995">
        <v>12628462</v>
      </c>
      <c r="K1995">
        <v>0.114018123</v>
      </c>
      <c r="L1995">
        <v>-5.2505506E-2</v>
      </c>
      <c r="M1995">
        <v>2.4956262999999999E-2</v>
      </c>
    </row>
    <row r="1996" spans="1:13">
      <c r="A1996" s="9" t="s">
        <v>192</v>
      </c>
      <c r="B1996" s="10" t="s">
        <v>193</v>
      </c>
      <c r="C1996">
        <v>2019</v>
      </c>
      <c r="D1996" t="s">
        <v>26</v>
      </c>
      <c r="E1996" s="3">
        <v>34061975000</v>
      </c>
      <c r="F1996" s="3">
        <v>1717911000</v>
      </c>
      <c r="G1996">
        <v>150160000</v>
      </c>
      <c r="H1996">
        <v>1013707000</v>
      </c>
      <c r="I1996">
        <v>-544151000</v>
      </c>
      <c r="J1996">
        <v>3095811000</v>
      </c>
      <c r="K1996">
        <v>5.0434861999999997E-2</v>
      </c>
      <c r="L1996">
        <v>-1.5975322E-2</v>
      </c>
      <c r="M1996">
        <v>9.0726712000000001E-2</v>
      </c>
    </row>
    <row r="1997" spans="1:13">
      <c r="A1997" s="9" t="s">
        <v>194</v>
      </c>
      <c r="B1997" s="10" t="s">
        <v>195</v>
      </c>
      <c r="C1997">
        <v>2019</v>
      </c>
      <c r="D1997" t="s">
        <v>26</v>
      </c>
      <c r="E1997" s="3">
        <v>2814276018</v>
      </c>
      <c r="F1997" s="3">
        <v>545335977</v>
      </c>
      <c r="G1997">
        <v>139122062</v>
      </c>
      <c r="H1997">
        <v>98359759</v>
      </c>
      <c r="I1997">
        <v>230419796</v>
      </c>
      <c r="J1997">
        <v>1054764694</v>
      </c>
      <c r="K1997">
        <v>0.19377487299999999</v>
      </c>
      <c r="L1997">
        <v>8.1875337000000006E-2</v>
      </c>
      <c r="M1997">
        <v>0.38337596400000001</v>
      </c>
    </row>
    <row r="1998" spans="1:13">
      <c r="A1998" s="9" t="s">
        <v>196</v>
      </c>
      <c r="B1998" s="10" t="s">
        <v>197</v>
      </c>
      <c r="C1998">
        <v>2019</v>
      </c>
      <c r="D1998" t="s">
        <v>26</v>
      </c>
      <c r="E1998" s="3">
        <v>1792211886</v>
      </c>
      <c r="F1998" s="3">
        <v>719409707</v>
      </c>
      <c r="G1998">
        <v>161175553</v>
      </c>
      <c r="H1998">
        <v>0</v>
      </c>
      <c r="I1998">
        <v>107399767</v>
      </c>
      <c r="J1998">
        <v>667761222</v>
      </c>
      <c r="K1998">
        <v>0.40140884700000001</v>
      </c>
      <c r="L1998">
        <v>5.9925819999999998E-2</v>
      </c>
      <c r="M1998">
        <v>0.37259055499999999</v>
      </c>
    </row>
    <row r="1999" spans="1:13">
      <c r="A1999" s="9" t="s">
        <v>198</v>
      </c>
      <c r="B1999" s="10" t="s">
        <v>199</v>
      </c>
      <c r="C1999">
        <v>2019</v>
      </c>
      <c r="D1999" t="s">
        <v>26</v>
      </c>
      <c r="E1999" s="3">
        <v>274400925</v>
      </c>
      <c r="F1999" s="3">
        <v>92023567</v>
      </c>
      <c r="G1999">
        <v>2503192</v>
      </c>
      <c r="H1999">
        <v>4520643</v>
      </c>
      <c r="I1999">
        <v>59657071</v>
      </c>
      <c r="J1999">
        <v>72411321</v>
      </c>
      <c r="K1999">
        <v>0.335361723</v>
      </c>
      <c r="L1999">
        <v>0.21740841799999999</v>
      </c>
      <c r="M1999">
        <v>0.263888764</v>
      </c>
    </row>
    <row r="2000" spans="1:13">
      <c r="A2000" s="9" t="s">
        <v>200</v>
      </c>
      <c r="B2000" s="10" t="s">
        <v>201</v>
      </c>
      <c r="C2000">
        <v>2019</v>
      </c>
      <c r="D2000" t="s">
        <v>26</v>
      </c>
      <c r="E2000" s="3">
        <v>416406000</v>
      </c>
      <c r="F2000" s="3">
        <v>118452000</v>
      </c>
      <c r="G2000">
        <v>5923000</v>
      </c>
      <c r="H2000">
        <v>26145000</v>
      </c>
      <c r="I2000">
        <v>53515000</v>
      </c>
      <c r="J2000">
        <v>162696000</v>
      </c>
      <c r="K2000">
        <v>0.28446275999999998</v>
      </c>
      <c r="L2000">
        <v>0.1285164</v>
      </c>
      <c r="M2000">
        <v>0.39190597599999999</v>
      </c>
    </row>
    <row r="2001" spans="1:13">
      <c r="A2001" s="9" t="s">
        <v>202</v>
      </c>
      <c r="B2001" s="10" t="s">
        <v>203</v>
      </c>
      <c r="C2001">
        <v>2019</v>
      </c>
      <c r="D2001" t="s">
        <v>26</v>
      </c>
      <c r="E2001" s="3">
        <v>531377516</v>
      </c>
      <c r="F2001" s="3">
        <v>221300291</v>
      </c>
      <c r="G2001">
        <v>28806900</v>
      </c>
      <c r="H2001">
        <v>392846</v>
      </c>
      <c r="I2001">
        <v>180945473</v>
      </c>
      <c r="J2001">
        <v>287402485</v>
      </c>
      <c r="K2001">
        <v>0.41646528900000002</v>
      </c>
      <c r="L2001">
        <v>0.34052150799999997</v>
      </c>
      <c r="M2001">
        <v>0.34811288899999998</v>
      </c>
    </row>
    <row r="2002" spans="1:13">
      <c r="A2002" s="9" t="s">
        <v>204</v>
      </c>
      <c r="B2002" s="10" t="s">
        <v>205</v>
      </c>
      <c r="C2002">
        <v>2019</v>
      </c>
      <c r="D2002" t="s">
        <v>26</v>
      </c>
      <c r="E2002" s="3">
        <v>673371397</v>
      </c>
      <c r="F2002" s="3">
        <v>216322209</v>
      </c>
      <c r="G2002">
        <v>44740294</v>
      </c>
      <c r="H2002">
        <v>46801743</v>
      </c>
      <c r="I2002">
        <v>59636850</v>
      </c>
      <c r="J2002">
        <v>224729059</v>
      </c>
      <c r="K2002">
        <v>0.321252447</v>
      </c>
      <c r="L2002">
        <v>8.8564572999999994E-2</v>
      </c>
      <c r="M2002">
        <v>0.20724784099999999</v>
      </c>
    </row>
    <row r="2003" spans="1:13">
      <c r="A2003" s="9" t="s">
        <v>206</v>
      </c>
      <c r="B2003" s="10" t="s">
        <v>207</v>
      </c>
      <c r="C2003">
        <v>2019</v>
      </c>
      <c r="D2003" t="s">
        <v>26</v>
      </c>
      <c r="E2003" s="3">
        <v>255936880</v>
      </c>
      <c r="F2003" s="3">
        <v>119101301</v>
      </c>
      <c r="G2003">
        <v>9543294</v>
      </c>
      <c r="H2003">
        <v>21328570</v>
      </c>
      <c r="I2003">
        <v>79823172</v>
      </c>
      <c r="J2003">
        <v>161454098</v>
      </c>
      <c r="K2003">
        <v>0.465354196</v>
      </c>
      <c r="L2003">
        <v>0.31188616499999999</v>
      </c>
      <c r="M2003">
        <v>0.420932325</v>
      </c>
    </row>
    <row r="2004" spans="1:13">
      <c r="A2004" s="9" t="s">
        <v>208</v>
      </c>
      <c r="B2004" s="10" t="s">
        <v>209</v>
      </c>
      <c r="C2004">
        <v>2019</v>
      </c>
      <c r="D2004" t="s">
        <v>26</v>
      </c>
      <c r="E2004" s="3">
        <v>519757535</v>
      </c>
      <c r="F2004" s="3">
        <v>88460346</v>
      </c>
      <c r="G2004">
        <v>-8122127</v>
      </c>
      <c r="H2004">
        <v>13274151</v>
      </c>
      <c r="I2004">
        <v>56635828</v>
      </c>
      <c r="J2004">
        <v>100391410</v>
      </c>
      <c r="K2004">
        <v>0.17019540899999999</v>
      </c>
      <c r="L2004">
        <v>0.108965862</v>
      </c>
      <c r="M2004">
        <v>0.14121639799999999</v>
      </c>
    </row>
    <row r="2005" spans="1:13">
      <c r="A2005" s="9" t="s">
        <v>210</v>
      </c>
      <c r="B2005" s="10" t="s">
        <v>211</v>
      </c>
      <c r="C2005">
        <v>2019</v>
      </c>
      <c r="D2005" t="s">
        <v>26</v>
      </c>
      <c r="E2005" s="3">
        <v>89465820</v>
      </c>
      <c r="F2005" s="3">
        <v>26605253</v>
      </c>
      <c r="G2005">
        <v>2065546</v>
      </c>
      <c r="H2005">
        <v>359588</v>
      </c>
      <c r="I2005">
        <v>16015975</v>
      </c>
      <c r="J2005">
        <v>22989129</v>
      </c>
      <c r="K2005">
        <v>0.29737896600000002</v>
      </c>
      <c r="L2005">
        <v>0.179017808</v>
      </c>
      <c r="M2005">
        <v>0.18818288399999999</v>
      </c>
    </row>
    <row r="2006" spans="1:13">
      <c r="A2006" s="9" t="s">
        <v>212</v>
      </c>
      <c r="B2006" s="10" t="s">
        <v>213</v>
      </c>
      <c r="C2006">
        <v>2019</v>
      </c>
      <c r="D2006" t="s">
        <v>26</v>
      </c>
      <c r="E2006" s="3">
        <v>781970000</v>
      </c>
      <c r="F2006" s="3">
        <v>315710000</v>
      </c>
      <c r="G2006">
        <v>-11671000</v>
      </c>
      <c r="H2006">
        <v>34354000</v>
      </c>
      <c r="I2006">
        <v>130915000</v>
      </c>
      <c r="J2006">
        <v>408468000</v>
      </c>
      <c r="K2006">
        <v>0.403736716</v>
      </c>
      <c r="L2006">
        <v>0.167416909</v>
      </c>
      <c r="M2006">
        <v>0.39482972500000002</v>
      </c>
    </row>
    <row r="2007" spans="1:13">
      <c r="A2007" s="9" t="s">
        <v>214</v>
      </c>
      <c r="B2007" s="10" t="s">
        <v>215</v>
      </c>
      <c r="C2007">
        <v>2019</v>
      </c>
      <c r="D2007" t="s">
        <v>26</v>
      </c>
      <c r="E2007" s="3">
        <v>801880549</v>
      </c>
      <c r="F2007" s="3">
        <v>336626039</v>
      </c>
      <c r="G2007">
        <v>56634761</v>
      </c>
      <c r="H2007">
        <v>53129693</v>
      </c>
      <c r="I2007">
        <v>256335294</v>
      </c>
      <c r="J2007">
        <v>479115993</v>
      </c>
      <c r="K2007">
        <v>0.419795741</v>
      </c>
      <c r="L2007">
        <v>0.31966767899999998</v>
      </c>
      <c r="M2007">
        <v>0.33556507099999999</v>
      </c>
    </row>
    <row r="2008" spans="1:13">
      <c r="A2008" s="9" t="s">
        <v>216</v>
      </c>
      <c r="B2008" s="10" t="s">
        <v>217</v>
      </c>
      <c r="C2008">
        <v>2019</v>
      </c>
      <c r="D2008" t="s">
        <v>26</v>
      </c>
      <c r="E2008" s="3">
        <v>1441632000</v>
      </c>
      <c r="F2008" s="3">
        <v>649793000</v>
      </c>
      <c r="G2008">
        <v>27450000</v>
      </c>
      <c r="H2008">
        <v>25513000</v>
      </c>
      <c r="I2008">
        <v>451397000</v>
      </c>
      <c r="J2008">
        <v>709677000</v>
      </c>
      <c r="K2008">
        <v>0.450734307</v>
      </c>
      <c r="L2008">
        <v>0.31311527500000003</v>
      </c>
      <c r="M2008">
        <v>0.49047468399999999</v>
      </c>
    </row>
    <row r="2009" spans="1:13">
      <c r="A2009" s="9" t="s">
        <v>218</v>
      </c>
      <c r="B2009" s="10" t="s">
        <v>219</v>
      </c>
      <c r="C2009">
        <v>2019</v>
      </c>
      <c r="D2009" t="s">
        <v>26</v>
      </c>
      <c r="E2009" s="3">
        <v>791893487</v>
      </c>
      <c r="F2009" s="3">
        <v>426642943</v>
      </c>
      <c r="G2009">
        <v>20518485</v>
      </c>
      <c r="H2009">
        <v>1025374</v>
      </c>
      <c r="I2009">
        <v>360735095</v>
      </c>
      <c r="J2009">
        <v>458723787</v>
      </c>
      <c r="K2009">
        <v>0.53876304100000005</v>
      </c>
      <c r="L2009">
        <v>0.45553486799999998</v>
      </c>
      <c r="M2009">
        <v>0.47984846199999998</v>
      </c>
    </row>
    <row r="2010" spans="1:13">
      <c r="A2010" s="9" t="s">
        <v>220</v>
      </c>
      <c r="B2010" s="10" t="s">
        <v>221</v>
      </c>
      <c r="C2010">
        <v>2019</v>
      </c>
      <c r="D2010" t="s">
        <v>26</v>
      </c>
      <c r="E2010" s="3">
        <v>1300285598</v>
      </c>
      <c r="F2010" s="3">
        <v>537537701</v>
      </c>
      <c r="G2010">
        <v>40793462</v>
      </c>
      <c r="H2010">
        <v>19773375</v>
      </c>
      <c r="I2010">
        <v>462711487</v>
      </c>
      <c r="J2010">
        <v>686225697</v>
      </c>
      <c r="K2010">
        <v>0.413399719</v>
      </c>
      <c r="L2010">
        <v>0.355853735</v>
      </c>
      <c r="M2010">
        <v>0.37697406500000002</v>
      </c>
    </row>
    <row r="2011" spans="1:13">
      <c r="A2011" s="9" t="s">
        <v>222</v>
      </c>
      <c r="B2011" s="10" t="s">
        <v>223</v>
      </c>
      <c r="C2011">
        <v>2019</v>
      </c>
      <c r="D2011" t="s">
        <v>26</v>
      </c>
      <c r="E2011" s="3">
        <v>975736355</v>
      </c>
      <c r="F2011" s="3">
        <v>334800550</v>
      </c>
      <c r="G2011">
        <v>11914700</v>
      </c>
      <c r="H2011">
        <v>8023864</v>
      </c>
      <c r="I2011">
        <v>257822975</v>
      </c>
      <c r="J2011">
        <v>479287761</v>
      </c>
      <c r="K2011">
        <v>0.34312603800000002</v>
      </c>
      <c r="L2011">
        <v>0.26423426100000003</v>
      </c>
      <c r="M2011">
        <v>0.491093479</v>
      </c>
    </row>
    <row r="2012" spans="1:13">
      <c r="A2012" s="9" t="s">
        <v>224</v>
      </c>
      <c r="B2012" s="10" t="s">
        <v>225</v>
      </c>
      <c r="C2012">
        <v>2019</v>
      </c>
      <c r="D2012" t="s">
        <v>26</v>
      </c>
      <c r="E2012" s="3">
        <v>728798000</v>
      </c>
      <c r="F2012" s="3">
        <v>223061000</v>
      </c>
      <c r="G2012">
        <v>13732000</v>
      </c>
      <c r="H2012">
        <v>1361000</v>
      </c>
      <c r="I2012">
        <v>180696000</v>
      </c>
      <c r="J2012">
        <v>278773000</v>
      </c>
      <c r="K2012">
        <v>0.30606697599999999</v>
      </c>
      <c r="L2012">
        <v>0.24793701400000001</v>
      </c>
      <c r="M2012">
        <v>0.417612288</v>
      </c>
    </row>
    <row r="2013" spans="1:13">
      <c r="A2013" s="9" t="s">
        <v>226</v>
      </c>
      <c r="B2013" s="10" t="s">
        <v>227</v>
      </c>
      <c r="C2013">
        <v>2019</v>
      </c>
      <c r="D2013" t="s">
        <v>26</v>
      </c>
      <c r="E2013" s="3">
        <v>238663555</v>
      </c>
      <c r="F2013" s="3">
        <v>54578574</v>
      </c>
      <c r="G2013">
        <v>18711045</v>
      </c>
      <c r="H2013">
        <v>24780605</v>
      </c>
      <c r="I2013">
        <v>24189800</v>
      </c>
      <c r="J2013">
        <v>138198829</v>
      </c>
      <c r="K2013">
        <v>0.228684158</v>
      </c>
      <c r="L2013">
        <v>0.101355232</v>
      </c>
      <c r="M2013">
        <v>0.16197209100000001</v>
      </c>
    </row>
    <row r="2014" spans="1:13">
      <c r="A2014" s="9" t="s">
        <v>228</v>
      </c>
      <c r="B2014" s="10" t="s">
        <v>229</v>
      </c>
      <c r="C2014">
        <v>2019</v>
      </c>
      <c r="D2014" t="s">
        <v>26</v>
      </c>
      <c r="E2014" s="3">
        <v>169750830</v>
      </c>
      <c r="F2014" s="3">
        <v>31713963</v>
      </c>
      <c r="G2014">
        <v>18524465</v>
      </c>
      <c r="H2014">
        <v>4452323</v>
      </c>
      <c r="I2014">
        <v>3354697</v>
      </c>
      <c r="J2014">
        <v>36930252</v>
      </c>
      <c r="K2014">
        <v>0.186826556</v>
      </c>
      <c r="L2014">
        <v>1.9762478E-2</v>
      </c>
      <c r="M2014">
        <v>6.4261452999999996E-2</v>
      </c>
    </row>
    <row r="2015" spans="1:13">
      <c r="A2015" s="9" t="s">
        <v>230</v>
      </c>
      <c r="B2015" s="10" t="s">
        <v>231</v>
      </c>
      <c r="C2015">
        <v>2019</v>
      </c>
      <c r="D2015" t="s">
        <v>26</v>
      </c>
      <c r="E2015" s="3">
        <v>594001008</v>
      </c>
      <c r="F2015" s="3">
        <v>227319905</v>
      </c>
      <c r="G2015">
        <v>0</v>
      </c>
      <c r="H2015">
        <v>9797392</v>
      </c>
      <c r="I2015">
        <v>190039978</v>
      </c>
      <c r="J2015">
        <v>295408970</v>
      </c>
      <c r="K2015">
        <v>0.38269279299999998</v>
      </c>
      <c r="L2015">
        <v>0.31993208000000001</v>
      </c>
      <c r="M2015">
        <v>0.49732065399999997</v>
      </c>
    </row>
    <row r="2016" spans="1:13">
      <c r="A2016" s="9" t="s">
        <v>232</v>
      </c>
      <c r="B2016" s="10" t="s">
        <v>233</v>
      </c>
      <c r="C2016">
        <v>2019</v>
      </c>
      <c r="D2016" t="s">
        <v>26</v>
      </c>
      <c r="E2016" s="3">
        <v>8165875242</v>
      </c>
      <c r="F2016" s="3">
        <v>1463333149</v>
      </c>
      <c r="G2016">
        <v>106337521</v>
      </c>
      <c r="H2016">
        <v>4595244</v>
      </c>
      <c r="I2016">
        <v>344672724</v>
      </c>
      <c r="J2016">
        <v>694252542</v>
      </c>
      <c r="K2016">
        <v>0.17920101699999999</v>
      </c>
      <c r="L2016">
        <v>4.2208914E-2</v>
      </c>
      <c r="M2016">
        <v>4.5418100000000003E-2</v>
      </c>
    </row>
    <row r="2017" spans="1:13">
      <c r="A2017" s="9" t="s">
        <v>234</v>
      </c>
      <c r="B2017" s="10" t="s">
        <v>235</v>
      </c>
      <c r="C2017">
        <v>2019</v>
      </c>
      <c r="D2017" t="s">
        <v>26</v>
      </c>
      <c r="E2017" s="3">
        <v>1857207706</v>
      </c>
      <c r="F2017" s="3">
        <v>829270348</v>
      </c>
      <c r="G2017">
        <v>52376349</v>
      </c>
      <c r="H2017">
        <v>20156149</v>
      </c>
      <c r="I2017">
        <v>421029467</v>
      </c>
      <c r="J2017">
        <v>623713648</v>
      </c>
      <c r="K2017">
        <v>0.44651459599999999</v>
      </c>
      <c r="L2017">
        <v>0.22670025899999999</v>
      </c>
      <c r="M2017">
        <v>0.33756010800000003</v>
      </c>
    </row>
    <row r="2018" spans="1:13">
      <c r="A2018" s="9" t="s">
        <v>236</v>
      </c>
      <c r="B2018" s="10" t="s">
        <v>237</v>
      </c>
      <c r="C2018">
        <v>2019</v>
      </c>
      <c r="D2018" t="s">
        <v>26</v>
      </c>
      <c r="E2018" s="3">
        <v>5134603516</v>
      </c>
      <c r="F2018" s="3">
        <v>901183033</v>
      </c>
      <c r="G2018">
        <v>25414445</v>
      </c>
      <c r="H2018">
        <v>56959076</v>
      </c>
      <c r="I2018">
        <v>205614292</v>
      </c>
      <c r="J2018">
        <v>371310834</v>
      </c>
      <c r="K2018">
        <v>0.17551170799999999</v>
      </c>
      <c r="L2018">
        <v>4.0044824E-2</v>
      </c>
      <c r="M2018">
        <v>7.2315385999999995E-2</v>
      </c>
    </row>
    <row r="2019" spans="1:13">
      <c r="A2019" s="9" t="s">
        <v>238</v>
      </c>
      <c r="B2019" s="10" t="s">
        <v>239</v>
      </c>
      <c r="C2019">
        <v>2019</v>
      </c>
      <c r="D2019" t="s">
        <v>26</v>
      </c>
      <c r="E2019" s="3">
        <v>1252088677</v>
      </c>
      <c r="F2019" s="3">
        <v>447847387</v>
      </c>
      <c r="G2019">
        <v>51120938</v>
      </c>
      <c r="H2019">
        <v>25097162</v>
      </c>
      <c r="I2019">
        <v>146915952</v>
      </c>
      <c r="J2019">
        <v>273501113</v>
      </c>
      <c r="K2019">
        <v>0.35768024700000001</v>
      </c>
      <c r="L2019">
        <v>0.117336699</v>
      </c>
      <c r="M2019">
        <v>0.20452906600000001</v>
      </c>
    </row>
    <row r="2020" spans="1:13">
      <c r="A2020" s="9" t="s">
        <v>240</v>
      </c>
      <c r="B2020" s="10" t="s">
        <v>241</v>
      </c>
      <c r="C2020">
        <v>2019</v>
      </c>
      <c r="D2020" t="s">
        <v>26</v>
      </c>
      <c r="E2020" s="3">
        <v>708393995</v>
      </c>
      <c r="F2020" s="3">
        <v>165655651</v>
      </c>
      <c r="G2020">
        <v>14729443</v>
      </c>
      <c r="H2020">
        <v>2221619</v>
      </c>
      <c r="I2020">
        <v>80089715</v>
      </c>
      <c r="J2020">
        <v>174870005</v>
      </c>
      <c r="K2020">
        <v>0.23384677500000001</v>
      </c>
      <c r="L2020">
        <v>0.113058151</v>
      </c>
      <c r="M2020">
        <v>0.24492721000000001</v>
      </c>
    </row>
    <row r="2021" spans="1:13">
      <c r="A2021" s="9" t="s">
        <v>242</v>
      </c>
      <c r="B2021" s="10" t="s">
        <v>243</v>
      </c>
      <c r="C2021">
        <v>2019</v>
      </c>
      <c r="D2021" t="s">
        <v>26</v>
      </c>
      <c r="E2021" s="3">
        <v>1580924772</v>
      </c>
      <c r="F2021" s="3">
        <v>474334766</v>
      </c>
      <c r="G2021">
        <v>18103892</v>
      </c>
      <c r="H2021">
        <v>65380998</v>
      </c>
      <c r="I2021">
        <v>10258015</v>
      </c>
      <c r="J2021">
        <v>197632034</v>
      </c>
      <c r="K2021">
        <v>0.300036266</v>
      </c>
      <c r="L2021">
        <v>6.4886170000000003E-3</v>
      </c>
      <c r="M2021">
        <v>0.124617583</v>
      </c>
    </row>
    <row r="2022" spans="1:13">
      <c r="A2022" s="9" t="s">
        <v>244</v>
      </c>
      <c r="B2022" s="10" t="s">
        <v>245</v>
      </c>
      <c r="C2022">
        <v>2019</v>
      </c>
      <c r="D2022" t="s">
        <v>26</v>
      </c>
      <c r="E2022" s="3">
        <v>974058999</v>
      </c>
      <c r="F2022" s="3">
        <v>282621194</v>
      </c>
      <c r="G2022">
        <v>13958507</v>
      </c>
      <c r="H2022">
        <v>34550122</v>
      </c>
      <c r="I2022">
        <v>92999671</v>
      </c>
      <c r="J2022">
        <v>246420929</v>
      </c>
      <c r="K2022">
        <v>0.290147922</v>
      </c>
      <c r="L2022">
        <v>9.5476425000000004E-2</v>
      </c>
      <c r="M2022">
        <v>0.25298357599999999</v>
      </c>
    </row>
    <row r="2023" spans="1:13">
      <c r="A2023" s="9" t="s">
        <v>246</v>
      </c>
      <c r="B2023" s="10" t="s">
        <v>247</v>
      </c>
      <c r="C2023">
        <v>2019</v>
      </c>
      <c r="D2023" t="s">
        <v>26</v>
      </c>
      <c r="E2023" s="3">
        <v>1457757788</v>
      </c>
      <c r="F2023" s="3">
        <v>258954528</v>
      </c>
      <c r="G2023">
        <v>31481434</v>
      </c>
      <c r="H2023">
        <v>35692598</v>
      </c>
      <c r="I2023">
        <v>61637056</v>
      </c>
      <c r="J2023">
        <v>228030068</v>
      </c>
      <c r="K2023">
        <v>0.177638926</v>
      </c>
      <c r="L2023">
        <v>4.2282096999999998E-2</v>
      </c>
      <c r="M2023">
        <v>0.15465348200000001</v>
      </c>
    </row>
    <row r="2024" spans="1:13">
      <c r="A2024" s="9" t="s">
        <v>248</v>
      </c>
      <c r="B2024" s="10" t="s">
        <v>249</v>
      </c>
      <c r="C2024">
        <v>2019</v>
      </c>
      <c r="D2024" t="s">
        <v>26</v>
      </c>
      <c r="E2024" s="3">
        <v>1496646913</v>
      </c>
      <c r="F2024" s="3">
        <v>472931070</v>
      </c>
      <c r="G2024">
        <v>53972845</v>
      </c>
      <c r="H2024">
        <v>20022545</v>
      </c>
      <c r="I2024">
        <v>97568347</v>
      </c>
      <c r="J2024">
        <v>220732184</v>
      </c>
      <c r="K2024">
        <v>0.31599375000000002</v>
      </c>
      <c r="L2024">
        <v>6.5191292999999997E-2</v>
      </c>
      <c r="M2024">
        <v>0.14265243899999999</v>
      </c>
    </row>
    <row r="2025" spans="1:13">
      <c r="A2025" s="9" t="s">
        <v>250</v>
      </c>
      <c r="B2025" s="10" t="s">
        <v>251</v>
      </c>
      <c r="C2025">
        <v>2019</v>
      </c>
      <c r="D2025" t="s">
        <v>26</v>
      </c>
      <c r="E2025" s="3">
        <v>553846126</v>
      </c>
      <c r="F2025" s="3">
        <v>119176890</v>
      </c>
      <c r="G2025">
        <v>9542240</v>
      </c>
      <c r="H2025">
        <v>39284464</v>
      </c>
      <c r="I2025">
        <v>53003675</v>
      </c>
      <c r="J2025">
        <v>181091007</v>
      </c>
      <c r="K2025">
        <v>0.21518050699999999</v>
      </c>
      <c r="L2025">
        <v>9.5701085000000005E-2</v>
      </c>
      <c r="M2025">
        <v>0.32696988999999999</v>
      </c>
    </row>
    <row r="2026" spans="1:13">
      <c r="A2026" s="9" t="s">
        <v>252</v>
      </c>
      <c r="B2026" s="10" t="s">
        <v>253</v>
      </c>
      <c r="C2026">
        <v>2019</v>
      </c>
      <c r="D2026" t="s">
        <v>26</v>
      </c>
      <c r="E2026" s="3">
        <v>1976413734</v>
      </c>
      <c r="F2026" s="3">
        <v>287810174</v>
      </c>
      <c r="G2026">
        <v>12756106</v>
      </c>
      <c r="H2026">
        <v>50872646</v>
      </c>
      <c r="I2026">
        <v>-17547550</v>
      </c>
      <c r="J2026">
        <v>92802674</v>
      </c>
      <c r="K2026">
        <v>0.145622432</v>
      </c>
      <c r="L2026">
        <v>-8.8784799999999994E-3</v>
      </c>
      <c r="M2026">
        <v>5.7039184999999999E-2</v>
      </c>
    </row>
    <row r="2027" spans="1:13">
      <c r="A2027" s="9" t="s">
        <v>254</v>
      </c>
      <c r="B2027" s="10" t="s">
        <v>255</v>
      </c>
      <c r="C2027">
        <v>2019</v>
      </c>
      <c r="D2027" t="s">
        <v>26</v>
      </c>
      <c r="E2027" s="3">
        <v>477210001</v>
      </c>
      <c r="F2027" s="3">
        <v>180712944</v>
      </c>
      <c r="G2027">
        <v>36135790</v>
      </c>
      <c r="H2027">
        <v>803550</v>
      </c>
      <c r="I2027">
        <v>80374493</v>
      </c>
      <c r="J2027">
        <v>110410247</v>
      </c>
      <c r="K2027">
        <v>0.37868641400000003</v>
      </c>
      <c r="L2027">
        <v>0.168425835</v>
      </c>
      <c r="M2027">
        <v>0.20107751700000001</v>
      </c>
    </row>
    <row r="2028" spans="1:13">
      <c r="A2028" s="9" t="s">
        <v>256</v>
      </c>
      <c r="B2028" s="10" t="s">
        <v>257</v>
      </c>
      <c r="C2028">
        <v>2019</v>
      </c>
      <c r="D2028" t="s">
        <v>26</v>
      </c>
      <c r="E2028" s="3">
        <v>5016280105</v>
      </c>
      <c r="F2028" s="3">
        <v>1523538971</v>
      </c>
      <c r="G2028">
        <v>83104162</v>
      </c>
      <c r="H2028">
        <v>27962390</v>
      </c>
      <c r="I2028">
        <v>870231171</v>
      </c>
      <c r="J2028">
        <v>1192514308</v>
      </c>
      <c r="K2028">
        <v>0.303718879</v>
      </c>
      <c r="L2028">
        <v>0.17348137499999999</v>
      </c>
      <c r="M2028">
        <v>0.236660325</v>
      </c>
    </row>
    <row r="2029" spans="1:13">
      <c r="A2029" s="9" t="s">
        <v>258</v>
      </c>
      <c r="B2029" s="10" t="s">
        <v>259</v>
      </c>
      <c r="C2029">
        <v>2019</v>
      </c>
      <c r="D2029" t="s">
        <v>26</v>
      </c>
      <c r="E2029" s="3">
        <v>597016543</v>
      </c>
      <c r="F2029" s="3">
        <v>133813889</v>
      </c>
      <c r="G2029">
        <v>-9988810</v>
      </c>
      <c r="H2029">
        <v>21177871</v>
      </c>
      <c r="I2029">
        <v>49490836</v>
      </c>
      <c r="J2029">
        <v>98010952</v>
      </c>
      <c r="K2029">
        <v>0.22413765699999999</v>
      </c>
      <c r="L2029">
        <v>8.2896925999999996E-2</v>
      </c>
      <c r="M2029">
        <v>0.15395181399999999</v>
      </c>
    </row>
    <row r="2030" spans="1:13">
      <c r="A2030" s="9" t="s">
        <v>260</v>
      </c>
      <c r="B2030" s="10" t="s">
        <v>261</v>
      </c>
      <c r="C2030">
        <v>2019</v>
      </c>
      <c r="D2030" t="s">
        <v>26</v>
      </c>
      <c r="E2030" s="3">
        <v>731733150</v>
      </c>
      <c r="F2030" s="3">
        <v>419431044</v>
      </c>
      <c r="G2030">
        <v>33954208</v>
      </c>
      <c r="H2030">
        <v>0</v>
      </c>
      <c r="I2030">
        <v>156931138</v>
      </c>
      <c r="J2030">
        <v>216364371</v>
      </c>
      <c r="K2030">
        <v>0.57320218999999994</v>
      </c>
      <c r="L2030">
        <v>0.214464984</v>
      </c>
      <c r="M2030">
        <v>0.296683005</v>
      </c>
    </row>
    <row r="2031" spans="1:13">
      <c r="A2031" s="9" t="s">
        <v>262</v>
      </c>
      <c r="B2031" s="10" t="s">
        <v>263</v>
      </c>
      <c r="C2031">
        <v>2019</v>
      </c>
      <c r="D2031" t="s">
        <v>26</v>
      </c>
      <c r="E2031" s="3">
        <v>232092857</v>
      </c>
      <c r="F2031" s="3">
        <v>142938572</v>
      </c>
      <c r="G2031">
        <v>0</v>
      </c>
      <c r="H2031">
        <v>2316914</v>
      </c>
      <c r="I2031">
        <v>54050241</v>
      </c>
      <c r="J2031">
        <v>68764054</v>
      </c>
      <c r="K2031">
        <v>0.61586803599999995</v>
      </c>
      <c r="L2031">
        <v>0.232881967</v>
      </c>
      <c r="M2031">
        <v>0.29745930500000001</v>
      </c>
    </row>
    <row r="2032" spans="1:13">
      <c r="A2032" s="9" t="s">
        <v>264</v>
      </c>
      <c r="B2032" s="10" t="s">
        <v>265</v>
      </c>
      <c r="C2032">
        <v>2019</v>
      </c>
      <c r="D2032" t="s">
        <v>26</v>
      </c>
      <c r="E2032" s="3" t="str">
        <v>Unavailable</v>
      </c>
      <c r="F2032" s="3" t="str">
        <v>Unavailable</v>
      </c>
      <c r="G2032" t="str">
        <v>Unavailable</v>
      </c>
      <c r="H2032" t="str">
        <v>Unavailable</v>
      </c>
      <c r="I2032" t="str">
        <v>Unavailable</v>
      </c>
      <c r="J2032" t="str">
        <v>Unavailable</v>
      </c>
      <c r="K2032" t="str">
        <v>Unavailable</v>
      </c>
      <c r="L2032" t="str">
        <v>Unavailable</v>
      </c>
      <c r="M2032" t="str">
        <v>Unavailable</v>
      </c>
    </row>
    <row r="2033" spans="1:13">
      <c r="A2033" s="9" t="s">
        <v>266</v>
      </c>
      <c r="B2033" s="10" t="s">
        <v>267</v>
      </c>
      <c r="C2033">
        <v>2019</v>
      </c>
      <c r="D2033" t="s">
        <v>26</v>
      </c>
      <c r="E2033" s="3" t="str">
        <v>Unavailable</v>
      </c>
      <c r="F2033" s="3" t="str">
        <v>Unavailable</v>
      </c>
      <c r="G2033" t="str">
        <v>Unavailable</v>
      </c>
      <c r="H2033" t="str">
        <v>Unavailable</v>
      </c>
      <c r="I2033" t="str">
        <v>Unavailable</v>
      </c>
      <c r="J2033" t="str">
        <v>Unavailable</v>
      </c>
      <c r="K2033" t="str">
        <v>Unavailable</v>
      </c>
      <c r="L2033" t="str">
        <v>Unavailable</v>
      </c>
      <c r="M2033" t="str">
        <v>Unavailable</v>
      </c>
    </row>
    <row r="2034" spans="1:13">
      <c r="A2034" s="9" t="s">
        <v>268</v>
      </c>
      <c r="B2034" s="10" t="s">
        <v>269</v>
      </c>
      <c r="C2034">
        <v>2019</v>
      </c>
      <c r="D2034" t="s">
        <v>26</v>
      </c>
      <c r="E2034" s="3">
        <v>338814000</v>
      </c>
      <c r="F2034" s="3">
        <v>171149000</v>
      </c>
      <c r="G2034">
        <v>57986000</v>
      </c>
      <c r="H2034">
        <v>43398000</v>
      </c>
      <c r="I2034">
        <v>-198046000</v>
      </c>
      <c r="J2034">
        <v>-16188000</v>
      </c>
      <c r="K2034">
        <v>0.50514146400000004</v>
      </c>
      <c r="L2034">
        <v>-0.58452720400000002</v>
      </c>
      <c r="M2034">
        <v>-4.7778426999999998E-2</v>
      </c>
    </row>
    <row r="2035" spans="1:13">
      <c r="A2035" s="9" t="s">
        <v>270</v>
      </c>
      <c r="B2035" s="10" t="s">
        <v>271</v>
      </c>
      <c r="C2035">
        <v>2019</v>
      </c>
      <c r="D2035" t="s">
        <v>26</v>
      </c>
      <c r="E2035" s="3">
        <v>6567015000</v>
      </c>
      <c r="F2035" s="3">
        <v>1074814000</v>
      </c>
      <c r="G2035">
        <v>14784000</v>
      </c>
      <c r="H2035">
        <v>395902000</v>
      </c>
      <c r="I2035">
        <v>620702000</v>
      </c>
      <c r="J2035">
        <v>2188120000</v>
      </c>
      <c r="K2035">
        <v>0.16366857700000001</v>
      </c>
      <c r="L2035">
        <v>9.4518133000000004E-2</v>
      </c>
      <c r="M2035">
        <v>0.32126666399999998</v>
      </c>
    </row>
    <row r="2036" spans="1:13">
      <c r="A2036" s="9" t="s">
        <v>272</v>
      </c>
      <c r="B2036" s="10" t="s">
        <v>273</v>
      </c>
      <c r="C2036">
        <v>2019</v>
      </c>
      <c r="D2036" t="s">
        <v>26</v>
      </c>
      <c r="E2036" s="3">
        <v>2539760000</v>
      </c>
      <c r="F2036" s="3">
        <v>516316000</v>
      </c>
      <c r="G2036">
        <v>58705000</v>
      </c>
      <c r="H2036">
        <v>7605000</v>
      </c>
      <c r="I2036">
        <v>423353000</v>
      </c>
      <c r="J2036">
        <v>657239000</v>
      </c>
      <c r="K2036">
        <v>0.20329322499999999</v>
      </c>
      <c r="L2036">
        <v>0.16669016</v>
      </c>
      <c r="M2036">
        <v>0.26830409199999999</v>
      </c>
    </row>
    <row r="2037" spans="1:13">
      <c r="A2037" s="9" t="s">
        <v>274</v>
      </c>
      <c r="B2037" s="10" t="s">
        <v>275</v>
      </c>
      <c r="C2037">
        <v>2019</v>
      </c>
      <c r="D2037" t="s">
        <v>26</v>
      </c>
      <c r="E2037" s="3">
        <v>1711891000</v>
      </c>
      <c r="F2037" s="3">
        <v>227539000</v>
      </c>
      <c r="G2037">
        <v>120140000</v>
      </c>
      <c r="H2037">
        <v>36746000</v>
      </c>
      <c r="I2037">
        <v>35324000</v>
      </c>
      <c r="J2037">
        <v>252659000</v>
      </c>
      <c r="K2037">
        <v>0.132916757</v>
      </c>
      <c r="L2037">
        <v>2.0634491000000001E-2</v>
      </c>
      <c r="M2037">
        <v>5.1344975000000001E-2</v>
      </c>
    </row>
    <row r="2038" spans="1:13">
      <c r="A2038" s="9" t="s">
        <v>276</v>
      </c>
      <c r="B2038" s="10" t="s">
        <v>277</v>
      </c>
      <c r="C2038">
        <v>2019</v>
      </c>
      <c r="D2038" t="s">
        <v>26</v>
      </c>
      <c r="E2038" s="3">
        <v>2482842898</v>
      </c>
      <c r="F2038" s="3">
        <v>156597737</v>
      </c>
      <c r="G2038">
        <v>10244019</v>
      </c>
      <c r="H2038">
        <v>33242357</v>
      </c>
      <c r="I2038">
        <v>121810982</v>
      </c>
      <c r="J2038">
        <v>278104022</v>
      </c>
      <c r="K2038">
        <v>6.3071948000000003E-2</v>
      </c>
      <c r="L2038">
        <v>4.9061091000000001E-2</v>
      </c>
      <c r="M2038">
        <v>8.2216233E-2</v>
      </c>
    </row>
    <row r="2039" spans="1:13">
      <c r="A2039" s="9" t="s">
        <v>278</v>
      </c>
      <c r="B2039" s="10" t="s">
        <v>279</v>
      </c>
      <c r="C2039">
        <v>2019</v>
      </c>
      <c r="D2039" t="s">
        <v>26</v>
      </c>
      <c r="E2039" s="3">
        <v>304515551</v>
      </c>
      <c r="F2039" s="3">
        <v>127711801</v>
      </c>
      <c r="G2039">
        <v>23470388</v>
      </c>
      <c r="H2039">
        <v>3780267</v>
      </c>
      <c r="I2039">
        <v>20625429</v>
      </c>
      <c r="J2039">
        <v>30926762</v>
      </c>
      <c r="K2039">
        <v>0.41939336300000002</v>
      </c>
      <c r="L2039">
        <v>6.7731940000000004E-2</v>
      </c>
      <c r="M2039">
        <v>9.1860424999999996E-2</v>
      </c>
    </row>
    <row r="2040" spans="1:13">
      <c r="A2040" s="9" t="s">
        <v>280</v>
      </c>
      <c r="B2040" s="10" t="s">
        <v>281</v>
      </c>
      <c r="C2040">
        <v>2019</v>
      </c>
      <c r="D2040" t="s">
        <v>26</v>
      </c>
      <c r="E2040" s="3">
        <v>8410792</v>
      </c>
      <c r="F2040" s="3">
        <v>-7645580</v>
      </c>
      <c r="G2040">
        <v>11242656</v>
      </c>
      <c r="H2040">
        <v>0</v>
      </c>
      <c r="I2040">
        <v>-97755802</v>
      </c>
      <c r="J2040">
        <v>-4574596</v>
      </c>
      <c r="K2040">
        <v>-0.90902022100000002</v>
      </c>
      <c r="L2040">
        <v>-9.9999999989999999</v>
      </c>
      <c r="M2040">
        <v>-1.0941771</v>
      </c>
    </row>
    <row r="2041" spans="1:13">
      <c r="A2041" s="9" t="s">
        <v>282</v>
      </c>
      <c r="B2041" s="10" t="s">
        <v>283</v>
      </c>
      <c r="C2041">
        <v>2019</v>
      </c>
      <c r="D2041" t="s">
        <v>26</v>
      </c>
      <c r="E2041" s="3">
        <v>80648937</v>
      </c>
      <c r="F2041" s="3">
        <v>27906556</v>
      </c>
      <c r="G2041">
        <v>21399793</v>
      </c>
      <c r="H2041">
        <v>3135893</v>
      </c>
      <c r="I2041">
        <v>5170552</v>
      </c>
      <c r="J2041">
        <v>25639574</v>
      </c>
      <c r="K2041">
        <v>0.34602509399999998</v>
      </c>
      <c r="L2041">
        <v>6.4111843000000002E-2</v>
      </c>
      <c r="M2041">
        <v>0.30246151900000001</v>
      </c>
    </row>
    <row r="2042" spans="1:13">
      <c r="A2042" s="9" t="s">
        <v>284</v>
      </c>
      <c r="B2042" s="10" t="s">
        <v>285</v>
      </c>
      <c r="C2042">
        <v>2019</v>
      </c>
      <c r="D2042" t="s">
        <v>26</v>
      </c>
      <c r="E2042" s="3">
        <v>787498473</v>
      </c>
      <c r="F2042" s="3">
        <v>333218723</v>
      </c>
      <c r="G2042">
        <v>29091024</v>
      </c>
      <c r="H2042">
        <v>31051599</v>
      </c>
      <c r="I2042">
        <v>225345735</v>
      </c>
      <c r="J2042">
        <v>663923412</v>
      </c>
      <c r="K2042">
        <v>0.42313570700000003</v>
      </c>
      <c r="L2042">
        <v>0.28615386900000001</v>
      </c>
      <c r="M2042">
        <v>0.84425866599999999</v>
      </c>
    </row>
    <row r="2043" spans="1:13">
      <c r="A2043" s="9" t="s">
        <v>286</v>
      </c>
      <c r="B2043" s="10" t="s">
        <v>287</v>
      </c>
      <c r="C2043">
        <v>2019</v>
      </c>
      <c r="D2043" t="s">
        <v>26</v>
      </c>
      <c r="E2043" s="3" t="str">
        <v>Unavailable</v>
      </c>
      <c r="F2043" s="3" t="str">
        <v>Unavailable</v>
      </c>
      <c r="G2043" t="str">
        <v>Unavailable</v>
      </c>
      <c r="H2043" t="str">
        <v>Unavailable</v>
      </c>
      <c r="I2043" t="str">
        <v>Unavailable</v>
      </c>
      <c r="J2043" t="str">
        <v>Unavailable</v>
      </c>
      <c r="K2043" t="str">
        <v>Unavailable</v>
      </c>
      <c r="L2043" t="str">
        <v>Unavailable</v>
      </c>
      <c r="M2043" t="str">
        <v>Unavailable</v>
      </c>
    </row>
    <row r="2044" spans="1:13">
      <c r="A2044" s="9" t="s">
        <v>288</v>
      </c>
      <c r="B2044" s="10" t="s">
        <v>289</v>
      </c>
      <c r="C2044">
        <v>2019</v>
      </c>
      <c r="D2044" t="s">
        <v>26</v>
      </c>
      <c r="E2044" s="3">
        <v>1883943283</v>
      </c>
      <c r="F2044" s="3">
        <v>548826112</v>
      </c>
      <c r="G2044">
        <v>181380257</v>
      </c>
      <c r="H2044">
        <v>38323217</v>
      </c>
      <c r="I2044">
        <v>-29257776</v>
      </c>
      <c r="J2044">
        <v>262895306</v>
      </c>
      <c r="K2044">
        <v>0.29131774700000002</v>
      </c>
      <c r="L2044">
        <v>-1.5530073E-2</v>
      </c>
      <c r="M2044">
        <v>5.215529E-2</v>
      </c>
    </row>
    <row r="2045" spans="1:13">
      <c r="A2045" s="9" t="s">
        <v>290</v>
      </c>
      <c r="B2045" s="10" t="s">
        <v>291</v>
      </c>
      <c r="C2045">
        <v>2019</v>
      </c>
      <c r="D2045" t="s">
        <v>26</v>
      </c>
      <c r="E2045" s="3">
        <v>336732000</v>
      </c>
      <c r="F2045" s="3">
        <v>326781000</v>
      </c>
      <c r="G2045">
        <v>24307000</v>
      </c>
      <c r="H2045">
        <v>56258000</v>
      </c>
      <c r="I2045">
        <v>218821000</v>
      </c>
      <c r="J2045">
        <v>279741000</v>
      </c>
      <c r="K2045">
        <v>0.97044830900000001</v>
      </c>
      <c r="L2045">
        <v>0.649837259</v>
      </c>
      <c r="M2045">
        <v>0.66368209700000003</v>
      </c>
    </row>
    <row r="2046" spans="1:13">
      <c r="A2046" s="9" t="s">
        <v>292</v>
      </c>
      <c r="B2046" s="10" t="s">
        <v>293</v>
      </c>
      <c r="C2046">
        <v>2019</v>
      </c>
      <c r="D2046" t="s">
        <v>26</v>
      </c>
      <c r="E2046" s="3">
        <v>115558053</v>
      </c>
      <c r="F2046" s="3">
        <v>77509173</v>
      </c>
      <c r="G2046">
        <v>32444018</v>
      </c>
      <c r="H2046">
        <v>0</v>
      </c>
      <c r="I2046">
        <v>29400669</v>
      </c>
      <c r="J2046">
        <v>40908661</v>
      </c>
      <c r="K2046">
        <v>0.67073796200000002</v>
      </c>
      <c r="L2046">
        <v>0.25442336799999998</v>
      </c>
      <c r="M2046">
        <v>0.35400968599999999</v>
      </c>
    </row>
    <row r="2047" spans="1:13">
      <c r="A2047" s="9" t="s">
        <v>294</v>
      </c>
      <c r="B2047" s="10" t="s">
        <v>295</v>
      </c>
      <c r="C2047">
        <v>2019</v>
      </c>
      <c r="D2047" t="s">
        <v>26</v>
      </c>
      <c r="E2047" s="3" t="str">
        <v>Unavailable</v>
      </c>
      <c r="F2047" s="3" t="str">
        <v>Unavailable</v>
      </c>
      <c r="G2047" t="str">
        <v>Unavailable</v>
      </c>
      <c r="H2047" t="str">
        <v>Unavailable</v>
      </c>
      <c r="I2047" t="str">
        <v>Unavailable</v>
      </c>
      <c r="J2047" t="str">
        <v>Unavailable</v>
      </c>
      <c r="K2047" t="str">
        <v>Unavailable</v>
      </c>
      <c r="L2047" t="str">
        <v>Unavailable</v>
      </c>
      <c r="M2047" t="str">
        <v>Unavailable</v>
      </c>
    </row>
    <row r="2048" spans="1:13">
      <c r="A2048" s="9" t="s">
        <v>296</v>
      </c>
      <c r="B2048" s="10" t="s">
        <v>297</v>
      </c>
      <c r="C2048">
        <v>2019</v>
      </c>
      <c r="D2048" t="s">
        <v>26</v>
      </c>
      <c r="E2048" s="3">
        <v>387528021</v>
      </c>
      <c r="F2048" s="3">
        <v>241848995</v>
      </c>
      <c r="G2048">
        <v>57340658</v>
      </c>
      <c r="H2048">
        <v>0</v>
      </c>
      <c r="I2048">
        <v>171857088</v>
      </c>
      <c r="J2048">
        <v>202871232</v>
      </c>
      <c r="K2048">
        <v>0.62408131</v>
      </c>
      <c r="L2048">
        <v>0.44347009399999998</v>
      </c>
      <c r="M2048">
        <v>0.52343650799999997</v>
      </c>
    </row>
    <row r="2049" spans="1:13">
      <c r="A2049" s="9" t="s">
        <v>298</v>
      </c>
      <c r="B2049" s="10" t="s">
        <v>299</v>
      </c>
      <c r="C2049">
        <v>2019</v>
      </c>
      <c r="D2049" t="s">
        <v>26</v>
      </c>
      <c r="E2049" s="3">
        <v>477340948</v>
      </c>
      <c r="F2049" s="3">
        <v>279462997</v>
      </c>
      <c r="G2049">
        <v>14263400</v>
      </c>
      <c r="H2049">
        <v>0</v>
      </c>
      <c r="I2049">
        <v>236132177</v>
      </c>
      <c r="J2049">
        <v>258967566</v>
      </c>
      <c r="K2049">
        <v>0.58545783299999998</v>
      </c>
      <c r="L2049">
        <v>0.49468242400000001</v>
      </c>
      <c r="M2049">
        <v>0.54252116299999997</v>
      </c>
    </row>
    <row r="2050" spans="1:13">
      <c r="A2050" s="9" t="s">
        <v>300</v>
      </c>
      <c r="B2050" s="10" t="s">
        <v>301</v>
      </c>
      <c r="C2050">
        <v>2019</v>
      </c>
      <c r="D2050" t="s">
        <v>26</v>
      </c>
      <c r="E2050" s="3">
        <v>463947950</v>
      </c>
      <c r="F2050" s="3">
        <v>60121415</v>
      </c>
      <c r="G2050">
        <v>43874672</v>
      </c>
      <c r="H2050">
        <v>2476697</v>
      </c>
      <c r="I2050">
        <v>6899943</v>
      </c>
      <c r="J2050">
        <v>44127968</v>
      </c>
      <c r="K2050">
        <v>0.12958655199999999</v>
      </c>
      <c r="L2050">
        <v>1.4872234999999999E-2</v>
      </c>
      <c r="M2050">
        <v>3.1708563000000002E-2</v>
      </c>
    </row>
    <row r="2051" spans="1:13">
      <c r="A2051" s="9" t="s">
        <v>302</v>
      </c>
      <c r="B2051" s="10" t="s">
        <v>303</v>
      </c>
      <c r="C2051">
        <v>2019</v>
      </c>
      <c r="D2051" t="s">
        <v>26</v>
      </c>
      <c r="E2051" s="3">
        <v>10435145</v>
      </c>
      <c r="F2051" s="3">
        <v>5679900</v>
      </c>
      <c r="G2051">
        <v>1201212</v>
      </c>
      <c r="H2051">
        <v>1636233</v>
      </c>
      <c r="I2051">
        <v>-6962233</v>
      </c>
      <c r="J2051">
        <v>3777376</v>
      </c>
      <c r="K2051">
        <v>0.54430484700000004</v>
      </c>
      <c r="L2051">
        <v>-0.66719082500000004</v>
      </c>
      <c r="M2051">
        <v>-0.132179668</v>
      </c>
    </row>
    <row r="2052" spans="1:13">
      <c r="A2052" s="9" t="s">
        <v>304</v>
      </c>
      <c r="B2052" s="10" t="s">
        <v>305</v>
      </c>
      <c r="C2052">
        <v>2019</v>
      </c>
      <c r="D2052" t="s">
        <v>26</v>
      </c>
      <c r="E2052" s="3">
        <v>80577800</v>
      </c>
      <c r="F2052" s="3">
        <v>-2426177</v>
      </c>
      <c r="G2052">
        <v>9478366</v>
      </c>
      <c r="H2052">
        <v>16365</v>
      </c>
      <c r="I2052">
        <v>-12652081</v>
      </c>
      <c r="J2052">
        <v>-24287574</v>
      </c>
      <c r="K2052">
        <v>-3.0109745E-2</v>
      </c>
      <c r="L2052">
        <v>-0.15701695800000001</v>
      </c>
      <c r="M2052">
        <v>-0.132880744</v>
      </c>
    </row>
    <row r="2053" spans="1:13">
      <c r="A2053" s="9" t="s">
        <v>306</v>
      </c>
      <c r="B2053" s="10" t="s">
        <v>307</v>
      </c>
      <c r="C2053">
        <v>2019</v>
      </c>
      <c r="D2053" t="s">
        <v>26</v>
      </c>
      <c r="E2053" s="3">
        <v>115216159</v>
      </c>
      <c r="F2053" s="3">
        <v>20897313</v>
      </c>
      <c r="G2053">
        <v>5271604</v>
      </c>
      <c r="H2053">
        <v>1419983</v>
      </c>
      <c r="I2053">
        <v>475006</v>
      </c>
      <c r="J2053">
        <v>6978250</v>
      </c>
      <c r="K2053">
        <v>0.18137484500000001</v>
      </c>
      <c r="L2053">
        <v>4.1227379999999999E-3</v>
      </c>
      <c r="M2053">
        <v>3.4752877000000001E-2</v>
      </c>
    </row>
    <row r="2054" spans="1:13">
      <c r="A2054" s="9" t="s">
        <v>308</v>
      </c>
      <c r="B2054" s="10" t="s">
        <v>309</v>
      </c>
      <c r="C2054">
        <v>2019</v>
      </c>
      <c r="D2054" t="s">
        <v>26</v>
      </c>
      <c r="E2054" s="3">
        <v>4565676154</v>
      </c>
      <c r="F2054" s="3">
        <v>480018783</v>
      </c>
      <c r="G2054">
        <v>21353279</v>
      </c>
      <c r="H2054">
        <v>44720434</v>
      </c>
      <c r="I2054">
        <v>196881064</v>
      </c>
      <c r="J2054">
        <v>343342076</v>
      </c>
      <c r="K2054">
        <v>0.105136406</v>
      </c>
      <c r="L2054">
        <v>4.3121995000000003E-2</v>
      </c>
      <c r="M2054">
        <v>7.4996922999999993E-2</v>
      </c>
    </row>
    <row r="2055" spans="1:13">
      <c r="A2055" s="9" t="s">
        <v>310</v>
      </c>
      <c r="B2055" s="10" t="s">
        <v>311</v>
      </c>
      <c r="C2055">
        <v>2019</v>
      </c>
      <c r="D2055" t="s">
        <v>26</v>
      </c>
      <c r="E2055" s="3">
        <v>334129029</v>
      </c>
      <c r="F2055" s="3">
        <v>53850159</v>
      </c>
      <c r="G2055">
        <v>13864795</v>
      </c>
      <c r="H2055">
        <v>0</v>
      </c>
      <c r="I2055">
        <v>25810660</v>
      </c>
      <c r="J2055">
        <v>47920749</v>
      </c>
      <c r="K2055">
        <v>0.16116575999999999</v>
      </c>
      <c r="L2055">
        <v>7.7247582999999995E-2</v>
      </c>
      <c r="M2055">
        <v>0.14341989399999999</v>
      </c>
    </row>
    <row r="2056" spans="1:13">
      <c r="A2056" s="9" t="s">
        <v>312</v>
      </c>
      <c r="B2056" s="10" t="s">
        <v>313</v>
      </c>
      <c r="C2056">
        <v>2019</v>
      </c>
      <c r="D2056" t="s">
        <v>26</v>
      </c>
      <c r="E2056" s="3" t="str">
        <v>Unavailable</v>
      </c>
      <c r="F2056" s="3" t="str">
        <v>Unavailable</v>
      </c>
      <c r="G2056" t="str">
        <v>Unavailable</v>
      </c>
      <c r="H2056" t="str">
        <v>Unavailable</v>
      </c>
      <c r="I2056" t="str">
        <v>Unavailable</v>
      </c>
      <c r="J2056" t="str">
        <v>Unavailable</v>
      </c>
      <c r="K2056" t="str">
        <v>Unavailable</v>
      </c>
      <c r="L2056" t="str">
        <v>Unavailable</v>
      </c>
      <c r="M2056" t="str">
        <v>Unavailable</v>
      </c>
    </row>
    <row r="2057" spans="1:13">
      <c r="A2057" s="9" t="s">
        <v>314</v>
      </c>
      <c r="B2057" s="10" t="s">
        <v>315</v>
      </c>
      <c r="C2057">
        <v>2019</v>
      </c>
      <c r="D2057" t="s">
        <v>26</v>
      </c>
      <c r="E2057" s="3">
        <v>249697110</v>
      </c>
      <c r="F2057" s="3">
        <v>184823052</v>
      </c>
      <c r="G2057">
        <v>1462328</v>
      </c>
      <c r="H2057">
        <v>2486173</v>
      </c>
      <c r="I2057">
        <v>165801211</v>
      </c>
      <c r="J2057">
        <v>187259853</v>
      </c>
      <c r="K2057">
        <v>0.74018899100000002</v>
      </c>
      <c r="L2057">
        <v>0.66400933100000004</v>
      </c>
      <c r="M2057">
        <v>0.68794310400000003</v>
      </c>
    </row>
    <row r="2058" spans="1:13">
      <c r="A2058" s="9" t="s">
        <v>316</v>
      </c>
      <c r="B2058" s="10" t="s">
        <v>317</v>
      </c>
      <c r="C2058">
        <v>2019</v>
      </c>
      <c r="D2058" t="s">
        <v>26</v>
      </c>
      <c r="E2058" s="3">
        <v>41887332</v>
      </c>
      <c r="F2058" s="3">
        <v>444046</v>
      </c>
      <c r="G2058">
        <v>5824970</v>
      </c>
      <c r="H2058">
        <v>557550</v>
      </c>
      <c r="I2058">
        <v>-56735008</v>
      </c>
      <c r="J2058">
        <v>-54912715</v>
      </c>
      <c r="K2058">
        <v>1.0600962E-2</v>
      </c>
      <c r="L2058">
        <v>-1.354466978</v>
      </c>
      <c r="M2058">
        <v>-0.94987190899999996</v>
      </c>
    </row>
    <row r="2059" spans="1:13">
      <c r="A2059" s="9" t="s">
        <v>318</v>
      </c>
      <c r="B2059" s="10" t="s">
        <v>319</v>
      </c>
      <c r="C2059">
        <v>2019</v>
      </c>
      <c r="D2059" t="s">
        <v>26</v>
      </c>
      <c r="E2059" s="3">
        <v>4843772262</v>
      </c>
      <c r="F2059" s="3">
        <v>1644529737</v>
      </c>
      <c r="G2059">
        <v>17050591</v>
      </c>
      <c r="H2059">
        <v>95799880</v>
      </c>
      <c r="I2059">
        <v>419136319</v>
      </c>
      <c r="J2059">
        <v>946196251</v>
      </c>
      <c r="K2059">
        <v>0.33951425600000001</v>
      </c>
      <c r="L2059">
        <v>8.6530970999999998E-2</v>
      </c>
      <c r="M2059">
        <v>0.19534284499999999</v>
      </c>
    </row>
    <row r="2060" spans="1:13">
      <c r="A2060" s="9" t="s">
        <v>320</v>
      </c>
      <c r="B2060" s="10" t="s">
        <v>321</v>
      </c>
      <c r="C2060">
        <v>2019</v>
      </c>
      <c r="D2060" t="s">
        <v>26</v>
      </c>
      <c r="E2060" s="3">
        <v>2419060417</v>
      </c>
      <c r="F2060" s="3">
        <v>302952503</v>
      </c>
      <c r="G2060">
        <v>19250171</v>
      </c>
      <c r="H2060">
        <v>9413922</v>
      </c>
      <c r="I2060">
        <v>109164680</v>
      </c>
      <c r="J2060">
        <v>155476222</v>
      </c>
      <c r="K2060">
        <v>0.125235608</v>
      </c>
      <c r="L2060">
        <v>4.5126893000000001E-2</v>
      </c>
      <c r="M2060">
        <v>5.7560938999999998E-2</v>
      </c>
    </row>
    <row r="2061" spans="1:13">
      <c r="A2061" s="9" t="s">
        <v>322</v>
      </c>
      <c r="B2061" s="10" t="s">
        <v>323</v>
      </c>
      <c r="C2061">
        <v>2019</v>
      </c>
      <c r="D2061" t="s">
        <v>26</v>
      </c>
      <c r="E2061" s="3">
        <v>3962426676</v>
      </c>
      <c r="F2061" s="3">
        <v>1557095441</v>
      </c>
      <c r="G2061">
        <v>90151602</v>
      </c>
      <c r="H2061">
        <v>0</v>
      </c>
      <c r="I2061">
        <v>233203768</v>
      </c>
      <c r="J2061">
        <v>447310688</v>
      </c>
      <c r="K2061">
        <v>0.39296511200000001</v>
      </c>
      <c r="L2061">
        <v>5.8853774999999997E-2</v>
      </c>
      <c r="M2061">
        <v>0.11288806699999999</v>
      </c>
    </row>
    <row r="2062" spans="1:13">
      <c r="A2062" s="9" t="s">
        <v>324</v>
      </c>
      <c r="B2062" s="10" t="s">
        <v>325</v>
      </c>
      <c r="C2062">
        <v>2019</v>
      </c>
      <c r="D2062" t="s">
        <v>26</v>
      </c>
      <c r="E2062" s="3">
        <v>7824673714</v>
      </c>
      <c r="F2062" s="3">
        <v>1968386659</v>
      </c>
      <c r="G2062">
        <v>310199702</v>
      </c>
      <c r="H2062">
        <v>55354221</v>
      </c>
      <c r="I2062">
        <v>692002463</v>
      </c>
      <c r="J2062">
        <v>1319312959</v>
      </c>
      <c r="K2062">
        <v>0.25156149999999999</v>
      </c>
      <c r="L2062">
        <v>8.8438507E-2</v>
      </c>
      <c r="M2062">
        <v>0.167181775</v>
      </c>
    </row>
    <row r="2063" spans="1:13">
      <c r="A2063" s="9" t="s">
        <v>326</v>
      </c>
      <c r="B2063" s="10" t="s">
        <v>327</v>
      </c>
      <c r="C2063">
        <v>2019</v>
      </c>
      <c r="D2063" t="s">
        <v>26</v>
      </c>
      <c r="E2063" s="3" t="str">
        <v>Unavailable</v>
      </c>
      <c r="F2063" s="3" t="str">
        <v>Unavailable</v>
      </c>
      <c r="G2063" t="str">
        <v>Unavailable</v>
      </c>
      <c r="H2063" t="str">
        <v>Unavailable</v>
      </c>
      <c r="I2063" t="str">
        <v>Unavailable</v>
      </c>
      <c r="J2063" t="str">
        <v>Unavailable</v>
      </c>
      <c r="K2063" t="str">
        <v>Unavailable</v>
      </c>
      <c r="L2063" t="str">
        <v>Unavailable</v>
      </c>
      <c r="M2063" t="str">
        <v>Unavailable</v>
      </c>
    </row>
    <row r="2064" spans="1:13">
      <c r="A2064" s="9" t="s">
        <v>328</v>
      </c>
      <c r="B2064" s="10" t="s">
        <v>329</v>
      </c>
      <c r="C2064">
        <v>2019</v>
      </c>
      <c r="D2064" t="s">
        <v>26</v>
      </c>
      <c r="E2064" s="3">
        <v>12688593</v>
      </c>
      <c r="F2064" s="3">
        <v>1368503</v>
      </c>
      <c r="G2064">
        <v>10061955</v>
      </c>
      <c r="H2064">
        <v>1829</v>
      </c>
      <c r="I2064">
        <v>-4185441</v>
      </c>
      <c r="J2064">
        <v>-2725472</v>
      </c>
      <c r="K2064">
        <v>0.107853014</v>
      </c>
      <c r="L2064">
        <v>-0.329858559</v>
      </c>
      <c r="M2064">
        <v>0.107853014</v>
      </c>
    </row>
    <row r="2065" spans="1:13">
      <c r="A2065" s="9" t="s">
        <v>330</v>
      </c>
      <c r="B2065" s="10" t="s">
        <v>331</v>
      </c>
      <c r="C2065">
        <v>2019</v>
      </c>
      <c r="D2065" t="s">
        <v>26</v>
      </c>
      <c r="E2065" s="3">
        <v>98027945</v>
      </c>
      <c r="F2065" s="3">
        <v>45174480</v>
      </c>
      <c r="G2065">
        <v>-6737328</v>
      </c>
      <c r="H2065">
        <v>789283</v>
      </c>
      <c r="I2065">
        <v>-9859562</v>
      </c>
      <c r="J2065">
        <v>808881</v>
      </c>
      <c r="K2065">
        <v>0.460832674</v>
      </c>
      <c r="L2065">
        <v>-0.10057909499999999</v>
      </c>
      <c r="M2065">
        <v>0.102067426</v>
      </c>
    </row>
    <row r="2066" spans="1:13">
      <c r="A2066" s="9" t="s">
        <v>332</v>
      </c>
      <c r="B2066" s="10" t="s">
        <v>333</v>
      </c>
      <c r="C2066">
        <v>2019</v>
      </c>
      <c r="D2066" t="s">
        <v>26</v>
      </c>
      <c r="E2066" s="3">
        <v>8424512000</v>
      </c>
      <c r="F2066" s="3">
        <v>1273170000</v>
      </c>
      <c r="G2066">
        <v>20850000</v>
      </c>
      <c r="H2066">
        <v>61176000</v>
      </c>
      <c r="I2066">
        <v>984731000</v>
      </c>
      <c r="J2066">
        <v>1203753000</v>
      </c>
      <c r="K2066">
        <v>0.151126855</v>
      </c>
      <c r="L2066">
        <v>0.11688878799999999</v>
      </c>
      <c r="M2066">
        <v>0.144346165</v>
      </c>
    </row>
    <row r="2067" spans="1:13">
      <c r="A2067" s="9" t="s">
        <v>334</v>
      </c>
      <c r="B2067" s="10" t="s">
        <v>335</v>
      </c>
      <c r="C2067">
        <v>2019</v>
      </c>
      <c r="D2067" t="s">
        <v>26</v>
      </c>
      <c r="E2067" s="3">
        <v>316855458</v>
      </c>
      <c r="F2067" s="3">
        <v>61634312</v>
      </c>
      <c r="G2067">
        <v>24602465</v>
      </c>
      <c r="H2067">
        <v>6788103</v>
      </c>
      <c r="I2067">
        <v>18214487</v>
      </c>
      <c r="J2067">
        <v>30167183</v>
      </c>
      <c r="K2067">
        <v>0.19451870099999999</v>
      </c>
      <c r="L2067">
        <v>5.7485161E-2</v>
      </c>
      <c r="M2067">
        <v>8.6612354000000003E-2</v>
      </c>
    </row>
    <row r="2068" spans="1:13">
      <c r="A2068" s="9" t="s">
        <v>336</v>
      </c>
      <c r="B2068" s="10" t="s">
        <v>337</v>
      </c>
      <c r="C2068">
        <v>2019</v>
      </c>
      <c r="D2068" t="s">
        <v>26</v>
      </c>
      <c r="E2068" s="3">
        <v>655220399</v>
      </c>
      <c r="F2068" s="3">
        <v>265178032</v>
      </c>
      <c r="G2068">
        <v>39471028</v>
      </c>
      <c r="H2068">
        <v>8456556</v>
      </c>
      <c r="I2068">
        <v>187425719</v>
      </c>
      <c r="J2068">
        <v>220930642</v>
      </c>
      <c r="K2068">
        <v>0.40471577600000003</v>
      </c>
      <c r="L2068">
        <v>0.28604988399999998</v>
      </c>
      <c r="M2068">
        <v>0.32649641299999999</v>
      </c>
    </row>
    <row r="2069" spans="1:13">
      <c r="A2069" s="9" t="s">
        <v>338</v>
      </c>
      <c r="B2069" s="10" t="s">
        <v>339</v>
      </c>
      <c r="C2069">
        <v>2019</v>
      </c>
      <c r="D2069" t="s">
        <v>26</v>
      </c>
      <c r="E2069" s="3" t="str">
        <v>Unavailable</v>
      </c>
      <c r="F2069" s="3" t="str">
        <v>Unavailable</v>
      </c>
      <c r="G2069" t="str">
        <v>Unavailable</v>
      </c>
      <c r="H2069" t="str">
        <v>Unavailable</v>
      </c>
      <c r="I2069" t="str">
        <v>Unavailable</v>
      </c>
      <c r="J2069" t="str">
        <v>Unavailable</v>
      </c>
      <c r="K2069" t="str">
        <v>Unavailable</v>
      </c>
      <c r="L2069" t="str">
        <v>Unavailable</v>
      </c>
      <c r="M2069" t="str">
        <v>Unavailable</v>
      </c>
    </row>
    <row r="2070" spans="1:13">
      <c r="A2070" s="9" t="s">
        <v>340</v>
      </c>
      <c r="B2070" s="10" t="s">
        <v>341</v>
      </c>
      <c r="C2070">
        <v>2019</v>
      </c>
      <c r="D2070" t="s">
        <v>26</v>
      </c>
      <c r="E2070" s="3">
        <v>5681129210</v>
      </c>
      <c r="F2070" s="3">
        <v>461599463</v>
      </c>
      <c r="G2070">
        <v>15258580</v>
      </c>
      <c r="H2070">
        <v>54578765</v>
      </c>
      <c r="I2070">
        <v>291743658</v>
      </c>
      <c r="J2070">
        <v>407725801</v>
      </c>
      <c r="K2070">
        <v>8.1251357999999996E-2</v>
      </c>
      <c r="L2070">
        <v>5.1353111E-2</v>
      </c>
      <c r="M2070">
        <v>0.115440428</v>
      </c>
    </row>
    <row r="2071" spans="1:13">
      <c r="A2071" s="9" t="s">
        <v>342</v>
      </c>
      <c r="B2071" s="10" t="s">
        <v>343</v>
      </c>
      <c r="C2071">
        <v>2019</v>
      </c>
      <c r="D2071" t="s">
        <v>26</v>
      </c>
      <c r="E2071" s="3">
        <v>2419449418</v>
      </c>
      <c r="F2071" s="3">
        <v>725685826</v>
      </c>
      <c r="G2071">
        <v>105868140</v>
      </c>
      <c r="H2071">
        <v>71267249</v>
      </c>
      <c r="I2071">
        <v>246115214</v>
      </c>
      <c r="J2071">
        <v>494206841</v>
      </c>
      <c r="K2071">
        <v>0.29993841599999999</v>
      </c>
      <c r="L2071">
        <v>0.101723645</v>
      </c>
      <c r="M2071">
        <v>0.20365956199999999</v>
      </c>
    </row>
    <row r="2072" spans="1:13">
      <c r="A2072" s="9" t="s">
        <v>344</v>
      </c>
      <c r="B2072" s="10" t="s">
        <v>345</v>
      </c>
      <c r="C2072">
        <v>2019</v>
      </c>
      <c r="D2072" t="s">
        <v>26</v>
      </c>
      <c r="E2072" s="3">
        <v>986888000</v>
      </c>
      <c r="F2072" s="3">
        <v>302420000</v>
      </c>
      <c r="G2072">
        <v>83408000</v>
      </c>
      <c r="H2072">
        <v>5265000</v>
      </c>
      <c r="I2072">
        <v>-508808000</v>
      </c>
      <c r="J2072">
        <v>18262000</v>
      </c>
      <c r="K2072">
        <v>0.30643801500000001</v>
      </c>
      <c r="L2072">
        <v>-0.51556812900000004</v>
      </c>
      <c r="M2072">
        <v>-2.8755036000000001E-2</v>
      </c>
    </row>
    <row r="2073" spans="1:13">
      <c r="A2073" s="9" t="s">
        <v>346</v>
      </c>
      <c r="B2073" s="10" t="s">
        <v>347</v>
      </c>
      <c r="C2073">
        <v>2019</v>
      </c>
      <c r="D2073" t="s">
        <v>26</v>
      </c>
      <c r="E2073" s="3">
        <v>641081000</v>
      </c>
      <c r="F2073" s="3">
        <v>51689000</v>
      </c>
      <c r="G2073">
        <v>14556000</v>
      </c>
      <c r="H2073">
        <v>13359000</v>
      </c>
      <c r="I2073">
        <v>-62401000</v>
      </c>
      <c r="J2073">
        <v>43428000</v>
      </c>
      <c r="K2073">
        <v>8.0627877000000001E-2</v>
      </c>
      <c r="L2073">
        <v>-9.7337153999999995E-2</v>
      </c>
      <c r="M2073">
        <v>9.0926108000000005E-2</v>
      </c>
    </row>
    <row r="2074" spans="1:13">
      <c r="A2074" s="9" t="s">
        <v>348</v>
      </c>
      <c r="B2074" s="10" t="s">
        <v>349</v>
      </c>
      <c r="C2074">
        <v>2019</v>
      </c>
      <c r="D2074" t="s">
        <v>26</v>
      </c>
      <c r="E2074" s="3">
        <v>5341789217</v>
      </c>
      <c r="F2074" s="3">
        <v>407845354</v>
      </c>
      <c r="G2074">
        <v>69277902</v>
      </c>
      <c r="H2074">
        <v>417103250</v>
      </c>
      <c r="I2074">
        <v>-656256644</v>
      </c>
      <c r="J2074">
        <v>759270537</v>
      </c>
      <c r="K2074">
        <v>7.6349952999999998E-2</v>
      </c>
      <c r="L2074">
        <v>-0.12285334000000001</v>
      </c>
      <c r="M2074">
        <v>0.142137869</v>
      </c>
    </row>
    <row r="2075" spans="1:13">
      <c r="A2075" s="9" t="s">
        <v>350</v>
      </c>
      <c r="B2075" s="10" t="s">
        <v>351</v>
      </c>
      <c r="C2075">
        <v>2019</v>
      </c>
      <c r="D2075" t="s">
        <v>26</v>
      </c>
      <c r="E2075" s="3">
        <v>904122000</v>
      </c>
      <c r="F2075" s="3">
        <v>124986000</v>
      </c>
      <c r="G2075">
        <v>168013000</v>
      </c>
      <c r="H2075">
        <v>180708000</v>
      </c>
      <c r="I2075">
        <v>-836560000</v>
      </c>
      <c r="J2075">
        <v>365367000</v>
      </c>
      <c r="K2075">
        <v>0.13824019300000001</v>
      </c>
      <c r="L2075">
        <v>-0.92527335899999996</v>
      </c>
      <c r="M2075">
        <v>0.40411249799999999</v>
      </c>
    </row>
    <row r="2076" spans="1:13">
      <c r="A2076" s="9" t="s">
        <v>352</v>
      </c>
      <c r="B2076" s="10" t="s">
        <v>353</v>
      </c>
      <c r="C2076">
        <v>2019</v>
      </c>
      <c r="D2076" t="s">
        <v>26</v>
      </c>
      <c r="E2076" s="3">
        <v>1043494000</v>
      </c>
      <c r="F2076" s="3">
        <v>297360000</v>
      </c>
      <c r="G2076">
        <v>14982000</v>
      </c>
      <c r="H2076">
        <v>4802000</v>
      </c>
      <c r="I2076">
        <v>178619000</v>
      </c>
      <c r="J2076">
        <v>649881000</v>
      </c>
      <c r="K2076">
        <v>0.28496570199999999</v>
      </c>
      <c r="L2076">
        <v>0.17117395999999999</v>
      </c>
      <c r="M2076">
        <v>0.62256994300000001</v>
      </c>
    </row>
    <row r="2077" spans="1:13">
      <c r="A2077" s="9" t="s">
        <v>354</v>
      </c>
      <c r="B2077" s="10" t="s">
        <v>355</v>
      </c>
      <c r="C2077">
        <v>2019</v>
      </c>
      <c r="D2077" t="s">
        <v>26</v>
      </c>
      <c r="E2077" s="3">
        <v>634018813</v>
      </c>
      <c r="F2077" s="3">
        <v>223575568</v>
      </c>
      <c r="G2077">
        <v>31430223</v>
      </c>
      <c r="H2077">
        <v>24518249</v>
      </c>
      <c r="I2077">
        <v>116025360</v>
      </c>
      <c r="J2077">
        <v>345549801</v>
      </c>
      <c r="K2077">
        <v>0.35263238800000002</v>
      </c>
      <c r="L2077">
        <v>0.18299986900000001</v>
      </c>
      <c r="M2077">
        <v>0.54501507400000004</v>
      </c>
    </row>
    <row r="2078" spans="1:13">
      <c r="A2078" s="9" t="s">
        <v>356</v>
      </c>
      <c r="B2078" s="10" t="s">
        <v>357</v>
      </c>
      <c r="C2078">
        <v>2019</v>
      </c>
      <c r="D2078" t="s">
        <v>26</v>
      </c>
      <c r="E2078" s="3">
        <v>317264122</v>
      </c>
      <c r="F2078" s="3">
        <v>83932714</v>
      </c>
      <c r="G2078">
        <v>0</v>
      </c>
      <c r="H2078">
        <v>4496649</v>
      </c>
      <c r="I2078">
        <v>29613758</v>
      </c>
      <c r="J2078">
        <v>144005300</v>
      </c>
      <c r="K2078">
        <v>0.26455154600000003</v>
      </c>
      <c r="L2078">
        <v>9.3341023999999995E-2</v>
      </c>
      <c r="M2078">
        <v>0.45389721100000002</v>
      </c>
    </row>
    <row r="2079" spans="1:13">
      <c r="A2079" s="9" t="s">
        <v>358</v>
      </c>
      <c r="B2079" s="10" t="s">
        <v>359</v>
      </c>
      <c r="C2079">
        <v>2019</v>
      </c>
      <c r="D2079" t="s">
        <v>26</v>
      </c>
      <c r="E2079" s="3" t="str">
        <v>Unavailable</v>
      </c>
      <c r="F2079" s="3" t="str">
        <v>Unavailable</v>
      </c>
      <c r="G2079" t="str">
        <v>Unavailable</v>
      </c>
      <c r="H2079" t="str">
        <v>Unavailable</v>
      </c>
      <c r="I2079" t="str">
        <v>Unavailable</v>
      </c>
      <c r="J2079" t="str">
        <v>Unavailable</v>
      </c>
      <c r="K2079" t="str">
        <v>Unavailable</v>
      </c>
      <c r="L2079" t="str">
        <v>Unavailable</v>
      </c>
      <c r="M2079" t="str">
        <v>Unavailable</v>
      </c>
    </row>
    <row r="2080" spans="1:13">
      <c r="A2080" s="9" t="s">
        <v>360</v>
      </c>
      <c r="B2080" s="10" t="s">
        <v>361</v>
      </c>
      <c r="C2080">
        <v>2019</v>
      </c>
      <c r="D2080" t="s">
        <v>26</v>
      </c>
      <c r="E2080" s="3">
        <v>924344259</v>
      </c>
      <c r="F2080" s="3">
        <v>131063997</v>
      </c>
      <c r="G2080">
        <v>63734941</v>
      </c>
      <c r="H2080">
        <v>58100772</v>
      </c>
      <c r="I2080">
        <v>-38760088</v>
      </c>
      <c r="J2080">
        <v>95949357</v>
      </c>
      <c r="K2080">
        <v>0.141791325</v>
      </c>
      <c r="L2080">
        <v>-4.1932523999999999E-2</v>
      </c>
      <c r="M2080">
        <v>2.4220078999999999E-2</v>
      </c>
    </row>
    <row r="2081" spans="1:13">
      <c r="A2081" s="9" t="s">
        <v>362</v>
      </c>
      <c r="B2081" s="10" t="s">
        <v>363</v>
      </c>
      <c r="C2081">
        <v>2019</v>
      </c>
      <c r="D2081" t="s">
        <v>26</v>
      </c>
      <c r="E2081" s="3">
        <v>2231819000</v>
      </c>
      <c r="F2081" s="3">
        <v>1121760000</v>
      </c>
      <c r="G2081">
        <v>245737000</v>
      </c>
      <c r="H2081">
        <v>614409000</v>
      </c>
      <c r="I2081">
        <v>420168000</v>
      </c>
      <c r="J2081">
        <v>1405327000</v>
      </c>
      <c r="K2081">
        <v>0.50262140399999999</v>
      </c>
      <c r="L2081">
        <v>0.18826257900000001</v>
      </c>
      <c r="M2081">
        <v>0.70202915200000005</v>
      </c>
    </row>
    <row r="2082" spans="1:13">
      <c r="A2082" s="9" t="s">
        <v>364</v>
      </c>
      <c r="B2082" s="10" t="s">
        <v>365</v>
      </c>
      <c r="C2082">
        <v>2019</v>
      </c>
      <c r="D2082" t="s">
        <v>26</v>
      </c>
      <c r="E2082" s="3">
        <v>864191027</v>
      </c>
      <c r="F2082" s="3">
        <v>178673344</v>
      </c>
      <c r="G2082">
        <v>3062435</v>
      </c>
      <c r="H2082">
        <v>27937969</v>
      </c>
      <c r="I2082">
        <v>59466935</v>
      </c>
      <c r="J2082">
        <v>137083006</v>
      </c>
      <c r="K2082">
        <v>0.20675214</v>
      </c>
      <c r="L2082">
        <v>6.8812257000000002E-2</v>
      </c>
      <c r="M2082">
        <v>0.154240499</v>
      </c>
    </row>
    <row r="2083" spans="1:13">
      <c r="A2083" s="9" t="s">
        <v>366</v>
      </c>
      <c r="B2083" s="10" t="s">
        <v>367</v>
      </c>
      <c r="C2083">
        <v>2019</v>
      </c>
      <c r="D2083" t="s">
        <v>26</v>
      </c>
      <c r="E2083" s="3">
        <v>197942786</v>
      </c>
      <c r="F2083" s="3">
        <v>77932034</v>
      </c>
      <c r="G2083">
        <v>31856225</v>
      </c>
      <c r="H2083">
        <v>5551729</v>
      </c>
      <c r="I2083">
        <v>50392486</v>
      </c>
      <c r="J2083">
        <v>69538390</v>
      </c>
      <c r="K2083">
        <v>0.393709898</v>
      </c>
      <c r="L2083">
        <v>0.25458106899999999</v>
      </c>
      <c r="M2083">
        <v>0.27279741800000001</v>
      </c>
    </row>
    <row r="2084" spans="1:13">
      <c r="A2084" s="9" t="s">
        <v>368</v>
      </c>
      <c r="B2084" s="10" t="s">
        <v>369</v>
      </c>
      <c r="C2084">
        <v>2019</v>
      </c>
      <c r="D2084" t="s">
        <v>26</v>
      </c>
      <c r="E2084" s="3">
        <v>325186830</v>
      </c>
      <c r="F2084" s="3">
        <v>107771488</v>
      </c>
      <c r="G2084">
        <v>20589696</v>
      </c>
      <c r="H2084">
        <v>4973402</v>
      </c>
      <c r="I2084">
        <v>87909949</v>
      </c>
      <c r="J2084">
        <v>111319971</v>
      </c>
      <c r="K2084">
        <v>0.33141406099999998</v>
      </c>
      <c r="L2084">
        <v>0.27033674499999999</v>
      </c>
      <c r="M2084">
        <v>0.290351464</v>
      </c>
    </row>
    <row r="2085" spans="1:13">
      <c r="A2085" s="9" t="s">
        <v>370</v>
      </c>
      <c r="B2085" s="10" t="s">
        <v>371</v>
      </c>
      <c r="C2085">
        <v>2019</v>
      </c>
      <c r="D2085" t="s">
        <v>26</v>
      </c>
      <c r="E2085" s="3">
        <v>3491856000</v>
      </c>
      <c r="F2085" s="3">
        <v>824440000</v>
      </c>
      <c r="G2085">
        <v>165174000</v>
      </c>
      <c r="H2085">
        <v>50000</v>
      </c>
      <c r="I2085">
        <v>304590000</v>
      </c>
      <c r="J2085">
        <v>705306000</v>
      </c>
      <c r="K2085">
        <v>0.23610366499999999</v>
      </c>
      <c r="L2085">
        <v>8.7228683000000001E-2</v>
      </c>
      <c r="M2085">
        <v>0.105414427</v>
      </c>
    </row>
    <row r="2086" spans="1:13">
      <c r="A2086" s="9" t="s">
        <v>372</v>
      </c>
      <c r="B2086" s="10" t="s">
        <v>373</v>
      </c>
      <c r="C2086">
        <v>2019</v>
      </c>
      <c r="D2086" t="s">
        <v>26</v>
      </c>
      <c r="E2086" s="3">
        <v>161640876</v>
      </c>
      <c r="F2086" s="3">
        <v>46168194</v>
      </c>
      <c r="G2086">
        <v>33542227</v>
      </c>
      <c r="H2086">
        <v>248643</v>
      </c>
      <c r="I2086">
        <v>18162517</v>
      </c>
      <c r="J2086">
        <v>8345167</v>
      </c>
      <c r="K2086">
        <v>0.285622023</v>
      </c>
      <c r="L2086">
        <v>0.11236339100000001</v>
      </c>
      <c r="M2086">
        <v>0.242351334</v>
      </c>
    </row>
    <row r="2087" spans="1:13">
      <c r="A2087" s="9" t="s">
        <v>374</v>
      </c>
      <c r="B2087" s="10" t="s">
        <v>375</v>
      </c>
      <c r="C2087">
        <v>2019</v>
      </c>
      <c r="D2087" t="s">
        <v>26</v>
      </c>
      <c r="E2087" s="3">
        <v>176061349</v>
      </c>
      <c r="F2087" s="3">
        <v>102402280</v>
      </c>
      <c r="G2087">
        <v>33044557</v>
      </c>
      <c r="H2087">
        <v>16204632</v>
      </c>
      <c r="I2087">
        <v>64820558</v>
      </c>
      <c r="J2087">
        <v>133019913</v>
      </c>
      <c r="K2087">
        <v>0.58162839600000005</v>
      </c>
      <c r="L2087">
        <v>0.36817029099999998</v>
      </c>
      <c r="M2087">
        <v>0.78738030699999995</v>
      </c>
    </row>
    <row r="2088" spans="1:13">
      <c r="A2088" s="9" t="s">
        <v>376</v>
      </c>
      <c r="B2088" s="10" t="s">
        <v>377</v>
      </c>
      <c r="C2088">
        <v>2019</v>
      </c>
      <c r="D2088" t="s">
        <v>26</v>
      </c>
      <c r="E2088" s="3">
        <v>2197315187</v>
      </c>
      <c r="F2088" s="3">
        <v>1438437574</v>
      </c>
      <c r="G2088">
        <v>47709318</v>
      </c>
      <c r="H2088">
        <v>134543493</v>
      </c>
      <c r="I2088">
        <v>633934247</v>
      </c>
      <c r="J2088">
        <v>1450108927</v>
      </c>
      <c r="K2088">
        <v>0.65463415700000005</v>
      </c>
      <c r="L2088">
        <v>0.28850401199999998</v>
      </c>
      <c r="M2088">
        <v>0.65994579900000006</v>
      </c>
    </row>
    <row r="2089" spans="1:13">
      <c r="A2089" s="9" t="s">
        <v>378</v>
      </c>
      <c r="B2089" s="10" t="s">
        <v>379</v>
      </c>
      <c r="C2089">
        <v>2019</v>
      </c>
      <c r="D2089" t="s">
        <v>26</v>
      </c>
      <c r="E2089" s="3">
        <v>456535749</v>
      </c>
      <c r="F2089" s="3">
        <v>77401831</v>
      </c>
      <c r="G2089">
        <v>4336819</v>
      </c>
      <c r="H2089">
        <v>4960584</v>
      </c>
      <c r="I2089">
        <v>59692139</v>
      </c>
      <c r="J2089">
        <v>81774887</v>
      </c>
      <c r="K2089">
        <v>0.16954166500000001</v>
      </c>
      <c r="L2089">
        <v>0.13075019700000001</v>
      </c>
      <c r="M2089">
        <v>0.12320937899999999</v>
      </c>
    </row>
    <row r="2090" spans="1:13">
      <c r="A2090" s="9" t="s">
        <v>380</v>
      </c>
      <c r="B2090" s="10" t="s">
        <v>381</v>
      </c>
      <c r="C2090">
        <v>2019</v>
      </c>
      <c r="D2090" t="s">
        <v>26</v>
      </c>
      <c r="E2090" s="3">
        <v>179985634</v>
      </c>
      <c r="F2090" s="3">
        <v>97050966</v>
      </c>
      <c r="G2090">
        <v>2411380</v>
      </c>
      <c r="H2090">
        <v>11306557</v>
      </c>
      <c r="I2090">
        <v>69798013</v>
      </c>
      <c r="J2090">
        <v>84159652</v>
      </c>
      <c r="K2090">
        <v>0.53921506900000005</v>
      </c>
      <c r="L2090">
        <v>0.38779768999999997</v>
      </c>
      <c r="M2090">
        <v>0.464394847</v>
      </c>
    </row>
    <row r="2091" spans="1:13">
      <c r="A2091" s="9" t="s">
        <v>382</v>
      </c>
      <c r="B2091" s="10" t="s">
        <v>383</v>
      </c>
      <c r="C2091">
        <v>2019</v>
      </c>
      <c r="D2091" t="s">
        <v>26</v>
      </c>
      <c r="E2091" s="3" t="str">
        <v>Unavailable</v>
      </c>
      <c r="F2091" s="3" t="str">
        <v>Unavailable</v>
      </c>
      <c r="G2091" t="str">
        <v>Unavailable</v>
      </c>
      <c r="H2091" t="str">
        <v>Unavailable</v>
      </c>
      <c r="I2091" t="str">
        <v>Unavailable</v>
      </c>
      <c r="J2091" t="str">
        <v>Unavailable</v>
      </c>
      <c r="K2091" t="str">
        <v>Unavailable</v>
      </c>
      <c r="L2091" t="str">
        <v>Unavailable</v>
      </c>
      <c r="M2091" t="str">
        <v>Unavailable</v>
      </c>
    </row>
    <row r="2092" spans="1:13">
      <c r="A2092" s="9" t="s">
        <v>384</v>
      </c>
      <c r="B2092" s="10" t="s">
        <v>385</v>
      </c>
      <c r="C2092">
        <v>2019</v>
      </c>
      <c r="D2092" t="s">
        <v>26</v>
      </c>
      <c r="E2092" s="3">
        <v>173207979</v>
      </c>
      <c r="F2092" s="3">
        <v>130888131</v>
      </c>
      <c r="G2092">
        <v>14735673</v>
      </c>
      <c r="H2092">
        <v>7144318</v>
      </c>
      <c r="I2092">
        <v>70884571</v>
      </c>
      <c r="J2092">
        <v>99724277</v>
      </c>
      <c r="K2092">
        <v>0.755670332</v>
      </c>
      <c r="L2092">
        <v>0.40924541399999997</v>
      </c>
      <c r="M2092">
        <v>0.57712893200000004</v>
      </c>
    </row>
    <row r="2093" spans="1:13">
      <c r="A2093" s="9" t="s">
        <v>386</v>
      </c>
      <c r="B2093" s="10" t="s">
        <v>387</v>
      </c>
      <c r="C2093">
        <v>2019</v>
      </c>
      <c r="D2093" t="s">
        <v>26</v>
      </c>
      <c r="E2093" s="3">
        <v>5253843</v>
      </c>
      <c r="F2093" s="3">
        <v>3149402</v>
      </c>
      <c r="G2093">
        <v>0</v>
      </c>
      <c r="H2093">
        <v>0</v>
      </c>
      <c r="I2093">
        <v>3673502</v>
      </c>
      <c r="J2093">
        <v>3673502</v>
      </c>
      <c r="K2093">
        <v>0.59944730000000002</v>
      </c>
      <c r="L2093">
        <v>0.69920285000000004</v>
      </c>
      <c r="M2093">
        <v>0.69920285000000004</v>
      </c>
    </row>
    <row r="2094" spans="1:13">
      <c r="A2094" s="9" t="s">
        <v>388</v>
      </c>
      <c r="B2094" s="10" t="s">
        <v>389</v>
      </c>
      <c r="C2094">
        <v>2019</v>
      </c>
      <c r="D2094" t="s">
        <v>26</v>
      </c>
      <c r="E2094" s="3">
        <v>35099818</v>
      </c>
      <c r="F2094" s="3">
        <v>15740000</v>
      </c>
      <c r="G2094">
        <v>2436304</v>
      </c>
      <c r="H2094">
        <v>10428825</v>
      </c>
      <c r="I2094">
        <v>18973742</v>
      </c>
      <c r="J2094">
        <v>41457743</v>
      </c>
      <c r="K2094">
        <v>0.448435374</v>
      </c>
      <c r="L2094">
        <v>0.54056525300000002</v>
      </c>
      <c r="M2094">
        <v>0.88401934199999999</v>
      </c>
    </row>
    <row r="2095" spans="1:13">
      <c r="A2095" s="9" t="s">
        <v>390</v>
      </c>
      <c r="B2095" s="10" t="s">
        <v>391</v>
      </c>
      <c r="C2095">
        <v>2019</v>
      </c>
      <c r="D2095" t="s">
        <v>26</v>
      </c>
      <c r="E2095" s="3">
        <v>45502989</v>
      </c>
      <c r="F2095" s="3">
        <v>39038298</v>
      </c>
      <c r="G2095">
        <v>136876</v>
      </c>
      <c r="H2095">
        <v>0</v>
      </c>
      <c r="I2095">
        <v>36872626</v>
      </c>
      <c r="J2095">
        <v>40905248</v>
      </c>
      <c r="K2095">
        <v>0.85792821200000002</v>
      </c>
      <c r="L2095">
        <v>0.81033415200000003</v>
      </c>
      <c r="M2095">
        <v>0.89895764899999997</v>
      </c>
    </row>
    <row r="2096" spans="1:13">
      <c r="A2096" s="9" t="s">
        <v>392</v>
      </c>
      <c r="B2096" s="10" t="s">
        <v>393</v>
      </c>
      <c r="C2096">
        <v>2019</v>
      </c>
      <c r="D2096" t="s">
        <v>26</v>
      </c>
      <c r="E2096" s="3">
        <v>53565421</v>
      </c>
      <c r="F2096" s="3">
        <v>46443108</v>
      </c>
      <c r="G2096">
        <v>655834</v>
      </c>
      <c r="H2096">
        <v>443284</v>
      </c>
      <c r="I2096">
        <v>21397468</v>
      </c>
      <c r="J2096">
        <v>36909889</v>
      </c>
      <c r="K2096">
        <v>0.86703524700000001</v>
      </c>
      <c r="L2096">
        <v>0.39946419900000002</v>
      </c>
      <c r="M2096">
        <v>0.74875309999999995</v>
      </c>
    </row>
    <row r="2097" spans="1:13">
      <c r="A2097" s="9" t="s">
        <v>394</v>
      </c>
      <c r="B2097" s="10" t="s">
        <v>395</v>
      </c>
      <c r="C2097">
        <v>2019</v>
      </c>
      <c r="D2097" t="s">
        <v>26</v>
      </c>
      <c r="E2097" s="3">
        <v>94648476</v>
      </c>
      <c r="F2097" s="3">
        <v>91994435</v>
      </c>
      <c r="G2097">
        <v>15294445</v>
      </c>
      <c r="H2097">
        <v>19404929</v>
      </c>
      <c r="I2097">
        <v>20680436</v>
      </c>
      <c r="J2097">
        <v>70223162</v>
      </c>
      <c r="K2097">
        <v>0.97195896699999995</v>
      </c>
      <c r="L2097">
        <v>0.21849729500000001</v>
      </c>
      <c r="M2097">
        <v>0.881186264</v>
      </c>
    </row>
    <row r="2098" spans="1:13">
      <c r="A2098" s="9" t="s">
        <v>396</v>
      </c>
      <c r="B2098" s="10" t="s">
        <v>397</v>
      </c>
      <c r="C2098">
        <v>2019</v>
      </c>
      <c r="D2098" t="s">
        <v>26</v>
      </c>
      <c r="E2098" s="3">
        <v>59011179</v>
      </c>
      <c r="F2098" s="3">
        <v>49938015</v>
      </c>
      <c r="G2098">
        <v>1251744</v>
      </c>
      <c r="H2098">
        <v>11694055</v>
      </c>
      <c r="I2098">
        <v>17145358</v>
      </c>
      <c r="J2098">
        <v>48921856</v>
      </c>
      <c r="K2098">
        <v>0.84624669200000002</v>
      </c>
      <c r="L2098">
        <v>0.29054423699999998</v>
      </c>
      <c r="M2098">
        <v>0.81856241200000002</v>
      </c>
    </row>
    <row r="2099" spans="1:13">
      <c r="A2099" s="9" t="s">
        <v>398</v>
      </c>
      <c r="B2099" s="10" t="s">
        <v>399</v>
      </c>
      <c r="C2099">
        <v>2019</v>
      </c>
      <c r="D2099" t="s">
        <v>26</v>
      </c>
      <c r="E2099" s="3">
        <v>38766630</v>
      </c>
      <c r="F2099" s="3">
        <v>26040412</v>
      </c>
      <c r="G2099">
        <v>0</v>
      </c>
      <c r="H2099">
        <v>0</v>
      </c>
      <c r="I2099">
        <v>24436020</v>
      </c>
      <c r="J2099">
        <v>31048495</v>
      </c>
      <c r="K2099">
        <v>0.67172235499999999</v>
      </c>
      <c r="L2099">
        <v>0.63033645199999999</v>
      </c>
      <c r="M2099">
        <v>0.36966352299999999</v>
      </c>
    </row>
    <row r="2100" spans="1:13">
      <c r="A2100" s="9" t="s">
        <v>400</v>
      </c>
      <c r="B2100" s="10" t="s">
        <v>401</v>
      </c>
      <c r="C2100">
        <v>2019</v>
      </c>
      <c r="D2100" t="s">
        <v>26</v>
      </c>
      <c r="E2100" s="3">
        <v>151696000</v>
      </c>
      <c r="F2100" s="3">
        <v>92149000</v>
      </c>
      <c r="G2100">
        <v>480000</v>
      </c>
      <c r="H2100">
        <v>4467000</v>
      </c>
      <c r="I2100">
        <v>60025000</v>
      </c>
      <c r="J2100">
        <v>83226000</v>
      </c>
      <c r="K2100">
        <v>0.60745833800000004</v>
      </c>
      <c r="L2100">
        <v>0.39569270099999998</v>
      </c>
      <c r="M2100">
        <v>0.54863674699999998</v>
      </c>
    </row>
    <row r="2101" spans="1:13">
      <c r="A2101" s="9" t="s">
        <v>402</v>
      </c>
      <c r="B2101" s="10" t="s">
        <v>403</v>
      </c>
      <c r="C2101">
        <v>2019</v>
      </c>
      <c r="D2101" t="s">
        <v>26</v>
      </c>
      <c r="E2101" s="3">
        <v>121191885</v>
      </c>
      <c r="F2101" s="3">
        <v>111496637</v>
      </c>
      <c r="G2101">
        <v>797404</v>
      </c>
      <c r="H2101">
        <v>27595665</v>
      </c>
      <c r="I2101">
        <v>-6908067</v>
      </c>
      <c r="J2101">
        <v>72050307</v>
      </c>
      <c r="K2101">
        <v>0.92000084800000004</v>
      </c>
      <c r="L2101">
        <v>-5.7001069000000001E-2</v>
      </c>
      <c r="M2101">
        <v>0.594514286</v>
      </c>
    </row>
    <row r="2102" spans="1:13">
      <c r="A2102" s="9" t="s">
        <v>404</v>
      </c>
      <c r="B2102" s="10" t="s">
        <v>405</v>
      </c>
      <c r="C2102">
        <v>2019</v>
      </c>
      <c r="D2102" t="s">
        <v>26</v>
      </c>
      <c r="E2102" s="3">
        <v>115934466</v>
      </c>
      <c r="F2102" s="3">
        <v>102484365</v>
      </c>
      <c r="G2102">
        <v>13450101</v>
      </c>
      <c r="H2102">
        <v>19374717</v>
      </c>
      <c r="I2102">
        <v>37907543</v>
      </c>
      <c r="J2102">
        <v>93296375</v>
      </c>
      <c r="K2102">
        <v>0.883985311</v>
      </c>
      <c r="L2102">
        <v>0.32697388700000002</v>
      </c>
      <c r="M2102">
        <v>0.79558075500000003</v>
      </c>
    </row>
    <row r="2103" spans="1:13">
      <c r="A2103" s="9" t="s">
        <v>406</v>
      </c>
      <c r="B2103" s="10" t="s">
        <v>407</v>
      </c>
      <c r="C2103">
        <v>2019</v>
      </c>
      <c r="D2103" t="s">
        <v>26</v>
      </c>
      <c r="E2103" s="3">
        <v>133733888</v>
      </c>
      <c r="F2103" s="3">
        <v>133621543</v>
      </c>
      <c r="G2103">
        <v>14969078</v>
      </c>
      <c r="H2103">
        <v>1905456</v>
      </c>
      <c r="I2103">
        <v>76649493</v>
      </c>
      <c r="J2103">
        <v>115424379</v>
      </c>
      <c r="K2103">
        <v>0.99915993599999997</v>
      </c>
      <c r="L2103">
        <v>0.57314936500000002</v>
      </c>
      <c r="M2103">
        <v>0.86308998199999998</v>
      </c>
    </row>
    <row r="2104" spans="1:13">
      <c r="A2104" s="9" t="s">
        <v>408</v>
      </c>
      <c r="B2104" s="10" t="s">
        <v>409</v>
      </c>
      <c r="C2104">
        <v>2019</v>
      </c>
      <c r="D2104" t="s">
        <v>26</v>
      </c>
      <c r="E2104" s="3">
        <v>78053400</v>
      </c>
      <c r="F2104" s="3">
        <v>55408450</v>
      </c>
      <c r="G2104">
        <v>6673544</v>
      </c>
      <c r="H2104">
        <v>26963654</v>
      </c>
      <c r="I2104">
        <v>-2317352</v>
      </c>
      <c r="J2104">
        <v>62719624</v>
      </c>
      <c r="K2104">
        <v>0.70987875</v>
      </c>
      <c r="L2104">
        <v>-2.9689315000000001E-2</v>
      </c>
      <c r="M2104">
        <v>0.80354762300000004</v>
      </c>
    </row>
    <row r="2105" spans="1:13">
      <c r="A2105" s="9" t="s">
        <v>410</v>
      </c>
      <c r="B2105" s="10" t="s">
        <v>411</v>
      </c>
      <c r="C2105">
        <v>2019</v>
      </c>
      <c r="D2105" t="s">
        <v>26</v>
      </c>
      <c r="E2105" s="3">
        <v>91684951</v>
      </c>
      <c r="F2105" s="3">
        <v>68787296</v>
      </c>
      <c r="G2105">
        <v>10731028</v>
      </c>
      <c r="H2105">
        <v>352761</v>
      </c>
      <c r="I2105">
        <v>59292554</v>
      </c>
      <c r="J2105">
        <v>52096657</v>
      </c>
      <c r="K2105">
        <v>0.75025721499999998</v>
      </c>
      <c r="L2105">
        <v>0.64669886799999998</v>
      </c>
      <c r="M2105">
        <v>0.56821382799999998</v>
      </c>
    </row>
    <row r="2106" spans="1:13">
      <c r="A2106" s="9" t="s">
        <v>412</v>
      </c>
      <c r="B2106" s="10" t="s">
        <v>413</v>
      </c>
      <c r="C2106">
        <v>2019</v>
      </c>
      <c r="D2106" t="s">
        <v>26</v>
      </c>
      <c r="E2106" s="3">
        <v>75235115</v>
      </c>
      <c r="F2106" s="3">
        <v>33207843</v>
      </c>
      <c r="G2106">
        <v>1140467</v>
      </c>
      <c r="H2106">
        <v>20157940</v>
      </c>
      <c r="I2106">
        <v>27979887</v>
      </c>
      <c r="J2106">
        <v>65652016</v>
      </c>
      <c r="K2106">
        <v>0.44138754899999999</v>
      </c>
      <c r="L2106">
        <v>0.37189930500000001</v>
      </c>
      <c r="M2106">
        <v>0.831236478</v>
      </c>
    </row>
    <row r="2107" spans="1:13">
      <c r="A2107" s="9" t="s">
        <v>414</v>
      </c>
      <c r="B2107" s="10" t="s">
        <v>415</v>
      </c>
      <c r="C2107">
        <v>2019</v>
      </c>
      <c r="D2107" t="s">
        <v>26</v>
      </c>
      <c r="E2107" s="3">
        <v>212990801</v>
      </c>
      <c r="F2107" s="3">
        <v>115160971</v>
      </c>
      <c r="G2107">
        <v>110000</v>
      </c>
      <c r="H2107">
        <v>0</v>
      </c>
      <c r="I2107">
        <v>88457748</v>
      </c>
      <c r="J2107">
        <v>84015890</v>
      </c>
      <c r="K2107">
        <v>0.54068518700000001</v>
      </c>
      <c r="L2107">
        <v>0.41531252800000001</v>
      </c>
      <c r="M2107">
        <v>0.39445783400000001</v>
      </c>
    </row>
    <row r="2108" spans="1:13">
      <c r="A2108" s="9" t="s">
        <v>416</v>
      </c>
      <c r="B2108" s="10" t="s">
        <v>417</v>
      </c>
      <c r="C2108">
        <v>2019</v>
      </c>
      <c r="D2108" t="s">
        <v>26</v>
      </c>
      <c r="E2108" s="3">
        <v>-16061152</v>
      </c>
      <c r="F2108" s="3">
        <v>-42569223</v>
      </c>
      <c r="G2108">
        <v>26743849</v>
      </c>
      <c r="H2108">
        <v>15719892</v>
      </c>
      <c r="I2108">
        <v>-64374175</v>
      </c>
      <c r="J2108">
        <v>0</v>
      </c>
      <c r="K2108">
        <v>2.6504464310000002</v>
      </c>
      <c r="L2108">
        <v>4.0080671050000003</v>
      </c>
      <c r="M2108">
        <v>2.7050568350000002</v>
      </c>
    </row>
    <row r="2109" spans="1:13">
      <c r="A2109" s="9" t="s">
        <v>418</v>
      </c>
      <c r="B2109" s="10" t="s">
        <v>419</v>
      </c>
      <c r="C2109">
        <v>2019</v>
      </c>
      <c r="D2109" t="s">
        <v>26</v>
      </c>
      <c r="E2109" s="3" t="str">
        <v>Unavailable</v>
      </c>
      <c r="F2109" s="3" t="str">
        <v>Unavailable</v>
      </c>
      <c r="G2109" t="str">
        <v>Unavailable</v>
      </c>
      <c r="H2109" t="str">
        <v>Unavailable</v>
      </c>
      <c r="I2109" t="str">
        <v>Unavailable</v>
      </c>
      <c r="J2109" t="str">
        <v>Unavailable</v>
      </c>
      <c r="K2109" t="str">
        <v>Unavailable</v>
      </c>
      <c r="L2109" t="str">
        <v>Unavailable</v>
      </c>
      <c r="M2109" t="str">
        <v>Unavailable</v>
      </c>
    </row>
    <row r="2110" spans="1:13">
      <c r="A2110" s="9" t="s">
        <v>420</v>
      </c>
      <c r="B2110" s="10" t="s">
        <v>421</v>
      </c>
      <c r="C2110">
        <v>2019</v>
      </c>
      <c r="D2110" t="s">
        <v>26</v>
      </c>
      <c r="E2110" s="3" t="str">
        <v>Unavailable</v>
      </c>
      <c r="F2110" s="3" t="str">
        <v>Unavailable</v>
      </c>
      <c r="G2110" t="str">
        <v>Unavailable</v>
      </c>
      <c r="H2110" t="str">
        <v>Unavailable</v>
      </c>
      <c r="I2110" t="str">
        <v>Unavailable</v>
      </c>
      <c r="J2110" t="str">
        <v>Unavailable</v>
      </c>
      <c r="K2110" t="str">
        <v>Unavailable</v>
      </c>
      <c r="L2110" t="str">
        <v>Unavailable</v>
      </c>
      <c r="M2110" t="str">
        <v>Unavailable</v>
      </c>
    </row>
    <row r="2111" spans="1:13">
      <c r="A2111" s="9" t="s">
        <v>422</v>
      </c>
      <c r="B2111" s="10" t="s">
        <v>423</v>
      </c>
      <c r="C2111">
        <v>2019</v>
      </c>
      <c r="D2111" t="s">
        <v>26</v>
      </c>
      <c r="E2111" s="3" t="str">
        <v>Unavailable</v>
      </c>
      <c r="F2111" s="3" t="str">
        <v>Unavailable</v>
      </c>
      <c r="G2111" t="str">
        <v>Unavailable</v>
      </c>
      <c r="H2111" t="str">
        <v>Unavailable</v>
      </c>
      <c r="I2111" t="str">
        <v>Unavailable</v>
      </c>
      <c r="J2111" t="str">
        <v>Unavailable</v>
      </c>
      <c r="K2111" t="str">
        <v>Unavailable</v>
      </c>
      <c r="L2111" t="str">
        <v>Unavailable</v>
      </c>
      <c r="M2111" t="str">
        <v>Unavailable</v>
      </c>
    </row>
    <row r="2112" spans="1:13">
      <c r="A2112" s="9" t="s">
        <v>424</v>
      </c>
      <c r="B2112" s="10" t="s">
        <v>425</v>
      </c>
      <c r="C2112">
        <v>2019</v>
      </c>
      <c r="D2112" t="s">
        <v>26</v>
      </c>
      <c r="E2112" s="3" t="str">
        <v>Unavailable</v>
      </c>
      <c r="F2112" s="3" t="str">
        <v>Unavailable</v>
      </c>
      <c r="G2112" t="str">
        <v>Unavailable</v>
      </c>
      <c r="H2112" t="str">
        <v>Unavailable</v>
      </c>
      <c r="I2112" t="str">
        <v>Unavailable</v>
      </c>
      <c r="J2112" t="str">
        <v>Unavailable</v>
      </c>
      <c r="K2112" t="str">
        <v>Unavailable</v>
      </c>
      <c r="L2112" t="str">
        <v>Unavailable</v>
      </c>
      <c r="M2112" t="str">
        <v>Unavailable</v>
      </c>
    </row>
    <row r="2113" spans="1:13">
      <c r="A2113" s="9" t="s">
        <v>426</v>
      </c>
      <c r="B2113" s="10" t="s">
        <v>427</v>
      </c>
      <c r="C2113">
        <v>2019</v>
      </c>
      <c r="D2113" t="s">
        <v>26</v>
      </c>
      <c r="E2113" s="3">
        <v>65040000000</v>
      </c>
      <c r="F2113" s="3">
        <v>6124117000</v>
      </c>
      <c r="G2113">
        <v>1244525000</v>
      </c>
      <c r="H2113">
        <v>4917436000</v>
      </c>
      <c r="I2113">
        <v>1387557000</v>
      </c>
      <c r="J2113">
        <v>25257663000</v>
      </c>
      <c r="K2113">
        <v>9.4159241000000005E-2</v>
      </c>
      <c r="L2113">
        <v>2.1333901999999998E-2</v>
      </c>
      <c r="M2113">
        <v>0.100332165</v>
      </c>
    </row>
    <row r="2114" spans="1:13">
      <c r="A2114" s="9" t="s">
        <v>428</v>
      </c>
      <c r="B2114" s="10" t="s">
        <v>429</v>
      </c>
      <c r="C2114">
        <v>2019</v>
      </c>
      <c r="D2114" t="s">
        <v>26</v>
      </c>
      <c r="E2114" s="3">
        <v>899871874</v>
      </c>
      <c r="F2114" s="3">
        <v>232646977</v>
      </c>
      <c r="G2114">
        <v>49223443</v>
      </c>
      <c r="H2114">
        <v>20738277</v>
      </c>
      <c r="I2114">
        <v>-18889553</v>
      </c>
      <c r="J2114">
        <v>95635033</v>
      </c>
      <c r="K2114">
        <v>0.25853344700000003</v>
      </c>
      <c r="L2114">
        <v>-2.0991381E-2</v>
      </c>
      <c r="M2114">
        <v>5.4180671999999999E-2</v>
      </c>
    </row>
    <row r="2115" spans="1:13">
      <c r="A2115" s="9" t="s">
        <v>430</v>
      </c>
      <c r="B2115" s="10" t="s">
        <v>431</v>
      </c>
      <c r="C2115">
        <v>2019</v>
      </c>
      <c r="D2115" t="s">
        <v>26</v>
      </c>
      <c r="E2115" s="3">
        <v>1288310097</v>
      </c>
      <c r="F2115" s="3">
        <v>392636988</v>
      </c>
      <c r="G2115">
        <v>16269002</v>
      </c>
      <c r="H2115">
        <v>37309083</v>
      </c>
      <c r="I2115">
        <v>196087640</v>
      </c>
      <c r="J2115">
        <v>399319960</v>
      </c>
      <c r="K2115">
        <v>0.30476900600000001</v>
      </c>
      <c r="L2115">
        <v>0.15220531200000001</v>
      </c>
      <c r="M2115">
        <v>0.25185733100000002</v>
      </c>
    </row>
    <row r="2116" spans="1:13">
      <c r="A2116" s="9" t="s">
        <v>432</v>
      </c>
      <c r="B2116" s="10" t="s">
        <v>433</v>
      </c>
      <c r="C2116">
        <v>2019</v>
      </c>
      <c r="D2116" t="s">
        <v>26</v>
      </c>
      <c r="E2116" s="3">
        <v>2156266255</v>
      </c>
      <c r="F2116" s="3">
        <v>786932028</v>
      </c>
      <c r="G2116">
        <v>66634170</v>
      </c>
      <c r="H2116">
        <v>34296036</v>
      </c>
      <c r="I2116">
        <v>463933403</v>
      </c>
      <c r="J2116">
        <v>693379903</v>
      </c>
      <c r="K2116">
        <v>0.36495123299999999</v>
      </c>
      <c r="L2116">
        <v>0.21515589800000001</v>
      </c>
      <c r="M2116">
        <v>0.32321615599999998</v>
      </c>
    </row>
    <row r="2117" spans="1:13">
      <c r="A2117" s="9" t="s">
        <v>434</v>
      </c>
      <c r="B2117" s="10" t="s">
        <v>435</v>
      </c>
      <c r="C2117">
        <v>2019</v>
      </c>
      <c r="D2117" t="s">
        <v>26</v>
      </c>
      <c r="E2117" s="3">
        <v>2225255972</v>
      </c>
      <c r="F2117" s="3">
        <v>844596548</v>
      </c>
      <c r="G2117">
        <v>30406078</v>
      </c>
      <c r="H2117">
        <v>66657326</v>
      </c>
      <c r="I2117">
        <v>-7298421</v>
      </c>
      <c r="J2117">
        <v>350747117</v>
      </c>
      <c r="K2117">
        <v>0.37955028899999999</v>
      </c>
      <c r="L2117">
        <v>-3.279812E-3</v>
      </c>
      <c r="M2117">
        <v>0.21284756899999999</v>
      </c>
    </row>
    <row r="2118" spans="1:13">
      <c r="A2118" s="9" t="s">
        <v>436</v>
      </c>
      <c r="B2118" s="10" t="s">
        <v>437</v>
      </c>
      <c r="C2118">
        <v>2019</v>
      </c>
      <c r="D2118" t="s">
        <v>26</v>
      </c>
      <c r="E2118" s="3">
        <v>230483559</v>
      </c>
      <c r="F2118" s="3">
        <v>19711860</v>
      </c>
      <c r="G2118">
        <v>21071887</v>
      </c>
      <c r="H2118">
        <v>3978499</v>
      </c>
      <c r="I2118">
        <v>-4760903</v>
      </c>
      <c r="J2118">
        <v>21823132</v>
      </c>
      <c r="K2118">
        <v>8.5523930999999997E-2</v>
      </c>
      <c r="L2118">
        <v>-2.0656150000000002E-2</v>
      </c>
      <c r="M2118">
        <v>-2.408384E-3</v>
      </c>
    </row>
    <row r="2119" spans="1:13">
      <c r="A2119" s="9" t="s">
        <v>438</v>
      </c>
      <c r="B2119" s="10" t="s">
        <v>439</v>
      </c>
      <c r="C2119">
        <v>2019</v>
      </c>
      <c r="D2119" t="s">
        <v>26</v>
      </c>
      <c r="E2119" s="3">
        <v>138433074</v>
      </c>
      <c r="F2119" s="3">
        <v>19520364</v>
      </c>
      <c r="G2119">
        <v>1074980</v>
      </c>
      <c r="H2119">
        <v>2194410</v>
      </c>
      <c r="I2119">
        <v>8304266</v>
      </c>
      <c r="J2119">
        <v>34340793</v>
      </c>
      <c r="K2119">
        <v>0.14100939500000001</v>
      </c>
      <c r="L2119">
        <v>5.9987587000000002E-2</v>
      </c>
      <c r="M2119">
        <v>0.14100939500000001</v>
      </c>
    </row>
    <row r="2120" spans="1:13">
      <c r="A2120" s="9" t="s">
        <v>440</v>
      </c>
      <c r="B2120" s="10" t="s">
        <v>441</v>
      </c>
      <c r="C2120">
        <v>2019</v>
      </c>
      <c r="D2120" t="s">
        <v>26</v>
      </c>
      <c r="E2120" s="3">
        <v>457271256</v>
      </c>
      <c r="F2120" s="3">
        <v>133460378</v>
      </c>
      <c r="G2120">
        <v>65451127</v>
      </c>
      <c r="H2120">
        <v>0</v>
      </c>
      <c r="I2120">
        <v>16272656</v>
      </c>
      <c r="J2120">
        <v>46890528</v>
      </c>
      <c r="K2120">
        <v>0.291862601</v>
      </c>
      <c r="L2120">
        <v>3.5586439999999997E-2</v>
      </c>
      <c r="M2120">
        <v>0.102544228</v>
      </c>
    </row>
    <row r="2121" spans="1:13">
      <c r="A2121" s="9" t="s">
        <v>442</v>
      </c>
      <c r="B2121" s="10" t="s">
        <v>443</v>
      </c>
      <c r="C2121">
        <v>2019</v>
      </c>
      <c r="D2121" t="s">
        <v>26</v>
      </c>
      <c r="E2121" s="3">
        <v>1890219000</v>
      </c>
      <c r="F2121" s="3">
        <v>987398000</v>
      </c>
      <c r="G2121">
        <v>64448000</v>
      </c>
      <c r="H2121">
        <v>28411000</v>
      </c>
      <c r="I2121">
        <v>151070000</v>
      </c>
      <c r="J2121">
        <v>416925000</v>
      </c>
      <c r="K2121">
        <v>0.52237227500000005</v>
      </c>
      <c r="L2121">
        <v>7.9921956000000002E-2</v>
      </c>
      <c r="M2121">
        <v>0.21685317900000001</v>
      </c>
    </row>
    <row r="2122" spans="1:13">
      <c r="A2122" s="9" t="s">
        <v>444</v>
      </c>
      <c r="B2122" s="10" t="s">
        <v>445</v>
      </c>
      <c r="C2122">
        <v>2019</v>
      </c>
      <c r="D2122" t="s">
        <v>26</v>
      </c>
      <c r="E2122" s="3">
        <v>164465972</v>
      </c>
      <c r="F2122" s="3">
        <v>42322824</v>
      </c>
      <c r="G2122">
        <v>15745896</v>
      </c>
      <c r="H2122">
        <v>1245996</v>
      </c>
      <c r="I2122">
        <v>16207198</v>
      </c>
      <c r="J2122">
        <v>32929228</v>
      </c>
      <c r="K2122">
        <v>0.25733483600000001</v>
      </c>
      <c r="L2122">
        <v>9.8544384999999998E-2</v>
      </c>
      <c r="M2122">
        <v>0.20150089199999999</v>
      </c>
    </row>
    <row r="2123" spans="1:13">
      <c r="A2123" s="9" t="s">
        <v>446</v>
      </c>
      <c r="B2123" s="10" t="s">
        <v>447</v>
      </c>
      <c r="C2123">
        <v>2019</v>
      </c>
      <c r="D2123" t="s">
        <v>26</v>
      </c>
      <c r="E2123" s="3" t="str">
        <v>Unavailable</v>
      </c>
      <c r="F2123" s="3" t="str">
        <v>Unavailable</v>
      </c>
      <c r="G2123" t="str">
        <v>Unavailable</v>
      </c>
      <c r="H2123" t="str">
        <v>Unavailable</v>
      </c>
      <c r="I2123" t="str">
        <v>Unavailable</v>
      </c>
      <c r="J2123" t="str">
        <v>Unavailable</v>
      </c>
      <c r="K2123" t="str">
        <v>Unavailable</v>
      </c>
      <c r="L2123" t="str">
        <v>Unavailable</v>
      </c>
      <c r="M2123" t="str">
        <v>Unavailable</v>
      </c>
    </row>
    <row r="2124" spans="1:13">
      <c r="A2124" s="9" t="s">
        <v>448</v>
      </c>
      <c r="B2124" s="10" t="s">
        <v>449</v>
      </c>
      <c r="C2124">
        <v>2019</v>
      </c>
      <c r="D2124" t="s">
        <v>26</v>
      </c>
      <c r="E2124" s="3">
        <v>11997802</v>
      </c>
      <c r="F2124" s="3">
        <v>10288441</v>
      </c>
      <c r="G2124">
        <v>5220627</v>
      </c>
      <c r="H2124">
        <v>0</v>
      </c>
      <c r="I2124">
        <v>-31761316</v>
      </c>
      <c r="J2124">
        <v>6250060</v>
      </c>
      <c r="K2124">
        <v>0.85752715400000001</v>
      </c>
      <c r="L2124">
        <v>-2.6472612230000001</v>
      </c>
      <c r="M2124">
        <v>0.393386972</v>
      </c>
    </row>
    <row r="2125" spans="1:13">
      <c r="A2125" s="9" t="s">
        <v>450</v>
      </c>
      <c r="B2125" s="10" t="s">
        <v>451</v>
      </c>
      <c r="C2125">
        <v>2019</v>
      </c>
      <c r="D2125" t="s">
        <v>26</v>
      </c>
      <c r="E2125" s="3">
        <v>84121411</v>
      </c>
      <c r="F2125" s="3">
        <v>-65065284</v>
      </c>
      <c r="G2125">
        <v>29211836</v>
      </c>
      <c r="H2125">
        <v>2390557</v>
      </c>
      <c r="I2125">
        <v>-252455809</v>
      </c>
      <c r="J2125">
        <v>-136787163</v>
      </c>
      <c r="K2125">
        <v>-0.773468767</v>
      </c>
      <c r="L2125">
        <v>-3.0010886170000002</v>
      </c>
      <c r="M2125">
        <v>-2.0346798989999999</v>
      </c>
    </row>
    <row r="2126" spans="1:13">
      <c r="A2126" s="9" t="s">
        <v>452</v>
      </c>
      <c r="B2126" s="10" t="s">
        <v>453</v>
      </c>
      <c r="C2126">
        <v>2019</v>
      </c>
      <c r="D2126" t="s">
        <v>26</v>
      </c>
      <c r="E2126" s="3">
        <v>25330413</v>
      </c>
      <c r="F2126" s="3">
        <v>6908507</v>
      </c>
      <c r="G2126">
        <v>12365430</v>
      </c>
      <c r="H2126">
        <v>4604516</v>
      </c>
      <c r="I2126">
        <v>-33029459</v>
      </c>
      <c r="J2126">
        <v>-18285617</v>
      </c>
      <c r="K2126">
        <v>0.27273566399999999</v>
      </c>
      <c r="L2126">
        <v>-1.3039447479999999</v>
      </c>
      <c r="M2126">
        <v>-1.2717438910000001</v>
      </c>
    </row>
    <row r="2127" spans="1:13">
      <c r="A2127" s="9" t="s">
        <v>454</v>
      </c>
      <c r="B2127" s="10" t="s">
        <v>455</v>
      </c>
      <c r="C2127">
        <v>2019</v>
      </c>
      <c r="D2127" t="s">
        <v>26</v>
      </c>
      <c r="E2127" s="3">
        <v>0</v>
      </c>
      <c r="F2127" s="3">
        <v>-935993</v>
      </c>
      <c r="G2127">
        <v>1116.0999999999999</v>
      </c>
      <c r="H2127">
        <v>542227</v>
      </c>
      <c r="I2127">
        <v>-67473419</v>
      </c>
      <c r="J2127">
        <v>-2012677</v>
      </c>
      <c r="K2127">
        <v>0</v>
      </c>
      <c r="L2127">
        <v>0</v>
      </c>
      <c r="M2127">
        <v>0</v>
      </c>
    </row>
    <row r="2128" spans="1:13">
      <c r="A2128" s="9" t="s">
        <v>456</v>
      </c>
      <c r="B2128" s="10" t="s">
        <v>457</v>
      </c>
      <c r="C2128">
        <v>2019</v>
      </c>
      <c r="D2128" t="s">
        <v>26</v>
      </c>
      <c r="E2128" s="3">
        <v>224447971</v>
      </c>
      <c r="F2128" s="3">
        <v>40492779</v>
      </c>
      <c r="G2128">
        <v>17364265</v>
      </c>
      <c r="H2128">
        <v>597774</v>
      </c>
      <c r="I2128">
        <v>-20798707</v>
      </c>
      <c r="J2128">
        <v>30347394</v>
      </c>
      <c r="K2128">
        <v>0.18041053700000001</v>
      </c>
      <c r="L2128">
        <v>-9.266605E-2</v>
      </c>
      <c r="M2128">
        <v>0.13317416400000001</v>
      </c>
    </row>
    <row r="2129" spans="1:13">
      <c r="A2129" s="9" t="s">
        <v>458</v>
      </c>
      <c r="B2129" s="10" t="s">
        <v>459</v>
      </c>
      <c r="C2129">
        <v>2019</v>
      </c>
      <c r="D2129" t="s">
        <v>26</v>
      </c>
      <c r="E2129" s="3">
        <v>71881738</v>
      </c>
      <c r="F2129" s="3">
        <v>12256237</v>
      </c>
      <c r="G2129">
        <v>19358153</v>
      </c>
      <c r="H2129">
        <v>821285</v>
      </c>
      <c r="I2129">
        <v>-9597896</v>
      </c>
      <c r="J2129">
        <v>1109291</v>
      </c>
      <c r="K2129">
        <v>0.17050557399999999</v>
      </c>
      <c r="L2129">
        <v>-0.133523427</v>
      </c>
      <c r="M2129">
        <v>-8.4735040999999997E-2</v>
      </c>
    </row>
    <row r="2130" spans="1:13">
      <c r="A2130" s="9" t="s">
        <v>460</v>
      </c>
      <c r="B2130" s="10" t="s">
        <v>461</v>
      </c>
      <c r="C2130">
        <v>2019</v>
      </c>
      <c r="D2130" t="s">
        <v>26</v>
      </c>
      <c r="E2130" s="3">
        <v>54367531000</v>
      </c>
      <c r="F2130" s="3">
        <v>31189989000</v>
      </c>
      <c r="G2130">
        <v>4663805000</v>
      </c>
      <c r="H2130">
        <v>765154000</v>
      </c>
      <c r="I2130">
        <v>10664666000</v>
      </c>
      <c r="J2130">
        <v>21187119000</v>
      </c>
      <c r="K2130">
        <v>0.573687795</v>
      </c>
      <c r="L2130">
        <v>0.196158733</v>
      </c>
      <c r="M2130">
        <v>0.353142338</v>
      </c>
    </row>
    <row r="2131" spans="1:13">
      <c r="A2131" s="9" t="s">
        <v>462</v>
      </c>
      <c r="B2131" s="10" t="s">
        <v>463</v>
      </c>
      <c r="C2131">
        <v>2019</v>
      </c>
      <c r="D2131" t="s">
        <v>26</v>
      </c>
      <c r="E2131" s="3">
        <v>13449974000</v>
      </c>
      <c r="F2131" s="3">
        <v>7799987000</v>
      </c>
      <c r="G2131">
        <v>508273000</v>
      </c>
      <c r="H2131">
        <v>905998000</v>
      </c>
      <c r="I2131">
        <v>31183000</v>
      </c>
      <c r="J2131">
        <v>4928319000</v>
      </c>
      <c r="K2131">
        <v>0.57992580500000002</v>
      </c>
      <c r="L2131">
        <v>2.3184429999999999E-3</v>
      </c>
      <c r="M2131">
        <v>0.37741426099999997</v>
      </c>
    </row>
    <row r="2132" spans="1:13">
      <c r="A2132" s="9" t="s">
        <v>464</v>
      </c>
      <c r="B2132" s="10" t="s">
        <v>465</v>
      </c>
      <c r="C2132">
        <v>2019</v>
      </c>
      <c r="D2132" t="s">
        <v>26</v>
      </c>
      <c r="E2132" s="3">
        <v>8386227000</v>
      </c>
      <c r="F2132" s="3">
        <v>5968506000</v>
      </c>
      <c r="G2132">
        <v>56568000</v>
      </c>
      <c r="H2132">
        <v>1044501000</v>
      </c>
      <c r="I2132">
        <v>485175000</v>
      </c>
      <c r="J2132">
        <v>3859834000</v>
      </c>
      <c r="K2132">
        <v>0.711703368</v>
      </c>
      <c r="L2132">
        <v>5.7853788000000003E-2</v>
      </c>
      <c r="M2132">
        <v>0.45991922200000002</v>
      </c>
    </row>
    <row r="2133" spans="1:13">
      <c r="A2133" s="9" t="s">
        <v>466</v>
      </c>
      <c r="B2133" s="10" t="s">
        <v>467</v>
      </c>
      <c r="C2133">
        <v>2019</v>
      </c>
      <c r="D2133" t="s">
        <v>26</v>
      </c>
      <c r="E2133" s="3">
        <v>421090940</v>
      </c>
      <c r="F2133" s="3">
        <v>135386636</v>
      </c>
      <c r="G2133">
        <v>69987413</v>
      </c>
      <c r="H2133">
        <v>14859495</v>
      </c>
      <c r="I2133">
        <v>-53291075</v>
      </c>
      <c r="J2133">
        <v>25062980</v>
      </c>
      <c r="K2133">
        <v>0.32151400800000002</v>
      </c>
      <c r="L2133">
        <v>-0.126554789</v>
      </c>
      <c r="M2133">
        <v>0.32151400800000002</v>
      </c>
    </row>
    <row r="2134" spans="1:13">
      <c r="A2134" s="9" t="s">
        <v>468</v>
      </c>
      <c r="B2134" s="10" t="s">
        <v>469</v>
      </c>
      <c r="C2134">
        <v>2019</v>
      </c>
      <c r="D2134" t="s">
        <v>26</v>
      </c>
      <c r="E2134" s="3">
        <v>997515170</v>
      </c>
      <c r="F2134" s="3">
        <v>163821932</v>
      </c>
      <c r="G2134">
        <v>8014764</v>
      </c>
      <c r="H2134">
        <v>21663648</v>
      </c>
      <c r="I2134">
        <v>75979811</v>
      </c>
      <c r="J2134">
        <v>104705265</v>
      </c>
      <c r="K2134">
        <v>0.16423001600000001</v>
      </c>
      <c r="L2134">
        <v>7.6169078000000001E-2</v>
      </c>
      <c r="M2134">
        <v>0.106136851</v>
      </c>
    </row>
    <row r="2135" spans="1:13">
      <c r="A2135" s="9" t="s">
        <v>470</v>
      </c>
      <c r="B2135" s="10" t="s">
        <v>471</v>
      </c>
      <c r="C2135">
        <v>2019</v>
      </c>
      <c r="D2135" t="s">
        <v>26</v>
      </c>
      <c r="E2135" s="3">
        <v>38687418</v>
      </c>
      <c r="F2135" s="3">
        <v>22459772</v>
      </c>
      <c r="G2135">
        <v>-7540659</v>
      </c>
      <c r="H2135">
        <v>0</v>
      </c>
      <c r="I2135">
        <v>-2353051511</v>
      </c>
      <c r="J2135">
        <v>35689052</v>
      </c>
      <c r="K2135">
        <v>0.58054461000000002</v>
      </c>
      <c r="L2135">
        <v>-9.9999999989999999</v>
      </c>
      <c r="M2135">
        <v>9.9999999989999999</v>
      </c>
    </row>
    <row r="2136" spans="1:13">
      <c r="A2136" s="9" t="s">
        <v>472</v>
      </c>
      <c r="B2136" s="10" t="s">
        <v>473</v>
      </c>
      <c r="C2136">
        <v>2019</v>
      </c>
      <c r="D2136" t="s">
        <v>26</v>
      </c>
      <c r="E2136" s="3">
        <v>5257296303</v>
      </c>
      <c r="F2136" s="3">
        <v>812021920</v>
      </c>
      <c r="G2136">
        <v>350146210</v>
      </c>
      <c r="H2136">
        <v>2958236</v>
      </c>
      <c r="I2136">
        <v>393825494</v>
      </c>
      <c r="J2136">
        <v>401934774</v>
      </c>
      <c r="K2136">
        <v>0.154456183</v>
      </c>
      <c r="L2136">
        <v>7.4910272E-2</v>
      </c>
      <c r="M2136">
        <v>8.3737355999999999E-2</v>
      </c>
    </row>
    <row r="2137" spans="1:13">
      <c r="A2137" s="9" t="s">
        <v>474</v>
      </c>
      <c r="B2137" s="10" t="s">
        <v>475</v>
      </c>
      <c r="C2137">
        <v>2019</v>
      </c>
      <c r="D2137" t="s">
        <v>26</v>
      </c>
      <c r="E2137" s="3">
        <v>2102019057</v>
      </c>
      <c r="F2137" s="3">
        <v>681368249</v>
      </c>
      <c r="G2137">
        <v>54830022</v>
      </c>
      <c r="H2137">
        <v>4898047</v>
      </c>
      <c r="I2137">
        <v>307181556</v>
      </c>
      <c r="J2137">
        <v>398936328</v>
      </c>
      <c r="K2137">
        <v>0.32414941600000002</v>
      </c>
      <c r="L2137">
        <v>0.14613642800000001</v>
      </c>
      <c r="M2137">
        <v>0.190867596</v>
      </c>
    </row>
    <row r="2138" spans="1:13">
      <c r="A2138" s="9" t="s">
        <v>476</v>
      </c>
      <c r="B2138" s="10" t="s">
        <v>477</v>
      </c>
      <c r="C2138">
        <v>2019</v>
      </c>
      <c r="D2138" t="s">
        <v>26</v>
      </c>
      <c r="E2138" s="3">
        <v>298102025</v>
      </c>
      <c r="F2138" s="3">
        <v>52682375</v>
      </c>
      <c r="G2138">
        <v>22532278</v>
      </c>
      <c r="H2138">
        <v>2878825</v>
      </c>
      <c r="I2138">
        <v>23005330</v>
      </c>
      <c r="J2138">
        <v>30889531</v>
      </c>
      <c r="K2138">
        <v>0.176725988</v>
      </c>
      <c r="L2138">
        <v>7.7172672999999997E-2</v>
      </c>
      <c r="M2138">
        <v>9.8411977999999997E-2</v>
      </c>
    </row>
    <row r="2139" spans="1:13">
      <c r="A2139" s="9" t="s">
        <v>478</v>
      </c>
      <c r="B2139" s="10" t="s">
        <v>479</v>
      </c>
      <c r="C2139">
        <v>2019</v>
      </c>
      <c r="D2139" t="s">
        <v>26</v>
      </c>
      <c r="E2139" s="3">
        <v>7235147000</v>
      </c>
      <c r="F2139" s="3">
        <v>7235147000</v>
      </c>
      <c r="G2139">
        <v>115086000</v>
      </c>
      <c r="H2139">
        <v>0</v>
      </c>
      <c r="I2139">
        <v>361869000</v>
      </c>
      <c r="J2139">
        <v>435865000</v>
      </c>
      <c r="K2139">
        <v>1</v>
      </c>
      <c r="L2139">
        <v>5.0015431999999999E-2</v>
      </c>
      <c r="M2139">
        <v>6.3094088000000006E-2</v>
      </c>
    </row>
    <row r="2140" spans="1:13">
      <c r="A2140" s="9" t="s">
        <v>480</v>
      </c>
      <c r="B2140" s="10" t="s">
        <v>481</v>
      </c>
      <c r="C2140">
        <v>2019</v>
      </c>
      <c r="D2140" t="s">
        <v>26</v>
      </c>
      <c r="E2140" s="3">
        <v>114697000</v>
      </c>
      <c r="F2140" s="3">
        <v>114697000</v>
      </c>
      <c r="G2140">
        <v>-20358000</v>
      </c>
      <c r="H2140">
        <v>0</v>
      </c>
      <c r="I2140">
        <v>40061000</v>
      </c>
      <c r="J2140">
        <v>41251000</v>
      </c>
      <c r="K2140">
        <v>1</v>
      </c>
      <c r="L2140">
        <v>0.34927679</v>
      </c>
      <c r="M2140">
        <v>0.34573702899999997</v>
      </c>
    </row>
    <row r="2141" spans="1:13">
      <c r="A2141" s="9" t="s">
        <v>482</v>
      </c>
      <c r="B2141" s="10" t="s">
        <v>483</v>
      </c>
      <c r="C2141">
        <v>2019</v>
      </c>
      <c r="D2141" t="s">
        <v>26</v>
      </c>
      <c r="E2141" s="3">
        <v>711510000</v>
      </c>
      <c r="F2141" s="3">
        <v>711510000</v>
      </c>
      <c r="G2141">
        <v>18016000</v>
      </c>
      <c r="H2141">
        <v>0</v>
      </c>
      <c r="I2141">
        <v>6182000</v>
      </c>
      <c r="J2141">
        <v>21246000</v>
      </c>
      <c r="K2141">
        <v>1</v>
      </c>
      <c r="L2141">
        <v>8.6885639999999993E-3</v>
      </c>
      <c r="M2141">
        <v>2.6074124000000001E-2</v>
      </c>
    </row>
    <row r="2142" spans="1:13">
      <c r="A2142" s="9" t="s">
        <v>484</v>
      </c>
      <c r="B2142" s="10" t="s">
        <v>485</v>
      </c>
      <c r="C2142">
        <v>2019</v>
      </c>
      <c r="D2142" t="s">
        <v>26</v>
      </c>
      <c r="E2142" s="3">
        <v>2125486000</v>
      </c>
      <c r="F2142" s="3">
        <v>2125486000</v>
      </c>
      <c r="G2142">
        <v>50914000</v>
      </c>
      <c r="H2142">
        <v>0</v>
      </c>
      <c r="I2142">
        <v>3124000</v>
      </c>
      <c r="J2142">
        <v>32942000</v>
      </c>
      <c r="K2142">
        <v>1</v>
      </c>
      <c r="L2142">
        <v>1.469782E-3</v>
      </c>
      <c r="M2142">
        <v>1.2907165999999999E-2</v>
      </c>
    </row>
    <row r="2143" spans="1:13">
      <c r="A2143" s="9" t="s">
        <v>486</v>
      </c>
      <c r="B2143" s="10" t="s">
        <v>487</v>
      </c>
      <c r="C2143">
        <v>2019</v>
      </c>
      <c r="D2143" t="s">
        <v>26</v>
      </c>
      <c r="E2143" s="3">
        <v>732619502</v>
      </c>
      <c r="F2143" s="3">
        <v>732619502</v>
      </c>
      <c r="G2143">
        <v>25812168</v>
      </c>
      <c r="H2143">
        <v>0</v>
      </c>
      <c r="I2143">
        <v>31749754</v>
      </c>
      <c r="J2143">
        <v>50798870</v>
      </c>
      <c r="K2143">
        <v>1</v>
      </c>
      <c r="L2143">
        <v>4.3337304E-2</v>
      </c>
      <c r="M2143">
        <v>5.9702585000000002E-2</v>
      </c>
    </row>
    <row r="2144" spans="1:13">
      <c r="A2144" s="9" t="s">
        <v>488</v>
      </c>
      <c r="B2144" s="10" t="s">
        <v>489</v>
      </c>
      <c r="C2144">
        <v>2019</v>
      </c>
      <c r="D2144" t="s">
        <v>26</v>
      </c>
      <c r="E2144" s="3">
        <v>525486000</v>
      </c>
      <c r="F2144" s="3">
        <v>525486000</v>
      </c>
      <c r="G2144">
        <v>26297000</v>
      </c>
      <c r="H2144">
        <v>1521000</v>
      </c>
      <c r="I2144">
        <v>-60116000</v>
      </c>
      <c r="J2144">
        <v>-40769000</v>
      </c>
      <c r="K2144">
        <v>1</v>
      </c>
      <c r="L2144">
        <v>-0.114400764</v>
      </c>
      <c r="M2144">
        <v>-9.4392618999999997E-2</v>
      </c>
    </row>
    <row r="2145" spans="1:13">
      <c r="A2145" s="9" t="s">
        <v>490</v>
      </c>
      <c r="B2145" s="10" t="s">
        <v>491</v>
      </c>
      <c r="C2145">
        <v>2019</v>
      </c>
      <c r="D2145" t="s">
        <v>26</v>
      </c>
      <c r="E2145" s="3" t="str">
        <v>Unavailable</v>
      </c>
      <c r="F2145" s="3" t="str">
        <v>Unavailable</v>
      </c>
      <c r="G2145" t="str">
        <v>Unavailable</v>
      </c>
      <c r="H2145" t="str">
        <v>Unavailable</v>
      </c>
      <c r="I2145" t="str">
        <v>Unavailable</v>
      </c>
      <c r="J2145" t="str">
        <v>Unavailable</v>
      </c>
      <c r="K2145" t="str">
        <v>Unavailable</v>
      </c>
      <c r="L2145" t="str">
        <v>Unavailable</v>
      </c>
      <c r="M2145" t="str">
        <v>Unavailable</v>
      </c>
    </row>
    <row r="2146" spans="1:13">
      <c r="A2146" s="9" t="s">
        <v>492</v>
      </c>
      <c r="B2146" s="10" t="s">
        <v>493</v>
      </c>
      <c r="C2146">
        <v>2019</v>
      </c>
      <c r="D2146" t="s">
        <v>26</v>
      </c>
      <c r="E2146" s="3">
        <v>766232000</v>
      </c>
      <c r="F2146" s="3">
        <v>766232000</v>
      </c>
      <c r="G2146">
        <v>31641000</v>
      </c>
      <c r="H2146">
        <v>0</v>
      </c>
      <c r="I2146">
        <v>22718000</v>
      </c>
      <c r="J2146">
        <v>32008000</v>
      </c>
      <c r="K2146">
        <v>1</v>
      </c>
      <c r="L2146">
        <v>2.9648984E-2</v>
      </c>
      <c r="M2146">
        <v>3.8814614999999997E-2</v>
      </c>
    </row>
    <row r="2147" spans="1:13">
      <c r="A2147" s="9" t="s">
        <v>494</v>
      </c>
      <c r="B2147" s="10" t="s">
        <v>495</v>
      </c>
      <c r="C2147">
        <v>2019</v>
      </c>
      <c r="D2147" t="s">
        <v>26</v>
      </c>
      <c r="E2147" s="3">
        <v>491155000</v>
      </c>
      <c r="F2147" s="3">
        <v>491155000</v>
      </c>
      <c r="G2147">
        <v>63423000</v>
      </c>
      <c r="H2147">
        <v>0</v>
      </c>
      <c r="I2147">
        <v>7264000</v>
      </c>
      <c r="J2147">
        <v>0</v>
      </c>
      <c r="K2147">
        <v>1</v>
      </c>
      <c r="L2147">
        <v>1.4789629E-2</v>
      </c>
      <c r="M2147">
        <v>1.6363470000000001E-2</v>
      </c>
    </row>
    <row r="2148" spans="1:13">
      <c r="A2148" s="9" t="s">
        <v>496</v>
      </c>
      <c r="B2148" s="10" t="s">
        <v>497</v>
      </c>
      <c r="C2148">
        <v>2019</v>
      </c>
      <c r="D2148" t="s">
        <v>26</v>
      </c>
      <c r="E2148" s="3">
        <v>125809000</v>
      </c>
      <c r="F2148" s="3">
        <v>125809000</v>
      </c>
      <c r="G2148">
        <v>18762000</v>
      </c>
      <c r="H2148">
        <v>0</v>
      </c>
      <c r="I2148">
        <v>-24800000</v>
      </c>
      <c r="J2148">
        <v>-18158000</v>
      </c>
      <c r="K2148">
        <v>1</v>
      </c>
      <c r="L2148">
        <v>-0.19712421199999999</v>
      </c>
      <c r="M2148">
        <v>-0.14432989700000001</v>
      </c>
    </row>
    <row r="2149" spans="1:13">
      <c r="A2149" s="9" t="s">
        <v>498</v>
      </c>
      <c r="B2149" s="10" t="s">
        <v>499</v>
      </c>
      <c r="C2149">
        <v>2019</v>
      </c>
      <c r="D2149" t="s">
        <v>26</v>
      </c>
      <c r="E2149" s="3">
        <v>662809033</v>
      </c>
      <c r="F2149" s="3">
        <v>662809033</v>
      </c>
      <c r="G2149">
        <v>113637983</v>
      </c>
      <c r="H2149">
        <v>0</v>
      </c>
      <c r="I2149">
        <v>-10634941</v>
      </c>
      <c r="J2149">
        <v>0</v>
      </c>
      <c r="K2149">
        <v>1</v>
      </c>
      <c r="L2149">
        <v>-1.6045257E-2</v>
      </c>
      <c r="M2149">
        <v>1</v>
      </c>
    </row>
    <row r="2150" spans="1:13">
      <c r="A2150" s="9" t="s">
        <v>500</v>
      </c>
      <c r="B2150" s="10" t="s">
        <v>501</v>
      </c>
      <c r="C2150">
        <v>2019</v>
      </c>
      <c r="D2150" t="s">
        <v>26</v>
      </c>
      <c r="E2150" s="3">
        <v>9727000</v>
      </c>
      <c r="F2150" s="3">
        <v>9727000</v>
      </c>
      <c r="G2150">
        <v>6934000</v>
      </c>
      <c r="H2150">
        <v>0</v>
      </c>
      <c r="I2150">
        <v>-34571000</v>
      </c>
      <c r="J2150">
        <v>-29582000</v>
      </c>
      <c r="K2150">
        <v>1</v>
      </c>
      <c r="L2150">
        <v>-3.5541276860000002</v>
      </c>
      <c r="M2150">
        <v>-3.0412254550000002</v>
      </c>
    </row>
    <row r="2151" spans="1:13">
      <c r="A2151" s="9" t="s">
        <v>502</v>
      </c>
      <c r="B2151" s="10" t="s">
        <v>503</v>
      </c>
      <c r="C2151">
        <v>2019</v>
      </c>
      <c r="D2151" t="s">
        <v>26</v>
      </c>
      <c r="E2151" s="3">
        <v>353814690</v>
      </c>
      <c r="F2151" s="3">
        <v>353814690</v>
      </c>
      <c r="G2151">
        <v>77878323</v>
      </c>
      <c r="H2151">
        <v>216403</v>
      </c>
      <c r="I2151">
        <v>-29143158</v>
      </c>
      <c r="J2151">
        <v>-25690276</v>
      </c>
      <c r="K2151">
        <v>1</v>
      </c>
      <c r="L2151">
        <v>-8.2368422999999996E-2</v>
      </c>
      <c r="M2151">
        <v>-0.15856430699999999</v>
      </c>
    </row>
    <row r="2152" spans="1:13">
      <c r="A2152" s="9" t="s">
        <v>504</v>
      </c>
      <c r="B2152" s="10" t="s">
        <v>505</v>
      </c>
      <c r="C2152">
        <v>2019</v>
      </c>
      <c r="D2152" t="s">
        <v>26</v>
      </c>
      <c r="E2152" s="3">
        <v>482338000</v>
      </c>
      <c r="F2152" s="3">
        <v>482338000</v>
      </c>
      <c r="G2152">
        <v>14131000</v>
      </c>
      <c r="H2152">
        <v>0</v>
      </c>
      <c r="I2152">
        <v>2244000</v>
      </c>
      <c r="J2152">
        <v>12814000</v>
      </c>
      <c r="K2152">
        <v>1</v>
      </c>
      <c r="L2152">
        <v>4.6523390000000001E-3</v>
      </c>
      <c r="M2152">
        <v>1.7682620999999999E-2</v>
      </c>
    </row>
    <row r="2153" spans="1:13">
      <c r="A2153" s="9" t="s">
        <v>506</v>
      </c>
      <c r="B2153" s="10" t="s">
        <v>507</v>
      </c>
      <c r="C2153">
        <v>2019</v>
      </c>
      <c r="D2153" t="s">
        <v>26</v>
      </c>
      <c r="E2153" s="3">
        <v>238924276</v>
      </c>
      <c r="F2153" s="3">
        <v>238924276</v>
      </c>
      <c r="G2153">
        <v>75121826</v>
      </c>
      <c r="H2153">
        <v>1013069</v>
      </c>
      <c r="I2153">
        <v>-42314165</v>
      </c>
      <c r="J2153">
        <v>-32819882</v>
      </c>
      <c r="K2153">
        <v>1</v>
      </c>
      <c r="L2153">
        <v>-0.17710282799999999</v>
      </c>
      <c r="M2153">
        <v>-0.24561965399999999</v>
      </c>
    </row>
    <row r="2154" spans="1:13">
      <c r="A2154" s="9" t="s">
        <v>508</v>
      </c>
      <c r="B2154" s="10" t="s">
        <v>509</v>
      </c>
      <c r="C2154">
        <v>2019</v>
      </c>
      <c r="D2154" t="s">
        <v>26</v>
      </c>
      <c r="E2154" s="3">
        <v>856566740</v>
      </c>
      <c r="F2154" s="3">
        <v>856566740</v>
      </c>
      <c r="G2154">
        <v>10443477</v>
      </c>
      <c r="H2154">
        <v>74105</v>
      </c>
      <c r="I2154">
        <v>55757858</v>
      </c>
      <c r="J2154">
        <v>72623440</v>
      </c>
      <c r="K2154">
        <v>1</v>
      </c>
      <c r="L2154">
        <v>6.5094586999999995E-2</v>
      </c>
      <c r="M2154">
        <v>7.3270297999999998E-2</v>
      </c>
    </row>
    <row r="2155" spans="1:13">
      <c r="A2155" s="9" t="s">
        <v>510</v>
      </c>
      <c r="B2155" s="10" t="s">
        <v>511</v>
      </c>
      <c r="C2155">
        <v>2019</v>
      </c>
      <c r="D2155" t="s">
        <v>26</v>
      </c>
      <c r="E2155" s="3">
        <v>374005856</v>
      </c>
      <c r="F2155" s="3">
        <v>374005856</v>
      </c>
      <c r="G2155">
        <v>13577466</v>
      </c>
      <c r="H2155">
        <v>0</v>
      </c>
      <c r="I2155">
        <v>-48261306</v>
      </c>
      <c r="J2155">
        <v>-38036145</v>
      </c>
      <c r="K2155">
        <v>1</v>
      </c>
      <c r="L2155">
        <v>-0.12903890500000001</v>
      </c>
      <c r="M2155">
        <v>-0.10169933</v>
      </c>
    </row>
    <row r="2156" spans="1:13">
      <c r="A2156" s="9" t="s">
        <v>512</v>
      </c>
      <c r="B2156" s="10" t="s">
        <v>513</v>
      </c>
      <c r="C2156">
        <v>2019</v>
      </c>
      <c r="D2156" t="s">
        <v>26</v>
      </c>
      <c r="E2156" s="3">
        <v>133751000</v>
      </c>
      <c r="F2156" s="3">
        <v>133751000</v>
      </c>
      <c r="G2156">
        <v>16339000</v>
      </c>
      <c r="H2156">
        <v>0</v>
      </c>
      <c r="I2156">
        <v>8555000</v>
      </c>
      <c r="J2156">
        <v>18650000</v>
      </c>
      <c r="K2156">
        <v>1</v>
      </c>
      <c r="L2156">
        <v>6.3962139000000001E-2</v>
      </c>
      <c r="M2156">
        <v>0.13943821000000001</v>
      </c>
    </row>
    <row r="2157" spans="1:13">
      <c r="A2157" s="9" t="s">
        <v>514</v>
      </c>
      <c r="B2157" s="10" t="s">
        <v>515</v>
      </c>
      <c r="C2157">
        <v>2019</v>
      </c>
      <c r="D2157" t="s">
        <v>26</v>
      </c>
      <c r="E2157" s="3">
        <v>702957253</v>
      </c>
      <c r="F2157" s="3">
        <v>702957253</v>
      </c>
      <c r="G2157">
        <v>12799305</v>
      </c>
      <c r="H2157">
        <v>0</v>
      </c>
      <c r="I2157">
        <v>45444274</v>
      </c>
      <c r="J2157">
        <v>59450862</v>
      </c>
      <c r="K2157">
        <v>1</v>
      </c>
      <c r="L2157">
        <v>6.4647280000000001E-2</v>
      </c>
      <c r="M2157">
        <v>8.4167127999999994E-2</v>
      </c>
    </row>
    <row r="2158" spans="1:13">
      <c r="A2158" s="9" t="s">
        <v>516</v>
      </c>
      <c r="B2158" s="10" t="s">
        <v>517</v>
      </c>
      <c r="C2158">
        <v>2019</v>
      </c>
      <c r="D2158" t="s">
        <v>26</v>
      </c>
      <c r="E2158" s="3">
        <v>9606296000</v>
      </c>
      <c r="F2158" s="3">
        <v>9606296000</v>
      </c>
      <c r="G2158">
        <v>56678000</v>
      </c>
      <c r="H2158">
        <v>0</v>
      </c>
      <c r="I2158">
        <v>660631000</v>
      </c>
      <c r="J2158">
        <v>827704000</v>
      </c>
      <c r="K2158">
        <v>1</v>
      </c>
      <c r="L2158">
        <v>6.8770627000000001E-2</v>
      </c>
      <c r="M2158">
        <v>8.6162658000000003E-2</v>
      </c>
    </row>
    <row r="2159" spans="1:13">
      <c r="A2159" s="9" t="s">
        <v>518</v>
      </c>
      <c r="B2159" s="10" t="s">
        <v>519</v>
      </c>
      <c r="C2159">
        <v>2019</v>
      </c>
      <c r="D2159" t="s">
        <v>26</v>
      </c>
      <c r="E2159" s="3">
        <v>2745476000</v>
      </c>
      <c r="F2159" s="3">
        <v>2745476000</v>
      </c>
      <c r="G2159">
        <v>58440000</v>
      </c>
      <c r="H2159">
        <v>0</v>
      </c>
      <c r="I2159">
        <v>95832000</v>
      </c>
      <c r="J2159">
        <v>132304000</v>
      </c>
      <c r="K2159">
        <v>1</v>
      </c>
      <c r="L2159">
        <v>3.4905422999999998E-2</v>
      </c>
      <c r="M2159">
        <v>4.6897514000000001E-2</v>
      </c>
    </row>
    <row r="2160" spans="1:13">
      <c r="A2160" s="9" t="s">
        <v>520</v>
      </c>
      <c r="B2160" s="10" t="s">
        <v>521</v>
      </c>
      <c r="C2160">
        <v>2019</v>
      </c>
      <c r="D2160" t="s">
        <v>26</v>
      </c>
      <c r="E2160" s="3">
        <v>109654379</v>
      </c>
      <c r="F2160" s="3">
        <v>109654379</v>
      </c>
      <c r="G2160">
        <v>36864524</v>
      </c>
      <c r="H2160">
        <v>0</v>
      </c>
      <c r="I2160">
        <v>29345438</v>
      </c>
      <c r="J2160">
        <v>0</v>
      </c>
      <c r="K2160">
        <v>1</v>
      </c>
      <c r="L2160">
        <v>0.26761756599999997</v>
      </c>
      <c r="M2160">
        <v>6.5025583999999997E-2</v>
      </c>
    </row>
    <row r="2161" spans="1:13">
      <c r="A2161" s="9" t="s">
        <v>522</v>
      </c>
      <c r="B2161" s="10" t="s">
        <v>523</v>
      </c>
      <c r="C2161">
        <v>2019</v>
      </c>
      <c r="D2161" t="s">
        <v>26</v>
      </c>
      <c r="E2161" s="3">
        <v>1317096000</v>
      </c>
      <c r="F2161" s="3">
        <v>1317096000</v>
      </c>
      <c r="G2161">
        <v>31976000</v>
      </c>
      <c r="H2161">
        <v>362000</v>
      </c>
      <c r="I2161">
        <v>96403000</v>
      </c>
      <c r="J2161">
        <v>128600000</v>
      </c>
      <c r="K2161">
        <v>1</v>
      </c>
      <c r="L2161">
        <v>7.3193601999999996E-2</v>
      </c>
      <c r="M2161">
        <v>9.7364200999999997E-2</v>
      </c>
    </row>
    <row r="2162" spans="1:13">
      <c r="A2162" s="9" t="s">
        <v>524</v>
      </c>
      <c r="B2162" s="10" t="s">
        <v>525</v>
      </c>
      <c r="C2162">
        <v>2019</v>
      </c>
      <c r="D2162" t="s">
        <v>26</v>
      </c>
      <c r="E2162" s="3">
        <v>187465000</v>
      </c>
      <c r="F2162" s="3">
        <v>187465000</v>
      </c>
      <c r="G2162">
        <v>15102000</v>
      </c>
      <c r="H2162">
        <v>175000</v>
      </c>
      <c r="I2162">
        <v>-1265000</v>
      </c>
      <c r="J2162">
        <v>61000</v>
      </c>
      <c r="K2162">
        <v>1</v>
      </c>
      <c r="L2162">
        <v>-6.7479259999999996E-3</v>
      </c>
      <c r="M2162">
        <v>-1.1362119999999999E-3</v>
      </c>
    </row>
    <row r="2163" spans="1:13">
      <c r="A2163" s="9" t="s">
        <v>526</v>
      </c>
      <c r="B2163" s="10" t="s">
        <v>527</v>
      </c>
      <c r="C2163">
        <v>2019</v>
      </c>
      <c r="D2163" t="s">
        <v>26</v>
      </c>
      <c r="E2163" s="3">
        <v>312929203</v>
      </c>
      <c r="F2163" s="3">
        <v>312929203</v>
      </c>
      <c r="G2163">
        <v>9839365</v>
      </c>
      <c r="H2163">
        <v>0</v>
      </c>
      <c r="I2163">
        <v>4800406</v>
      </c>
      <c r="J2163">
        <v>19040165</v>
      </c>
      <c r="K2163">
        <v>1</v>
      </c>
      <c r="L2163">
        <v>1.534023E-2</v>
      </c>
      <c r="M2163">
        <v>5.3129343000000002E-2</v>
      </c>
    </row>
    <row r="2164" spans="1:13">
      <c r="A2164" s="9" t="s">
        <v>528</v>
      </c>
      <c r="B2164" s="10" t="s">
        <v>529</v>
      </c>
      <c r="C2164">
        <v>2019</v>
      </c>
      <c r="D2164" t="s">
        <v>26</v>
      </c>
      <c r="E2164" s="3">
        <v>154593000</v>
      </c>
      <c r="F2164" s="3">
        <v>154593000</v>
      </c>
      <c r="G2164">
        <v>16750000</v>
      </c>
      <c r="H2164">
        <v>0</v>
      </c>
      <c r="I2164">
        <v>16747000</v>
      </c>
      <c r="J2164">
        <v>26233000</v>
      </c>
      <c r="K2164">
        <v>1</v>
      </c>
      <c r="L2164">
        <v>0.108329614</v>
      </c>
      <c r="M2164">
        <v>0.16969073600000001</v>
      </c>
    </row>
    <row r="2165" spans="1:13">
      <c r="A2165" s="9" t="s">
        <v>530</v>
      </c>
      <c r="B2165" s="10" t="s">
        <v>531</v>
      </c>
      <c r="C2165">
        <v>2019</v>
      </c>
      <c r="D2165" t="s">
        <v>26</v>
      </c>
      <c r="E2165" s="3">
        <v>505299000</v>
      </c>
      <c r="F2165" s="3">
        <v>505299000</v>
      </c>
      <c r="G2165">
        <v>28799000</v>
      </c>
      <c r="H2165">
        <v>0</v>
      </c>
      <c r="I2165">
        <v>20950000</v>
      </c>
      <c r="J2165">
        <v>30248000</v>
      </c>
      <c r="K2165">
        <v>1</v>
      </c>
      <c r="L2165">
        <v>4.1460601E-2</v>
      </c>
      <c r="M2165">
        <v>5.9230277999999997E-2</v>
      </c>
    </row>
    <row r="2166" spans="1:13">
      <c r="A2166" s="9" t="s">
        <v>532</v>
      </c>
      <c r="B2166" s="10" t="s">
        <v>533</v>
      </c>
      <c r="C2166">
        <v>2019</v>
      </c>
      <c r="D2166" t="s">
        <v>26</v>
      </c>
      <c r="E2166" s="3">
        <v>203564000</v>
      </c>
      <c r="F2166" s="3">
        <v>203564000</v>
      </c>
      <c r="G2166">
        <v>42739000</v>
      </c>
      <c r="H2166">
        <v>297000</v>
      </c>
      <c r="I2166">
        <v>-27020000</v>
      </c>
      <c r="J2166">
        <v>-25798000</v>
      </c>
      <c r="K2166">
        <v>1</v>
      </c>
      <c r="L2166">
        <v>-0.132734668</v>
      </c>
      <c r="M2166">
        <v>-0.23046314700000001</v>
      </c>
    </row>
    <row r="2167" spans="1:13">
      <c r="A2167" s="9" t="s">
        <v>534</v>
      </c>
      <c r="B2167" s="10" t="s">
        <v>535</v>
      </c>
      <c r="C2167">
        <v>2019</v>
      </c>
      <c r="D2167" t="s">
        <v>26</v>
      </c>
      <c r="E2167" s="3">
        <v>105586000</v>
      </c>
      <c r="F2167" s="3">
        <v>105586000</v>
      </c>
      <c r="G2167">
        <v>7089000</v>
      </c>
      <c r="H2167">
        <v>0</v>
      </c>
      <c r="I2167">
        <v>-106152000</v>
      </c>
      <c r="J2167">
        <v>-99585000</v>
      </c>
      <c r="K2167">
        <v>1</v>
      </c>
      <c r="L2167">
        <v>-1.0053605590000001</v>
      </c>
      <c r="M2167">
        <v>-0.94316481399999996</v>
      </c>
    </row>
    <row r="2168" spans="1:13">
      <c r="A2168" s="9" t="s">
        <v>536</v>
      </c>
      <c r="B2168" s="10" t="s">
        <v>537</v>
      </c>
      <c r="C2168">
        <v>2019</v>
      </c>
      <c r="D2168" t="s">
        <v>26</v>
      </c>
      <c r="E2168" s="3">
        <v>196803000</v>
      </c>
      <c r="F2168" s="3">
        <v>196803000</v>
      </c>
      <c r="G2168">
        <v>14189000</v>
      </c>
      <c r="H2168">
        <v>0</v>
      </c>
      <c r="I2168">
        <v>-38231000</v>
      </c>
      <c r="J2168">
        <v>-30921000</v>
      </c>
      <c r="K2168">
        <v>1</v>
      </c>
      <c r="L2168">
        <v>-0.19426025</v>
      </c>
      <c r="M2168">
        <v>-0.15711650699999999</v>
      </c>
    </row>
    <row r="2169" spans="1:13">
      <c r="A2169" s="9" t="s">
        <v>538</v>
      </c>
      <c r="B2169" s="10" t="s">
        <v>539</v>
      </c>
      <c r="C2169">
        <v>2019</v>
      </c>
      <c r="D2169" t="s">
        <v>26</v>
      </c>
      <c r="E2169" s="3" t="str">
        <v>Unavailable</v>
      </c>
      <c r="F2169" s="3" t="str">
        <v>Unavailable</v>
      </c>
      <c r="G2169" t="str">
        <v>Unavailable</v>
      </c>
      <c r="H2169" t="str">
        <v>Unavailable</v>
      </c>
      <c r="I2169" t="str">
        <v>Unavailable</v>
      </c>
      <c r="J2169" t="str">
        <v>Unavailable</v>
      </c>
      <c r="K2169" t="str">
        <v>Unavailable</v>
      </c>
      <c r="L2169" t="str">
        <v>Unavailable</v>
      </c>
      <c r="M2169" t="str">
        <v>Unavailable</v>
      </c>
    </row>
    <row r="2170" spans="1:13">
      <c r="A2170" s="9" t="s">
        <v>540</v>
      </c>
      <c r="B2170" s="10" t="s">
        <v>541</v>
      </c>
      <c r="C2170">
        <v>2019</v>
      </c>
      <c r="D2170" t="s">
        <v>26</v>
      </c>
      <c r="E2170" s="3" t="str">
        <v>Unavailable</v>
      </c>
      <c r="F2170" s="3" t="str">
        <v>Unavailable</v>
      </c>
      <c r="G2170" t="str">
        <v>Unavailable</v>
      </c>
      <c r="H2170" t="str">
        <v>Unavailable</v>
      </c>
      <c r="I2170" t="str">
        <v>Unavailable</v>
      </c>
      <c r="J2170" t="str">
        <v>Unavailable</v>
      </c>
      <c r="K2170" t="str">
        <v>Unavailable</v>
      </c>
      <c r="L2170" t="str">
        <v>Unavailable</v>
      </c>
      <c r="M2170" t="str">
        <v>Unavailable</v>
      </c>
    </row>
    <row r="2171" spans="1:13">
      <c r="A2171" s="9" t="s">
        <v>542</v>
      </c>
      <c r="B2171" s="10" t="s">
        <v>543</v>
      </c>
      <c r="C2171">
        <v>2019</v>
      </c>
      <c r="D2171" t="s">
        <v>26</v>
      </c>
      <c r="E2171" s="3" t="str">
        <v>Unavailable</v>
      </c>
      <c r="F2171" s="3" t="str">
        <v>Unavailable</v>
      </c>
      <c r="G2171" t="str">
        <v>Unavailable</v>
      </c>
      <c r="H2171" t="str">
        <v>Unavailable</v>
      </c>
      <c r="I2171" t="str">
        <v>Unavailable</v>
      </c>
      <c r="J2171" t="str">
        <v>Unavailable</v>
      </c>
      <c r="K2171" t="str">
        <v>Unavailable</v>
      </c>
      <c r="L2171" t="str">
        <v>Unavailable</v>
      </c>
      <c r="M2171" t="str">
        <v>Unavailable</v>
      </c>
    </row>
    <row r="2172" spans="1:13">
      <c r="A2172" s="9" t="s">
        <v>544</v>
      </c>
      <c r="B2172" s="10" t="s">
        <v>545</v>
      </c>
      <c r="C2172">
        <v>2019</v>
      </c>
      <c r="D2172" t="s">
        <v>26</v>
      </c>
      <c r="E2172" s="3" t="str">
        <v>Unavailable</v>
      </c>
      <c r="F2172" s="3" t="str">
        <v>Unavailable</v>
      </c>
      <c r="G2172" t="str">
        <v>Unavailable</v>
      </c>
      <c r="H2172" t="str">
        <v>Unavailable</v>
      </c>
      <c r="I2172" t="str">
        <v>Unavailable</v>
      </c>
      <c r="J2172" t="str">
        <v>Unavailable</v>
      </c>
      <c r="K2172" t="str">
        <v>Unavailable</v>
      </c>
      <c r="L2172" t="str">
        <v>Unavailable</v>
      </c>
      <c r="M2172" t="str">
        <v>Unavailable</v>
      </c>
    </row>
    <row r="2173" spans="1:13">
      <c r="A2173" s="9" t="s">
        <v>546</v>
      </c>
      <c r="B2173" s="10" t="s">
        <v>547</v>
      </c>
      <c r="C2173">
        <v>2019</v>
      </c>
      <c r="D2173" t="s">
        <v>26</v>
      </c>
      <c r="E2173" s="3" t="str">
        <v>Unavailable</v>
      </c>
      <c r="F2173" s="3" t="str">
        <v>Unavailable</v>
      </c>
      <c r="G2173" t="str">
        <v>Unavailable</v>
      </c>
      <c r="H2173" t="str">
        <v>Unavailable</v>
      </c>
      <c r="I2173" t="str">
        <v>Unavailable</v>
      </c>
      <c r="J2173" t="str">
        <v>Unavailable</v>
      </c>
      <c r="K2173" t="str">
        <v>Unavailable</v>
      </c>
      <c r="L2173" t="str">
        <v>Unavailable</v>
      </c>
      <c r="M2173" t="str">
        <v>Unavailable</v>
      </c>
    </row>
    <row r="2174" spans="1:13">
      <c r="A2174" s="9" t="s">
        <v>548</v>
      </c>
      <c r="B2174" s="10" t="s">
        <v>549</v>
      </c>
      <c r="C2174">
        <v>2019</v>
      </c>
      <c r="D2174" t="s">
        <v>26</v>
      </c>
      <c r="E2174" s="3" t="str">
        <v>Unavailable</v>
      </c>
      <c r="F2174" s="3" t="str">
        <v>Unavailable</v>
      </c>
      <c r="G2174" t="str">
        <v>Unavailable</v>
      </c>
      <c r="H2174" t="str">
        <v>Unavailable</v>
      </c>
      <c r="I2174" t="str">
        <v>Unavailable</v>
      </c>
      <c r="J2174" t="str">
        <v>Unavailable</v>
      </c>
      <c r="K2174" t="str">
        <v>Unavailable</v>
      </c>
      <c r="L2174" t="str">
        <v>Unavailable</v>
      </c>
      <c r="M2174" t="str">
        <v>Unavailable</v>
      </c>
    </row>
    <row r="2175" spans="1:13">
      <c r="A2175" s="9" t="s">
        <v>550</v>
      </c>
      <c r="B2175" s="10" t="s">
        <v>551</v>
      </c>
      <c r="C2175">
        <v>2019</v>
      </c>
      <c r="D2175" t="s">
        <v>26</v>
      </c>
      <c r="E2175" s="3" t="str">
        <v>Unavailable</v>
      </c>
      <c r="F2175" s="3" t="str">
        <v>Unavailable</v>
      </c>
      <c r="G2175" t="str">
        <v>Unavailable</v>
      </c>
      <c r="H2175" t="str">
        <v>Unavailable</v>
      </c>
      <c r="I2175" t="str">
        <v>Unavailable</v>
      </c>
      <c r="J2175" t="str">
        <v>Unavailable</v>
      </c>
      <c r="K2175" t="str">
        <v>Unavailable</v>
      </c>
      <c r="L2175" t="str">
        <v>Unavailable</v>
      </c>
      <c r="M2175" t="str">
        <v>Unavailable</v>
      </c>
    </row>
    <row r="2176" spans="1:13">
      <c r="A2176" s="9" t="s">
        <v>552</v>
      </c>
      <c r="B2176" s="10" t="s">
        <v>553</v>
      </c>
      <c r="C2176">
        <v>2019</v>
      </c>
      <c r="D2176" t="s">
        <v>26</v>
      </c>
      <c r="E2176" s="3" t="str">
        <v>Unavailable</v>
      </c>
      <c r="F2176" s="3" t="str">
        <v>Unavailable</v>
      </c>
      <c r="G2176" t="str">
        <v>Unavailable</v>
      </c>
      <c r="H2176" t="str">
        <v>Unavailable</v>
      </c>
      <c r="I2176" t="str">
        <v>Unavailable</v>
      </c>
      <c r="J2176" t="str">
        <v>Unavailable</v>
      </c>
      <c r="K2176" t="str">
        <v>Unavailable</v>
      </c>
      <c r="L2176" t="str">
        <v>Unavailable</v>
      </c>
      <c r="M2176" t="str">
        <v>Unavailable</v>
      </c>
    </row>
    <row r="2177" spans="1:13">
      <c r="A2177" s="9" t="s">
        <v>554</v>
      </c>
      <c r="B2177" s="10" t="s">
        <v>555</v>
      </c>
      <c r="C2177">
        <v>2019</v>
      </c>
      <c r="D2177" t="s">
        <v>26</v>
      </c>
      <c r="E2177" s="3" t="str">
        <v>Unavailable</v>
      </c>
      <c r="F2177" s="3" t="str">
        <v>Unavailable</v>
      </c>
      <c r="G2177" t="str">
        <v>Unavailable</v>
      </c>
      <c r="H2177" t="str">
        <v>Unavailable</v>
      </c>
      <c r="I2177" t="str">
        <v>Unavailable</v>
      </c>
      <c r="J2177" t="str">
        <v>Unavailable</v>
      </c>
      <c r="K2177" t="str">
        <v>Unavailable</v>
      </c>
      <c r="L2177" t="str">
        <v>Unavailable</v>
      </c>
      <c r="M2177" t="str">
        <v>Unavailable</v>
      </c>
    </row>
    <row r="2178" spans="1:13">
      <c r="A2178" s="9" t="s">
        <v>556</v>
      </c>
      <c r="B2178" s="10" t="s">
        <v>557</v>
      </c>
      <c r="C2178">
        <v>2019</v>
      </c>
      <c r="D2178" t="s">
        <v>26</v>
      </c>
      <c r="E2178" s="3">
        <v>170804832</v>
      </c>
      <c r="F2178" s="3">
        <v>15834915</v>
      </c>
      <c r="G2178">
        <v>3058652</v>
      </c>
      <c r="H2178">
        <v>1277214</v>
      </c>
      <c r="I2178">
        <v>6222462</v>
      </c>
      <c r="J2178">
        <v>17993471</v>
      </c>
      <c r="K2178">
        <v>9.2707652000000002E-2</v>
      </c>
      <c r="L2178">
        <v>3.6430245999999999E-2</v>
      </c>
      <c r="M2178">
        <v>4.8812675999999999E-2</v>
      </c>
    </row>
    <row r="2179" spans="1:13">
      <c r="A2179" s="9" t="s">
        <v>558</v>
      </c>
      <c r="B2179" s="10" t="s">
        <v>381</v>
      </c>
      <c r="C2179">
        <v>2019</v>
      </c>
      <c r="D2179" t="s">
        <v>26</v>
      </c>
      <c r="E2179" s="3">
        <v>179985634</v>
      </c>
      <c r="F2179" s="3">
        <v>97050966</v>
      </c>
      <c r="G2179">
        <v>2411380</v>
      </c>
      <c r="H2179">
        <v>11306557</v>
      </c>
      <c r="I2179">
        <v>69798013</v>
      </c>
      <c r="J2179">
        <v>83584401</v>
      </c>
      <c r="K2179">
        <v>0.53921506900000005</v>
      </c>
      <c r="L2179">
        <v>0.38779768999999997</v>
      </c>
      <c r="M2179">
        <v>0.464394847</v>
      </c>
    </row>
    <row r="2180" spans="1:13">
      <c r="A2180" s="9" t="s">
        <v>559</v>
      </c>
      <c r="B2180" s="10" t="s">
        <v>231</v>
      </c>
      <c r="C2180">
        <v>2019</v>
      </c>
      <c r="D2180" t="s">
        <v>26</v>
      </c>
      <c r="E2180" s="3">
        <v>594001008</v>
      </c>
      <c r="F2180" s="3">
        <v>229878821</v>
      </c>
      <c r="G2180">
        <v>21034793</v>
      </c>
      <c r="H2180">
        <v>9797392</v>
      </c>
      <c r="I2180">
        <v>190039978</v>
      </c>
      <c r="J2180">
        <v>293783891</v>
      </c>
      <c r="K2180">
        <v>0.38700072499999999</v>
      </c>
      <c r="L2180">
        <v>0.31993208000000001</v>
      </c>
      <c r="M2180">
        <v>0.49458483600000003</v>
      </c>
    </row>
    <row r="2181" spans="1:13">
      <c r="A2181" s="9" t="s">
        <v>560</v>
      </c>
      <c r="B2181" s="10" t="s">
        <v>561</v>
      </c>
      <c r="C2181">
        <v>2019</v>
      </c>
      <c r="D2181" t="s">
        <v>26</v>
      </c>
      <c r="E2181" s="3">
        <v>481061778</v>
      </c>
      <c r="F2181" s="3">
        <v>49753028</v>
      </c>
      <c r="G2181">
        <v>9929032</v>
      </c>
      <c r="H2181">
        <v>10094068</v>
      </c>
      <c r="I2181">
        <v>29392424</v>
      </c>
      <c r="J2181">
        <v>60379700</v>
      </c>
      <c r="K2181">
        <v>0.103423365</v>
      </c>
      <c r="L2181">
        <v>6.1099063000000002E-2</v>
      </c>
      <c r="M2181">
        <v>0.12453359</v>
      </c>
    </row>
    <row r="2182" spans="1:13">
      <c r="A2182" s="9" t="s">
        <v>562</v>
      </c>
      <c r="B2182" s="10" t="s">
        <v>563</v>
      </c>
      <c r="C2182">
        <v>2019</v>
      </c>
      <c r="D2182" t="s">
        <v>26</v>
      </c>
      <c r="E2182" s="3">
        <v>34349668</v>
      </c>
      <c r="F2182" s="3">
        <v>7881895</v>
      </c>
      <c r="G2182">
        <v>769857</v>
      </c>
      <c r="H2182">
        <v>279699</v>
      </c>
      <c r="I2182">
        <v>6254084</v>
      </c>
      <c r="J2182">
        <v>10507148</v>
      </c>
      <c r="K2182">
        <v>0.22946058799999999</v>
      </c>
      <c r="L2182">
        <v>0.18207116300000001</v>
      </c>
      <c r="M2182">
        <v>0.27034179800000002</v>
      </c>
    </row>
    <row r="2183" spans="1:13">
      <c r="A2183" s="9" t="s">
        <v>564</v>
      </c>
      <c r="B2183" s="10" t="s">
        <v>565</v>
      </c>
      <c r="C2183">
        <v>2019</v>
      </c>
      <c r="D2183" t="s">
        <v>26</v>
      </c>
      <c r="E2183" s="3">
        <v>27973646</v>
      </c>
      <c r="F2183" s="3">
        <v>9959099</v>
      </c>
      <c r="G2183">
        <v>-2060425</v>
      </c>
      <c r="H2183">
        <v>21407</v>
      </c>
      <c r="I2183">
        <v>4864960</v>
      </c>
      <c r="J2183">
        <v>6255268</v>
      </c>
      <c r="K2183">
        <v>0.35601719599999998</v>
      </c>
      <c r="L2183">
        <v>0.17391226000000001</v>
      </c>
      <c r="M2183">
        <v>0.18179979099999999</v>
      </c>
    </row>
    <row r="2184" spans="1:13">
      <c r="A2184" s="9" t="s">
        <v>566</v>
      </c>
      <c r="B2184" s="10" t="s">
        <v>567</v>
      </c>
      <c r="C2184">
        <v>2019</v>
      </c>
      <c r="D2184" t="s">
        <v>26</v>
      </c>
      <c r="E2184" s="3">
        <v>87332505</v>
      </c>
      <c r="F2184" s="3">
        <v>9185065</v>
      </c>
      <c r="G2184">
        <v>1003212</v>
      </c>
      <c r="H2184">
        <v>0</v>
      </c>
      <c r="I2184">
        <v>4958169</v>
      </c>
      <c r="J2184">
        <v>9663189</v>
      </c>
      <c r="K2184">
        <v>0.105173498</v>
      </c>
      <c r="L2184">
        <v>5.6773466000000002E-2</v>
      </c>
      <c r="M2184">
        <v>0.105714247</v>
      </c>
    </row>
    <row r="2185" spans="1:13">
      <c r="A2185" s="9" t="s">
        <v>568</v>
      </c>
      <c r="B2185" s="10" t="s">
        <v>569</v>
      </c>
      <c r="C2185">
        <v>2019</v>
      </c>
      <c r="D2185" t="s">
        <v>26</v>
      </c>
      <c r="E2185" s="3">
        <v>154295659</v>
      </c>
      <c r="F2185" s="3">
        <v>46919776</v>
      </c>
      <c r="G2185">
        <v>5565548</v>
      </c>
      <c r="H2185">
        <v>1510103</v>
      </c>
      <c r="I2185">
        <v>10323353</v>
      </c>
      <c r="J2185">
        <v>14008926</v>
      </c>
      <c r="K2185">
        <v>0.30409005900000002</v>
      </c>
      <c r="L2185">
        <v>6.6906308999999997E-2</v>
      </c>
      <c r="M2185">
        <v>9.0792741999999996E-2</v>
      </c>
    </row>
    <row r="2186" spans="1:13">
      <c r="A2186" s="9" t="s">
        <v>570</v>
      </c>
      <c r="B2186" s="10" t="s">
        <v>571</v>
      </c>
      <c r="C2186">
        <v>2019</v>
      </c>
      <c r="D2186" t="s">
        <v>26</v>
      </c>
      <c r="E2186" s="3">
        <v>53557928</v>
      </c>
      <c r="F2186" s="3">
        <v>21002917</v>
      </c>
      <c r="G2186">
        <v>0</v>
      </c>
      <c r="H2186">
        <v>930510</v>
      </c>
      <c r="I2186">
        <v>14873971</v>
      </c>
      <c r="J2186">
        <v>17600005</v>
      </c>
      <c r="K2186">
        <v>0.39215327799999999</v>
      </c>
      <c r="L2186">
        <v>0.27771744599999998</v>
      </c>
      <c r="M2186">
        <v>0.330298812</v>
      </c>
    </row>
    <row r="2187" spans="1:13">
      <c r="A2187" s="9" t="s">
        <v>572</v>
      </c>
      <c r="B2187" s="10" t="s">
        <v>383</v>
      </c>
      <c r="C2187">
        <v>2019</v>
      </c>
      <c r="D2187" t="s">
        <v>26</v>
      </c>
      <c r="E2187" s="3">
        <v>13532594</v>
      </c>
      <c r="F2187" s="3">
        <v>8262541</v>
      </c>
      <c r="G2187">
        <v>2679622</v>
      </c>
      <c r="H2187">
        <v>10747</v>
      </c>
      <c r="I2187">
        <v>5749130</v>
      </c>
      <c r="J2187">
        <v>-207916</v>
      </c>
      <c r="K2187">
        <v>0.61056594200000003</v>
      </c>
      <c r="L2187">
        <v>0.42483577099999997</v>
      </c>
      <c r="M2187">
        <v>0.57516371200000005</v>
      </c>
    </row>
    <row r="2188" spans="1:13">
      <c r="A2188" s="9" t="s">
        <v>573</v>
      </c>
      <c r="B2188" s="10" t="s">
        <v>445</v>
      </c>
      <c r="C2188">
        <v>2019</v>
      </c>
      <c r="D2188" t="s">
        <v>26</v>
      </c>
      <c r="E2188" s="3">
        <v>164465972</v>
      </c>
      <c r="F2188" s="3">
        <v>42322824</v>
      </c>
      <c r="G2188">
        <v>15745896</v>
      </c>
      <c r="H2188">
        <v>1245996</v>
      </c>
      <c r="I2188">
        <v>16207198</v>
      </c>
      <c r="J2188">
        <v>32929228</v>
      </c>
      <c r="K2188">
        <v>0.25733483600000001</v>
      </c>
      <c r="L2188">
        <v>9.8544384999999998E-2</v>
      </c>
      <c r="M2188">
        <v>0.20150089199999999</v>
      </c>
    </row>
    <row r="2189" spans="1:13">
      <c r="A2189" s="9" t="s">
        <v>574</v>
      </c>
      <c r="B2189" s="10" t="s">
        <v>575</v>
      </c>
      <c r="C2189">
        <v>2019</v>
      </c>
      <c r="D2189" t="s">
        <v>26</v>
      </c>
      <c r="E2189" s="3">
        <v>44995050</v>
      </c>
      <c r="F2189" s="3">
        <v>31699796</v>
      </c>
      <c r="G2189">
        <v>2724663</v>
      </c>
      <c r="H2189">
        <v>0</v>
      </c>
      <c r="I2189">
        <v>27641490</v>
      </c>
      <c r="J2189">
        <v>35862827</v>
      </c>
      <c r="K2189">
        <v>0.70451740799999996</v>
      </c>
      <c r="L2189">
        <v>0.61432290899999997</v>
      </c>
      <c r="M2189">
        <v>0.38567713599999998</v>
      </c>
    </row>
    <row r="2190" spans="1:13">
      <c r="A2190" s="9" t="s">
        <v>576</v>
      </c>
      <c r="B2190" s="10" t="s">
        <v>577</v>
      </c>
      <c r="C2190">
        <v>2019</v>
      </c>
      <c r="D2190" t="s">
        <v>26</v>
      </c>
      <c r="E2190" s="3">
        <v>208728059</v>
      </c>
      <c r="F2190" s="3">
        <v>14549151</v>
      </c>
      <c r="G2190">
        <v>4526588</v>
      </c>
      <c r="H2190">
        <v>258896</v>
      </c>
      <c r="I2190">
        <v>6647641</v>
      </c>
      <c r="J2190">
        <v>7255215</v>
      </c>
      <c r="K2190">
        <v>6.9703857999999994E-2</v>
      </c>
      <c r="L2190">
        <v>3.1848333999999999E-2</v>
      </c>
      <c r="M2190">
        <v>3.7433971000000003E-2</v>
      </c>
    </row>
    <row r="2191" spans="1:13">
      <c r="A2191" s="9" t="s">
        <v>578</v>
      </c>
      <c r="B2191" s="10" t="s">
        <v>579</v>
      </c>
      <c r="C2191">
        <v>2019</v>
      </c>
      <c r="D2191" t="s">
        <v>26</v>
      </c>
      <c r="E2191" s="3">
        <v>648833912</v>
      </c>
      <c r="F2191" s="3">
        <v>74344100</v>
      </c>
      <c r="G2191">
        <v>8316292</v>
      </c>
      <c r="H2191">
        <v>28341018</v>
      </c>
      <c r="I2191">
        <v>39692675</v>
      </c>
      <c r="J2191">
        <v>77222579</v>
      </c>
      <c r="K2191">
        <v>0.11458109499999999</v>
      </c>
      <c r="L2191">
        <v>6.1175400999999997E-2</v>
      </c>
      <c r="M2191">
        <v>0.10958080100000001</v>
      </c>
    </row>
    <row r="2192" spans="1:13">
      <c r="A2192" s="9" t="s">
        <v>580</v>
      </c>
      <c r="B2192" s="10" t="s">
        <v>581</v>
      </c>
      <c r="C2192">
        <v>2019</v>
      </c>
      <c r="D2192" t="s">
        <v>26</v>
      </c>
      <c r="E2192" s="3">
        <v>30367017</v>
      </c>
      <c r="F2192" s="3">
        <v>10369681</v>
      </c>
      <c r="G2192">
        <v>3924319</v>
      </c>
      <c r="H2192">
        <v>179307</v>
      </c>
      <c r="I2192">
        <v>5887698</v>
      </c>
      <c r="J2192">
        <v>7527479</v>
      </c>
      <c r="K2192">
        <v>0.34147842099999998</v>
      </c>
      <c r="L2192">
        <v>0.193884635</v>
      </c>
      <c r="M2192">
        <v>0.24184166700000001</v>
      </c>
    </row>
    <row r="2193" spans="1:13">
      <c r="A2193" s="9" t="s">
        <v>582</v>
      </c>
      <c r="B2193" s="10" t="s">
        <v>583</v>
      </c>
      <c r="C2193">
        <v>2019</v>
      </c>
      <c r="D2193" t="s">
        <v>26</v>
      </c>
      <c r="E2193" s="3">
        <v>317558825</v>
      </c>
      <c r="F2193" s="3">
        <v>63720063</v>
      </c>
      <c r="G2193">
        <v>16121208</v>
      </c>
      <c r="H2193">
        <v>0</v>
      </c>
      <c r="I2193">
        <v>21609377</v>
      </c>
      <c r="J2193">
        <v>38934683</v>
      </c>
      <c r="K2193">
        <v>0.20065593500000001</v>
      </c>
      <c r="L2193">
        <v>6.8048421999999997E-2</v>
      </c>
      <c r="M2193">
        <v>0.12260620699999999</v>
      </c>
    </row>
    <row r="2194" spans="1:13">
      <c r="A2194" s="9" t="s">
        <v>584</v>
      </c>
      <c r="B2194" s="10" t="s">
        <v>447</v>
      </c>
      <c r="C2194">
        <v>2019</v>
      </c>
      <c r="D2194" t="s">
        <v>26</v>
      </c>
      <c r="E2194" s="3">
        <v>158528753</v>
      </c>
      <c r="F2194" s="3">
        <v>24138631</v>
      </c>
      <c r="G2194">
        <v>6316796</v>
      </c>
      <c r="H2194">
        <v>245428</v>
      </c>
      <c r="I2194">
        <v>-6424178</v>
      </c>
      <c r="J2194">
        <v>-3781402</v>
      </c>
      <c r="K2194">
        <v>0.15226658000000001</v>
      </c>
      <c r="L2194">
        <v>-4.0523740000000003E-2</v>
      </c>
      <c r="M2194">
        <v>-2.397666E-2</v>
      </c>
    </row>
    <row r="2195" spans="1:13">
      <c r="A2195" s="9" t="s">
        <v>585</v>
      </c>
      <c r="B2195" s="10" t="s">
        <v>586</v>
      </c>
      <c r="C2195">
        <v>2019</v>
      </c>
      <c r="D2195" t="s">
        <v>26</v>
      </c>
      <c r="E2195" s="3">
        <v>89920481</v>
      </c>
      <c r="F2195" s="3">
        <v>41657289</v>
      </c>
      <c r="G2195">
        <v>0</v>
      </c>
      <c r="H2195">
        <v>6196</v>
      </c>
      <c r="I2195">
        <v>14810547</v>
      </c>
      <c r="J2195">
        <v>16425249</v>
      </c>
      <c r="K2195">
        <v>0.463268085</v>
      </c>
      <c r="L2195">
        <v>0.16470715899999999</v>
      </c>
      <c r="M2195">
        <v>0.18266415899999999</v>
      </c>
    </row>
    <row r="2196" spans="1:13">
      <c r="A2196" s="9" t="s">
        <v>587</v>
      </c>
      <c r="B2196" s="10" t="s">
        <v>588</v>
      </c>
      <c r="C2196">
        <v>2019</v>
      </c>
      <c r="D2196" t="s">
        <v>26</v>
      </c>
      <c r="E2196" s="3">
        <v>446288026</v>
      </c>
      <c r="F2196" s="3">
        <v>108132305</v>
      </c>
      <c r="G2196">
        <v>55399003</v>
      </c>
      <c r="H2196">
        <v>1099889</v>
      </c>
      <c r="I2196">
        <v>73955579</v>
      </c>
      <c r="J2196">
        <v>51984260</v>
      </c>
      <c r="K2196">
        <v>0.242292642</v>
      </c>
      <c r="L2196">
        <v>0.16571266700000001</v>
      </c>
      <c r="M2196">
        <v>0.11648141300000001</v>
      </c>
    </row>
    <row r="2197" spans="1:13">
      <c r="A2197" s="9" t="s">
        <v>589</v>
      </c>
      <c r="B2197" s="10" t="s">
        <v>590</v>
      </c>
      <c r="C2197">
        <v>2019</v>
      </c>
      <c r="D2197" t="s">
        <v>26</v>
      </c>
      <c r="E2197" s="3">
        <v>96650846</v>
      </c>
      <c r="F2197" s="3">
        <v>30944768</v>
      </c>
      <c r="G2197">
        <v>8063625</v>
      </c>
      <c r="H2197">
        <v>0</v>
      </c>
      <c r="I2197">
        <v>17045241</v>
      </c>
      <c r="J2197">
        <v>27380592</v>
      </c>
      <c r="K2197">
        <v>0.32017068999999998</v>
      </c>
      <c r="L2197">
        <v>0.17635894299999999</v>
      </c>
      <c r="M2197">
        <v>0.283293868</v>
      </c>
    </row>
    <row r="2198" spans="1:13">
      <c r="A2198" s="9" t="s">
        <v>591</v>
      </c>
      <c r="B2198" s="10" t="s">
        <v>592</v>
      </c>
      <c r="C2198">
        <v>2019</v>
      </c>
      <c r="D2198" t="s">
        <v>26</v>
      </c>
      <c r="E2198" s="3">
        <v>697033413</v>
      </c>
      <c r="F2198" s="3">
        <v>171344172</v>
      </c>
      <c r="G2198">
        <v>8923962</v>
      </c>
      <c r="H2198">
        <v>25617820</v>
      </c>
      <c r="I2198">
        <v>41128632</v>
      </c>
      <c r="J2198">
        <v>90235327</v>
      </c>
      <c r="K2198">
        <v>0.24581916600000001</v>
      </c>
      <c r="L2198">
        <v>5.9005252000000001E-2</v>
      </c>
      <c r="M2198">
        <v>0.166379417</v>
      </c>
    </row>
    <row r="2199" spans="1:13">
      <c r="A2199" s="9" t="s">
        <v>593</v>
      </c>
      <c r="B2199" s="10" t="s">
        <v>594</v>
      </c>
      <c r="C2199">
        <v>2019</v>
      </c>
      <c r="D2199" t="s">
        <v>26</v>
      </c>
      <c r="E2199" s="3">
        <v>257857749</v>
      </c>
      <c r="F2199" s="3">
        <v>91839098</v>
      </c>
      <c r="G2199">
        <v>16269876</v>
      </c>
      <c r="H2199">
        <v>0</v>
      </c>
      <c r="I2199">
        <v>27701337</v>
      </c>
      <c r="J2199">
        <v>75386746</v>
      </c>
      <c r="K2199">
        <v>0.35616186999999999</v>
      </c>
      <c r="L2199">
        <v>0.107428755</v>
      </c>
      <c r="M2199">
        <v>0.29235788499999998</v>
      </c>
    </row>
    <row r="2200" spans="1:13">
      <c r="A2200" s="9" t="s">
        <v>595</v>
      </c>
      <c r="B2200" s="10" t="s">
        <v>596</v>
      </c>
      <c r="C2200">
        <v>2019</v>
      </c>
      <c r="D2200" t="s">
        <v>26</v>
      </c>
      <c r="E2200" s="3">
        <v>78479714</v>
      </c>
      <c r="F2200" s="3">
        <v>35664556</v>
      </c>
      <c r="G2200">
        <v>5414203</v>
      </c>
      <c r="H2200">
        <v>0</v>
      </c>
      <c r="I2200">
        <v>2436998</v>
      </c>
      <c r="J2200">
        <v>7085974</v>
      </c>
      <c r="K2200">
        <v>0.45444299199999999</v>
      </c>
      <c r="L2200">
        <v>3.1052585000000001E-2</v>
      </c>
      <c r="M2200">
        <v>9.0290518E-2</v>
      </c>
    </row>
    <row r="2201" spans="1:13">
      <c r="A2201" s="9" t="s">
        <v>597</v>
      </c>
      <c r="B2201" s="10" t="s">
        <v>598</v>
      </c>
      <c r="C2201">
        <v>2019</v>
      </c>
      <c r="D2201" t="s">
        <v>26</v>
      </c>
      <c r="E2201" s="3">
        <v>70428627</v>
      </c>
      <c r="F2201" s="3">
        <v>25500051</v>
      </c>
      <c r="G2201">
        <v>4543494</v>
      </c>
      <c r="H2201">
        <v>0</v>
      </c>
      <c r="I2201">
        <v>4274973</v>
      </c>
      <c r="J2201">
        <v>5305385</v>
      </c>
      <c r="K2201">
        <v>0.36206940399999998</v>
      </c>
      <c r="L2201">
        <v>6.0699365999999998E-2</v>
      </c>
      <c r="M2201">
        <v>7.5329951000000006E-2</v>
      </c>
    </row>
    <row r="2202" spans="1:13">
      <c r="A2202" s="9" t="s">
        <v>599</v>
      </c>
      <c r="B2202" s="10" t="s">
        <v>600</v>
      </c>
      <c r="C2202">
        <v>2019</v>
      </c>
      <c r="D2202" t="s">
        <v>26</v>
      </c>
      <c r="E2202" s="3">
        <v>67453488</v>
      </c>
      <c r="F2202" s="3">
        <v>18700159</v>
      </c>
      <c r="G2202">
        <v>8601676</v>
      </c>
      <c r="H2202">
        <v>0</v>
      </c>
      <c r="I2202">
        <v>7755575</v>
      </c>
      <c r="J2202">
        <v>9535083</v>
      </c>
      <c r="K2202">
        <v>0.277230423</v>
      </c>
      <c r="L2202">
        <v>0.11497663399999999</v>
      </c>
      <c r="M2202">
        <v>0.14135789400000001</v>
      </c>
    </row>
    <row r="2203" spans="1:13">
      <c r="A2203" s="9" t="s">
        <v>601</v>
      </c>
      <c r="B2203" s="10" t="s">
        <v>602</v>
      </c>
      <c r="C2203">
        <v>2019</v>
      </c>
      <c r="D2203" t="s">
        <v>26</v>
      </c>
      <c r="E2203" s="3">
        <v>205053007</v>
      </c>
      <c r="F2203" s="3">
        <v>49263607</v>
      </c>
      <c r="G2203">
        <v>17114506</v>
      </c>
      <c r="H2203">
        <v>0</v>
      </c>
      <c r="I2203">
        <v>-6497185</v>
      </c>
      <c r="J2203">
        <v>44803064</v>
      </c>
      <c r="K2203">
        <v>0.24024815699999999</v>
      </c>
      <c r="L2203">
        <v>-3.1685392999999999E-2</v>
      </c>
      <c r="M2203">
        <v>0.218495035</v>
      </c>
    </row>
    <row r="2204" spans="1:13">
      <c r="A2204" s="9" t="s">
        <v>603</v>
      </c>
      <c r="B2204" s="10" t="s">
        <v>604</v>
      </c>
      <c r="C2204">
        <v>2019</v>
      </c>
      <c r="D2204" t="s">
        <v>26</v>
      </c>
      <c r="E2204" s="3">
        <v>50528143</v>
      </c>
      <c r="F2204" s="3">
        <v>22011767</v>
      </c>
      <c r="G2204">
        <v>3513711</v>
      </c>
      <c r="H2204">
        <v>0</v>
      </c>
      <c r="I2204">
        <v>8354488</v>
      </c>
      <c r="J2204">
        <v>12209432</v>
      </c>
      <c r="K2204">
        <v>0.43563380099999999</v>
      </c>
      <c r="L2204">
        <v>0.16534326199999999</v>
      </c>
      <c r="M2204">
        <v>0.24163626999999999</v>
      </c>
    </row>
    <row r="2205" spans="1:13">
      <c r="A2205" s="9" t="s">
        <v>605</v>
      </c>
      <c r="B2205" s="10" t="s">
        <v>606</v>
      </c>
      <c r="C2205">
        <v>2019</v>
      </c>
      <c r="D2205" t="s">
        <v>26</v>
      </c>
      <c r="E2205" s="3">
        <v>301149211</v>
      </c>
      <c r="F2205" s="3">
        <v>47612239</v>
      </c>
      <c r="G2205">
        <v>10859766</v>
      </c>
      <c r="H2205">
        <v>0</v>
      </c>
      <c r="I2205">
        <v>18666507</v>
      </c>
      <c r="J2205">
        <v>30241226</v>
      </c>
      <c r="K2205">
        <v>0.158101822</v>
      </c>
      <c r="L2205">
        <v>6.1984246999999999E-2</v>
      </c>
      <c r="M2205">
        <v>9.9805042999999996E-2</v>
      </c>
    </row>
    <row r="2206" spans="1:13">
      <c r="A2206" s="9" t="s">
        <v>607</v>
      </c>
      <c r="B2206" s="10" t="s">
        <v>608</v>
      </c>
      <c r="C2206">
        <v>2019</v>
      </c>
      <c r="D2206" t="s">
        <v>26</v>
      </c>
      <c r="E2206" s="3">
        <v>177837137</v>
      </c>
      <c r="F2206" s="3">
        <v>59530645</v>
      </c>
      <c r="G2206">
        <v>16990706</v>
      </c>
      <c r="H2206">
        <v>0</v>
      </c>
      <c r="I2206">
        <v>3470600</v>
      </c>
      <c r="J2206">
        <v>6467541</v>
      </c>
      <c r="K2206">
        <v>0.33474810700000002</v>
      </c>
      <c r="L2206">
        <v>1.9515609E-2</v>
      </c>
      <c r="M2206">
        <v>3.6367774999999998E-2</v>
      </c>
    </row>
    <row r="2207" spans="1:13">
      <c r="A2207" s="9" t="s">
        <v>609</v>
      </c>
      <c r="B2207" s="10" t="s">
        <v>610</v>
      </c>
      <c r="C2207">
        <v>2019</v>
      </c>
      <c r="D2207" t="s">
        <v>26</v>
      </c>
      <c r="E2207" s="3" t="str">
        <v>Unavailable</v>
      </c>
      <c r="F2207" s="3" t="str">
        <v>Unavailable</v>
      </c>
      <c r="G2207" t="str">
        <v>Unavailable</v>
      </c>
      <c r="H2207" t="str">
        <v>Unavailable</v>
      </c>
      <c r="I2207" t="str">
        <v>Unavailable</v>
      </c>
      <c r="J2207" t="str">
        <v>Unavailable</v>
      </c>
      <c r="K2207" t="str">
        <v>Unavailable</v>
      </c>
      <c r="L2207" t="str">
        <v>Unavailable</v>
      </c>
      <c r="M2207" t="str">
        <v>Unavailable</v>
      </c>
    </row>
    <row r="2208" spans="1:13">
      <c r="A2208" s="9" t="s">
        <v>611</v>
      </c>
      <c r="B2208" s="10" t="s">
        <v>612</v>
      </c>
      <c r="C2208">
        <v>2019</v>
      </c>
      <c r="D2208" t="s">
        <v>26</v>
      </c>
      <c r="E2208" s="3">
        <v>21893773</v>
      </c>
      <c r="F2208" s="3">
        <v>2901709</v>
      </c>
      <c r="G2208">
        <v>454237</v>
      </c>
      <c r="H2208">
        <v>952261</v>
      </c>
      <c r="I2208">
        <v>-1047800</v>
      </c>
      <c r="J2208">
        <v>2333728</v>
      </c>
      <c r="K2208">
        <v>0.132535813</v>
      </c>
      <c r="L2208">
        <v>-4.7858356999999997E-2</v>
      </c>
      <c r="M2208">
        <v>0.10153846</v>
      </c>
    </row>
    <row r="2209" spans="1:13">
      <c r="A2209" s="9" t="s">
        <v>613</v>
      </c>
      <c r="B2209" s="10" t="s">
        <v>614</v>
      </c>
      <c r="C2209">
        <v>2019</v>
      </c>
      <c r="D2209" t="s">
        <v>26</v>
      </c>
      <c r="E2209" s="3" t="str">
        <v>Unavailable</v>
      </c>
      <c r="F2209" s="3" t="str">
        <v>Unavailable</v>
      </c>
      <c r="G2209" t="str">
        <v>Unavailable</v>
      </c>
      <c r="H2209" t="str">
        <v>Unavailable</v>
      </c>
      <c r="I2209" t="str">
        <v>Unavailable</v>
      </c>
      <c r="J2209" t="str">
        <v>Unavailable</v>
      </c>
      <c r="K2209" t="str">
        <v>Unavailable</v>
      </c>
      <c r="L2209" t="str">
        <v>Unavailable</v>
      </c>
      <c r="M2209" t="str">
        <v>Unavailable</v>
      </c>
    </row>
    <row r="2210" spans="1:13">
      <c r="A2210" s="9" t="s">
        <v>615</v>
      </c>
      <c r="B2210" s="10" t="s">
        <v>616</v>
      </c>
      <c r="C2210">
        <v>2019</v>
      </c>
      <c r="D2210" t="s">
        <v>26</v>
      </c>
      <c r="E2210" s="3">
        <v>178794703</v>
      </c>
      <c r="F2210" s="3">
        <v>45902764</v>
      </c>
      <c r="G2210">
        <v>2466729</v>
      </c>
      <c r="H2210">
        <v>0</v>
      </c>
      <c r="I2210">
        <v>32184841</v>
      </c>
      <c r="J2210">
        <v>38187912</v>
      </c>
      <c r="K2210">
        <v>0.25673447399999999</v>
      </c>
      <c r="L2210">
        <v>0.18001003600000001</v>
      </c>
      <c r="M2210">
        <v>0.213585254</v>
      </c>
    </row>
    <row r="2211" spans="1:13">
      <c r="A2211" s="9" t="s">
        <v>617</v>
      </c>
      <c r="B2211" s="10" t="s">
        <v>618</v>
      </c>
      <c r="C2211">
        <v>2019</v>
      </c>
      <c r="D2211" t="s">
        <v>26</v>
      </c>
      <c r="E2211" s="3">
        <v>412950389</v>
      </c>
      <c r="F2211" s="3">
        <v>58582186</v>
      </c>
      <c r="G2211">
        <v>13268741</v>
      </c>
      <c r="H2211">
        <v>2073449</v>
      </c>
      <c r="I2211">
        <v>31401667</v>
      </c>
      <c r="J2211">
        <v>37349572</v>
      </c>
      <c r="K2211">
        <v>0.14186252799999999</v>
      </c>
      <c r="L2211">
        <v>7.6042227000000004E-2</v>
      </c>
      <c r="M2211">
        <v>9.0151483000000004E-2</v>
      </c>
    </row>
    <row r="2212" spans="1:13">
      <c r="A2212" s="9" t="s">
        <v>619</v>
      </c>
      <c r="B2212" s="10" t="s">
        <v>620</v>
      </c>
      <c r="C2212">
        <v>2019</v>
      </c>
      <c r="D2212" t="s">
        <v>26</v>
      </c>
      <c r="E2212" s="3">
        <v>30335110</v>
      </c>
      <c r="F2212" s="3">
        <v>10516643</v>
      </c>
      <c r="G2212">
        <v>0</v>
      </c>
      <c r="H2212">
        <v>23277</v>
      </c>
      <c r="I2212">
        <v>3579612</v>
      </c>
      <c r="J2212">
        <v>5256420</v>
      </c>
      <c r="K2212">
        <v>0.34668221100000002</v>
      </c>
      <c r="L2212">
        <v>0.118002275</v>
      </c>
      <c r="M2212">
        <v>0.17327842199999999</v>
      </c>
    </row>
    <row r="2213" spans="1:13">
      <c r="A2213" s="9" t="s">
        <v>621</v>
      </c>
      <c r="B2213" s="10" t="s">
        <v>622</v>
      </c>
      <c r="C2213">
        <v>2019</v>
      </c>
      <c r="D2213" t="s">
        <v>26</v>
      </c>
      <c r="E2213" s="3" t="str">
        <v>Unavailable</v>
      </c>
      <c r="F2213" s="3" t="str">
        <v>Unavailable</v>
      </c>
      <c r="G2213" t="str">
        <v>Unavailable</v>
      </c>
      <c r="H2213" t="str">
        <v>Unavailable</v>
      </c>
      <c r="I2213" t="str">
        <v>Unavailable</v>
      </c>
      <c r="J2213" t="str">
        <v>Unavailable</v>
      </c>
      <c r="K2213" t="str">
        <v>Unavailable</v>
      </c>
      <c r="L2213" t="str">
        <v>Unavailable</v>
      </c>
      <c r="M2213" t="str">
        <v>Unavailable</v>
      </c>
    </row>
    <row r="2214" spans="1:13">
      <c r="A2214" s="9" t="s">
        <v>623</v>
      </c>
      <c r="B2214" s="10" t="s">
        <v>624</v>
      </c>
      <c r="C2214">
        <v>2019</v>
      </c>
      <c r="D2214" t="s">
        <v>26</v>
      </c>
      <c r="E2214" s="3" t="str">
        <v>Unavailable</v>
      </c>
      <c r="F2214" s="3" t="str">
        <v>Unavailable</v>
      </c>
      <c r="G2214" t="str">
        <v>Unavailable</v>
      </c>
      <c r="H2214" t="str">
        <v>Unavailable</v>
      </c>
      <c r="I2214" t="str">
        <v>Unavailable</v>
      </c>
      <c r="J2214" t="str">
        <v>Unavailable</v>
      </c>
      <c r="K2214" t="str">
        <v>Unavailable</v>
      </c>
      <c r="L2214" t="str">
        <v>Unavailable</v>
      </c>
      <c r="M2214" t="str">
        <v>Unavailable</v>
      </c>
    </row>
    <row r="2215" spans="1:13">
      <c r="A2215" s="9" t="s">
        <v>625</v>
      </c>
      <c r="B2215" s="10" t="s">
        <v>626</v>
      </c>
      <c r="C2215">
        <v>2019</v>
      </c>
      <c r="D2215" t="s">
        <v>26</v>
      </c>
      <c r="E2215" s="3" t="str">
        <v>Unavailable</v>
      </c>
      <c r="F2215" s="3" t="str">
        <v>Unavailable</v>
      </c>
      <c r="G2215" t="str">
        <v>Unavailable</v>
      </c>
      <c r="H2215" t="str">
        <v>Unavailable</v>
      </c>
      <c r="I2215" t="str">
        <v>Unavailable</v>
      </c>
      <c r="J2215" t="str">
        <v>Unavailable</v>
      </c>
      <c r="K2215" t="str">
        <v>Unavailable</v>
      </c>
      <c r="L2215" t="str">
        <v>Unavailable</v>
      </c>
      <c r="M2215" t="str">
        <v>Unavailable</v>
      </c>
    </row>
    <row r="2216" spans="1:13">
      <c r="A2216" s="9" t="s">
        <v>627</v>
      </c>
      <c r="B2216" s="10" t="s">
        <v>628</v>
      </c>
      <c r="C2216">
        <v>2019</v>
      </c>
      <c r="D2216" t="s">
        <v>26</v>
      </c>
      <c r="E2216" s="3" t="str">
        <v>Unavailable</v>
      </c>
      <c r="F2216" s="3" t="str">
        <v>Unavailable</v>
      </c>
      <c r="G2216" t="str">
        <v>Unavailable</v>
      </c>
      <c r="H2216" t="str">
        <v>Unavailable</v>
      </c>
      <c r="I2216" t="str">
        <v>Unavailable</v>
      </c>
      <c r="J2216" t="str">
        <v>Unavailable</v>
      </c>
      <c r="K2216" t="str">
        <v>Unavailable</v>
      </c>
      <c r="L2216" t="str">
        <v>Unavailable</v>
      </c>
      <c r="M2216" t="str">
        <v>Unavailable</v>
      </c>
    </row>
    <row r="2217" spans="1:13">
      <c r="A2217" s="9" t="s">
        <v>629</v>
      </c>
      <c r="B2217" s="10" t="s">
        <v>630</v>
      </c>
      <c r="C2217">
        <v>2019</v>
      </c>
      <c r="D2217" t="s">
        <v>26</v>
      </c>
      <c r="E2217" s="3">
        <v>69450962</v>
      </c>
      <c r="F2217" s="3">
        <v>23782495</v>
      </c>
      <c r="G2217">
        <v>6651463</v>
      </c>
      <c r="H2217">
        <v>0</v>
      </c>
      <c r="I2217">
        <v>8135068</v>
      </c>
      <c r="J2217">
        <v>9240771</v>
      </c>
      <c r="K2217">
        <v>0.34243578899999999</v>
      </c>
      <c r="L2217">
        <v>0.117133986</v>
      </c>
      <c r="M2217">
        <v>0.13305461499999999</v>
      </c>
    </row>
    <row r="2218" spans="1:13">
      <c r="A2218" s="9" t="s">
        <v>631</v>
      </c>
      <c r="B2218" s="10" t="s">
        <v>632</v>
      </c>
      <c r="C2218">
        <v>2019</v>
      </c>
      <c r="D2218" t="s">
        <v>26</v>
      </c>
      <c r="E2218" s="3">
        <v>107226520</v>
      </c>
      <c r="F2218" s="3">
        <v>30124668</v>
      </c>
      <c r="G2218">
        <v>11281287</v>
      </c>
      <c r="H2218">
        <v>0</v>
      </c>
      <c r="I2218">
        <v>9172325</v>
      </c>
      <c r="J2218">
        <v>15795470</v>
      </c>
      <c r="K2218">
        <v>0.28094419199999998</v>
      </c>
      <c r="L2218">
        <v>8.5541570999999997E-2</v>
      </c>
      <c r="M2218">
        <v>0.14730936</v>
      </c>
    </row>
    <row r="2219" spans="1:13">
      <c r="A2219" s="9" t="s">
        <v>633</v>
      </c>
      <c r="B2219" s="10" t="s">
        <v>634</v>
      </c>
      <c r="C2219">
        <v>2019</v>
      </c>
      <c r="D2219" t="s">
        <v>26</v>
      </c>
      <c r="E2219" s="3" t="str">
        <v>Unavailable</v>
      </c>
      <c r="F2219" s="3" t="str">
        <v>Unavailable</v>
      </c>
      <c r="G2219" t="str">
        <v>Unavailable</v>
      </c>
      <c r="H2219" t="str">
        <v>Unavailable</v>
      </c>
      <c r="I2219" t="str">
        <v>Unavailable</v>
      </c>
      <c r="J2219" t="str">
        <v>Unavailable</v>
      </c>
      <c r="K2219" t="str">
        <v>Unavailable</v>
      </c>
      <c r="L2219" t="str">
        <v>Unavailable</v>
      </c>
      <c r="M2219" t="str">
        <v>Unavailable</v>
      </c>
    </row>
    <row r="2220" spans="1:13">
      <c r="A2220" s="9" t="s">
        <v>635</v>
      </c>
      <c r="B2220" s="10" t="s">
        <v>636</v>
      </c>
      <c r="C2220">
        <v>2019</v>
      </c>
      <c r="D2220" t="s">
        <v>26</v>
      </c>
      <c r="E2220" s="3" t="str">
        <v>Unavailable</v>
      </c>
      <c r="F2220" s="3" t="str">
        <v>Unavailable</v>
      </c>
      <c r="G2220" t="str">
        <v>Unavailable</v>
      </c>
      <c r="H2220" t="str">
        <v>Unavailable</v>
      </c>
      <c r="I2220" t="str">
        <v>Unavailable</v>
      </c>
      <c r="J2220" t="str">
        <v>Unavailable</v>
      </c>
      <c r="K2220" t="str">
        <v>Unavailable</v>
      </c>
      <c r="L2220" t="str">
        <v>Unavailable</v>
      </c>
      <c r="M2220" t="str">
        <v>Unavailable</v>
      </c>
    </row>
    <row r="2221" spans="1:13">
      <c r="A2221" s="9" t="s">
        <v>637</v>
      </c>
      <c r="B2221" s="10" t="s">
        <v>638</v>
      </c>
      <c r="C2221">
        <v>2019</v>
      </c>
      <c r="D2221" t="s">
        <v>26</v>
      </c>
      <c r="E2221" s="3" t="str">
        <v>Unavailable</v>
      </c>
      <c r="F2221" s="3" t="str">
        <v>Unavailable</v>
      </c>
      <c r="G2221" t="str">
        <v>Unavailable</v>
      </c>
      <c r="H2221" t="str">
        <v>Unavailable</v>
      </c>
      <c r="I2221" t="str">
        <v>Unavailable</v>
      </c>
      <c r="J2221" t="str">
        <v>Unavailable</v>
      </c>
      <c r="K2221" t="str">
        <v>Unavailable</v>
      </c>
      <c r="L2221" t="str">
        <v>Unavailable</v>
      </c>
      <c r="M2221" t="str">
        <v>Unavailable</v>
      </c>
    </row>
    <row r="2222" spans="1:13">
      <c r="A2222" s="9" t="s">
        <v>639</v>
      </c>
      <c r="B2222" s="10" t="s">
        <v>640</v>
      </c>
      <c r="C2222">
        <v>2019</v>
      </c>
      <c r="D2222" t="s">
        <v>26</v>
      </c>
      <c r="E2222" s="3" t="str">
        <v>Unavailable</v>
      </c>
      <c r="F2222" s="3" t="str">
        <v>Unavailable</v>
      </c>
      <c r="G2222" t="str">
        <v>Unavailable</v>
      </c>
      <c r="H2222" t="str">
        <v>Unavailable</v>
      </c>
      <c r="I2222" t="str">
        <v>Unavailable</v>
      </c>
      <c r="J2222" t="str">
        <v>Unavailable</v>
      </c>
      <c r="K2222" t="str">
        <v>Unavailable</v>
      </c>
      <c r="L2222" t="str">
        <v>Unavailable</v>
      </c>
      <c r="M2222" t="str">
        <v>Unavailable</v>
      </c>
    </row>
    <row r="2223" spans="1:13">
      <c r="A2223" s="9" t="s">
        <v>641</v>
      </c>
      <c r="B2223" s="10" t="s">
        <v>642</v>
      </c>
      <c r="C2223">
        <v>2019</v>
      </c>
      <c r="D2223" t="s">
        <v>26</v>
      </c>
      <c r="E2223" s="3" t="str">
        <v>Unavailable</v>
      </c>
      <c r="F2223" s="3" t="str">
        <v>Unavailable</v>
      </c>
      <c r="G2223" t="str">
        <v>Unavailable</v>
      </c>
      <c r="H2223" t="str">
        <v>Unavailable</v>
      </c>
      <c r="I2223" t="str">
        <v>Unavailable</v>
      </c>
      <c r="J2223" t="str">
        <v>Unavailable</v>
      </c>
      <c r="K2223" t="str">
        <v>Unavailable</v>
      </c>
      <c r="L2223" t="str">
        <v>Unavailable</v>
      </c>
      <c r="M2223" t="str">
        <v>Unavailable</v>
      </c>
    </row>
    <row r="2224" spans="1:13">
      <c r="A2224" s="9" t="s">
        <v>643</v>
      </c>
      <c r="B2224" s="10" t="s">
        <v>644</v>
      </c>
      <c r="C2224">
        <v>2019</v>
      </c>
      <c r="D2224" t="s">
        <v>26</v>
      </c>
      <c r="E2224" s="3" t="str">
        <v>Unavailable</v>
      </c>
      <c r="F2224" s="3" t="str">
        <v>Unavailable</v>
      </c>
      <c r="G2224" t="str">
        <v>Unavailable</v>
      </c>
      <c r="H2224" t="str">
        <v>Unavailable</v>
      </c>
      <c r="I2224" t="str">
        <v>Unavailable</v>
      </c>
      <c r="J2224" t="str">
        <v>Unavailable</v>
      </c>
      <c r="K2224" t="str">
        <v>Unavailable</v>
      </c>
      <c r="L2224" t="str">
        <v>Unavailable</v>
      </c>
      <c r="M2224" t="str">
        <v>Unavailable</v>
      </c>
    </row>
    <row r="2225" spans="1:13">
      <c r="A2225" s="9" t="s">
        <v>645</v>
      </c>
      <c r="B2225" s="10" t="s">
        <v>646</v>
      </c>
      <c r="C2225">
        <v>2019</v>
      </c>
      <c r="D2225" t="s">
        <v>26</v>
      </c>
      <c r="E2225" s="3" t="str">
        <v>Unavailable</v>
      </c>
      <c r="F2225" s="3" t="str">
        <v>Unavailable</v>
      </c>
      <c r="G2225" t="str">
        <v>Unavailable</v>
      </c>
      <c r="H2225" t="str">
        <v>Unavailable</v>
      </c>
      <c r="I2225" t="str">
        <v>Unavailable</v>
      </c>
      <c r="J2225" t="str">
        <v>Unavailable</v>
      </c>
      <c r="K2225" t="str">
        <v>Unavailable</v>
      </c>
      <c r="L2225" t="str">
        <v>Unavailable</v>
      </c>
      <c r="M2225" t="str">
        <v>Unavailable</v>
      </c>
    </row>
    <row r="2226" spans="1:13">
      <c r="A2226" s="9" t="s">
        <v>647</v>
      </c>
      <c r="B2226" s="10" t="s">
        <v>648</v>
      </c>
      <c r="C2226">
        <v>2019</v>
      </c>
      <c r="D2226" t="s">
        <v>26</v>
      </c>
      <c r="E2226" s="3" t="str">
        <v>Unavailable</v>
      </c>
      <c r="F2226" s="3" t="str">
        <v>Unavailable</v>
      </c>
      <c r="G2226" t="str">
        <v>Unavailable</v>
      </c>
      <c r="H2226" t="str">
        <v>Unavailable</v>
      </c>
      <c r="I2226" t="str">
        <v>Unavailable</v>
      </c>
      <c r="J2226" t="str">
        <v>Unavailable</v>
      </c>
      <c r="K2226" t="str">
        <v>Unavailable</v>
      </c>
      <c r="L2226" t="str">
        <v>Unavailable</v>
      </c>
      <c r="M2226" t="str">
        <v>Unavailable</v>
      </c>
    </row>
    <row r="2227" spans="1:13">
      <c r="A2227" s="9" t="s">
        <v>649</v>
      </c>
      <c r="B2227" s="10" t="s">
        <v>650</v>
      </c>
      <c r="C2227">
        <v>2019</v>
      </c>
      <c r="D2227" t="s">
        <v>26</v>
      </c>
      <c r="E2227" s="3" t="str">
        <v>Unavailable</v>
      </c>
      <c r="F2227" s="3" t="str">
        <v>Unavailable</v>
      </c>
      <c r="G2227" t="str">
        <v>Unavailable</v>
      </c>
      <c r="H2227" t="str">
        <v>Unavailable</v>
      </c>
      <c r="I2227" t="str">
        <v>Unavailable</v>
      </c>
      <c r="J2227" t="str">
        <v>Unavailable</v>
      </c>
      <c r="K2227" t="str">
        <v>Unavailable</v>
      </c>
      <c r="L2227" t="str">
        <v>Unavailable</v>
      </c>
      <c r="M2227" t="str">
        <v>Unavailable</v>
      </c>
    </row>
    <row r="2228" spans="1:13">
      <c r="A2228" s="9" t="s">
        <v>651</v>
      </c>
      <c r="B2228" s="10" t="s">
        <v>652</v>
      </c>
      <c r="C2228">
        <v>2019</v>
      </c>
      <c r="D2228" t="s">
        <v>26</v>
      </c>
      <c r="E2228" s="3" t="str">
        <v>Unavailable</v>
      </c>
      <c r="F2228" s="3" t="str">
        <v>Unavailable</v>
      </c>
      <c r="G2228" t="str">
        <v>Unavailable</v>
      </c>
      <c r="H2228" t="str">
        <v>Unavailable</v>
      </c>
      <c r="I2228" t="str">
        <v>Unavailable</v>
      </c>
      <c r="J2228" t="str">
        <v>Unavailable</v>
      </c>
      <c r="K2228" t="str">
        <v>Unavailable</v>
      </c>
      <c r="L2228" t="str">
        <v>Unavailable</v>
      </c>
      <c r="M2228" t="str">
        <v>Unavailable</v>
      </c>
    </row>
    <row r="2229" spans="1:13">
      <c r="A2229" s="9" t="s">
        <v>653</v>
      </c>
      <c r="B2229" s="10" t="s">
        <v>654</v>
      </c>
      <c r="C2229">
        <v>2019</v>
      </c>
      <c r="D2229" t="s">
        <v>26</v>
      </c>
      <c r="E2229" s="3" t="str">
        <v>Unavailable</v>
      </c>
      <c r="F2229" s="3" t="str">
        <v>Unavailable</v>
      </c>
      <c r="G2229" t="str">
        <v>Unavailable</v>
      </c>
      <c r="H2229" t="str">
        <v>Unavailable</v>
      </c>
      <c r="I2229" t="str">
        <v>Unavailable</v>
      </c>
      <c r="J2229" t="str">
        <v>Unavailable</v>
      </c>
      <c r="K2229" t="str">
        <v>Unavailable</v>
      </c>
      <c r="L2229" t="str">
        <v>Unavailable</v>
      </c>
      <c r="M2229" t="str">
        <v>Unavailable</v>
      </c>
    </row>
    <row r="2230" spans="1:13">
      <c r="A2230" s="9" t="s">
        <v>655</v>
      </c>
      <c r="B2230" s="10" t="s">
        <v>656</v>
      </c>
      <c r="C2230">
        <v>2019</v>
      </c>
      <c r="D2230" t="s">
        <v>26</v>
      </c>
      <c r="E2230" s="3" t="str">
        <v>Unavailable</v>
      </c>
      <c r="F2230" s="3" t="str">
        <v>Unavailable</v>
      </c>
      <c r="G2230" t="str">
        <v>Unavailable</v>
      </c>
      <c r="H2230" t="str">
        <v>Unavailable</v>
      </c>
      <c r="I2230" t="str">
        <v>Unavailable</v>
      </c>
      <c r="J2230" t="str">
        <v>Unavailable</v>
      </c>
      <c r="K2230" t="str">
        <v>Unavailable</v>
      </c>
      <c r="L2230" t="str">
        <v>Unavailable</v>
      </c>
      <c r="M2230" t="str">
        <v>Unavailable</v>
      </c>
    </row>
    <row r="2231" spans="1:13">
      <c r="A2231" s="9" t="s">
        <v>657</v>
      </c>
      <c r="B2231" s="10" t="s">
        <v>658</v>
      </c>
      <c r="C2231">
        <v>2019</v>
      </c>
      <c r="D2231" t="s">
        <v>26</v>
      </c>
      <c r="E2231" s="3" t="str">
        <v>Unavailable</v>
      </c>
      <c r="F2231" s="3" t="str">
        <v>Unavailable</v>
      </c>
      <c r="G2231" t="str">
        <v>Unavailable</v>
      </c>
      <c r="H2231" t="str">
        <v>Unavailable</v>
      </c>
      <c r="I2231" t="str">
        <v>Unavailable</v>
      </c>
      <c r="J2231" t="str">
        <v>Unavailable</v>
      </c>
      <c r="K2231" t="str">
        <v>Unavailable</v>
      </c>
      <c r="L2231" t="str">
        <v>Unavailable</v>
      </c>
      <c r="M2231" t="str">
        <v>Unavailable</v>
      </c>
    </row>
    <row r="2232" spans="1:13">
      <c r="A2232" s="9" t="s">
        <v>659</v>
      </c>
      <c r="B2232" s="10" t="s">
        <v>660</v>
      </c>
      <c r="C2232">
        <v>2019</v>
      </c>
      <c r="D2232" t="s">
        <v>26</v>
      </c>
      <c r="E2232" s="3" t="str">
        <v>Unavailable</v>
      </c>
      <c r="F2232" s="3" t="str">
        <v>Unavailable</v>
      </c>
      <c r="G2232" t="str">
        <v>Unavailable</v>
      </c>
      <c r="H2232" t="str">
        <v>Unavailable</v>
      </c>
      <c r="I2232" t="str">
        <v>Unavailable</v>
      </c>
      <c r="J2232" t="str">
        <v>Unavailable</v>
      </c>
      <c r="K2232" t="str">
        <v>Unavailable</v>
      </c>
      <c r="L2232" t="str">
        <v>Unavailable</v>
      </c>
      <c r="M2232" t="str">
        <v>Unavailable</v>
      </c>
    </row>
    <row r="2233" spans="1:13">
      <c r="A2233" s="9" t="s">
        <v>661</v>
      </c>
      <c r="B2233" s="10" t="s">
        <v>662</v>
      </c>
      <c r="C2233">
        <v>2019</v>
      </c>
      <c r="D2233" t="s">
        <v>26</v>
      </c>
      <c r="E2233" s="3" t="str">
        <v>Unavailable</v>
      </c>
      <c r="F2233" s="3" t="str">
        <v>Unavailable</v>
      </c>
      <c r="G2233" t="str">
        <v>Unavailable</v>
      </c>
      <c r="H2233" t="str">
        <v>Unavailable</v>
      </c>
      <c r="I2233" t="str">
        <v>Unavailable</v>
      </c>
      <c r="J2233" t="str">
        <v>Unavailable</v>
      </c>
      <c r="K2233" t="str">
        <v>Unavailable</v>
      </c>
      <c r="L2233" t="str">
        <v>Unavailable</v>
      </c>
      <c r="M2233" t="str">
        <v>Unavailable</v>
      </c>
    </row>
    <row r="2234" spans="1:13">
      <c r="A2234" s="9" t="s">
        <v>663</v>
      </c>
      <c r="B2234" s="10" t="s">
        <v>664</v>
      </c>
      <c r="C2234">
        <v>2019</v>
      </c>
      <c r="D2234" t="s">
        <v>26</v>
      </c>
      <c r="E2234" s="3" t="str">
        <v>Unavailable</v>
      </c>
      <c r="F2234" s="3" t="str">
        <v>Unavailable</v>
      </c>
      <c r="G2234" t="str">
        <v>Unavailable</v>
      </c>
      <c r="H2234" t="str">
        <v>Unavailable</v>
      </c>
      <c r="I2234" t="str">
        <v>Unavailable</v>
      </c>
      <c r="J2234" t="str">
        <v>Unavailable</v>
      </c>
      <c r="K2234" t="str">
        <v>Unavailable</v>
      </c>
      <c r="L2234" t="str">
        <v>Unavailable</v>
      </c>
      <c r="M2234" t="str">
        <v>Unavailable</v>
      </c>
    </row>
    <row r="2235" spans="1:13">
      <c r="A2235" s="9" t="s">
        <v>665</v>
      </c>
      <c r="B2235" s="10" t="s">
        <v>666</v>
      </c>
      <c r="C2235">
        <v>2019</v>
      </c>
      <c r="D2235" t="s">
        <v>26</v>
      </c>
      <c r="E2235" s="3">
        <v>154278352</v>
      </c>
      <c r="F2235" s="3">
        <v>36614129</v>
      </c>
      <c r="G2235">
        <v>21619918</v>
      </c>
      <c r="H2235">
        <v>0</v>
      </c>
      <c r="I2235">
        <v>3521029</v>
      </c>
      <c r="J2235">
        <v>12864431</v>
      </c>
      <c r="K2235">
        <v>0.237325124</v>
      </c>
      <c r="L2235">
        <v>2.2822572999999999E-2</v>
      </c>
      <c r="M2235">
        <v>8.3384550000000002E-2</v>
      </c>
    </row>
    <row r="2236" spans="1:13">
      <c r="A2236" s="9" t="s">
        <v>667</v>
      </c>
      <c r="B2236" s="10" t="s">
        <v>668</v>
      </c>
      <c r="C2236">
        <v>2019</v>
      </c>
      <c r="D2236" t="s">
        <v>26</v>
      </c>
      <c r="E2236" s="3" t="str">
        <v>Unavailable</v>
      </c>
      <c r="F2236" s="3" t="str">
        <v>Unavailable</v>
      </c>
      <c r="G2236" t="str">
        <v>Unavailable</v>
      </c>
      <c r="H2236" t="str">
        <v>Unavailable</v>
      </c>
      <c r="I2236" t="str">
        <v>Unavailable</v>
      </c>
      <c r="J2236" t="str">
        <v>Unavailable</v>
      </c>
      <c r="K2236" t="str">
        <v>Unavailable</v>
      </c>
      <c r="L2236" t="str">
        <v>Unavailable</v>
      </c>
      <c r="M2236" t="str">
        <v>Unavailable</v>
      </c>
    </row>
    <row r="2237" spans="1:13">
      <c r="A2237" s="9" t="s">
        <v>669</v>
      </c>
      <c r="B2237" s="10" t="s">
        <v>670</v>
      </c>
      <c r="C2237">
        <v>2019</v>
      </c>
      <c r="D2237" t="s">
        <v>26</v>
      </c>
      <c r="E2237" s="3" t="str">
        <v>Unavailable</v>
      </c>
      <c r="F2237" s="3" t="str">
        <v>Unavailable</v>
      </c>
      <c r="G2237" t="str">
        <v>Unavailable</v>
      </c>
      <c r="H2237" t="str">
        <v>Unavailable</v>
      </c>
      <c r="I2237" t="str">
        <v>Unavailable</v>
      </c>
      <c r="J2237" t="str">
        <v>Unavailable</v>
      </c>
      <c r="K2237" t="str">
        <v>Unavailable</v>
      </c>
      <c r="L2237" t="str">
        <v>Unavailable</v>
      </c>
      <c r="M2237" t="str">
        <v>Unavailable</v>
      </c>
    </row>
    <row r="2238" spans="1:13">
      <c r="A2238" s="9" t="s">
        <v>671</v>
      </c>
      <c r="B2238" s="10" t="s">
        <v>672</v>
      </c>
      <c r="C2238">
        <v>2019</v>
      </c>
      <c r="D2238" t="s">
        <v>26</v>
      </c>
      <c r="E2238" s="3" t="str">
        <v>Unavailable</v>
      </c>
      <c r="F2238" s="3" t="str">
        <v>Unavailable</v>
      </c>
      <c r="G2238" t="str">
        <v>Unavailable</v>
      </c>
      <c r="H2238" t="str">
        <v>Unavailable</v>
      </c>
      <c r="I2238" t="str">
        <v>Unavailable</v>
      </c>
      <c r="J2238" t="str">
        <v>Unavailable</v>
      </c>
      <c r="K2238" t="str">
        <v>Unavailable</v>
      </c>
      <c r="L2238" t="str">
        <v>Unavailable</v>
      </c>
      <c r="M2238" t="str">
        <v>Unavailable</v>
      </c>
    </row>
    <row r="2239" spans="1:13">
      <c r="A2239" s="9" t="s">
        <v>673</v>
      </c>
      <c r="B2239" s="10" t="s">
        <v>674</v>
      </c>
      <c r="C2239">
        <v>2019</v>
      </c>
      <c r="D2239" t="s">
        <v>26</v>
      </c>
      <c r="E2239" s="3" t="str">
        <v>Unavailable</v>
      </c>
      <c r="F2239" s="3" t="str">
        <v>Unavailable</v>
      </c>
      <c r="G2239" t="str">
        <v>Unavailable</v>
      </c>
      <c r="H2239" t="str">
        <v>Unavailable</v>
      </c>
      <c r="I2239" t="str">
        <v>Unavailable</v>
      </c>
      <c r="J2239" t="str">
        <v>Unavailable</v>
      </c>
      <c r="K2239" t="str">
        <v>Unavailable</v>
      </c>
      <c r="L2239" t="str">
        <v>Unavailable</v>
      </c>
      <c r="M2239" t="str">
        <v>Unavailable</v>
      </c>
    </row>
    <row r="2240" spans="1:13">
      <c r="A2240" s="9" t="s">
        <v>675</v>
      </c>
      <c r="B2240" s="10" t="s">
        <v>676</v>
      </c>
      <c r="C2240">
        <v>2019</v>
      </c>
      <c r="D2240" t="s">
        <v>26</v>
      </c>
      <c r="E2240" s="3" t="str">
        <v>Unavailable</v>
      </c>
      <c r="F2240" s="3" t="str">
        <v>Unavailable</v>
      </c>
      <c r="G2240" t="str">
        <v>Unavailable</v>
      </c>
      <c r="H2240" t="str">
        <v>Unavailable</v>
      </c>
      <c r="I2240" t="str">
        <v>Unavailable</v>
      </c>
      <c r="J2240" t="str">
        <v>Unavailable</v>
      </c>
      <c r="K2240" t="str">
        <v>Unavailable</v>
      </c>
      <c r="L2240" t="str">
        <v>Unavailable</v>
      </c>
      <c r="M2240" t="str">
        <v>Unavailable</v>
      </c>
    </row>
    <row r="2241" spans="1:13">
      <c r="A2241" s="9" t="s">
        <v>677</v>
      </c>
      <c r="B2241" s="10" t="s">
        <v>678</v>
      </c>
      <c r="C2241">
        <v>2019</v>
      </c>
      <c r="D2241" t="s">
        <v>26</v>
      </c>
      <c r="E2241" s="3" t="str">
        <v>Unavailable</v>
      </c>
      <c r="F2241" s="3" t="str">
        <v>Unavailable</v>
      </c>
      <c r="G2241" t="str">
        <v>Unavailable</v>
      </c>
      <c r="H2241" t="str">
        <v>Unavailable</v>
      </c>
      <c r="I2241" t="str">
        <v>Unavailable</v>
      </c>
      <c r="J2241" t="str">
        <v>Unavailable</v>
      </c>
      <c r="K2241" t="str">
        <v>Unavailable</v>
      </c>
      <c r="L2241" t="str">
        <v>Unavailable</v>
      </c>
      <c r="M2241" t="str">
        <v>Unavailable</v>
      </c>
    </row>
    <row r="2242" spans="1:13">
      <c r="A2242" s="9" t="s">
        <v>679</v>
      </c>
      <c r="B2242" s="10" t="s">
        <v>680</v>
      </c>
      <c r="C2242">
        <v>2019</v>
      </c>
      <c r="D2242" t="s">
        <v>26</v>
      </c>
      <c r="E2242" s="3">
        <v>34966109</v>
      </c>
      <c r="F2242" s="3">
        <v>5569315</v>
      </c>
      <c r="G2242">
        <v>0</v>
      </c>
      <c r="H2242">
        <v>356004</v>
      </c>
      <c r="I2242">
        <v>3098259</v>
      </c>
      <c r="J2242">
        <v>5084991</v>
      </c>
      <c r="K2242">
        <v>0.15927751600000001</v>
      </c>
      <c r="L2242">
        <v>8.8607485999999999E-2</v>
      </c>
      <c r="M2242">
        <v>0.14542624700000001</v>
      </c>
    </row>
    <row r="2243" spans="1:13">
      <c r="A2243" s="9" t="s">
        <v>681</v>
      </c>
      <c r="B2243" s="10" t="s">
        <v>682</v>
      </c>
      <c r="C2243">
        <v>2019</v>
      </c>
      <c r="D2243" t="s">
        <v>26</v>
      </c>
      <c r="E2243" s="3" t="str">
        <v>Unavailable</v>
      </c>
      <c r="F2243" s="3" t="str">
        <v>Unavailable</v>
      </c>
      <c r="G2243" t="str">
        <v>Unavailable</v>
      </c>
      <c r="H2243" t="str">
        <v>Unavailable</v>
      </c>
      <c r="I2243" t="str">
        <v>Unavailable</v>
      </c>
      <c r="J2243" t="str">
        <v>Unavailable</v>
      </c>
      <c r="K2243" t="str">
        <v>Unavailable</v>
      </c>
      <c r="L2243" t="str">
        <v>Unavailable</v>
      </c>
      <c r="M2243" t="str">
        <v>Unavailable</v>
      </c>
    </row>
    <row r="2244" spans="1:13">
      <c r="A2244" s="9" t="s">
        <v>683</v>
      </c>
      <c r="B2244" s="10" t="s">
        <v>684</v>
      </c>
      <c r="C2244">
        <v>2019</v>
      </c>
      <c r="D2244" t="s">
        <v>26</v>
      </c>
      <c r="E2244" s="3" t="str">
        <v>Unavailable</v>
      </c>
      <c r="F2244" s="3" t="str">
        <v>Unavailable</v>
      </c>
      <c r="G2244" t="str">
        <v>Unavailable</v>
      </c>
      <c r="H2244" t="str">
        <v>Unavailable</v>
      </c>
      <c r="I2244" t="str">
        <v>Unavailable</v>
      </c>
      <c r="J2244" t="str">
        <v>Unavailable</v>
      </c>
      <c r="K2244" t="str">
        <v>Unavailable</v>
      </c>
      <c r="L2244" t="str">
        <v>Unavailable</v>
      </c>
      <c r="M2244" t="str">
        <v>Unavailable</v>
      </c>
    </row>
    <row r="2245" spans="1:13">
      <c r="A2245" s="9" t="s">
        <v>685</v>
      </c>
      <c r="B2245" s="10" t="s">
        <v>686</v>
      </c>
      <c r="C2245">
        <v>2019</v>
      </c>
      <c r="D2245" t="s">
        <v>26</v>
      </c>
      <c r="E2245" s="3" t="str">
        <v>Unavailable</v>
      </c>
      <c r="F2245" s="3" t="str">
        <v>Unavailable</v>
      </c>
      <c r="G2245" t="str">
        <v>Unavailable</v>
      </c>
      <c r="H2245" t="str">
        <v>Unavailable</v>
      </c>
      <c r="I2245" t="str">
        <v>Unavailable</v>
      </c>
      <c r="J2245" t="str">
        <v>Unavailable</v>
      </c>
      <c r="K2245" t="str">
        <v>Unavailable</v>
      </c>
      <c r="L2245" t="str">
        <v>Unavailable</v>
      </c>
      <c r="M2245" t="str">
        <v>Unavailable</v>
      </c>
    </row>
    <row r="2246" spans="1:13">
      <c r="A2246" s="9" t="s">
        <v>687</v>
      </c>
      <c r="B2246" s="10" t="s">
        <v>688</v>
      </c>
      <c r="C2246">
        <v>2019</v>
      </c>
      <c r="D2246" t="s">
        <v>26</v>
      </c>
      <c r="E2246" s="3" t="str">
        <v>Unavailable</v>
      </c>
      <c r="F2246" s="3" t="str">
        <v>Unavailable</v>
      </c>
      <c r="G2246" t="str">
        <v>Unavailable</v>
      </c>
      <c r="H2246" t="str">
        <v>Unavailable</v>
      </c>
      <c r="I2246" t="str">
        <v>Unavailable</v>
      </c>
      <c r="J2246" t="str">
        <v>Unavailable</v>
      </c>
      <c r="K2246" t="str">
        <v>Unavailable</v>
      </c>
      <c r="L2246" t="str">
        <v>Unavailable</v>
      </c>
      <c r="M2246" t="str">
        <v>Unavailable</v>
      </c>
    </row>
    <row r="2247" spans="1:13">
      <c r="A2247" s="9" t="s">
        <v>689</v>
      </c>
      <c r="B2247" s="10" t="s">
        <v>690</v>
      </c>
      <c r="C2247">
        <v>2019</v>
      </c>
      <c r="D2247" t="s">
        <v>26</v>
      </c>
      <c r="E2247" s="3" t="str">
        <v>Unavailable</v>
      </c>
      <c r="F2247" s="3" t="str">
        <v>Unavailable</v>
      </c>
      <c r="G2247" t="str">
        <v>Unavailable</v>
      </c>
      <c r="H2247" t="str">
        <v>Unavailable</v>
      </c>
      <c r="I2247" t="str">
        <v>Unavailable</v>
      </c>
      <c r="J2247" t="str">
        <v>Unavailable</v>
      </c>
      <c r="K2247" t="str">
        <v>Unavailable</v>
      </c>
      <c r="L2247" t="str">
        <v>Unavailable</v>
      </c>
      <c r="M2247" t="str">
        <v>Unavailable</v>
      </c>
    </row>
    <row r="2248" spans="1:13">
      <c r="A2248" s="9" t="s">
        <v>691</v>
      </c>
      <c r="B2248" s="10" t="s">
        <v>692</v>
      </c>
      <c r="C2248">
        <v>2019</v>
      </c>
      <c r="D2248" t="s">
        <v>26</v>
      </c>
      <c r="E2248" s="3" t="str">
        <v>Unavailable</v>
      </c>
      <c r="F2248" s="3" t="str">
        <v>Unavailable</v>
      </c>
      <c r="G2248" t="str">
        <v>Unavailable</v>
      </c>
      <c r="H2248" t="str">
        <v>Unavailable</v>
      </c>
      <c r="I2248" t="str">
        <v>Unavailable</v>
      </c>
      <c r="J2248" t="str">
        <v>Unavailable</v>
      </c>
      <c r="K2248" t="str">
        <v>Unavailable</v>
      </c>
      <c r="L2248" t="str">
        <v>Unavailable</v>
      </c>
      <c r="M2248" t="str">
        <v>Unavailable</v>
      </c>
    </row>
    <row r="2249" spans="1:13">
      <c r="A2249" s="9" t="s">
        <v>693</v>
      </c>
      <c r="B2249" s="10" t="s">
        <v>694</v>
      </c>
      <c r="C2249">
        <v>2019</v>
      </c>
      <c r="D2249" t="s">
        <v>26</v>
      </c>
      <c r="E2249" s="3" t="str">
        <v>Unavailable</v>
      </c>
      <c r="F2249" s="3" t="str">
        <v>Unavailable</v>
      </c>
      <c r="G2249" t="str">
        <v>Unavailable</v>
      </c>
      <c r="H2249" t="str">
        <v>Unavailable</v>
      </c>
      <c r="I2249" t="str">
        <v>Unavailable</v>
      </c>
      <c r="J2249" t="str">
        <v>Unavailable</v>
      </c>
      <c r="K2249" t="str">
        <v>Unavailable</v>
      </c>
      <c r="L2249" t="str">
        <v>Unavailable</v>
      </c>
      <c r="M2249" t="str">
        <v>Unavailable</v>
      </c>
    </row>
    <row r="2250" spans="1:13">
      <c r="A2250" s="9" t="s">
        <v>695</v>
      </c>
      <c r="B2250" s="10" t="s">
        <v>696</v>
      </c>
      <c r="C2250">
        <v>2019</v>
      </c>
      <c r="D2250" t="s">
        <v>26</v>
      </c>
      <c r="E2250" s="3">
        <v>15044006</v>
      </c>
      <c r="F2250" s="3">
        <v>10643281</v>
      </c>
      <c r="G2250">
        <v>8402228</v>
      </c>
      <c r="H2250">
        <v>0</v>
      </c>
      <c r="I2250">
        <v>4442530</v>
      </c>
      <c r="J2250">
        <v>5050973</v>
      </c>
      <c r="K2250">
        <v>0.70747651899999997</v>
      </c>
      <c r="L2250">
        <v>0.295302328</v>
      </c>
      <c r="M2250">
        <v>0.70469747199999999</v>
      </c>
    </row>
    <row r="2251" spans="1:13">
      <c r="A2251" s="9" t="s">
        <v>697</v>
      </c>
      <c r="B2251" s="10" t="s">
        <v>698</v>
      </c>
      <c r="C2251">
        <v>2019</v>
      </c>
      <c r="D2251" t="s">
        <v>26</v>
      </c>
      <c r="E2251" s="3">
        <v>13400977</v>
      </c>
      <c r="F2251" s="3">
        <v>13400977</v>
      </c>
      <c r="G2251">
        <v>0</v>
      </c>
      <c r="H2251">
        <v>0</v>
      </c>
      <c r="I2251">
        <v>-472960</v>
      </c>
      <c r="J2251">
        <v>786924</v>
      </c>
      <c r="K2251">
        <v>1</v>
      </c>
      <c r="L2251">
        <v>-3.5292948999999997E-2</v>
      </c>
      <c r="M2251">
        <v>1.0352931729999999</v>
      </c>
    </row>
    <row r="2252" spans="1:13">
      <c r="A2252" s="9" t="s">
        <v>699</v>
      </c>
      <c r="B2252" s="10" t="s">
        <v>700</v>
      </c>
      <c r="C2252">
        <v>2019</v>
      </c>
      <c r="D2252" t="s">
        <v>26</v>
      </c>
      <c r="E2252" s="3">
        <v>0</v>
      </c>
      <c r="F2252" s="3">
        <v>0</v>
      </c>
      <c r="G2252">
        <v>0</v>
      </c>
      <c r="H2252">
        <v>0</v>
      </c>
      <c r="I2252">
        <v>0</v>
      </c>
      <c r="J2252">
        <v>2603509</v>
      </c>
      <c r="K2252">
        <v>0</v>
      </c>
      <c r="L2252">
        <v>0</v>
      </c>
      <c r="M2252">
        <v>0</v>
      </c>
    </row>
    <row r="2253" spans="1:13">
      <c r="A2253" s="9" t="s">
        <v>701</v>
      </c>
      <c r="B2253" s="10" t="s">
        <v>702</v>
      </c>
      <c r="C2253">
        <v>2019</v>
      </c>
      <c r="D2253" t="s">
        <v>26</v>
      </c>
      <c r="E2253" s="3" t="str">
        <v>Unavailable</v>
      </c>
      <c r="F2253" s="3" t="str">
        <v>Unavailable</v>
      </c>
      <c r="G2253" t="str">
        <v>Unavailable</v>
      </c>
      <c r="H2253" t="str">
        <v>Unavailable</v>
      </c>
      <c r="I2253" t="str">
        <v>Unavailable</v>
      </c>
      <c r="J2253" t="str">
        <v>Unavailable</v>
      </c>
      <c r="K2253" t="str">
        <v>Unavailable</v>
      </c>
      <c r="L2253" t="str">
        <v>Unavailable</v>
      </c>
      <c r="M2253" t="str">
        <v>Unavailable</v>
      </c>
    </row>
    <row r="2254" spans="1:13">
      <c r="A2254" s="9" t="s">
        <v>703</v>
      </c>
      <c r="B2254" s="10" t="s">
        <v>704</v>
      </c>
      <c r="C2254">
        <v>2019</v>
      </c>
      <c r="D2254" t="s">
        <v>26</v>
      </c>
      <c r="E2254" s="3" t="str">
        <v>Unavailable</v>
      </c>
      <c r="F2254" s="3" t="str">
        <v>Unavailable</v>
      </c>
      <c r="G2254" t="str">
        <v>Unavailable</v>
      </c>
      <c r="H2254" t="str">
        <v>Unavailable</v>
      </c>
      <c r="I2254" t="str">
        <v>Unavailable</v>
      </c>
      <c r="J2254" t="str">
        <v>Unavailable</v>
      </c>
      <c r="K2254" t="str">
        <v>Unavailable</v>
      </c>
      <c r="L2254" t="str">
        <v>Unavailable</v>
      </c>
      <c r="M2254" t="str">
        <v>Unavailable</v>
      </c>
    </row>
    <row r="2255" spans="1:13">
      <c r="A2255" s="9" t="s">
        <v>705</v>
      </c>
      <c r="B2255" s="10" t="s">
        <v>706</v>
      </c>
      <c r="C2255">
        <v>2019</v>
      </c>
      <c r="D2255" t="s">
        <v>26</v>
      </c>
      <c r="E2255" s="3" t="str">
        <v>Unavailable</v>
      </c>
      <c r="F2255" s="3" t="str">
        <v>Unavailable</v>
      </c>
      <c r="G2255" t="str">
        <v>Unavailable</v>
      </c>
      <c r="H2255" t="str">
        <v>Unavailable</v>
      </c>
      <c r="I2255" t="str">
        <v>Unavailable</v>
      </c>
      <c r="J2255" t="str">
        <v>Unavailable</v>
      </c>
      <c r="K2255" t="str">
        <v>Unavailable</v>
      </c>
      <c r="L2255" t="str">
        <v>Unavailable</v>
      </c>
      <c r="M2255" t="str">
        <v>Unavailable</v>
      </c>
    </row>
    <row r="2256" spans="1:13">
      <c r="A2256" s="9" t="s">
        <v>707</v>
      </c>
      <c r="B2256" s="10" t="s">
        <v>708</v>
      </c>
      <c r="C2256">
        <v>2019</v>
      </c>
      <c r="D2256" t="s">
        <v>26</v>
      </c>
      <c r="E2256" s="3" t="str">
        <v>Unavailable</v>
      </c>
      <c r="F2256" s="3" t="str">
        <v>Unavailable</v>
      </c>
      <c r="G2256" t="str">
        <v>Unavailable</v>
      </c>
      <c r="H2256" t="str">
        <v>Unavailable</v>
      </c>
      <c r="I2256" t="str">
        <v>Unavailable</v>
      </c>
      <c r="J2256" t="str">
        <v>Unavailable</v>
      </c>
      <c r="K2256" t="str">
        <v>Unavailable</v>
      </c>
      <c r="L2256" t="str">
        <v>Unavailable</v>
      </c>
      <c r="M2256" t="str">
        <v>Unavailable</v>
      </c>
    </row>
    <row r="2257" spans="1:13">
      <c r="A2257" s="9" t="s">
        <v>709</v>
      </c>
      <c r="B2257" s="10" t="s">
        <v>710</v>
      </c>
      <c r="C2257">
        <v>2019</v>
      </c>
      <c r="D2257" t="s">
        <v>26</v>
      </c>
      <c r="E2257" s="3" t="str">
        <v>Unavailable</v>
      </c>
      <c r="F2257" s="3" t="str">
        <v>Unavailable</v>
      </c>
      <c r="G2257" t="str">
        <v>Unavailable</v>
      </c>
      <c r="H2257" t="str">
        <v>Unavailable</v>
      </c>
      <c r="I2257" t="str">
        <v>Unavailable</v>
      </c>
      <c r="J2257" t="str">
        <v>Unavailable</v>
      </c>
      <c r="K2257" t="str">
        <v>Unavailable</v>
      </c>
      <c r="L2257" t="str">
        <v>Unavailable</v>
      </c>
      <c r="M2257" t="str">
        <v>Unavailable</v>
      </c>
    </row>
    <row r="2258" spans="1:13">
      <c r="A2258" s="9" t="s">
        <v>711</v>
      </c>
      <c r="B2258" s="10" t="s">
        <v>712</v>
      </c>
      <c r="C2258">
        <v>2019</v>
      </c>
      <c r="D2258" t="s">
        <v>26</v>
      </c>
      <c r="E2258" s="3" t="str">
        <v>Unavailable</v>
      </c>
      <c r="F2258" s="3" t="str">
        <v>Unavailable</v>
      </c>
      <c r="G2258" t="str">
        <v>Unavailable</v>
      </c>
      <c r="H2258" t="str">
        <v>Unavailable</v>
      </c>
      <c r="I2258" t="str">
        <v>Unavailable</v>
      </c>
      <c r="J2258" t="str">
        <v>Unavailable</v>
      </c>
      <c r="K2258" t="str">
        <v>Unavailable</v>
      </c>
      <c r="L2258" t="str">
        <v>Unavailable</v>
      </c>
      <c r="M2258" t="str">
        <v>Unavailable</v>
      </c>
    </row>
    <row r="2259" spans="1:13">
      <c r="A2259" s="9" t="s">
        <v>713</v>
      </c>
      <c r="B2259" s="10" t="s">
        <v>714</v>
      </c>
      <c r="C2259">
        <v>2019</v>
      </c>
      <c r="D2259" t="s">
        <v>26</v>
      </c>
      <c r="E2259" s="3" t="str">
        <v>Unavailable</v>
      </c>
      <c r="F2259" s="3" t="str">
        <v>Unavailable</v>
      </c>
      <c r="G2259" t="str">
        <v>Unavailable</v>
      </c>
      <c r="H2259" t="str">
        <v>Unavailable</v>
      </c>
      <c r="I2259" t="str">
        <v>Unavailable</v>
      </c>
      <c r="J2259" t="str">
        <v>Unavailable</v>
      </c>
      <c r="K2259" t="str">
        <v>Unavailable</v>
      </c>
      <c r="L2259" t="str">
        <v>Unavailable</v>
      </c>
      <c r="M2259" t="str">
        <v>Unavailable</v>
      </c>
    </row>
    <row r="2260" spans="1:13">
      <c r="A2260" s="9" t="s">
        <v>715</v>
      </c>
      <c r="B2260" s="10" t="s">
        <v>716</v>
      </c>
      <c r="C2260">
        <v>2019</v>
      </c>
      <c r="D2260" t="s">
        <v>26</v>
      </c>
      <c r="E2260" s="3" t="str">
        <v>Unavailable</v>
      </c>
      <c r="F2260" s="3" t="str">
        <v>Unavailable</v>
      </c>
      <c r="G2260" t="str">
        <v>Unavailable</v>
      </c>
      <c r="H2260" t="str">
        <v>Unavailable</v>
      </c>
      <c r="I2260" t="str">
        <v>Unavailable</v>
      </c>
      <c r="J2260" t="str">
        <v>Unavailable</v>
      </c>
      <c r="K2260" t="str">
        <v>Unavailable</v>
      </c>
      <c r="L2260" t="str">
        <v>Unavailable</v>
      </c>
      <c r="M2260" t="str">
        <v>Unavailable</v>
      </c>
    </row>
    <row r="2261" spans="1:13">
      <c r="A2261" s="9" t="s">
        <v>717</v>
      </c>
      <c r="B2261" s="10" t="s">
        <v>718</v>
      </c>
      <c r="C2261">
        <v>2019</v>
      </c>
      <c r="D2261" t="s">
        <v>26</v>
      </c>
      <c r="E2261" s="3">
        <v>33965910</v>
      </c>
      <c r="F2261" s="3">
        <v>33965910</v>
      </c>
      <c r="G2261">
        <v>17843320</v>
      </c>
      <c r="H2261">
        <v>0</v>
      </c>
      <c r="I2261">
        <v>4742403</v>
      </c>
      <c r="J2261">
        <v>4332352</v>
      </c>
      <c r="K2261">
        <v>1</v>
      </c>
      <c r="L2261">
        <v>0.13962243299999999</v>
      </c>
      <c r="M2261">
        <v>0.12755000499999999</v>
      </c>
    </row>
    <row r="2262" spans="1:13">
      <c r="A2262" s="9" t="s">
        <v>719</v>
      </c>
      <c r="B2262" s="10" t="s">
        <v>720</v>
      </c>
      <c r="C2262">
        <v>2019</v>
      </c>
      <c r="D2262" t="s">
        <v>26</v>
      </c>
      <c r="E2262" s="3" t="str">
        <v>Unavailable</v>
      </c>
      <c r="F2262" s="3" t="str">
        <v>Unavailable</v>
      </c>
      <c r="G2262" t="str">
        <v>Unavailable</v>
      </c>
      <c r="H2262" t="str">
        <v>Unavailable</v>
      </c>
      <c r="I2262" t="str">
        <v>Unavailable</v>
      </c>
      <c r="J2262" t="str">
        <v>Unavailable</v>
      </c>
      <c r="K2262" t="str">
        <v>Unavailable</v>
      </c>
      <c r="L2262" t="str">
        <v>Unavailable</v>
      </c>
      <c r="M2262" t="str">
        <v>Unavailable</v>
      </c>
    </row>
    <row r="2263" spans="1:13">
      <c r="A2263" s="9" t="s">
        <v>721</v>
      </c>
      <c r="B2263" s="10" t="s">
        <v>722</v>
      </c>
      <c r="C2263">
        <v>2019</v>
      </c>
      <c r="D2263" t="s">
        <v>26</v>
      </c>
      <c r="E2263" s="3" t="str">
        <v>Unavailable</v>
      </c>
      <c r="F2263" s="3" t="str">
        <v>Unavailable</v>
      </c>
      <c r="G2263" t="str">
        <v>Unavailable</v>
      </c>
      <c r="H2263" t="str">
        <v>Unavailable</v>
      </c>
      <c r="I2263" t="str">
        <v>Unavailable</v>
      </c>
      <c r="J2263" t="str">
        <v>Unavailable</v>
      </c>
      <c r="K2263" t="str">
        <v>Unavailable</v>
      </c>
      <c r="L2263" t="str">
        <v>Unavailable</v>
      </c>
      <c r="M2263" t="str">
        <v>Unavailable</v>
      </c>
    </row>
    <row r="2264" spans="1:13">
      <c r="A2264" s="9" t="s">
        <v>723</v>
      </c>
      <c r="B2264" s="10" t="s">
        <v>724</v>
      </c>
      <c r="C2264">
        <v>2019</v>
      </c>
      <c r="D2264" t="s">
        <v>26</v>
      </c>
      <c r="E2264" s="3" t="str">
        <v>Unavailable</v>
      </c>
      <c r="F2264" s="3" t="str">
        <v>Unavailable</v>
      </c>
      <c r="G2264" t="str">
        <v>Unavailable</v>
      </c>
      <c r="H2264" t="str">
        <v>Unavailable</v>
      </c>
      <c r="I2264" t="str">
        <v>Unavailable</v>
      </c>
      <c r="J2264" t="str">
        <v>Unavailable</v>
      </c>
      <c r="K2264" t="str">
        <v>Unavailable</v>
      </c>
      <c r="L2264" t="str">
        <v>Unavailable</v>
      </c>
      <c r="M2264" t="str">
        <v>Unavailable</v>
      </c>
    </row>
    <row r="2265" spans="1:13">
      <c r="A2265" s="9" t="s">
        <v>725</v>
      </c>
      <c r="B2265" s="10" t="s">
        <v>726</v>
      </c>
      <c r="C2265">
        <v>2019</v>
      </c>
      <c r="D2265" t="s">
        <v>26</v>
      </c>
      <c r="E2265" s="3" t="str">
        <v>Unavailable</v>
      </c>
      <c r="F2265" s="3" t="str">
        <v>Unavailable</v>
      </c>
      <c r="G2265" t="str">
        <v>Unavailable</v>
      </c>
      <c r="H2265" t="str">
        <v>Unavailable</v>
      </c>
      <c r="I2265" t="str">
        <v>Unavailable</v>
      </c>
      <c r="J2265" t="str">
        <v>Unavailable</v>
      </c>
      <c r="K2265" t="str">
        <v>Unavailable</v>
      </c>
      <c r="L2265" t="str">
        <v>Unavailable</v>
      </c>
      <c r="M2265" t="str">
        <v>Unavailable</v>
      </c>
    </row>
    <row r="2266" spans="1:13">
      <c r="A2266" s="9" t="s">
        <v>727</v>
      </c>
      <c r="B2266" s="10" t="s">
        <v>728</v>
      </c>
      <c r="C2266">
        <v>2019</v>
      </c>
      <c r="D2266" t="s">
        <v>26</v>
      </c>
      <c r="E2266" s="3" t="str">
        <v>Unavailable</v>
      </c>
      <c r="F2266" s="3" t="str">
        <v>Unavailable</v>
      </c>
      <c r="G2266" t="str">
        <v>Unavailable</v>
      </c>
      <c r="H2266" t="str">
        <v>Unavailable</v>
      </c>
      <c r="I2266" t="str">
        <v>Unavailable</v>
      </c>
      <c r="J2266" t="str">
        <v>Unavailable</v>
      </c>
      <c r="K2266" t="str">
        <v>Unavailable</v>
      </c>
      <c r="L2266" t="str">
        <v>Unavailable</v>
      </c>
      <c r="M2266" t="str">
        <v>Unavailable</v>
      </c>
    </row>
    <row r="2267" spans="1:13">
      <c r="A2267" s="9" t="s">
        <v>729</v>
      </c>
      <c r="B2267" s="10" t="s">
        <v>730</v>
      </c>
      <c r="C2267">
        <v>2019</v>
      </c>
      <c r="D2267" t="s">
        <v>26</v>
      </c>
      <c r="E2267" s="3" t="str">
        <v>Unavailable</v>
      </c>
      <c r="F2267" s="3" t="str">
        <v>Unavailable</v>
      </c>
      <c r="G2267" t="str">
        <v>Unavailable</v>
      </c>
      <c r="H2267" t="str">
        <v>Unavailable</v>
      </c>
      <c r="I2267" t="str">
        <v>Unavailable</v>
      </c>
      <c r="J2267" t="str">
        <v>Unavailable</v>
      </c>
      <c r="K2267" t="str">
        <v>Unavailable</v>
      </c>
      <c r="L2267" t="str">
        <v>Unavailable</v>
      </c>
      <c r="M2267" t="str">
        <v>Unavailable</v>
      </c>
    </row>
    <row r="2268" spans="1:13">
      <c r="A2268" s="9" t="s">
        <v>731</v>
      </c>
      <c r="B2268" s="10" t="s">
        <v>732</v>
      </c>
      <c r="C2268">
        <v>2019</v>
      </c>
      <c r="D2268" t="s">
        <v>26</v>
      </c>
      <c r="E2268" s="3" t="str">
        <v>Unavailable</v>
      </c>
      <c r="F2268" s="3" t="str">
        <v>Unavailable</v>
      </c>
      <c r="G2268" t="str">
        <v>Unavailable</v>
      </c>
      <c r="H2268" t="str">
        <v>Unavailable</v>
      </c>
      <c r="I2268" t="str">
        <v>Unavailable</v>
      </c>
      <c r="J2268" t="str">
        <v>Unavailable</v>
      </c>
      <c r="K2268" t="str">
        <v>Unavailable</v>
      </c>
      <c r="L2268" t="str">
        <v>Unavailable</v>
      </c>
      <c r="M2268" t="str">
        <v>Unavailable</v>
      </c>
    </row>
    <row r="2269" spans="1:13">
      <c r="A2269" s="9" t="s">
        <v>733</v>
      </c>
      <c r="B2269" s="10" t="s">
        <v>734</v>
      </c>
      <c r="C2269">
        <v>2019</v>
      </c>
      <c r="D2269" t="s">
        <v>26</v>
      </c>
      <c r="E2269" s="3" t="str">
        <v>Unavailable</v>
      </c>
      <c r="F2269" s="3" t="str">
        <v>Unavailable</v>
      </c>
      <c r="G2269" t="str">
        <v>Unavailable</v>
      </c>
      <c r="H2269" t="str">
        <v>Unavailable</v>
      </c>
      <c r="I2269" t="str">
        <v>Unavailable</v>
      </c>
      <c r="J2269" t="str">
        <v>Unavailable</v>
      </c>
      <c r="K2269" t="str">
        <v>Unavailable</v>
      </c>
      <c r="L2269" t="str">
        <v>Unavailable</v>
      </c>
      <c r="M2269" t="str">
        <v>Unavailable</v>
      </c>
    </row>
    <row r="2270" spans="1:13">
      <c r="A2270" s="9" t="s">
        <v>735</v>
      </c>
      <c r="B2270" s="10" t="s">
        <v>736</v>
      </c>
      <c r="C2270">
        <v>2019</v>
      </c>
      <c r="D2270" t="s">
        <v>26</v>
      </c>
      <c r="E2270" s="3" t="str">
        <v>Unavailable</v>
      </c>
      <c r="F2270" s="3" t="str">
        <v>Unavailable</v>
      </c>
      <c r="G2270" t="str">
        <v>Unavailable</v>
      </c>
      <c r="H2270" t="str">
        <v>Unavailable</v>
      </c>
      <c r="I2270" t="str">
        <v>Unavailable</v>
      </c>
      <c r="J2270" t="str">
        <v>Unavailable</v>
      </c>
      <c r="K2270" t="str">
        <v>Unavailable</v>
      </c>
      <c r="L2270" t="str">
        <v>Unavailable</v>
      </c>
      <c r="M2270" t="str">
        <v>Unavailable</v>
      </c>
    </row>
    <row r="2271" spans="1:13">
      <c r="A2271" s="9" t="s">
        <v>737</v>
      </c>
      <c r="B2271" s="10" t="s">
        <v>738</v>
      </c>
      <c r="C2271">
        <v>2019</v>
      </c>
      <c r="D2271" t="s">
        <v>26</v>
      </c>
      <c r="E2271" s="3" t="str">
        <v>Unavailable</v>
      </c>
      <c r="F2271" s="3" t="str">
        <v>Unavailable</v>
      </c>
      <c r="G2271" t="str">
        <v>Unavailable</v>
      </c>
      <c r="H2271" t="str">
        <v>Unavailable</v>
      </c>
      <c r="I2271" t="str">
        <v>Unavailable</v>
      </c>
      <c r="J2271" t="str">
        <v>Unavailable</v>
      </c>
      <c r="K2271" t="str">
        <v>Unavailable</v>
      </c>
      <c r="L2271" t="str">
        <v>Unavailable</v>
      </c>
      <c r="M2271" t="str">
        <v>Unavailable</v>
      </c>
    </row>
    <row r="2272" spans="1:13">
      <c r="A2272" s="9" t="s">
        <v>739</v>
      </c>
      <c r="B2272" s="10" t="s">
        <v>740</v>
      </c>
      <c r="C2272">
        <v>2019</v>
      </c>
      <c r="D2272" t="s">
        <v>26</v>
      </c>
      <c r="E2272" s="3" t="str">
        <v>Unavailable</v>
      </c>
      <c r="F2272" s="3" t="str">
        <v>Unavailable</v>
      </c>
      <c r="G2272" t="str">
        <v>Unavailable</v>
      </c>
      <c r="H2272" t="str">
        <v>Unavailable</v>
      </c>
      <c r="I2272" t="str">
        <v>Unavailable</v>
      </c>
      <c r="J2272" t="str">
        <v>Unavailable</v>
      </c>
      <c r="K2272" t="str">
        <v>Unavailable</v>
      </c>
      <c r="L2272" t="str">
        <v>Unavailable</v>
      </c>
      <c r="M2272" t="str">
        <v>Unavailable</v>
      </c>
    </row>
    <row r="2273" spans="1:13">
      <c r="A2273" s="9" t="s">
        <v>741</v>
      </c>
      <c r="B2273" s="10" t="s">
        <v>742</v>
      </c>
      <c r="C2273">
        <v>2019</v>
      </c>
      <c r="D2273" t="s">
        <v>26</v>
      </c>
      <c r="E2273" s="3" t="str">
        <v>Unavailable</v>
      </c>
      <c r="F2273" s="3" t="str">
        <v>Unavailable</v>
      </c>
      <c r="G2273" t="str">
        <v>Unavailable</v>
      </c>
      <c r="H2273" t="str">
        <v>Unavailable</v>
      </c>
      <c r="I2273" t="str">
        <v>Unavailable</v>
      </c>
      <c r="J2273" t="str">
        <v>Unavailable</v>
      </c>
      <c r="K2273" t="str">
        <v>Unavailable</v>
      </c>
      <c r="L2273" t="str">
        <v>Unavailable</v>
      </c>
      <c r="M2273" t="str">
        <v>Unavailable</v>
      </c>
    </row>
    <row r="2274" spans="1:13">
      <c r="A2274" s="9" t="s">
        <v>743</v>
      </c>
      <c r="B2274" s="10" t="s">
        <v>744</v>
      </c>
      <c r="C2274">
        <v>2019</v>
      </c>
      <c r="D2274" t="s">
        <v>26</v>
      </c>
      <c r="E2274" s="3" t="str">
        <v>Unavailable</v>
      </c>
      <c r="F2274" s="3" t="str">
        <v>Unavailable</v>
      </c>
      <c r="G2274" t="str">
        <v>Unavailable</v>
      </c>
      <c r="H2274" t="str">
        <v>Unavailable</v>
      </c>
      <c r="I2274" t="str">
        <v>Unavailable</v>
      </c>
      <c r="J2274" t="str">
        <v>Unavailable</v>
      </c>
      <c r="K2274" t="str">
        <v>Unavailable</v>
      </c>
      <c r="L2274" t="str">
        <v>Unavailable</v>
      </c>
      <c r="M2274" t="str">
        <v>Unavailable</v>
      </c>
    </row>
    <row r="2275" spans="1:13">
      <c r="A2275" s="9" t="s">
        <v>745</v>
      </c>
      <c r="B2275" s="10" t="s">
        <v>746</v>
      </c>
      <c r="C2275">
        <v>2019</v>
      </c>
      <c r="D2275" t="s">
        <v>26</v>
      </c>
      <c r="E2275" s="3" t="str">
        <v>Unavailable</v>
      </c>
      <c r="F2275" s="3" t="str">
        <v>Unavailable</v>
      </c>
      <c r="G2275" t="str">
        <v>Unavailable</v>
      </c>
      <c r="H2275" t="str">
        <v>Unavailable</v>
      </c>
      <c r="I2275" t="str">
        <v>Unavailable</v>
      </c>
      <c r="J2275" t="str">
        <v>Unavailable</v>
      </c>
      <c r="K2275" t="str">
        <v>Unavailable</v>
      </c>
      <c r="L2275" t="str">
        <v>Unavailable</v>
      </c>
      <c r="M2275" t="str">
        <v>Unavailable</v>
      </c>
    </row>
    <row r="2276" spans="1:13">
      <c r="A2276" s="9" t="s">
        <v>747</v>
      </c>
      <c r="B2276" s="10" t="s">
        <v>748</v>
      </c>
      <c r="C2276">
        <v>2019</v>
      </c>
      <c r="D2276" t="s">
        <v>26</v>
      </c>
      <c r="E2276" s="3" t="str">
        <v>Unavailable</v>
      </c>
      <c r="F2276" s="3" t="str">
        <v>Unavailable</v>
      </c>
      <c r="G2276" t="str">
        <v>Unavailable</v>
      </c>
      <c r="H2276" t="str">
        <v>Unavailable</v>
      </c>
      <c r="I2276" t="str">
        <v>Unavailable</v>
      </c>
      <c r="J2276" t="str">
        <v>Unavailable</v>
      </c>
      <c r="K2276" t="str">
        <v>Unavailable</v>
      </c>
      <c r="L2276" t="str">
        <v>Unavailable</v>
      </c>
      <c r="M2276" t="str">
        <v>Unavailable</v>
      </c>
    </row>
    <row r="2277" spans="1:13">
      <c r="A2277" s="9" t="s">
        <v>749</v>
      </c>
      <c r="B2277" s="10" t="s">
        <v>750</v>
      </c>
      <c r="C2277">
        <v>2019</v>
      </c>
      <c r="D2277" t="s">
        <v>26</v>
      </c>
      <c r="E2277" s="3" t="str">
        <v>Unavailable</v>
      </c>
      <c r="F2277" s="3" t="str">
        <v>Unavailable</v>
      </c>
      <c r="G2277" t="str">
        <v>Unavailable</v>
      </c>
      <c r="H2277" t="str">
        <v>Unavailable</v>
      </c>
      <c r="I2277" t="str">
        <v>Unavailable</v>
      </c>
      <c r="J2277" t="str">
        <v>Unavailable</v>
      </c>
      <c r="K2277" t="str">
        <v>Unavailable</v>
      </c>
      <c r="L2277" t="str">
        <v>Unavailable</v>
      </c>
      <c r="M2277" t="str">
        <v>Unavailable</v>
      </c>
    </row>
    <row r="2278" spans="1:13">
      <c r="A2278" s="9" t="s">
        <v>751</v>
      </c>
      <c r="B2278" s="10" t="s">
        <v>752</v>
      </c>
      <c r="C2278">
        <v>2019</v>
      </c>
      <c r="D2278" t="s">
        <v>26</v>
      </c>
      <c r="E2278" s="3" t="str">
        <v>Unavailable</v>
      </c>
      <c r="F2278" s="3" t="str">
        <v>Unavailable</v>
      </c>
      <c r="G2278" t="str">
        <v>Unavailable</v>
      </c>
      <c r="H2278" t="str">
        <v>Unavailable</v>
      </c>
      <c r="I2278" t="str">
        <v>Unavailable</v>
      </c>
      <c r="J2278" t="str">
        <v>Unavailable</v>
      </c>
      <c r="K2278" t="str">
        <v>Unavailable</v>
      </c>
      <c r="L2278" t="str">
        <v>Unavailable</v>
      </c>
      <c r="M2278" t="str">
        <v>Unavailable</v>
      </c>
    </row>
    <row r="2279" spans="1:13">
      <c r="A2279" s="9" t="s">
        <v>753</v>
      </c>
      <c r="B2279" s="10" t="s">
        <v>754</v>
      </c>
      <c r="C2279">
        <v>2019</v>
      </c>
      <c r="D2279" t="s">
        <v>26</v>
      </c>
      <c r="E2279" s="3" t="str">
        <v>Unavailable</v>
      </c>
      <c r="F2279" s="3" t="str">
        <v>Unavailable</v>
      </c>
      <c r="G2279" t="str">
        <v>Unavailable</v>
      </c>
      <c r="H2279" t="str">
        <v>Unavailable</v>
      </c>
      <c r="I2279" t="str">
        <v>Unavailable</v>
      </c>
      <c r="J2279" t="str">
        <v>Unavailable</v>
      </c>
      <c r="K2279" t="str">
        <v>Unavailable</v>
      </c>
      <c r="L2279" t="str">
        <v>Unavailable</v>
      </c>
      <c r="M2279" t="str">
        <v>Unavailable</v>
      </c>
    </row>
    <row r="2280" spans="1:13">
      <c r="A2280" s="9" t="s">
        <v>755</v>
      </c>
      <c r="B2280" s="10" t="s">
        <v>756</v>
      </c>
      <c r="C2280">
        <v>2019</v>
      </c>
      <c r="D2280" t="s">
        <v>26</v>
      </c>
      <c r="E2280" s="3" t="str">
        <v>Unavailable</v>
      </c>
      <c r="F2280" s="3" t="str">
        <v>Unavailable</v>
      </c>
      <c r="G2280" t="str">
        <v>Unavailable</v>
      </c>
      <c r="H2280" t="str">
        <v>Unavailable</v>
      </c>
      <c r="I2280" t="str">
        <v>Unavailable</v>
      </c>
      <c r="J2280" t="str">
        <v>Unavailable</v>
      </c>
      <c r="K2280" t="str">
        <v>Unavailable</v>
      </c>
      <c r="L2280" t="str">
        <v>Unavailable</v>
      </c>
      <c r="M2280" t="str">
        <v>Unavailable</v>
      </c>
    </row>
    <row r="2281" spans="1:13">
      <c r="A2281" s="9" t="s">
        <v>757</v>
      </c>
      <c r="B2281" s="10" t="s">
        <v>758</v>
      </c>
      <c r="C2281">
        <v>2019</v>
      </c>
      <c r="D2281" t="s">
        <v>26</v>
      </c>
      <c r="E2281" s="3" t="str">
        <v>Unavailable</v>
      </c>
      <c r="F2281" s="3" t="str">
        <v>Unavailable</v>
      </c>
      <c r="G2281" t="str">
        <v>Unavailable</v>
      </c>
      <c r="H2281" t="str">
        <v>Unavailable</v>
      </c>
      <c r="I2281" t="str">
        <v>Unavailable</v>
      </c>
      <c r="J2281" t="str">
        <v>Unavailable</v>
      </c>
      <c r="K2281" t="str">
        <v>Unavailable</v>
      </c>
      <c r="L2281" t="str">
        <v>Unavailable</v>
      </c>
      <c r="M2281" t="str">
        <v>Unavailable</v>
      </c>
    </row>
    <row r="2282" spans="1:13">
      <c r="A2282" s="9" t="s">
        <v>759</v>
      </c>
      <c r="B2282" s="10" t="s">
        <v>760</v>
      </c>
      <c r="C2282">
        <v>2019</v>
      </c>
      <c r="D2282" t="s">
        <v>26</v>
      </c>
      <c r="E2282" s="3" t="str">
        <v>Unavailable</v>
      </c>
      <c r="F2282" s="3" t="str">
        <v>Unavailable</v>
      </c>
      <c r="G2282" t="str">
        <v>Unavailable</v>
      </c>
      <c r="H2282" t="str">
        <v>Unavailable</v>
      </c>
      <c r="I2282" t="str">
        <v>Unavailable</v>
      </c>
      <c r="J2282" t="str">
        <v>Unavailable</v>
      </c>
      <c r="K2282" t="str">
        <v>Unavailable</v>
      </c>
      <c r="L2282" t="str">
        <v>Unavailable</v>
      </c>
      <c r="M2282" t="str">
        <v>Unavailable</v>
      </c>
    </row>
    <row r="2283" spans="1:13">
      <c r="A2283" s="9" t="s">
        <v>761</v>
      </c>
      <c r="B2283" s="10" t="s">
        <v>762</v>
      </c>
      <c r="C2283">
        <v>2019</v>
      </c>
      <c r="D2283" t="s">
        <v>26</v>
      </c>
      <c r="E2283" s="3" t="str">
        <v>Unavailable</v>
      </c>
      <c r="F2283" s="3" t="str">
        <v>Unavailable</v>
      </c>
      <c r="G2283" t="str">
        <v>Unavailable</v>
      </c>
      <c r="H2283" t="str">
        <v>Unavailable</v>
      </c>
      <c r="I2283" t="str">
        <v>Unavailable</v>
      </c>
      <c r="J2283" t="str">
        <v>Unavailable</v>
      </c>
      <c r="K2283" t="str">
        <v>Unavailable</v>
      </c>
      <c r="L2283" t="str">
        <v>Unavailable</v>
      </c>
      <c r="M2283" t="str">
        <v>Unavailable</v>
      </c>
    </row>
    <row r="2284" spans="1:13">
      <c r="A2284" s="9" t="s">
        <v>763</v>
      </c>
      <c r="B2284" s="10" t="s">
        <v>764</v>
      </c>
      <c r="C2284">
        <v>2019</v>
      </c>
      <c r="D2284" t="s">
        <v>26</v>
      </c>
      <c r="E2284" s="3" t="str">
        <v>Unavailable</v>
      </c>
      <c r="F2284" s="3" t="str">
        <v>Unavailable</v>
      </c>
      <c r="G2284" t="str">
        <v>Unavailable</v>
      </c>
      <c r="H2284" t="str">
        <v>Unavailable</v>
      </c>
      <c r="I2284" t="str">
        <v>Unavailable</v>
      </c>
      <c r="J2284" t="str">
        <v>Unavailable</v>
      </c>
      <c r="K2284" t="str">
        <v>Unavailable</v>
      </c>
      <c r="L2284" t="str">
        <v>Unavailable</v>
      </c>
      <c r="M2284" t="str">
        <v>Unavailable</v>
      </c>
    </row>
    <row r="2285" spans="1:13">
      <c r="A2285" s="9" t="s">
        <v>765</v>
      </c>
      <c r="B2285" s="10" t="s">
        <v>766</v>
      </c>
      <c r="C2285">
        <v>2019</v>
      </c>
      <c r="D2285" t="s">
        <v>26</v>
      </c>
      <c r="E2285" s="3" t="str">
        <v>Unavailable</v>
      </c>
      <c r="F2285" s="3" t="str">
        <v>Unavailable</v>
      </c>
      <c r="G2285" t="str">
        <v>Unavailable</v>
      </c>
      <c r="H2285" t="str">
        <v>Unavailable</v>
      </c>
      <c r="I2285" t="str">
        <v>Unavailable</v>
      </c>
      <c r="J2285" t="str">
        <v>Unavailable</v>
      </c>
      <c r="K2285" t="str">
        <v>Unavailable</v>
      </c>
      <c r="L2285" t="str">
        <v>Unavailable</v>
      </c>
      <c r="M2285" t="str">
        <v>Unavailable</v>
      </c>
    </row>
    <row r="2286" spans="1:13">
      <c r="A2286" s="9" t="s">
        <v>767</v>
      </c>
      <c r="B2286" s="10" t="s">
        <v>768</v>
      </c>
      <c r="C2286">
        <v>2019</v>
      </c>
      <c r="D2286" t="s">
        <v>26</v>
      </c>
      <c r="E2286" s="3" t="str">
        <v>Unavailable</v>
      </c>
      <c r="F2286" s="3" t="str">
        <v>Unavailable</v>
      </c>
      <c r="G2286" t="str">
        <v>Unavailable</v>
      </c>
      <c r="H2286" t="str">
        <v>Unavailable</v>
      </c>
      <c r="I2286" t="str">
        <v>Unavailable</v>
      </c>
      <c r="J2286" t="str">
        <v>Unavailable</v>
      </c>
      <c r="K2286" t="str">
        <v>Unavailable</v>
      </c>
      <c r="L2286" t="str">
        <v>Unavailable</v>
      </c>
      <c r="M2286" t="str">
        <v>Unavailable</v>
      </c>
    </row>
    <row r="2287" spans="1:13">
      <c r="A2287" s="9" t="s">
        <v>769</v>
      </c>
      <c r="B2287" s="10" t="s">
        <v>770</v>
      </c>
      <c r="C2287">
        <v>2019</v>
      </c>
      <c r="D2287" t="s">
        <v>26</v>
      </c>
      <c r="E2287" s="3" t="str">
        <v>Unavailable</v>
      </c>
      <c r="F2287" s="3" t="str">
        <v>Unavailable</v>
      </c>
      <c r="G2287" t="str">
        <v>Unavailable</v>
      </c>
      <c r="H2287" t="str">
        <v>Unavailable</v>
      </c>
      <c r="I2287" t="str">
        <v>Unavailable</v>
      </c>
      <c r="J2287" t="str">
        <v>Unavailable</v>
      </c>
      <c r="K2287" t="str">
        <v>Unavailable</v>
      </c>
      <c r="L2287" t="str">
        <v>Unavailable</v>
      </c>
      <c r="M2287" t="str">
        <v>Unavailable</v>
      </c>
    </row>
    <row r="2288" spans="1:13">
      <c r="A2288" s="9" t="s">
        <v>771</v>
      </c>
      <c r="B2288" s="10" t="s">
        <v>772</v>
      </c>
      <c r="C2288">
        <v>2019</v>
      </c>
      <c r="D2288" t="s">
        <v>26</v>
      </c>
      <c r="E2288" s="3" t="str">
        <v>Unavailable</v>
      </c>
      <c r="F2288" s="3" t="str">
        <v>Unavailable</v>
      </c>
      <c r="G2288" t="str">
        <v>Unavailable</v>
      </c>
      <c r="H2288" t="str">
        <v>Unavailable</v>
      </c>
      <c r="I2288" t="str">
        <v>Unavailable</v>
      </c>
      <c r="J2288" t="str">
        <v>Unavailable</v>
      </c>
      <c r="K2288" t="str">
        <v>Unavailable</v>
      </c>
      <c r="L2288" t="str">
        <v>Unavailable</v>
      </c>
      <c r="M2288" t="str">
        <v>Unavailable</v>
      </c>
    </row>
    <row r="2289" spans="1:13">
      <c r="A2289" s="9" t="s">
        <v>773</v>
      </c>
      <c r="B2289" s="10" t="s">
        <v>774</v>
      </c>
      <c r="C2289">
        <v>2019</v>
      </c>
      <c r="D2289" t="s">
        <v>26</v>
      </c>
      <c r="E2289" s="3" t="str">
        <v>Unavailable</v>
      </c>
      <c r="F2289" s="3" t="str">
        <v>Unavailable</v>
      </c>
      <c r="G2289" t="str">
        <v>Unavailable</v>
      </c>
      <c r="H2289" t="str">
        <v>Unavailable</v>
      </c>
      <c r="I2289" t="str">
        <v>Unavailable</v>
      </c>
      <c r="J2289" t="str">
        <v>Unavailable</v>
      </c>
      <c r="K2289" t="str">
        <v>Unavailable</v>
      </c>
      <c r="L2289" t="str">
        <v>Unavailable</v>
      </c>
      <c r="M2289" t="str">
        <v>Unavailable</v>
      </c>
    </row>
    <row r="2290" spans="1:13">
      <c r="A2290" s="9" t="s">
        <v>775</v>
      </c>
      <c r="B2290" s="10" t="s">
        <v>776</v>
      </c>
      <c r="C2290">
        <v>2019</v>
      </c>
      <c r="D2290" t="s">
        <v>26</v>
      </c>
      <c r="E2290" s="3" t="str">
        <v>Unavailable</v>
      </c>
      <c r="F2290" s="3" t="str">
        <v>Unavailable</v>
      </c>
      <c r="G2290" t="str">
        <v>Unavailable</v>
      </c>
      <c r="H2290" t="str">
        <v>Unavailable</v>
      </c>
      <c r="I2290" t="str">
        <v>Unavailable</v>
      </c>
      <c r="J2290" t="str">
        <v>Unavailable</v>
      </c>
      <c r="K2290" t="str">
        <v>Unavailable</v>
      </c>
      <c r="L2290" t="str">
        <v>Unavailable</v>
      </c>
      <c r="M2290" t="str">
        <v>Unavailable</v>
      </c>
    </row>
    <row r="2291" spans="1:13">
      <c r="A2291" s="9" t="s">
        <v>777</v>
      </c>
      <c r="B2291" s="10" t="s">
        <v>778</v>
      </c>
      <c r="C2291">
        <v>2019</v>
      </c>
      <c r="D2291" t="s">
        <v>26</v>
      </c>
      <c r="E2291" s="3" t="str">
        <v>Unavailable</v>
      </c>
      <c r="F2291" s="3" t="str">
        <v>Unavailable</v>
      </c>
      <c r="G2291" t="str">
        <v>Unavailable</v>
      </c>
      <c r="H2291" t="str">
        <v>Unavailable</v>
      </c>
      <c r="I2291" t="str">
        <v>Unavailable</v>
      </c>
      <c r="J2291" t="str">
        <v>Unavailable</v>
      </c>
      <c r="K2291" t="str">
        <v>Unavailable</v>
      </c>
      <c r="L2291" t="str">
        <v>Unavailable</v>
      </c>
      <c r="M2291" t="str">
        <v>Unavailable</v>
      </c>
    </row>
    <row r="2292" spans="1:13">
      <c r="A2292" s="9" t="s">
        <v>779</v>
      </c>
      <c r="B2292" s="10" t="s">
        <v>780</v>
      </c>
      <c r="C2292">
        <v>2019</v>
      </c>
      <c r="D2292" t="s">
        <v>26</v>
      </c>
      <c r="E2292" s="3" t="str">
        <v>Unavailable</v>
      </c>
      <c r="F2292" s="3" t="str">
        <v>Unavailable</v>
      </c>
      <c r="G2292" t="str">
        <v>Unavailable</v>
      </c>
      <c r="H2292" t="str">
        <v>Unavailable</v>
      </c>
      <c r="I2292" t="str">
        <v>Unavailable</v>
      </c>
      <c r="J2292" t="str">
        <v>Unavailable</v>
      </c>
      <c r="K2292" t="str">
        <v>Unavailable</v>
      </c>
      <c r="L2292" t="str">
        <v>Unavailable</v>
      </c>
      <c r="M2292" t="str">
        <v>Unavailable</v>
      </c>
    </row>
    <row r="2293" spans="1:13">
      <c r="A2293" s="9" t="s">
        <v>781</v>
      </c>
      <c r="B2293" s="10" t="s">
        <v>782</v>
      </c>
      <c r="C2293">
        <v>2019</v>
      </c>
      <c r="D2293" t="s">
        <v>26</v>
      </c>
      <c r="E2293" s="3" t="str">
        <v>Unavailable</v>
      </c>
      <c r="F2293" s="3" t="str">
        <v>Unavailable</v>
      </c>
      <c r="G2293" t="str">
        <v>Unavailable</v>
      </c>
      <c r="H2293" t="str">
        <v>Unavailable</v>
      </c>
      <c r="I2293" t="str">
        <v>Unavailable</v>
      </c>
      <c r="J2293" t="str">
        <v>Unavailable</v>
      </c>
      <c r="K2293" t="str">
        <v>Unavailable</v>
      </c>
      <c r="L2293" t="str">
        <v>Unavailable</v>
      </c>
      <c r="M2293" t="str">
        <v>Unavailable</v>
      </c>
    </row>
    <row r="2294" spans="1:13">
      <c r="A2294" s="9" t="s">
        <v>24</v>
      </c>
      <c r="B2294" s="10" t="s">
        <v>25</v>
      </c>
      <c r="C2294">
        <v>2018</v>
      </c>
      <c r="D2294" t="s">
        <v>26</v>
      </c>
      <c r="E2294" s="3" cm="1">
        <f t="array" ref="E2294:M2675">_xldudf_WISE(A2:A383, {"Revenue","Gross Profit","General And Administrative Expenses","Interest Expense","Net Income","EBITDA","Gross Profit Ratio","Net Income Ratio","EBITDA Ratio"}, 2018)</f>
        <v>8914831000</v>
      </c>
      <c r="F2294" s="3">
        <v>8914831000</v>
      </c>
      <c r="G2294">
        <v>926271000</v>
      </c>
      <c r="H2294">
        <v>0</v>
      </c>
      <c r="I2294">
        <v>4716085000</v>
      </c>
      <c r="J2294">
        <v>4962236000</v>
      </c>
      <c r="K2294">
        <v>1</v>
      </c>
      <c r="L2294">
        <v>0.52901563699999998</v>
      </c>
      <c r="M2294">
        <v>0.56231980199999998</v>
      </c>
    </row>
    <row r="2295" spans="1:13">
      <c r="A2295" s="9" t="s">
        <v>27</v>
      </c>
      <c r="B2295" s="10" t="s">
        <v>28</v>
      </c>
      <c r="C2295">
        <v>2018</v>
      </c>
      <c r="D2295" t="s">
        <v>26</v>
      </c>
      <c r="E2295" s="3">
        <v>2717930000</v>
      </c>
      <c r="F2295" s="3">
        <v>2717930000</v>
      </c>
      <c r="G2295">
        <v>453586000</v>
      </c>
      <c r="H2295">
        <v>0</v>
      </c>
      <c r="I2295">
        <v>1000307000</v>
      </c>
      <c r="J2295">
        <v>1082922000</v>
      </c>
      <c r="K2295">
        <v>1</v>
      </c>
      <c r="L2295">
        <v>0.36804001600000003</v>
      </c>
      <c r="M2295">
        <v>0.40227305299999999</v>
      </c>
    </row>
    <row r="2296" spans="1:13">
      <c r="A2296" s="9" t="s">
        <v>29</v>
      </c>
      <c r="B2296" s="10" t="s">
        <v>30</v>
      </c>
      <c r="C2296">
        <v>2018</v>
      </c>
      <c r="D2296" t="s">
        <v>26</v>
      </c>
      <c r="E2296" s="3">
        <v>2712760000</v>
      </c>
      <c r="F2296" s="3">
        <v>2712760000</v>
      </c>
      <c r="G2296">
        <v>252001000</v>
      </c>
      <c r="H2296">
        <v>0</v>
      </c>
      <c r="I2296">
        <v>1458718000</v>
      </c>
      <c r="J2296">
        <v>1435812000</v>
      </c>
      <c r="K2296">
        <v>1</v>
      </c>
      <c r="L2296">
        <v>0.53772467899999998</v>
      </c>
      <c r="M2296">
        <v>0.57578149199999995</v>
      </c>
    </row>
    <row r="2297" spans="1:13">
      <c r="A2297" s="9" t="s">
        <v>31</v>
      </c>
      <c r="B2297" s="10" t="s">
        <v>32</v>
      </c>
      <c r="C2297">
        <v>2018</v>
      </c>
      <c r="D2297" t="s">
        <v>26</v>
      </c>
      <c r="E2297" s="3">
        <v>6342637000</v>
      </c>
      <c r="F2297" s="3">
        <v>6342637000</v>
      </c>
      <c r="G2297">
        <v>503046000</v>
      </c>
      <c r="H2297">
        <v>0</v>
      </c>
      <c r="I2297">
        <v>3307054000</v>
      </c>
      <c r="J2297">
        <v>3458691000</v>
      </c>
      <c r="K2297">
        <v>1</v>
      </c>
      <c r="L2297">
        <v>0.52140048400000005</v>
      </c>
      <c r="M2297">
        <v>0.545706778</v>
      </c>
    </row>
    <row r="2298" spans="1:13">
      <c r="A2298" s="9" t="s">
        <v>33</v>
      </c>
      <c r="B2298" s="10" t="s">
        <v>34</v>
      </c>
      <c r="C2298">
        <v>2018</v>
      </c>
      <c r="D2298" t="s">
        <v>26</v>
      </c>
      <c r="E2298" s="3">
        <v>7390867000</v>
      </c>
      <c r="F2298" s="3">
        <v>7390867000</v>
      </c>
      <c r="G2298">
        <v>748180000</v>
      </c>
      <c r="H2298">
        <v>0</v>
      </c>
      <c r="I2298">
        <v>4933108000</v>
      </c>
      <c r="J2298">
        <v>4995017000</v>
      </c>
      <c r="K2298">
        <v>1</v>
      </c>
      <c r="L2298">
        <v>0.66745998799999995</v>
      </c>
      <c r="M2298">
        <v>0.68524748199999996</v>
      </c>
    </row>
    <row r="2299" spans="1:13">
      <c r="A2299" s="9" t="s">
        <v>35</v>
      </c>
      <c r="B2299" s="10" t="s">
        <v>36</v>
      </c>
      <c r="C2299">
        <v>2018</v>
      </c>
      <c r="D2299" t="s">
        <v>26</v>
      </c>
      <c r="E2299" s="3">
        <v>6539649000</v>
      </c>
      <c r="F2299" s="3">
        <v>6539649000</v>
      </c>
      <c r="G2299">
        <v>608217000</v>
      </c>
      <c r="H2299">
        <v>0</v>
      </c>
      <c r="I2299">
        <v>3310164000</v>
      </c>
      <c r="J2299">
        <v>3522907000</v>
      </c>
      <c r="K2299">
        <v>1</v>
      </c>
      <c r="L2299">
        <v>0.50616844999999999</v>
      </c>
      <c r="M2299">
        <v>0.54035835899999995</v>
      </c>
    </row>
    <row r="2300" spans="1:13">
      <c r="A2300" s="9" t="s">
        <v>37</v>
      </c>
      <c r="B2300" s="10" t="s">
        <v>38</v>
      </c>
      <c r="C2300">
        <v>2018</v>
      </c>
      <c r="D2300" t="s">
        <v>26</v>
      </c>
      <c r="E2300" s="3">
        <v>651878436</v>
      </c>
      <c r="F2300" s="3">
        <v>342904959</v>
      </c>
      <c r="G2300">
        <v>0</v>
      </c>
      <c r="H2300">
        <v>0</v>
      </c>
      <c r="I2300">
        <v>154815749</v>
      </c>
      <c r="J2300">
        <v>686694181</v>
      </c>
      <c r="K2300">
        <v>0.52602592800000003</v>
      </c>
      <c r="L2300">
        <v>0.237491748</v>
      </c>
      <c r="M2300">
        <v>1.0534083400000001</v>
      </c>
    </row>
    <row r="2301" spans="1:13">
      <c r="A2301" s="9" t="s">
        <v>39</v>
      </c>
      <c r="B2301" s="10" t="s">
        <v>40</v>
      </c>
      <c r="C2301">
        <v>2018</v>
      </c>
      <c r="D2301" t="s">
        <v>26</v>
      </c>
      <c r="E2301" s="3">
        <v>17271705000</v>
      </c>
      <c r="F2301" s="3">
        <v>17271705000</v>
      </c>
      <c r="G2301">
        <v>1925518000</v>
      </c>
      <c r="H2301">
        <v>0</v>
      </c>
      <c r="I2301">
        <v>10296867000</v>
      </c>
      <c r="J2301">
        <v>10707526000</v>
      </c>
      <c r="K2301">
        <v>1</v>
      </c>
      <c r="L2301">
        <v>0.596169689</v>
      </c>
      <c r="M2301">
        <v>0.62272103400000001</v>
      </c>
    </row>
    <row r="2302" spans="1:13">
      <c r="A2302" s="9" t="s">
        <v>41</v>
      </c>
      <c r="B2302" s="10" t="s">
        <v>42</v>
      </c>
      <c r="C2302">
        <v>2018</v>
      </c>
      <c r="D2302" t="s">
        <v>26</v>
      </c>
      <c r="E2302" s="3">
        <v>3381664000</v>
      </c>
      <c r="F2302" s="3">
        <v>3381664000</v>
      </c>
      <c r="G2302">
        <v>406499000</v>
      </c>
      <c r="H2302">
        <v>0</v>
      </c>
      <c r="I2302">
        <v>1110510000</v>
      </c>
      <c r="J2302">
        <v>1218602000</v>
      </c>
      <c r="K2302">
        <v>1</v>
      </c>
      <c r="L2302">
        <v>0.32839158499999999</v>
      </c>
      <c r="M2302">
        <v>0.36035572999999999</v>
      </c>
    </row>
    <row r="2303" spans="1:13">
      <c r="A2303" s="9" t="s">
        <v>43</v>
      </c>
      <c r="B2303" s="10" t="s">
        <v>44</v>
      </c>
      <c r="C2303">
        <v>2018</v>
      </c>
      <c r="D2303" t="s">
        <v>26</v>
      </c>
      <c r="E2303" s="3">
        <v>4771166000</v>
      </c>
      <c r="F2303" s="3">
        <v>4771166000</v>
      </c>
      <c r="G2303">
        <v>578719000</v>
      </c>
      <c r="H2303">
        <v>0</v>
      </c>
      <c r="I2303">
        <v>2517433000</v>
      </c>
      <c r="J2303">
        <v>2627103000</v>
      </c>
      <c r="K2303">
        <v>1</v>
      </c>
      <c r="L2303">
        <v>0.52763475400000004</v>
      </c>
      <c r="M2303">
        <v>0.56498243800000003</v>
      </c>
    </row>
    <row r="2304" spans="1:13">
      <c r="A2304" s="9" t="s">
        <v>45</v>
      </c>
      <c r="B2304" s="10" t="s">
        <v>46</v>
      </c>
      <c r="C2304">
        <v>2018</v>
      </c>
      <c r="D2304" t="s">
        <v>26</v>
      </c>
      <c r="E2304" s="3">
        <v>19249399000</v>
      </c>
      <c r="F2304" s="3">
        <v>19249399000</v>
      </c>
      <c r="G2304">
        <v>1621589000</v>
      </c>
      <c r="H2304">
        <v>0</v>
      </c>
      <c r="I2304">
        <v>10667316000</v>
      </c>
      <c r="J2304">
        <v>11437444000</v>
      </c>
      <c r="K2304">
        <v>1</v>
      </c>
      <c r="L2304">
        <v>0.55416358700000001</v>
      </c>
      <c r="M2304">
        <v>0.58571392300000003</v>
      </c>
    </row>
    <row r="2305" spans="1:13">
      <c r="A2305" s="9" t="s">
        <v>47</v>
      </c>
      <c r="B2305" s="10" t="s">
        <v>48</v>
      </c>
      <c r="C2305">
        <v>2018</v>
      </c>
      <c r="D2305" t="s">
        <v>26</v>
      </c>
      <c r="E2305" s="3">
        <v>177641000</v>
      </c>
      <c r="F2305" s="3">
        <v>173015000</v>
      </c>
      <c r="G2305">
        <v>14377000</v>
      </c>
      <c r="H2305">
        <v>0</v>
      </c>
      <c r="I2305">
        <v>97613000</v>
      </c>
      <c r="J2305">
        <v>0</v>
      </c>
      <c r="K2305">
        <v>0.97395871499999997</v>
      </c>
      <c r="L2305">
        <v>0.54949589300000001</v>
      </c>
      <c r="M2305">
        <v>0.566631577</v>
      </c>
    </row>
    <row r="2306" spans="1:13">
      <c r="A2306" s="9" t="s">
        <v>49</v>
      </c>
      <c r="B2306" s="10" t="s">
        <v>50</v>
      </c>
      <c r="C2306">
        <v>2018</v>
      </c>
      <c r="D2306" t="s">
        <v>26</v>
      </c>
      <c r="E2306" s="3">
        <v>183200846</v>
      </c>
      <c r="F2306" s="3">
        <v>48722749</v>
      </c>
      <c r="G2306">
        <v>7779027</v>
      </c>
      <c r="H2306">
        <v>131699801</v>
      </c>
      <c r="I2306">
        <v>40727690</v>
      </c>
      <c r="J2306">
        <v>78558458</v>
      </c>
      <c r="K2306">
        <v>0.26595264200000002</v>
      </c>
      <c r="L2306">
        <v>0.22231169200000001</v>
      </c>
      <c r="M2306">
        <v>0.42881056400000001</v>
      </c>
    </row>
    <row r="2307" spans="1:13">
      <c r="A2307" s="9" t="s">
        <v>51</v>
      </c>
      <c r="B2307" s="10" t="s">
        <v>52</v>
      </c>
      <c r="C2307">
        <v>2018</v>
      </c>
      <c r="D2307" t="s">
        <v>26</v>
      </c>
      <c r="E2307" s="3">
        <v>1343760000</v>
      </c>
      <c r="F2307" s="3">
        <v>128377000</v>
      </c>
      <c r="G2307">
        <v>17272000</v>
      </c>
      <c r="H2307">
        <v>59372000</v>
      </c>
      <c r="I2307">
        <v>-39730000</v>
      </c>
      <c r="J2307">
        <v>101483000</v>
      </c>
      <c r="K2307">
        <v>9.5535660999999994E-2</v>
      </c>
      <c r="L2307">
        <v>-2.9566292000000001E-2</v>
      </c>
      <c r="M2307">
        <v>8.3040870000000003E-2</v>
      </c>
    </row>
    <row r="2308" spans="1:13">
      <c r="A2308" s="9" t="s">
        <v>53</v>
      </c>
      <c r="B2308" s="10" t="s">
        <v>54</v>
      </c>
      <c r="C2308">
        <v>2018</v>
      </c>
      <c r="D2308" t="s">
        <v>26</v>
      </c>
      <c r="E2308" s="3">
        <v>833613856</v>
      </c>
      <c r="F2308" s="3">
        <v>235674342</v>
      </c>
      <c r="G2308">
        <v>7818359</v>
      </c>
      <c r="H2308">
        <v>0</v>
      </c>
      <c r="I2308">
        <v>99443935</v>
      </c>
      <c r="J2308">
        <v>215028107</v>
      </c>
      <c r="K2308">
        <v>0.28271404100000003</v>
      </c>
      <c r="L2308">
        <v>0.119292565</v>
      </c>
      <c r="M2308">
        <v>0.259403312</v>
      </c>
    </row>
    <row r="2309" spans="1:13">
      <c r="A2309" s="9" t="s">
        <v>55</v>
      </c>
      <c r="B2309" s="10" t="s">
        <v>56</v>
      </c>
      <c r="C2309">
        <v>2018</v>
      </c>
      <c r="D2309" t="s">
        <v>26</v>
      </c>
      <c r="E2309" s="3">
        <v>605189925</v>
      </c>
      <c r="F2309" s="3">
        <v>154785013</v>
      </c>
      <c r="G2309">
        <v>7379743</v>
      </c>
      <c r="H2309">
        <v>0</v>
      </c>
      <c r="I2309">
        <v>49667629</v>
      </c>
      <c r="J2309">
        <v>109990135</v>
      </c>
      <c r="K2309">
        <v>0.25576270600000001</v>
      </c>
      <c r="L2309">
        <v>8.2069490999999994E-2</v>
      </c>
      <c r="M2309">
        <v>0.180545712</v>
      </c>
    </row>
    <row r="2310" spans="1:13">
      <c r="A2310" s="9" t="s">
        <v>57</v>
      </c>
      <c r="B2310" s="10" t="s">
        <v>58</v>
      </c>
      <c r="C2310">
        <v>2018</v>
      </c>
      <c r="D2310" t="s">
        <v>26</v>
      </c>
      <c r="E2310" s="3">
        <v>14170759920</v>
      </c>
      <c r="F2310" s="3">
        <v>5101882652</v>
      </c>
      <c r="G2310">
        <v>141515057</v>
      </c>
      <c r="H2310">
        <v>1467935557</v>
      </c>
      <c r="I2310">
        <v>1847917080</v>
      </c>
      <c r="J2310">
        <v>7283451321</v>
      </c>
      <c r="K2310">
        <v>0.360028868</v>
      </c>
      <c r="L2310">
        <v>0.13040352699999999</v>
      </c>
      <c r="M2310">
        <v>0.50515879200000002</v>
      </c>
    </row>
    <row r="2311" spans="1:13">
      <c r="A2311" s="9" t="s">
        <v>59</v>
      </c>
      <c r="B2311" s="10" t="s">
        <v>60</v>
      </c>
      <c r="C2311">
        <v>2018</v>
      </c>
      <c r="D2311" t="s">
        <v>26</v>
      </c>
      <c r="E2311" s="3">
        <v>1774514145</v>
      </c>
      <c r="F2311" s="3">
        <v>689560871</v>
      </c>
      <c r="G2311">
        <v>35826714</v>
      </c>
      <c r="H2311">
        <v>70338851</v>
      </c>
      <c r="I2311">
        <v>22475438</v>
      </c>
      <c r="J2311">
        <v>206092487</v>
      </c>
      <c r="K2311">
        <v>0.38859136300000002</v>
      </c>
      <c r="L2311">
        <v>1.2665686000000001E-2</v>
      </c>
      <c r="M2311">
        <v>0.12651279500000001</v>
      </c>
    </row>
    <row r="2312" spans="1:13">
      <c r="A2312" s="9" t="s">
        <v>61</v>
      </c>
      <c r="B2312" s="10" t="s">
        <v>62</v>
      </c>
      <c r="C2312">
        <v>2018</v>
      </c>
      <c r="D2312" t="s">
        <v>26</v>
      </c>
      <c r="E2312" s="3">
        <v>401052000</v>
      </c>
      <c r="F2312" s="3">
        <v>47850000</v>
      </c>
      <c r="G2312">
        <v>22061000</v>
      </c>
      <c r="H2312">
        <v>17559000</v>
      </c>
      <c r="I2312">
        <v>-55431000</v>
      </c>
      <c r="J2312">
        <v>1419999</v>
      </c>
      <c r="K2312">
        <v>0.119311212</v>
      </c>
      <c r="L2312">
        <v>-0.13821399700000001</v>
      </c>
      <c r="M2312">
        <v>-6.0383691000000003E-2</v>
      </c>
    </row>
    <row r="2313" spans="1:13">
      <c r="A2313" s="9" t="s">
        <v>63</v>
      </c>
      <c r="B2313" s="10" t="s">
        <v>64</v>
      </c>
      <c r="C2313">
        <v>2018</v>
      </c>
      <c r="D2313" t="s">
        <v>26</v>
      </c>
      <c r="E2313" s="3">
        <v>774025000</v>
      </c>
      <c r="F2313" s="3">
        <v>98718000</v>
      </c>
      <c r="G2313">
        <v>27458000</v>
      </c>
      <c r="H2313">
        <v>32862000</v>
      </c>
      <c r="I2313">
        <v>-196542000</v>
      </c>
      <c r="J2313">
        <v>-139905000</v>
      </c>
      <c r="K2313">
        <v>0.12753851599999999</v>
      </c>
      <c r="L2313">
        <v>-0.25392203099999999</v>
      </c>
      <c r="M2313">
        <v>-0.16954749499999999</v>
      </c>
    </row>
    <row r="2314" spans="1:13">
      <c r="A2314" s="9" t="s">
        <v>65</v>
      </c>
      <c r="B2314" s="10" t="s">
        <v>66</v>
      </c>
      <c r="C2314">
        <v>2018</v>
      </c>
      <c r="D2314" t="s">
        <v>26</v>
      </c>
      <c r="E2314" s="3">
        <v>534964535</v>
      </c>
      <c r="F2314" s="3">
        <v>46144726</v>
      </c>
      <c r="G2314">
        <v>16066787</v>
      </c>
      <c r="H2314">
        <v>0</v>
      </c>
      <c r="I2314">
        <v>7107266</v>
      </c>
      <c r="J2314">
        <v>30573633</v>
      </c>
      <c r="K2314">
        <v>8.6257542000000006E-2</v>
      </c>
      <c r="L2314">
        <v>1.328549E-2</v>
      </c>
      <c r="M2314">
        <v>8.6257542000000006E-2</v>
      </c>
    </row>
    <row r="2315" spans="1:13">
      <c r="A2315" s="9" t="s">
        <v>67</v>
      </c>
      <c r="B2315" s="10" t="s">
        <v>68</v>
      </c>
      <c r="C2315">
        <v>2018</v>
      </c>
      <c r="D2315" t="s">
        <v>26</v>
      </c>
      <c r="E2315" s="3">
        <v>1953455000</v>
      </c>
      <c r="F2315" s="3">
        <v>155576000</v>
      </c>
      <c r="G2315">
        <v>20355000</v>
      </c>
      <c r="H2315">
        <v>0</v>
      </c>
      <c r="I2315">
        <v>-218353000</v>
      </c>
      <c r="J2315">
        <v>-128399000</v>
      </c>
      <c r="K2315">
        <v>7.9641455999999999E-2</v>
      </c>
      <c r="L2315">
        <v>-0.11177785</v>
      </c>
      <c r="M2315">
        <v>2.7795879999999999E-2</v>
      </c>
    </row>
    <row r="2316" spans="1:13">
      <c r="A2316" s="9" t="s">
        <v>69</v>
      </c>
      <c r="B2316" s="10" t="s">
        <v>70</v>
      </c>
      <c r="C2316">
        <v>2018</v>
      </c>
      <c r="D2316" t="s">
        <v>26</v>
      </c>
      <c r="E2316" s="3">
        <v>705887234</v>
      </c>
      <c r="F2316" s="3">
        <v>102468990</v>
      </c>
      <c r="G2316">
        <v>39252846</v>
      </c>
      <c r="H2316">
        <v>9297281</v>
      </c>
      <c r="I2316">
        <v>7113415</v>
      </c>
      <c r="J2316">
        <v>56050199</v>
      </c>
      <c r="K2316">
        <v>0.145163399</v>
      </c>
      <c r="L2316">
        <v>1.0077268E-2</v>
      </c>
      <c r="M2316">
        <v>4.1143431000000001E-2</v>
      </c>
    </row>
    <row r="2317" spans="1:13">
      <c r="A2317" s="9" t="s">
        <v>71</v>
      </c>
      <c r="B2317" s="10" t="s">
        <v>72</v>
      </c>
      <c r="C2317">
        <v>2018</v>
      </c>
      <c r="D2317" t="s">
        <v>26</v>
      </c>
      <c r="E2317" s="3">
        <v>879528331</v>
      </c>
      <c r="F2317" s="3">
        <v>55816318</v>
      </c>
      <c r="G2317">
        <v>43060918</v>
      </c>
      <c r="H2317">
        <v>10758845</v>
      </c>
      <c r="I2317">
        <v>-21525087</v>
      </c>
      <c r="J2317">
        <v>35555406</v>
      </c>
      <c r="K2317">
        <v>6.3461648999999995E-2</v>
      </c>
      <c r="L2317">
        <v>-2.4473444E-2</v>
      </c>
      <c r="M2317">
        <v>-4.7403560000000003E-3</v>
      </c>
    </row>
    <row r="2318" spans="1:13">
      <c r="A2318" s="9" t="s">
        <v>73</v>
      </c>
      <c r="B2318" s="10" t="s">
        <v>74</v>
      </c>
      <c r="C2318">
        <v>2018</v>
      </c>
      <c r="D2318" t="s">
        <v>26</v>
      </c>
      <c r="E2318" s="3">
        <v>646201904</v>
      </c>
      <c r="F2318" s="3">
        <v>-2071004</v>
      </c>
      <c r="G2318">
        <v>7129157</v>
      </c>
      <c r="H2318">
        <v>12074033</v>
      </c>
      <c r="I2318">
        <v>-168657176</v>
      </c>
      <c r="J2318">
        <v>-106210055</v>
      </c>
      <c r="K2318">
        <v>-3.204887E-3</v>
      </c>
      <c r="L2318">
        <v>-0.26099764600000003</v>
      </c>
      <c r="M2318">
        <v>-5.1650603000000003E-2</v>
      </c>
    </row>
    <row r="2319" spans="1:13">
      <c r="A2319" s="9" t="s">
        <v>75</v>
      </c>
      <c r="B2319" s="10" t="s">
        <v>76</v>
      </c>
      <c r="C2319">
        <v>2018</v>
      </c>
      <c r="D2319" t="s">
        <v>26</v>
      </c>
      <c r="E2319" s="3">
        <v>271922093</v>
      </c>
      <c r="F2319" s="3">
        <v>-43266289</v>
      </c>
      <c r="G2319">
        <v>0</v>
      </c>
      <c r="H2319">
        <v>16415194</v>
      </c>
      <c r="I2319">
        <v>-75789183</v>
      </c>
      <c r="J2319">
        <v>-31505190</v>
      </c>
      <c r="K2319">
        <v>-0.15911281299999999</v>
      </c>
      <c r="L2319">
        <v>-0.27871653299999999</v>
      </c>
      <c r="M2319">
        <v>-0.11586109</v>
      </c>
    </row>
    <row r="2320" spans="1:13">
      <c r="A2320" s="9" t="s">
        <v>77</v>
      </c>
      <c r="B2320" s="10" t="s">
        <v>78</v>
      </c>
      <c r="C2320">
        <v>2018</v>
      </c>
      <c r="D2320" t="s">
        <v>26</v>
      </c>
      <c r="E2320" s="3">
        <v>263377273</v>
      </c>
      <c r="F2320" s="3">
        <v>8063977</v>
      </c>
      <c r="G2320">
        <v>29475998</v>
      </c>
      <c r="H2320">
        <v>0</v>
      </c>
      <c r="I2320">
        <v>-25233338</v>
      </c>
      <c r="J2320">
        <v>104639041</v>
      </c>
      <c r="K2320">
        <v>3.0617589000000001E-2</v>
      </c>
      <c r="L2320">
        <v>-9.5806816000000003E-2</v>
      </c>
      <c r="M2320">
        <v>0.39729715399999999</v>
      </c>
    </row>
    <row r="2321" spans="1:13">
      <c r="A2321" s="9" t="s">
        <v>79</v>
      </c>
      <c r="B2321" s="10" t="s">
        <v>80</v>
      </c>
      <c r="C2321">
        <v>2018</v>
      </c>
      <c r="D2321" t="s">
        <v>26</v>
      </c>
      <c r="E2321" s="3">
        <v>1947609663</v>
      </c>
      <c r="F2321" s="3">
        <v>1424995803</v>
      </c>
      <c r="G2321">
        <v>113413077</v>
      </c>
      <c r="H2321">
        <v>46262485</v>
      </c>
      <c r="I2321">
        <v>-144957446</v>
      </c>
      <c r="J2321">
        <v>237516309</v>
      </c>
      <c r="K2321">
        <v>0.73166396199999995</v>
      </c>
      <c r="L2321">
        <v>-7.4428386999999999E-2</v>
      </c>
      <c r="M2321">
        <v>0.126922486</v>
      </c>
    </row>
    <row r="2322" spans="1:13">
      <c r="A2322" s="9" t="s">
        <v>81</v>
      </c>
      <c r="B2322" s="10" t="s">
        <v>82</v>
      </c>
      <c r="C2322">
        <v>2018</v>
      </c>
      <c r="D2322" t="s">
        <v>26</v>
      </c>
      <c r="E2322" s="3">
        <v>1150946000</v>
      </c>
      <c r="F2322" s="3">
        <v>227526000</v>
      </c>
      <c r="G2322">
        <v>53415000</v>
      </c>
      <c r="H2322">
        <v>26365000</v>
      </c>
      <c r="I2322">
        <v>-76048000</v>
      </c>
      <c r="J2322">
        <v>116832000</v>
      </c>
      <c r="K2322">
        <v>0.19768607699999999</v>
      </c>
      <c r="L2322">
        <v>-6.6074341999999994E-2</v>
      </c>
      <c r="M2322">
        <v>0.111688993</v>
      </c>
    </row>
    <row r="2323" spans="1:13">
      <c r="A2323" s="9" t="s">
        <v>83</v>
      </c>
      <c r="B2323" s="10" t="s">
        <v>84</v>
      </c>
      <c r="C2323">
        <v>2018</v>
      </c>
      <c r="D2323" t="s">
        <v>26</v>
      </c>
      <c r="E2323" s="3">
        <v>799946833</v>
      </c>
      <c r="F2323" s="3">
        <v>305334255</v>
      </c>
      <c r="G2323">
        <v>19096290</v>
      </c>
      <c r="H2323">
        <v>0</v>
      </c>
      <c r="I2323">
        <v>180092445</v>
      </c>
      <c r="J2323">
        <v>312704686</v>
      </c>
      <c r="K2323">
        <v>0.38169318600000002</v>
      </c>
      <c r="L2323">
        <v>0.225130518</v>
      </c>
      <c r="M2323">
        <v>0.39554630800000001</v>
      </c>
    </row>
    <row r="2324" spans="1:13">
      <c r="A2324" s="9" t="s">
        <v>85</v>
      </c>
      <c r="B2324" s="10" t="s">
        <v>1</v>
      </c>
      <c r="C2324">
        <v>2018</v>
      </c>
      <c r="D2324" t="s">
        <v>26</v>
      </c>
      <c r="E2324" s="3">
        <v>1351924291</v>
      </c>
      <c r="F2324" s="3">
        <v>298381195</v>
      </c>
      <c r="G2324">
        <v>10312003</v>
      </c>
      <c r="H2324">
        <v>3655741</v>
      </c>
      <c r="I2324">
        <v>222249855</v>
      </c>
      <c r="J2324">
        <v>228450632</v>
      </c>
      <c r="K2324">
        <v>0.220708509</v>
      </c>
      <c r="L2324">
        <v>0.164395193</v>
      </c>
      <c r="M2324">
        <v>0.169702362</v>
      </c>
    </row>
    <row r="2325" spans="1:13">
      <c r="A2325" s="9" t="s">
        <v>86</v>
      </c>
      <c r="B2325" s="10" t="s">
        <v>87</v>
      </c>
      <c r="C2325">
        <v>2018</v>
      </c>
      <c r="D2325" t="s">
        <v>26</v>
      </c>
      <c r="E2325" s="3">
        <v>39530674</v>
      </c>
      <c r="F2325" s="3">
        <v>10784082</v>
      </c>
      <c r="G2325">
        <v>3796300</v>
      </c>
      <c r="H2325">
        <v>0</v>
      </c>
      <c r="I2325">
        <v>1348875</v>
      </c>
      <c r="J2325">
        <v>2034888</v>
      </c>
      <c r="K2325">
        <v>0.27280288699999999</v>
      </c>
      <c r="L2325">
        <v>3.4122236E-2</v>
      </c>
      <c r="M2325">
        <v>1.1643996E-2</v>
      </c>
    </row>
    <row r="2326" spans="1:13">
      <c r="A2326" s="9" t="s">
        <v>88</v>
      </c>
      <c r="B2326" s="10" t="s">
        <v>89</v>
      </c>
      <c r="C2326">
        <v>2018</v>
      </c>
      <c r="D2326" t="s">
        <v>26</v>
      </c>
      <c r="E2326" s="3">
        <v>494466681</v>
      </c>
      <c r="F2326" s="3">
        <v>43967983</v>
      </c>
      <c r="G2326">
        <v>18130435</v>
      </c>
      <c r="H2326">
        <v>0</v>
      </c>
      <c r="I2326">
        <v>13971594</v>
      </c>
      <c r="J2326">
        <v>20491534</v>
      </c>
      <c r="K2326">
        <v>8.8920012000000007E-2</v>
      </c>
      <c r="L2326">
        <v>2.8255886000000001E-2</v>
      </c>
      <c r="M2326">
        <v>3.8483361000000001E-2</v>
      </c>
    </row>
    <row r="2327" spans="1:13">
      <c r="A2327" s="9" t="s">
        <v>90</v>
      </c>
      <c r="B2327" s="10" t="s">
        <v>91</v>
      </c>
      <c r="C2327">
        <v>2018</v>
      </c>
      <c r="D2327" t="s">
        <v>26</v>
      </c>
      <c r="E2327" s="3" t="str">
        <v>Unavailable</v>
      </c>
      <c r="F2327" s="3" t="str">
        <v>Unavailable</v>
      </c>
      <c r="G2327" t="str">
        <v>Unavailable</v>
      </c>
      <c r="H2327" t="str">
        <v>Unavailable</v>
      </c>
      <c r="I2327" t="str">
        <v>Unavailable</v>
      </c>
      <c r="J2327" t="str">
        <v>Unavailable</v>
      </c>
      <c r="K2327" t="str">
        <v>Unavailable</v>
      </c>
      <c r="L2327" t="str">
        <v>Unavailable</v>
      </c>
      <c r="M2327" t="str">
        <v>Unavailable</v>
      </c>
    </row>
    <row r="2328" spans="1:13">
      <c r="A2328" s="9" t="s">
        <v>92</v>
      </c>
      <c r="B2328" s="10" t="s">
        <v>93</v>
      </c>
      <c r="C2328">
        <v>2018</v>
      </c>
      <c r="D2328" t="s">
        <v>26</v>
      </c>
      <c r="E2328" s="3" t="str">
        <v>Unavailable</v>
      </c>
      <c r="F2328" s="3" t="str">
        <v>Unavailable</v>
      </c>
      <c r="G2328" t="str">
        <v>Unavailable</v>
      </c>
      <c r="H2328" t="str">
        <v>Unavailable</v>
      </c>
      <c r="I2328" t="str">
        <v>Unavailable</v>
      </c>
      <c r="J2328" t="str">
        <v>Unavailable</v>
      </c>
      <c r="K2328" t="str">
        <v>Unavailable</v>
      </c>
      <c r="L2328" t="str">
        <v>Unavailable</v>
      </c>
      <c r="M2328" t="str">
        <v>Unavailable</v>
      </c>
    </row>
    <row r="2329" spans="1:13">
      <c r="A2329" s="9" t="s">
        <v>94</v>
      </c>
      <c r="B2329" s="10" t="s">
        <v>95</v>
      </c>
      <c r="C2329">
        <v>2018</v>
      </c>
      <c r="D2329" t="s">
        <v>26</v>
      </c>
      <c r="E2329" s="3">
        <v>701612727</v>
      </c>
      <c r="F2329" s="3">
        <v>195571256</v>
      </c>
      <c r="G2329">
        <v>11306143</v>
      </c>
      <c r="H2329">
        <v>38342116</v>
      </c>
      <c r="I2329">
        <v>46153843</v>
      </c>
      <c r="J2329">
        <v>220899438</v>
      </c>
      <c r="K2329">
        <v>0.27874530800000002</v>
      </c>
      <c r="L2329">
        <v>6.5782505000000005E-2</v>
      </c>
      <c r="M2329">
        <v>0.31484525400000002</v>
      </c>
    </row>
    <row r="2330" spans="1:13">
      <c r="A2330" s="9" t="s">
        <v>96</v>
      </c>
      <c r="B2330" s="10" t="s">
        <v>97</v>
      </c>
      <c r="C2330">
        <v>2018</v>
      </c>
      <c r="D2330" t="s">
        <v>26</v>
      </c>
      <c r="E2330" s="3">
        <v>169128339000</v>
      </c>
      <c r="F2330" s="3">
        <v>57655481000</v>
      </c>
      <c r="G2330">
        <v>10504993000</v>
      </c>
      <c r="H2330">
        <v>2646115000</v>
      </c>
      <c r="I2330">
        <v>21520678000</v>
      </c>
      <c r="J2330">
        <v>51857947000</v>
      </c>
      <c r="K2330">
        <v>0.34089781400000002</v>
      </c>
      <c r="L2330">
        <v>0.12724466000000001</v>
      </c>
      <c r="M2330">
        <v>0.30235385300000001</v>
      </c>
    </row>
    <row r="2331" spans="1:13">
      <c r="A2331" s="9" t="s">
        <v>98</v>
      </c>
      <c r="B2331" s="10" t="s">
        <v>99</v>
      </c>
      <c r="C2331">
        <v>2018</v>
      </c>
      <c r="D2331" t="s">
        <v>26</v>
      </c>
      <c r="E2331" s="3">
        <v>3859836000</v>
      </c>
      <c r="F2331" s="3">
        <v>2131246000</v>
      </c>
      <c r="G2331">
        <v>150459000</v>
      </c>
      <c r="H2331">
        <v>22588000</v>
      </c>
      <c r="I2331">
        <v>1738438000</v>
      </c>
      <c r="J2331">
        <v>2209899000</v>
      </c>
      <c r="K2331">
        <v>0.55215972899999999</v>
      </c>
      <c r="L2331">
        <v>0.45039167499999999</v>
      </c>
      <c r="M2331">
        <v>0.60449459500000002</v>
      </c>
    </row>
    <row r="2332" spans="1:13">
      <c r="A2332" s="9" t="s">
        <v>100</v>
      </c>
      <c r="B2332" s="10" t="s">
        <v>101</v>
      </c>
      <c r="C2332">
        <v>2018</v>
      </c>
      <c r="D2332" t="s">
        <v>26</v>
      </c>
      <c r="E2332" s="3">
        <v>18994900</v>
      </c>
      <c r="F2332" s="3">
        <v>18991003</v>
      </c>
      <c r="G2332">
        <v>2665991</v>
      </c>
      <c r="H2332">
        <v>0</v>
      </c>
      <c r="I2332">
        <v>14556249</v>
      </c>
      <c r="J2332">
        <v>16153147</v>
      </c>
      <c r="K2332">
        <v>0.99979483999999996</v>
      </c>
      <c r="L2332">
        <v>0.76632406600000003</v>
      </c>
      <c r="M2332">
        <v>0.79270230399999997</v>
      </c>
    </row>
    <row r="2333" spans="1:13">
      <c r="A2333" s="9" t="s">
        <v>102</v>
      </c>
      <c r="B2333" s="10" t="s">
        <v>103</v>
      </c>
      <c r="C2333">
        <v>2018</v>
      </c>
      <c r="D2333" t="s">
        <v>26</v>
      </c>
      <c r="E2333" s="3">
        <v>1028048000</v>
      </c>
      <c r="F2333" s="3">
        <v>107804000</v>
      </c>
      <c r="G2333">
        <v>81311000</v>
      </c>
      <c r="H2333">
        <v>47537000</v>
      </c>
      <c r="I2333">
        <v>-220604000</v>
      </c>
      <c r="J2333">
        <v>42168000</v>
      </c>
      <c r="K2333">
        <v>0.104862808</v>
      </c>
      <c r="L2333">
        <v>-0.214585311</v>
      </c>
      <c r="M2333">
        <v>-0.158950749</v>
      </c>
    </row>
    <row r="2334" spans="1:13">
      <c r="A2334" s="9" t="s">
        <v>104</v>
      </c>
      <c r="B2334" s="10" t="s">
        <v>105</v>
      </c>
      <c r="C2334">
        <v>2018</v>
      </c>
      <c r="D2334" t="s">
        <v>26</v>
      </c>
      <c r="E2334" s="3">
        <v>21814563000</v>
      </c>
      <c r="F2334" s="3">
        <v>3897957000</v>
      </c>
      <c r="G2334">
        <v>248681000</v>
      </c>
      <c r="H2334">
        <v>401767000</v>
      </c>
      <c r="I2334">
        <v>-520380000</v>
      </c>
      <c r="J2334">
        <v>1062809000</v>
      </c>
      <c r="K2334">
        <v>0.17868600000000001</v>
      </c>
      <c r="L2334">
        <v>-2.3854706999999999E-2</v>
      </c>
      <c r="M2334">
        <v>4.8720159999999998E-2</v>
      </c>
    </row>
    <row r="2335" spans="1:13">
      <c r="A2335" s="9" t="s">
        <v>106</v>
      </c>
      <c r="B2335" s="10" t="s">
        <v>107</v>
      </c>
      <c r="C2335">
        <v>2018</v>
      </c>
      <c r="D2335" t="s">
        <v>26</v>
      </c>
      <c r="E2335" s="3">
        <v>11439283000</v>
      </c>
      <c r="F2335" s="3">
        <v>3059343000</v>
      </c>
      <c r="G2335">
        <v>434678000</v>
      </c>
      <c r="H2335">
        <v>706031000</v>
      </c>
      <c r="I2335">
        <v>1202094000</v>
      </c>
      <c r="J2335">
        <v>412610000</v>
      </c>
      <c r="K2335">
        <v>0.26744184900000001</v>
      </c>
      <c r="L2335">
        <v>0.105084733</v>
      </c>
      <c r="M2335">
        <v>0.33833903799999998</v>
      </c>
    </row>
    <row r="2336" spans="1:13">
      <c r="A2336" s="9" t="s">
        <v>108</v>
      </c>
      <c r="B2336" s="10" t="s">
        <v>109</v>
      </c>
      <c r="C2336">
        <v>2018</v>
      </c>
      <c r="D2336" t="s">
        <v>26</v>
      </c>
      <c r="E2336" s="3">
        <v>1274819488</v>
      </c>
      <c r="F2336" s="3">
        <v>620401749</v>
      </c>
      <c r="G2336">
        <v>195399272</v>
      </c>
      <c r="H2336">
        <v>0</v>
      </c>
      <c r="I2336">
        <v>102828944</v>
      </c>
      <c r="J2336">
        <v>162566902</v>
      </c>
      <c r="K2336">
        <v>0.48665850700000002</v>
      </c>
      <c r="L2336">
        <v>8.0661572000000001E-2</v>
      </c>
      <c r="M2336">
        <v>3.2302372000000003E-2</v>
      </c>
    </row>
    <row r="2337" spans="1:13">
      <c r="A2337" s="9" t="s">
        <v>110</v>
      </c>
      <c r="B2337" s="10" t="s">
        <v>111</v>
      </c>
      <c r="C2337">
        <v>2018</v>
      </c>
      <c r="D2337" t="s">
        <v>26</v>
      </c>
      <c r="E2337" s="3">
        <v>1896443376</v>
      </c>
      <c r="F2337" s="3">
        <v>240757919</v>
      </c>
      <c r="G2337">
        <v>92631653</v>
      </c>
      <c r="H2337">
        <v>0</v>
      </c>
      <c r="I2337">
        <v>117147979</v>
      </c>
      <c r="J2337">
        <v>175735125</v>
      </c>
      <c r="K2337">
        <v>0.126952337</v>
      </c>
      <c r="L2337">
        <v>6.1772463E-2</v>
      </c>
      <c r="M2337">
        <v>5.2245751E-2</v>
      </c>
    </row>
    <row r="2338" spans="1:13">
      <c r="A2338" s="9" t="s">
        <v>112</v>
      </c>
      <c r="B2338" s="10" t="s">
        <v>113</v>
      </c>
      <c r="C2338">
        <v>2018</v>
      </c>
      <c r="D2338" t="s">
        <v>26</v>
      </c>
      <c r="E2338" s="3">
        <v>356265039</v>
      </c>
      <c r="F2338" s="3">
        <v>75763064</v>
      </c>
      <c r="G2338">
        <v>13124495</v>
      </c>
      <c r="H2338">
        <v>0</v>
      </c>
      <c r="I2338">
        <v>51147719</v>
      </c>
      <c r="J2338">
        <v>69621654</v>
      </c>
      <c r="K2338">
        <v>0.21265927300000001</v>
      </c>
      <c r="L2338">
        <v>0.14356648399999999</v>
      </c>
      <c r="M2338">
        <v>0.19542095500000001</v>
      </c>
    </row>
    <row r="2339" spans="1:13">
      <c r="A2339" s="9" t="s">
        <v>114</v>
      </c>
      <c r="B2339" s="10" t="s">
        <v>115</v>
      </c>
      <c r="C2339">
        <v>2018</v>
      </c>
      <c r="D2339" t="s">
        <v>26</v>
      </c>
      <c r="E2339" s="3">
        <v>3388158000</v>
      </c>
      <c r="F2339" s="3">
        <v>1406296000</v>
      </c>
      <c r="G2339">
        <v>664848000</v>
      </c>
      <c r="H2339">
        <v>0</v>
      </c>
      <c r="I2339">
        <v>-101888000</v>
      </c>
      <c r="J2339">
        <v>464506000</v>
      </c>
      <c r="K2339">
        <v>0.41506210799999999</v>
      </c>
      <c r="L2339">
        <v>-3.0071797000000001E-2</v>
      </c>
      <c r="M2339">
        <v>0.31897066200000002</v>
      </c>
    </row>
    <row r="2340" spans="1:13">
      <c r="A2340" s="9" t="s">
        <v>116</v>
      </c>
      <c r="B2340" s="10" t="s">
        <v>117</v>
      </c>
      <c r="C2340">
        <v>2018</v>
      </c>
      <c r="D2340" t="s">
        <v>26</v>
      </c>
      <c r="E2340" s="3">
        <v>6439830000</v>
      </c>
      <c r="F2340" s="3">
        <v>782556000</v>
      </c>
      <c r="G2340">
        <v>247737000</v>
      </c>
      <c r="H2340">
        <v>0</v>
      </c>
      <c r="I2340">
        <v>203965000</v>
      </c>
      <c r="J2340">
        <v>1929914000</v>
      </c>
      <c r="K2340">
        <v>0.121518115</v>
      </c>
      <c r="L2340">
        <v>3.167242E-2</v>
      </c>
      <c r="M2340">
        <v>0.29760149000000002</v>
      </c>
    </row>
    <row r="2341" spans="1:13">
      <c r="A2341" s="9" t="s">
        <v>118</v>
      </c>
      <c r="B2341" s="10" t="s">
        <v>119</v>
      </c>
      <c r="C2341">
        <v>2018</v>
      </c>
      <c r="D2341" t="s">
        <v>26</v>
      </c>
      <c r="E2341" s="3" t="str">
        <v>Unavailable</v>
      </c>
      <c r="F2341" s="3" t="str">
        <v>Unavailable</v>
      </c>
      <c r="G2341" t="str">
        <v>Unavailable</v>
      </c>
      <c r="H2341" t="str">
        <v>Unavailable</v>
      </c>
      <c r="I2341" t="str">
        <v>Unavailable</v>
      </c>
      <c r="J2341" t="str">
        <v>Unavailable</v>
      </c>
      <c r="K2341" t="str">
        <v>Unavailable</v>
      </c>
      <c r="L2341" t="str">
        <v>Unavailable</v>
      </c>
      <c r="M2341" t="str">
        <v>Unavailable</v>
      </c>
    </row>
    <row r="2342" spans="1:13">
      <c r="A2342" s="9" t="s">
        <v>120</v>
      </c>
      <c r="B2342" s="10" t="s">
        <v>121</v>
      </c>
      <c r="C2342">
        <v>2018</v>
      </c>
      <c r="D2342" t="s">
        <v>26</v>
      </c>
      <c r="E2342" s="3">
        <v>61187217</v>
      </c>
      <c r="F2342" s="3">
        <v>19236403</v>
      </c>
      <c r="G2342">
        <v>5190219</v>
      </c>
      <c r="H2342">
        <v>0</v>
      </c>
      <c r="I2342">
        <v>-17077728</v>
      </c>
      <c r="J2342">
        <v>18270559</v>
      </c>
      <c r="K2342">
        <v>0.31438597699999998</v>
      </c>
      <c r="L2342">
        <v>-0.27910614099999997</v>
      </c>
      <c r="M2342">
        <v>0.186440723</v>
      </c>
    </row>
    <row r="2343" spans="1:13">
      <c r="A2343" s="9" t="s">
        <v>122</v>
      </c>
      <c r="B2343" s="10" t="s">
        <v>123</v>
      </c>
      <c r="C2343">
        <v>2018</v>
      </c>
      <c r="D2343" t="s">
        <v>26</v>
      </c>
      <c r="E2343" s="3">
        <v>80131972</v>
      </c>
      <c r="F2343" s="3">
        <v>13179484</v>
      </c>
      <c r="G2343">
        <v>2472099</v>
      </c>
      <c r="H2343">
        <v>0</v>
      </c>
      <c r="I2343">
        <v>-26501162</v>
      </c>
      <c r="J2343">
        <v>-12745476</v>
      </c>
      <c r="K2343">
        <v>0.164472228</v>
      </c>
      <c r="L2343">
        <v>-0.33071895499999998</v>
      </c>
      <c r="M2343">
        <v>-7.8416303000000007E-2</v>
      </c>
    </row>
    <row r="2344" spans="1:13">
      <c r="A2344" s="9" t="s">
        <v>124</v>
      </c>
      <c r="B2344" s="10" t="s">
        <v>125</v>
      </c>
      <c r="C2344">
        <v>2018</v>
      </c>
      <c r="D2344" t="s">
        <v>26</v>
      </c>
      <c r="E2344" s="3">
        <v>865023000</v>
      </c>
      <c r="F2344" s="3">
        <v>-95866000</v>
      </c>
      <c r="G2344">
        <v>20033000</v>
      </c>
      <c r="H2344">
        <v>43981000</v>
      </c>
      <c r="I2344">
        <v>-62952000</v>
      </c>
      <c r="J2344">
        <v>122452000</v>
      </c>
      <c r="K2344">
        <v>-0.110824799</v>
      </c>
      <c r="L2344">
        <v>-7.2774943999999994E-2</v>
      </c>
      <c r="M2344">
        <v>-0.27815561</v>
      </c>
    </row>
    <row r="2345" spans="1:13">
      <c r="A2345" s="9" t="s">
        <v>126</v>
      </c>
      <c r="B2345" s="10" t="s">
        <v>127</v>
      </c>
      <c r="C2345">
        <v>2018</v>
      </c>
      <c r="D2345" t="s">
        <v>26</v>
      </c>
      <c r="E2345" s="3">
        <v>44624846</v>
      </c>
      <c r="F2345" s="3">
        <v>44123478</v>
      </c>
      <c r="G2345">
        <v>1337591</v>
      </c>
      <c r="H2345">
        <v>73067</v>
      </c>
      <c r="I2345">
        <v>37011085</v>
      </c>
      <c r="J2345">
        <v>37954962</v>
      </c>
      <c r="K2345">
        <v>0.98876482399999999</v>
      </c>
      <c r="L2345">
        <v>0.82938291799999997</v>
      </c>
      <c r="M2345">
        <v>0.85183939900000005</v>
      </c>
    </row>
    <row r="2346" spans="1:13">
      <c r="A2346" s="9" t="s">
        <v>128</v>
      </c>
      <c r="B2346" s="10" t="s">
        <v>129</v>
      </c>
      <c r="C2346">
        <v>2018</v>
      </c>
      <c r="D2346" t="s">
        <v>26</v>
      </c>
      <c r="E2346" s="3">
        <v>190141871</v>
      </c>
      <c r="F2346" s="3">
        <v>28729465</v>
      </c>
      <c r="G2346">
        <v>37253501</v>
      </c>
      <c r="H2346">
        <v>3549258</v>
      </c>
      <c r="I2346">
        <v>-30082154</v>
      </c>
      <c r="J2346">
        <v>-14609039</v>
      </c>
      <c r="K2346">
        <v>0.15109489000000001</v>
      </c>
      <c r="L2346">
        <v>-0.15820899299999999</v>
      </c>
      <c r="M2346">
        <v>-0.13136779900000001</v>
      </c>
    </row>
    <row r="2347" spans="1:13">
      <c r="A2347" s="9" t="s">
        <v>130</v>
      </c>
      <c r="B2347" s="10" t="s">
        <v>131</v>
      </c>
      <c r="C2347">
        <v>2018</v>
      </c>
      <c r="D2347" t="s">
        <v>26</v>
      </c>
      <c r="E2347" s="3">
        <v>225653951</v>
      </c>
      <c r="F2347" s="3">
        <v>8605809</v>
      </c>
      <c r="G2347">
        <v>10053110</v>
      </c>
      <c r="H2347">
        <v>1324073</v>
      </c>
      <c r="I2347">
        <v>7221260</v>
      </c>
      <c r="J2347">
        <v>9627932</v>
      </c>
      <c r="K2347">
        <v>3.8137195999999998E-2</v>
      </c>
      <c r="L2347">
        <v>3.2001478E-2</v>
      </c>
      <c r="M2347">
        <v>5.1735819000000002E-2</v>
      </c>
    </row>
    <row r="2348" spans="1:13">
      <c r="A2348" s="9" t="s">
        <v>132</v>
      </c>
      <c r="B2348" s="10" t="s">
        <v>133</v>
      </c>
      <c r="C2348">
        <v>2018</v>
      </c>
      <c r="D2348" t="s">
        <v>26</v>
      </c>
      <c r="E2348" s="3">
        <v>98665188</v>
      </c>
      <c r="F2348" s="3">
        <v>29667070</v>
      </c>
      <c r="G2348">
        <v>6161920</v>
      </c>
      <c r="H2348">
        <v>2318812</v>
      </c>
      <c r="I2348">
        <v>30647168</v>
      </c>
      <c r="J2348">
        <v>14930823</v>
      </c>
      <c r="K2348">
        <v>0.30068426999999998</v>
      </c>
      <c r="L2348">
        <v>0.31061784399999998</v>
      </c>
      <c r="M2348">
        <v>0.14851089100000001</v>
      </c>
    </row>
    <row r="2349" spans="1:13">
      <c r="A2349" s="9" t="s">
        <v>134</v>
      </c>
      <c r="B2349" s="10" t="s">
        <v>135</v>
      </c>
      <c r="C2349">
        <v>2018</v>
      </c>
      <c r="D2349" t="s">
        <v>26</v>
      </c>
      <c r="E2349" s="3">
        <v>947594000</v>
      </c>
      <c r="F2349" s="3">
        <v>96110000</v>
      </c>
      <c r="G2349">
        <v>21726000</v>
      </c>
      <c r="H2349">
        <v>16730000</v>
      </c>
      <c r="I2349">
        <v>-232594000</v>
      </c>
      <c r="J2349">
        <v>-2813000</v>
      </c>
      <c r="K2349">
        <v>0.101425294</v>
      </c>
      <c r="L2349">
        <v>-0.245457443</v>
      </c>
      <c r="M2349">
        <v>-4.4297452000000001E-2</v>
      </c>
    </row>
    <row r="2350" spans="1:13">
      <c r="A2350" s="9" t="s">
        <v>136</v>
      </c>
      <c r="B2350" s="10" t="s">
        <v>137</v>
      </c>
      <c r="C2350">
        <v>2018</v>
      </c>
      <c r="D2350" t="s">
        <v>26</v>
      </c>
      <c r="E2350" s="3">
        <v>25871000</v>
      </c>
      <c r="F2350" s="3">
        <v>4636000</v>
      </c>
      <c r="G2350">
        <v>3985000</v>
      </c>
      <c r="H2350">
        <v>0</v>
      </c>
      <c r="I2350">
        <v>104750000</v>
      </c>
      <c r="J2350">
        <v>-11789000</v>
      </c>
      <c r="K2350">
        <v>0.179196784</v>
      </c>
      <c r="L2350">
        <v>4.0489351009999996</v>
      </c>
      <c r="M2350">
        <v>-0.46646824599999998</v>
      </c>
    </row>
    <row r="2351" spans="1:13">
      <c r="A2351" s="9" t="s">
        <v>138</v>
      </c>
      <c r="B2351" s="10" t="s">
        <v>139</v>
      </c>
      <c r="C2351">
        <v>2018</v>
      </c>
      <c r="D2351" t="s">
        <v>26</v>
      </c>
      <c r="E2351" s="3">
        <v>163549190</v>
      </c>
      <c r="F2351" s="3">
        <v>28985099</v>
      </c>
      <c r="G2351">
        <v>25706461</v>
      </c>
      <c r="H2351">
        <v>347826</v>
      </c>
      <c r="I2351">
        <v>-5477684</v>
      </c>
      <c r="J2351">
        <v>2780008</v>
      </c>
      <c r="K2351">
        <v>0.177225574</v>
      </c>
      <c r="L2351">
        <v>-3.3492578000000002E-2</v>
      </c>
      <c r="M2351">
        <v>-1.0267877E-2</v>
      </c>
    </row>
    <row r="2352" spans="1:13">
      <c r="A2352" s="9" t="s">
        <v>140</v>
      </c>
      <c r="B2352" s="10" t="s">
        <v>141</v>
      </c>
      <c r="C2352">
        <v>2018</v>
      </c>
      <c r="D2352" t="s">
        <v>26</v>
      </c>
      <c r="E2352" s="3">
        <v>564704864</v>
      </c>
      <c r="F2352" s="3">
        <v>222065748</v>
      </c>
      <c r="G2352">
        <v>33314979</v>
      </c>
      <c r="H2352">
        <v>50779637</v>
      </c>
      <c r="I2352">
        <v>46745090</v>
      </c>
      <c r="J2352">
        <v>247226852</v>
      </c>
      <c r="K2352">
        <v>0.39324213800000002</v>
      </c>
      <c r="L2352">
        <v>8.2777912999999995E-2</v>
      </c>
      <c r="M2352">
        <v>0.48567459699999999</v>
      </c>
    </row>
    <row r="2353" spans="1:13">
      <c r="A2353" s="9" t="s">
        <v>142</v>
      </c>
      <c r="B2353" s="10" t="s">
        <v>143</v>
      </c>
      <c r="C2353">
        <v>2018</v>
      </c>
      <c r="D2353" t="s">
        <v>26</v>
      </c>
      <c r="E2353" s="3">
        <v>698311000</v>
      </c>
      <c r="F2353" s="3">
        <v>-50256000</v>
      </c>
      <c r="G2353">
        <v>17730000</v>
      </c>
      <c r="H2353">
        <v>28309000</v>
      </c>
      <c r="I2353">
        <v>-122699000</v>
      </c>
      <c r="J2353">
        <v>-63351000</v>
      </c>
      <c r="K2353">
        <v>-7.1967933999999997E-2</v>
      </c>
      <c r="L2353">
        <v>-0.17570824500000001</v>
      </c>
      <c r="M2353">
        <v>-0.12889386</v>
      </c>
    </row>
    <row r="2354" spans="1:13">
      <c r="A2354" s="9" t="s">
        <v>144</v>
      </c>
      <c r="B2354" s="10" t="s">
        <v>145</v>
      </c>
      <c r="C2354">
        <v>2018</v>
      </c>
      <c r="D2354" t="s">
        <v>26</v>
      </c>
      <c r="E2354" s="3">
        <v>624344000</v>
      </c>
      <c r="F2354" s="3">
        <v>127565000</v>
      </c>
      <c r="G2354">
        <v>37146000</v>
      </c>
      <c r="H2354">
        <v>28224000</v>
      </c>
      <c r="I2354">
        <v>35275000</v>
      </c>
      <c r="J2354">
        <v>125638000</v>
      </c>
      <c r="K2354">
        <v>0.20431845300000001</v>
      </c>
      <c r="L2354">
        <v>5.6499302000000001E-2</v>
      </c>
      <c r="M2354">
        <v>0.112132094</v>
      </c>
    </row>
    <row r="2355" spans="1:13">
      <c r="A2355" s="9" t="s">
        <v>146</v>
      </c>
      <c r="B2355" s="10" t="s">
        <v>147</v>
      </c>
      <c r="C2355">
        <v>2018</v>
      </c>
      <c r="D2355" t="s">
        <v>26</v>
      </c>
      <c r="E2355" s="3">
        <v>391170208</v>
      </c>
      <c r="F2355" s="3">
        <v>47908408</v>
      </c>
      <c r="G2355">
        <v>17340028</v>
      </c>
      <c r="H2355">
        <v>4480945</v>
      </c>
      <c r="I2355">
        <v>3761129</v>
      </c>
      <c r="J2355">
        <v>34081648</v>
      </c>
      <c r="K2355">
        <v>0.122474583</v>
      </c>
      <c r="L2355">
        <v>9.6150699999999999E-3</v>
      </c>
      <c r="M2355">
        <v>3.7903559000000003E-2</v>
      </c>
    </row>
    <row r="2356" spans="1:13">
      <c r="A2356" s="9" t="s">
        <v>148</v>
      </c>
      <c r="B2356" s="10" t="s">
        <v>149</v>
      </c>
      <c r="C2356">
        <v>2018</v>
      </c>
      <c r="D2356" t="s">
        <v>26</v>
      </c>
      <c r="E2356" s="3">
        <v>1334778000000</v>
      </c>
      <c r="F2356" s="3">
        <v>839800000000</v>
      </c>
      <c r="G2356">
        <v>31250000000</v>
      </c>
      <c r="H2356">
        <v>2959000000</v>
      </c>
      <c r="I2356">
        <v>416196000000</v>
      </c>
      <c r="J2356">
        <v>843604000000</v>
      </c>
      <c r="K2356">
        <v>0.62916829600000002</v>
      </c>
      <c r="L2356">
        <v>0.311809155</v>
      </c>
      <c r="M2356">
        <v>0.630303316</v>
      </c>
    </row>
    <row r="2357" spans="1:13">
      <c r="A2357" s="9" t="s">
        <v>150</v>
      </c>
      <c r="B2357" s="10" t="s">
        <v>151</v>
      </c>
      <c r="C2357">
        <v>2018</v>
      </c>
      <c r="D2357" t="s">
        <v>26</v>
      </c>
      <c r="E2357" s="3">
        <v>4010322172</v>
      </c>
      <c r="F2357" s="3">
        <v>409918836</v>
      </c>
      <c r="G2357">
        <v>161255677</v>
      </c>
      <c r="H2357">
        <v>0</v>
      </c>
      <c r="I2357">
        <v>109782112</v>
      </c>
      <c r="J2357">
        <v>499751824</v>
      </c>
      <c r="K2357">
        <v>0.10221593599999999</v>
      </c>
      <c r="L2357">
        <v>2.7374886000000001E-2</v>
      </c>
      <c r="M2357">
        <v>0.124801896</v>
      </c>
    </row>
    <row r="2358" spans="1:13">
      <c r="A2358" s="9" t="s">
        <v>152</v>
      </c>
      <c r="B2358" s="10" t="s">
        <v>153</v>
      </c>
      <c r="C2358">
        <v>2018</v>
      </c>
      <c r="D2358" t="s">
        <v>26</v>
      </c>
      <c r="E2358" s="3">
        <v>2948532000</v>
      </c>
      <c r="F2358" s="3">
        <v>410444000</v>
      </c>
      <c r="G2358">
        <v>116164000</v>
      </c>
      <c r="H2358">
        <v>41319000</v>
      </c>
      <c r="I2358">
        <v>115993000</v>
      </c>
      <c r="J2358">
        <v>222022000</v>
      </c>
      <c r="K2358">
        <v>0.13920283</v>
      </c>
      <c r="L2358">
        <v>3.9339236999999999E-2</v>
      </c>
      <c r="M2358">
        <v>6.2473461000000001E-2</v>
      </c>
    </row>
    <row r="2359" spans="1:13">
      <c r="A2359" s="9" t="s">
        <v>154</v>
      </c>
      <c r="B2359" s="10" t="s">
        <v>155</v>
      </c>
      <c r="C2359">
        <v>2018</v>
      </c>
      <c r="D2359" t="s">
        <v>26</v>
      </c>
      <c r="E2359" s="3">
        <v>4313649000</v>
      </c>
      <c r="F2359" s="3">
        <v>706415000</v>
      </c>
      <c r="G2359">
        <v>67390000</v>
      </c>
      <c r="H2359">
        <v>97619000</v>
      </c>
      <c r="I2359">
        <v>-139833000</v>
      </c>
      <c r="J2359">
        <v>97808000</v>
      </c>
      <c r="K2359">
        <v>0.16376274499999999</v>
      </c>
      <c r="L2359">
        <v>-3.2416407000000001E-2</v>
      </c>
      <c r="M2359">
        <v>5.2720561999999999E-2</v>
      </c>
    </row>
    <row r="2360" spans="1:13">
      <c r="A2360" s="9" t="s">
        <v>156</v>
      </c>
      <c r="B2360" s="10" t="s">
        <v>157</v>
      </c>
      <c r="C2360">
        <v>2018</v>
      </c>
      <c r="D2360" t="s">
        <v>26</v>
      </c>
      <c r="E2360" s="3">
        <v>8930414000</v>
      </c>
      <c r="F2360" s="3">
        <v>2683106000</v>
      </c>
      <c r="G2360">
        <v>230902000</v>
      </c>
      <c r="H2360">
        <v>295101000</v>
      </c>
      <c r="I2360">
        <v>864908000</v>
      </c>
      <c r="J2360">
        <v>3347744000</v>
      </c>
      <c r="K2360">
        <v>0.30044587</v>
      </c>
      <c r="L2360">
        <v>9.6849709000000006E-2</v>
      </c>
      <c r="M2360">
        <v>0.25866415599999998</v>
      </c>
    </row>
    <row r="2361" spans="1:13">
      <c r="A2361" s="9" t="s">
        <v>158</v>
      </c>
      <c r="B2361" s="10" t="s">
        <v>159</v>
      </c>
      <c r="C2361">
        <v>2018</v>
      </c>
      <c r="D2361" t="s">
        <v>26</v>
      </c>
      <c r="E2361" s="3">
        <v>1812960000</v>
      </c>
      <c r="F2361" s="3">
        <v>580298000</v>
      </c>
      <c r="G2361">
        <v>29010000</v>
      </c>
      <c r="H2361">
        <v>830000</v>
      </c>
      <c r="I2361">
        <v>218387000</v>
      </c>
      <c r="J2361">
        <v>295863000</v>
      </c>
      <c r="K2361">
        <v>0.320083179</v>
      </c>
      <c r="L2361">
        <v>0.120458808</v>
      </c>
      <c r="M2361">
        <v>0.16319334099999999</v>
      </c>
    </row>
    <row r="2362" spans="1:13">
      <c r="A2362" s="9" t="s">
        <v>160</v>
      </c>
      <c r="B2362" s="10" t="s">
        <v>161</v>
      </c>
      <c r="C2362">
        <v>2018</v>
      </c>
      <c r="D2362" t="s">
        <v>26</v>
      </c>
      <c r="E2362" s="3">
        <v>13722797000</v>
      </c>
      <c r="F2362" s="3">
        <v>5445362000</v>
      </c>
      <c r="G2362">
        <v>89062000</v>
      </c>
      <c r="H2362">
        <v>420251000</v>
      </c>
      <c r="I2362">
        <v>2008869000</v>
      </c>
      <c r="J2362">
        <v>4666670000</v>
      </c>
      <c r="K2362">
        <v>0.39681137900000002</v>
      </c>
      <c r="L2362">
        <v>0.14638918000000001</v>
      </c>
      <c r="M2362">
        <v>0.350981873</v>
      </c>
    </row>
    <row r="2363" spans="1:13">
      <c r="A2363" s="9" t="s">
        <v>162</v>
      </c>
      <c r="B2363" s="10" t="s">
        <v>163</v>
      </c>
      <c r="C2363">
        <v>2018</v>
      </c>
      <c r="D2363" t="s">
        <v>26</v>
      </c>
      <c r="E2363" s="3">
        <v>1091358825</v>
      </c>
      <c r="F2363" s="3">
        <v>239916680</v>
      </c>
      <c r="G2363">
        <v>145095000</v>
      </c>
      <c r="H2363">
        <v>0</v>
      </c>
      <c r="I2363">
        <v>74897529</v>
      </c>
      <c r="J2363">
        <v>113046188</v>
      </c>
      <c r="K2363">
        <v>0.219832996</v>
      </c>
      <c r="L2363">
        <v>6.8627776000000001E-2</v>
      </c>
      <c r="M2363">
        <v>0.10277507</v>
      </c>
    </row>
    <row r="2364" spans="1:13">
      <c r="A2364" s="9" t="s">
        <v>164</v>
      </c>
      <c r="B2364" s="10" t="s">
        <v>165</v>
      </c>
      <c r="C2364">
        <v>2018</v>
      </c>
      <c r="D2364" t="s">
        <v>26</v>
      </c>
      <c r="E2364" s="3">
        <v>144215578</v>
      </c>
      <c r="F2364" s="3">
        <v>32022695</v>
      </c>
      <c r="G2364">
        <v>2501479</v>
      </c>
      <c r="H2364">
        <v>0</v>
      </c>
      <c r="I2364">
        <v>26089995</v>
      </c>
      <c r="J2364">
        <v>30451423</v>
      </c>
      <c r="K2364">
        <v>0.222047406</v>
      </c>
      <c r="L2364">
        <v>0.18090968700000001</v>
      </c>
      <c r="M2364">
        <v>0.21115210600000001</v>
      </c>
    </row>
    <row r="2365" spans="1:13">
      <c r="A2365" s="9" t="s">
        <v>166</v>
      </c>
      <c r="B2365" s="10" t="s">
        <v>167</v>
      </c>
      <c r="C2365">
        <v>2018</v>
      </c>
      <c r="D2365" t="s">
        <v>26</v>
      </c>
      <c r="E2365" s="3">
        <v>581235830</v>
      </c>
      <c r="F2365" s="3">
        <v>169787919</v>
      </c>
      <c r="G2365">
        <v>46160693</v>
      </c>
      <c r="H2365">
        <v>0</v>
      </c>
      <c r="I2365">
        <v>103536029</v>
      </c>
      <c r="J2365">
        <v>147216429</v>
      </c>
      <c r="K2365">
        <v>0.29211536900000001</v>
      </c>
      <c r="L2365">
        <v>0.17813084400000001</v>
      </c>
      <c r="M2365">
        <v>0.25389358699999998</v>
      </c>
    </row>
    <row r="2366" spans="1:13">
      <c r="A2366" s="9" t="s">
        <v>168</v>
      </c>
      <c r="B2366" s="10" t="s">
        <v>169</v>
      </c>
      <c r="C2366">
        <v>2018</v>
      </c>
      <c r="D2366" t="s">
        <v>26</v>
      </c>
      <c r="E2366" s="3" t="str">
        <v>Unavailable</v>
      </c>
      <c r="F2366" s="3" t="str">
        <v>Unavailable</v>
      </c>
      <c r="G2366" t="str">
        <v>Unavailable</v>
      </c>
      <c r="H2366" t="str">
        <v>Unavailable</v>
      </c>
      <c r="I2366" t="str">
        <v>Unavailable</v>
      </c>
      <c r="J2366" t="str">
        <v>Unavailable</v>
      </c>
      <c r="K2366" t="str">
        <v>Unavailable</v>
      </c>
      <c r="L2366" t="str">
        <v>Unavailable</v>
      </c>
      <c r="M2366" t="str">
        <v>Unavailable</v>
      </c>
    </row>
    <row r="2367" spans="1:13">
      <c r="A2367" s="9" t="s">
        <v>170</v>
      </c>
      <c r="B2367" s="10" t="s">
        <v>171</v>
      </c>
      <c r="C2367">
        <v>2018</v>
      </c>
      <c r="D2367" t="s">
        <v>26</v>
      </c>
      <c r="E2367" s="3" t="str">
        <v>Unavailable</v>
      </c>
      <c r="F2367" s="3" t="str">
        <v>Unavailable</v>
      </c>
      <c r="G2367" t="str">
        <v>Unavailable</v>
      </c>
      <c r="H2367" t="str">
        <v>Unavailable</v>
      </c>
      <c r="I2367" t="str">
        <v>Unavailable</v>
      </c>
      <c r="J2367" t="str">
        <v>Unavailable</v>
      </c>
      <c r="K2367" t="str">
        <v>Unavailable</v>
      </c>
      <c r="L2367" t="str">
        <v>Unavailable</v>
      </c>
      <c r="M2367" t="str">
        <v>Unavailable</v>
      </c>
    </row>
    <row r="2368" spans="1:13">
      <c r="A2368" s="9" t="s">
        <v>172</v>
      </c>
      <c r="B2368" s="10" t="s">
        <v>173</v>
      </c>
      <c r="C2368">
        <v>2018</v>
      </c>
      <c r="D2368" t="s">
        <v>26</v>
      </c>
      <c r="E2368" s="3" t="str">
        <v>Unavailable</v>
      </c>
      <c r="F2368" s="3" t="str">
        <v>Unavailable</v>
      </c>
      <c r="G2368" t="str">
        <v>Unavailable</v>
      </c>
      <c r="H2368" t="str">
        <v>Unavailable</v>
      </c>
      <c r="I2368" t="str">
        <v>Unavailable</v>
      </c>
      <c r="J2368" t="str">
        <v>Unavailable</v>
      </c>
      <c r="K2368" t="str">
        <v>Unavailable</v>
      </c>
      <c r="L2368" t="str">
        <v>Unavailable</v>
      </c>
      <c r="M2368" t="str">
        <v>Unavailable</v>
      </c>
    </row>
    <row r="2369" spans="1:13">
      <c r="A2369" s="9" t="s">
        <v>174</v>
      </c>
      <c r="B2369" s="10" t="s">
        <v>175</v>
      </c>
      <c r="C2369">
        <v>2018</v>
      </c>
      <c r="D2369" t="s">
        <v>26</v>
      </c>
      <c r="E2369" s="3">
        <v>7628470000</v>
      </c>
      <c r="F2369" s="3">
        <v>2865437000</v>
      </c>
      <c r="G2369">
        <v>140866000</v>
      </c>
      <c r="H2369">
        <v>44129000</v>
      </c>
      <c r="I2369">
        <v>2413978000</v>
      </c>
      <c r="J2369">
        <v>3631227000</v>
      </c>
      <c r="K2369">
        <v>0.375624077</v>
      </c>
      <c r="L2369">
        <v>0.31644327100000003</v>
      </c>
      <c r="M2369">
        <v>0.47618028299999998</v>
      </c>
    </row>
    <row r="2370" spans="1:13">
      <c r="A2370" s="9" t="s">
        <v>176</v>
      </c>
      <c r="B2370" s="10" t="s">
        <v>177</v>
      </c>
      <c r="C2370">
        <v>2018</v>
      </c>
      <c r="D2370" t="s">
        <v>26</v>
      </c>
      <c r="E2370" s="3">
        <v>541456468</v>
      </c>
      <c r="F2370" s="3">
        <v>83163588</v>
      </c>
      <c r="G2370">
        <v>51423428</v>
      </c>
      <c r="H2370">
        <v>39552412</v>
      </c>
      <c r="I2370">
        <v>-114908287</v>
      </c>
      <c r="J2370">
        <v>-14242070</v>
      </c>
      <c r="K2370">
        <v>0.153592381</v>
      </c>
      <c r="L2370">
        <v>-0.21222073</v>
      </c>
      <c r="M2370">
        <v>-0.12658039400000001</v>
      </c>
    </row>
    <row r="2371" spans="1:13">
      <c r="A2371" s="9" t="s">
        <v>178</v>
      </c>
      <c r="B2371" s="10" t="s">
        <v>179</v>
      </c>
      <c r="C2371">
        <v>2018</v>
      </c>
      <c r="D2371" t="s">
        <v>26</v>
      </c>
      <c r="E2371" s="3">
        <v>5035801237</v>
      </c>
      <c r="F2371" s="3">
        <v>1634778208</v>
      </c>
      <c r="G2371">
        <v>65791746</v>
      </c>
      <c r="H2371">
        <v>279813360</v>
      </c>
      <c r="I2371">
        <v>582952319</v>
      </c>
      <c r="J2371">
        <v>2000362310</v>
      </c>
      <c r="K2371">
        <v>0.32463120200000001</v>
      </c>
      <c r="L2371">
        <v>0.115761582</v>
      </c>
      <c r="M2371">
        <v>0.40141007000000001</v>
      </c>
    </row>
    <row r="2372" spans="1:13">
      <c r="A2372" s="9" t="s">
        <v>180</v>
      </c>
      <c r="B2372" s="10" t="s">
        <v>181</v>
      </c>
      <c r="C2372">
        <v>2018</v>
      </c>
      <c r="D2372" t="s">
        <v>26</v>
      </c>
      <c r="E2372" s="3">
        <v>1083344902</v>
      </c>
      <c r="F2372" s="3">
        <v>180289923</v>
      </c>
      <c r="G2372">
        <v>-36264453</v>
      </c>
      <c r="H2372">
        <v>24493525</v>
      </c>
      <c r="I2372">
        <v>69745673</v>
      </c>
      <c r="J2372">
        <v>121012917</v>
      </c>
      <c r="K2372">
        <v>0.16641969000000001</v>
      </c>
      <c r="L2372">
        <v>6.4379934E-2</v>
      </c>
      <c r="M2372">
        <v>9.8218041000000006E-2</v>
      </c>
    </row>
    <row r="2373" spans="1:13">
      <c r="A2373" s="9" t="s">
        <v>182</v>
      </c>
      <c r="B2373" s="10" t="s">
        <v>183</v>
      </c>
      <c r="C2373">
        <v>2018</v>
      </c>
      <c r="D2373" t="s">
        <v>26</v>
      </c>
      <c r="E2373" s="3">
        <v>2748212000</v>
      </c>
      <c r="F2373" s="3">
        <v>827578000</v>
      </c>
      <c r="G2373">
        <v>23269000</v>
      </c>
      <c r="H2373">
        <v>38515000</v>
      </c>
      <c r="I2373">
        <v>716960000</v>
      </c>
      <c r="J2373">
        <v>908118000</v>
      </c>
      <c r="K2373">
        <v>0.30113324600000002</v>
      </c>
      <c r="L2373">
        <v>0.26088234799999999</v>
      </c>
      <c r="M2373">
        <v>0.36082369199999997</v>
      </c>
    </row>
    <row r="2374" spans="1:13">
      <c r="A2374" s="9" t="s">
        <v>184</v>
      </c>
      <c r="B2374" s="10" t="s">
        <v>185</v>
      </c>
      <c r="C2374">
        <v>2018</v>
      </c>
      <c r="D2374" t="s">
        <v>26</v>
      </c>
      <c r="E2374" s="3">
        <v>621190000</v>
      </c>
      <c r="F2374" s="3">
        <v>57970000</v>
      </c>
      <c r="G2374">
        <v>19752000</v>
      </c>
      <c r="H2374">
        <v>4537000</v>
      </c>
      <c r="I2374">
        <v>8026000</v>
      </c>
      <c r="J2374">
        <v>88387000</v>
      </c>
      <c r="K2374">
        <v>9.3320884000000007E-2</v>
      </c>
      <c r="L2374">
        <v>1.2920363000000001E-2</v>
      </c>
      <c r="M2374">
        <v>5.1336949999999999E-2</v>
      </c>
    </row>
    <row r="2375" spans="1:13">
      <c r="A2375" s="9" t="s">
        <v>186</v>
      </c>
      <c r="B2375" s="10" t="s">
        <v>187</v>
      </c>
      <c r="C2375">
        <v>2018</v>
      </c>
      <c r="D2375" t="s">
        <v>26</v>
      </c>
      <c r="E2375" s="3">
        <v>12263159000</v>
      </c>
      <c r="F2375" s="3">
        <v>3365327000</v>
      </c>
      <c r="G2375">
        <v>343426000</v>
      </c>
      <c r="H2375">
        <v>1004076000</v>
      </c>
      <c r="I2375">
        <v>1702248000</v>
      </c>
      <c r="J2375">
        <v>4914258000</v>
      </c>
      <c r="K2375">
        <v>0.27442578200000001</v>
      </c>
      <c r="L2375">
        <v>0.13880991000000001</v>
      </c>
      <c r="M2375">
        <v>0.415840975</v>
      </c>
    </row>
    <row r="2376" spans="1:13">
      <c r="A2376" s="9" t="s">
        <v>188</v>
      </c>
      <c r="B2376" s="10" t="s">
        <v>189</v>
      </c>
      <c r="C2376">
        <v>2018</v>
      </c>
      <c r="D2376" t="s">
        <v>26</v>
      </c>
      <c r="E2376" s="3">
        <v>117964266</v>
      </c>
      <c r="F2376" s="3">
        <v>25756220</v>
      </c>
      <c r="G2376">
        <v>11997906</v>
      </c>
      <c r="H2376">
        <v>1033293</v>
      </c>
      <c r="I2376">
        <v>4387898</v>
      </c>
      <c r="J2376">
        <v>21761459</v>
      </c>
      <c r="K2376">
        <v>0.218339171</v>
      </c>
      <c r="L2376">
        <v>3.7196841000000001E-2</v>
      </c>
      <c r="M2376">
        <v>6.5370016000000003E-2</v>
      </c>
    </row>
    <row r="2377" spans="1:13">
      <c r="A2377" s="9" t="s">
        <v>190</v>
      </c>
      <c r="B2377" s="10" t="s">
        <v>191</v>
      </c>
      <c r="C2377">
        <v>2018</v>
      </c>
      <c r="D2377" t="s">
        <v>26</v>
      </c>
      <c r="E2377" s="3">
        <v>591857056</v>
      </c>
      <c r="F2377" s="3">
        <v>47365018</v>
      </c>
      <c r="G2377">
        <v>6959216</v>
      </c>
      <c r="H2377">
        <v>6167746</v>
      </c>
      <c r="I2377">
        <v>-80112404</v>
      </c>
      <c r="J2377">
        <v>-41422344</v>
      </c>
      <c r="K2377">
        <v>8.0027799999999996E-2</v>
      </c>
      <c r="L2377">
        <v>-0.13535769</v>
      </c>
      <c r="M2377">
        <v>-6.8519258E-2</v>
      </c>
    </row>
    <row r="2378" spans="1:13">
      <c r="A2378" s="9" t="s">
        <v>192</v>
      </c>
      <c r="B2378" s="10" t="s">
        <v>193</v>
      </c>
      <c r="C2378">
        <v>2018</v>
      </c>
      <c r="D2378" t="s">
        <v>26</v>
      </c>
      <c r="E2378" s="3">
        <v>40998191000</v>
      </c>
      <c r="F2378" s="3">
        <v>2315041000</v>
      </c>
      <c r="G2378">
        <v>149321000</v>
      </c>
      <c r="H2378">
        <v>455542000</v>
      </c>
      <c r="I2378">
        <v>668560000</v>
      </c>
      <c r="J2378">
        <v>3751934000</v>
      </c>
      <c r="K2378">
        <v>5.6466905999999997E-2</v>
      </c>
      <c r="L2378">
        <v>1.6307061000000001E-2</v>
      </c>
      <c r="M2378">
        <v>9.1798026000000005E-2</v>
      </c>
    </row>
    <row r="2379" spans="1:13">
      <c r="A2379" s="9" t="s">
        <v>194</v>
      </c>
      <c r="B2379" s="10" t="s">
        <v>195</v>
      </c>
      <c r="C2379">
        <v>2018</v>
      </c>
      <c r="D2379" t="s">
        <v>26</v>
      </c>
      <c r="E2379" s="3">
        <v>2453680651</v>
      </c>
      <c r="F2379" s="3">
        <v>567655940</v>
      </c>
      <c r="G2379">
        <v>113974756</v>
      </c>
      <c r="H2379">
        <v>0</v>
      </c>
      <c r="I2379">
        <v>92586551</v>
      </c>
      <c r="J2379">
        <v>779428285</v>
      </c>
      <c r="K2379">
        <v>0.23134874499999999</v>
      </c>
      <c r="L2379">
        <v>3.7733741000000001E-2</v>
      </c>
      <c r="M2379">
        <v>0.43237302700000002</v>
      </c>
    </row>
    <row r="2380" spans="1:13">
      <c r="A2380" s="9" t="s">
        <v>196</v>
      </c>
      <c r="B2380" s="10" t="s">
        <v>197</v>
      </c>
      <c r="C2380">
        <v>2018</v>
      </c>
      <c r="D2380" t="s">
        <v>26</v>
      </c>
      <c r="E2380" s="3">
        <v>771129944</v>
      </c>
      <c r="F2380" s="3">
        <v>367514140</v>
      </c>
      <c r="G2380">
        <v>86086336</v>
      </c>
      <c r="H2380">
        <v>0</v>
      </c>
      <c r="I2380">
        <v>273440798</v>
      </c>
      <c r="J2380">
        <v>371614833</v>
      </c>
      <c r="K2380">
        <v>0.476591712</v>
      </c>
      <c r="L2380">
        <v>0.35459756199999998</v>
      </c>
      <c r="M2380">
        <v>0.481909484</v>
      </c>
    </row>
    <row r="2381" spans="1:13">
      <c r="A2381" s="9" t="s">
        <v>198</v>
      </c>
      <c r="B2381" s="10" t="s">
        <v>199</v>
      </c>
      <c r="C2381">
        <v>2018</v>
      </c>
      <c r="D2381" t="s">
        <v>26</v>
      </c>
      <c r="E2381" s="3">
        <v>195976878</v>
      </c>
      <c r="F2381" s="3">
        <v>11882132</v>
      </c>
      <c r="G2381">
        <v>0</v>
      </c>
      <c r="H2381">
        <v>0</v>
      </c>
      <c r="I2381">
        <v>-23554700</v>
      </c>
      <c r="J2381">
        <v>-16881699</v>
      </c>
      <c r="K2381">
        <v>6.0630274999999997E-2</v>
      </c>
      <c r="L2381">
        <v>-0.12019122</v>
      </c>
      <c r="M2381">
        <v>-8.6141279000000001E-2</v>
      </c>
    </row>
    <row r="2382" spans="1:13">
      <c r="A2382" s="9" t="s">
        <v>200</v>
      </c>
      <c r="B2382" s="10" t="s">
        <v>201</v>
      </c>
      <c r="C2382">
        <v>2018</v>
      </c>
      <c r="D2382" t="s">
        <v>26</v>
      </c>
      <c r="E2382" s="3">
        <v>278413000</v>
      </c>
      <c r="F2382" s="3">
        <v>-13953000</v>
      </c>
      <c r="G2382">
        <v>7149000</v>
      </c>
      <c r="H2382">
        <v>25845000</v>
      </c>
      <c r="I2382">
        <v>-83500000</v>
      </c>
      <c r="J2382">
        <v>43700000</v>
      </c>
      <c r="K2382">
        <v>-5.0116194000000003E-2</v>
      </c>
      <c r="L2382">
        <v>-0.29991415599999999</v>
      </c>
      <c r="M2382">
        <v>0.15370690300000001</v>
      </c>
    </row>
    <row r="2383" spans="1:13">
      <c r="A2383" s="9" t="s">
        <v>202</v>
      </c>
      <c r="B2383" s="10" t="s">
        <v>203</v>
      </c>
      <c r="C2383">
        <v>2018</v>
      </c>
      <c r="D2383" t="s">
        <v>26</v>
      </c>
      <c r="E2383" s="3">
        <v>344896896</v>
      </c>
      <c r="F2383" s="3">
        <v>100713446</v>
      </c>
      <c r="G2383">
        <v>23072113</v>
      </c>
      <c r="H2383">
        <v>0</v>
      </c>
      <c r="I2383">
        <v>110966278</v>
      </c>
      <c r="J2383">
        <v>154337489</v>
      </c>
      <c r="K2383">
        <v>0.2920103</v>
      </c>
      <c r="L2383">
        <v>0.32173753799999999</v>
      </c>
      <c r="M2383">
        <v>0.206764685</v>
      </c>
    </row>
    <row r="2384" spans="1:13">
      <c r="A2384" s="9" t="s">
        <v>204</v>
      </c>
      <c r="B2384" s="10" t="s">
        <v>205</v>
      </c>
      <c r="C2384">
        <v>2018</v>
      </c>
      <c r="D2384" t="s">
        <v>26</v>
      </c>
      <c r="E2384" s="3">
        <v>392547887</v>
      </c>
      <c r="F2384" s="3">
        <v>147596222</v>
      </c>
      <c r="G2384">
        <v>40868815</v>
      </c>
      <c r="H2384">
        <v>44779323</v>
      </c>
      <c r="I2384">
        <v>13514135</v>
      </c>
      <c r="J2384">
        <v>119446644</v>
      </c>
      <c r="K2384">
        <v>0.37599545699999998</v>
      </c>
      <c r="L2384">
        <v>3.4426717000000003E-2</v>
      </c>
      <c r="M2384">
        <v>0.147412191</v>
      </c>
    </row>
    <row r="2385" spans="1:13">
      <c r="A2385" s="9" t="s">
        <v>206</v>
      </c>
      <c r="B2385" s="10" t="s">
        <v>207</v>
      </c>
      <c r="C2385">
        <v>2018</v>
      </c>
      <c r="D2385" t="s">
        <v>26</v>
      </c>
      <c r="E2385" s="3">
        <v>164437655</v>
      </c>
      <c r="F2385" s="3">
        <v>48624734</v>
      </c>
      <c r="G2385">
        <v>8691742</v>
      </c>
      <c r="H2385">
        <v>20754028</v>
      </c>
      <c r="I2385">
        <v>10128157</v>
      </c>
      <c r="J2385">
        <v>87822512</v>
      </c>
      <c r="K2385">
        <v>0.29570315899999999</v>
      </c>
      <c r="L2385">
        <v>6.1592687E-2</v>
      </c>
      <c r="M2385">
        <v>0.21487404500000001</v>
      </c>
    </row>
    <row r="2386" spans="1:13">
      <c r="A2386" s="9" t="s">
        <v>208</v>
      </c>
      <c r="B2386" s="10" t="s">
        <v>209</v>
      </c>
      <c r="C2386">
        <v>2018</v>
      </c>
      <c r="D2386" t="s">
        <v>26</v>
      </c>
      <c r="E2386" s="3">
        <v>488512214</v>
      </c>
      <c r="F2386" s="3">
        <v>65035893</v>
      </c>
      <c r="G2386">
        <v>-8000355</v>
      </c>
      <c r="H2386">
        <v>13864802</v>
      </c>
      <c r="I2386">
        <v>34662745</v>
      </c>
      <c r="J2386">
        <v>75562701</v>
      </c>
      <c r="K2386">
        <v>0.13313053599999999</v>
      </c>
      <c r="L2386">
        <v>7.0955739000000004E-2</v>
      </c>
      <c r="M2386">
        <v>0.108451477</v>
      </c>
    </row>
    <row r="2387" spans="1:13">
      <c r="A2387" s="9" t="s">
        <v>210</v>
      </c>
      <c r="B2387" s="10" t="s">
        <v>211</v>
      </c>
      <c r="C2387">
        <v>2018</v>
      </c>
      <c r="D2387" t="s">
        <v>26</v>
      </c>
      <c r="E2387" s="3">
        <v>50486051</v>
      </c>
      <c r="F2387" s="3">
        <v>15865596</v>
      </c>
      <c r="G2387">
        <v>1025819</v>
      </c>
      <c r="H2387">
        <v>435892</v>
      </c>
      <c r="I2387">
        <v>9304248</v>
      </c>
      <c r="J2387">
        <v>15024805</v>
      </c>
      <c r="K2387">
        <v>0.31425702100000003</v>
      </c>
      <c r="L2387">
        <v>0.18429344</v>
      </c>
      <c r="M2387">
        <v>0.197727824</v>
      </c>
    </row>
    <row r="2388" spans="1:13">
      <c r="A2388" s="9" t="s">
        <v>212</v>
      </c>
      <c r="B2388" s="10" t="s">
        <v>213</v>
      </c>
      <c r="C2388">
        <v>2018</v>
      </c>
      <c r="D2388" t="s">
        <v>26</v>
      </c>
      <c r="E2388" s="3">
        <v>600725000</v>
      </c>
      <c r="F2388" s="3">
        <v>37839000</v>
      </c>
      <c r="G2388">
        <v>59185000</v>
      </c>
      <c r="H2388">
        <v>24205000</v>
      </c>
      <c r="I2388">
        <v>-26298000</v>
      </c>
      <c r="J2388">
        <v>149696000</v>
      </c>
      <c r="K2388">
        <v>6.2988888000000007E-2</v>
      </c>
      <c r="L2388">
        <v>-4.3777102999999998E-2</v>
      </c>
      <c r="M2388">
        <v>-2.5970285999999999E-2</v>
      </c>
    </row>
    <row r="2389" spans="1:13">
      <c r="A2389" s="9" t="s">
        <v>214</v>
      </c>
      <c r="B2389" s="10" t="s">
        <v>215</v>
      </c>
      <c r="C2389">
        <v>2018</v>
      </c>
      <c r="D2389" t="s">
        <v>26</v>
      </c>
      <c r="E2389" s="3">
        <v>521216534</v>
      </c>
      <c r="F2389" s="3">
        <v>34088391</v>
      </c>
      <c r="G2389">
        <v>50073579</v>
      </c>
      <c r="H2389">
        <v>0</v>
      </c>
      <c r="I2389">
        <v>-41082447</v>
      </c>
      <c r="J2389">
        <v>184703596</v>
      </c>
      <c r="K2389">
        <v>6.5401591999999995E-2</v>
      </c>
      <c r="L2389">
        <v>-7.8820307000000006E-2</v>
      </c>
      <c r="M2389">
        <v>-5.4081748999999998E-2</v>
      </c>
    </row>
    <row r="2390" spans="1:13">
      <c r="A2390" s="9" t="s">
        <v>216</v>
      </c>
      <c r="B2390" s="10" t="s">
        <v>217</v>
      </c>
      <c r="C2390">
        <v>2018</v>
      </c>
      <c r="D2390" t="s">
        <v>26</v>
      </c>
      <c r="E2390" s="3">
        <v>1119564000</v>
      </c>
      <c r="F2390" s="3">
        <v>537992000</v>
      </c>
      <c r="G2390">
        <v>16390000</v>
      </c>
      <c r="H2390">
        <v>20663000</v>
      </c>
      <c r="I2390">
        <v>400510000</v>
      </c>
      <c r="J2390">
        <v>617762000</v>
      </c>
      <c r="K2390">
        <v>0.48053706600000001</v>
      </c>
      <c r="L2390">
        <v>0.357737476</v>
      </c>
      <c r="M2390">
        <v>0.55941598699999995</v>
      </c>
    </row>
    <row r="2391" spans="1:13">
      <c r="A2391" s="9" t="s">
        <v>218</v>
      </c>
      <c r="B2391" s="10" t="s">
        <v>219</v>
      </c>
      <c r="C2391">
        <v>2018</v>
      </c>
      <c r="D2391" t="s">
        <v>26</v>
      </c>
      <c r="E2391" s="3">
        <v>425729461</v>
      </c>
      <c r="F2391" s="3">
        <v>140351671</v>
      </c>
      <c r="G2391">
        <v>19001521</v>
      </c>
      <c r="H2391">
        <v>0</v>
      </c>
      <c r="I2391">
        <v>120798213</v>
      </c>
      <c r="J2391">
        <v>207910226</v>
      </c>
      <c r="K2391">
        <v>0.32967338200000001</v>
      </c>
      <c r="L2391">
        <v>0.28374407699999998</v>
      </c>
      <c r="M2391">
        <v>0.26280464799999997</v>
      </c>
    </row>
    <row r="2392" spans="1:13">
      <c r="A2392" s="9" t="s">
        <v>220</v>
      </c>
      <c r="B2392" s="10" t="s">
        <v>221</v>
      </c>
      <c r="C2392">
        <v>2018</v>
      </c>
      <c r="D2392" t="s">
        <v>26</v>
      </c>
      <c r="E2392" s="3">
        <v>887723870</v>
      </c>
      <c r="F2392" s="3">
        <v>261692258</v>
      </c>
      <c r="G2392">
        <v>41165570</v>
      </c>
      <c r="H2392">
        <v>21912349</v>
      </c>
      <c r="I2392">
        <v>194782613</v>
      </c>
      <c r="J2392">
        <v>401281432</v>
      </c>
      <c r="K2392">
        <v>0.29479015600000003</v>
      </c>
      <c r="L2392">
        <v>0.21941801899999999</v>
      </c>
      <c r="M2392">
        <v>0.25311357499999998</v>
      </c>
    </row>
    <row r="2393" spans="1:13">
      <c r="A2393" s="9" t="s">
        <v>222</v>
      </c>
      <c r="B2393" s="10" t="s">
        <v>223</v>
      </c>
      <c r="C2393">
        <v>2018</v>
      </c>
      <c r="D2393" t="s">
        <v>26</v>
      </c>
      <c r="E2393" s="3">
        <v>767133519</v>
      </c>
      <c r="F2393" s="3">
        <v>142861070</v>
      </c>
      <c r="G2393">
        <v>9576047</v>
      </c>
      <c r="H2393">
        <v>8807297</v>
      </c>
      <c r="I2393">
        <v>91184733</v>
      </c>
      <c r="J2393">
        <v>305894800</v>
      </c>
      <c r="K2393">
        <v>0.18622712499999999</v>
      </c>
      <c r="L2393">
        <v>0.118864227</v>
      </c>
      <c r="M2393">
        <v>0.38133226100000001</v>
      </c>
    </row>
    <row r="2394" spans="1:13">
      <c r="A2394" s="9" t="s">
        <v>224</v>
      </c>
      <c r="B2394" s="10" t="s">
        <v>225</v>
      </c>
      <c r="C2394">
        <v>2018</v>
      </c>
      <c r="D2394" t="s">
        <v>26</v>
      </c>
      <c r="E2394" s="3">
        <v>565744000</v>
      </c>
      <c r="F2394" s="3">
        <v>131162000</v>
      </c>
      <c r="G2394">
        <v>48358000</v>
      </c>
      <c r="H2394">
        <v>1072000</v>
      </c>
      <c r="I2394">
        <v>69748000</v>
      </c>
      <c r="J2394">
        <v>178839000</v>
      </c>
      <c r="K2394">
        <v>0.23183984299999999</v>
      </c>
      <c r="L2394">
        <v>0.12328544399999999</v>
      </c>
      <c r="M2394">
        <v>0.17571198299999999</v>
      </c>
    </row>
    <row r="2395" spans="1:13">
      <c r="A2395" s="9" t="s">
        <v>226</v>
      </c>
      <c r="B2395" s="10" t="s">
        <v>227</v>
      </c>
      <c r="C2395">
        <v>2018</v>
      </c>
      <c r="D2395" t="s">
        <v>26</v>
      </c>
      <c r="E2395" s="3">
        <v>149444903</v>
      </c>
      <c r="F2395" s="3">
        <v>-25920159</v>
      </c>
      <c r="G2395">
        <v>17857092</v>
      </c>
      <c r="H2395">
        <v>24001444</v>
      </c>
      <c r="I2395">
        <v>-98941141</v>
      </c>
      <c r="J2395">
        <v>34098591</v>
      </c>
      <c r="K2395">
        <v>-0.17344291100000001</v>
      </c>
      <c r="L2395">
        <v>-0.662057648</v>
      </c>
      <c r="M2395">
        <v>-0.48109312900000001</v>
      </c>
    </row>
    <row r="2396" spans="1:13">
      <c r="A2396" s="9" t="s">
        <v>228</v>
      </c>
      <c r="B2396" s="10" t="s">
        <v>229</v>
      </c>
      <c r="C2396">
        <v>2018</v>
      </c>
      <c r="D2396" t="s">
        <v>26</v>
      </c>
      <c r="E2396" s="3">
        <v>137672069</v>
      </c>
      <c r="F2396" s="3">
        <v>-7534571</v>
      </c>
      <c r="G2396">
        <v>21301102</v>
      </c>
      <c r="H2396">
        <v>4851479</v>
      </c>
      <c r="I2396">
        <v>-39511302</v>
      </c>
      <c r="J2396">
        <v>4734118</v>
      </c>
      <c r="K2396">
        <v>-5.4728392000000001E-2</v>
      </c>
      <c r="L2396">
        <v>-0.28699577399999998</v>
      </c>
      <c r="M2396">
        <v>-0.25175638900000002</v>
      </c>
    </row>
    <row r="2397" spans="1:13">
      <c r="A2397" s="9" t="s">
        <v>230</v>
      </c>
      <c r="B2397" s="10" t="s">
        <v>231</v>
      </c>
      <c r="C2397">
        <v>2018</v>
      </c>
      <c r="D2397" t="s">
        <v>26</v>
      </c>
      <c r="E2397" s="3" t="str">
        <v>Unavailable</v>
      </c>
      <c r="F2397" s="3" t="str">
        <v>Unavailable</v>
      </c>
      <c r="G2397" t="str">
        <v>Unavailable</v>
      </c>
      <c r="H2397" t="str">
        <v>Unavailable</v>
      </c>
      <c r="I2397" t="str">
        <v>Unavailable</v>
      </c>
      <c r="J2397" t="str">
        <v>Unavailable</v>
      </c>
      <c r="K2397" t="str">
        <v>Unavailable</v>
      </c>
      <c r="L2397" t="str">
        <v>Unavailable</v>
      </c>
      <c r="M2397" t="str">
        <v>Unavailable</v>
      </c>
    </row>
    <row r="2398" spans="1:13">
      <c r="A2398" s="9" t="s">
        <v>232</v>
      </c>
      <c r="B2398" s="10" t="s">
        <v>233</v>
      </c>
      <c r="C2398">
        <v>2018</v>
      </c>
      <c r="D2398" t="s">
        <v>26</v>
      </c>
      <c r="E2398" s="3">
        <v>7515123857</v>
      </c>
      <c r="F2398" s="3">
        <v>1405632031</v>
      </c>
      <c r="G2398">
        <v>95930627</v>
      </c>
      <c r="H2398">
        <v>4605261</v>
      </c>
      <c r="I2398">
        <v>302601383</v>
      </c>
      <c r="J2398">
        <v>517560236</v>
      </c>
      <c r="K2398">
        <v>0.18704043400000001</v>
      </c>
      <c r="L2398">
        <v>4.0265654999999997E-2</v>
      </c>
      <c r="M2398">
        <v>4.2994084000000002E-2</v>
      </c>
    </row>
    <row r="2399" spans="1:13">
      <c r="A2399" s="9" t="s">
        <v>234</v>
      </c>
      <c r="B2399" s="10" t="s">
        <v>235</v>
      </c>
      <c r="C2399">
        <v>2018</v>
      </c>
      <c r="D2399" t="s">
        <v>26</v>
      </c>
      <c r="E2399" s="3">
        <v>1677018750</v>
      </c>
      <c r="F2399" s="3">
        <v>773498674</v>
      </c>
      <c r="G2399">
        <v>44826843</v>
      </c>
      <c r="H2399">
        <v>6139230</v>
      </c>
      <c r="I2399">
        <v>360206736</v>
      </c>
      <c r="J2399">
        <v>521179324</v>
      </c>
      <c r="K2399">
        <v>0.46123436299999998</v>
      </c>
      <c r="L2399">
        <v>0.21478992799999999</v>
      </c>
      <c r="M2399">
        <v>0.31275535599999998</v>
      </c>
    </row>
    <row r="2400" spans="1:13">
      <c r="A2400" s="9" t="s">
        <v>236</v>
      </c>
      <c r="B2400" s="10" t="s">
        <v>237</v>
      </c>
      <c r="C2400">
        <v>2018</v>
      </c>
      <c r="D2400" t="s">
        <v>26</v>
      </c>
      <c r="E2400" s="3">
        <v>4394080406</v>
      </c>
      <c r="F2400" s="3">
        <v>779612772</v>
      </c>
      <c r="G2400">
        <v>14767451</v>
      </c>
      <c r="H2400">
        <v>10165821</v>
      </c>
      <c r="I2400">
        <v>161192029</v>
      </c>
      <c r="J2400">
        <v>219878039</v>
      </c>
      <c r="K2400">
        <v>0.17742342</v>
      </c>
      <c r="L2400">
        <v>3.6683905000000003E-2</v>
      </c>
      <c r="M2400">
        <v>5.0622179000000003E-2</v>
      </c>
    </row>
    <row r="2401" spans="1:13">
      <c r="A2401" s="9" t="s">
        <v>238</v>
      </c>
      <c r="B2401" s="10" t="s">
        <v>239</v>
      </c>
      <c r="C2401">
        <v>2018</v>
      </c>
      <c r="D2401" t="s">
        <v>26</v>
      </c>
      <c r="E2401" s="3">
        <v>1180942051</v>
      </c>
      <c r="F2401" s="3">
        <v>436335499</v>
      </c>
      <c r="G2401">
        <v>59673852</v>
      </c>
      <c r="H2401">
        <v>11532343</v>
      </c>
      <c r="I2401">
        <v>141758455</v>
      </c>
      <c r="J2401">
        <v>220195277</v>
      </c>
      <c r="K2401">
        <v>0.36948087200000002</v>
      </c>
      <c r="L2401">
        <v>0.120038451</v>
      </c>
      <c r="M2401">
        <v>0.196222433</v>
      </c>
    </row>
    <row r="2402" spans="1:13">
      <c r="A2402" s="9" t="s">
        <v>240</v>
      </c>
      <c r="B2402" s="10" t="s">
        <v>241</v>
      </c>
      <c r="C2402">
        <v>2018</v>
      </c>
      <c r="D2402" t="s">
        <v>26</v>
      </c>
      <c r="E2402" s="3">
        <v>763804127</v>
      </c>
      <c r="F2402" s="3">
        <v>166510121</v>
      </c>
      <c r="G2402">
        <v>15809180</v>
      </c>
      <c r="H2402">
        <v>2464121</v>
      </c>
      <c r="I2402">
        <v>62182388</v>
      </c>
      <c r="J2402">
        <v>159344467</v>
      </c>
      <c r="K2402">
        <v>0.21800107499999999</v>
      </c>
      <c r="L2402">
        <v>8.1411432000000006E-2</v>
      </c>
      <c r="M2402">
        <v>0.211190507</v>
      </c>
    </row>
    <row r="2403" spans="1:13">
      <c r="A2403" s="9" t="s">
        <v>242</v>
      </c>
      <c r="B2403" s="10" t="s">
        <v>243</v>
      </c>
      <c r="C2403">
        <v>2018</v>
      </c>
      <c r="D2403" t="s">
        <v>26</v>
      </c>
      <c r="E2403" s="3">
        <v>1563912387</v>
      </c>
      <c r="F2403" s="3">
        <v>442962876</v>
      </c>
      <c r="G2403">
        <v>16704927</v>
      </c>
      <c r="H2403">
        <v>22148850</v>
      </c>
      <c r="I2403">
        <v>3780978</v>
      </c>
      <c r="J2403">
        <v>89502815</v>
      </c>
      <c r="K2403">
        <v>0.28324021199999999</v>
      </c>
      <c r="L2403">
        <v>2.4176409999999999E-3</v>
      </c>
      <c r="M2403">
        <v>5.6582434000000001E-2</v>
      </c>
    </row>
    <row r="2404" spans="1:13">
      <c r="A2404" s="9" t="s">
        <v>244</v>
      </c>
      <c r="B2404" s="10" t="s">
        <v>245</v>
      </c>
      <c r="C2404">
        <v>2018</v>
      </c>
      <c r="D2404" t="s">
        <v>26</v>
      </c>
      <c r="E2404" s="3">
        <v>893596735</v>
      </c>
      <c r="F2404" s="3">
        <v>244610794</v>
      </c>
      <c r="G2404">
        <v>14172159</v>
      </c>
      <c r="H2404">
        <v>31062888</v>
      </c>
      <c r="I2404">
        <v>89814373</v>
      </c>
      <c r="J2404">
        <v>224219145</v>
      </c>
      <c r="K2404">
        <v>0.27373734100000002</v>
      </c>
      <c r="L2404">
        <v>0.100508842</v>
      </c>
      <c r="M2404">
        <v>0.25091759699999999</v>
      </c>
    </row>
    <row r="2405" spans="1:13">
      <c r="A2405" s="9" t="s">
        <v>246</v>
      </c>
      <c r="B2405" s="10" t="s">
        <v>247</v>
      </c>
      <c r="C2405">
        <v>2018</v>
      </c>
      <c r="D2405" t="s">
        <v>26</v>
      </c>
      <c r="E2405" s="3">
        <v>1390470544</v>
      </c>
      <c r="F2405" s="3">
        <v>249905655</v>
      </c>
      <c r="G2405">
        <v>24021441</v>
      </c>
      <c r="H2405">
        <v>3867377</v>
      </c>
      <c r="I2405">
        <v>97883448</v>
      </c>
      <c r="J2405">
        <v>158672768</v>
      </c>
      <c r="K2405">
        <v>0.17972740000000001</v>
      </c>
      <c r="L2405">
        <v>7.0395916000000003E-2</v>
      </c>
      <c r="M2405">
        <v>0.112357386</v>
      </c>
    </row>
    <row r="2406" spans="1:13">
      <c r="A2406" s="9" t="s">
        <v>248</v>
      </c>
      <c r="B2406" s="10" t="s">
        <v>249</v>
      </c>
      <c r="C2406">
        <v>2018</v>
      </c>
      <c r="D2406" t="s">
        <v>26</v>
      </c>
      <c r="E2406" s="3">
        <v>1390690393</v>
      </c>
      <c r="F2406" s="3">
        <v>500747160</v>
      </c>
      <c r="G2406">
        <v>315615940</v>
      </c>
      <c r="H2406">
        <v>11105232</v>
      </c>
      <c r="I2406">
        <v>172249371</v>
      </c>
      <c r="J2406">
        <v>251680754</v>
      </c>
      <c r="K2406">
        <v>0.36007091299999999</v>
      </c>
      <c r="L2406">
        <v>0.123858892</v>
      </c>
      <c r="M2406">
        <v>0.13070585900000001</v>
      </c>
    </row>
    <row r="2407" spans="1:13">
      <c r="A2407" s="9" t="s">
        <v>250</v>
      </c>
      <c r="B2407" s="10" t="s">
        <v>251</v>
      </c>
      <c r="C2407">
        <v>2018</v>
      </c>
      <c r="D2407" t="s">
        <v>26</v>
      </c>
      <c r="E2407" s="3">
        <v>454062417</v>
      </c>
      <c r="F2407" s="3">
        <v>108080958</v>
      </c>
      <c r="G2407">
        <v>9899510</v>
      </c>
      <c r="H2407">
        <v>6620108</v>
      </c>
      <c r="I2407">
        <v>57462355</v>
      </c>
      <c r="J2407">
        <v>142782713</v>
      </c>
      <c r="K2407">
        <v>0.23803105899999999</v>
      </c>
      <c r="L2407">
        <v>0.12655166500000001</v>
      </c>
      <c r="M2407">
        <v>0.314456136</v>
      </c>
    </row>
    <row r="2408" spans="1:13">
      <c r="A2408" s="9" t="s">
        <v>252</v>
      </c>
      <c r="B2408" s="10" t="s">
        <v>253</v>
      </c>
      <c r="C2408">
        <v>2018</v>
      </c>
      <c r="D2408" t="s">
        <v>26</v>
      </c>
      <c r="E2408" s="3">
        <v>1912362795</v>
      </c>
      <c r="F2408" s="3">
        <v>244076373</v>
      </c>
      <c r="G2408">
        <v>10388301</v>
      </c>
      <c r="H2408">
        <v>34333125</v>
      </c>
      <c r="I2408">
        <v>17665938</v>
      </c>
      <c r="J2408">
        <v>80404191</v>
      </c>
      <c r="K2408">
        <v>0.12763078899999999</v>
      </c>
      <c r="L2408">
        <v>9.2377550000000003E-3</v>
      </c>
      <c r="M2408">
        <v>4.0403938E-2</v>
      </c>
    </row>
    <row r="2409" spans="1:13">
      <c r="A2409" s="9" t="s">
        <v>254</v>
      </c>
      <c r="B2409" s="10" t="s">
        <v>255</v>
      </c>
      <c r="C2409">
        <v>2018</v>
      </c>
      <c r="D2409" t="s">
        <v>26</v>
      </c>
      <c r="E2409" s="3">
        <v>377373294</v>
      </c>
      <c r="F2409" s="3">
        <v>143351901</v>
      </c>
      <c r="G2409">
        <v>24406723</v>
      </c>
      <c r="H2409">
        <v>0</v>
      </c>
      <c r="I2409">
        <v>56612084</v>
      </c>
      <c r="J2409">
        <v>143351901</v>
      </c>
      <c r="K2409">
        <v>0.37986763600000001</v>
      </c>
      <c r="L2409">
        <v>0.15001613799999999</v>
      </c>
      <c r="M2409">
        <v>0.37986763600000001</v>
      </c>
    </row>
    <row r="2410" spans="1:13">
      <c r="A2410" s="9" t="s">
        <v>256</v>
      </c>
      <c r="B2410" s="10" t="s">
        <v>257</v>
      </c>
      <c r="C2410">
        <v>2018</v>
      </c>
      <c r="D2410" t="s">
        <v>26</v>
      </c>
      <c r="E2410" s="3">
        <v>4587633045</v>
      </c>
      <c r="F2410" s="3">
        <v>1327544068</v>
      </c>
      <c r="G2410">
        <v>376760723</v>
      </c>
      <c r="H2410">
        <v>0</v>
      </c>
      <c r="I2410">
        <v>801307353</v>
      </c>
      <c r="J2410">
        <v>1103571461</v>
      </c>
      <c r="K2410">
        <v>0.289374511</v>
      </c>
      <c r="L2410">
        <v>0.17466683699999999</v>
      </c>
      <c r="M2410">
        <v>0.220196956</v>
      </c>
    </row>
    <row r="2411" spans="1:13">
      <c r="A2411" s="9" t="s">
        <v>258</v>
      </c>
      <c r="B2411" s="10" t="s">
        <v>259</v>
      </c>
      <c r="C2411">
        <v>2018</v>
      </c>
      <c r="D2411" t="s">
        <v>26</v>
      </c>
      <c r="E2411" s="3">
        <v>583910615</v>
      </c>
      <c r="F2411" s="3">
        <v>131016915</v>
      </c>
      <c r="G2411">
        <v>-9745157</v>
      </c>
      <c r="H2411">
        <v>16958789</v>
      </c>
      <c r="I2411">
        <v>68075547</v>
      </c>
      <c r="J2411">
        <v>99652059</v>
      </c>
      <c r="K2411">
        <v>0.22437837499999999</v>
      </c>
      <c r="L2411">
        <v>0.116585562</v>
      </c>
      <c r="M2411">
        <v>0.16438388300000001</v>
      </c>
    </row>
    <row r="2412" spans="1:13">
      <c r="A2412" s="9" t="s">
        <v>260</v>
      </c>
      <c r="B2412" s="10" t="s">
        <v>261</v>
      </c>
      <c r="C2412">
        <v>2018</v>
      </c>
      <c r="D2412" t="s">
        <v>26</v>
      </c>
      <c r="E2412" s="3">
        <v>701300003</v>
      </c>
      <c r="F2412" s="3">
        <v>438293471</v>
      </c>
      <c r="G2412">
        <v>33603422</v>
      </c>
      <c r="H2412">
        <v>0</v>
      </c>
      <c r="I2412">
        <v>150835775</v>
      </c>
      <c r="J2412">
        <v>213913437</v>
      </c>
      <c r="K2412">
        <v>0.62497286299999999</v>
      </c>
      <c r="L2412">
        <v>0.215080243</v>
      </c>
      <c r="M2412">
        <v>0.30562215799999998</v>
      </c>
    </row>
    <row r="2413" spans="1:13">
      <c r="A2413" s="9" t="s">
        <v>262</v>
      </c>
      <c r="B2413" s="10" t="s">
        <v>263</v>
      </c>
      <c r="C2413">
        <v>2018</v>
      </c>
      <c r="D2413" t="s">
        <v>26</v>
      </c>
      <c r="E2413" s="3" t="str">
        <v>Unavailable</v>
      </c>
      <c r="F2413" s="3" t="str">
        <v>Unavailable</v>
      </c>
      <c r="G2413" t="str">
        <v>Unavailable</v>
      </c>
      <c r="H2413" t="str">
        <v>Unavailable</v>
      </c>
      <c r="I2413" t="str">
        <v>Unavailable</v>
      </c>
      <c r="J2413" t="str">
        <v>Unavailable</v>
      </c>
      <c r="K2413" t="str">
        <v>Unavailable</v>
      </c>
      <c r="L2413" t="str">
        <v>Unavailable</v>
      </c>
      <c r="M2413" t="str">
        <v>Unavailable</v>
      </c>
    </row>
    <row r="2414" spans="1:13">
      <c r="A2414" s="9" t="s">
        <v>264</v>
      </c>
      <c r="B2414" s="10" t="s">
        <v>265</v>
      </c>
      <c r="C2414">
        <v>2018</v>
      </c>
      <c r="D2414" t="s">
        <v>26</v>
      </c>
      <c r="E2414" s="3" t="str">
        <v>Unavailable</v>
      </c>
      <c r="F2414" s="3" t="str">
        <v>Unavailable</v>
      </c>
      <c r="G2414" t="str">
        <v>Unavailable</v>
      </c>
      <c r="H2414" t="str">
        <v>Unavailable</v>
      </c>
      <c r="I2414" t="str">
        <v>Unavailable</v>
      </c>
      <c r="J2414" t="str">
        <v>Unavailable</v>
      </c>
      <c r="K2414" t="str">
        <v>Unavailable</v>
      </c>
      <c r="L2414" t="str">
        <v>Unavailable</v>
      </c>
      <c r="M2414" t="str">
        <v>Unavailable</v>
      </c>
    </row>
    <row r="2415" spans="1:13">
      <c r="A2415" s="9" t="s">
        <v>266</v>
      </c>
      <c r="B2415" s="10" t="s">
        <v>267</v>
      </c>
      <c r="C2415">
        <v>2018</v>
      </c>
      <c r="D2415" t="s">
        <v>26</v>
      </c>
      <c r="E2415" s="3" t="str">
        <v>Unavailable</v>
      </c>
      <c r="F2415" s="3" t="str">
        <v>Unavailable</v>
      </c>
      <c r="G2415" t="str">
        <v>Unavailable</v>
      </c>
      <c r="H2415" t="str">
        <v>Unavailable</v>
      </c>
      <c r="I2415" t="str">
        <v>Unavailable</v>
      </c>
      <c r="J2415" t="str">
        <v>Unavailable</v>
      </c>
      <c r="K2415" t="str">
        <v>Unavailable</v>
      </c>
      <c r="L2415" t="str">
        <v>Unavailable</v>
      </c>
      <c r="M2415" t="str">
        <v>Unavailable</v>
      </c>
    </row>
    <row r="2416" spans="1:13">
      <c r="A2416" s="9" t="s">
        <v>268</v>
      </c>
      <c r="B2416" s="10" t="s">
        <v>269</v>
      </c>
      <c r="C2416">
        <v>2018</v>
      </c>
      <c r="D2416" t="s">
        <v>26</v>
      </c>
      <c r="E2416" s="3">
        <v>296569000</v>
      </c>
      <c r="F2416" s="3">
        <v>185200000</v>
      </c>
      <c r="G2416">
        <v>119884000</v>
      </c>
      <c r="H2416">
        <v>49193000</v>
      </c>
      <c r="I2416">
        <v>-183069000</v>
      </c>
      <c r="J2416">
        <v>-74918000</v>
      </c>
      <c r="K2416">
        <v>0.62447524899999995</v>
      </c>
      <c r="L2416">
        <v>-0.61728973700000001</v>
      </c>
      <c r="M2416">
        <v>-0.42841632099999999</v>
      </c>
    </row>
    <row r="2417" spans="1:13">
      <c r="A2417" s="9" t="s">
        <v>270</v>
      </c>
      <c r="B2417" s="10" t="s">
        <v>271</v>
      </c>
      <c r="C2417">
        <v>2018</v>
      </c>
      <c r="D2417" t="s">
        <v>26</v>
      </c>
      <c r="E2417" s="3">
        <v>6129910000</v>
      </c>
      <c r="F2417" s="3">
        <v>836362000</v>
      </c>
      <c r="G2417">
        <v>25371000</v>
      </c>
      <c r="H2417">
        <v>371666000</v>
      </c>
      <c r="I2417">
        <v>481238000</v>
      </c>
      <c r="J2417">
        <v>1993708000</v>
      </c>
      <c r="K2417">
        <v>0.13643952400000001</v>
      </c>
      <c r="L2417">
        <v>7.8506536000000002E-2</v>
      </c>
      <c r="M2417">
        <v>0.30941889900000003</v>
      </c>
    </row>
    <row r="2418" spans="1:13">
      <c r="A2418" s="9" t="s">
        <v>272</v>
      </c>
      <c r="B2418" s="10" t="s">
        <v>273</v>
      </c>
      <c r="C2418">
        <v>2018</v>
      </c>
      <c r="D2418" t="s">
        <v>26</v>
      </c>
      <c r="E2418" s="3">
        <v>2554043000</v>
      </c>
      <c r="F2418" s="3">
        <v>538996000</v>
      </c>
      <c r="G2418">
        <v>85817000</v>
      </c>
      <c r="H2418">
        <v>2727000</v>
      </c>
      <c r="I2418">
        <v>368425000</v>
      </c>
      <c r="J2418">
        <v>530293000</v>
      </c>
      <c r="K2418">
        <v>0.21103638399999999</v>
      </c>
      <c r="L2418">
        <v>0.14425168299999999</v>
      </c>
      <c r="M2418">
        <v>0.24821391000000001</v>
      </c>
    </row>
    <row r="2419" spans="1:13">
      <c r="A2419" s="9" t="s">
        <v>274</v>
      </c>
      <c r="B2419" s="10" t="s">
        <v>275</v>
      </c>
      <c r="C2419">
        <v>2018</v>
      </c>
      <c r="D2419" t="s">
        <v>26</v>
      </c>
      <c r="E2419" s="3">
        <v>1455453000</v>
      </c>
      <c r="F2419" s="3">
        <v>171933000</v>
      </c>
      <c r="G2419">
        <v>115514000</v>
      </c>
      <c r="H2419">
        <v>16555000</v>
      </c>
      <c r="I2419">
        <v>20415000</v>
      </c>
      <c r="J2419">
        <v>215211000</v>
      </c>
      <c r="K2419">
        <v>0.118130232</v>
      </c>
      <c r="L2419">
        <v>1.4026561E-2</v>
      </c>
      <c r="M2419">
        <v>3.8445762000000001E-2</v>
      </c>
    </row>
    <row r="2420" spans="1:13">
      <c r="A2420" s="9" t="s">
        <v>276</v>
      </c>
      <c r="B2420" s="10" t="s">
        <v>277</v>
      </c>
      <c r="C2420">
        <v>2018</v>
      </c>
      <c r="D2420" t="s">
        <v>26</v>
      </c>
      <c r="E2420" s="3">
        <v>2056081002</v>
      </c>
      <c r="F2420" s="3">
        <v>81981605</v>
      </c>
      <c r="G2420">
        <v>40839713</v>
      </c>
      <c r="H2420">
        <v>8070599</v>
      </c>
      <c r="I2420">
        <v>25451309</v>
      </c>
      <c r="J2420">
        <v>93781938</v>
      </c>
      <c r="K2420">
        <v>3.9872750999999998E-2</v>
      </c>
      <c r="L2420">
        <v>1.2378554E-2</v>
      </c>
      <c r="M2420">
        <v>2.2517065999999999E-2</v>
      </c>
    </row>
    <row r="2421" spans="1:13">
      <c r="A2421" s="9" t="s">
        <v>278</v>
      </c>
      <c r="B2421" s="10" t="s">
        <v>279</v>
      </c>
      <c r="C2421">
        <v>2018</v>
      </c>
      <c r="D2421" t="s">
        <v>26</v>
      </c>
      <c r="E2421" s="3">
        <v>302410132</v>
      </c>
      <c r="F2421" s="3">
        <v>124399831</v>
      </c>
      <c r="G2421">
        <v>23362255</v>
      </c>
      <c r="H2421">
        <v>3821317</v>
      </c>
      <c r="I2421">
        <v>20453720</v>
      </c>
      <c r="J2421">
        <v>30089384</v>
      </c>
      <c r="K2421">
        <v>0.41136131999999997</v>
      </c>
      <c r="L2421">
        <v>6.7635696999999995E-2</v>
      </c>
      <c r="M2421">
        <v>9.2694494000000002E-2</v>
      </c>
    </row>
    <row r="2422" spans="1:13">
      <c r="A2422" s="9" t="s">
        <v>280</v>
      </c>
      <c r="B2422" s="10" t="s">
        <v>281</v>
      </c>
      <c r="C2422">
        <v>2018</v>
      </c>
      <c r="D2422" t="s">
        <v>26</v>
      </c>
      <c r="E2422" s="3">
        <v>40721657</v>
      </c>
      <c r="F2422" s="3">
        <v>-2588040</v>
      </c>
      <c r="G2422">
        <v>12204245</v>
      </c>
      <c r="H2422">
        <v>43756</v>
      </c>
      <c r="I2422">
        <v>-15003014</v>
      </c>
      <c r="J2422">
        <v>-14709258</v>
      </c>
      <c r="K2422">
        <v>-6.3554388000000003E-2</v>
      </c>
      <c r="L2422">
        <v>-0.36842837699999997</v>
      </c>
      <c r="M2422">
        <v>-0.36121462399999998</v>
      </c>
    </row>
    <row r="2423" spans="1:13">
      <c r="A2423" s="9" t="s">
        <v>282</v>
      </c>
      <c r="B2423" s="10" t="s">
        <v>283</v>
      </c>
      <c r="C2423">
        <v>2018</v>
      </c>
      <c r="D2423" t="s">
        <v>26</v>
      </c>
      <c r="E2423" s="3">
        <v>71548722</v>
      </c>
      <c r="F2423" s="3">
        <v>29254965</v>
      </c>
      <c r="G2423">
        <v>20768006</v>
      </c>
      <c r="H2423">
        <v>72028</v>
      </c>
      <c r="I2423">
        <v>3231697</v>
      </c>
      <c r="J2423">
        <v>22396220</v>
      </c>
      <c r="K2423">
        <v>0.40888172699999997</v>
      </c>
      <c r="L2423">
        <v>4.5167780999999997E-2</v>
      </c>
      <c r="M2423">
        <v>-0.210671688</v>
      </c>
    </row>
    <row r="2424" spans="1:13">
      <c r="A2424" s="9" t="s">
        <v>284</v>
      </c>
      <c r="B2424" s="10" t="s">
        <v>285</v>
      </c>
      <c r="C2424">
        <v>2018</v>
      </c>
      <c r="D2424" t="s">
        <v>26</v>
      </c>
      <c r="E2424" s="3">
        <v>639157093</v>
      </c>
      <c r="F2424" s="3">
        <v>189326898</v>
      </c>
      <c r="G2424">
        <v>20973389</v>
      </c>
      <c r="H2424">
        <v>0</v>
      </c>
      <c r="I2424">
        <v>133686074</v>
      </c>
      <c r="J2424">
        <v>169768926</v>
      </c>
      <c r="K2424">
        <v>0.29621340400000001</v>
      </c>
      <c r="L2424">
        <v>0.209159963</v>
      </c>
      <c r="M2424">
        <v>0.26800428599999998</v>
      </c>
    </row>
    <row r="2425" spans="1:13">
      <c r="A2425" s="9" t="s">
        <v>286</v>
      </c>
      <c r="B2425" s="10" t="s">
        <v>287</v>
      </c>
      <c r="C2425">
        <v>2018</v>
      </c>
      <c r="D2425" t="s">
        <v>26</v>
      </c>
      <c r="E2425" s="3" t="str">
        <v>Unavailable</v>
      </c>
      <c r="F2425" s="3" t="str">
        <v>Unavailable</v>
      </c>
      <c r="G2425" t="str">
        <v>Unavailable</v>
      </c>
      <c r="H2425" t="str">
        <v>Unavailable</v>
      </c>
      <c r="I2425" t="str">
        <v>Unavailable</v>
      </c>
      <c r="J2425" t="str">
        <v>Unavailable</v>
      </c>
      <c r="K2425" t="str">
        <v>Unavailable</v>
      </c>
      <c r="L2425" t="str">
        <v>Unavailable</v>
      </c>
      <c r="M2425" t="str">
        <v>Unavailable</v>
      </c>
    </row>
    <row r="2426" spans="1:13">
      <c r="A2426" s="9" t="s">
        <v>288</v>
      </c>
      <c r="B2426" s="10" t="s">
        <v>289</v>
      </c>
      <c r="C2426">
        <v>2018</v>
      </c>
      <c r="D2426" t="s">
        <v>26</v>
      </c>
      <c r="E2426" s="3">
        <v>1818485337</v>
      </c>
      <c r="F2426" s="3">
        <v>549592621</v>
      </c>
      <c r="G2426">
        <v>153400143</v>
      </c>
      <c r="H2426">
        <v>39943988</v>
      </c>
      <c r="I2426">
        <v>-104229346</v>
      </c>
      <c r="J2426">
        <v>132203071</v>
      </c>
      <c r="K2426">
        <v>0.30222548900000001</v>
      </c>
      <c r="L2426">
        <v>-5.7316572000000003E-2</v>
      </c>
      <c r="M2426">
        <v>-7.0451649999999999E-3</v>
      </c>
    </row>
    <row r="2427" spans="1:13">
      <c r="A2427" s="9" t="s">
        <v>290</v>
      </c>
      <c r="B2427" s="10" t="s">
        <v>291</v>
      </c>
      <c r="C2427">
        <v>2018</v>
      </c>
      <c r="D2427" t="s">
        <v>26</v>
      </c>
      <c r="E2427" s="3">
        <v>277221000</v>
      </c>
      <c r="F2427" s="3">
        <v>261676000</v>
      </c>
      <c r="G2427">
        <v>21055000</v>
      </c>
      <c r="H2427">
        <v>0</v>
      </c>
      <c r="I2427">
        <v>172368000</v>
      </c>
      <c r="J2427">
        <v>235323000</v>
      </c>
      <c r="K2427">
        <v>0.943925605</v>
      </c>
      <c r="L2427">
        <v>0.62177107799999998</v>
      </c>
      <c r="M2427">
        <v>0.63845451799999997</v>
      </c>
    </row>
    <row r="2428" spans="1:13">
      <c r="A2428" s="9" t="s">
        <v>292</v>
      </c>
      <c r="B2428" s="10" t="s">
        <v>293</v>
      </c>
      <c r="C2428">
        <v>2018</v>
      </c>
      <c r="D2428" t="s">
        <v>26</v>
      </c>
      <c r="E2428" s="3">
        <v>94933894</v>
      </c>
      <c r="F2428" s="3">
        <v>67792754</v>
      </c>
      <c r="G2428">
        <v>26643175</v>
      </c>
      <c r="H2428">
        <v>0</v>
      </c>
      <c r="I2428">
        <v>29098909</v>
      </c>
      <c r="J2428">
        <v>6810268</v>
      </c>
      <c r="K2428">
        <v>0.71410484900000004</v>
      </c>
      <c r="L2428">
        <v>0.306517596</v>
      </c>
      <c r="M2428">
        <v>7.1736949999999994E-2</v>
      </c>
    </row>
    <row r="2429" spans="1:13">
      <c r="A2429" s="9" t="s">
        <v>294</v>
      </c>
      <c r="B2429" s="10" t="s">
        <v>295</v>
      </c>
      <c r="C2429">
        <v>2018</v>
      </c>
      <c r="D2429" t="s">
        <v>26</v>
      </c>
      <c r="E2429" s="3" t="str">
        <v>Unavailable</v>
      </c>
      <c r="F2429" s="3" t="str">
        <v>Unavailable</v>
      </c>
      <c r="G2429" t="str">
        <v>Unavailable</v>
      </c>
      <c r="H2429" t="str">
        <v>Unavailable</v>
      </c>
      <c r="I2429" t="str">
        <v>Unavailable</v>
      </c>
      <c r="J2429" t="str">
        <v>Unavailable</v>
      </c>
      <c r="K2429" t="str">
        <v>Unavailable</v>
      </c>
      <c r="L2429" t="str">
        <v>Unavailable</v>
      </c>
      <c r="M2429" t="str">
        <v>Unavailable</v>
      </c>
    </row>
    <row r="2430" spans="1:13">
      <c r="A2430" s="9" t="s">
        <v>296</v>
      </c>
      <c r="B2430" s="10" t="s">
        <v>297</v>
      </c>
      <c r="C2430">
        <v>2018</v>
      </c>
      <c r="D2430" t="s">
        <v>26</v>
      </c>
      <c r="E2430" s="3">
        <v>443167954</v>
      </c>
      <c r="F2430" s="3">
        <v>264102711</v>
      </c>
      <c r="G2430">
        <v>46899792</v>
      </c>
      <c r="H2430">
        <v>3001722</v>
      </c>
      <c r="I2430">
        <v>64345002</v>
      </c>
      <c r="J2430">
        <v>227764432</v>
      </c>
      <c r="K2430">
        <v>0.59594270900000001</v>
      </c>
      <c r="L2430">
        <v>0.14519326499999999</v>
      </c>
      <c r="M2430">
        <v>0.36646168699999998</v>
      </c>
    </row>
    <row r="2431" spans="1:13">
      <c r="A2431" s="9" t="s">
        <v>298</v>
      </c>
      <c r="B2431" s="10" t="s">
        <v>299</v>
      </c>
      <c r="C2431">
        <v>2018</v>
      </c>
      <c r="D2431" t="s">
        <v>26</v>
      </c>
      <c r="E2431" s="3">
        <v>548673716</v>
      </c>
      <c r="F2431" s="3">
        <v>338758217</v>
      </c>
      <c r="G2431">
        <v>7592731</v>
      </c>
      <c r="H2431">
        <v>0</v>
      </c>
      <c r="I2431">
        <v>282779803</v>
      </c>
      <c r="J2431">
        <v>318327955</v>
      </c>
      <c r="K2431">
        <v>0.61741287600000005</v>
      </c>
      <c r="L2431">
        <v>0.515387916</v>
      </c>
      <c r="M2431">
        <v>0.57642750499999995</v>
      </c>
    </row>
    <row r="2432" spans="1:13">
      <c r="A2432" s="9" t="s">
        <v>300</v>
      </c>
      <c r="B2432" s="10" t="s">
        <v>301</v>
      </c>
      <c r="C2432">
        <v>2018</v>
      </c>
      <c r="D2432" t="s">
        <v>26</v>
      </c>
      <c r="E2432" s="3">
        <v>507627166</v>
      </c>
      <c r="F2432" s="3">
        <v>77563064</v>
      </c>
      <c r="G2432">
        <v>9247485</v>
      </c>
      <c r="H2432">
        <v>649299</v>
      </c>
      <c r="I2432">
        <v>14188677</v>
      </c>
      <c r="J2432">
        <v>51161471</v>
      </c>
      <c r="K2432">
        <v>0.152795337</v>
      </c>
      <c r="L2432">
        <v>2.7950981E-2</v>
      </c>
      <c r="M2432">
        <v>0.152795337</v>
      </c>
    </row>
    <row r="2433" spans="1:13">
      <c r="A2433" s="9" t="s">
        <v>302</v>
      </c>
      <c r="B2433" s="10" t="s">
        <v>303</v>
      </c>
      <c r="C2433">
        <v>2018</v>
      </c>
      <c r="D2433" t="s">
        <v>26</v>
      </c>
      <c r="E2433" s="3">
        <v>9679177</v>
      </c>
      <c r="F2433" s="3">
        <v>4947589</v>
      </c>
      <c r="G2433">
        <v>520741</v>
      </c>
      <c r="H2433">
        <v>0</v>
      </c>
      <c r="I2433">
        <v>-11325325</v>
      </c>
      <c r="J2433">
        <v>7695608</v>
      </c>
      <c r="K2433">
        <v>0.51115802499999996</v>
      </c>
      <c r="L2433">
        <v>-1.170071071</v>
      </c>
      <c r="M2433">
        <v>0.51115802499999996</v>
      </c>
    </row>
    <row r="2434" spans="1:13">
      <c r="A2434" s="9" t="s">
        <v>304</v>
      </c>
      <c r="B2434" s="10" t="s">
        <v>305</v>
      </c>
      <c r="C2434">
        <v>2018</v>
      </c>
      <c r="D2434" t="s">
        <v>26</v>
      </c>
      <c r="E2434" s="3">
        <v>118271388</v>
      </c>
      <c r="F2434" s="3">
        <v>1360107</v>
      </c>
      <c r="G2434">
        <v>7902263</v>
      </c>
      <c r="H2434">
        <v>0</v>
      </c>
      <c r="I2434">
        <v>6426447</v>
      </c>
      <c r="J2434">
        <v>-7216429</v>
      </c>
      <c r="K2434">
        <v>1.1499881999999999E-2</v>
      </c>
      <c r="L2434">
        <v>5.4336447000000003E-2</v>
      </c>
      <c r="M2434">
        <v>1.1499881999999999E-2</v>
      </c>
    </row>
    <row r="2435" spans="1:13">
      <c r="A2435" s="9" t="s">
        <v>306</v>
      </c>
      <c r="B2435" s="10" t="s">
        <v>307</v>
      </c>
      <c r="C2435">
        <v>2018</v>
      </c>
      <c r="D2435" t="s">
        <v>26</v>
      </c>
      <c r="E2435" s="3">
        <v>116045629</v>
      </c>
      <c r="F2435" s="3">
        <v>23329976</v>
      </c>
      <c r="G2435">
        <v>4656801</v>
      </c>
      <c r="H2435">
        <v>1219645</v>
      </c>
      <c r="I2435">
        <v>8696598</v>
      </c>
      <c r="J2435">
        <v>10017044</v>
      </c>
      <c r="K2435">
        <v>0.20104140200000001</v>
      </c>
      <c r="L2435">
        <v>7.4941194000000003E-2</v>
      </c>
      <c r="M2435">
        <v>5.6342828999999997E-2</v>
      </c>
    </row>
    <row r="2436" spans="1:13">
      <c r="A2436" s="9" t="s">
        <v>308</v>
      </c>
      <c r="B2436" s="10" t="s">
        <v>309</v>
      </c>
      <c r="C2436">
        <v>2018</v>
      </c>
      <c r="D2436" t="s">
        <v>26</v>
      </c>
      <c r="E2436" s="3">
        <v>4302863240</v>
      </c>
      <c r="F2436" s="3">
        <v>356445746</v>
      </c>
      <c r="G2436">
        <v>13043901</v>
      </c>
      <c r="H2436">
        <v>37768164</v>
      </c>
      <c r="I2436">
        <v>135285613</v>
      </c>
      <c r="J2436">
        <v>265519092</v>
      </c>
      <c r="K2436">
        <v>8.2839199000000002E-2</v>
      </c>
      <c r="L2436">
        <v>3.1440835E-2</v>
      </c>
      <c r="M2436">
        <v>6.1501003999999998E-2</v>
      </c>
    </row>
    <row r="2437" spans="1:13">
      <c r="A2437" s="9" t="s">
        <v>310</v>
      </c>
      <c r="B2437" s="10" t="s">
        <v>311</v>
      </c>
      <c r="C2437">
        <v>2018</v>
      </c>
      <c r="D2437" t="s">
        <v>26</v>
      </c>
      <c r="E2437" s="3" t="str">
        <v>Unavailable</v>
      </c>
      <c r="F2437" s="3" t="str">
        <v>Unavailable</v>
      </c>
      <c r="G2437" t="str">
        <v>Unavailable</v>
      </c>
      <c r="H2437" t="str">
        <v>Unavailable</v>
      </c>
      <c r="I2437" t="str">
        <v>Unavailable</v>
      </c>
      <c r="J2437" t="str">
        <v>Unavailable</v>
      </c>
      <c r="K2437" t="str">
        <v>Unavailable</v>
      </c>
      <c r="L2437" t="str">
        <v>Unavailable</v>
      </c>
      <c r="M2437" t="str">
        <v>Unavailable</v>
      </c>
    </row>
    <row r="2438" spans="1:13">
      <c r="A2438" s="9" t="s">
        <v>312</v>
      </c>
      <c r="B2438" s="10" t="s">
        <v>313</v>
      </c>
      <c r="C2438">
        <v>2018</v>
      </c>
      <c r="D2438" t="s">
        <v>26</v>
      </c>
      <c r="E2438" s="3" t="str">
        <v>Unavailable</v>
      </c>
      <c r="F2438" s="3" t="str">
        <v>Unavailable</v>
      </c>
      <c r="G2438" t="str">
        <v>Unavailable</v>
      </c>
      <c r="H2438" t="str">
        <v>Unavailable</v>
      </c>
      <c r="I2438" t="str">
        <v>Unavailable</v>
      </c>
      <c r="J2438" t="str">
        <v>Unavailable</v>
      </c>
      <c r="K2438" t="str">
        <v>Unavailable</v>
      </c>
      <c r="L2438" t="str">
        <v>Unavailable</v>
      </c>
      <c r="M2438" t="str">
        <v>Unavailable</v>
      </c>
    </row>
    <row r="2439" spans="1:13">
      <c r="A2439" s="9" t="s">
        <v>314</v>
      </c>
      <c r="B2439" s="10" t="s">
        <v>315</v>
      </c>
      <c r="C2439">
        <v>2018</v>
      </c>
      <c r="D2439" t="s">
        <v>26</v>
      </c>
      <c r="E2439" s="3">
        <v>282990151</v>
      </c>
      <c r="F2439" s="3">
        <v>215354610</v>
      </c>
      <c r="G2439">
        <v>1525070</v>
      </c>
      <c r="H2439">
        <v>0</v>
      </c>
      <c r="I2439">
        <v>203926466</v>
      </c>
      <c r="J2439">
        <v>209213368</v>
      </c>
      <c r="K2439">
        <v>0.76099683799999995</v>
      </c>
      <c r="L2439">
        <v>0.72061329799999996</v>
      </c>
      <c r="M2439">
        <v>0.72485495799999999</v>
      </c>
    </row>
    <row r="2440" spans="1:13">
      <c r="A2440" s="9" t="s">
        <v>316</v>
      </c>
      <c r="B2440" s="10" t="s">
        <v>317</v>
      </c>
      <c r="C2440">
        <v>2018</v>
      </c>
      <c r="D2440" t="s">
        <v>26</v>
      </c>
      <c r="E2440" s="3">
        <v>71052175</v>
      </c>
      <c r="F2440" s="3">
        <v>16883050</v>
      </c>
      <c r="G2440">
        <v>11502910</v>
      </c>
      <c r="H2440">
        <v>1783179</v>
      </c>
      <c r="I2440">
        <v>-4490793</v>
      </c>
      <c r="J2440">
        <v>3169483</v>
      </c>
      <c r="K2440">
        <v>0.237614823</v>
      </c>
      <c r="L2440">
        <v>-6.3204159999999995E-2</v>
      </c>
      <c r="M2440">
        <v>-1.7875990000000001E-2</v>
      </c>
    </row>
    <row r="2441" spans="1:13">
      <c r="A2441" s="9" t="s">
        <v>318</v>
      </c>
      <c r="B2441" s="10" t="s">
        <v>319</v>
      </c>
      <c r="C2441">
        <v>2018</v>
      </c>
      <c r="D2441" t="s">
        <v>26</v>
      </c>
      <c r="E2441" s="3">
        <v>4554153793</v>
      </c>
      <c r="F2441" s="3">
        <v>730138365</v>
      </c>
      <c r="G2441">
        <v>118737225</v>
      </c>
      <c r="H2441">
        <v>0</v>
      </c>
      <c r="I2441">
        <v>397836146</v>
      </c>
      <c r="J2441">
        <v>535994413</v>
      </c>
      <c r="K2441">
        <v>0.16032360800000001</v>
      </c>
      <c r="L2441">
        <v>8.7356766000000002E-2</v>
      </c>
      <c r="M2441">
        <v>-2.9204402000000001E-2</v>
      </c>
    </row>
    <row r="2442" spans="1:13">
      <c r="A2442" s="9" t="s">
        <v>320</v>
      </c>
      <c r="B2442" s="10" t="s">
        <v>321</v>
      </c>
      <c r="C2442">
        <v>2018</v>
      </c>
      <c r="D2442" t="s">
        <v>26</v>
      </c>
      <c r="E2442" s="3">
        <v>2497344873</v>
      </c>
      <c r="F2442" s="3">
        <v>386458125</v>
      </c>
      <c r="G2442">
        <v>20252831</v>
      </c>
      <c r="H2442">
        <v>0</v>
      </c>
      <c r="I2442">
        <v>149474627</v>
      </c>
      <c r="J2442">
        <v>189685475</v>
      </c>
      <c r="K2442">
        <v>0.15474760000000001</v>
      </c>
      <c r="L2442">
        <v>5.9853417999999999E-2</v>
      </c>
      <c r="M2442">
        <v>8.5408735999999999E-2</v>
      </c>
    </row>
    <row r="2443" spans="1:13">
      <c r="A2443" s="9" t="s">
        <v>322</v>
      </c>
      <c r="B2443" s="10" t="s">
        <v>323</v>
      </c>
      <c r="C2443">
        <v>2018</v>
      </c>
      <c r="D2443" t="s">
        <v>26</v>
      </c>
      <c r="E2443" s="3">
        <v>3797197456</v>
      </c>
      <c r="F2443" s="3">
        <v>1446205688</v>
      </c>
      <c r="G2443">
        <v>85817961</v>
      </c>
      <c r="H2443">
        <v>0</v>
      </c>
      <c r="I2443">
        <v>228330616</v>
      </c>
      <c r="J2443">
        <v>431268678</v>
      </c>
      <c r="K2443">
        <v>0.380861334</v>
      </c>
      <c r="L2443">
        <v>6.0131351999999999E-2</v>
      </c>
      <c r="M2443">
        <v>0.113575521</v>
      </c>
    </row>
    <row r="2444" spans="1:13">
      <c r="A2444" s="9" t="s">
        <v>324</v>
      </c>
      <c r="B2444" s="10" t="s">
        <v>325</v>
      </c>
      <c r="C2444">
        <v>2018</v>
      </c>
      <c r="D2444" t="s">
        <v>26</v>
      </c>
      <c r="E2444" s="3">
        <v>7350003187</v>
      </c>
      <c r="F2444" s="3">
        <v>1930821416</v>
      </c>
      <c r="G2444">
        <v>260730801</v>
      </c>
      <c r="H2444">
        <v>0</v>
      </c>
      <c r="I2444">
        <v>610653246</v>
      </c>
      <c r="J2444">
        <v>788642878</v>
      </c>
      <c r="K2444">
        <v>0.26269667699999999</v>
      </c>
      <c r="L2444">
        <v>8.3082037999999997E-2</v>
      </c>
      <c r="M2444">
        <v>0.110276849</v>
      </c>
    </row>
    <row r="2445" spans="1:13">
      <c r="A2445" s="9" t="s">
        <v>326</v>
      </c>
      <c r="B2445" s="10" t="s">
        <v>327</v>
      </c>
      <c r="C2445">
        <v>2018</v>
      </c>
      <c r="D2445" t="s">
        <v>26</v>
      </c>
      <c r="E2445" s="3" t="str">
        <v>Unavailable</v>
      </c>
      <c r="F2445" s="3" t="str">
        <v>Unavailable</v>
      </c>
      <c r="G2445" t="str">
        <v>Unavailable</v>
      </c>
      <c r="H2445" t="str">
        <v>Unavailable</v>
      </c>
      <c r="I2445" t="str">
        <v>Unavailable</v>
      </c>
      <c r="J2445" t="str">
        <v>Unavailable</v>
      </c>
      <c r="K2445" t="str">
        <v>Unavailable</v>
      </c>
      <c r="L2445" t="str">
        <v>Unavailable</v>
      </c>
      <c r="M2445" t="str">
        <v>Unavailable</v>
      </c>
    </row>
    <row r="2446" spans="1:13">
      <c r="A2446" s="9" t="s">
        <v>328</v>
      </c>
      <c r="B2446" s="10" t="s">
        <v>329</v>
      </c>
      <c r="C2446">
        <v>2018</v>
      </c>
      <c r="D2446" t="s">
        <v>26</v>
      </c>
      <c r="E2446" s="3">
        <v>12425406</v>
      </c>
      <c r="F2446" s="3">
        <v>1591701</v>
      </c>
      <c r="G2446">
        <v>6489337</v>
      </c>
      <c r="H2446">
        <v>0</v>
      </c>
      <c r="I2446">
        <v>-7043591</v>
      </c>
      <c r="J2446">
        <v>-791611</v>
      </c>
      <c r="K2446">
        <v>0.12810052199999999</v>
      </c>
      <c r="L2446">
        <v>-0.56687008900000002</v>
      </c>
      <c r="M2446">
        <v>0.12810052199999999</v>
      </c>
    </row>
    <row r="2447" spans="1:13">
      <c r="A2447" s="9" t="s">
        <v>330</v>
      </c>
      <c r="B2447" s="10" t="s">
        <v>331</v>
      </c>
      <c r="C2447">
        <v>2018</v>
      </c>
      <c r="D2447" t="s">
        <v>26</v>
      </c>
      <c r="E2447" s="3">
        <v>115011074</v>
      </c>
      <c r="F2447" s="3">
        <v>52993054</v>
      </c>
      <c r="G2447">
        <v>-40416587</v>
      </c>
      <c r="H2447">
        <v>0</v>
      </c>
      <c r="I2447">
        <v>7771362</v>
      </c>
      <c r="J2447">
        <v>-3314794</v>
      </c>
      <c r="K2447">
        <v>0.46076479599999998</v>
      </c>
      <c r="L2447">
        <v>6.7570554000000005E-2</v>
      </c>
      <c r="M2447">
        <v>-0.13303688499999999</v>
      </c>
    </row>
    <row r="2448" spans="1:13">
      <c r="A2448" s="9" t="s">
        <v>332</v>
      </c>
      <c r="B2448" s="10" t="s">
        <v>333</v>
      </c>
      <c r="C2448">
        <v>2018</v>
      </c>
      <c r="D2448" t="s">
        <v>26</v>
      </c>
      <c r="E2448" s="3">
        <v>7361723000</v>
      </c>
      <c r="F2448" s="3">
        <v>1113822000</v>
      </c>
      <c r="G2448">
        <v>18586000</v>
      </c>
      <c r="H2448">
        <v>3977000</v>
      </c>
      <c r="I2448">
        <v>959992000</v>
      </c>
      <c r="J2448">
        <v>1034839000</v>
      </c>
      <c r="K2448">
        <v>0.151299091</v>
      </c>
      <c r="L2448">
        <v>0.13040316800000001</v>
      </c>
      <c r="M2448">
        <v>0.140570217</v>
      </c>
    </row>
    <row r="2449" spans="1:13">
      <c r="A2449" s="9" t="s">
        <v>334</v>
      </c>
      <c r="B2449" s="10" t="s">
        <v>335</v>
      </c>
      <c r="C2449">
        <v>2018</v>
      </c>
      <c r="D2449" t="s">
        <v>26</v>
      </c>
      <c r="E2449" s="3">
        <v>302867892</v>
      </c>
      <c r="F2449" s="3">
        <v>54626699</v>
      </c>
      <c r="G2449">
        <v>21937698</v>
      </c>
      <c r="H2449">
        <v>6108417</v>
      </c>
      <c r="I2449">
        <v>18218128</v>
      </c>
      <c r="J2449">
        <v>29471169</v>
      </c>
      <c r="K2449">
        <v>0.18036477400000001</v>
      </c>
      <c r="L2449">
        <v>6.0152061E-2</v>
      </c>
      <c r="M2449">
        <v>8.8476041000000005E-2</v>
      </c>
    </row>
    <row r="2450" spans="1:13">
      <c r="A2450" s="9" t="s">
        <v>336</v>
      </c>
      <c r="B2450" s="10" t="s">
        <v>337</v>
      </c>
      <c r="C2450">
        <v>2018</v>
      </c>
      <c r="D2450" t="s">
        <v>26</v>
      </c>
      <c r="E2450" s="3">
        <v>493842751</v>
      </c>
      <c r="F2450" s="3">
        <v>198524687</v>
      </c>
      <c r="G2450">
        <v>31958335</v>
      </c>
      <c r="H2450">
        <v>0</v>
      </c>
      <c r="I2450">
        <v>143770520</v>
      </c>
      <c r="J2450">
        <v>150256800</v>
      </c>
      <c r="K2450">
        <v>0.40199980000000002</v>
      </c>
      <c r="L2450">
        <v>0.29112611199999999</v>
      </c>
      <c r="M2450">
        <v>0.30767674499999997</v>
      </c>
    </row>
    <row r="2451" spans="1:13">
      <c r="A2451" s="9" t="s">
        <v>338</v>
      </c>
      <c r="B2451" s="10" t="s">
        <v>339</v>
      </c>
      <c r="C2451">
        <v>2018</v>
      </c>
      <c r="D2451" t="s">
        <v>26</v>
      </c>
      <c r="E2451" s="3" t="str">
        <v>Unavailable</v>
      </c>
      <c r="F2451" s="3" t="str">
        <v>Unavailable</v>
      </c>
      <c r="G2451" t="str">
        <v>Unavailable</v>
      </c>
      <c r="H2451" t="str">
        <v>Unavailable</v>
      </c>
      <c r="I2451" t="str">
        <v>Unavailable</v>
      </c>
      <c r="J2451" t="str">
        <v>Unavailable</v>
      </c>
      <c r="K2451" t="str">
        <v>Unavailable</v>
      </c>
      <c r="L2451" t="str">
        <v>Unavailable</v>
      </c>
      <c r="M2451" t="str">
        <v>Unavailable</v>
      </c>
    </row>
    <row r="2452" spans="1:13">
      <c r="A2452" s="9" t="s">
        <v>340</v>
      </c>
      <c r="B2452" s="10" t="s">
        <v>341</v>
      </c>
      <c r="C2452">
        <v>2018</v>
      </c>
      <c r="D2452" t="s">
        <v>26</v>
      </c>
      <c r="E2452" s="3">
        <v>5176584887</v>
      </c>
      <c r="F2452" s="3">
        <v>212035805</v>
      </c>
      <c r="G2452">
        <v>12306065</v>
      </c>
      <c r="H2452">
        <v>22475105</v>
      </c>
      <c r="I2452">
        <v>83567152</v>
      </c>
      <c r="J2452">
        <v>237631040</v>
      </c>
      <c r="K2452">
        <v>4.0960558000000001E-2</v>
      </c>
      <c r="L2452">
        <v>1.6143298E-2</v>
      </c>
      <c r="M2452">
        <v>3.8230224E-2</v>
      </c>
    </row>
    <row r="2453" spans="1:13">
      <c r="A2453" s="9" t="s">
        <v>342</v>
      </c>
      <c r="B2453" s="10" t="s">
        <v>343</v>
      </c>
      <c r="C2453">
        <v>2018</v>
      </c>
      <c r="D2453" t="s">
        <v>26</v>
      </c>
      <c r="E2453" s="3">
        <v>2090891153</v>
      </c>
      <c r="F2453" s="3">
        <v>642365236</v>
      </c>
      <c r="G2453">
        <v>129859244</v>
      </c>
      <c r="H2453">
        <v>69682870</v>
      </c>
      <c r="I2453">
        <v>84607228</v>
      </c>
      <c r="J2453">
        <v>296764821</v>
      </c>
      <c r="K2453">
        <v>0.30722079200000002</v>
      </c>
      <c r="L2453">
        <v>4.0464673999999999E-2</v>
      </c>
      <c r="M2453">
        <v>0.16177308900000001</v>
      </c>
    </row>
    <row r="2454" spans="1:13">
      <c r="A2454" s="9" t="s">
        <v>344</v>
      </c>
      <c r="B2454" s="10" t="s">
        <v>345</v>
      </c>
      <c r="C2454">
        <v>2018</v>
      </c>
      <c r="D2454" t="s">
        <v>26</v>
      </c>
      <c r="E2454" s="3">
        <v>1008234000</v>
      </c>
      <c r="F2454" s="3">
        <v>338407000</v>
      </c>
      <c r="G2454">
        <v>263584000</v>
      </c>
      <c r="H2454">
        <v>59653000</v>
      </c>
      <c r="I2454">
        <v>-135085000</v>
      </c>
      <c r="J2454">
        <v>70712000</v>
      </c>
      <c r="K2454">
        <v>0.335643313</v>
      </c>
      <c r="L2454">
        <v>-0.13398179399999999</v>
      </c>
      <c r="M2454">
        <v>0.34053007499999999</v>
      </c>
    </row>
    <row r="2455" spans="1:13">
      <c r="A2455" s="9" t="s">
        <v>346</v>
      </c>
      <c r="B2455" s="10" t="s">
        <v>347</v>
      </c>
      <c r="C2455">
        <v>2018</v>
      </c>
      <c r="D2455" t="s">
        <v>26</v>
      </c>
      <c r="E2455" s="3">
        <v>695677000</v>
      </c>
      <c r="F2455" s="3">
        <v>61246000</v>
      </c>
      <c r="G2455">
        <v>16018000</v>
      </c>
      <c r="H2455">
        <v>12243000</v>
      </c>
      <c r="I2455">
        <v>-85742000</v>
      </c>
      <c r="J2455">
        <v>58388000</v>
      </c>
      <c r="K2455">
        <v>8.8037983E-2</v>
      </c>
      <c r="L2455">
        <v>-0.123249727</v>
      </c>
      <c r="M2455">
        <v>5.3023170000000001E-2</v>
      </c>
    </row>
    <row r="2456" spans="1:13">
      <c r="A2456" s="9" t="s">
        <v>348</v>
      </c>
      <c r="B2456" s="10" t="s">
        <v>349</v>
      </c>
      <c r="C2456">
        <v>2018</v>
      </c>
      <c r="D2456" t="s">
        <v>26</v>
      </c>
      <c r="E2456" s="3">
        <v>5425802668</v>
      </c>
      <c r="F2456" s="3">
        <v>1084496898</v>
      </c>
      <c r="G2456">
        <v>59589623</v>
      </c>
      <c r="H2456">
        <v>181747179</v>
      </c>
      <c r="I2456">
        <v>144747819</v>
      </c>
      <c r="J2456">
        <v>679757340</v>
      </c>
      <c r="K2456">
        <v>0.199877689</v>
      </c>
      <c r="L2456">
        <v>2.6677678999999999E-2</v>
      </c>
      <c r="M2456">
        <v>0.12528235600000001</v>
      </c>
    </row>
    <row r="2457" spans="1:13">
      <c r="A2457" s="9" t="s">
        <v>350</v>
      </c>
      <c r="B2457" s="10" t="s">
        <v>351</v>
      </c>
      <c r="C2457">
        <v>2018</v>
      </c>
      <c r="D2457" t="s">
        <v>26</v>
      </c>
      <c r="E2457" s="3">
        <v>1962644000</v>
      </c>
      <c r="F2457" s="3">
        <v>797837000</v>
      </c>
      <c r="G2457">
        <v>30998000</v>
      </c>
      <c r="H2457">
        <v>81915000</v>
      </c>
      <c r="I2457">
        <v>193779000</v>
      </c>
      <c r="J2457">
        <v>819976000</v>
      </c>
      <c r="K2457">
        <v>0.40651131800000001</v>
      </c>
      <c r="L2457">
        <v>9.8733646999999994E-2</v>
      </c>
      <c r="M2457">
        <v>0.56829715400000003</v>
      </c>
    </row>
    <row r="2458" spans="1:13">
      <c r="A2458" s="9" t="s">
        <v>352</v>
      </c>
      <c r="B2458" s="10" t="s">
        <v>353</v>
      </c>
      <c r="C2458">
        <v>2018</v>
      </c>
      <c r="D2458" t="s">
        <v>26</v>
      </c>
      <c r="E2458" s="3">
        <v>1040970000</v>
      </c>
      <c r="F2458" s="3">
        <v>275082000</v>
      </c>
      <c r="G2458">
        <v>11934000</v>
      </c>
      <c r="H2458">
        <v>7543000</v>
      </c>
      <c r="I2458">
        <v>169986000</v>
      </c>
      <c r="J2458">
        <v>636475000</v>
      </c>
      <c r="K2458">
        <v>0.264255454</v>
      </c>
      <c r="L2458">
        <v>0.16329577200000001</v>
      </c>
      <c r="M2458">
        <v>0.611431646</v>
      </c>
    </row>
    <row r="2459" spans="1:13">
      <c r="A2459" s="9" t="s">
        <v>354</v>
      </c>
      <c r="B2459" s="10" t="s">
        <v>355</v>
      </c>
      <c r="C2459">
        <v>2018</v>
      </c>
      <c r="D2459" t="s">
        <v>26</v>
      </c>
      <c r="E2459" s="3">
        <v>534706791</v>
      </c>
      <c r="F2459" s="3">
        <v>193459283</v>
      </c>
      <c r="G2459">
        <v>22980496</v>
      </c>
      <c r="H2459">
        <v>0</v>
      </c>
      <c r="I2459">
        <v>69005391</v>
      </c>
      <c r="J2459">
        <v>231359484</v>
      </c>
      <c r="K2459">
        <v>0.36180442499999999</v>
      </c>
      <c r="L2459">
        <v>0.12905276700000001</v>
      </c>
      <c r="M2459">
        <v>0.432684768</v>
      </c>
    </row>
    <row r="2460" spans="1:13">
      <c r="A2460" s="9" t="s">
        <v>356</v>
      </c>
      <c r="B2460" s="10" t="s">
        <v>357</v>
      </c>
      <c r="C2460">
        <v>2018</v>
      </c>
      <c r="D2460" t="s">
        <v>26</v>
      </c>
      <c r="E2460" s="3">
        <v>177855449</v>
      </c>
      <c r="F2460" s="3">
        <v>38270272</v>
      </c>
      <c r="G2460">
        <v>0</v>
      </c>
      <c r="H2460">
        <v>0</v>
      </c>
      <c r="I2460">
        <v>18049650</v>
      </c>
      <c r="J2460">
        <v>140905106</v>
      </c>
      <c r="K2460">
        <v>0.215176269</v>
      </c>
      <c r="L2460">
        <v>0.10148494199999999</v>
      </c>
      <c r="M2460">
        <v>0.79224508900000001</v>
      </c>
    </row>
    <row r="2461" spans="1:13">
      <c r="A2461" s="9" t="s">
        <v>358</v>
      </c>
      <c r="B2461" s="10" t="s">
        <v>359</v>
      </c>
      <c r="C2461">
        <v>2018</v>
      </c>
      <c r="D2461" t="s">
        <v>26</v>
      </c>
      <c r="E2461" s="3" t="str">
        <v>Unavailable</v>
      </c>
      <c r="F2461" s="3" t="str">
        <v>Unavailable</v>
      </c>
      <c r="G2461" t="str">
        <v>Unavailable</v>
      </c>
      <c r="H2461" t="str">
        <v>Unavailable</v>
      </c>
      <c r="I2461" t="str">
        <v>Unavailable</v>
      </c>
      <c r="J2461" t="str">
        <v>Unavailable</v>
      </c>
      <c r="K2461" t="str">
        <v>Unavailable</v>
      </c>
      <c r="L2461" t="str">
        <v>Unavailable</v>
      </c>
      <c r="M2461" t="str">
        <v>Unavailable</v>
      </c>
    </row>
    <row r="2462" spans="1:13">
      <c r="A2462" s="9" t="s">
        <v>360</v>
      </c>
      <c r="B2462" s="10" t="s">
        <v>361</v>
      </c>
      <c r="C2462">
        <v>2018</v>
      </c>
      <c r="D2462" t="s">
        <v>26</v>
      </c>
      <c r="E2462" s="3">
        <v>1018489260</v>
      </c>
      <c r="F2462" s="3">
        <v>123909931</v>
      </c>
      <c r="G2462">
        <v>65584531</v>
      </c>
      <c r="H2462">
        <v>55883681</v>
      </c>
      <c r="I2462">
        <v>-54366762</v>
      </c>
      <c r="J2462">
        <v>80460078</v>
      </c>
      <c r="K2462">
        <v>0.121660518</v>
      </c>
      <c r="L2462">
        <v>-5.3379809E-2</v>
      </c>
      <c r="M2462">
        <v>-2.8391250000000001E-3</v>
      </c>
    </row>
    <row r="2463" spans="1:13">
      <c r="A2463" s="9" t="s">
        <v>362</v>
      </c>
      <c r="B2463" s="10" t="s">
        <v>363</v>
      </c>
      <c r="C2463">
        <v>2018</v>
      </c>
      <c r="D2463" t="s">
        <v>26</v>
      </c>
      <c r="E2463" s="3">
        <v>2578138000</v>
      </c>
      <c r="F2463" s="3">
        <v>1235808000</v>
      </c>
      <c r="G2463">
        <v>315309000</v>
      </c>
      <c r="H2463">
        <v>522753000</v>
      </c>
      <c r="I2463">
        <v>681633000</v>
      </c>
      <c r="J2463">
        <v>1800926000</v>
      </c>
      <c r="K2463">
        <v>0.47934129199999997</v>
      </c>
      <c r="L2463">
        <v>0.264389649</v>
      </c>
      <c r="M2463">
        <v>0.65292664700000003</v>
      </c>
    </row>
    <row r="2464" spans="1:13">
      <c r="A2464" s="9" t="s">
        <v>364</v>
      </c>
      <c r="B2464" s="10" t="s">
        <v>365</v>
      </c>
      <c r="C2464">
        <v>2018</v>
      </c>
      <c r="D2464" t="s">
        <v>26</v>
      </c>
      <c r="E2464" s="3">
        <v>802516605</v>
      </c>
      <c r="F2464" s="3">
        <v>157799691</v>
      </c>
      <c r="G2464">
        <v>3173439</v>
      </c>
      <c r="H2464">
        <v>26703652</v>
      </c>
      <c r="I2464">
        <v>32357877</v>
      </c>
      <c r="J2464">
        <v>84538670</v>
      </c>
      <c r="K2464">
        <v>0.19663106</v>
      </c>
      <c r="L2464">
        <v>4.0320507999999998E-2</v>
      </c>
      <c r="M2464">
        <v>0.114939692</v>
      </c>
    </row>
    <row r="2465" spans="1:13">
      <c r="A2465" s="9" t="s">
        <v>366</v>
      </c>
      <c r="B2465" s="10" t="s">
        <v>367</v>
      </c>
      <c r="C2465">
        <v>2018</v>
      </c>
      <c r="D2465" t="s">
        <v>26</v>
      </c>
      <c r="E2465" s="3">
        <v>204270505</v>
      </c>
      <c r="F2465" s="3">
        <v>66652652</v>
      </c>
      <c r="G2465">
        <v>-816812</v>
      </c>
      <c r="H2465">
        <v>0</v>
      </c>
      <c r="I2465">
        <v>48874329</v>
      </c>
      <c r="J2465">
        <v>72264848</v>
      </c>
      <c r="K2465">
        <v>0.32629601600000002</v>
      </c>
      <c r="L2465">
        <v>0.23926278100000001</v>
      </c>
      <c r="M2465">
        <v>0.27827241600000002</v>
      </c>
    </row>
    <row r="2466" spans="1:13">
      <c r="A2466" s="9" t="s">
        <v>368</v>
      </c>
      <c r="B2466" s="10" t="s">
        <v>369</v>
      </c>
      <c r="C2466">
        <v>2018</v>
      </c>
      <c r="D2466" t="s">
        <v>26</v>
      </c>
      <c r="E2466" s="3">
        <v>320585994</v>
      </c>
      <c r="F2466" s="3">
        <v>107848578</v>
      </c>
      <c r="G2466">
        <v>19458336</v>
      </c>
      <c r="H2466">
        <v>11005795</v>
      </c>
      <c r="I2466">
        <v>82745125</v>
      </c>
      <c r="J2466">
        <v>107905150</v>
      </c>
      <c r="K2466">
        <v>0.33641075999999998</v>
      </c>
      <c r="L2466">
        <v>0.25810586400000002</v>
      </c>
      <c r="M2466">
        <v>0.29765516800000003</v>
      </c>
    </row>
    <row r="2467" spans="1:13">
      <c r="A2467" s="9" t="s">
        <v>370</v>
      </c>
      <c r="B2467" s="10" t="s">
        <v>371</v>
      </c>
      <c r="C2467">
        <v>2018</v>
      </c>
      <c r="D2467" t="s">
        <v>26</v>
      </c>
      <c r="E2467" s="3">
        <v>6412265000</v>
      </c>
      <c r="F2467" s="3">
        <v>1057151000</v>
      </c>
      <c r="G2467">
        <v>160754000</v>
      </c>
      <c r="H2467">
        <v>0</v>
      </c>
      <c r="I2467">
        <v>508809000</v>
      </c>
      <c r="J2467">
        <v>600235000</v>
      </c>
      <c r="K2467">
        <v>0.16486389800000001</v>
      </c>
      <c r="L2467">
        <v>7.9349341000000004E-2</v>
      </c>
      <c r="M2467">
        <v>9.3607329000000003E-2</v>
      </c>
    </row>
    <row r="2468" spans="1:13">
      <c r="A2468" s="9" t="s">
        <v>372</v>
      </c>
      <c r="B2468" s="10" t="s">
        <v>373</v>
      </c>
      <c r="C2468">
        <v>2018</v>
      </c>
      <c r="D2468" t="s">
        <v>26</v>
      </c>
      <c r="E2468" s="3">
        <v>71121206</v>
      </c>
      <c r="F2468" s="3">
        <v>13262612</v>
      </c>
      <c r="G2468">
        <v>22033358</v>
      </c>
      <c r="H2468">
        <v>12763347</v>
      </c>
      <c r="I2468">
        <v>-37954018</v>
      </c>
      <c r="J2468">
        <v>-23794169</v>
      </c>
      <c r="K2468">
        <v>0.186479009</v>
      </c>
      <c r="L2468">
        <v>-0.53365262099999999</v>
      </c>
      <c r="M2468">
        <v>-0.48625761499999998</v>
      </c>
    </row>
    <row r="2469" spans="1:13">
      <c r="A2469" s="9" t="s">
        <v>374</v>
      </c>
      <c r="B2469" s="10" t="s">
        <v>375</v>
      </c>
      <c r="C2469">
        <v>2018</v>
      </c>
      <c r="D2469" t="s">
        <v>26</v>
      </c>
      <c r="E2469" s="3">
        <v>164680427</v>
      </c>
      <c r="F2469" s="3">
        <v>93684891</v>
      </c>
      <c r="G2469">
        <v>31785768</v>
      </c>
      <c r="H2469">
        <v>4004027</v>
      </c>
      <c r="I2469">
        <v>47972305</v>
      </c>
      <c r="J2469">
        <v>73638608</v>
      </c>
      <c r="K2469">
        <v>0.56888904600000001</v>
      </c>
      <c r="L2469">
        <v>0.291305445</v>
      </c>
      <c r="M2469">
        <v>0.52556696400000003</v>
      </c>
    </row>
    <row r="2470" spans="1:13">
      <c r="A2470" s="9" t="s">
        <v>376</v>
      </c>
      <c r="B2470" s="10" t="s">
        <v>377</v>
      </c>
      <c r="C2470">
        <v>2018</v>
      </c>
      <c r="D2470" t="s">
        <v>26</v>
      </c>
      <c r="E2470" s="3">
        <v>2176399680</v>
      </c>
      <c r="F2470" s="3">
        <v>1393908588</v>
      </c>
      <c r="G2470">
        <v>66224141</v>
      </c>
      <c r="H2470">
        <v>12431025</v>
      </c>
      <c r="I2470">
        <v>789599943</v>
      </c>
      <c r="J2470">
        <v>1680185746</v>
      </c>
      <c r="K2470">
        <v>0.64046535199999999</v>
      </c>
      <c r="L2470">
        <v>0.36280098300000002</v>
      </c>
      <c r="M2470">
        <v>0.77200238600000004</v>
      </c>
    </row>
    <row r="2471" spans="1:13">
      <c r="A2471" s="9" t="s">
        <v>378</v>
      </c>
      <c r="B2471" s="10" t="s">
        <v>379</v>
      </c>
      <c r="C2471">
        <v>2018</v>
      </c>
      <c r="D2471" t="s">
        <v>26</v>
      </c>
      <c r="E2471" s="3">
        <v>209009823</v>
      </c>
      <c r="F2471" s="3">
        <v>30641745</v>
      </c>
      <c r="G2471">
        <v>2984875</v>
      </c>
      <c r="H2471">
        <v>7088179</v>
      </c>
      <c r="I2471">
        <v>2738720</v>
      </c>
      <c r="J2471">
        <v>15858244</v>
      </c>
      <c r="K2471">
        <v>0.14660433</v>
      </c>
      <c r="L2471">
        <v>1.3103307999999999E-2</v>
      </c>
      <c r="M2471">
        <v>7.1135532000000001E-2</v>
      </c>
    </row>
    <row r="2472" spans="1:13">
      <c r="A2472" s="9" t="s">
        <v>380</v>
      </c>
      <c r="B2472" s="10" t="s">
        <v>381</v>
      </c>
      <c r="C2472">
        <v>2018</v>
      </c>
      <c r="D2472" t="s">
        <v>26</v>
      </c>
      <c r="E2472" s="3">
        <v>257749363</v>
      </c>
      <c r="F2472" s="3">
        <v>92689084</v>
      </c>
      <c r="G2472">
        <v>784405</v>
      </c>
      <c r="H2472">
        <v>0</v>
      </c>
      <c r="I2472">
        <v>70154489</v>
      </c>
      <c r="J2472">
        <v>81101871</v>
      </c>
      <c r="K2472">
        <v>0.35960936199999999</v>
      </c>
      <c r="L2472">
        <v>0.27218103700000001</v>
      </c>
      <c r="M2472">
        <v>0.31465401100000001</v>
      </c>
    </row>
    <row r="2473" spans="1:13">
      <c r="A2473" s="9" t="s">
        <v>382</v>
      </c>
      <c r="B2473" s="10" t="s">
        <v>383</v>
      </c>
      <c r="C2473">
        <v>2018</v>
      </c>
      <c r="D2473" t="s">
        <v>26</v>
      </c>
      <c r="E2473" s="3" t="str">
        <v>Unavailable</v>
      </c>
      <c r="F2473" s="3" t="str">
        <v>Unavailable</v>
      </c>
      <c r="G2473" t="str">
        <v>Unavailable</v>
      </c>
      <c r="H2473" t="str">
        <v>Unavailable</v>
      </c>
      <c r="I2473" t="str">
        <v>Unavailable</v>
      </c>
      <c r="J2473" t="str">
        <v>Unavailable</v>
      </c>
      <c r="K2473" t="str">
        <v>Unavailable</v>
      </c>
      <c r="L2473" t="str">
        <v>Unavailable</v>
      </c>
      <c r="M2473" t="str">
        <v>Unavailable</v>
      </c>
    </row>
    <row r="2474" spans="1:13">
      <c r="A2474" s="9" t="s">
        <v>384</v>
      </c>
      <c r="B2474" s="10" t="s">
        <v>385</v>
      </c>
      <c r="C2474">
        <v>2018</v>
      </c>
      <c r="D2474" t="s">
        <v>26</v>
      </c>
      <c r="E2474" s="3">
        <v>149113651</v>
      </c>
      <c r="F2474" s="3">
        <v>118135589</v>
      </c>
      <c r="G2474">
        <v>40206886</v>
      </c>
      <c r="H2474">
        <v>0</v>
      </c>
      <c r="I2474">
        <v>64180727</v>
      </c>
      <c r="J2474">
        <v>78611409</v>
      </c>
      <c r="K2474">
        <v>0.79225200500000004</v>
      </c>
      <c r="L2474">
        <v>0.43041483200000002</v>
      </c>
      <c r="M2474">
        <v>0.52719123000000001</v>
      </c>
    </row>
    <row r="2475" spans="1:13">
      <c r="A2475" s="9" t="s">
        <v>386</v>
      </c>
      <c r="B2475" s="10" t="s">
        <v>387</v>
      </c>
      <c r="C2475">
        <v>2018</v>
      </c>
      <c r="D2475" t="s">
        <v>26</v>
      </c>
      <c r="E2475" s="3">
        <v>9645358</v>
      </c>
      <c r="F2475" s="3">
        <v>7244027</v>
      </c>
      <c r="G2475">
        <v>0</v>
      </c>
      <c r="H2475">
        <v>0</v>
      </c>
      <c r="I2475">
        <v>368754</v>
      </c>
      <c r="J2475">
        <v>7613596</v>
      </c>
      <c r="K2475">
        <v>0.75103764900000003</v>
      </c>
      <c r="L2475">
        <v>3.823124E-2</v>
      </c>
      <c r="M2475">
        <v>0.78935338600000005</v>
      </c>
    </row>
    <row r="2476" spans="1:13">
      <c r="A2476" s="9" t="s">
        <v>388</v>
      </c>
      <c r="B2476" s="10" t="s">
        <v>389</v>
      </c>
      <c r="C2476">
        <v>2018</v>
      </c>
      <c r="D2476" t="s">
        <v>26</v>
      </c>
      <c r="E2476" s="3">
        <v>38659329</v>
      </c>
      <c r="F2476" s="3">
        <v>19241308</v>
      </c>
      <c r="G2476">
        <v>1629640</v>
      </c>
      <c r="H2476">
        <v>8222254</v>
      </c>
      <c r="I2476">
        <v>23612661</v>
      </c>
      <c r="J2476">
        <v>35703973</v>
      </c>
      <c r="K2476">
        <v>0.49771448400000001</v>
      </c>
      <c r="L2476">
        <v>0.61078817500000004</v>
      </c>
      <c r="M2476">
        <v>1.1352122019999999</v>
      </c>
    </row>
    <row r="2477" spans="1:13">
      <c r="A2477" s="9" t="s">
        <v>390</v>
      </c>
      <c r="B2477" s="10" t="s">
        <v>391</v>
      </c>
      <c r="C2477">
        <v>2018</v>
      </c>
      <c r="D2477" t="s">
        <v>26</v>
      </c>
      <c r="E2477" s="3">
        <v>29818409</v>
      </c>
      <c r="F2477" s="3">
        <v>26402373</v>
      </c>
      <c r="G2477">
        <v>204374</v>
      </c>
      <c r="H2477">
        <v>0</v>
      </c>
      <c r="I2477">
        <v>25873551</v>
      </c>
      <c r="J2477">
        <v>26433414</v>
      </c>
      <c r="K2477">
        <v>0.88543868999999997</v>
      </c>
      <c r="L2477">
        <v>0.86770394100000003</v>
      </c>
      <c r="M2477">
        <v>0.888687589</v>
      </c>
    </row>
    <row r="2478" spans="1:13">
      <c r="A2478" s="9" t="s">
        <v>392</v>
      </c>
      <c r="B2478" s="10" t="s">
        <v>393</v>
      </c>
      <c r="C2478">
        <v>2018</v>
      </c>
      <c r="D2478" t="s">
        <v>26</v>
      </c>
      <c r="E2478" s="3">
        <v>52618599</v>
      </c>
      <c r="F2478" s="3">
        <v>33698318</v>
      </c>
      <c r="G2478">
        <v>3621835</v>
      </c>
      <c r="H2478">
        <v>0</v>
      </c>
      <c r="I2478">
        <v>4395807</v>
      </c>
      <c r="J2478">
        <v>41836928</v>
      </c>
      <c r="K2478">
        <v>0.64042598299999998</v>
      </c>
      <c r="L2478">
        <v>8.3540935999999996E-2</v>
      </c>
      <c r="M2478">
        <v>1.2590854419999999</v>
      </c>
    </row>
    <row r="2479" spans="1:13">
      <c r="A2479" s="9" t="s">
        <v>394</v>
      </c>
      <c r="B2479" s="10" t="s">
        <v>395</v>
      </c>
      <c r="C2479">
        <v>2018</v>
      </c>
      <c r="D2479" t="s">
        <v>26</v>
      </c>
      <c r="E2479" s="3">
        <v>66247848</v>
      </c>
      <c r="F2479" s="3">
        <v>65906315</v>
      </c>
      <c r="G2479">
        <v>9399122</v>
      </c>
      <c r="H2479">
        <v>95551</v>
      </c>
      <c r="I2479">
        <v>42462455</v>
      </c>
      <c r="J2479">
        <v>97202494</v>
      </c>
      <c r="K2479">
        <v>0.99484461700000004</v>
      </c>
      <c r="L2479">
        <v>0.64096353699999997</v>
      </c>
      <c r="M2479">
        <v>0.83969139699999995</v>
      </c>
    </row>
    <row r="2480" spans="1:13">
      <c r="A2480" s="9" t="s">
        <v>396</v>
      </c>
      <c r="B2480" s="10" t="s">
        <v>397</v>
      </c>
      <c r="C2480">
        <v>2018</v>
      </c>
      <c r="D2480" t="s">
        <v>26</v>
      </c>
      <c r="E2480" s="3">
        <v>55950060</v>
      </c>
      <c r="F2480" s="3">
        <v>39631815</v>
      </c>
      <c r="G2480">
        <v>1108343</v>
      </c>
      <c r="H2480">
        <v>6078524</v>
      </c>
      <c r="I2480">
        <v>17273612</v>
      </c>
      <c r="J2480">
        <v>46810831</v>
      </c>
      <c r="K2480">
        <v>0.70834267200000001</v>
      </c>
      <c r="L2480">
        <v>0.30873268100000001</v>
      </c>
      <c r="M2480">
        <v>1</v>
      </c>
    </row>
    <row r="2481" spans="1:13">
      <c r="A2481" s="9" t="s">
        <v>398</v>
      </c>
      <c r="B2481" s="10" t="s">
        <v>399</v>
      </c>
      <c r="C2481">
        <v>2018</v>
      </c>
      <c r="D2481" t="s">
        <v>26</v>
      </c>
      <c r="E2481" s="3">
        <v>39617919</v>
      </c>
      <c r="F2481" s="3">
        <v>26840326</v>
      </c>
      <c r="G2481">
        <v>0</v>
      </c>
      <c r="H2481">
        <v>0</v>
      </c>
      <c r="I2481">
        <v>24637572</v>
      </c>
      <c r="J2481">
        <v>31556390</v>
      </c>
      <c r="K2481">
        <v>0.67747945099999995</v>
      </c>
      <c r="L2481">
        <v>0.621879509</v>
      </c>
      <c r="M2481">
        <v>0.79651836300000001</v>
      </c>
    </row>
    <row r="2482" spans="1:13">
      <c r="A2482" s="9" t="s">
        <v>400</v>
      </c>
      <c r="B2482" s="10" t="s">
        <v>401</v>
      </c>
      <c r="C2482">
        <v>2018</v>
      </c>
      <c r="D2482" t="s">
        <v>26</v>
      </c>
      <c r="E2482" s="3">
        <v>148332000</v>
      </c>
      <c r="F2482" s="3">
        <v>93332000</v>
      </c>
      <c r="G2482">
        <v>350000</v>
      </c>
      <c r="H2482">
        <v>0</v>
      </c>
      <c r="I2482">
        <v>66659000</v>
      </c>
      <c r="J2482">
        <v>86443000</v>
      </c>
      <c r="K2482">
        <v>0.62921015000000002</v>
      </c>
      <c r="L2482">
        <v>0.449390556</v>
      </c>
      <c r="M2482">
        <v>0.58276703600000002</v>
      </c>
    </row>
    <row r="2483" spans="1:13">
      <c r="A2483" s="9" t="s">
        <v>402</v>
      </c>
      <c r="B2483" s="10" t="s">
        <v>403</v>
      </c>
      <c r="C2483">
        <v>2018</v>
      </c>
      <c r="D2483" t="s">
        <v>26</v>
      </c>
      <c r="E2483" s="3">
        <v>84466322</v>
      </c>
      <c r="F2483" s="3">
        <v>55615110</v>
      </c>
      <c r="G2483">
        <v>1731586</v>
      </c>
      <c r="H2483">
        <v>0</v>
      </c>
      <c r="I2483">
        <v>36466810</v>
      </c>
      <c r="J2483">
        <v>57933294</v>
      </c>
      <c r="K2483">
        <v>0.65842940299999997</v>
      </c>
      <c r="L2483">
        <v>0.431731951</v>
      </c>
      <c r="M2483">
        <v>0.83473292499999996</v>
      </c>
    </row>
    <row r="2484" spans="1:13">
      <c r="A2484" s="9" t="s">
        <v>404</v>
      </c>
      <c r="B2484" s="10" t="s">
        <v>405</v>
      </c>
      <c r="C2484">
        <v>2018</v>
      </c>
      <c r="D2484" t="s">
        <v>26</v>
      </c>
      <c r="E2484" s="3">
        <v>91842207</v>
      </c>
      <c r="F2484" s="3">
        <v>82032974</v>
      </c>
      <c r="G2484">
        <v>9809233</v>
      </c>
      <c r="H2484">
        <v>13883005</v>
      </c>
      <c r="I2484">
        <v>49647505</v>
      </c>
      <c r="J2484">
        <v>63974330</v>
      </c>
      <c r="K2484">
        <v>0.893194716</v>
      </c>
      <c r="L2484">
        <v>0.54057395399999997</v>
      </c>
      <c r="M2484">
        <v>0.83869602600000004</v>
      </c>
    </row>
    <row r="2485" spans="1:13">
      <c r="A2485" s="9" t="s">
        <v>406</v>
      </c>
      <c r="B2485" s="10" t="s">
        <v>407</v>
      </c>
      <c r="C2485">
        <v>2018</v>
      </c>
      <c r="D2485" t="s">
        <v>26</v>
      </c>
      <c r="E2485" s="3">
        <v>117561752</v>
      </c>
      <c r="F2485" s="3">
        <v>117463758</v>
      </c>
      <c r="G2485">
        <v>14130463</v>
      </c>
      <c r="H2485">
        <v>0</v>
      </c>
      <c r="I2485">
        <v>67488862</v>
      </c>
      <c r="J2485">
        <v>103313295</v>
      </c>
      <c r="K2485">
        <v>0.99916644700000001</v>
      </c>
      <c r="L2485">
        <v>0.57407159100000005</v>
      </c>
      <c r="M2485">
        <v>0.87880023299999999</v>
      </c>
    </row>
    <row r="2486" spans="1:13">
      <c r="A2486" s="9" t="s">
        <v>408</v>
      </c>
      <c r="B2486" s="10" t="s">
        <v>409</v>
      </c>
      <c r="C2486">
        <v>2018</v>
      </c>
      <c r="D2486" t="s">
        <v>26</v>
      </c>
      <c r="E2486" s="3">
        <v>37555977</v>
      </c>
      <c r="F2486" s="3">
        <v>23309798</v>
      </c>
      <c r="G2486">
        <v>0</v>
      </c>
      <c r="H2486">
        <v>0</v>
      </c>
      <c r="I2486">
        <v>6433917</v>
      </c>
      <c r="J2486">
        <v>23218385</v>
      </c>
      <c r="K2486">
        <v>0.62066812999999998</v>
      </c>
      <c r="L2486">
        <v>0.17131539400000001</v>
      </c>
      <c r="M2486">
        <v>0.61823421599999995</v>
      </c>
    </row>
    <row r="2487" spans="1:13">
      <c r="A2487" s="9" t="s">
        <v>410</v>
      </c>
      <c r="B2487" s="10" t="s">
        <v>411</v>
      </c>
      <c r="C2487">
        <v>2018</v>
      </c>
      <c r="D2487" t="s">
        <v>26</v>
      </c>
      <c r="E2487" s="3">
        <v>70046156</v>
      </c>
      <c r="F2487" s="3">
        <v>56942794</v>
      </c>
      <c r="G2487">
        <v>11351246</v>
      </c>
      <c r="H2487">
        <v>0</v>
      </c>
      <c r="I2487">
        <v>-57924381</v>
      </c>
      <c r="J2487">
        <v>7352725</v>
      </c>
      <c r="K2487">
        <v>0.81293246100000005</v>
      </c>
      <c r="L2487">
        <v>-0.82694589299999999</v>
      </c>
      <c r="M2487">
        <v>0.650878658</v>
      </c>
    </row>
    <row r="2488" spans="1:13">
      <c r="A2488" s="9" t="s">
        <v>412</v>
      </c>
      <c r="B2488" s="10" t="s">
        <v>413</v>
      </c>
      <c r="C2488">
        <v>2018</v>
      </c>
      <c r="D2488" t="s">
        <v>26</v>
      </c>
      <c r="E2488" s="3">
        <v>20409217</v>
      </c>
      <c r="F2488" s="3">
        <v>12126585</v>
      </c>
      <c r="G2488">
        <v>580553</v>
      </c>
      <c r="H2488">
        <v>5326378</v>
      </c>
      <c r="I2488">
        <v>21073041</v>
      </c>
      <c r="J2488">
        <v>12071433</v>
      </c>
      <c r="K2488">
        <v>0.59417198599999999</v>
      </c>
      <c r="L2488">
        <v>1.0325256970000001</v>
      </c>
      <c r="M2488">
        <v>1.5847509</v>
      </c>
    </row>
    <row r="2489" spans="1:13">
      <c r="A2489" s="9" t="s">
        <v>414</v>
      </c>
      <c r="B2489" s="10" t="s">
        <v>415</v>
      </c>
      <c r="C2489">
        <v>2018</v>
      </c>
      <c r="D2489" t="s">
        <v>26</v>
      </c>
      <c r="E2489" s="3">
        <v>99389786</v>
      </c>
      <c r="F2489" s="3">
        <v>25697336</v>
      </c>
      <c r="G2489">
        <v>0</v>
      </c>
      <c r="H2489">
        <v>0</v>
      </c>
      <c r="I2489">
        <v>-85440138</v>
      </c>
      <c r="J2489">
        <v>47989898</v>
      </c>
      <c r="K2489">
        <v>0.25855107500000002</v>
      </c>
      <c r="L2489">
        <v>-0.85964706700000004</v>
      </c>
      <c r="M2489">
        <v>0.48298423699999998</v>
      </c>
    </row>
    <row r="2490" spans="1:13">
      <c r="A2490" s="9" t="s">
        <v>416</v>
      </c>
      <c r="B2490" s="10" t="s">
        <v>417</v>
      </c>
      <c r="C2490">
        <v>2018</v>
      </c>
      <c r="D2490" t="s">
        <v>26</v>
      </c>
      <c r="E2490" s="3" t="str">
        <v>Unavailable</v>
      </c>
      <c r="F2490" s="3" t="str">
        <v>Unavailable</v>
      </c>
      <c r="G2490" t="str">
        <v>Unavailable</v>
      </c>
      <c r="H2490" t="str">
        <v>Unavailable</v>
      </c>
      <c r="I2490" t="str">
        <v>Unavailable</v>
      </c>
      <c r="J2490" t="str">
        <v>Unavailable</v>
      </c>
      <c r="K2490" t="str">
        <v>Unavailable</v>
      </c>
      <c r="L2490" t="str">
        <v>Unavailable</v>
      </c>
      <c r="M2490" t="str">
        <v>Unavailable</v>
      </c>
    </row>
    <row r="2491" spans="1:13">
      <c r="A2491" s="9" t="s">
        <v>418</v>
      </c>
      <c r="B2491" s="10" t="s">
        <v>419</v>
      </c>
      <c r="C2491">
        <v>2018</v>
      </c>
      <c r="D2491" t="s">
        <v>26</v>
      </c>
      <c r="E2491" s="3" t="str">
        <v>Unavailable</v>
      </c>
      <c r="F2491" s="3" t="str">
        <v>Unavailable</v>
      </c>
      <c r="G2491" t="str">
        <v>Unavailable</v>
      </c>
      <c r="H2491" t="str">
        <v>Unavailable</v>
      </c>
      <c r="I2491" t="str">
        <v>Unavailable</v>
      </c>
      <c r="J2491" t="str">
        <v>Unavailable</v>
      </c>
      <c r="K2491" t="str">
        <v>Unavailable</v>
      </c>
      <c r="L2491" t="str">
        <v>Unavailable</v>
      </c>
      <c r="M2491" t="str">
        <v>Unavailable</v>
      </c>
    </row>
    <row r="2492" spans="1:13">
      <c r="A2492" s="9" t="s">
        <v>420</v>
      </c>
      <c r="B2492" s="10" t="s">
        <v>421</v>
      </c>
      <c r="C2492">
        <v>2018</v>
      </c>
      <c r="D2492" t="s">
        <v>26</v>
      </c>
      <c r="E2492" s="3" t="str">
        <v>Unavailable</v>
      </c>
      <c r="F2492" s="3" t="str">
        <v>Unavailable</v>
      </c>
      <c r="G2492" t="str">
        <v>Unavailable</v>
      </c>
      <c r="H2492" t="str">
        <v>Unavailable</v>
      </c>
      <c r="I2492" t="str">
        <v>Unavailable</v>
      </c>
      <c r="J2492" t="str">
        <v>Unavailable</v>
      </c>
      <c r="K2492" t="str">
        <v>Unavailable</v>
      </c>
      <c r="L2492" t="str">
        <v>Unavailable</v>
      </c>
      <c r="M2492" t="str">
        <v>Unavailable</v>
      </c>
    </row>
    <row r="2493" spans="1:13">
      <c r="A2493" s="9" t="s">
        <v>422</v>
      </c>
      <c r="B2493" s="10" t="s">
        <v>423</v>
      </c>
      <c r="C2493">
        <v>2018</v>
      </c>
      <c r="D2493" t="s">
        <v>26</v>
      </c>
      <c r="E2493" s="3" t="str">
        <v>Unavailable</v>
      </c>
      <c r="F2493" s="3" t="str">
        <v>Unavailable</v>
      </c>
      <c r="G2493" t="str">
        <v>Unavailable</v>
      </c>
      <c r="H2493" t="str">
        <v>Unavailable</v>
      </c>
      <c r="I2493" t="str">
        <v>Unavailable</v>
      </c>
      <c r="J2493" t="str">
        <v>Unavailable</v>
      </c>
      <c r="K2493" t="str">
        <v>Unavailable</v>
      </c>
      <c r="L2493" t="str">
        <v>Unavailable</v>
      </c>
      <c r="M2493" t="str">
        <v>Unavailable</v>
      </c>
    </row>
    <row r="2494" spans="1:13">
      <c r="A2494" s="9" t="s">
        <v>424</v>
      </c>
      <c r="B2494" s="10" t="s">
        <v>425</v>
      </c>
      <c r="C2494">
        <v>2018</v>
      </c>
      <c r="D2494" t="s">
        <v>26</v>
      </c>
      <c r="E2494" s="3" t="str">
        <v>Unavailable</v>
      </c>
      <c r="F2494" s="3" t="str">
        <v>Unavailable</v>
      </c>
      <c r="G2494" t="str">
        <v>Unavailable</v>
      </c>
      <c r="H2494" t="str">
        <v>Unavailable</v>
      </c>
      <c r="I2494" t="str">
        <v>Unavailable</v>
      </c>
      <c r="J2494" t="str">
        <v>Unavailable</v>
      </c>
      <c r="K2494" t="str">
        <v>Unavailable</v>
      </c>
      <c r="L2494" t="str">
        <v>Unavailable</v>
      </c>
      <c r="M2494" t="str">
        <v>Unavailable</v>
      </c>
    </row>
    <row r="2495" spans="1:13">
      <c r="A2495" s="9" t="s">
        <v>426</v>
      </c>
      <c r="B2495" s="10" t="s">
        <v>427</v>
      </c>
      <c r="C2495">
        <v>2018</v>
      </c>
      <c r="D2495" t="s">
        <v>26</v>
      </c>
      <c r="E2495" s="3">
        <v>64063638000</v>
      </c>
      <c r="F2495" s="3">
        <v>5919614000</v>
      </c>
      <c r="G2495">
        <v>101813000</v>
      </c>
      <c r="H2495">
        <v>4152733000</v>
      </c>
      <c r="I2495">
        <v>1757133000</v>
      </c>
      <c r="J2495">
        <v>22796381000</v>
      </c>
      <c r="K2495">
        <v>9.2402089000000007E-2</v>
      </c>
      <c r="L2495">
        <v>2.742793E-2</v>
      </c>
      <c r="M2495">
        <v>9.3178925999999995E-2</v>
      </c>
    </row>
    <row r="2496" spans="1:13">
      <c r="A2496" s="9" t="s">
        <v>428</v>
      </c>
      <c r="B2496" s="10" t="s">
        <v>429</v>
      </c>
      <c r="C2496">
        <v>2018</v>
      </c>
      <c r="D2496" t="s">
        <v>26</v>
      </c>
      <c r="E2496" s="3">
        <v>867401033</v>
      </c>
      <c r="F2496" s="3">
        <v>257215485</v>
      </c>
      <c r="G2496">
        <v>46078688</v>
      </c>
      <c r="H2496">
        <v>21643008</v>
      </c>
      <c r="I2496">
        <v>43320082</v>
      </c>
      <c r="J2496">
        <v>122236010</v>
      </c>
      <c r="K2496">
        <v>0.29653583</v>
      </c>
      <c r="L2496">
        <v>4.9942392000000002E-2</v>
      </c>
      <c r="M2496">
        <v>9.6411948999999997E-2</v>
      </c>
    </row>
    <row r="2497" spans="1:13">
      <c r="A2497" s="9" t="s">
        <v>430</v>
      </c>
      <c r="B2497" s="10" t="s">
        <v>431</v>
      </c>
      <c r="C2497">
        <v>2018</v>
      </c>
      <c r="D2497" t="s">
        <v>26</v>
      </c>
      <c r="E2497" s="3">
        <v>1227269910</v>
      </c>
      <c r="F2497" s="3">
        <v>345070364</v>
      </c>
      <c r="G2497">
        <v>19406830</v>
      </c>
      <c r="H2497">
        <v>12765416</v>
      </c>
      <c r="I2497">
        <v>204169509</v>
      </c>
      <c r="J2497">
        <v>295233288</v>
      </c>
      <c r="K2497">
        <v>0.28116909000000001</v>
      </c>
      <c r="L2497">
        <v>0.16636072299999999</v>
      </c>
      <c r="M2497">
        <v>0.24327410099999999</v>
      </c>
    </row>
    <row r="2498" spans="1:13">
      <c r="A2498" s="9" t="s">
        <v>432</v>
      </c>
      <c r="B2498" s="10" t="s">
        <v>433</v>
      </c>
      <c r="C2498">
        <v>2018</v>
      </c>
      <c r="D2498" t="s">
        <v>26</v>
      </c>
      <c r="E2498" s="3">
        <v>2035757930</v>
      </c>
      <c r="F2498" s="3">
        <v>696479472</v>
      </c>
      <c r="G2498">
        <v>51602818</v>
      </c>
      <c r="H2498">
        <v>5256820</v>
      </c>
      <c r="I2498">
        <v>459280884</v>
      </c>
      <c r="J2498">
        <v>564783554</v>
      </c>
      <c r="K2498">
        <v>0.34212293199999999</v>
      </c>
      <c r="L2498">
        <v>0.22560682600000001</v>
      </c>
      <c r="M2498">
        <v>0.271324132</v>
      </c>
    </row>
    <row r="2499" spans="1:13">
      <c r="A2499" s="9" t="s">
        <v>434</v>
      </c>
      <c r="B2499" s="10" t="s">
        <v>435</v>
      </c>
      <c r="C2499">
        <v>2018</v>
      </c>
      <c r="D2499" t="s">
        <v>26</v>
      </c>
      <c r="E2499" s="3">
        <v>2096026044</v>
      </c>
      <c r="F2499" s="3">
        <v>775080000</v>
      </c>
      <c r="G2499">
        <v>38466687</v>
      </c>
      <c r="H2499">
        <v>67598620</v>
      </c>
      <c r="I2499">
        <v>1741440</v>
      </c>
      <c r="J2499">
        <v>345262456</v>
      </c>
      <c r="K2499">
        <v>0.369785482</v>
      </c>
      <c r="L2499">
        <v>8.3082900000000005E-4</v>
      </c>
      <c r="M2499">
        <v>0.20003911399999999</v>
      </c>
    </row>
    <row r="2500" spans="1:13">
      <c r="A2500" s="9" t="s">
        <v>436</v>
      </c>
      <c r="B2500" s="10" t="s">
        <v>437</v>
      </c>
      <c r="C2500">
        <v>2018</v>
      </c>
      <c r="D2500" t="s">
        <v>26</v>
      </c>
      <c r="E2500" s="3">
        <v>232893283</v>
      </c>
      <c r="F2500" s="3">
        <v>41488550</v>
      </c>
      <c r="G2500">
        <v>24251158</v>
      </c>
      <c r="H2500">
        <v>490278</v>
      </c>
      <c r="I2500">
        <v>19320061</v>
      </c>
      <c r="J2500">
        <v>33785482</v>
      </c>
      <c r="K2500">
        <v>0.178144039</v>
      </c>
      <c r="L2500">
        <v>8.2956712000000002E-2</v>
      </c>
      <c r="M2500">
        <v>7.9835231000000006E-2</v>
      </c>
    </row>
    <row r="2501" spans="1:13">
      <c r="A2501" s="9" t="s">
        <v>438</v>
      </c>
      <c r="B2501" s="10" t="s">
        <v>439</v>
      </c>
      <c r="C2501">
        <v>2018</v>
      </c>
      <c r="D2501" t="s">
        <v>26</v>
      </c>
      <c r="E2501" s="3">
        <v>108659651</v>
      </c>
      <c r="F2501" s="3">
        <v>14939901</v>
      </c>
      <c r="G2501">
        <v>1161908</v>
      </c>
      <c r="H2501">
        <v>0</v>
      </c>
      <c r="I2501">
        <v>7742099</v>
      </c>
      <c r="J2501">
        <v>14939901</v>
      </c>
      <c r="K2501">
        <v>0.13749262800000001</v>
      </c>
      <c r="L2501">
        <v>7.1250910000000001E-2</v>
      </c>
      <c r="M2501">
        <v>0.13749262800000001</v>
      </c>
    </row>
    <row r="2502" spans="1:13">
      <c r="A2502" s="9" t="s">
        <v>440</v>
      </c>
      <c r="B2502" s="10" t="s">
        <v>441</v>
      </c>
      <c r="C2502">
        <v>2018</v>
      </c>
      <c r="D2502" t="s">
        <v>26</v>
      </c>
      <c r="E2502" s="3">
        <v>375160330</v>
      </c>
      <c r="F2502" s="3">
        <v>98974843</v>
      </c>
      <c r="G2502">
        <v>56891364</v>
      </c>
      <c r="H2502">
        <v>0</v>
      </c>
      <c r="I2502">
        <v>-2426851</v>
      </c>
      <c r="J2502">
        <v>38813478</v>
      </c>
      <c r="K2502">
        <v>0.26382011900000002</v>
      </c>
      <c r="L2502">
        <v>-6.4688369999999999E-3</v>
      </c>
      <c r="M2502">
        <v>0.10345837500000001</v>
      </c>
    </row>
    <row r="2503" spans="1:13">
      <c r="A2503" s="9" t="s">
        <v>442</v>
      </c>
      <c r="B2503" s="10" t="s">
        <v>443</v>
      </c>
      <c r="C2503">
        <v>2018</v>
      </c>
      <c r="D2503" t="s">
        <v>26</v>
      </c>
      <c r="E2503" s="3" t="str">
        <v>Unavailable</v>
      </c>
      <c r="F2503" s="3" t="str">
        <v>Unavailable</v>
      </c>
      <c r="G2503" t="str">
        <v>Unavailable</v>
      </c>
      <c r="H2503" t="str">
        <v>Unavailable</v>
      </c>
      <c r="I2503" t="str">
        <v>Unavailable</v>
      </c>
      <c r="J2503" t="str">
        <v>Unavailable</v>
      </c>
      <c r="K2503" t="str">
        <v>Unavailable</v>
      </c>
      <c r="L2503" t="str">
        <v>Unavailable</v>
      </c>
      <c r="M2503" t="str">
        <v>Unavailable</v>
      </c>
    </row>
    <row r="2504" spans="1:13">
      <c r="A2504" s="9" t="s">
        <v>444</v>
      </c>
      <c r="B2504" s="10" t="s">
        <v>445</v>
      </c>
      <c r="C2504">
        <v>2018</v>
      </c>
      <c r="D2504" t="s">
        <v>26</v>
      </c>
      <c r="E2504" s="3">
        <v>127221924</v>
      </c>
      <c r="F2504" s="3">
        <v>32799833</v>
      </c>
      <c r="G2504">
        <v>11350246</v>
      </c>
      <c r="H2504">
        <v>0</v>
      </c>
      <c r="I2504">
        <v>14956836</v>
      </c>
      <c r="J2504">
        <v>19666659</v>
      </c>
      <c r="K2504">
        <v>0.25781588599999999</v>
      </c>
      <c r="L2504">
        <v>0.117564925</v>
      </c>
      <c r="M2504">
        <v>0.152985974</v>
      </c>
    </row>
    <row r="2505" spans="1:13">
      <c r="A2505" s="9" t="s">
        <v>446</v>
      </c>
      <c r="B2505" s="10" t="s">
        <v>447</v>
      </c>
      <c r="C2505">
        <v>2018</v>
      </c>
      <c r="D2505" t="s">
        <v>26</v>
      </c>
      <c r="E2505" s="3" t="str">
        <v>Unavailable</v>
      </c>
      <c r="F2505" s="3" t="str">
        <v>Unavailable</v>
      </c>
      <c r="G2505" t="str">
        <v>Unavailable</v>
      </c>
      <c r="H2505" t="str">
        <v>Unavailable</v>
      </c>
      <c r="I2505" t="str">
        <v>Unavailable</v>
      </c>
      <c r="J2505" t="str">
        <v>Unavailable</v>
      </c>
      <c r="K2505" t="str">
        <v>Unavailable</v>
      </c>
      <c r="L2505" t="str">
        <v>Unavailable</v>
      </c>
      <c r="M2505" t="str">
        <v>Unavailable</v>
      </c>
    </row>
    <row r="2506" spans="1:13">
      <c r="A2506" s="9" t="s">
        <v>448</v>
      </c>
      <c r="B2506" s="10" t="s">
        <v>449</v>
      </c>
      <c r="C2506">
        <v>2018</v>
      </c>
      <c r="D2506" t="s">
        <v>26</v>
      </c>
      <c r="E2506" s="3">
        <v>12158144</v>
      </c>
      <c r="F2506" s="3">
        <v>10422222</v>
      </c>
      <c r="G2506">
        <v>3906052</v>
      </c>
      <c r="H2506">
        <v>0</v>
      </c>
      <c r="I2506">
        <v>-7710791</v>
      </c>
      <c r="J2506">
        <v>8259252</v>
      </c>
      <c r="K2506">
        <v>0.85722146399999999</v>
      </c>
      <c r="L2506">
        <v>-0.63420790199999999</v>
      </c>
      <c r="M2506">
        <v>0.490616989</v>
      </c>
    </row>
    <row r="2507" spans="1:13">
      <c r="A2507" s="9" t="s">
        <v>450</v>
      </c>
      <c r="B2507" s="10" t="s">
        <v>451</v>
      </c>
      <c r="C2507">
        <v>2018</v>
      </c>
      <c r="D2507" t="s">
        <v>26</v>
      </c>
      <c r="E2507" s="3">
        <v>98977402</v>
      </c>
      <c r="F2507" s="3">
        <v>214381924</v>
      </c>
      <c r="G2507">
        <v>19345386</v>
      </c>
      <c r="H2507">
        <v>1017864</v>
      </c>
      <c r="I2507">
        <v>-62099208</v>
      </c>
      <c r="J2507">
        <v>-27153815</v>
      </c>
      <c r="K2507">
        <v>2.1659683890000001</v>
      </c>
      <c r="L2507">
        <v>-0.62740794099999997</v>
      </c>
      <c r="M2507">
        <v>-0.36543962800000002</v>
      </c>
    </row>
    <row r="2508" spans="1:13">
      <c r="A2508" s="9" t="s">
        <v>452</v>
      </c>
      <c r="B2508" s="10" t="s">
        <v>453</v>
      </c>
      <c r="C2508">
        <v>2018</v>
      </c>
      <c r="D2508" t="s">
        <v>26</v>
      </c>
      <c r="E2508" s="3">
        <v>21420399</v>
      </c>
      <c r="F2508" s="3">
        <v>-9949647</v>
      </c>
      <c r="G2508">
        <v>8698932</v>
      </c>
      <c r="H2508">
        <v>0</v>
      </c>
      <c r="I2508">
        <v>-37250805</v>
      </c>
      <c r="J2508">
        <v>-24244429</v>
      </c>
      <c r="K2508">
        <v>-0.46449400899999999</v>
      </c>
      <c r="L2508">
        <v>-1.7390341330000001</v>
      </c>
      <c r="M2508">
        <v>-1.534484022</v>
      </c>
    </row>
    <row r="2509" spans="1:13">
      <c r="A2509" s="9" t="s">
        <v>454</v>
      </c>
      <c r="B2509" s="10" t="s">
        <v>455</v>
      </c>
      <c r="C2509">
        <v>2018</v>
      </c>
      <c r="D2509" t="s">
        <v>26</v>
      </c>
      <c r="E2509" s="3">
        <v>338027</v>
      </c>
      <c r="F2509" s="3">
        <v>-1004709</v>
      </c>
      <c r="G2509">
        <v>3535.35</v>
      </c>
      <c r="H2509">
        <v>152986</v>
      </c>
      <c r="I2509">
        <v>-6713816</v>
      </c>
      <c r="J2509">
        <v>-5747211</v>
      </c>
      <c r="K2509">
        <v>-2.9722744040000002</v>
      </c>
      <c r="L2509">
        <v>-9.9999999989999999</v>
      </c>
      <c r="M2509">
        <v>-9.9999999989999999</v>
      </c>
    </row>
    <row r="2510" spans="1:13">
      <c r="A2510" s="9" t="s">
        <v>456</v>
      </c>
      <c r="B2510" s="10" t="s">
        <v>457</v>
      </c>
      <c r="C2510">
        <v>2018</v>
      </c>
      <c r="D2510" t="s">
        <v>26</v>
      </c>
      <c r="E2510" s="3">
        <v>358934363</v>
      </c>
      <c r="F2510" s="3">
        <v>103374850</v>
      </c>
      <c r="G2510">
        <v>17850872</v>
      </c>
      <c r="H2510">
        <v>519553</v>
      </c>
      <c r="I2510">
        <v>35762762</v>
      </c>
      <c r="J2510">
        <v>126883552</v>
      </c>
      <c r="K2510">
        <v>0.28800488499999999</v>
      </c>
      <c r="L2510">
        <v>9.9635937999999993E-2</v>
      </c>
      <c r="M2510">
        <v>0.33876530199999999</v>
      </c>
    </row>
    <row r="2511" spans="1:13">
      <c r="A2511" s="9" t="s">
        <v>458</v>
      </c>
      <c r="B2511" s="10" t="s">
        <v>459</v>
      </c>
      <c r="C2511">
        <v>2018</v>
      </c>
      <c r="D2511" t="s">
        <v>26</v>
      </c>
      <c r="E2511" s="3">
        <v>68519864</v>
      </c>
      <c r="F2511" s="3">
        <v>13920067</v>
      </c>
      <c r="G2511">
        <v>10163684</v>
      </c>
      <c r="H2511">
        <v>860943</v>
      </c>
      <c r="I2511">
        <v>3624382</v>
      </c>
      <c r="J2511">
        <v>9994622</v>
      </c>
      <c r="K2511">
        <v>0.203153745</v>
      </c>
      <c r="L2511">
        <v>5.2895347000000002E-2</v>
      </c>
      <c r="M2511">
        <v>3.7592280999999998E-2</v>
      </c>
    </row>
    <row r="2512" spans="1:13">
      <c r="A2512" s="9" t="s">
        <v>460</v>
      </c>
      <c r="B2512" s="10" t="s">
        <v>461</v>
      </c>
      <c r="C2512">
        <v>2018</v>
      </c>
      <c r="D2512" t="s">
        <v>26</v>
      </c>
      <c r="E2512" s="3">
        <v>51963243000</v>
      </c>
      <c r="F2512" s="3">
        <v>29363272000</v>
      </c>
      <c r="G2512">
        <v>3883079000</v>
      </c>
      <c r="H2512">
        <v>390929000</v>
      </c>
      <c r="I2512">
        <v>10779771000</v>
      </c>
      <c r="J2512">
        <v>19824740000</v>
      </c>
      <c r="K2512">
        <v>0.56507774200000005</v>
      </c>
      <c r="L2512">
        <v>0.20744992800000001</v>
      </c>
      <c r="M2512">
        <v>0.35928583200000003</v>
      </c>
    </row>
    <row r="2513" spans="1:13">
      <c r="A2513" s="9" t="s">
        <v>462</v>
      </c>
      <c r="B2513" s="10" t="s">
        <v>463</v>
      </c>
      <c r="C2513">
        <v>2018</v>
      </c>
      <c r="D2513" t="s">
        <v>26</v>
      </c>
      <c r="E2513" s="3">
        <v>11864912000</v>
      </c>
      <c r="F2513" s="3">
        <v>6582203000</v>
      </c>
      <c r="G2513">
        <v>747384000</v>
      </c>
      <c r="H2513">
        <v>770960000</v>
      </c>
      <c r="I2513">
        <v>-122666000</v>
      </c>
      <c r="J2513">
        <v>4530703000</v>
      </c>
      <c r="K2513">
        <v>0.554762058</v>
      </c>
      <c r="L2513">
        <v>-1.0338551E-2</v>
      </c>
      <c r="M2513">
        <v>0.39191095599999998</v>
      </c>
    </row>
    <row r="2514" spans="1:13">
      <c r="A2514" s="9" t="s">
        <v>464</v>
      </c>
      <c r="B2514" s="10" t="s">
        <v>465</v>
      </c>
      <c r="C2514">
        <v>2018</v>
      </c>
      <c r="D2514" t="s">
        <v>26</v>
      </c>
      <c r="E2514" s="3">
        <v>7530527000</v>
      </c>
      <c r="F2514" s="3">
        <v>5424559000</v>
      </c>
      <c r="G2514">
        <v>207851000</v>
      </c>
      <c r="H2514">
        <v>907231000</v>
      </c>
      <c r="I2514">
        <v>332362000</v>
      </c>
      <c r="J2514">
        <v>3053122000</v>
      </c>
      <c r="K2514">
        <v>0.720342547</v>
      </c>
      <c r="L2514">
        <v>4.4135291E-2</v>
      </c>
      <c r="M2514">
        <v>0.402018345</v>
      </c>
    </row>
    <row r="2515" spans="1:13">
      <c r="A2515" s="9" t="s">
        <v>466</v>
      </c>
      <c r="B2515" s="10" t="s">
        <v>467</v>
      </c>
      <c r="C2515">
        <v>2018</v>
      </c>
      <c r="D2515" t="s">
        <v>26</v>
      </c>
      <c r="E2515" s="3">
        <v>479820813</v>
      </c>
      <c r="F2515" s="3">
        <v>90934823</v>
      </c>
      <c r="G2515">
        <v>100310323</v>
      </c>
      <c r="H2515">
        <v>20393476</v>
      </c>
      <c r="I2515">
        <v>-40261565</v>
      </c>
      <c r="J2515">
        <v>55855969</v>
      </c>
      <c r="K2515">
        <v>0.189518296</v>
      </c>
      <c r="L2515">
        <v>-8.3909583999999995E-2</v>
      </c>
      <c r="M2515">
        <v>0.189518296</v>
      </c>
    </row>
    <row r="2516" spans="1:13">
      <c r="A2516" s="9" t="s">
        <v>468</v>
      </c>
      <c r="B2516" s="10" t="s">
        <v>469</v>
      </c>
      <c r="C2516">
        <v>2018</v>
      </c>
      <c r="D2516" t="s">
        <v>26</v>
      </c>
      <c r="E2516" s="3">
        <v>886150723</v>
      </c>
      <c r="F2516" s="3">
        <v>133622553</v>
      </c>
      <c r="G2516">
        <v>6827267</v>
      </c>
      <c r="H2516">
        <v>19338342</v>
      </c>
      <c r="I2516">
        <v>64512480</v>
      </c>
      <c r="J2516">
        <v>88711742</v>
      </c>
      <c r="K2516">
        <v>0.15078987099999999</v>
      </c>
      <c r="L2516">
        <v>7.2800798E-2</v>
      </c>
      <c r="M2516">
        <v>0.102022658</v>
      </c>
    </row>
    <row r="2517" spans="1:13">
      <c r="A2517" s="9" t="s">
        <v>470</v>
      </c>
      <c r="B2517" s="10" t="s">
        <v>471</v>
      </c>
      <c r="C2517">
        <v>2018</v>
      </c>
      <c r="D2517" t="s">
        <v>26</v>
      </c>
      <c r="E2517" s="3">
        <v>40882233</v>
      </c>
      <c r="F2517" s="3">
        <v>24895527</v>
      </c>
      <c r="G2517">
        <v>-7469946</v>
      </c>
      <c r="H2517">
        <v>0</v>
      </c>
      <c r="I2517">
        <v>160160487</v>
      </c>
      <c r="J2517">
        <v>-194864565</v>
      </c>
      <c r="K2517">
        <v>0.60895712300000004</v>
      </c>
      <c r="L2517">
        <v>3.9176061400000002</v>
      </c>
      <c r="M2517">
        <v>-4.7664853579999997</v>
      </c>
    </row>
    <row r="2518" spans="1:13">
      <c r="A2518" s="9" t="s">
        <v>472</v>
      </c>
      <c r="B2518" s="10" t="s">
        <v>473</v>
      </c>
      <c r="C2518">
        <v>2018</v>
      </c>
      <c r="D2518" t="s">
        <v>26</v>
      </c>
      <c r="E2518" s="3">
        <v>4041299094</v>
      </c>
      <c r="F2518" s="3">
        <v>947356578</v>
      </c>
      <c r="G2518">
        <v>254785041</v>
      </c>
      <c r="H2518">
        <v>0</v>
      </c>
      <c r="I2518">
        <v>556455424</v>
      </c>
      <c r="J2518">
        <v>613990260</v>
      </c>
      <c r="K2518">
        <v>0.234418823</v>
      </c>
      <c r="L2518">
        <v>0.13769221500000001</v>
      </c>
      <c r="M2518">
        <v>0.15192893299999999</v>
      </c>
    </row>
    <row r="2519" spans="1:13">
      <c r="A2519" s="9" t="s">
        <v>474</v>
      </c>
      <c r="B2519" s="10" t="s">
        <v>475</v>
      </c>
      <c r="C2519">
        <v>2018</v>
      </c>
      <c r="D2519" t="s">
        <v>26</v>
      </c>
      <c r="E2519" s="3">
        <v>1925710207</v>
      </c>
      <c r="F2519" s="3">
        <v>719304047</v>
      </c>
      <c r="G2519">
        <v>51353045</v>
      </c>
      <c r="H2519">
        <v>4555548</v>
      </c>
      <c r="I2519">
        <v>364333953</v>
      </c>
      <c r="J2519">
        <v>436717797</v>
      </c>
      <c r="K2519">
        <v>0.37352663200000003</v>
      </c>
      <c r="L2519">
        <v>0.18919459</v>
      </c>
      <c r="M2519">
        <v>0.22932787800000001</v>
      </c>
    </row>
    <row r="2520" spans="1:13">
      <c r="A2520" s="9" t="s">
        <v>476</v>
      </c>
      <c r="B2520" s="10" t="s">
        <v>477</v>
      </c>
      <c r="C2520">
        <v>2018</v>
      </c>
      <c r="D2520" t="s">
        <v>26</v>
      </c>
      <c r="E2520" s="3">
        <v>180226380</v>
      </c>
      <c r="F2520" s="3">
        <v>26342529</v>
      </c>
      <c r="G2520">
        <v>10721050</v>
      </c>
      <c r="H2520">
        <v>0</v>
      </c>
      <c r="I2520">
        <v>17515216</v>
      </c>
      <c r="J2520">
        <v>16969475</v>
      </c>
      <c r="K2520">
        <v>0.146163558</v>
      </c>
      <c r="L2520">
        <v>9.7184530000000005E-2</v>
      </c>
      <c r="M2520">
        <v>9.4156471000000005E-2</v>
      </c>
    </row>
    <row r="2521" spans="1:13">
      <c r="A2521" s="9" t="s">
        <v>478</v>
      </c>
      <c r="B2521" s="10" t="s">
        <v>479</v>
      </c>
      <c r="C2521">
        <v>2018</v>
      </c>
      <c r="D2521" t="s">
        <v>26</v>
      </c>
      <c r="E2521" s="3">
        <v>7404653000</v>
      </c>
      <c r="F2521" s="3">
        <v>7404653000</v>
      </c>
      <c r="G2521">
        <v>113337000</v>
      </c>
      <c r="H2521">
        <v>0</v>
      </c>
      <c r="I2521">
        <v>-213339000</v>
      </c>
      <c r="J2521">
        <v>-213236000</v>
      </c>
      <c r="K2521">
        <v>1</v>
      </c>
      <c r="L2521">
        <v>-2.8811478000000001E-2</v>
      </c>
      <c r="M2521">
        <v>-2.4786847000000001E-2</v>
      </c>
    </row>
    <row r="2522" spans="1:13">
      <c r="A2522" s="9" t="s">
        <v>480</v>
      </c>
      <c r="B2522" s="10" t="s">
        <v>481</v>
      </c>
      <c r="C2522">
        <v>2018</v>
      </c>
      <c r="D2522" t="s">
        <v>26</v>
      </c>
      <c r="E2522" s="3">
        <v>95102000</v>
      </c>
      <c r="F2522" s="3">
        <v>95102000</v>
      </c>
      <c r="G2522">
        <v>-20668000</v>
      </c>
      <c r="H2522">
        <v>0</v>
      </c>
      <c r="I2522">
        <v>34729000</v>
      </c>
      <c r="J2522">
        <v>34709000</v>
      </c>
      <c r="K2522">
        <v>1</v>
      </c>
      <c r="L2522">
        <v>0.36517633700000002</v>
      </c>
      <c r="M2522">
        <v>0.36561796800000002</v>
      </c>
    </row>
    <row r="2523" spans="1:13">
      <c r="A2523" s="9" t="s">
        <v>482</v>
      </c>
      <c r="B2523" s="10" t="s">
        <v>483</v>
      </c>
      <c r="C2523">
        <v>2018</v>
      </c>
      <c r="D2523" t="s">
        <v>26</v>
      </c>
      <c r="E2523" s="3">
        <v>628748000</v>
      </c>
      <c r="F2523" s="3">
        <v>628748000</v>
      </c>
      <c r="G2523">
        <v>25194000</v>
      </c>
      <c r="H2523">
        <v>0</v>
      </c>
      <c r="I2523">
        <v>16986000</v>
      </c>
      <c r="J2523">
        <v>19120000</v>
      </c>
      <c r="K2523">
        <v>1</v>
      </c>
      <c r="L2523">
        <v>2.7015593000000001E-2</v>
      </c>
      <c r="M2523">
        <v>3.0409640000000002E-2</v>
      </c>
    </row>
    <row r="2524" spans="1:13">
      <c r="A2524" s="9" t="s">
        <v>484</v>
      </c>
      <c r="B2524" s="10" t="s">
        <v>485</v>
      </c>
      <c r="C2524">
        <v>2018</v>
      </c>
      <c r="D2524" t="s">
        <v>26</v>
      </c>
      <c r="E2524" s="3">
        <v>1896337000</v>
      </c>
      <c r="F2524" s="3">
        <v>1896337000</v>
      </c>
      <c r="G2524">
        <v>43968000</v>
      </c>
      <c r="H2524">
        <v>0</v>
      </c>
      <c r="I2524">
        <v>-204527000</v>
      </c>
      <c r="J2524">
        <v>0</v>
      </c>
      <c r="K2524">
        <v>1</v>
      </c>
      <c r="L2524">
        <v>-0.10785372</v>
      </c>
      <c r="M2524">
        <v>-0.103130931</v>
      </c>
    </row>
    <row r="2525" spans="1:13">
      <c r="A2525" s="9" t="s">
        <v>486</v>
      </c>
      <c r="B2525" s="10" t="s">
        <v>487</v>
      </c>
      <c r="C2525">
        <v>2018</v>
      </c>
      <c r="D2525" t="s">
        <v>26</v>
      </c>
      <c r="E2525" s="3">
        <v>628525078</v>
      </c>
      <c r="F2525" s="3">
        <v>628525078</v>
      </c>
      <c r="G2525">
        <v>21561472</v>
      </c>
      <c r="H2525">
        <v>0</v>
      </c>
      <c r="I2525">
        <v>37050057</v>
      </c>
      <c r="J2525">
        <v>42169672</v>
      </c>
      <c r="K2525">
        <v>1</v>
      </c>
      <c r="L2525">
        <v>5.8947619E-2</v>
      </c>
      <c r="M2525">
        <v>6.1622654999999998E-2</v>
      </c>
    </row>
    <row r="2526" spans="1:13">
      <c r="A2526" s="9" t="s">
        <v>488</v>
      </c>
      <c r="B2526" s="10" t="s">
        <v>489</v>
      </c>
      <c r="C2526">
        <v>2018</v>
      </c>
      <c r="D2526" t="s">
        <v>26</v>
      </c>
      <c r="E2526" s="3">
        <v>751113000</v>
      </c>
      <c r="F2526" s="3">
        <v>751113000</v>
      </c>
      <c r="G2526">
        <v>16755000</v>
      </c>
      <c r="H2526">
        <v>0</v>
      </c>
      <c r="I2526">
        <v>17782000</v>
      </c>
      <c r="J2526">
        <v>21788000</v>
      </c>
      <c r="K2526">
        <v>1</v>
      </c>
      <c r="L2526">
        <v>2.3674200999999999E-2</v>
      </c>
      <c r="M2526">
        <v>2.9007618999999998E-2</v>
      </c>
    </row>
    <row r="2527" spans="1:13">
      <c r="A2527" s="9" t="s">
        <v>490</v>
      </c>
      <c r="B2527" s="10" t="s">
        <v>491</v>
      </c>
      <c r="C2527">
        <v>2018</v>
      </c>
      <c r="D2527" t="s">
        <v>26</v>
      </c>
      <c r="E2527" s="3" t="str">
        <v>Unavailable</v>
      </c>
      <c r="F2527" s="3" t="str">
        <v>Unavailable</v>
      </c>
      <c r="G2527" t="str">
        <v>Unavailable</v>
      </c>
      <c r="H2527" t="str">
        <v>Unavailable</v>
      </c>
      <c r="I2527" t="str">
        <v>Unavailable</v>
      </c>
      <c r="J2527" t="str">
        <v>Unavailable</v>
      </c>
      <c r="K2527" t="str">
        <v>Unavailable</v>
      </c>
      <c r="L2527" t="str">
        <v>Unavailable</v>
      </c>
      <c r="M2527" t="str">
        <v>Unavailable</v>
      </c>
    </row>
    <row r="2528" spans="1:13">
      <c r="A2528" s="9" t="s">
        <v>492</v>
      </c>
      <c r="B2528" s="10" t="s">
        <v>493</v>
      </c>
      <c r="C2528">
        <v>2018</v>
      </c>
      <c r="D2528" t="s">
        <v>26</v>
      </c>
      <c r="E2528" s="3">
        <v>844858000</v>
      </c>
      <c r="F2528" s="3">
        <v>844858000</v>
      </c>
      <c r="G2528">
        <v>28889000</v>
      </c>
      <c r="H2528">
        <v>0</v>
      </c>
      <c r="I2528">
        <v>111712000</v>
      </c>
      <c r="J2528">
        <v>108227000</v>
      </c>
      <c r="K2528">
        <v>1</v>
      </c>
      <c r="L2528">
        <v>0.13222577099999999</v>
      </c>
      <c r="M2528">
        <v>0.13713547100000001</v>
      </c>
    </row>
    <row r="2529" spans="1:13">
      <c r="A2529" s="9" t="s">
        <v>494</v>
      </c>
      <c r="B2529" s="10" t="s">
        <v>495</v>
      </c>
      <c r="C2529">
        <v>2018</v>
      </c>
      <c r="D2529" t="s">
        <v>26</v>
      </c>
      <c r="E2529" s="3">
        <v>442245000</v>
      </c>
      <c r="F2529" s="3">
        <v>442245000</v>
      </c>
      <c r="G2529">
        <v>61466000</v>
      </c>
      <c r="H2529">
        <v>0</v>
      </c>
      <c r="I2529">
        <v>36989000</v>
      </c>
      <c r="J2529">
        <v>40415000</v>
      </c>
      <c r="K2529">
        <v>1</v>
      </c>
      <c r="L2529">
        <v>8.3639159000000005E-2</v>
      </c>
      <c r="M2529">
        <v>9.1385995999999997E-2</v>
      </c>
    </row>
    <row r="2530" spans="1:13">
      <c r="A2530" s="9" t="s">
        <v>496</v>
      </c>
      <c r="B2530" s="10" t="s">
        <v>497</v>
      </c>
      <c r="C2530">
        <v>2018</v>
      </c>
      <c r="D2530" t="s">
        <v>26</v>
      </c>
      <c r="E2530" s="3">
        <v>128934000</v>
      </c>
      <c r="F2530" s="3">
        <v>128934000</v>
      </c>
      <c r="G2530">
        <v>14607000</v>
      </c>
      <c r="H2530">
        <v>0</v>
      </c>
      <c r="I2530">
        <v>1056000</v>
      </c>
      <c r="J2530">
        <v>1749000</v>
      </c>
      <c r="K2530">
        <v>1</v>
      </c>
      <c r="L2530">
        <v>8.1902369999999995E-3</v>
      </c>
      <c r="M2530">
        <v>1.356508E-2</v>
      </c>
    </row>
    <row r="2531" spans="1:13">
      <c r="A2531" s="9" t="s">
        <v>498</v>
      </c>
      <c r="B2531" s="10" t="s">
        <v>499</v>
      </c>
      <c r="C2531">
        <v>2018</v>
      </c>
      <c r="D2531" t="s">
        <v>26</v>
      </c>
      <c r="E2531" s="3">
        <v>649200425</v>
      </c>
      <c r="F2531" s="3">
        <v>649200425</v>
      </c>
      <c r="G2531">
        <v>120605465</v>
      </c>
      <c r="H2531">
        <v>0</v>
      </c>
      <c r="I2531">
        <v>-21717471</v>
      </c>
      <c r="J2531">
        <v>-8722864</v>
      </c>
      <c r="K2531">
        <v>1</v>
      </c>
      <c r="L2531">
        <v>-3.3452645000000003E-2</v>
      </c>
      <c r="M2531">
        <v>1</v>
      </c>
    </row>
    <row r="2532" spans="1:13">
      <c r="A2532" s="9" t="s">
        <v>500</v>
      </c>
      <c r="B2532" s="10" t="s">
        <v>501</v>
      </c>
      <c r="C2532">
        <v>2018</v>
      </c>
      <c r="D2532" t="s">
        <v>26</v>
      </c>
      <c r="E2532" s="3">
        <v>177372000</v>
      </c>
      <c r="F2532" s="3">
        <v>177372000</v>
      </c>
      <c r="G2532">
        <v>7962000</v>
      </c>
      <c r="H2532">
        <v>0</v>
      </c>
      <c r="I2532">
        <v>-157957000</v>
      </c>
      <c r="J2532">
        <v>-153918000</v>
      </c>
      <c r="K2532">
        <v>1</v>
      </c>
      <c r="L2532">
        <v>-0.89054078400000003</v>
      </c>
      <c r="M2532">
        <v>-0.86776943399999995</v>
      </c>
    </row>
    <row r="2533" spans="1:13">
      <c r="A2533" s="9" t="s">
        <v>502</v>
      </c>
      <c r="B2533" s="10" t="s">
        <v>503</v>
      </c>
      <c r="C2533">
        <v>2018</v>
      </c>
      <c r="D2533" t="s">
        <v>26</v>
      </c>
      <c r="E2533" s="3">
        <v>260137582</v>
      </c>
      <c r="F2533" s="3">
        <v>260137582</v>
      </c>
      <c r="G2533">
        <v>75677949</v>
      </c>
      <c r="H2533">
        <v>0</v>
      </c>
      <c r="I2533">
        <v>-3413496</v>
      </c>
      <c r="J2533">
        <v>9597198</v>
      </c>
      <c r="K2533">
        <v>1</v>
      </c>
      <c r="L2533">
        <v>-1.3121887E-2</v>
      </c>
      <c r="M2533">
        <v>-1.3121887E-2</v>
      </c>
    </row>
    <row r="2534" spans="1:13">
      <c r="A2534" s="9" t="s">
        <v>504</v>
      </c>
      <c r="B2534" s="10" t="s">
        <v>505</v>
      </c>
      <c r="C2534">
        <v>2018</v>
      </c>
      <c r="D2534" t="s">
        <v>26</v>
      </c>
      <c r="E2534" s="3">
        <v>451269000</v>
      </c>
      <c r="F2534" s="3">
        <v>451269000</v>
      </c>
      <c r="G2534">
        <v>13898000</v>
      </c>
      <c r="H2534">
        <v>0</v>
      </c>
      <c r="I2534">
        <v>3207000</v>
      </c>
      <c r="J2534">
        <v>0</v>
      </c>
      <c r="K2534">
        <v>1</v>
      </c>
      <c r="L2534">
        <v>7.1066259999999996E-3</v>
      </c>
      <c r="M2534">
        <v>1.2810541E-2</v>
      </c>
    </row>
    <row r="2535" spans="1:13">
      <c r="A2535" s="9" t="s">
        <v>506</v>
      </c>
      <c r="B2535" s="10" t="s">
        <v>507</v>
      </c>
      <c r="C2535">
        <v>2018</v>
      </c>
      <c r="D2535" t="s">
        <v>26</v>
      </c>
      <c r="E2535" s="3">
        <v>257207845</v>
      </c>
      <c r="F2535" s="3">
        <v>257207845</v>
      </c>
      <c r="G2535">
        <v>71266876</v>
      </c>
      <c r="H2535">
        <v>0</v>
      </c>
      <c r="I2535">
        <v>3418847</v>
      </c>
      <c r="J2535">
        <v>5819369</v>
      </c>
      <c r="K2535">
        <v>1</v>
      </c>
      <c r="L2535">
        <v>1.3292157000000001E-2</v>
      </c>
      <c r="M2535">
        <v>1.3292157000000001E-2</v>
      </c>
    </row>
    <row r="2536" spans="1:13">
      <c r="A2536" s="9" t="s">
        <v>508</v>
      </c>
      <c r="B2536" s="10" t="s">
        <v>509</v>
      </c>
      <c r="C2536">
        <v>2018</v>
      </c>
      <c r="D2536" t="s">
        <v>26</v>
      </c>
      <c r="E2536" s="3">
        <v>756988708</v>
      </c>
      <c r="F2536" s="3">
        <v>756988708</v>
      </c>
      <c r="G2536">
        <v>74204337</v>
      </c>
      <c r="H2536">
        <v>0</v>
      </c>
      <c r="I2536">
        <v>88135900</v>
      </c>
      <c r="J2536">
        <v>99323214</v>
      </c>
      <c r="K2536">
        <v>1</v>
      </c>
      <c r="L2536">
        <v>0.11642961</v>
      </c>
      <c r="M2536">
        <v>0.11642961</v>
      </c>
    </row>
    <row r="2537" spans="1:13">
      <c r="A2537" s="9" t="s">
        <v>510</v>
      </c>
      <c r="B2537" s="10" t="s">
        <v>511</v>
      </c>
      <c r="C2537">
        <v>2018</v>
      </c>
      <c r="D2537" t="s">
        <v>26</v>
      </c>
      <c r="E2537" s="3">
        <v>273519600</v>
      </c>
      <c r="F2537" s="3">
        <v>273519600</v>
      </c>
      <c r="G2537">
        <v>55568405</v>
      </c>
      <c r="H2537">
        <v>0</v>
      </c>
      <c r="I2537">
        <v>817648</v>
      </c>
      <c r="J2537">
        <v>0</v>
      </c>
      <c r="K2537">
        <v>1</v>
      </c>
      <c r="L2537">
        <v>2.9893580000000001E-3</v>
      </c>
      <c r="M2537">
        <v>2.9893580000000001E-3</v>
      </c>
    </row>
    <row r="2538" spans="1:13">
      <c r="A2538" s="9" t="s">
        <v>512</v>
      </c>
      <c r="B2538" s="10" t="s">
        <v>513</v>
      </c>
      <c r="C2538">
        <v>2018</v>
      </c>
      <c r="D2538" t="s">
        <v>26</v>
      </c>
      <c r="E2538" s="3">
        <v>181066000</v>
      </c>
      <c r="F2538" s="3">
        <v>181066000</v>
      </c>
      <c r="G2538">
        <v>23971000</v>
      </c>
      <c r="H2538">
        <v>0</v>
      </c>
      <c r="I2538">
        <v>-60172000</v>
      </c>
      <c r="J2538">
        <v>-58844000</v>
      </c>
      <c r="K2538">
        <v>1</v>
      </c>
      <c r="L2538">
        <v>-0.33232081099999999</v>
      </c>
      <c r="M2538">
        <v>-0.324986469</v>
      </c>
    </row>
    <row r="2539" spans="1:13">
      <c r="A2539" s="9" t="s">
        <v>514</v>
      </c>
      <c r="B2539" s="10" t="s">
        <v>515</v>
      </c>
      <c r="C2539">
        <v>2018</v>
      </c>
      <c r="D2539" t="s">
        <v>26</v>
      </c>
      <c r="E2539" s="3">
        <v>638586464</v>
      </c>
      <c r="F2539" s="3">
        <v>638586464</v>
      </c>
      <c r="G2539">
        <v>12035345</v>
      </c>
      <c r="H2539">
        <v>0</v>
      </c>
      <c r="I2539">
        <v>15092716</v>
      </c>
      <c r="J2539">
        <v>14951239</v>
      </c>
      <c r="K2539">
        <v>1</v>
      </c>
      <c r="L2539">
        <v>2.3634569000000001E-2</v>
      </c>
      <c r="M2539">
        <v>2.7019791000000001E-2</v>
      </c>
    </row>
    <row r="2540" spans="1:13">
      <c r="A2540" s="9" t="s">
        <v>516</v>
      </c>
      <c r="B2540" s="10" t="s">
        <v>517</v>
      </c>
      <c r="C2540">
        <v>2018</v>
      </c>
      <c r="D2540" t="s">
        <v>26</v>
      </c>
      <c r="E2540" s="3">
        <v>8334392000</v>
      </c>
      <c r="F2540" s="3">
        <v>8334392000</v>
      </c>
      <c r="G2540">
        <v>83208000</v>
      </c>
      <c r="H2540">
        <v>0</v>
      </c>
      <c r="I2540">
        <v>679067000</v>
      </c>
      <c r="J2540">
        <v>595729000</v>
      </c>
      <c r="K2540">
        <v>1</v>
      </c>
      <c r="L2540">
        <v>8.1477689000000006E-2</v>
      </c>
      <c r="M2540">
        <v>8.4065879999999996E-2</v>
      </c>
    </row>
    <row r="2541" spans="1:13">
      <c r="A2541" s="9" t="s">
        <v>518</v>
      </c>
      <c r="B2541" s="10" t="s">
        <v>519</v>
      </c>
      <c r="C2541">
        <v>2018</v>
      </c>
      <c r="D2541" t="s">
        <v>26</v>
      </c>
      <c r="E2541" s="3">
        <v>2968771000</v>
      </c>
      <c r="F2541" s="3">
        <v>2968771000</v>
      </c>
      <c r="G2541">
        <v>49833000</v>
      </c>
      <c r="H2541">
        <v>0</v>
      </c>
      <c r="I2541">
        <v>203797000</v>
      </c>
      <c r="J2541">
        <v>211731000</v>
      </c>
      <c r="K2541">
        <v>1</v>
      </c>
      <c r="L2541">
        <v>6.8646924999999998E-2</v>
      </c>
      <c r="M2541">
        <v>7.1319410999999999E-2</v>
      </c>
    </row>
    <row r="2542" spans="1:13">
      <c r="A2542" s="9" t="s">
        <v>520</v>
      </c>
      <c r="B2542" s="10" t="s">
        <v>521</v>
      </c>
      <c r="C2542">
        <v>2018</v>
      </c>
      <c r="D2542" t="s">
        <v>26</v>
      </c>
      <c r="E2542" s="3">
        <v>122590024</v>
      </c>
      <c r="F2542" s="3">
        <v>122590024</v>
      </c>
      <c r="G2542">
        <v>31971374</v>
      </c>
      <c r="H2542">
        <v>0</v>
      </c>
      <c r="I2542">
        <v>44492808</v>
      </c>
      <c r="J2542">
        <v>49964757</v>
      </c>
      <c r="K2542">
        <v>1</v>
      </c>
      <c r="L2542">
        <v>0.36293987500000002</v>
      </c>
      <c r="M2542">
        <v>0.36293987500000002</v>
      </c>
    </row>
    <row r="2543" spans="1:13">
      <c r="A2543" s="9" t="s">
        <v>522</v>
      </c>
      <c r="B2543" s="10" t="s">
        <v>523</v>
      </c>
      <c r="C2543">
        <v>2018</v>
      </c>
      <c r="D2543" t="s">
        <v>26</v>
      </c>
      <c r="E2543" s="3">
        <v>1274034000</v>
      </c>
      <c r="F2543" s="3">
        <v>1274034000</v>
      </c>
      <c r="G2543">
        <v>165445000</v>
      </c>
      <c r="H2543">
        <v>0</v>
      </c>
      <c r="I2543">
        <v>58993000</v>
      </c>
      <c r="J2543">
        <v>90635000</v>
      </c>
      <c r="K2543">
        <v>1</v>
      </c>
      <c r="L2543">
        <v>4.6304102E-2</v>
      </c>
      <c r="M2543">
        <v>1</v>
      </c>
    </row>
    <row r="2544" spans="1:13">
      <c r="A2544" s="9" t="s">
        <v>524</v>
      </c>
      <c r="B2544" s="10" t="s">
        <v>525</v>
      </c>
      <c r="C2544">
        <v>2018</v>
      </c>
      <c r="D2544" t="s">
        <v>26</v>
      </c>
      <c r="E2544" s="3">
        <v>142179000</v>
      </c>
      <c r="F2544" s="3">
        <v>142179000</v>
      </c>
      <c r="G2544">
        <v>15489000</v>
      </c>
      <c r="H2544">
        <v>0</v>
      </c>
      <c r="I2544">
        <v>-24968000</v>
      </c>
      <c r="J2544">
        <v>-27059000</v>
      </c>
      <c r="K2544">
        <v>1</v>
      </c>
      <c r="L2544">
        <v>-0.17560961899999999</v>
      </c>
      <c r="M2544">
        <v>-0.16247125100000001</v>
      </c>
    </row>
    <row r="2545" spans="1:13">
      <c r="A2545" s="9" t="s">
        <v>526</v>
      </c>
      <c r="B2545" s="10" t="s">
        <v>527</v>
      </c>
      <c r="C2545">
        <v>2018</v>
      </c>
      <c r="D2545" t="s">
        <v>26</v>
      </c>
      <c r="E2545" s="3">
        <v>379465015</v>
      </c>
      <c r="F2545" s="3">
        <v>379465015</v>
      </c>
      <c r="G2545">
        <v>12536536</v>
      </c>
      <c r="H2545">
        <v>0</v>
      </c>
      <c r="I2545">
        <v>79743547</v>
      </c>
      <c r="J2545">
        <v>81684035</v>
      </c>
      <c r="K2545">
        <v>1</v>
      </c>
      <c r="L2545">
        <v>0.21014729700000001</v>
      </c>
      <c r="M2545">
        <v>0.21354785200000001</v>
      </c>
    </row>
    <row r="2546" spans="1:13">
      <c r="A2546" s="9" t="s">
        <v>528</v>
      </c>
      <c r="B2546" s="10" t="s">
        <v>529</v>
      </c>
      <c r="C2546">
        <v>2018</v>
      </c>
      <c r="D2546" t="s">
        <v>26</v>
      </c>
      <c r="E2546" s="3">
        <v>175470000</v>
      </c>
      <c r="F2546" s="3">
        <v>175470000</v>
      </c>
      <c r="G2546">
        <v>15966000</v>
      </c>
      <c r="H2546">
        <v>0</v>
      </c>
      <c r="I2546">
        <v>34125000</v>
      </c>
      <c r="J2546">
        <v>34539000</v>
      </c>
      <c r="K2546">
        <v>1</v>
      </c>
      <c r="L2546">
        <v>0.19447768900000001</v>
      </c>
      <c r="M2546">
        <v>0.196837066</v>
      </c>
    </row>
    <row r="2547" spans="1:13">
      <c r="A2547" s="9" t="s">
        <v>530</v>
      </c>
      <c r="B2547" s="10" t="s">
        <v>531</v>
      </c>
      <c r="C2547">
        <v>2018</v>
      </c>
      <c r="D2547" t="s">
        <v>26</v>
      </c>
      <c r="E2547" s="3">
        <v>446393000</v>
      </c>
      <c r="F2547" s="3">
        <v>446393000</v>
      </c>
      <c r="G2547">
        <v>95272000</v>
      </c>
      <c r="H2547">
        <v>0</v>
      </c>
      <c r="I2547">
        <v>18266000</v>
      </c>
      <c r="J2547">
        <v>0</v>
      </c>
      <c r="K2547">
        <v>1</v>
      </c>
      <c r="L2547">
        <v>4.09191E-2</v>
      </c>
      <c r="M2547">
        <v>1</v>
      </c>
    </row>
    <row r="2548" spans="1:13">
      <c r="A2548" s="9" t="s">
        <v>532</v>
      </c>
      <c r="B2548" s="10" t="s">
        <v>533</v>
      </c>
      <c r="C2548">
        <v>2018</v>
      </c>
      <c r="D2548" t="s">
        <v>26</v>
      </c>
      <c r="E2548" s="3">
        <v>70039000</v>
      </c>
      <c r="F2548" s="3">
        <v>70039000</v>
      </c>
      <c r="G2548">
        <v>40072000</v>
      </c>
      <c r="H2548">
        <v>0</v>
      </c>
      <c r="I2548">
        <v>-20217000</v>
      </c>
      <c r="J2548">
        <v>-18652000</v>
      </c>
      <c r="K2548">
        <v>1</v>
      </c>
      <c r="L2548">
        <v>-0.288653465</v>
      </c>
      <c r="M2548">
        <v>-0.288653465</v>
      </c>
    </row>
    <row r="2549" spans="1:13">
      <c r="A2549" s="9" t="s">
        <v>534</v>
      </c>
      <c r="B2549" s="10" t="s">
        <v>535</v>
      </c>
      <c r="C2549">
        <v>2018</v>
      </c>
      <c r="D2549" t="s">
        <v>26</v>
      </c>
      <c r="E2549" s="3">
        <v>247631000</v>
      </c>
      <c r="F2549" s="3">
        <v>247631000</v>
      </c>
      <c r="G2549">
        <v>7110000</v>
      </c>
      <c r="H2549">
        <v>0</v>
      </c>
      <c r="I2549">
        <v>-91835000</v>
      </c>
      <c r="J2549">
        <v>0</v>
      </c>
      <c r="K2549">
        <v>1</v>
      </c>
      <c r="L2549">
        <v>-0.37085421499999999</v>
      </c>
      <c r="M2549">
        <v>-0.36381551600000001</v>
      </c>
    </row>
    <row r="2550" spans="1:13">
      <c r="A2550" s="9" t="s">
        <v>536</v>
      </c>
      <c r="B2550" s="10" t="s">
        <v>537</v>
      </c>
      <c r="C2550">
        <v>2018</v>
      </c>
      <c r="D2550" t="s">
        <v>26</v>
      </c>
      <c r="E2550" s="3">
        <v>234458000</v>
      </c>
      <c r="F2550" s="3">
        <v>234458000</v>
      </c>
      <c r="G2550">
        <v>12546000</v>
      </c>
      <c r="H2550">
        <v>0</v>
      </c>
      <c r="I2550">
        <v>-31815000</v>
      </c>
      <c r="J2550">
        <v>-31129000</v>
      </c>
      <c r="K2550">
        <v>1</v>
      </c>
      <c r="L2550">
        <v>-0.13569594600000001</v>
      </c>
      <c r="M2550">
        <v>-0.132770048</v>
      </c>
    </row>
    <row r="2551" spans="1:13">
      <c r="A2551" s="9" t="s">
        <v>538</v>
      </c>
      <c r="B2551" s="10" t="s">
        <v>539</v>
      </c>
      <c r="C2551">
        <v>2018</v>
      </c>
      <c r="D2551" t="s">
        <v>26</v>
      </c>
      <c r="E2551" s="3" t="str">
        <v>Unavailable</v>
      </c>
      <c r="F2551" s="3" t="str">
        <v>Unavailable</v>
      </c>
      <c r="G2551" t="str">
        <v>Unavailable</v>
      </c>
      <c r="H2551" t="str">
        <v>Unavailable</v>
      </c>
      <c r="I2551" t="str">
        <v>Unavailable</v>
      </c>
      <c r="J2551" t="str">
        <v>Unavailable</v>
      </c>
      <c r="K2551" t="str">
        <v>Unavailable</v>
      </c>
      <c r="L2551" t="str">
        <v>Unavailable</v>
      </c>
      <c r="M2551" t="str">
        <v>Unavailable</v>
      </c>
    </row>
    <row r="2552" spans="1:13">
      <c r="A2552" s="9" t="s">
        <v>540</v>
      </c>
      <c r="B2552" s="10" t="s">
        <v>541</v>
      </c>
      <c r="C2552">
        <v>2018</v>
      </c>
      <c r="D2552" t="s">
        <v>26</v>
      </c>
      <c r="E2552" s="3" t="str">
        <v>Unavailable</v>
      </c>
      <c r="F2552" s="3" t="str">
        <v>Unavailable</v>
      </c>
      <c r="G2552" t="str">
        <v>Unavailable</v>
      </c>
      <c r="H2552" t="str">
        <v>Unavailable</v>
      </c>
      <c r="I2552" t="str">
        <v>Unavailable</v>
      </c>
      <c r="J2552" t="str">
        <v>Unavailable</v>
      </c>
      <c r="K2552" t="str">
        <v>Unavailable</v>
      </c>
      <c r="L2552" t="str">
        <v>Unavailable</v>
      </c>
      <c r="M2552" t="str">
        <v>Unavailable</v>
      </c>
    </row>
    <row r="2553" spans="1:13">
      <c r="A2553" s="9" t="s">
        <v>542</v>
      </c>
      <c r="B2553" s="10" t="s">
        <v>543</v>
      </c>
      <c r="C2553">
        <v>2018</v>
      </c>
      <c r="D2553" t="s">
        <v>26</v>
      </c>
      <c r="E2553" s="3" t="str">
        <v>Unavailable</v>
      </c>
      <c r="F2553" s="3" t="str">
        <v>Unavailable</v>
      </c>
      <c r="G2553" t="str">
        <v>Unavailable</v>
      </c>
      <c r="H2553" t="str">
        <v>Unavailable</v>
      </c>
      <c r="I2553" t="str">
        <v>Unavailable</v>
      </c>
      <c r="J2553" t="str">
        <v>Unavailable</v>
      </c>
      <c r="K2553" t="str">
        <v>Unavailable</v>
      </c>
      <c r="L2553" t="str">
        <v>Unavailable</v>
      </c>
      <c r="M2553" t="str">
        <v>Unavailable</v>
      </c>
    </row>
    <row r="2554" spans="1:13">
      <c r="A2554" s="9" t="s">
        <v>544</v>
      </c>
      <c r="B2554" s="10" t="s">
        <v>545</v>
      </c>
      <c r="C2554">
        <v>2018</v>
      </c>
      <c r="D2554" t="s">
        <v>26</v>
      </c>
      <c r="E2554" s="3" t="str">
        <v>Unavailable</v>
      </c>
      <c r="F2554" s="3" t="str">
        <v>Unavailable</v>
      </c>
      <c r="G2554" t="str">
        <v>Unavailable</v>
      </c>
      <c r="H2554" t="str">
        <v>Unavailable</v>
      </c>
      <c r="I2554" t="str">
        <v>Unavailable</v>
      </c>
      <c r="J2554" t="str">
        <v>Unavailable</v>
      </c>
      <c r="K2554" t="str">
        <v>Unavailable</v>
      </c>
      <c r="L2554" t="str">
        <v>Unavailable</v>
      </c>
      <c r="M2554" t="str">
        <v>Unavailable</v>
      </c>
    </row>
    <row r="2555" spans="1:13">
      <c r="A2555" s="9" t="s">
        <v>546</v>
      </c>
      <c r="B2555" s="10" t="s">
        <v>547</v>
      </c>
      <c r="C2555">
        <v>2018</v>
      </c>
      <c r="D2555" t="s">
        <v>26</v>
      </c>
      <c r="E2555" s="3" t="str">
        <v>Unavailable</v>
      </c>
      <c r="F2555" s="3" t="str">
        <v>Unavailable</v>
      </c>
      <c r="G2555" t="str">
        <v>Unavailable</v>
      </c>
      <c r="H2555" t="str">
        <v>Unavailable</v>
      </c>
      <c r="I2555" t="str">
        <v>Unavailable</v>
      </c>
      <c r="J2555" t="str">
        <v>Unavailable</v>
      </c>
      <c r="K2555" t="str">
        <v>Unavailable</v>
      </c>
      <c r="L2555" t="str">
        <v>Unavailable</v>
      </c>
      <c r="M2555" t="str">
        <v>Unavailable</v>
      </c>
    </row>
    <row r="2556" spans="1:13">
      <c r="A2556" s="9" t="s">
        <v>548</v>
      </c>
      <c r="B2556" s="10" t="s">
        <v>549</v>
      </c>
      <c r="C2556">
        <v>2018</v>
      </c>
      <c r="D2556" t="s">
        <v>26</v>
      </c>
      <c r="E2556" s="3" t="str">
        <v>Unavailable</v>
      </c>
      <c r="F2556" s="3" t="str">
        <v>Unavailable</v>
      </c>
      <c r="G2556" t="str">
        <v>Unavailable</v>
      </c>
      <c r="H2556" t="str">
        <v>Unavailable</v>
      </c>
      <c r="I2556" t="str">
        <v>Unavailable</v>
      </c>
      <c r="J2556" t="str">
        <v>Unavailable</v>
      </c>
      <c r="K2556" t="str">
        <v>Unavailable</v>
      </c>
      <c r="L2556" t="str">
        <v>Unavailable</v>
      </c>
      <c r="M2556" t="str">
        <v>Unavailable</v>
      </c>
    </row>
    <row r="2557" spans="1:13">
      <c r="A2557" s="9" t="s">
        <v>550</v>
      </c>
      <c r="B2557" s="10" t="s">
        <v>551</v>
      </c>
      <c r="C2557">
        <v>2018</v>
      </c>
      <c r="D2557" t="s">
        <v>26</v>
      </c>
      <c r="E2557" s="3" t="str">
        <v>Unavailable</v>
      </c>
      <c r="F2557" s="3" t="str">
        <v>Unavailable</v>
      </c>
      <c r="G2557" t="str">
        <v>Unavailable</v>
      </c>
      <c r="H2557" t="str">
        <v>Unavailable</v>
      </c>
      <c r="I2557" t="str">
        <v>Unavailable</v>
      </c>
      <c r="J2557" t="str">
        <v>Unavailable</v>
      </c>
      <c r="K2557" t="str">
        <v>Unavailable</v>
      </c>
      <c r="L2557" t="str">
        <v>Unavailable</v>
      </c>
      <c r="M2557" t="str">
        <v>Unavailable</v>
      </c>
    </row>
    <row r="2558" spans="1:13">
      <c r="A2558" s="9" t="s">
        <v>552</v>
      </c>
      <c r="B2558" s="10" t="s">
        <v>553</v>
      </c>
      <c r="C2558">
        <v>2018</v>
      </c>
      <c r="D2558" t="s">
        <v>26</v>
      </c>
      <c r="E2558" s="3" t="str">
        <v>Unavailable</v>
      </c>
      <c r="F2558" s="3" t="str">
        <v>Unavailable</v>
      </c>
      <c r="G2558" t="str">
        <v>Unavailable</v>
      </c>
      <c r="H2558" t="str">
        <v>Unavailable</v>
      </c>
      <c r="I2558" t="str">
        <v>Unavailable</v>
      </c>
      <c r="J2558" t="str">
        <v>Unavailable</v>
      </c>
      <c r="K2558" t="str">
        <v>Unavailable</v>
      </c>
      <c r="L2558" t="str">
        <v>Unavailable</v>
      </c>
      <c r="M2558" t="str">
        <v>Unavailable</v>
      </c>
    </row>
    <row r="2559" spans="1:13">
      <c r="A2559" s="9" t="s">
        <v>554</v>
      </c>
      <c r="B2559" s="10" t="s">
        <v>555</v>
      </c>
      <c r="C2559">
        <v>2018</v>
      </c>
      <c r="D2559" t="s">
        <v>26</v>
      </c>
      <c r="E2559" s="3" t="str">
        <v>Unavailable</v>
      </c>
      <c r="F2559" s="3" t="str">
        <v>Unavailable</v>
      </c>
      <c r="G2559" t="str">
        <v>Unavailable</v>
      </c>
      <c r="H2559" t="str">
        <v>Unavailable</v>
      </c>
      <c r="I2559" t="str">
        <v>Unavailable</v>
      </c>
      <c r="J2559" t="str">
        <v>Unavailable</v>
      </c>
      <c r="K2559" t="str">
        <v>Unavailable</v>
      </c>
      <c r="L2559" t="str">
        <v>Unavailable</v>
      </c>
      <c r="M2559" t="str">
        <v>Unavailable</v>
      </c>
    </row>
    <row r="2560" spans="1:13">
      <c r="A2560" s="9" t="s">
        <v>556</v>
      </c>
      <c r="B2560" s="10" t="s">
        <v>557</v>
      </c>
      <c r="C2560">
        <v>2018</v>
      </c>
      <c r="D2560" t="s">
        <v>26</v>
      </c>
      <c r="E2560" s="3">
        <v>167122790</v>
      </c>
      <c r="F2560" s="3">
        <v>31047242</v>
      </c>
      <c r="G2560">
        <v>231742</v>
      </c>
      <c r="H2560">
        <v>2976583</v>
      </c>
      <c r="I2560">
        <v>24117308</v>
      </c>
      <c r="J2560">
        <v>34609819</v>
      </c>
      <c r="K2560">
        <v>0.18577503400000001</v>
      </c>
      <c r="L2560">
        <v>0.14430891200000001</v>
      </c>
      <c r="M2560">
        <v>0.20593755699999999</v>
      </c>
    </row>
    <row r="2561" spans="1:13">
      <c r="A2561" s="9" t="s">
        <v>558</v>
      </c>
      <c r="B2561" s="10" t="s">
        <v>381</v>
      </c>
      <c r="C2561">
        <v>2018</v>
      </c>
      <c r="D2561" t="s">
        <v>26</v>
      </c>
      <c r="E2561" s="3" t="str">
        <v>Unavailable</v>
      </c>
      <c r="F2561" s="3" t="str">
        <v>Unavailable</v>
      </c>
      <c r="G2561" t="str">
        <v>Unavailable</v>
      </c>
      <c r="H2561" t="str">
        <v>Unavailable</v>
      </c>
      <c r="I2561" t="str">
        <v>Unavailable</v>
      </c>
      <c r="J2561" t="str">
        <v>Unavailable</v>
      </c>
      <c r="K2561" t="str">
        <v>Unavailable</v>
      </c>
      <c r="L2561" t="str">
        <v>Unavailable</v>
      </c>
      <c r="M2561" t="str">
        <v>Unavailable</v>
      </c>
    </row>
    <row r="2562" spans="1:13">
      <c r="A2562" s="9" t="s">
        <v>559</v>
      </c>
      <c r="B2562" s="10" t="s">
        <v>231</v>
      </c>
      <c r="C2562">
        <v>2018</v>
      </c>
      <c r="D2562" t="s">
        <v>26</v>
      </c>
      <c r="E2562" s="3">
        <v>393681749</v>
      </c>
      <c r="F2562" s="3">
        <v>100181295</v>
      </c>
      <c r="G2562">
        <v>17083414</v>
      </c>
      <c r="H2562">
        <v>13784621</v>
      </c>
      <c r="I2562">
        <v>66179647</v>
      </c>
      <c r="J2562">
        <v>163345458</v>
      </c>
      <c r="K2562">
        <v>0.25447279499999997</v>
      </c>
      <c r="L2562">
        <v>0.168104433</v>
      </c>
      <c r="M2562">
        <v>0.41491752799999998</v>
      </c>
    </row>
    <row r="2563" spans="1:13">
      <c r="A2563" s="9" t="s">
        <v>560</v>
      </c>
      <c r="B2563" s="10" t="s">
        <v>561</v>
      </c>
      <c r="C2563">
        <v>2018</v>
      </c>
      <c r="D2563" t="s">
        <v>26</v>
      </c>
      <c r="E2563" s="3">
        <v>476792303</v>
      </c>
      <c r="F2563" s="3">
        <v>49673773</v>
      </c>
      <c r="G2563">
        <v>10350612</v>
      </c>
      <c r="H2563">
        <v>0</v>
      </c>
      <c r="I2563">
        <v>25266877</v>
      </c>
      <c r="J2563">
        <v>55136923</v>
      </c>
      <c r="K2563">
        <v>0.104183253</v>
      </c>
      <c r="L2563">
        <v>5.2993467000000002E-2</v>
      </c>
      <c r="M2563">
        <v>0.115641387</v>
      </c>
    </row>
    <row r="2564" spans="1:13">
      <c r="A2564" s="9" t="s">
        <v>562</v>
      </c>
      <c r="B2564" s="10" t="s">
        <v>563</v>
      </c>
      <c r="C2564">
        <v>2018</v>
      </c>
      <c r="D2564" t="s">
        <v>26</v>
      </c>
      <c r="E2564" s="3">
        <v>4901279</v>
      </c>
      <c r="F2564" s="3">
        <v>-18911440</v>
      </c>
      <c r="G2564">
        <v>459892</v>
      </c>
      <c r="H2564">
        <v>1241866</v>
      </c>
      <c r="I2564">
        <v>3567928</v>
      </c>
      <c r="J2564">
        <v>7836957</v>
      </c>
      <c r="K2564">
        <v>-3.858470412</v>
      </c>
      <c r="L2564">
        <v>0.72795855899999995</v>
      </c>
      <c r="M2564">
        <v>1</v>
      </c>
    </row>
    <row r="2565" spans="1:13">
      <c r="A2565" s="9" t="s">
        <v>564</v>
      </c>
      <c r="B2565" s="10" t="s">
        <v>565</v>
      </c>
      <c r="C2565">
        <v>2018</v>
      </c>
      <c r="D2565" t="s">
        <v>26</v>
      </c>
      <c r="E2565" s="3">
        <v>27145985</v>
      </c>
      <c r="F2565" s="3">
        <v>10185042</v>
      </c>
      <c r="G2565">
        <v>-1584176</v>
      </c>
      <c r="H2565">
        <v>0</v>
      </c>
      <c r="I2565">
        <v>6432970</v>
      </c>
      <c r="J2565">
        <v>7714443</v>
      </c>
      <c r="K2565">
        <v>0.375195153</v>
      </c>
      <c r="L2565">
        <v>0.23697684899999999</v>
      </c>
      <c r="M2565">
        <v>0.243785628</v>
      </c>
    </row>
    <row r="2566" spans="1:13">
      <c r="A2566" s="9" t="s">
        <v>566</v>
      </c>
      <c r="B2566" s="10" t="s">
        <v>567</v>
      </c>
      <c r="C2566">
        <v>2018</v>
      </c>
      <c r="D2566" t="s">
        <v>26</v>
      </c>
      <c r="E2566" s="3">
        <v>80749075</v>
      </c>
      <c r="F2566" s="3">
        <v>7709219</v>
      </c>
      <c r="G2566">
        <v>1051439</v>
      </c>
      <c r="H2566">
        <v>0</v>
      </c>
      <c r="I2566">
        <v>3928435</v>
      </c>
      <c r="J2566">
        <v>8869855</v>
      </c>
      <c r="K2566">
        <v>9.5471297999999996E-2</v>
      </c>
      <c r="L2566">
        <v>4.8649906999999999E-2</v>
      </c>
      <c r="M2566">
        <v>0.106649519</v>
      </c>
    </row>
    <row r="2567" spans="1:13">
      <c r="A2567" s="9" t="s">
        <v>568</v>
      </c>
      <c r="B2567" s="10" t="s">
        <v>569</v>
      </c>
      <c r="C2567">
        <v>2018</v>
      </c>
      <c r="D2567" t="s">
        <v>26</v>
      </c>
      <c r="E2567" s="3">
        <v>138516110</v>
      </c>
      <c r="F2567" s="3">
        <v>36091776</v>
      </c>
      <c r="G2567">
        <v>5858202</v>
      </c>
      <c r="H2567">
        <v>1393430</v>
      </c>
      <c r="I2567">
        <v>6402637</v>
      </c>
      <c r="J2567">
        <v>9227256</v>
      </c>
      <c r="K2567">
        <v>0.26056013300000003</v>
      </c>
      <c r="L2567">
        <v>4.6223049000000002E-2</v>
      </c>
      <c r="M2567">
        <v>6.6615039000000001E-2</v>
      </c>
    </row>
    <row r="2568" spans="1:13">
      <c r="A2568" s="9" t="s">
        <v>570</v>
      </c>
      <c r="B2568" s="10" t="s">
        <v>571</v>
      </c>
      <c r="C2568">
        <v>2018</v>
      </c>
      <c r="D2568" t="s">
        <v>26</v>
      </c>
      <c r="E2568" s="3" t="str">
        <v>Unavailable</v>
      </c>
      <c r="F2568" s="3" t="str">
        <v>Unavailable</v>
      </c>
      <c r="G2568" t="str">
        <v>Unavailable</v>
      </c>
      <c r="H2568" t="str">
        <v>Unavailable</v>
      </c>
      <c r="I2568" t="str">
        <v>Unavailable</v>
      </c>
      <c r="J2568" t="str">
        <v>Unavailable</v>
      </c>
      <c r="K2568" t="str">
        <v>Unavailable</v>
      </c>
      <c r="L2568" t="str">
        <v>Unavailable</v>
      </c>
      <c r="M2568" t="str">
        <v>Unavailable</v>
      </c>
    </row>
    <row r="2569" spans="1:13">
      <c r="A2569" s="9" t="s">
        <v>572</v>
      </c>
      <c r="B2569" s="10" t="s">
        <v>383</v>
      </c>
      <c r="C2569">
        <v>2018</v>
      </c>
      <c r="D2569" t="s">
        <v>26</v>
      </c>
      <c r="E2569" s="3">
        <v>24531356</v>
      </c>
      <c r="F2569" s="3">
        <v>10379523</v>
      </c>
      <c r="G2569">
        <v>3023008</v>
      </c>
      <c r="H2569">
        <v>0</v>
      </c>
      <c r="I2569">
        <v>17498803</v>
      </c>
      <c r="J2569">
        <v>14723217</v>
      </c>
      <c r="K2569">
        <v>0.42311248499999998</v>
      </c>
      <c r="L2569">
        <v>0.71332391900000003</v>
      </c>
      <c r="M2569">
        <v>0.60017921600000002</v>
      </c>
    </row>
    <row r="2570" spans="1:13">
      <c r="A2570" s="9" t="s">
        <v>573</v>
      </c>
      <c r="B2570" s="10" t="s">
        <v>445</v>
      </c>
      <c r="C2570">
        <v>2018</v>
      </c>
      <c r="D2570" t="s">
        <v>26</v>
      </c>
      <c r="E2570" s="3">
        <v>127221924</v>
      </c>
      <c r="F2570" s="3">
        <v>32799833</v>
      </c>
      <c r="G2570">
        <v>11350246</v>
      </c>
      <c r="H2570">
        <v>0</v>
      </c>
      <c r="I2570">
        <v>14956836</v>
      </c>
      <c r="J2570">
        <v>19666659</v>
      </c>
      <c r="K2570">
        <v>0.25781588599999999</v>
      </c>
      <c r="L2570">
        <v>0.117564925</v>
      </c>
      <c r="M2570">
        <v>0.152985974</v>
      </c>
    </row>
    <row r="2571" spans="1:13">
      <c r="A2571" s="9" t="s">
        <v>574</v>
      </c>
      <c r="B2571" s="10" t="s">
        <v>575</v>
      </c>
      <c r="C2571">
        <v>2018</v>
      </c>
      <c r="D2571" t="s">
        <v>26</v>
      </c>
      <c r="E2571" s="3">
        <v>43276223</v>
      </c>
      <c r="F2571" s="3">
        <v>27303138</v>
      </c>
      <c r="G2571">
        <v>2450502</v>
      </c>
      <c r="H2571">
        <v>0</v>
      </c>
      <c r="I2571">
        <v>23751990</v>
      </c>
      <c r="J2571">
        <v>37467220</v>
      </c>
      <c r="K2571">
        <v>0.63090390299999999</v>
      </c>
      <c r="L2571">
        <v>0.54884618699999999</v>
      </c>
      <c r="M2571">
        <v>0.86576917799999997</v>
      </c>
    </row>
    <row r="2572" spans="1:13">
      <c r="A2572" s="9" t="s">
        <v>576</v>
      </c>
      <c r="B2572" s="10" t="s">
        <v>577</v>
      </c>
      <c r="C2572">
        <v>2018</v>
      </c>
      <c r="D2572" t="s">
        <v>26</v>
      </c>
      <c r="E2572" s="3">
        <v>181925989</v>
      </c>
      <c r="F2572" s="3">
        <v>14271777</v>
      </c>
      <c r="G2572">
        <v>3667373</v>
      </c>
      <c r="H2572">
        <v>0</v>
      </c>
      <c r="I2572">
        <v>6807980</v>
      </c>
      <c r="J2572">
        <v>7530549</v>
      </c>
      <c r="K2572">
        <v>7.8448258000000007E-2</v>
      </c>
      <c r="L2572">
        <v>3.7421701000000002E-2</v>
      </c>
      <c r="M2572">
        <v>4.1343405999999999E-2</v>
      </c>
    </row>
    <row r="2573" spans="1:13">
      <c r="A2573" s="9" t="s">
        <v>578</v>
      </c>
      <c r="B2573" s="10" t="s">
        <v>579</v>
      </c>
      <c r="C2573">
        <v>2018</v>
      </c>
      <c r="D2573" t="s">
        <v>26</v>
      </c>
      <c r="E2573" s="3" t="str">
        <v>Unavailable</v>
      </c>
      <c r="F2573" s="3" t="str">
        <v>Unavailable</v>
      </c>
      <c r="G2573" t="str">
        <v>Unavailable</v>
      </c>
      <c r="H2573" t="str">
        <v>Unavailable</v>
      </c>
      <c r="I2573" t="str">
        <v>Unavailable</v>
      </c>
      <c r="J2573" t="str">
        <v>Unavailable</v>
      </c>
      <c r="K2573" t="str">
        <v>Unavailable</v>
      </c>
      <c r="L2573" t="str">
        <v>Unavailable</v>
      </c>
      <c r="M2573" t="str">
        <v>Unavailable</v>
      </c>
    </row>
    <row r="2574" spans="1:13">
      <c r="A2574" s="9" t="s">
        <v>580</v>
      </c>
      <c r="B2574" s="10" t="s">
        <v>581</v>
      </c>
      <c r="C2574">
        <v>2018</v>
      </c>
      <c r="D2574" t="s">
        <v>26</v>
      </c>
      <c r="E2574" s="3">
        <v>16481213</v>
      </c>
      <c r="F2574" s="3">
        <v>7661435</v>
      </c>
      <c r="G2574">
        <v>3066553</v>
      </c>
      <c r="H2574">
        <v>0</v>
      </c>
      <c r="I2574">
        <v>3412496</v>
      </c>
      <c r="J2574">
        <v>3531987</v>
      </c>
      <c r="K2574">
        <v>0.46485868499999999</v>
      </c>
      <c r="L2574">
        <v>0.20705369200000001</v>
      </c>
      <c r="M2574">
        <v>0.215828774</v>
      </c>
    </row>
    <row r="2575" spans="1:13">
      <c r="A2575" s="9" t="s">
        <v>582</v>
      </c>
      <c r="B2575" s="10" t="s">
        <v>583</v>
      </c>
      <c r="C2575">
        <v>2018</v>
      </c>
      <c r="D2575" t="s">
        <v>26</v>
      </c>
      <c r="E2575" s="3" t="str">
        <v>Unavailable</v>
      </c>
      <c r="F2575" s="3" t="str">
        <v>Unavailable</v>
      </c>
      <c r="G2575" t="str">
        <v>Unavailable</v>
      </c>
      <c r="H2575" t="str">
        <v>Unavailable</v>
      </c>
      <c r="I2575" t="str">
        <v>Unavailable</v>
      </c>
      <c r="J2575" t="str">
        <v>Unavailable</v>
      </c>
      <c r="K2575" t="str">
        <v>Unavailable</v>
      </c>
      <c r="L2575" t="str">
        <v>Unavailable</v>
      </c>
      <c r="M2575" t="str">
        <v>Unavailable</v>
      </c>
    </row>
    <row r="2576" spans="1:13">
      <c r="A2576" s="9" t="s">
        <v>584</v>
      </c>
      <c r="B2576" s="10" t="s">
        <v>447</v>
      </c>
      <c r="C2576">
        <v>2018</v>
      </c>
      <c r="D2576" t="s">
        <v>26</v>
      </c>
      <c r="E2576" s="3" t="str">
        <v>Unavailable</v>
      </c>
      <c r="F2576" s="3" t="str">
        <v>Unavailable</v>
      </c>
      <c r="G2576" t="str">
        <v>Unavailable</v>
      </c>
      <c r="H2576" t="str">
        <v>Unavailable</v>
      </c>
      <c r="I2576" t="str">
        <v>Unavailable</v>
      </c>
      <c r="J2576" t="str">
        <v>Unavailable</v>
      </c>
      <c r="K2576" t="str">
        <v>Unavailable</v>
      </c>
      <c r="L2576" t="str">
        <v>Unavailable</v>
      </c>
      <c r="M2576" t="str">
        <v>Unavailable</v>
      </c>
    </row>
    <row r="2577" spans="1:13">
      <c r="A2577" s="9" t="s">
        <v>585</v>
      </c>
      <c r="B2577" s="10" t="s">
        <v>586</v>
      </c>
      <c r="C2577">
        <v>2018</v>
      </c>
      <c r="D2577" t="s">
        <v>26</v>
      </c>
      <c r="E2577" s="3" t="str">
        <v>Unavailable</v>
      </c>
      <c r="F2577" s="3" t="str">
        <v>Unavailable</v>
      </c>
      <c r="G2577" t="str">
        <v>Unavailable</v>
      </c>
      <c r="H2577" t="str">
        <v>Unavailable</v>
      </c>
      <c r="I2577" t="str">
        <v>Unavailable</v>
      </c>
      <c r="J2577" t="str">
        <v>Unavailable</v>
      </c>
      <c r="K2577" t="str">
        <v>Unavailable</v>
      </c>
      <c r="L2577" t="str">
        <v>Unavailable</v>
      </c>
      <c r="M2577" t="str">
        <v>Unavailable</v>
      </c>
    </row>
    <row r="2578" spans="1:13">
      <c r="A2578" s="9" t="s">
        <v>587</v>
      </c>
      <c r="B2578" s="10" t="s">
        <v>588</v>
      </c>
      <c r="C2578">
        <v>2018</v>
      </c>
      <c r="D2578" t="s">
        <v>26</v>
      </c>
      <c r="E2578" s="3" t="str">
        <v>Unavailable</v>
      </c>
      <c r="F2578" s="3" t="str">
        <v>Unavailable</v>
      </c>
      <c r="G2578" t="str">
        <v>Unavailable</v>
      </c>
      <c r="H2578" t="str">
        <v>Unavailable</v>
      </c>
      <c r="I2578" t="str">
        <v>Unavailable</v>
      </c>
      <c r="J2578" t="str">
        <v>Unavailable</v>
      </c>
      <c r="K2578" t="str">
        <v>Unavailable</v>
      </c>
      <c r="L2578" t="str">
        <v>Unavailable</v>
      </c>
      <c r="M2578" t="str">
        <v>Unavailable</v>
      </c>
    </row>
    <row r="2579" spans="1:13">
      <c r="A2579" s="9" t="s">
        <v>589</v>
      </c>
      <c r="B2579" s="10" t="s">
        <v>590</v>
      </c>
      <c r="C2579">
        <v>2018</v>
      </c>
      <c r="D2579" t="s">
        <v>26</v>
      </c>
      <c r="E2579" s="3" t="str">
        <v>Unavailable</v>
      </c>
      <c r="F2579" s="3" t="str">
        <v>Unavailable</v>
      </c>
      <c r="G2579" t="str">
        <v>Unavailable</v>
      </c>
      <c r="H2579" t="str">
        <v>Unavailable</v>
      </c>
      <c r="I2579" t="str">
        <v>Unavailable</v>
      </c>
      <c r="J2579" t="str">
        <v>Unavailable</v>
      </c>
      <c r="K2579" t="str">
        <v>Unavailable</v>
      </c>
      <c r="L2579" t="str">
        <v>Unavailable</v>
      </c>
      <c r="M2579" t="str">
        <v>Unavailable</v>
      </c>
    </row>
    <row r="2580" spans="1:13">
      <c r="A2580" s="9" t="s">
        <v>591</v>
      </c>
      <c r="B2580" s="10" t="s">
        <v>592</v>
      </c>
      <c r="C2580">
        <v>2018</v>
      </c>
      <c r="D2580" t="s">
        <v>26</v>
      </c>
      <c r="E2580" s="3" t="str">
        <v>Unavailable</v>
      </c>
      <c r="F2580" s="3" t="str">
        <v>Unavailable</v>
      </c>
      <c r="G2580" t="str">
        <v>Unavailable</v>
      </c>
      <c r="H2580" t="str">
        <v>Unavailable</v>
      </c>
      <c r="I2580" t="str">
        <v>Unavailable</v>
      </c>
      <c r="J2580" t="str">
        <v>Unavailable</v>
      </c>
      <c r="K2580" t="str">
        <v>Unavailable</v>
      </c>
      <c r="L2580" t="str">
        <v>Unavailable</v>
      </c>
      <c r="M2580" t="str">
        <v>Unavailable</v>
      </c>
    </row>
    <row r="2581" spans="1:13">
      <c r="A2581" s="9" t="s">
        <v>593</v>
      </c>
      <c r="B2581" s="10" t="s">
        <v>594</v>
      </c>
      <c r="C2581">
        <v>2018</v>
      </c>
      <c r="D2581" t="s">
        <v>26</v>
      </c>
      <c r="E2581" s="3" t="str">
        <v>Unavailable</v>
      </c>
      <c r="F2581" s="3" t="str">
        <v>Unavailable</v>
      </c>
      <c r="G2581" t="str">
        <v>Unavailable</v>
      </c>
      <c r="H2581" t="str">
        <v>Unavailable</v>
      </c>
      <c r="I2581" t="str">
        <v>Unavailable</v>
      </c>
      <c r="J2581" t="str">
        <v>Unavailable</v>
      </c>
      <c r="K2581" t="str">
        <v>Unavailable</v>
      </c>
      <c r="L2581" t="str">
        <v>Unavailable</v>
      </c>
      <c r="M2581" t="str">
        <v>Unavailable</v>
      </c>
    </row>
    <row r="2582" spans="1:13">
      <c r="A2582" s="9" t="s">
        <v>595</v>
      </c>
      <c r="B2582" s="10" t="s">
        <v>596</v>
      </c>
      <c r="C2582">
        <v>2018</v>
      </c>
      <c r="D2582" t="s">
        <v>26</v>
      </c>
      <c r="E2582" s="3" t="str">
        <v>Unavailable</v>
      </c>
      <c r="F2582" s="3" t="str">
        <v>Unavailable</v>
      </c>
      <c r="G2582" t="str">
        <v>Unavailable</v>
      </c>
      <c r="H2582" t="str">
        <v>Unavailable</v>
      </c>
      <c r="I2582" t="str">
        <v>Unavailable</v>
      </c>
      <c r="J2582" t="str">
        <v>Unavailable</v>
      </c>
      <c r="K2582" t="str">
        <v>Unavailable</v>
      </c>
      <c r="L2582" t="str">
        <v>Unavailable</v>
      </c>
      <c r="M2582" t="str">
        <v>Unavailable</v>
      </c>
    </row>
    <row r="2583" spans="1:13">
      <c r="A2583" s="9" t="s">
        <v>597</v>
      </c>
      <c r="B2583" s="10" t="s">
        <v>598</v>
      </c>
      <c r="C2583">
        <v>2018</v>
      </c>
      <c r="D2583" t="s">
        <v>26</v>
      </c>
      <c r="E2583" s="3" t="str">
        <v>Unavailable</v>
      </c>
      <c r="F2583" s="3" t="str">
        <v>Unavailable</v>
      </c>
      <c r="G2583" t="str">
        <v>Unavailable</v>
      </c>
      <c r="H2583" t="str">
        <v>Unavailable</v>
      </c>
      <c r="I2583" t="str">
        <v>Unavailable</v>
      </c>
      <c r="J2583" t="str">
        <v>Unavailable</v>
      </c>
      <c r="K2583" t="str">
        <v>Unavailable</v>
      </c>
      <c r="L2583" t="str">
        <v>Unavailable</v>
      </c>
      <c r="M2583" t="str">
        <v>Unavailable</v>
      </c>
    </row>
    <row r="2584" spans="1:13">
      <c r="A2584" s="9" t="s">
        <v>599</v>
      </c>
      <c r="B2584" s="10" t="s">
        <v>600</v>
      </c>
      <c r="C2584">
        <v>2018</v>
      </c>
      <c r="D2584" t="s">
        <v>26</v>
      </c>
      <c r="E2584" s="3" t="str">
        <v>Unavailable</v>
      </c>
      <c r="F2584" s="3" t="str">
        <v>Unavailable</v>
      </c>
      <c r="G2584" t="str">
        <v>Unavailable</v>
      </c>
      <c r="H2584" t="str">
        <v>Unavailable</v>
      </c>
      <c r="I2584" t="str">
        <v>Unavailable</v>
      </c>
      <c r="J2584" t="str">
        <v>Unavailable</v>
      </c>
      <c r="K2584" t="str">
        <v>Unavailable</v>
      </c>
      <c r="L2584" t="str">
        <v>Unavailable</v>
      </c>
      <c r="M2584" t="str">
        <v>Unavailable</v>
      </c>
    </row>
    <row r="2585" spans="1:13">
      <c r="A2585" s="9" t="s">
        <v>601</v>
      </c>
      <c r="B2585" s="10" t="s">
        <v>602</v>
      </c>
      <c r="C2585">
        <v>2018</v>
      </c>
      <c r="D2585" t="s">
        <v>26</v>
      </c>
      <c r="E2585" s="3" t="str">
        <v>Unavailable</v>
      </c>
      <c r="F2585" s="3" t="str">
        <v>Unavailable</v>
      </c>
      <c r="G2585" t="str">
        <v>Unavailable</v>
      </c>
      <c r="H2585" t="str">
        <v>Unavailable</v>
      </c>
      <c r="I2585" t="str">
        <v>Unavailable</v>
      </c>
      <c r="J2585" t="str">
        <v>Unavailable</v>
      </c>
      <c r="K2585" t="str">
        <v>Unavailable</v>
      </c>
      <c r="L2585" t="str">
        <v>Unavailable</v>
      </c>
      <c r="M2585" t="str">
        <v>Unavailable</v>
      </c>
    </row>
    <row r="2586" spans="1:13">
      <c r="A2586" s="9" t="s">
        <v>603</v>
      </c>
      <c r="B2586" s="10" t="s">
        <v>604</v>
      </c>
      <c r="C2586">
        <v>2018</v>
      </c>
      <c r="D2586" t="s">
        <v>26</v>
      </c>
      <c r="E2586" s="3" t="str">
        <v>Unavailable</v>
      </c>
      <c r="F2586" s="3" t="str">
        <v>Unavailable</v>
      </c>
      <c r="G2586" t="str">
        <v>Unavailable</v>
      </c>
      <c r="H2586" t="str">
        <v>Unavailable</v>
      </c>
      <c r="I2586" t="str">
        <v>Unavailable</v>
      </c>
      <c r="J2586" t="str">
        <v>Unavailable</v>
      </c>
      <c r="K2586" t="str">
        <v>Unavailable</v>
      </c>
      <c r="L2586" t="str">
        <v>Unavailable</v>
      </c>
      <c r="M2586" t="str">
        <v>Unavailable</v>
      </c>
    </row>
    <row r="2587" spans="1:13">
      <c r="A2587" s="9" t="s">
        <v>605</v>
      </c>
      <c r="B2587" s="10" t="s">
        <v>606</v>
      </c>
      <c r="C2587">
        <v>2018</v>
      </c>
      <c r="D2587" t="s">
        <v>26</v>
      </c>
      <c r="E2587" s="3" t="str">
        <v>Unavailable</v>
      </c>
      <c r="F2587" s="3" t="str">
        <v>Unavailable</v>
      </c>
      <c r="G2587" t="str">
        <v>Unavailable</v>
      </c>
      <c r="H2587" t="str">
        <v>Unavailable</v>
      </c>
      <c r="I2587" t="str">
        <v>Unavailable</v>
      </c>
      <c r="J2587" t="str">
        <v>Unavailable</v>
      </c>
      <c r="K2587" t="str">
        <v>Unavailable</v>
      </c>
      <c r="L2587" t="str">
        <v>Unavailable</v>
      </c>
      <c r="M2587" t="str">
        <v>Unavailable</v>
      </c>
    </row>
    <row r="2588" spans="1:13">
      <c r="A2588" s="9" t="s">
        <v>607</v>
      </c>
      <c r="B2588" s="10" t="s">
        <v>608</v>
      </c>
      <c r="C2588">
        <v>2018</v>
      </c>
      <c r="D2588" t="s">
        <v>26</v>
      </c>
      <c r="E2588" s="3" t="str">
        <v>Unavailable</v>
      </c>
      <c r="F2588" s="3" t="str">
        <v>Unavailable</v>
      </c>
      <c r="G2588" t="str">
        <v>Unavailable</v>
      </c>
      <c r="H2588" t="str">
        <v>Unavailable</v>
      </c>
      <c r="I2588" t="str">
        <v>Unavailable</v>
      </c>
      <c r="J2588" t="str">
        <v>Unavailable</v>
      </c>
      <c r="K2588" t="str">
        <v>Unavailable</v>
      </c>
      <c r="L2588" t="str">
        <v>Unavailable</v>
      </c>
      <c r="M2588" t="str">
        <v>Unavailable</v>
      </c>
    </row>
    <row r="2589" spans="1:13">
      <c r="A2589" s="9" t="s">
        <v>609</v>
      </c>
      <c r="B2589" s="10" t="s">
        <v>610</v>
      </c>
      <c r="C2589">
        <v>2018</v>
      </c>
      <c r="D2589" t="s">
        <v>26</v>
      </c>
      <c r="E2589" s="3" t="str">
        <v>Unavailable</v>
      </c>
      <c r="F2589" s="3" t="str">
        <v>Unavailable</v>
      </c>
      <c r="G2589" t="str">
        <v>Unavailable</v>
      </c>
      <c r="H2589" t="str">
        <v>Unavailable</v>
      </c>
      <c r="I2589" t="str">
        <v>Unavailable</v>
      </c>
      <c r="J2589" t="str">
        <v>Unavailable</v>
      </c>
      <c r="K2589" t="str">
        <v>Unavailable</v>
      </c>
      <c r="L2589" t="str">
        <v>Unavailable</v>
      </c>
      <c r="M2589" t="str">
        <v>Unavailable</v>
      </c>
    </row>
    <row r="2590" spans="1:13">
      <c r="A2590" s="9" t="s">
        <v>611</v>
      </c>
      <c r="B2590" s="10" t="s">
        <v>612</v>
      </c>
      <c r="C2590">
        <v>2018</v>
      </c>
      <c r="D2590" t="s">
        <v>26</v>
      </c>
      <c r="E2590" s="3" t="str">
        <v>Unavailable</v>
      </c>
      <c r="F2590" s="3" t="str">
        <v>Unavailable</v>
      </c>
      <c r="G2590" t="str">
        <v>Unavailable</v>
      </c>
      <c r="H2590" t="str">
        <v>Unavailable</v>
      </c>
      <c r="I2590" t="str">
        <v>Unavailable</v>
      </c>
      <c r="J2590" t="str">
        <v>Unavailable</v>
      </c>
      <c r="K2590" t="str">
        <v>Unavailable</v>
      </c>
      <c r="L2590" t="str">
        <v>Unavailable</v>
      </c>
      <c r="M2590" t="str">
        <v>Unavailable</v>
      </c>
    </row>
    <row r="2591" spans="1:13">
      <c r="A2591" s="9" t="s">
        <v>613</v>
      </c>
      <c r="B2591" s="10" t="s">
        <v>614</v>
      </c>
      <c r="C2591">
        <v>2018</v>
      </c>
      <c r="D2591" t="s">
        <v>26</v>
      </c>
      <c r="E2591" s="3" t="str">
        <v>Unavailable</v>
      </c>
      <c r="F2591" s="3" t="str">
        <v>Unavailable</v>
      </c>
      <c r="G2591" t="str">
        <v>Unavailable</v>
      </c>
      <c r="H2591" t="str">
        <v>Unavailable</v>
      </c>
      <c r="I2591" t="str">
        <v>Unavailable</v>
      </c>
      <c r="J2591" t="str">
        <v>Unavailable</v>
      </c>
      <c r="K2591" t="str">
        <v>Unavailable</v>
      </c>
      <c r="L2591" t="str">
        <v>Unavailable</v>
      </c>
      <c r="M2591" t="str">
        <v>Unavailable</v>
      </c>
    </row>
    <row r="2592" spans="1:13">
      <c r="A2592" s="9" t="s">
        <v>615</v>
      </c>
      <c r="B2592" s="10" t="s">
        <v>616</v>
      </c>
      <c r="C2592">
        <v>2018</v>
      </c>
      <c r="D2592" t="s">
        <v>26</v>
      </c>
      <c r="E2592" s="3" t="str">
        <v>Unavailable</v>
      </c>
      <c r="F2592" s="3" t="str">
        <v>Unavailable</v>
      </c>
      <c r="G2592" t="str">
        <v>Unavailable</v>
      </c>
      <c r="H2592" t="str">
        <v>Unavailable</v>
      </c>
      <c r="I2592" t="str">
        <v>Unavailable</v>
      </c>
      <c r="J2592" t="str">
        <v>Unavailable</v>
      </c>
      <c r="K2592" t="str">
        <v>Unavailable</v>
      </c>
      <c r="L2592" t="str">
        <v>Unavailable</v>
      </c>
      <c r="M2592" t="str">
        <v>Unavailable</v>
      </c>
    </row>
    <row r="2593" spans="1:13">
      <c r="A2593" s="9" t="s">
        <v>617</v>
      </c>
      <c r="B2593" s="10" t="s">
        <v>618</v>
      </c>
      <c r="C2593">
        <v>2018</v>
      </c>
      <c r="D2593" t="s">
        <v>26</v>
      </c>
      <c r="E2593" s="3" t="str">
        <v>Unavailable</v>
      </c>
      <c r="F2593" s="3" t="str">
        <v>Unavailable</v>
      </c>
      <c r="G2593" t="str">
        <v>Unavailable</v>
      </c>
      <c r="H2593" t="str">
        <v>Unavailable</v>
      </c>
      <c r="I2593" t="str">
        <v>Unavailable</v>
      </c>
      <c r="J2593" t="str">
        <v>Unavailable</v>
      </c>
      <c r="K2593" t="str">
        <v>Unavailable</v>
      </c>
      <c r="L2593" t="str">
        <v>Unavailable</v>
      </c>
      <c r="M2593" t="str">
        <v>Unavailable</v>
      </c>
    </row>
    <row r="2594" spans="1:13">
      <c r="A2594" s="9" t="s">
        <v>619</v>
      </c>
      <c r="B2594" s="10" t="s">
        <v>620</v>
      </c>
      <c r="C2594">
        <v>2018</v>
      </c>
      <c r="D2594" t="s">
        <v>26</v>
      </c>
      <c r="E2594" s="3">
        <v>16918718</v>
      </c>
      <c r="F2594" s="3">
        <v>7551868</v>
      </c>
      <c r="G2594">
        <v>0</v>
      </c>
      <c r="H2594">
        <v>0</v>
      </c>
      <c r="I2594">
        <v>887406</v>
      </c>
      <c r="J2594">
        <v>1581925</v>
      </c>
      <c r="K2594">
        <v>0.44636171600000002</v>
      </c>
      <c r="L2594">
        <v>5.2451137000000002E-2</v>
      </c>
      <c r="M2594">
        <v>0.25354757999999999</v>
      </c>
    </row>
    <row r="2595" spans="1:13">
      <c r="A2595" s="9" t="s">
        <v>621</v>
      </c>
      <c r="B2595" s="10" t="s">
        <v>622</v>
      </c>
      <c r="C2595">
        <v>2018</v>
      </c>
      <c r="D2595" t="s">
        <v>26</v>
      </c>
      <c r="E2595" s="3" t="str">
        <v>Unavailable</v>
      </c>
      <c r="F2595" s="3" t="str">
        <v>Unavailable</v>
      </c>
      <c r="G2595" t="str">
        <v>Unavailable</v>
      </c>
      <c r="H2595" t="str">
        <v>Unavailable</v>
      </c>
      <c r="I2595" t="str">
        <v>Unavailable</v>
      </c>
      <c r="J2595" t="str">
        <v>Unavailable</v>
      </c>
      <c r="K2595" t="str">
        <v>Unavailable</v>
      </c>
      <c r="L2595" t="str">
        <v>Unavailable</v>
      </c>
      <c r="M2595" t="str">
        <v>Unavailable</v>
      </c>
    </row>
    <row r="2596" spans="1:13">
      <c r="A2596" s="9" t="s">
        <v>623</v>
      </c>
      <c r="B2596" s="10" t="s">
        <v>624</v>
      </c>
      <c r="C2596">
        <v>2018</v>
      </c>
      <c r="D2596" t="s">
        <v>26</v>
      </c>
      <c r="E2596" s="3" t="str">
        <v>Unavailable</v>
      </c>
      <c r="F2596" s="3" t="str">
        <v>Unavailable</v>
      </c>
      <c r="G2596" t="str">
        <v>Unavailable</v>
      </c>
      <c r="H2596" t="str">
        <v>Unavailable</v>
      </c>
      <c r="I2596" t="str">
        <v>Unavailable</v>
      </c>
      <c r="J2596" t="str">
        <v>Unavailable</v>
      </c>
      <c r="K2596" t="str">
        <v>Unavailable</v>
      </c>
      <c r="L2596" t="str">
        <v>Unavailable</v>
      </c>
      <c r="M2596" t="str">
        <v>Unavailable</v>
      </c>
    </row>
    <row r="2597" spans="1:13">
      <c r="A2597" s="9" t="s">
        <v>625</v>
      </c>
      <c r="B2597" s="10" t="s">
        <v>626</v>
      </c>
      <c r="C2597">
        <v>2018</v>
      </c>
      <c r="D2597" t="s">
        <v>26</v>
      </c>
      <c r="E2597" s="3" t="str">
        <v>Unavailable</v>
      </c>
      <c r="F2597" s="3" t="str">
        <v>Unavailable</v>
      </c>
      <c r="G2597" t="str">
        <v>Unavailable</v>
      </c>
      <c r="H2597" t="str">
        <v>Unavailable</v>
      </c>
      <c r="I2597" t="str">
        <v>Unavailable</v>
      </c>
      <c r="J2597" t="str">
        <v>Unavailable</v>
      </c>
      <c r="K2597" t="str">
        <v>Unavailable</v>
      </c>
      <c r="L2597" t="str">
        <v>Unavailable</v>
      </c>
      <c r="M2597" t="str">
        <v>Unavailable</v>
      </c>
    </row>
    <row r="2598" spans="1:13">
      <c r="A2598" s="9" t="s">
        <v>627</v>
      </c>
      <c r="B2598" s="10" t="s">
        <v>628</v>
      </c>
      <c r="C2598">
        <v>2018</v>
      </c>
      <c r="D2598" t="s">
        <v>26</v>
      </c>
      <c r="E2598" s="3" t="str">
        <v>Unavailable</v>
      </c>
      <c r="F2598" s="3" t="str">
        <v>Unavailable</v>
      </c>
      <c r="G2598" t="str">
        <v>Unavailable</v>
      </c>
      <c r="H2598" t="str">
        <v>Unavailable</v>
      </c>
      <c r="I2598" t="str">
        <v>Unavailable</v>
      </c>
      <c r="J2598" t="str">
        <v>Unavailable</v>
      </c>
      <c r="K2598" t="str">
        <v>Unavailable</v>
      </c>
      <c r="L2598" t="str">
        <v>Unavailable</v>
      </c>
      <c r="M2598" t="str">
        <v>Unavailable</v>
      </c>
    </row>
    <row r="2599" spans="1:13">
      <c r="A2599" s="9" t="s">
        <v>629</v>
      </c>
      <c r="B2599" s="10" t="s">
        <v>630</v>
      </c>
      <c r="C2599">
        <v>2018</v>
      </c>
      <c r="D2599" t="s">
        <v>26</v>
      </c>
      <c r="E2599" s="3">
        <v>53537408</v>
      </c>
      <c r="F2599" s="3">
        <v>16717311</v>
      </c>
      <c r="G2599">
        <v>5052871</v>
      </c>
      <c r="H2599">
        <v>0</v>
      </c>
      <c r="I2599">
        <v>3112375</v>
      </c>
      <c r="J2599">
        <v>4851797</v>
      </c>
      <c r="K2599">
        <v>0.31225477000000001</v>
      </c>
      <c r="L2599">
        <v>5.8134585000000003E-2</v>
      </c>
      <c r="M2599">
        <v>9.0624428000000007E-2</v>
      </c>
    </row>
    <row r="2600" spans="1:13">
      <c r="A2600" s="9" t="s">
        <v>631</v>
      </c>
      <c r="B2600" s="10" t="s">
        <v>632</v>
      </c>
      <c r="C2600">
        <v>2018</v>
      </c>
      <c r="D2600" t="s">
        <v>26</v>
      </c>
      <c r="E2600" s="3" t="str">
        <v>Unavailable</v>
      </c>
      <c r="F2600" s="3" t="str">
        <v>Unavailable</v>
      </c>
      <c r="G2600" t="str">
        <v>Unavailable</v>
      </c>
      <c r="H2600" t="str">
        <v>Unavailable</v>
      </c>
      <c r="I2600" t="str">
        <v>Unavailable</v>
      </c>
      <c r="J2600" t="str">
        <v>Unavailable</v>
      </c>
      <c r="K2600" t="str">
        <v>Unavailable</v>
      </c>
      <c r="L2600" t="str">
        <v>Unavailable</v>
      </c>
      <c r="M2600" t="str">
        <v>Unavailable</v>
      </c>
    </row>
    <row r="2601" spans="1:13">
      <c r="A2601" s="9" t="s">
        <v>633</v>
      </c>
      <c r="B2601" s="10" t="s">
        <v>634</v>
      </c>
      <c r="C2601">
        <v>2018</v>
      </c>
      <c r="D2601" t="s">
        <v>26</v>
      </c>
      <c r="E2601" s="3" t="str">
        <v>Unavailable</v>
      </c>
      <c r="F2601" s="3" t="str">
        <v>Unavailable</v>
      </c>
      <c r="G2601" t="str">
        <v>Unavailable</v>
      </c>
      <c r="H2601" t="str">
        <v>Unavailable</v>
      </c>
      <c r="I2601" t="str">
        <v>Unavailable</v>
      </c>
      <c r="J2601" t="str">
        <v>Unavailable</v>
      </c>
      <c r="K2601" t="str">
        <v>Unavailable</v>
      </c>
      <c r="L2601" t="str">
        <v>Unavailable</v>
      </c>
      <c r="M2601" t="str">
        <v>Unavailable</v>
      </c>
    </row>
    <row r="2602" spans="1:13">
      <c r="A2602" s="9" t="s">
        <v>635</v>
      </c>
      <c r="B2602" s="10" t="s">
        <v>636</v>
      </c>
      <c r="C2602">
        <v>2018</v>
      </c>
      <c r="D2602" t="s">
        <v>26</v>
      </c>
      <c r="E2602" s="3" t="str">
        <v>Unavailable</v>
      </c>
      <c r="F2602" s="3" t="str">
        <v>Unavailable</v>
      </c>
      <c r="G2602" t="str">
        <v>Unavailable</v>
      </c>
      <c r="H2602" t="str">
        <v>Unavailable</v>
      </c>
      <c r="I2602" t="str">
        <v>Unavailable</v>
      </c>
      <c r="J2602" t="str">
        <v>Unavailable</v>
      </c>
      <c r="K2602" t="str">
        <v>Unavailable</v>
      </c>
      <c r="L2602" t="str">
        <v>Unavailable</v>
      </c>
      <c r="M2602" t="str">
        <v>Unavailable</v>
      </c>
    </row>
    <row r="2603" spans="1:13">
      <c r="A2603" s="9" t="s">
        <v>637</v>
      </c>
      <c r="B2603" s="10" t="s">
        <v>638</v>
      </c>
      <c r="C2603">
        <v>2018</v>
      </c>
      <c r="D2603" t="s">
        <v>26</v>
      </c>
      <c r="E2603" s="3" t="str">
        <v>Unavailable</v>
      </c>
      <c r="F2603" s="3" t="str">
        <v>Unavailable</v>
      </c>
      <c r="G2603" t="str">
        <v>Unavailable</v>
      </c>
      <c r="H2603" t="str">
        <v>Unavailable</v>
      </c>
      <c r="I2603" t="str">
        <v>Unavailable</v>
      </c>
      <c r="J2603" t="str">
        <v>Unavailable</v>
      </c>
      <c r="K2603" t="str">
        <v>Unavailable</v>
      </c>
      <c r="L2603" t="str">
        <v>Unavailable</v>
      </c>
      <c r="M2603" t="str">
        <v>Unavailable</v>
      </c>
    </row>
    <row r="2604" spans="1:13">
      <c r="A2604" s="9" t="s">
        <v>639</v>
      </c>
      <c r="B2604" s="10" t="s">
        <v>640</v>
      </c>
      <c r="C2604">
        <v>2018</v>
      </c>
      <c r="D2604" t="s">
        <v>26</v>
      </c>
      <c r="E2604" s="3" t="str">
        <v>Unavailable</v>
      </c>
      <c r="F2604" s="3" t="str">
        <v>Unavailable</v>
      </c>
      <c r="G2604" t="str">
        <v>Unavailable</v>
      </c>
      <c r="H2604" t="str">
        <v>Unavailable</v>
      </c>
      <c r="I2604" t="str">
        <v>Unavailable</v>
      </c>
      <c r="J2604" t="str">
        <v>Unavailable</v>
      </c>
      <c r="K2604" t="str">
        <v>Unavailable</v>
      </c>
      <c r="L2604" t="str">
        <v>Unavailable</v>
      </c>
      <c r="M2604" t="str">
        <v>Unavailable</v>
      </c>
    </row>
    <row r="2605" spans="1:13">
      <c r="A2605" s="9" t="s">
        <v>641</v>
      </c>
      <c r="B2605" s="10" t="s">
        <v>642</v>
      </c>
      <c r="C2605">
        <v>2018</v>
      </c>
      <c r="D2605" t="s">
        <v>26</v>
      </c>
      <c r="E2605" s="3" t="str">
        <v>Unavailable</v>
      </c>
      <c r="F2605" s="3" t="str">
        <v>Unavailable</v>
      </c>
      <c r="G2605" t="str">
        <v>Unavailable</v>
      </c>
      <c r="H2605" t="str">
        <v>Unavailable</v>
      </c>
      <c r="I2605" t="str">
        <v>Unavailable</v>
      </c>
      <c r="J2605" t="str">
        <v>Unavailable</v>
      </c>
      <c r="K2605" t="str">
        <v>Unavailable</v>
      </c>
      <c r="L2605" t="str">
        <v>Unavailable</v>
      </c>
      <c r="M2605" t="str">
        <v>Unavailable</v>
      </c>
    </row>
    <row r="2606" spans="1:13">
      <c r="A2606" s="9" t="s">
        <v>643</v>
      </c>
      <c r="B2606" s="10" t="s">
        <v>644</v>
      </c>
      <c r="C2606">
        <v>2018</v>
      </c>
      <c r="D2606" t="s">
        <v>26</v>
      </c>
      <c r="E2606" s="3" t="str">
        <v>Unavailable</v>
      </c>
      <c r="F2606" s="3" t="str">
        <v>Unavailable</v>
      </c>
      <c r="G2606" t="str">
        <v>Unavailable</v>
      </c>
      <c r="H2606" t="str">
        <v>Unavailable</v>
      </c>
      <c r="I2606" t="str">
        <v>Unavailable</v>
      </c>
      <c r="J2606" t="str">
        <v>Unavailable</v>
      </c>
      <c r="K2606" t="str">
        <v>Unavailable</v>
      </c>
      <c r="L2606" t="str">
        <v>Unavailable</v>
      </c>
      <c r="M2606" t="str">
        <v>Unavailable</v>
      </c>
    </row>
    <row r="2607" spans="1:13">
      <c r="A2607" s="9" t="s">
        <v>645</v>
      </c>
      <c r="B2607" s="10" t="s">
        <v>646</v>
      </c>
      <c r="C2607">
        <v>2018</v>
      </c>
      <c r="D2607" t="s">
        <v>26</v>
      </c>
      <c r="E2607" s="3" t="str">
        <v>Unavailable</v>
      </c>
      <c r="F2607" s="3" t="str">
        <v>Unavailable</v>
      </c>
      <c r="G2607" t="str">
        <v>Unavailable</v>
      </c>
      <c r="H2607" t="str">
        <v>Unavailable</v>
      </c>
      <c r="I2607" t="str">
        <v>Unavailable</v>
      </c>
      <c r="J2607" t="str">
        <v>Unavailable</v>
      </c>
      <c r="K2607" t="str">
        <v>Unavailable</v>
      </c>
      <c r="L2607" t="str">
        <v>Unavailable</v>
      </c>
      <c r="M2607" t="str">
        <v>Unavailable</v>
      </c>
    </row>
    <row r="2608" spans="1:13">
      <c r="A2608" s="9" t="s">
        <v>647</v>
      </c>
      <c r="B2608" s="10" t="s">
        <v>648</v>
      </c>
      <c r="C2608">
        <v>2018</v>
      </c>
      <c r="D2608" t="s">
        <v>26</v>
      </c>
      <c r="E2608" s="3" t="str">
        <v>Unavailable</v>
      </c>
      <c r="F2608" s="3" t="str">
        <v>Unavailable</v>
      </c>
      <c r="G2608" t="str">
        <v>Unavailable</v>
      </c>
      <c r="H2608" t="str">
        <v>Unavailable</v>
      </c>
      <c r="I2608" t="str">
        <v>Unavailable</v>
      </c>
      <c r="J2608" t="str">
        <v>Unavailable</v>
      </c>
      <c r="K2608" t="str">
        <v>Unavailable</v>
      </c>
      <c r="L2608" t="str">
        <v>Unavailable</v>
      </c>
      <c r="M2608" t="str">
        <v>Unavailable</v>
      </c>
    </row>
    <row r="2609" spans="1:13">
      <c r="A2609" s="9" t="s">
        <v>649</v>
      </c>
      <c r="B2609" s="10" t="s">
        <v>650</v>
      </c>
      <c r="C2609">
        <v>2018</v>
      </c>
      <c r="D2609" t="s">
        <v>26</v>
      </c>
      <c r="E2609" s="3" t="str">
        <v>Unavailable</v>
      </c>
      <c r="F2609" s="3" t="str">
        <v>Unavailable</v>
      </c>
      <c r="G2609" t="str">
        <v>Unavailable</v>
      </c>
      <c r="H2609" t="str">
        <v>Unavailable</v>
      </c>
      <c r="I2609" t="str">
        <v>Unavailable</v>
      </c>
      <c r="J2609" t="str">
        <v>Unavailable</v>
      </c>
      <c r="K2609" t="str">
        <v>Unavailable</v>
      </c>
      <c r="L2609" t="str">
        <v>Unavailable</v>
      </c>
      <c r="M2609" t="str">
        <v>Unavailable</v>
      </c>
    </row>
    <row r="2610" spans="1:13">
      <c r="A2610" s="9" t="s">
        <v>651</v>
      </c>
      <c r="B2610" s="10" t="s">
        <v>652</v>
      </c>
      <c r="C2610">
        <v>2018</v>
      </c>
      <c r="D2610" t="s">
        <v>26</v>
      </c>
      <c r="E2610" s="3" t="str">
        <v>Unavailable</v>
      </c>
      <c r="F2610" s="3" t="str">
        <v>Unavailable</v>
      </c>
      <c r="G2610" t="str">
        <v>Unavailable</v>
      </c>
      <c r="H2610" t="str">
        <v>Unavailable</v>
      </c>
      <c r="I2610" t="str">
        <v>Unavailable</v>
      </c>
      <c r="J2610" t="str">
        <v>Unavailable</v>
      </c>
      <c r="K2610" t="str">
        <v>Unavailable</v>
      </c>
      <c r="L2610" t="str">
        <v>Unavailable</v>
      </c>
      <c r="M2610" t="str">
        <v>Unavailable</v>
      </c>
    </row>
    <row r="2611" spans="1:13">
      <c r="A2611" s="9" t="s">
        <v>653</v>
      </c>
      <c r="B2611" s="10" t="s">
        <v>654</v>
      </c>
      <c r="C2611">
        <v>2018</v>
      </c>
      <c r="D2611" t="s">
        <v>26</v>
      </c>
      <c r="E2611" s="3" t="str">
        <v>Unavailable</v>
      </c>
      <c r="F2611" s="3" t="str">
        <v>Unavailable</v>
      </c>
      <c r="G2611" t="str">
        <v>Unavailable</v>
      </c>
      <c r="H2611" t="str">
        <v>Unavailable</v>
      </c>
      <c r="I2611" t="str">
        <v>Unavailable</v>
      </c>
      <c r="J2611" t="str">
        <v>Unavailable</v>
      </c>
      <c r="K2611" t="str">
        <v>Unavailable</v>
      </c>
      <c r="L2611" t="str">
        <v>Unavailable</v>
      </c>
      <c r="M2611" t="str">
        <v>Unavailable</v>
      </c>
    </row>
    <row r="2612" spans="1:13">
      <c r="A2612" s="9" t="s">
        <v>655</v>
      </c>
      <c r="B2612" s="10" t="s">
        <v>656</v>
      </c>
      <c r="C2612">
        <v>2018</v>
      </c>
      <c r="D2612" t="s">
        <v>26</v>
      </c>
      <c r="E2612" s="3" t="str">
        <v>Unavailable</v>
      </c>
      <c r="F2612" s="3" t="str">
        <v>Unavailable</v>
      </c>
      <c r="G2612" t="str">
        <v>Unavailable</v>
      </c>
      <c r="H2612" t="str">
        <v>Unavailable</v>
      </c>
      <c r="I2612" t="str">
        <v>Unavailable</v>
      </c>
      <c r="J2612" t="str">
        <v>Unavailable</v>
      </c>
      <c r="K2612" t="str">
        <v>Unavailable</v>
      </c>
      <c r="L2612" t="str">
        <v>Unavailable</v>
      </c>
      <c r="M2612" t="str">
        <v>Unavailable</v>
      </c>
    </row>
    <row r="2613" spans="1:13">
      <c r="A2613" s="9" t="s">
        <v>657</v>
      </c>
      <c r="B2613" s="10" t="s">
        <v>658</v>
      </c>
      <c r="C2613">
        <v>2018</v>
      </c>
      <c r="D2613" t="s">
        <v>26</v>
      </c>
      <c r="E2613" s="3" t="str">
        <v>Unavailable</v>
      </c>
      <c r="F2613" s="3" t="str">
        <v>Unavailable</v>
      </c>
      <c r="G2613" t="str">
        <v>Unavailable</v>
      </c>
      <c r="H2613" t="str">
        <v>Unavailable</v>
      </c>
      <c r="I2613" t="str">
        <v>Unavailable</v>
      </c>
      <c r="J2613" t="str">
        <v>Unavailable</v>
      </c>
      <c r="K2613" t="str">
        <v>Unavailable</v>
      </c>
      <c r="L2613" t="str">
        <v>Unavailable</v>
      </c>
      <c r="M2613" t="str">
        <v>Unavailable</v>
      </c>
    </row>
    <row r="2614" spans="1:13">
      <c r="A2614" s="9" t="s">
        <v>659</v>
      </c>
      <c r="B2614" s="10" t="s">
        <v>660</v>
      </c>
      <c r="C2614">
        <v>2018</v>
      </c>
      <c r="D2614" t="s">
        <v>26</v>
      </c>
      <c r="E2614" s="3" t="str">
        <v>Unavailable</v>
      </c>
      <c r="F2614" s="3" t="str">
        <v>Unavailable</v>
      </c>
      <c r="G2614" t="str">
        <v>Unavailable</v>
      </c>
      <c r="H2614" t="str">
        <v>Unavailable</v>
      </c>
      <c r="I2614" t="str">
        <v>Unavailable</v>
      </c>
      <c r="J2614" t="str">
        <v>Unavailable</v>
      </c>
      <c r="K2614" t="str">
        <v>Unavailable</v>
      </c>
      <c r="L2614" t="str">
        <v>Unavailable</v>
      </c>
      <c r="M2614" t="str">
        <v>Unavailable</v>
      </c>
    </row>
    <row r="2615" spans="1:13">
      <c r="A2615" s="9" t="s">
        <v>661</v>
      </c>
      <c r="B2615" s="10" t="s">
        <v>662</v>
      </c>
      <c r="C2615">
        <v>2018</v>
      </c>
      <c r="D2615" t="s">
        <v>26</v>
      </c>
      <c r="E2615" s="3" t="str">
        <v>Unavailable</v>
      </c>
      <c r="F2615" s="3" t="str">
        <v>Unavailable</v>
      </c>
      <c r="G2615" t="str">
        <v>Unavailable</v>
      </c>
      <c r="H2615" t="str">
        <v>Unavailable</v>
      </c>
      <c r="I2615" t="str">
        <v>Unavailable</v>
      </c>
      <c r="J2615" t="str">
        <v>Unavailable</v>
      </c>
      <c r="K2615" t="str">
        <v>Unavailable</v>
      </c>
      <c r="L2615" t="str">
        <v>Unavailable</v>
      </c>
      <c r="M2615" t="str">
        <v>Unavailable</v>
      </c>
    </row>
    <row r="2616" spans="1:13">
      <c r="A2616" s="9" t="s">
        <v>663</v>
      </c>
      <c r="B2616" s="10" t="s">
        <v>664</v>
      </c>
      <c r="C2616">
        <v>2018</v>
      </c>
      <c r="D2616" t="s">
        <v>26</v>
      </c>
      <c r="E2616" s="3" t="str">
        <v>Unavailable</v>
      </c>
      <c r="F2616" s="3" t="str">
        <v>Unavailable</v>
      </c>
      <c r="G2616" t="str">
        <v>Unavailable</v>
      </c>
      <c r="H2616" t="str">
        <v>Unavailable</v>
      </c>
      <c r="I2616" t="str">
        <v>Unavailable</v>
      </c>
      <c r="J2616" t="str">
        <v>Unavailable</v>
      </c>
      <c r="K2616" t="str">
        <v>Unavailable</v>
      </c>
      <c r="L2616" t="str">
        <v>Unavailable</v>
      </c>
      <c r="M2616" t="str">
        <v>Unavailable</v>
      </c>
    </row>
    <row r="2617" spans="1:13">
      <c r="A2617" s="9" t="s">
        <v>665</v>
      </c>
      <c r="B2617" s="10" t="s">
        <v>666</v>
      </c>
      <c r="C2617">
        <v>2018</v>
      </c>
      <c r="D2617" t="s">
        <v>26</v>
      </c>
      <c r="E2617" s="3" t="str">
        <v>Unavailable</v>
      </c>
      <c r="F2617" s="3" t="str">
        <v>Unavailable</v>
      </c>
      <c r="G2617" t="str">
        <v>Unavailable</v>
      </c>
      <c r="H2617" t="str">
        <v>Unavailable</v>
      </c>
      <c r="I2617" t="str">
        <v>Unavailable</v>
      </c>
      <c r="J2617" t="str">
        <v>Unavailable</v>
      </c>
      <c r="K2617" t="str">
        <v>Unavailable</v>
      </c>
      <c r="L2617" t="str">
        <v>Unavailable</v>
      </c>
      <c r="M2617" t="str">
        <v>Unavailable</v>
      </c>
    </row>
    <row r="2618" spans="1:13">
      <c r="A2618" s="9" t="s">
        <v>667</v>
      </c>
      <c r="B2618" s="10" t="s">
        <v>668</v>
      </c>
      <c r="C2618">
        <v>2018</v>
      </c>
      <c r="D2618" t="s">
        <v>26</v>
      </c>
      <c r="E2618" s="3" t="str">
        <v>Unavailable</v>
      </c>
      <c r="F2618" s="3" t="str">
        <v>Unavailable</v>
      </c>
      <c r="G2618" t="str">
        <v>Unavailable</v>
      </c>
      <c r="H2618" t="str">
        <v>Unavailable</v>
      </c>
      <c r="I2618" t="str">
        <v>Unavailable</v>
      </c>
      <c r="J2618" t="str">
        <v>Unavailable</v>
      </c>
      <c r="K2618" t="str">
        <v>Unavailable</v>
      </c>
      <c r="L2618" t="str">
        <v>Unavailable</v>
      </c>
      <c r="M2618" t="str">
        <v>Unavailable</v>
      </c>
    </row>
    <row r="2619" spans="1:13">
      <c r="A2619" s="9" t="s">
        <v>669</v>
      </c>
      <c r="B2619" s="10" t="s">
        <v>670</v>
      </c>
      <c r="C2619">
        <v>2018</v>
      </c>
      <c r="D2619" t="s">
        <v>26</v>
      </c>
      <c r="E2619" s="3" t="str">
        <v>Unavailable</v>
      </c>
      <c r="F2619" s="3" t="str">
        <v>Unavailable</v>
      </c>
      <c r="G2619" t="str">
        <v>Unavailable</v>
      </c>
      <c r="H2619" t="str">
        <v>Unavailable</v>
      </c>
      <c r="I2619" t="str">
        <v>Unavailable</v>
      </c>
      <c r="J2619" t="str">
        <v>Unavailable</v>
      </c>
      <c r="K2619" t="str">
        <v>Unavailable</v>
      </c>
      <c r="L2619" t="str">
        <v>Unavailable</v>
      </c>
      <c r="M2619" t="str">
        <v>Unavailable</v>
      </c>
    </row>
    <row r="2620" spans="1:13">
      <c r="A2620" s="9" t="s">
        <v>671</v>
      </c>
      <c r="B2620" s="10" t="s">
        <v>672</v>
      </c>
      <c r="C2620">
        <v>2018</v>
      </c>
      <c r="D2620" t="s">
        <v>26</v>
      </c>
      <c r="E2620" s="3" t="str">
        <v>Unavailable</v>
      </c>
      <c r="F2620" s="3" t="str">
        <v>Unavailable</v>
      </c>
      <c r="G2620" t="str">
        <v>Unavailable</v>
      </c>
      <c r="H2620" t="str">
        <v>Unavailable</v>
      </c>
      <c r="I2620" t="str">
        <v>Unavailable</v>
      </c>
      <c r="J2620" t="str">
        <v>Unavailable</v>
      </c>
      <c r="K2620" t="str">
        <v>Unavailable</v>
      </c>
      <c r="L2620" t="str">
        <v>Unavailable</v>
      </c>
      <c r="M2620" t="str">
        <v>Unavailable</v>
      </c>
    </row>
    <row r="2621" spans="1:13">
      <c r="A2621" s="9" t="s">
        <v>673</v>
      </c>
      <c r="B2621" s="10" t="s">
        <v>674</v>
      </c>
      <c r="C2621">
        <v>2018</v>
      </c>
      <c r="D2621" t="s">
        <v>26</v>
      </c>
      <c r="E2621" s="3" t="str">
        <v>Unavailable</v>
      </c>
      <c r="F2621" s="3" t="str">
        <v>Unavailable</v>
      </c>
      <c r="G2621" t="str">
        <v>Unavailable</v>
      </c>
      <c r="H2621" t="str">
        <v>Unavailable</v>
      </c>
      <c r="I2621" t="str">
        <v>Unavailable</v>
      </c>
      <c r="J2621" t="str">
        <v>Unavailable</v>
      </c>
      <c r="K2621" t="str">
        <v>Unavailable</v>
      </c>
      <c r="L2621" t="str">
        <v>Unavailable</v>
      </c>
      <c r="M2621" t="str">
        <v>Unavailable</v>
      </c>
    </row>
    <row r="2622" spans="1:13">
      <c r="A2622" s="9" t="s">
        <v>675</v>
      </c>
      <c r="B2622" s="10" t="s">
        <v>676</v>
      </c>
      <c r="C2622">
        <v>2018</v>
      </c>
      <c r="D2622" t="s">
        <v>26</v>
      </c>
      <c r="E2622" s="3" t="str">
        <v>Unavailable</v>
      </c>
      <c r="F2622" s="3" t="str">
        <v>Unavailable</v>
      </c>
      <c r="G2622" t="str">
        <v>Unavailable</v>
      </c>
      <c r="H2622" t="str">
        <v>Unavailable</v>
      </c>
      <c r="I2622" t="str">
        <v>Unavailable</v>
      </c>
      <c r="J2622" t="str">
        <v>Unavailable</v>
      </c>
      <c r="K2622" t="str">
        <v>Unavailable</v>
      </c>
      <c r="L2622" t="str">
        <v>Unavailable</v>
      </c>
      <c r="M2622" t="str">
        <v>Unavailable</v>
      </c>
    </row>
    <row r="2623" spans="1:13">
      <c r="A2623" s="9" t="s">
        <v>677</v>
      </c>
      <c r="B2623" s="10" t="s">
        <v>678</v>
      </c>
      <c r="C2623">
        <v>2018</v>
      </c>
      <c r="D2623" t="s">
        <v>26</v>
      </c>
      <c r="E2623" s="3" t="str">
        <v>Unavailable</v>
      </c>
      <c r="F2623" s="3" t="str">
        <v>Unavailable</v>
      </c>
      <c r="G2623" t="str">
        <v>Unavailable</v>
      </c>
      <c r="H2623" t="str">
        <v>Unavailable</v>
      </c>
      <c r="I2623" t="str">
        <v>Unavailable</v>
      </c>
      <c r="J2623" t="str">
        <v>Unavailable</v>
      </c>
      <c r="K2623" t="str">
        <v>Unavailable</v>
      </c>
      <c r="L2623" t="str">
        <v>Unavailable</v>
      </c>
      <c r="M2623" t="str">
        <v>Unavailable</v>
      </c>
    </row>
    <row r="2624" spans="1:13">
      <c r="A2624" s="9" t="s">
        <v>679</v>
      </c>
      <c r="B2624" s="10" t="s">
        <v>680</v>
      </c>
      <c r="C2624">
        <v>2018</v>
      </c>
      <c r="D2624" t="s">
        <v>26</v>
      </c>
      <c r="E2624" s="3" t="str">
        <v>Unavailable</v>
      </c>
      <c r="F2624" s="3" t="str">
        <v>Unavailable</v>
      </c>
      <c r="G2624" t="str">
        <v>Unavailable</v>
      </c>
      <c r="H2624" t="str">
        <v>Unavailable</v>
      </c>
      <c r="I2624" t="str">
        <v>Unavailable</v>
      </c>
      <c r="J2624" t="str">
        <v>Unavailable</v>
      </c>
      <c r="K2624" t="str">
        <v>Unavailable</v>
      </c>
      <c r="L2624" t="str">
        <v>Unavailable</v>
      </c>
      <c r="M2624" t="str">
        <v>Unavailable</v>
      </c>
    </row>
    <row r="2625" spans="1:13">
      <c r="A2625" s="9" t="s">
        <v>681</v>
      </c>
      <c r="B2625" s="10" t="s">
        <v>682</v>
      </c>
      <c r="C2625">
        <v>2018</v>
      </c>
      <c r="D2625" t="s">
        <v>26</v>
      </c>
      <c r="E2625" s="3" t="str">
        <v>Unavailable</v>
      </c>
      <c r="F2625" s="3" t="str">
        <v>Unavailable</v>
      </c>
      <c r="G2625" t="str">
        <v>Unavailable</v>
      </c>
      <c r="H2625" t="str">
        <v>Unavailable</v>
      </c>
      <c r="I2625" t="str">
        <v>Unavailable</v>
      </c>
      <c r="J2625" t="str">
        <v>Unavailable</v>
      </c>
      <c r="K2625" t="str">
        <v>Unavailable</v>
      </c>
      <c r="L2625" t="str">
        <v>Unavailable</v>
      </c>
      <c r="M2625" t="str">
        <v>Unavailable</v>
      </c>
    </row>
    <row r="2626" spans="1:13">
      <c r="A2626" s="9" t="s">
        <v>683</v>
      </c>
      <c r="B2626" s="10" t="s">
        <v>684</v>
      </c>
      <c r="C2626">
        <v>2018</v>
      </c>
      <c r="D2626" t="s">
        <v>26</v>
      </c>
      <c r="E2626" s="3" t="str">
        <v>Unavailable</v>
      </c>
      <c r="F2626" s="3" t="str">
        <v>Unavailable</v>
      </c>
      <c r="G2626" t="str">
        <v>Unavailable</v>
      </c>
      <c r="H2626" t="str">
        <v>Unavailable</v>
      </c>
      <c r="I2626" t="str">
        <v>Unavailable</v>
      </c>
      <c r="J2626" t="str">
        <v>Unavailable</v>
      </c>
      <c r="K2626" t="str">
        <v>Unavailable</v>
      </c>
      <c r="L2626" t="str">
        <v>Unavailable</v>
      </c>
      <c r="M2626" t="str">
        <v>Unavailable</v>
      </c>
    </row>
    <row r="2627" spans="1:13">
      <c r="A2627" s="9" t="s">
        <v>685</v>
      </c>
      <c r="B2627" s="10" t="s">
        <v>686</v>
      </c>
      <c r="C2627">
        <v>2018</v>
      </c>
      <c r="D2627" t="s">
        <v>26</v>
      </c>
      <c r="E2627" s="3" t="str">
        <v>Unavailable</v>
      </c>
      <c r="F2627" s="3" t="str">
        <v>Unavailable</v>
      </c>
      <c r="G2627" t="str">
        <v>Unavailable</v>
      </c>
      <c r="H2627" t="str">
        <v>Unavailable</v>
      </c>
      <c r="I2627" t="str">
        <v>Unavailable</v>
      </c>
      <c r="J2627" t="str">
        <v>Unavailable</v>
      </c>
      <c r="K2627" t="str">
        <v>Unavailable</v>
      </c>
      <c r="L2627" t="str">
        <v>Unavailable</v>
      </c>
      <c r="M2627" t="str">
        <v>Unavailable</v>
      </c>
    </row>
    <row r="2628" spans="1:13">
      <c r="A2628" s="9" t="s">
        <v>687</v>
      </c>
      <c r="B2628" s="10" t="s">
        <v>688</v>
      </c>
      <c r="C2628">
        <v>2018</v>
      </c>
      <c r="D2628" t="s">
        <v>26</v>
      </c>
      <c r="E2628" s="3" t="str">
        <v>Unavailable</v>
      </c>
      <c r="F2628" s="3" t="str">
        <v>Unavailable</v>
      </c>
      <c r="G2628" t="str">
        <v>Unavailable</v>
      </c>
      <c r="H2628" t="str">
        <v>Unavailable</v>
      </c>
      <c r="I2628" t="str">
        <v>Unavailable</v>
      </c>
      <c r="J2628" t="str">
        <v>Unavailable</v>
      </c>
      <c r="K2628" t="str">
        <v>Unavailable</v>
      </c>
      <c r="L2628" t="str">
        <v>Unavailable</v>
      </c>
      <c r="M2628" t="str">
        <v>Unavailable</v>
      </c>
    </row>
    <row r="2629" spans="1:13">
      <c r="A2629" s="9" t="s">
        <v>689</v>
      </c>
      <c r="B2629" s="10" t="s">
        <v>690</v>
      </c>
      <c r="C2629">
        <v>2018</v>
      </c>
      <c r="D2629" t="s">
        <v>26</v>
      </c>
      <c r="E2629" s="3" t="str">
        <v>Unavailable</v>
      </c>
      <c r="F2629" s="3" t="str">
        <v>Unavailable</v>
      </c>
      <c r="G2629" t="str">
        <v>Unavailable</v>
      </c>
      <c r="H2629" t="str">
        <v>Unavailable</v>
      </c>
      <c r="I2629" t="str">
        <v>Unavailable</v>
      </c>
      <c r="J2629" t="str">
        <v>Unavailable</v>
      </c>
      <c r="K2629" t="str">
        <v>Unavailable</v>
      </c>
      <c r="L2629" t="str">
        <v>Unavailable</v>
      </c>
      <c r="M2629" t="str">
        <v>Unavailable</v>
      </c>
    </row>
    <row r="2630" spans="1:13">
      <c r="A2630" s="9" t="s">
        <v>691</v>
      </c>
      <c r="B2630" s="10" t="s">
        <v>692</v>
      </c>
      <c r="C2630">
        <v>2018</v>
      </c>
      <c r="D2630" t="s">
        <v>26</v>
      </c>
      <c r="E2630" s="3" t="str">
        <v>Unavailable</v>
      </c>
      <c r="F2630" s="3" t="str">
        <v>Unavailable</v>
      </c>
      <c r="G2630" t="str">
        <v>Unavailable</v>
      </c>
      <c r="H2630" t="str">
        <v>Unavailable</v>
      </c>
      <c r="I2630" t="str">
        <v>Unavailable</v>
      </c>
      <c r="J2630" t="str">
        <v>Unavailable</v>
      </c>
      <c r="K2630" t="str">
        <v>Unavailable</v>
      </c>
      <c r="L2630" t="str">
        <v>Unavailable</v>
      </c>
      <c r="M2630" t="str">
        <v>Unavailable</v>
      </c>
    </row>
    <row r="2631" spans="1:13">
      <c r="A2631" s="9" t="s">
        <v>693</v>
      </c>
      <c r="B2631" s="10" t="s">
        <v>694</v>
      </c>
      <c r="C2631">
        <v>2018</v>
      </c>
      <c r="D2631" t="s">
        <v>26</v>
      </c>
      <c r="E2631" s="3" t="str">
        <v>Unavailable</v>
      </c>
      <c r="F2631" s="3" t="str">
        <v>Unavailable</v>
      </c>
      <c r="G2631" t="str">
        <v>Unavailable</v>
      </c>
      <c r="H2631" t="str">
        <v>Unavailable</v>
      </c>
      <c r="I2631" t="str">
        <v>Unavailable</v>
      </c>
      <c r="J2631" t="str">
        <v>Unavailable</v>
      </c>
      <c r="K2631" t="str">
        <v>Unavailable</v>
      </c>
      <c r="L2631" t="str">
        <v>Unavailable</v>
      </c>
      <c r="M2631" t="str">
        <v>Unavailable</v>
      </c>
    </row>
    <row r="2632" spans="1:13">
      <c r="A2632" s="9" t="s">
        <v>695</v>
      </c>
      <c r="B2632" s="10" t="s">
        <v>696</v>
      </c>
      <c r="C2632">
        <v>2018</v>
      </c>
      <c r="D2632" t="s">
        <v>26</v>
      </c>
      <c r="E2632" s="3">
        <v>17767055</v>
      </c>
      <c r="F2632" s="3">
        <v>11325869</v>
      </c>
      <c r="G2632">
        <v>0</v>
      </c>
      <c r="H2632">
        <v>0</v>
      </c>
      <c r="I2632">
        <v>2415790</v>
      </c>
      <c r="J2632">
        <v>3494302</v>
      </c>
      <c r="K2632">
        <v>0.63746462199999998</v>
      </c>
      <c r="L2632">
        <v>0.13597019900000001</v>
      </c>
      <c r="M2632">
        <v>0.19667299999999999</v>
      </c>
    </row>
    <row r="2633" spans="1:13">
      <c r="A2633" s="9" t="s">
        <v>697</v>
      </c>
      <c r="B2633" s="10" t="s">
        <v>698</v>
      </c>
      <c r="C2633">
        <v>2018</v>
      </c>
      <c r="D2633" t="s">
        <v>26</v>
      </c>
      <c r="E2633" s="3">
        <v>12668893</v>
      </c>
      <c r="F2633" s="3">
        <v>12668893</v>
      </c>
      <c r="G2633">
        <v>0</v>
      </c>
      <c r="H2633">
        <v>0</v>
      </c>
      <c r="I2633">
        <v>308113</v>
      </c>
      <c r="J2633">
        <v>-3127745</v>
      </c>
      <c r="K2633">
        <v>1</v>
      </c>
      <c r="L2633">
        <v>2.4320436000000001E-2</v>
      </c>
      <c r="M2633">
        <v>-0.246883449</v>
      </c>
    </row>
    <row r="2634" spans="1:13">
      <c r="A2634" s="9" t="s">
        <v>699</v>
      </c>
      <c r="B2634" s="10" t="s">
        <v>700</v>
      </c>
      <c r="C2634">
        <v>2018</v>
      </c>
      <c r="D2634" t="s">
        <v>26</v>
      </c>
      <c r="E2634" s="3" t="str">
        <v>Unavailable</v>
      </c>
      <c r="F2634" s="3" t="str">
        <v>Unavailable</v>
      </c>
      <c r="G2634" t="str">
        <v>Unavailable</v>
      </c>
      <c r="H2634" t="str">
        <v>Unavailable</v>
      </c>
      <c r="I2634" t="str">
        <v>Unavailable</v>
      </c>
      <c r="J2634" t="str">
        <v>Unavailable</v>
      </c>
      <c r="K2634" t="str">
        <v>Unavailable</v>
      </c>
      <c r="L2634" t="str">
        <v>Unavailable</v>
      </c>
      <c r="M2634" t="str">
        <v>Unavailable</v>
      </c>
    </row>
    <row r="2635" spans="1:13">
      <c r="A2635" s="9" t="s">
        <v>701</v>
      </c>
      <c r="B2635" s="10" t="s">
        <v>702</v>
      </c>
      <c r="C2635">
        <v>2018</v>
      </c>
      <c r="D2635" t="s">
        <v>26</v>
      </c>
      <c r="E2635" s="3" t="str">
        <v>Unavailable</v>
      </c>
      <c r="F2635" s="3" t="str">
        <v>Unavailable</v>
      </c>
      <c r="G2635" t="str">
        <v>Unavailable</v>
      </c>
      <c r="H2635" t="str">
        <v>Unavailable</v>
      </c>
      <c r="I2635" t="str">
        <v>Unavailable</v>
      </c>
      <c r="J2635" t="str">
        <v>Unavailable</v>
      </c>
      <c r="K2635" t="str">
        <v>Unavailable</v>
      </c>
      <c r="L2635" t="str">
        <v>Unavailable</v>
      </c>
      <c r="M2635" t="str">
        <v>Unavailable</v>
      </c>
    </row>
    <row r="2636" spans="1:13">
      <c r="A2636" s="9" t="s">
        <v>703</v>
      </c>
      <c r="B2636" s="10" t="s">
        <v>704</v>
      </c>
      <c r="C2636">
        <v>2018</v>
      </c>
      <c r="D2636" t="s">
        <v>26</v>
      </c>
      <c r="E2636" s="3" t="str">
        <v>Unavailable</v>
      </c>
      <c r="F2636" s="3" t="str">
        <v>Unavailable</v>
      </c>
      <c r="G2636" t="str">
        <v>Unavailable</v>
      </c>
      <c r="H2636" t="str">
        <v>Unavailable</v>
      </c>
      <c r="I2636" t="str">
        <v>Unavailable</v>
      </c>
      <c r="J2636" t="str">
        <v>Unavailable</v>
      </c>
      <c r="K2636" t="str">
        <v>Unavailable</v>
      </c>
      <c r="L2636" t="str">
        <v>Unavailable</v>
      </c>
      <c r="M2636" t="str">
        <v>Unavailable</v>
      </c>
    </row>
    <row r="2637" spans="1:13">
      <c r="A2637" s="9" t="s">
        <v>705</v>
      </c>
      <c r="B2637" s="10" t="s">
        <v>706</v>
      </c>
      <c r="C2637">
        <v>2018</v>
      </c>
      <c r="D2637" t="s">
        <v>26</v>
      </c>
      <c r="E2637" s="3" t="str">
        <v>Unavailable</v>
      </c>
      <c r="F2637" s="3" t="str">
        <v>Unavailable</v>
      </c>
      <c r="G2637" t="str">
        <v>Unavailable</v>
      </c>
      <c r="H2637" t="str">
        <v>Unavailable</v>
      </c>
      <c r="I2637" t="str">
        <v>Unavailable</v>
      </c>
      <c r="J2637" t="str">
        <v>Unavailable</v>
      </c>
      <c r="K2637" t="str">
        <v>Unavailable</v>
      </c>
      <c r="L2637" t="str">
        <v>Unavailable</v>
      </c>
      <c r="M2637" t="str">
        <v>Unavailable</v>
      </c>
    </row>
    <row r="2638" spans="1:13">
      <c r="A2638" s="9" t="s">
        <v>707</v>
      </c>
      <c r="B2638" s="10" t="s">
        <v>708</v>
      </c>
      <c r="C2638">
        <v>2018</v>
      </c>
      <c r="D2638" t="s">
        <v>26</v>
      </c>
      <c r="E2638" s="3" t="str">
        <v>Unavailable</v>
      </c>
      <c r="F2638" s="3" t="str">
        <v>Unavailable</v>
      </c>
      <c r="G2638" t="str">
        <v>Unavailable</v>
      </c>
      <c r="H2638" t="str">
        <v>Unavailable</v>
      </c>
      <c r="I2638" t="str">
        <v>Unavailable</v>
      </c>
      <c r="J2638" t="str">
        <v>Unavailable</v>
      </c>
      <c r="K2638" t="str">
        <v>Unavailable</v>
      </c>
      <c r="L2638" t="str">
        <v>Unavailable</v>
      </c>
      <c r="M2638" t="str">
        <v>Unavailable</v>
      </c>
    </row>
    <row r="2639" spans="1:13">
      <c r="A2639" s="9" t="s">
        <v>709</v>
      </c>
      <c r="B2639" s="10" t="s">
        <v>710</v>
      </c>
      <c r="C2639">
        <v>2018</v>
      </c>
      <c r="D2639" t="s">
        <v>26</v>
      </c>
      <c r="E2639" s="3" t="str">
        <v>Unavailable</v>
      </c>
      <c r="F2639" s="3" t="str">
        <v>Unavailable</v>
      </c>
      <c r="G2639" t="str">
        <v>Unavailable</v>
      </c>
      <c r="H2639" t="str">
        <v>Unavailable</v>
      </c>
      <c r="I2639" t="str">
        <v>Unavailable</v>
      </c>
      <c r="J2639" t="str">
        <v>Unavailable</v>
      </c>
      <c r="K2639" t="str">
        <v>Unavailable</v>
      </c>
      <c r="L2639" t="str">
        <v>Unavailable</v>
      </c>
      <c r="M2639" t="str">
        <v>Unavailable</v>
      </c>
    </row>
    <row r="2640" spans="1:13">
      <c r="A2640" s="9" t="s">
        <v>711</v>
      </c>
      <c r="B2640" s="10" t="s">
        <v>712</v>
      </c>
      <c r="C2640">
        <v>2018</v>
      </c>
      <c r="D2640" t="s">
        <v>26</v>
      </c>
      <c r="E2640" s="3" t="str">
        <v>Unavailable</v>
      </c>
      <c r="F2640" s="3" t="str">
        <v>Unavailable</v>
      </c>
      <c r="G2640" t="str">
        <v>Unavailable</v>
      </c>
      <c r="H2640" t="str">
        <v>Unavailable</v>
      </c>
      <c r="I2640" t="str">
        <v>Unavailable</v>
      </c>
      <c r="J2640" t="str">
        <v>Unavailable</v>
      </c>
      <c r="K2640" t="str">
        <v>Unavailable</v>
      </c>
      <c r="L2640" t="str">
        <v>Unavailable</v>
      </c>
      <c r="M2640" t="str">
        <v>Unavailable</v>
      </c>
    </row>
    <row r="2641" spans="1:13">
      <c r="A2641" s="9" t="s">
        <v>713</v>
      </c>
      <c r="B2641" s="10" t="s">
        <v>714</v>
      </c>
      <c r="C2641">
        <v>2018</v>
      </c>
      <c r="D2641" t="s">
        <v>26</v>
      </c>
      <c r="E2641" s="3" t="str">
        <v>Unavailable</v>
      </c>
      <c r="F2641" s="3" t="str">
        <v>Unavailable</v>
      </c>
      <c r="G2641" t="str">
        <v>Unavailable</v>
      </c>
      <c r="H2641" t="str">
        <v>Unavailable</v>
      </c>
      <c r="I2641" t="str">
        <v>Unavailable</v>
      </c>
      <c r="J2641" t="str">
        <v>Unavailable</v>
      </c>
      <c r="K2641" t="str">
        <v>Unavailable</v>
      </c>
      <c r="L2641" t="str">
        <v>Unavailable</v>
      </c>
      <c r="M2641" t="str">
        <v>Unavailable</v>
      </c>
    </row>
    <row r="2642" spans="1:13">
      <c r="A2642" s="9" t="s">
        <v>715</v>
      </c>
      <c r="B2642" s="10" t="s">
        <v>716</v>
      </c>
      <c r="C2642">
        <v>2018</v>
      </c>
      <c r="D2642" t="s">
        <v>26</v>
      </c>
      <c r="E2642" s="3" t="str">
        <v>Unavailable</v>
      </c>
      <c r="F2642" s="3" t="str">
        <v>Unavailable</v>
      </c>
      <c r="G2642" t="str">
        <v>Unavailable</v>
      </c>
      <c r="H2642" t="str">
        <v>Unavailable</v>
      </c>
      <c r="I2642" t="str">
        <v>Unavailable</v>
      </c>
      <c r="J2642" t="str">
        <v>Unavailable</v>
      </c>
      <c r="K2642" t="str">
        <v>Unavailable</v>
      </c>
      <c r="L2642" t="str">
        <v>Unavailable</v>
      </c>
      <c r="M2642" t="str">
        <v>Unavailable</v>
      </c>
    </row>
    <row r="2643" spans="1:13">
      <c r="A2643" s="9" t="s">
        <v>717</v>
      </c>
      <c r="B2643" s="10" t="s">
        <v>718</v>
      </c>
      <c r="C2643">
        <v>2018</v>
      </c>
      <c r="D2643" t="s">
        <v>26</v>
      </c>
      <c r="E2643" s="3" t="str">
        <v>Unavailable</v>
      </c>
      <c r="F2643" s="3" t="str">
        <v>Unavailable</v>
      </c>
      <c r="G2643" t="str">
        <v>Unavailable</v>
      </c>
      <c r="H2643" t="str">
        <v>Unavailable</v>
      </c>
      <c r="I2643" t="str">
        <v>Unavailable</v>
      </c>
      <c r="J2643" t="str">
        <v>Unavailable</v>
      </c>
      <c r="K2643" t="str">
        <v>Unavailable</v>
      </c>
      <c r="L2643" t="str">
        <v>Unavailable</v>
      </c>
      <c r="M2643" t="str">
        <v>Unavailable</v>
      </c>
    </row>
    <row r="2644" spans="1:13">
      <c r="A2644" s="9" t="s">
        <v>719</v>
      </c>
      <c r="B2644" s="10" t="s">
        <v>720</v>
      </c>
      <c r="C2644">
        <v>2018</v>
      </c>
      <c r="D2644" t="s">
        <v>26</v>
      </c>
      <c r="E2644" s="3" t="str">
        <v>Unavailable</v>
      </c>
      <c r="F2644" s="3" t="str">
        <v>Unavailable</v>
      </c>
      <c r="G2644" t="str">
        <v>Unavailable</v>
      </c>
      <c r="H2644" t="str">
        <v>Unavailable</v>
      </c>
      <c r="I2644" t="str">
        <v>Unavailable</v>
      </c>
      <c r="J2644" t="str">
        <v>Unavailable</v>
      </c>
      <c r="K2644" t="str">
        <v>Unavailable</v>
      </c>
      <c r="L2644" t="str">
        <v>Unavailable</v>
      </c>
      <c r="M2644" t="str">
        <v>Unavailable</v>
      </c>
    </row>
    <row r="2645" spans="1:13">
      <c r="A2645" s="9" t="s">
        <v>721</v>
      </c>
      <c r="B2645" s="10" t="s">
        <v>722</v>
      </c>
      <c r="C2645">
        <v>2018</v>
      </c>
      <c r="D2645" t="s">
        <v>26</v>
      </c>
      <c r="E2645" s="3" t="str">
        <v>Unavailable</v>
      </c>
      <c r="F2645" s="3" t="str">
        <v>Unavailable</v>
      </c>
      <c r="G2645" t="str">
        <v>Unavailable</v>
      </c>
      <c r="H2645" t="str">
        <v>Unavailable</v>
      </c>
      <c r="I2645" t="str">
        <v>Unavailable</v>
      </c>
      <c r="J2645" t="str">
        <v>Unavailable</v>
      </c>
      <c r="K2645" t="str">
        <v>Unavailable</v>
      </c>
      <c r="L2645" t="str">
        <v>Unavailable</v>
      </c>
      <c r="M2645" t="str">
        <v>Unavailable</v>
      </c>
    </row>
    <row r="2646" spans="1:13">
      <c r="A2646" s="9" t="s">
        <v>723</v>
      </c>
      <c r="B2646" s="10" t="s">
        <v>724</v>
      </c>
      <c r="C2646">
        <v>2018</v>
      </c>
      <c r="D2646" t="s">
        <v>26</v>
      </c>
      <c r="E2646" s="3" t="str">
        <v>Unavailable</v>
      </c>
      <c r="F2646" s="3" t="str">
        <v>Unavailable</v>
      </c>
      <c r="G2646" t="str">
        <v>Unavailable</v>
      </c>
      <c r="H2646" t="str">
        <v>Unavailable</v>
      </c>
      <c r="I2646" t="str">
        <v>Unavailable</v>
      </c>
      <c r="J2646" t="str">
        <v>Unavailable</v>
      </c>
      <c r="K2646" t="str">
        <v>Unavailable</v>
      </c>
      <c r="L2646" t="str">
        <v>Unavailable</v>
      </c>
      <c r="M2646" t="str">
        <v>Unavailable</v>
      </c>
    </row>
    <row r="2647" spans="1:13">
      <c r="A2647" s="9" t="s">
        <v>725</v>
      </c>
      <c r="B2647" s="10" t="s">
        <v>726</v>
      </c>
      <c r="C2647">
        <v>2018</v>
      </c>
      <c r="D2647" t="s">
        <v>26</v>
      </c>
      <c r="E2647" s="3" t="str">
        <v>Unavailable</v>
      </c>
      <c r="F2647" s="3" t="str">
        <v>Unavailable</v>
      </c>
      <c r="G2647" t="str">
        <v>Unavailable</v>
      </c>
      <c r="H2647" t="str">
        <v>Unavailable</v>
      </c>
      <c r="I2647" t="str">
        <v>Unavailable</v>
      </c>
      <c r="J2647" t="str">
        <v>Unavailable</v>
      </c>
      <c r="K2647" t="str">
        <v>Unavailable</v>
      </c>
      <c r="L2647" t="str">
        <v>Unavailable</v>
      </c>
      <c r="M2647" t="str">
        <v>Unavailable</v>
      </c>
    </row>
    <row r="2648" spans="1:13">
      <c r="A2648" s="9" t="s">
        <v>727</v>
      </c>
      <c r="B2648" s="10" t="s">
        <v>728</v>
      </c>
      <c r="C2648">
        <v>2018</v>
      </c>
      <c r="D2648" t="s">
        <v>26</v>
      </c>
      <c r="E2648" s="3" t="str">
        <v>Unavailable</v>
      </c>
      <c r="F2648" s="3" t="str">
        <v>Unavailable</v>
      </c>
      <c r="G2648" t="str">
        <v>Unavailable</v>
      </c>
      <c r="H2648" t="str">
        <v>Unavailable</v>
      </c>
      <c r="I2648" t="str">
        <v>Unavailable</v>
      </c>
      <c r="J2648" t="str">
        <v>Unavailable</v>
      </c>
      <c r="K2648" t="str">
        <v>Unavailable</v>
      </c>
      <c r="L2648" t="str">
        <v>Unavailable</v>
      </c>
      <c r="M2648" t="str">
        <v>Unavailable</v>
      </c>
    </row>
    <row r="2649" spans="1:13">
      <c r="A2649" s="9" t="s">
        <v>729</v>
      </c>
      <c r="B2649" s="10" t="s">
        <v>730</v>
      </c>
      <c r="C2649">
        <v>2018</v>
      </c>
      <c r="D2649" t="s">
        <v>26</v>
      </c>
      <c r="E2649" s="3" t="str">
        <v>Unavailable</v>
      </c>
      <c r="F2649" s="3" t="str">
        <v>Unavailable</v>
      </c>
      <c r="G2649" t="str">
        <v>Unavailable</v>
      </c>
      <c r="H2649" t="str">
        <v>Unavailable</v>
      </c>
      <c r="I2649" t="str">
        <v>Unavailable</v>
      </c>
      <c r="J2649" t="str">
        <v>Unavailable</v>
      </c>
      <c r="K2649" t="str">
        <v>Unavailable</v>
      </c>
      <c r="L2649" t="str">
        <v>Unavailable</v>
      </c>
      <c r="M2649" t="str">
        <v>Unavailable</v>
      </c>
    </row>
    <row r="2650" spans="1:13">
      <c r="A2650" s="9" t="s">
        <v>731</v>
      </c>
      <c r="B2650" s="10" t="s">
        <v>732</v>
      </c>
      <c r="C2650">
        <v>2018</v>
      </c>
      <c r="D2650" t="s">
        <v>26</v>
      </c>
      <c r="E2650" s="3" t="str">
        <v>Unavailable</v>
      </c>
      <c r="F2650" s="3" t="str">
        <v>Unavailable</v>
      </c>
      <c r="G2650" t="str">
        <v>Unavailable</v>
      </c>
      <c r="H2650" t="str">
        <v>Unavailable</v>
      </c>
      <c r="I2650" t="str">
        <v>Unavailable</v>
      </c>
      <c r="J2650" t="str">
        <v>Unavailable</v>
      </c>
      <c r="K2650" t="str">
        <v>Unavailable</v>
      </c>
      <c r="L2650" t="str">
        <v>Unavailable</v>
      </c>
      <c r="M2650" t="str">
        <v>Unavailable</v>
      </c>
    </row>
    <row r="2651" spans="1:13">
      <c r="A2651" s="9" t="s">
        <v>733</v>
      </c>
      <c r="B2651" s="10" t="s">
        <v>734</v>
      </c>
      <c r="C2651">
        <v>2018</v>
      </c>
      <c r="D2651" t="s">
        <v>26</v>
      </c>
      <c r="E2651" s="3" t="str">
        <v>Unavailable</v>
      </c>
      <c r="F2651" s="3" t="str">
        <v>Unavailable</v>
      </c>
      <c r="G2651" t="str">
        <v>Unavailable</v>
      </c>
      <c r="H2651" t="str">
        <v>Unavailable</v>
      </c>
      <c r="I2651" t="str">
        <v>Unavailable</v>
      </c>
      <c r="J2651" t="str">
        <v>Unavailable</v>
      </c>
      <c r="K2651" t="str">
        <v>Unavailable</v>
      </c>
      <c r="L2651" t="str">
        <v>Unavailable</v>
      </c>
      <c r="M2651" t="str">
        <v>Unavailable</v>
      </c>
    </row>
    <row r="2652" spans="1:13">
      <c r="A2652" s="9" t="s">
        <v>735</v>
      </c>
      <c r="B2652" s="10" t="s">
        <v>736</v>
      </c>
      <c r="C2652">
        <v>2018</v>
      </c>
      <c r="D2652" t="s">
        <v>26</v>
      </c>
      <c r="E2652" s="3" t="str">
        <v>Unavailable</v>
      </c>
      <c r="F2652" s="3" t="str">
        <v>Unavailable</v>
      </c>
      <c r="G2652" t="str">
        <v>Unavailable</v>
      </c>
      <c r="H2652" t="str">
        <v>Unavailable</v>
      </c>
      <c r="I2652" t="str">
        <v>Unavailable</v>
      </c>
      <c r="J2652" t="str">
        <v>Unavailable</v>
      </c>
      <c r="K2652" t="str">
        <v>Unavailable</v>
      </c>
      <c r="L2652" t="str">
        <v>Unavailable</v>
      </c>
      <c r="M2652" t="str">
        <v>Unavailable</v>
      </c>
    </row>
    <row r="2653" spans="1:13">
      <c r="A2653" s="9" t="s">
        <v>737</v>
      </c>
      <c r="B2653" s="10" t="s">
        <v>738</v>
      </c>
      <c r="C2653">
        <v>2018</v>
      </c>
      <c r="D2653" t="s">
        <v>26</v>
      </c>
      <c r="E2653" s="3" t="str">
        <v>Unavailable</v>
      </c>
      <c r="F2653" s="3" t="str">
        <v>Unavailable</v>
      </c>
      <c r="G2653" t="str">
        <v>Unavailable</v>
      </c>
      <c r="H2653" t="str">
        <v>Unavailable</v>
      </c>
      <c r="I2653" t="str">
        <v>Unavailable</v>
      </c>
      <c r="J2653" t="str">
        <v>Unavailable</v>
      </c>
      <c r="K2653" t="str">
        <v>Unavailable</v>
      </c>
      <c r="L2653" t="str">
        <v>Unavailable</v>
      </c>
      <c r="M2653" t="str">
        <v>Unavailable</v>
      </c>
    </row>
    <row r="2654" spans="1:13">
      <c r="A2654" s="9" t="s">
        <v>739</v>
      </c>
      <c r="B2654" s="10" t="s">
        <v>740</v>
      </c>
      <c r="C2654">
        <v>2018</v>
      </c>
      <c r="D2654" t="s">
        <v>26</v>
      </c>
      <c r="E2654" s="3" t="str">
        <v>Unavailable</v>
      </c>
      <c r="F2654" s="3" t="str">
        <v>Unavailable</v>
      </c>
      <c r="G2654" t="str">
        <v>Unavailable</v>
      </c>
      <c r="H2654" t="str">
        <v>Unavailable</v>
      </c>
      <c r="I2654" t="str">
        <v>Unavailable</v>
      </c>
      <c r="J2654" t="str">
        <v>Unavailable</v>
      </c>
      <c r="K2654" t="str">
        <v>Unavailable</v>
      </c>
      <c r="L2654" t="str">
        <v>Unavailable</v>
      </c>
      <c r="M2654" t="str">
        <v>Unavailable</v>
      </c>
    </row>
    <row r="2655" spans="1:13">
      <c r="A2655" s="9" t="s">
        <v>741</v>
      </c>
      <c r="B2655" s="10" t="s">
        <v>742</v>
      </c>
      <c r="C2655">
        <v>2018</v>
      </c>
      <c r="D2655" t="s">
        <v>26</v>
      </c>
      <c r="E2655" s="3" t="str">
        <v>Unavailable</v>
      </c>
      <c r="F2655" s="3" t="str">
        <v>Unavailable</v>
      </c>
      <c r="G2655" t="str">
        <v>Unavailable</v>
      </c>
      <c r="H2655" t="str">
        <v>Unavailable</v>
      </c>
      <c r="I2655" t="str">
        <v>Unavailable</v>
      </c>
      <c r="J2655" t="str">
        <v>Unavailable</v>
      </c>
      <c r="K2655" t="str">
        <v>Unavailable</v>
      </c>
      <c r="L2655" t="str">
        <v>Unavailable</v>
      </c>
      <c r="M2655" t="str">
        <v>Unavailable</v>
      </c>
    </row>
    <row r="2656" spans="1:13">
      <c r="A2656" s="9" t="s">
        <v>743</v>
      </c>
      <c r="B2656" s="10" t="s">
        <v>744</v>
      </c>
      <c r="C2656">
        <v>2018</v>
      </c>
      <c r="D2656" t="s">
        <v>26</v>
      </c>
      <c r="E2656" s="3" t="str">
        <v>Unavailable</v>
      </c>
      <c r="F2656" s="3" t="str">
        <v>Unavailable</v>
      </c>
      <c r="G2656" t="str">
        <v>Unavailable</v>
      </c>
      <c r="H2656" t="str">
        <v>Unavailable</v>
      </c>
      <c r="I2656" t="str">
        <v>Unavailable</v>
      </c>
      <c r="J2656" t="str">
        <v>Unavailable</v>
      </c>
      <c r="K2656" t="str">
        <v>Unavailable</v>
      </c>
      <c r="L2656" t="str">
        <v>Unavailable</v>
      </c>
      <c r="M2656" t="str">
        <v>Unavailable</v>
      </c>
    </row>
    <row r="2657" spans="1:13">
      <c r="A2657" s="9" t="s">
        <v>745</v>
      </c>
      <c r="B2657" s="10" t="s">
        <v>746</v>
      </c>
      <c r="C2657">
        <v>2018</v>
      </c>
      <c r="D2657" t="s">
        <v>26</v>
      </c>
      <c r="E2657" s="3" t="str">
        <v>Unavailable</v>
      </c>
      <c r="F2657" s="3" t="str">
        <v>Unavailable</v>
      </c>
      <c r="G2657" t="str">
        <v>Unavailable</v>
      </c>
      <c r="H2657" t="str">
        <v>Unavailable</v>
      </c>
      <c r="I2657" t="str">
        <v>Unavailable</v>
      </c>
      <c r="J2657" t="str">
        <v>Unavailable</v>
      </c>
      <c r="K2657" t="str">
        <v>Unavailable</v>
      </c>
      <c r="L2657" t="str">
        <v>Unavailable</v>
      </c>
      <c r="M2657" t="str">
        <v>Unavailable</v>
      </c>
    </row>
    <row r="2658" spans="1:13">
      <c r="A2658" s="9" t="s">
        <v>747</v>
      </c>
      <c r="B2658" s="10" t="s">
        <v>748</v>
      </c>
      <c r="C2658">
        <v>2018</v>
      </c>
      <c r="D2658" t="s">
        <v>26</v>
      </c>
      <c r="E2658" s="3" t="str">
        <v>Unavailable</v>
      </c>
      <c r="F2658" s="3" t="str">
        <v>Unavailable</v>
      </c>
      <c r="G2658" t="str">
        <v>Unavailable</v>
      </c>
      <c r="H2658" t="str">
        <v>Unavailable</v>
      </c>
      <c r="I2658" t="str">
        <v>Unavailable</v>
      </c>
      <c r="J2658" t="str">
        <v>Unavailable</v>
      </c>
      <c r="K2658" t="str">
        <v>Unavailable</v>
      </c>
      <c r="L2658" t="str">
        <v>Unavailable</v>
      </c>
      <c r="M2658" t="str">
        <v>Unavailable</v>
      </c>
    </row>
    <row r="2659" spans="1:13">
      <c r="A2659" s="9" t="s">
        <v>749</v>
      </c>
      <c r="B2659" s="10" t="s">
        <v>750</v>
      </c>
      <c r="C2659">
        <v>2018</v>
      </c>
      <c r="D2659" t="s">
        <v>26</v>
      </c>
      <c r="E2659" s="3" t="str">
        <v>Unavailable</v>
      </c>
      <c r="F2659" s="3" t="str">
        <v>Unavailable</v>
      </c>
      <c r="G2659" t="str">
        <v>Unavailable</v>
      </c>
      <c r="H2659" t="str">
        <v>Unavailable</v>
      </c>
      <c r="I2659" t="str">
        <v>Unavailable</v>
      </c>
      <c r="J2659" t="str">
        <v>Unavailable</v>
      </c>
      <c r="K2659" t="str">
        <v>Unavailable</v>
      </c>
      <c r="L2659" t="str">
        <v>Unavailable</v>
      </c>
      <c r="M2659" t="str">
        <v>Unavailable</v>
      </c>
    </row>
    <row r="2660" spans="1:13">
      <c r="A2660" s="9" t="s">
        <v>751</v>
      </c>
      <c r="B2660" s="10" t="s">
        <v>752</v>
      </c>
      <c r="C2660">
        <v>2018</v>
      </c>
      <c r="D2660" t="s">
        <v>26</v>
      </c>
      <c r="E2660" s="3" t="str">
        <v>Unavailable</v>
      </c>
      <c r="F2660" s="3" t="str">
        <v>Unavailable</v>
      </c>
      <c r="G2660" t="str">
        <v>Unavailable</v>
      </c>
      <c r="H2660" t="str">
        <v>Unavailable</v>
      </c>
      <c r="I2660" t="str">
        <v>Unavailable</v>
      </c>
      <c r="J2660" t="str">
        <v>Unavailable</v>
      </c>
      <c r="K2660" t="str">
        <v>Unavailable</v>
      </c>
      <c r="L2660" t="str">
        <v>Unavailable</v>
      </c>
      <c r="M2660" t="str">
        <v>Unavailable</v>
      </c>
    </row>
    <row r="2661" spans="1:13">
      <c r="A2661" s="9" t="s">
        <v>753</v>
      </c>
      <c r="B2661" s="10" t="s">
        <v>754</v>
      </c>
      <c r="C2661">
        <v>2018</v>
      </c>
      <c r="D2661" t="s">
        <v>26</v>
      </c>
      <c r="E2661" s="3" t="str">
        <v>Unavailable</v>
      </c>
      <c r="F2661" s="3" t="str">
        <v>Unavailable</v>
      </c>
      <c r="G2661" t="str">
        <v>Unavailable</v>
      </c>
      <c r="H2661" t="str">
        <v>Unavailable</v>
      </c>
      <c r="I2661" t="str">
        <v>Unavailable</v>
      </c>
      <c r="J2661" t="str">
        <v>Unavailable</v>
      </c>
      <c r="K2661" t="str">
        <v>Unavailable</v>
      </c>
      <c r="L2661" t="str">
        <v>Unavailable</v>
      </c>
      <c r="M2661" t="str">
        <v>Unavailable</v>
      </c>
    </row>
    <row r="2662" spans="1:13">
      <c r="A2662" s="9" t="s">
        <v>755</v>
      </c>
      <c r="B2662" s="10" t="s">
        <v>756</v>
      </c>
      <c r="C2662">
        <v>2018</v>
      </c>
      <c r="D2662" t="s">
        <v>26</v>
      </c>
      <c r="E2662" s="3" t="str">
        <v>Unavailable</v>
      </c>
      <c r="F2662" s="3" t="str">
        <v>Unavailable</v>
      </c>
      <c r="G2662" t="str">
        <v>Unavailable</v>
      </c>
      <c r="H2662" t="str">
        <v>Unavailable</v>
      </c>
      <c r="I2662" t="str">
        <v>Unavailable</v>
      </c>
      <c r="J2662" t="str">
        <v>Unavailable</v>
      </c>
      <c r="K2662" t="str">
        <v>Unavailable</v>
      </c>
      <c r="L2662" t="str">
        <v>Unavailable</v>
      </c>
      <c r="M2662" t="str">
        <v>Unavailable</v>
      </c>
    </row>
    <row r="2663" spans="1:13">
      <c r="A2663" s="9" t="s">
        <v>757</v>
      </c>
      <c r="B2663" s="10" t="s">
        <v>758</v>
      </c>
      <c r="C2663">
        <v>2018</v>
      </c>
      <c r="D2663" t="s">
        <v>26</v>
      </c>
      <c r="E2663" s="3" t="str">
        <v>Unavailable</v>
      </c>
      <c r="F2663" s="3" t="str">
        <v>Unavailable</v>
      </c>
      <c r="G2663" t="str">
        <v>Unavailable</v>
      </c>
      <c r="H2663" t="str">
        <v>Unavailable</v>
      </c>
      <c r="I2663" t="str">
        <v>Unavailable</v>
      </c>
      <c r="J2663" t="str">
        <v>Unavailable</v>
      </c>
      <c r="K2663" t="str">
        <v>Unavailable</v>
      </c>
      <c r="L2663" t="str">
        <v>Unavailable</v>
      </c>
      <c r="M2663" t="str">
        <v>Unavailable</v>
      </c>
    </row>
    <row r="2664" spans="1:13">
      <c r="A2664" s="9" t="s">
        <v>759</v>
      </c>
      <c r="B2664" s="10" t="s">
        <v>760</v>
      </c>
      <c r="C2664">
        <v>2018</v>
      </c>
      <c r="D2664" t="s">
        <v>26</v>
      </c>
      <c r="E2664" s="3" t="str">
        <v>Unavailable</v>
      </c>
      <c r="F2664" s="3" t="str">
        <v>Unavailable</v>
      </c>
      <c r="G2664" t="str">
        <v>Unavailable</v>
      </c>
      <c r="H2664" t="str">
        <v>Unavailable</v>
      </c>
      <c r="I2664" t="str">
        <v>Unavailable</v>
      </c>
      <c r="J2664" t="str">
        <v>Unavailable</v>
      </c>
      <c r="K2664" t="str">
        <v>Unavailable</v>
      </c>
      <c r="L2664" t="str">
        <v>Unavailable</v>
      </c>
      <c r="M2664" t="str">
        <v>Unavailable</v>
      </c>
    </row>
    <row r="2665" spans="1:13">
      <c r="A2665" s="9" t="s">
        <v>761</v>
      </c>
      <c r="B2665" s="10" t="s">
        <v>762</v>
      </c>
      <c r="C2665">
        <v>2018</v>
      </c>
      <c r="D2665" t="s">
        <v>26</v>
      </c>
      <c r="E2665" s="3" t="str">
        <v>Unavailable</v>
      </c>
      <c r="F2665" s="3" t="str">
        <v>Unavailable</v>
      </c>
      <c r="G2665" t="str">
        <v>Unavailable</v>
      </c>
      <c r="H2665" t="str">
        <v>Unavailable</v>
      </c>
      <c r="I2665" t="str">
        <v>Unavailable</v>
      </c>
      <c r="J2665" t="str">
        <v>Unavailable</v>
      </c>
      <c r="K2665" t="str">
        <v>Unavailable</v>
      </c>
      <c r="L2665" t="str">
        <v>Unavailable</v>
      </c>
      <c r="M2665" t="str">
        <v>Unavailable</v>
      </c>
    </row>
    <row r="2666" spans="1:13">
      <c r="A2666" s="9" t="s">
        <v>763</v>
      </c>
      <c r="B2666" s="10" t="s">
        <v>764</v>
      </c>
      <c r="C2666">
        <v>2018</v>
      </c>
      <c r="D2666" t="s">
        <v>26</v>
      </c>
      <c r="E2666" s="3" t="str">
        <v>Unavailable</v>
      </c>
      <c r="F2666" s="3" t="str">
        <v>Unavailable</v>
      </c>
      <c r="G2666" t="str">
        <v>Unavailable</v>
      </c>
      <c r="H2666" t="str">
        <v>Unavailable</v>
      </c>
      <c r="I2666" t="str">
        <v>Unavailable</v>
      </c>
      <c r="J2666" t="str">
        <v>Unavailable</v>
      </c>
      <c r="K2666" t="str">
        <v>Unavailable</v>
      </c>
      <c r="L2666" t="str">
        <v>Unavailable</v>
      </c>
      <c r="M2666" t="str">
        <v>Unavailable</v>
      </c>
    </row>
    <row r="2667" spans="1:13">
      <c r="A2667" s="9" t="s">
        <v>765</v>
      </c>
      <c r="B2667" s="10" t="s">
        <v>766</v>
      </c>
      <c r="C2667">
        <v>2018</v>
      </c>
      <c r="D2667" t="s">
        <v>26</v>
      </c>
      <c r="E2667" s="3" t="str">
        <v>Unavailable</v>
      </c>
      <c r="F2667" s="3" t="str">
        <v>Unavailable</v>
      </c>
      <c r="G2667" t="str">
        <v>Unavailable</v>
      </c>
      <c r="H2667" t="str">
        <v>Unavailable</v>
      </c>
      <c r="I2667" t="str">
        <v>Unavailable</v>
      </c>
      <c r="J2667" t="str">
        <v>Unavailable</v>
      </c>
      <c r="K2667" t="str">
        <v>Unavailable</v>
      </c>
      <c r="L2667" t="str">
        <v>Unavailable</v>
      </c>
      <c r="M2667" t="str">
        <v>Unavailable</v>
      </c>
    </row>
    <row r="2668" spans="1:13">
      <c r="A2668" s="9" t="s">
        <v>767</v>
      </c>
      <c r="B2668" s="10" t="s">
        <v>768</v>
      </c>
      <c r="C2668">
        <v>2018</v>
      </c>
      <c r="D2668" t="s">
        <v>26</v>
      </c>
      <c r="E2668" s="3" t="str">
        <v>Unavailable</v>
      </c>
      <c r="F2668" s="3" t="str">
        <v>Unavailable</v>
      </c>
      <c r="G2668" t="str">
        <v>Unavailable</v>
      </c>
      <c r="H2668" t="str">
        <v>Unavailable</v>
      </c>
      <c r="I2668" t="str">
        <v>Unavailable</v>
      </c>
      <c r="J2668" t="str">
        <v>Unavailable</v>
      </c>
      <c r="K2668" t="str">
        <v>Unavailable</v>
      </c>
      <c r="L2668" t="str">
        <v>Unavailable</v>
      </c>
      <c r="M2668" t="str">
        <v>Unavailable</v>
      </c>
    </row>
    <row r="2669" spans="1:13">
      <c r="A2669" s="9" t="s">
        <v>769</v>
      </c>
      <c r="B2669" s="10" t="s">
        <v>770</v>
      </c>
      <c r="C2669">
        <v>2018</v>
      </c>
      <c r="D2669" t="s">
        <v>26</v>
      </c>
      <c r="E2669" s="3" t="str">
        <v>Unavailable</v>
      </c>
      <c r="F2669" s="3" t="str">
        <v>Unavailable</v>
      </c>
      <c r="G2669" t="str">
        <v>Unavailable</v>
      </c>
      <c r="H2669" t="str">
        <v>Unavailable</v>
      </c>
      <c r="I2669" t="str">
        <v>Unavailable</v>
      </c>
      <c r="J2669" t="str">
        <v>Unavailable</v>
      </c>
      <c r="K2669" t="str">
        <v>Unavailable</v>
      </c>
      <c r="L2669" t="str">
        <v>Unavailable</v>
      </c>
      <c r="M2669" t="str">
        <v>Unavailable</v>
      </c>
    </row>
    <row r="2670" spans="1:13">
      <c r="A2670" s="9" t="s">
        <v>771</v>
      </c>
      <c r="B2670" s="10" t="s">
        <v>772</v>
      </c>
      <c r="C2670">
        <v>2018</v>
      </c>
      <c r="D2670" t="s">
        <v>26</v>
      </c>
      <c r="E2670" s="3" t="str">
        <v>Unavailable</v>
      </c>
      <c r="F2670" s="3" t="str">
        <v>Unavailable</v>
      </c>
      <c r="G2670" t="str">
        <v>Unavailable</v>
      </c>
      <c r="H2670" t="str">
        <v>Unavailable</v>
      </c>
      <c r="I2670" t="str">
        <v>Unavailable</v>
      </c>
      <c r="J2670" t="str">
        <v>Unavailable</v>
      </c>
      <c r="K2670" t="str">
        <v>Unavailable</v>
      </c>
      <c r="L2670" t="str">
        <v>Unavailable</v>
      </c>
      <c r="M2670" t="str">
        <v>Unavailable</v>
      </c>
    </row>
    <row r="2671" spans="1:13">
      <c r="A2671" s="9" t="s">
        <v>773</v>
      </c>
      <c r="B2671" s="10" t="s">
        <v>774</v>
      </c>
      <c r="C2671">
        <v>2018</v>
      </c>
      <c r="D2671" t="s">
        <v>26</v>
      </c>
      <c r="E2671" s="3" t="str">
        <v>Unavailable</v>
      </c>
      <c r="F2671" s="3" t="str">
        <v>Unavailable</v>
      </c>
      <c r="G2671" t="str">
        <v>Unavailable</v>
      </c>
      <c r="H2671" t="str">
        <v>Unavailable</v>
      </c>
      <c r="I2671" t="str">
        <v>Unavailable</v>
      </c>
      <c r="J2671" t="str">
        <v>Unavailable</v>
      </c>
      <c r="K2671" t="str">
        <v>Unavailable</v>
      </c>
      <c r="L2671" t="str">
        <v>Unavailable</v>
      </c>
      <c r="M2671" t="str">
        <v>Unavailable</v>
      </c>
    </row>
    <row r="2672" spans="1:13">
      <c r="A2672" s="9" t="s">
        <v>775</v>
      </c>
      <c r="B2672" s="10" t="s">
        <v>776</v>
      </c>
      <c r="C2672">
        <v>2018</v>
      </c>
      <c r="D2672" t="s">
        <v>26</v>
      </c>
      <c r="E2672" s="3" t="str">
        <v>Unavailable</v>
      </c>
      <c r="F2672" s="3" t="str">
        <v>Unavailable</v>
      </c>
      <c r="G2672" t="str">
        <v>Unavailable</v>
      </c>
      <c r="H2672" t="str">
        <v>Unavailable</v>
      </c>
      <c r="I2672" t="str">
        <v>Unavailable</v>
      </c>
      <c r="J2672" t="str">
        <v>Unavailable</v>
      </c>
      <c r="K2672" t="str">
        <v>Unavailable</v>
      </c>
      <c r="L2672" t="str">
        <v>Unavailable</v>
      </c>
      <c r="M2672" t="str">
        <v>Unavailable</v>
      </c>
    </row>
    <row r="2673" spans="1:13">
      <c r="A2673" s="9" t="s">
        <v>777</v>
      </c>
      <c r="B2673" s="10" t="s">
        <v>778</v>
      </c>
      <c r="C2673">
        <v>2018</v>
      </c>
      <c r="D2673" t="s">
        <v>26</v>
      </c>
      <c r="E2673" s="3" t="str">
        <v>Unavailable</v>
      </c>
      <c r="F2673" s="3" t="str">
        <v>Unavailable</v>
      </c>
      <c r="G2673" t="str">
        <v>Unavailable</v>
      </c>
      <c r="H2673" t="str">
        <v>Unavailable</v>
      </c>
      <c r="I2673" t="str">
        <v>Unavailable</v>
      </c>
      <c r="J2673" t="str">
        <v>Unavailable</v>
      </c>
      <c r="K2673" t="str">
        <v>Unavailable</v>
      </c>
      <c r="L2673" t="str">
        <v>Unavailable</v>
      </c>
      <c r="M2673" t="str">
        <v>Unavailable</v>
      </c>
    </row>
    <row r="2674" spans="1:13">
      <c r="A2674" s="9" t="s">
        <v>779</v>
      </c>
      <c r="B2674" s="10" t="s">
        <v>780</v>
      </c>
      <c r="C2674">
        <v>2018</v>
      </c>
      <c r="D2674" t="s">
        <v>26</v>
      </c>
      <c r="E2674" s="3" t="str">
        <v>Unavailable</v>
      </c>
      <c r="F2674" s="3" t="str">
        <v>Unavailable</v>
      </c>
      <c r="G2674" t="str">
        <v>Unavailable</v>
      </c>
      <c r="H2674" t="str">
        <v>Unavailable</v>
      </c>
      <c r="I2674" t="str">
        <v>Unavailable</v>
      </c>
      <c r="J2674" t="str">
        <v>Unavailable</v>
      </c>
      <c r="K2674" t="str">
        <v>Unavailable</v>
      </c>
      <c r="L2674" t="str">
        <v>Unavailable</v>
      </c>
      <c r="M2674" t="str">
        <v>Unavailable</v>
      </c>
    </row>
    <row r="2675" spans="1:13">
      <c r="A2675" s="9" t="s">
        <v>781</v>
      </c>
      <c r="B2675" s="10" t="s">
        <v>782</v>
      </c>
      <c r="C2675">
        <v>2018</v>
      </c>
      <c r="D2675" t="s">
        <v>26</v>
      </c>
      <c r="E2675" s="3" t="str">
        <v>Unavailable</v>
      </c>
      <c r="F2675" s="3" t="str">
        <v>Unavailable</v>
      </c>
      <c r="G2675" t="str">
        <v>Unavailable</v>
      </c>
      <c r="H2675" t="str">
        <v>Unavailable</v>
      </c>
      <c r="I2675" t="str">
        <v>Unavailable</v>
      </c>
      <c r="J2675" t="str">
        <v>Unavailable</v>
      </c>
      <c r="K2675" t="str">
        <v>Unavailable</v>
      </c>
      <c r="L2675" t="str">
        <v>Unavailable</v>
      </c>
      <c r="M2675" t="str">
        <v>Unavailable</v>
      </c>
    </row>
    <row r="2676" spans="1:13">
      <c r="A2676" s="9" t="s">
        <v>24</v>
      </c>
      <c r="B2676" s="10" t="s">
        <v>25</v>
      </c>
      <c r="C2676">
        <v>2017</v>
      </c>
      <c r="D2676" t="s">
        <v>26</v>
      </c>
      <c r="E2676" s="3" cm="1">
        <f t="array" ref="E2676:M3057">_xldudf_WISE(A2:A383, {"Revenue","Gross Profit","General And Administrative Expenses","Interest Expense","Net Income","EBITDA","Gross Profit Ratio","Net Income Ratio","EBITDA Ratio"}, 2017)</f>
        <v>8125211000</v>
      </c>
      <c r="F2676" s="3">
        <v>8125211000</v>
      </c>
      <c r="G2676">
        <v>775812000</v>
      </c>
      <c r="H2676">
        <v>0</v>
      </c>
      <c r="I2676">
        <v>3945996000</v>
      </c>
      <c r="J2676">
        <v>4205066000</v>
      </c>
      <c r="K2676">
        <v>1</v>
      </c>
      <c r="L2676">
        <v>0.48564843400000002</v>
      </c>
      <c r="M2676">
        <v>0.52037737900000003</v>
      </c>
    </row>
    <row r="2677" spans="1:13">
      <c r="A2677" s="9" t="s">
        <v>27</v>
      </c>
      <c r="B2677" s="10" t="s">
        <v>28</v>
      </c>
      <c r="C2677">
        <v>2017</v>
      </c>
      <c r="D2677" t="s">
        <v>26</v>
      </c>
      <c r="E2677" s="3">
        <v>2579696000</v>
      </c>
      <c r="F2677" s="3">
        <v>2579696000</v>
      </c>
      <c r="G2677">
        <v>380411000</v>
      </c>
      <c r="H2677">
        <v>0</v>
      </c>
      <c r="I2677">
        <v>857514000</v>
      </c>
      <c r="J2677">
        <v>1016111000</v>
      </c>
      <c r="K2677">
        <v>1</v>
      </c>
      <c r="L2677">
        <v>0.33240893500000002</v>
      </c>
      <c r="M2677">
        <v>0.365950096</v>
      </c>
    </row>
    <row r="2678" spans="1:13">
      <c r="A2678" s="9" t="s">
        <v>29</v>
      </c>
      <c r="B2678" s="10" t="s">
        <v>30</v>
      </c>
      <c r="C2678">
        <v>2017</v>
      </c>
      <c r="D2678" t="s">
        <v>26</v>
      </c>
      <c r="E2678" s="3">
        <v>2551261000</v>
      </c>
      <c r="F2678" s="3">
        <v>2551261000</v>
      </c>
      <c r="G2678">
        <v>225670000</v>
      </c>
      <c r="H2678">
        <v>0</v>
      </c>
      <c r="I2678">
        <v>1410798000</v>
      </c>
      <c r="J2678">
        <v>1371506000</v>
      </c>
      <c r="K2678">
        <v>1</v>
      </c>
      <c r="L2678">
        <v>0.55298066300000004</v>
      </c>
      <c r="M2678">
        <v>0.58926036999999998</v>
      </c>
    </row>
    <row r="2679" spans="1:13">
      <c r="A2679" s="9" t="s">
        <v>31</v>
      </c>
      <c r="B2679" s="10" t="s">
        <v>32</v>
      </c>
      <c r="C2679">
        <v>2017</v>
      </c>
      <c r="D2679" t="s">
        <v>26</v>
      </c>
      <c r="E2679" s="3">
        <v>6479472000</v>
      </c>
      <c r="F2679" s="3">
        <v>6479472000</v>
      </c>
      <c r="G2679">
        <v>560688000</v>
      </c>
      <c r="H2679">
        <v>0</v>
      </c>
      <c r="I2679">
        <v>3531884000</v>
      </c>
      <c r="J2679">
        <v>3829305000</v>
      </c>
      <c r="K2679">
        <v>1</v>
      </c>
      <c r="L2679">
        <v>0.54508824199999995</v>
      </c>
      <c r="M2679">
        <v>0.56841159299999999</v>
      </c>
    </row>
    <row r="2680" spans="1:13">
      <c r="A2680" s="9" t="s">
        <v>33</v>
      </c>
      <c r="B2680" s="10" t="s">
        <v>34</v>
      </c>
      <c r="C2680">
        <v>2017</v>
      </c>
      <c r="D2680" t="s">
        <v>26</v>
      </c>
      <c r="E2680" s="3">
        <v>7078053000</v>
      </c>
      <c r="F2680" s="3">
        <v>7078053000</v>
      </c>
      <c r="G2680">
        <v>697414000</v>
      </c>
      <c r="H2680">
        <v>0</v>
      </c>
      <c r="I2680">
        <v>3954578000</v>
      </c>
      <c r="J2680">
        <v>4010447000</v>
      </c>
      <c r="K2680">
        <v>1</v>
      </c>
      <c r="L2680">
        <v>0.55870986</v>
      </c>
      <c r="M2680">
        <v>0.57633970800000001</v>
      </c>
    </row>
    <row r="2681" spans="1:13">
      <c r="A2681" s="9" t="s">
        <v>35</v>
      </c>
      <c r="B2681" s="10" t="s">
        <v>36</v>
      </c>
      <c r="C2681">
        <v>2017</v>
      </c>
      <c r="D2681" t="s">
        <v>26</v>
      </c>
      <c r="E2681" s="3">
        <v>6376642000</v>
      </c>
      <c r="F2681" s="3">
        <v>6376642000</v>
      </c>
      <c r="G2681">
        <v>577741000</v>
      </c>
      <c r="H2681">
        <v>0</v>
      </c>
      <c r="I2681">
        <v>3026972000</v>
      </c>
      <c r="J2681">
        <v>3249578000</v>
      </c>
      <c r="K2681">
        <v>1</v>
      </c>
      <c r="L2681">
        <v>0.47469686999999999</v>
      </c>
      <c r="M2681">
        <v>0.51330324000000005</v>
      </c>
    </row>
    <row r="2682" spans="1:13">
      <c r="A2682" s="9" t="s">
        <v>37</v>
      </c>
      <c r="B2682" s="10" t="s">
        <v>38</v>
      </c>
      <c r="C2682">
        <v>2017</v>
      </c>
      <c r="D2682" t="s">
        <v>26</v>
      </c>
      <c r="E2682" s="3">
        <v>610044825</v>
      </c>
      <c r="F2682" s="3">
        <v>308203380</v>
      </c>
      <c r="G2682">
        <v>0</v>
      </c>
      <c r="H2682">
        <v>0</v>
      </c>
      <c r="I2682">
        <v>147712518</v>
      </c>
      <c r="J2682">
        <v>637757336</v>
      </c>
      <c r="K2682">
        <v>0.50521431800000005</v>
      </c>
      <c r="L2682">
        <v>0.242133876</v>
      </c>
      <c r="M2682">
        <v>1.0454270080000001</v>
      </c>
    </row>
    <row r="2683" spans="1:13">
      <c r="A2683" s="9" t="s">
        <v>39</v>
      </c>
      <c r="B2683" s="10" t="s">
        <v>40</v>
      </c>
      <c r="C2683">
        <v>2017</v>
      </c>
      <c r="D2683" t="s">
        <v>26</v>
      </c>
      <c r="E2683" s="3">
        <v>15868715000</v>
      </c>
      <c r="F2683" s="3">
        <v>15868715000</v>
      </c>
      <c r="G2683">
        <v>1671052000</v>
      </c>
      <c r="H2683">
        <v>0</v>
      </c>
      <c r="I2683">
        <v>9120726000</v>
      </c>
      <c r="J2683">
        <v>9542609000</v>
      </c>
      <c r="K2683">
        <v>1</v>
      </c>
      <c r="L2683">
        <v>0.57476147300000002</v>
      </c>
      <c r="M2683">
        <v>0.60358724699999999</v>
      </c>
    </row>
    <row r="2684" spans="1:13">
      <c r="A2684" s="9" t="s">
        <v>41</v>
      </c>
      <c r="B2684" s="10" t="s">
        <v>42</v>
      </c>
      <c r="C2684">
        <v>2017</v>
      </c>
      <c r="D2684" t="s">
        <v>26</v>
      </c>
      <c r="E2684" s="3">
        <v>2857818000</v>
      </c>
      <c r="F2684" s="3">
        <v>2857818000</v>
      </c>
      <c r="G2684">
        <v>342876000</v>
      </c>
      <c r="H2684">
        <v>0</v>
      </c>
      <c r="I2684">
        <v>942047000</v>
      </c>
      <c r="J2684">
        <v>1119047000</v>
      </c>
      <c r="K2684">
        <v>1</v>
      </c>
      <c r="L2684">
        <v>0.32963855600000003</v>
      </c>
      <c r="M2684">
        <v>0.36645615599999998</v>
      </c>
    </row>
    <row r="2685" spans="1:13">
      <c r="A2685" s="9" t="s">
        <v>43</v>
      </c>
      <c r="B2685" s="10" t="s">
        <v>44</v>
      </c>
      <c r="C2685">
        <v>2017</v>
      </c>
      <c r="D2685" t="s">
        <v>26</v>
      </c>
      <c r="E2685" s="3">
        <v>4320038000</v>
      </c>
      <c r="F2685" s="3">
        <v>4320038000</v>
      </c>
      <c r="G2685">
        <v>520560000</v>
      </c>
      <c r="H2685">
        <v>0</v>
      </c>
      <c r="I2685">
        <v>2011357000</v>
      </c>
      <c r="J2685">
        <v>2216424000</v>
      </c>
      <c r="K2685">
        <v>1</v>
      </c>
      <c r="L2685">
        <v>0.46558780300000002</v>
      </c>
      <c r="M2685">
        <v>0.51179133200000004</v>
      </c>
    </row>
    <row r="2686" spans="1:13">
      <c r="A2686" s="9" t="s">
        <v>45</v>
      </c>
      <c r="B2686" s="10" t="s">
        <v>46</v>
      </c>
      <c r="C2686">
        <v>2017</v>
      </c>
      <c r="D2686" t="s">
        <v>26</v>
      </c>
      <c r="E2686" s="3">
        <v>18748375000</v>
      </c>
      <c r="F2686" s="3">
        <v>18748375000</v>
      </c>
      <c r="G2686">
        <v>1761357000</v>
      </c>
      <c r="H2686">
        <v>0</v>
      </c>
      <c r="I2686">
        <v>9801982000</v>
      </c>
      <c r="J2686">
        <v>10597546000</v>
      </c>
      <c r="K2686">
        <v>1</v>
      </c>
      <c r="L2686">
        <v>0.52281768399999995</v>
      </c>
      <c r="M2686">
        <v>0.55771569499999996</v>
      </c>
    </row>
    <row r="2687" spans="1:13">
      <c r="A2687" s="9" t="s">
        <v>47</v>
      </c>
      <c r="B2687" s="10" t="s">
        <v>48</v>
      </c>
      <c r="C2687">
        <v>2017</v>
      </c>
      <c r="D2687" t="s">
        <v>26</v>
      </c>
      <c r="E2687" s="3">
        <v>174237000</v>
      </c>
      <c r="F2687" s="3">
        <v>170761000</v>
      </c>
      <c r="G2687">
        <v>12284000</v>
      </c>
      <c r="H2687">
        <v>0</v>
      </c>
      <c r="I2687">
        <v>103254000</v>
      </c>
      <c r="J2687">
        <v>0</v>
      </c>
      <c r="K2687">
        <v>0.98005016199999995</v>
      </c>
      <c r="L2687">
        <v>0.59260662200000003</v>
      </c>
      <c r="M2687">
        <v>0.60439516299999996</v>
      </c>
    </row>
    <row r="2688" spans="1:13">
      <c r="A2688" s="9" t="s">
        <v>49</v>
      </c>
      <c r="B2688" s="10" t="s">
        <v>50</v>
      </c>
      <c r="C2688">
        <v>2017</v>
      </c>
      <c r="D2688" t="s">
        <v>26</v>
      </c>
      <c r="E2688" s="3">
        <v>289629743</v>
      </c>
      <c r="F2688" s="3">
        <v>167284374</v>
      </c>
      <c r="G2688">
        <v>41892543</v>
      </c>
      <c r="H2688">
        <v>0</v>
      </c>
      <c r="I2688">
        <v>99688635</v>
      </c>
      <c r="J2688">
        <v>289318383</v>
      </c>
      <c r="K2688">
        <v>0.57758009300000002</v>
      </c>
      <c r="L2688">
        <v>0.344193362</v>
      </c>
      <c r="M2688">
        <v>0.99892497199999997</v>
      </c>
    </row>
    <row r="2689" spans="1:13">
      <c r="A2689" s="9" t="s">
        <v>51</v>
      </c>
      <c r="B2689" s="10" t="s">
        <v>52</v>
      </c>
      <c r="C2689">
        <v>2017</v>
      </c>
      <c r="D2689" t="s">
        <v>26</v>
      </c>
      <c r="E2689" s="3">
        <v>1248414000</v>
      </c>
      <c r="F2689" s="3">
        <v>58506000</v>
      </c>
      <c r="G2689">
        <v>33748000</v>
      </c>
      <c r="H2689">
        <v>51628000</v>
      </c>
      <c r="I2689">
        <v>-168235000</v>
      </c>
      <c r="J2689">
        <v>14875000</v>
      </c>
      <c r="K2689">
        <v>4.6864260999999997E-2</v>
      </c>
      <c r="L2689">
        <v>-0.134758982</v>
      </c>
      <c r="M2689">
        <v>1.1915118000000001E-2</v>
      </c>
    </row>
    <row r="2690" spans="1:13">
      <c r="A2690" s="9" t="s">
        <v>53</v>
      </c>
      <c r="B2690" s="10" t="s">
        <v>54</v>
      </c>
      <c r="C2690">
        <v>2017</v>
      </c>
      <c r="D2690" t="s">
        <v>26</v>
      </c>
      <c r="E2690" s="3">
        <v>771008091</v>
      </c>
      <c r="F2690" s="3">
        <v>186109944</v>
      </c>
      <c r="G2690">
        <v>6691631</v>
      </c>
      <c r="H2690">
        <v>0</v>
      </c>
      <c r="I2690">
        <v>68131115</v>
      </c>
      <c r="J2690">
        <v>224840029</v>
      </c>
      <c r="K2690">
        <v>0.24138520199999999</v>
      </c>
      <c r="L2690">
        <v>8.8366278000000006E-2</v>
      </c>
      <c r="M2690">
        <v>0.24307258000000001</v>
      </c>
    </row>
    <row r="2691" spans="1:13">
      <c r="A2691" s="9" t="s">
        <v>55</v>
      </c>
      <c r="B2691" s="10" t="s">
        <v>56</v>
      </c>
      <c r="C2691">
        <v>2017</v>
      </c>
      <c r="D2691" t="s">
        <v>26</v>
      </c>
      <c r="E2691" s="3">
        <v>595540443</v>
      </c>
      <c r="F2691" s="3">
        <v>150793691</v>
      </c>
      <c r="G2691">
        <v>7051445</v>
      </c>
      <c r="H2691">
        <v>0</v>
      </c>
      <c r="I2691">
        <v>43768506</v>
      </c>
      <c r="J2691">
        <v>114652010</v>
      </c>
      <c r="K2691">
        <v>0.25320478699999999</v>
      </c>
      <c r="L2691">
        <v>7.3493759000000006E-2</v>
      </c>
      <c r="M2691">
        <v>0.19321566900000001</v>
      </c>
    </row>
    <row r="2692" spans="1:13">
      <c r="A2692" s="9" t="s">
        <v>57</v>
      </c>
      <c r="B2692" s="10" t="s">
        <v>58</v>
      </c>
      <c r="C2692">
        <v>2017</v>
      </c>
      <c r="D2692" t="s">
        <v>26</v>
      </c>
      <c r="E2692" s="3">
        <v>12085934170</v>
      </c>
      <c r="F2692" s="3">
        <v>3932294967</v>
      </c>
      <c r="G2692">
        <v>145598312</v>
      </c>
      <c r="H2692">
        <v>1274575490</v>
      </c>
      <c r="I2692">
        <v>714841886</v>
      </c>
      <c r="J2692">
        <v>5238085554</v>
      </c>
      <c r="K2692">
        <v>0.32536127599999998</v>
      </c>
      <c r="L2692">
        <v>5.9146598000000002E-2</v>
      </c>
      <c r="M2692">
        <v>0.46167014099999998</v>
      </c>
    </row>
    <row r="2693" spans="1:13">
      <c r="A2693" s="9" t="s">
        <v>59</v>
      </c>
      <c r="B2693" s="10" t="s">
        <v>60</v>
      </c>
      <c r="C2693">
        <v>2017</v>
      </c>
      <c r="D2693" t="s">
        <v>26</v>
      </c>
      <c r="E2693" s="3">
        <v>1795665295</v>
      </c>
      <c r="F2693" s="3">
        <v>780468518</v>
      </c>
      <c r="G2693">
        <v>33559300</v>
      </c>
      <c r="H2693">
        <v>64776163</v>
      </c>
      <c r="I2693">
        <v>58194971</v>
      </c>
      <c r="J2693">
        <v>248732403</v>
      </c>
      <c r="K2693">
        <v>0.434640309</v>
      </c>
      <c r="L2693">
        <v>3.2408584999999997E-2</v>
      </c>
      <c r="M2693">
        <v>0.11638335499999999</v>
      </c>
    </row>
    <row r="2694" spans="1:13">
      <c r="A2694" s="9" t="s">
        <v>61</v>
      </c>
      <c r="B2694" s="10" t="s">
        <v>62</v>
      </c>
      <c r="C2694">
        <v>2017</v>
      </c>
      <c r="D2694" t="s">
        <v>26</v>
      </c>
      <c r="E2694" s="3">
        <v>500571000</v>
      </c>
      <c r="F2694" s="3">
        <v>78345000</v>
      </c>
      <c r="G2694">
        <v>36890000</v>
      </c>
      <c r="H2694">
        <v>17324000</v>
      </c>
      <c r="I2694">
        <v>-88340000</v>
      </c>
      <c r="J2694">
        <v>-13722000</v>
      </c>
      <c r="K2694">
        <v>0.15651126400000001</v>
      </c>
      <c r="L2694">
        <v>-0.176478462</v>
      </c>
      <c r="M2694">
        <v>-9.8479536000000006E-2</v>
      </c>
    </row>
    <row r="2695" spans="1:13">
      <c r="A2695" s="9" t="s">
        <v>63</v>
      </c>
      <c r="B2695" s="10" t="s">
        <v>64</v>
      </c>
      <c r="C2695">
        <v>2017</v>
      </c>
      <c r="D2695" t="s">
        <v>26</v>
      </c>
      <c r="E2695" s="3">
        <v>1038563000</v>
      </c>
      <c r="F2695" s="3">
        <v>175948000</v>
      </c>
      <c r="G2695">
        <v>24415000</v>
      </c>
      <c r="H2695">
        <v>34044000</v>
      </c>
      <c r="I2695">
        <v>-171039000</v>
      </c>
      <c r="J2695">
        <v>-96252000</v>
      </c>
      <c r="K2695">
        <v>0.169414855</v>
      </c>
      <c r="L2695">
        <v>-0.16468813199999999</v>
      </c>
      <c r="M2695">
        <v>-5.4844048999999999E-2</v>
      </c>
    </row>
    <row r="2696" spans="1:13">
      <c r="A2696" s="9" t="s">
        <v>65</v>
      </c>
      <c r="B2696" s="10" t="s">
        <v>66</v>
      </c>
      <c r="C2696">
        <v>2017</v>
      </c>
      <c r="D2696" t="s">
        <v>26</v>
      </c>
      <c r="E2696" s="3">
        <v>576751509</v>
      </c>
      <c r="F2696" s="3">
        <v>68664118</v>
      </c>
      <c r="G2696">
        <v>16643747</v>
      </c>
      <c r="H2696">
        <v>0</v>
      </c>
      <c r="I2696">
        <v>25570884</v>
      </c>
      <c r="J2696">
        <v>68664118</v>
      </c>
      <c r="K2696">
        <v>0.11905320899999999</v>
      </c>
      <c r="L2696">
        <v>4.4336050000000002E-2</v>
      </c>
      <c r="M2696">
        <v>0.11905320899999999</v>
      </c>
    </row>
    <row r="2697" spans="1:13">
      <c r="A2697" s="9" t="s">
        <v>67</v>
      </c>
      <c r="B2697" s="10" t="s">
        <v>68</v>
      </c>
      <c r="C2697">
        <v>2017</v>
      </c>
      <c r="D2697" t="s">
        <v>26</v>
      </c>
      <c r="E2697" s="3">
        <v>2128752000</v>
      </c>
      <c r="F2697" s="3">
        <v>263195000</v>
      </c>
      <c r="G2697">
        <v>16126000</v>
      </c>
      <c r="H2697">
        <v>0</v>
      </c>
      <c r="I2697">
        <v>71013000</v>
      </c>
      <c r="J2697">
        <v>173979000</v>
      </c>
      <c r="K2697">
        <v>0.12363816900000001</v>
      </c>
      <c r="L2697">
        <v>3.3358982000000002E-2</v>
      </c>
      <c r="M2697">
        <v>7.6577261999999993E-2</v>
      </c>
    </row>
    <row r="2698" spans="1:13">
      <c r="A2698" s="9" t="s">
        <v>69</v>
      </c>
      <c r="B2698" s="10" t="s">
        <v>70</v>
      </c>
      <c r="C2698">
        <v>2017</v>
      </c>
      <c r="D2698" t="s">
        <v>26</v>
      </c>
      <c r="E2698" s="3">
        <v>869818320</v>
      </c>
      <c r="F2698" s="3">
        <v>161176256</v>
      </c>
      <c r="G2698">
        <v>38971385</v>
      </c>
      <c r="H2698">
        <v>8149232</v>
      </c>
      <c r="I2698">
        <v>57322465</v>
      </c>
      <c r="J2698">
        <v>106054326</v>
      </c>
      <c r="K2698">
        <v>0.18529876000000001</v>
      </c>
      <c r="L2698">
        <v>6.5901653000000004E-2</v>
      </c>
      <c r="M2698">
        <v>8.3678742E-2</v>
      </c>
    </row>
    <row r="2699" spans="1:13">
      <c r="A2699" s="9" t="s">
        <v>71</v>
      </c>
      <c r="B2699" s="10" t="s">
        <v>72</v>
      </c>
      <c r="C2699">
        <v>2017</v>
      </c>
      <c r="D2699" t="s">
        <v>26</v>
      </c>
      <c r="E2699" s="3">
        <v>1249752422</v>
      </c>
      <c r="F2699" s="3">
        <v>214264320</v>
      </c>
      <c r="G2699">
        <v>47027978</v>
      </c>
      <c r="H2699">
        <v>14412390</v>
      </c>
      <c r="I2699">
        <v>100203789</v>
      </c>
      <c r="J2699">
        <v>159074585</v>
      </c>
      <c r="K2699">
        <v>0.17144541299999999</v>
      </c>
      <c r="L2699">
        <v>8.0178912000000005E-2</v>
      </c>
      <c r="M2699">
        <v>0.17144541299999999</v>
      </c>
    </row>
    <row r="2700" spans="1:13">
      <c r="A2700" s="9" t="s">
        <v>73</v>
      </c>
      <c r="B2700" s="10" t="s">
        <v>74</v>
      </c>
      <c r="C2700">
        <v>2017</v>
      </c>
      <c r="D2700" t="s">
        <v>26</v>
      </c>
      <c r="E2700" s="3">
        <v>696421393</v>
      </c>
      <c r="F2700" s="3">
        <v>93444333</v>
      </c>
      <c r="G2700">
        <v>6168404</v>
      </c>
      <c r="H2700">
        <v>9672633</v>
      </c>
      <c r="I2700">
        <v>19091982</v>
      </c>
      <c r="J2700">
        <v>87713191</v>
      </c>
      <c r="K2700">
        <v>0.13417786100000001</v>
      </c>
      <c r="L2700">
        <v>2.7414411E-2</v>
      </c>
      <c r="M2700">
        <v>0.14658242699999999</v>
      </c>
    </row>
    <row r="2701" spans="1:13">
      <c r="A2701" s="9" t="s">
        <v>75</v>
      </c>
      <c r="B2701" s="10" t="s">
        <v>76</v>
      </c>
      <c r="C2701">
        <v>2017</v>
      </c>
      <c r="D2701" t="s">
        <v>26</v>
      </c>
      <c r="E2701" s="3" t="str">
        <v>Unavailable</v>
      </c>
      <c r="F2701" s="3" t="str">
        <v>Unavailable</v>
      </c>
      <c r="G2701" t="str">
        <v>Unavailable</v>
      </c>
      <c r="H2701" t="str">
        <v>Unavailable</v>
      </c>
      <c r="I2701" t="str">
        <v>Unavailable</v>
      </c>
      <c r="J2701" t="str">
        <v>Unavailable</v>
      </c>
      <c r="K2701" t="str">
        <v>Unavailable</v>
      </c>
      <c r="L2701" t="str">
        <v>Unavailable</v>
      </c>
      <c r="M2701" t="str">
        <v>Unavailable</v>
      </c>
    </row>
    <row r="2702" spans="1:13">
      <c r="A2702" s="9" t="s">
        <v>77</v>
      </c>
      <c r="B2702" s="10" t="s">
        <v>78</v>
      </c>
      <c r="C2702">
        <v>2017</v>
      </c>
      <c r="D2702" t="s">
        <v>26</v>
      </c>
      <c r="E2702" s="3">
        <v>136629881</v>
      </c>
      <c r="F2702" s="3">
        <v>-25758492</v>
      </c>
      <c r="G2702">
        <v>28299733</v>
      </c>
      <c r="H2702">
        <v>0</v>
      </c>
      <c r="I2702">
        <v>-62895574</v>
      </c>
      <c r="J2702">
        <v>30014190</v>
      </c>
      <c r="K2702">
        <v>-0.18852751500000001</v>
      </c>
      <c r="L2702">
        <v>-0.46033542300000002</v>
      </c>
      <c r="M2702">
        <v>0.21967515300000001</v>
      </c>
    </row>
    <row r="2703" spans="1:13">
      <c r="A2703" s="9" t="s">
        <v>79</v>
      </c>
      <c r="B2703" s="10" t="s">
        <v>80</v>
      </c>
      <c r="C2703">
        <v>2017</v>
      </c>
      <c r="D2703" t="s">
        <v>26</v>
      </c>
      <c r="E2703" s="3">
        <v>2107018325</v>
      </c>
      <c r="F2703" s="3">
        <v>1603083230</v>
      </c>
      <c r="G2703">
        <v>136658896</v>
      </c>
      <c r="H2703">
        <v>40160921</v>
      </c>
      <c r="I2703">
        <v>496796473</v>
      </c>
      <c r="J2703">
        <v>831364917</v>
      </c>
      <c r="K2703">
        <v>0.76083022700000003</v>
      </c>
      <c r="L2703">
        <v>0.23578175200000001</v>
      </c>
      <c r="M2703">
        <v>0.37100485500000002</v>
      </c>
    </row>
    <row r="2704" spans="1:13">
      <c r="A2704" s="9" t="s">
        <v>81</v>
      </c>
      <c r="B2704" s="10" t="s">
        <v>82</v>
      </c>
      <c r="C2704">
        <v>2017</v>
      </c>
      <c r="D2704" t="s">
        <v>26</v>
      </c>
      <c r="E2704" s="3">
        <v>1124089000</v>
      </c>
      <c r="F2704" s="3">
        <v>268523000</v>
      </c>
      <c r="G2704">
        <v>199819000</v>
      </c>
      <c r="H2704">
        <v>20483000</v>
      </c>
      <c r="I2704">
        <v>8687000</v>
      </c>
      <c r="J2704">
        <v>161208000</v>
      </c>
      <c r="K2704">
        <v>0.238880551</v>
      </c>
      <c r="L2704">
        <v>7.7280359999999998E-3</v>
      </c>
      <c r="M2704">
        <v>0.16276380300000001</v>
      </c>
    </row>
    <row r="2705" spans="1:13">
      <c r="A2705" s="9" t="s">
        <v>83</v>
      </c>
      <c r="B2705" s="10" t="s">
        <v>84</v>
      </c>
      <c r="C2705">
        <v>2017</v>
      </c>
      <c r="D2705" t="s">
        <v>26</v>
      </c>
      <c r="E2705" s="3">
        <v>732878928</v>
      </c>
      <c r="F2705" s="3">
        <v>278399833</v>
      </c>
      <c r="G2705">
        <v>13948329</v>
      </c>
      <c r="H2705">
        <v>0</v>
      </c>
      <c r="I2705">
        <v>174198884</v>
      </c>
      <c r="J2705">
        <v>290345073</v>
      </c>
      <c r="K2705">
        <v>0.37987152099999999</v>
      </c>
      <c r="L2705">
        <v>0.23769121700000001</v>
      </c>
      <c r="M2705">
        <v>0.39014853900000002</v>
      </c>
    </row>
    <row r="2706" spans="1:13">
      <c r="A2706" s="9" t="s">
        <v>85</v>
      </c>
      <c r="B2706" s="10" t="s">
        <v>1</v>
      </c>
      <c r="C2706">
        <v>2017</v>
      </c>
      <c r="D2706" t="s">
        <v>26</v>
      </c>
      <c r="E2706" s="3">
        <v>1167944942</v>
      </c>
      <c r="F2706" s="3">
        <v>296668585</v>
      </c>
      <c r="G2706">
        <v>84940780</v>
      </c>
      <c r="H2706">
        <v>0</v>
      </c>
      <c r="I2706">
        <v>208080222</v>
      </c>
      <c r="J2706">
        <v>225902261</v>
      </c>
      <c r="K2706">
        <v>0.25400905000000001</v>
      </c>
      <c r="L2706">
        <v>0.17815927300000001</v>
      </c>
      <c r="M2706">
        <v>0.18097469499999999</v>
      </c>
    </row>
    <row r="2707" spans="1:13">
      <c r="A2707" s="9" t="s">
        <v>86</v>
      </c>
      <c r="B2707" s="10" t="s">
        <v>87</v>
      </c>
      <c r="C2707">
        <v>2017</v>
      </c>
      <c r="D2707" t="s">
        <v>26</v>
      </c>
      <c r="E2707" s="3">
        <v>46189163</v>
      </c>
      <c r="F2707" s="3">
        <v>17277664</v>
      </c>
      <c r="G2707">
        <v>3651153</v>
      </c>
      <c r="H2707">
        <v>0</v>
      </c>
      <c r="I2707">
        <v>5682805</v>
      </c>
      <c r="J2707">
        <v>6309047</v>
      </c>
      <c r="K2707">
        <v>0.37406315400000001</v>
      </c>
      <c r="L2707">
        <v>0.123033297</v>
      </c>
      <c r="M2707">
        <v>0.13659149900000001</v>
      </c>
    </row>
    <row r="2708" spans="1:13">
      <c r="A2708" s="9" t="s">
        <v>88</v>
      </c>
      <c r="B2708" s="10" t="s">
        <v>89</v>
      </c>
      <c r="C2708">
        <v>2017</v>
      </c>
      <c r="D2708" t="s">
        <v>26</v>
      </c>
      <c r="E2708" s="3" t="str">
        <v>Unavailable</v>
      </c>
      <c r="F2708" s="3" t="str">
        <v>Unavailable</v>
      </c>
      <c r="G2708" t="str">
        <v>Unavailable</v>
      </c>
      <c r="H2708" t="str">
        <v>Unavailable</v>
      </c>
      <c r="I2708" t="str">
        <v>Unavailable</v>
      </c>
      <c r="J2708" t="str">
        <v>Unavailable</v>
      </c>
      <c r="K2708" t="str">
        <v>Unavailable</v>
      </c>
      <c r="L2708" t="str">
        <v>Unavailable</v>
      </c>
      <c r="M2708" t="str">
        <v>Unavailable</v>
      </c>
    </row>
    <row r="2709" spans="1:13">
      <c r="A2709" s="9" t="s">
        <v>90</v>
      </c>
      <c r="B2709" s="10" t="s">
        <v>91</v>
      </c>
      <c r="C2709">
        <v>2017</v>
      </c>
      <c r="D2709" t="s">
        <v>26</v>
      </c>
      <c r="E2709" s="3" t="str">
        <v>Unavailable</v>
      </c>
      <c r="F2709" s="3" t="str">
        <v>Unavailable</v>
      </c>
      <c r="G2709" t="str">
        <v>Unavailable</v>
      </c>
      <c r="H2709" t="str">
        <v>Unavailable</v>
      </c>
      <c r="I2709" t="str">
        <v>Unavailable</v>
      </c>
      <c r="J2709" t="str">
        <v>Unavailable</v>
      </c>
      <c r="K2709" t="str">
        <v>Unavailable</v>
      </c>
      <c r="L2709" t="str">
        <v>Unavailable</v>
      </c>
      <c r="M2709" t="str">
        <v>Unavailable</v>
      </c>
    </row>
    <row r="2710" spans="1:13">
      <c r="A2710" s="9" t="s">
        <v>92</v>
      </c>
      <c r="B2710" s="10" t="s">
        <v>93</v>
      </c>
      <c r="C2710">
        <v>2017</v>
      </c>
      <c r="D2710" t="s">
        <v>26</v>
      </c>
      <c r="E2710" s="3" t="str">
        <v>Unavailable</v>
      </c>
      <c r="F2710" s="3" t="str">
        <v>Unavailable</v>
      </c>
      <c r="G2710" t="str">
        <v>Unavailable</v>
      </c>
      <c r="H2710" t="str">
        <v>Unavailable</v>
      </c>
      <c r="I2710" t="str">
        <v>Unavailable</v>
      </c>
      <c r="J2710" t="str">
        <v>Unavailable</v>
      </c>
      <c r="K2710" t="str">
        <v>Unavailable</v>
      </c>
      <c r="L2710" t="str">
        <v>Unavailable</v>
      </c>
      <c r="M2710" t="str">
        <v>Unavailable</v>
      </c>
    </row>
    <row r="2711" spans="1:13">
      <c r="A2711" s="9" t="s">
        <v>94</v>
      </c>
      <c r="B2711" s="10" t="s">
        <v>95</v>
      </c>
      <c r="C2711">
        <v>2017</v>
      </c>
      <c r="D2711" t="s">
        <v>26</v>
      </c>
      <c r="E2711" s="3">
        <v>683214577</v>
      </c>
      <c r="F2711" s="3">
        <v>133059593</v>
      </c>
      <c r="G2711">
        <v>10727649</v>
      </c>
      <c r="H2711">
        <v>40595683</v>
      </c>
      <c r="I2711">
        <v>-27700013</v>
      </c>
      <c r="J2711">
        <v>140821331</v>
      </c>
      <c r="K2711">
        <v>0.19475520199999999</v>
      </c>
      <c r="L2711">
        <v>-4.0543651E-2</v>
      </c>
      <c r="M2711">
        <v>0.20611581900000001</v>
      </c>
    </row>
    <row r="2712" spans="1:13">
      <c r="A2712" s="9" t="s">
        <v>96</v>
      </c>
      <c r="B2712" s="10" t="s">
        <v>97</v>
      </c>
      <c r="C2712">
        <v>2017</v>
      </c>
      <c r="D2712" t="s">
        <v>26</v>
      </c>
      <c r="E2712" s="3">
        <v>149765968000</v>
      </c>
      <c r="F2712" s="3">
        <v>51228875000</v>
      </c>
      <c r="G2712">
        <v>10327348000</v>
      </c>
      <c r="H2712">
        <v>2329716000</v>
      </c>
      <c r="I2712">
        <v>18430236000</v>
      </c>
      <c r="J2712">
        <v>44799541000</v>
      </c>
      <c r="K2712">
        <v>0.34205951899999998</v>
      </c>
      <c r="L2712">
        <v>0.12306024</v>
      </c>
      <c r="M2712">
        <v>0.297740752</v>
      </c>
    </row>
    <row r="2713" spans="1:13">
      <c r="A2713" s="9" t="s">
        <v>98</v>
      </c>
      <c r="B2713" s="10" t="s">
        <v>99</v>
      </c>
      <c r="C2713">
        <v>2017</v>
      </c>
      <c r="D2713" t="s">
        <v>26</v>
      </c>
      <c r="E2713" s="3">
        <v>2759455000</v>
      </c>
      <c r="F2713" s="3">
        <v>1199203000</v>
      </c>
      <c r="G2713">
        <v>129526000</v>
      </c>
      <c r="H2713">
        <v>23379000</v>
      </c>
      <c r="I2713">
        <v>878628000</v>
      </c>
      <c r="J2713">
        <v>1303674000</v>
      </c>
      <c r="K2713">
        <v>0.43457965399999998</v>
      </c>
      <c r="L2713">
        <v>0.318406352</v>
      </c>
      <c r="M2713">
        <v>0.51124153100000003</v>
      </c>
    </row>
    <row r="2714" spans="1:13">
      <c r="A2714" s="9" t="s">
        <v>100</v>
      </c>
      <c r="B2714" s="10" t="s">
        <v>101</v>
      </c>
      <c r="C2714">
        <v>2017</v>
      </c>
      <c r="D2714" t="s">
        <v>26</v>
      </c>
      <c r="E2714" s="3">
        <v>15196880</v>
      </c>
      <c r="F2714" s="3">
        <v>15192748</v>
      </c>
      <c r="G2714">
        <v>2762008</v>
      </c>
      <c r="H2714">
        <v>0</v>
      </c>
      <c r="I2714">
        <v>8769249</v>
      </c>
      <c r="J2714">
        <v>8471881</v>
      </c>
      <c r="K2714">
        <v>0.99972810199999995</v>
      </c>
      <c r="L2714">
        <v>0.57704272199999995</v>
      </c>
      <c r="M2714">
        <v>0.55720312299999997</v>
      </c>
    </row>
    <row r="2715" spans="1:13">
      <c r="A2715" s="9" t="s">
        <v>102</v>
      </c>
      <c r="B2715" s="10" t="s">
        <v>103</v>
      </c>
      <c r="C2715">
        <v>2017</v>
      </c>
      <c r="D2715" t="s">
        <v>26</v>
      </c>
      <c r="E2715" s="3">
        <v>1139726000</v>
      </c>
      <c r="F2715" s="3">
        <v>168269000</v>
      </c>
      <c r="G2715">
        <v>63148000</v>
      </c>
      <c r="H2715">
        <v>40316000</v>
      </c>
      <c r="I2715">
        <v>-97054000</v>
      </c>
      <c r="J2715">
        <v>148076000</v>
      </c>
      <c r="K2715">
        <v>0.14763987100000001</v>
      </c>
      <c r="L2715">
        <v>-8.5155554999999994E-2</v>
      </c>
      <c r="M2715">
        <v>-4.96944E-2</v>
      </c>
    </row>
    <row r="2716" spans="1:13">
      <c r="A2716" s="9" t="s">
        <v>104</v>
      </c>
      <c r="B2716" s="10" t="s">
        <v>105</v>
      </c>
      <c r="C2716">
        <v>2017</v>
      </c>
      <c r="D2716" t="s">
        <v>26</v>
      </c>
      <c r="E2716" s="3">
        <v>23830475000</v>
      </c>
      <c r="F2716" s="3">
        <v>4390503000</v>
      </c>
      <c r="G2716">
        <v>258831000</v>
      </c>
      <c r="H2716">
        <v>344981000</v>
      </c>
      <c r="I2716">
        <v>1025618000</v>
      </c>
      <c r="J2716">
        <v>1626459000</v>
      </c>
      <c r="K2716">
        <v>0.18423900500000001</v>
      </c>
      <c r="L2716">
        <v>4.3038084999999997E-2</v>
      </c>
      <c r="M2716">
        <v>6.8084122999999996E-2</v>
      </c>
    </row>
    <row r="2717" spans="1:13">
      <c r="A2717" s="9" t="s">
        <v>106</v>
      </c>
      <c r="B2717" s="10" t="s">
        <v>107</v>
      </c>
      <c r="C2717">
        <v>2017</v>
      </c>
      <c r="D2717" t="s">
        <v>26</v>
      </c>
      <c r="E2717" s="3">
        <v>10796424000</v>
      </c>
      <c r="F2717" s="3">
        <v>2104167000</v>
      </c>
      <c r="G2717">
        <v>368151000</v>
      </c>
      <c r="H2717">
        <v>706108000</v>
      </c>
      <c r="I2717">
        <v>716156000</v>
      </c>
      <c r="J2717">
        <v>1363892000</v>
      </c>
      <c r="K2717">
        <v>0.19489481</v>
      </c>
      <c r="L2717">
        <v>6.6332704000000006E-2</v>
      </c>
      <c r="M2717">
        <v>0.27209379700000003</v>
      </c>
    </row>
    <row r="2718" spans="1:13">
      <c r="A2718" s="9" t="s">
        <v>108</v>
      </c>
      <c r="B2718" s="10" t="s">
        <v>109</v>
      </c>
      <c r="C2718">
        <v>2017</v>
      </c>
      <c r="D2718" t="s">
        <v>26</v>
      </c>
      <c r="E2718" s="3">
        <v>1386041524</v>
      </c>
      <c r="F2718" s="3">
        <v>704461002</v>
      </c>
      <c r="G2718">
        <v>126968880</v>
      </c>
      <c r="H2718">
        <v>14715412</v>
      </c>
      <c r="I2718">
        <v>197365535</v>
      </c>
      <c r="J2718">
        <v>251559882</v>
      </c>
      <c r="K2718">
        <v>0.50825389399999998</v>
      </c>
      <c r="L2718">
        <v>0.14239510999999999</v>
      </c>
      <c r="M2718">
        <v>0.19113044100000001</v>
      </c>
    </row>
    <row r="2719" spans="1:13">
      <c r="A2719" s="9" t="s">
        <v>110</v>
      </c>
      <c r="B2719" s="10" t="s">
        <v>111</v>
      </c>
      <c r="C2719">
        <v>2017</v>
      </c>
      <c r="D2719" t="s">
        <v>26</v>
      </c>
      <c r="E2719" s="3">
        <v>1985134194</v>
      </c>
      <c r="F2719" s="3">
        <v>259417069</v>
      </c>
      <c r="G2719">
        <v>76537092</v>
      </c>
      <c r="H2719">
        <v>0</v>
      </c>
      <c r="I2719">
        <v>127346773</v>
      </c>
      <c r="J2719">
        <v>242846983</v>
      </c>
      <c r="K2719">
        <v>0.13067986500000001</v>
      </c>
      <c r="L2719">
        <v>6.4150209E-2</v>
      </c>
      <c r="M2719">
        <v>6.5763332999999993E-2</v>
      </c>
    </row>
    <row r="2720" spans="1:13">
      <c r="A2720" s="9" t="s">
        <v>112</v>
      </c>
      <c r="B2720" s="10" t="s">
        <v>113</v>
      </c>
      <c r="C2720">
        <v>2017</v>
      </c>
      <c r="D2720" t="s">
        <v>26</v>
      </c>
      <c r="E2720" s="3">
        <v>249635666</v>
      </c>
      <c r="F2720" s="3">
        <v>40641479</v>
      </c>
      <c r="G2720">
        <v>14143097</v>
      </c>
      <c r="H2720">
        <v>0</v>
      </c>
      <c r="I2720">
        <v>23730485</v>
      </c>
      <c r="J2720">
        <v>38240773</v>
      </c>
      <c r="K2720">
        <v>0.16280317499999999</v>
      </c>
      <c r="L2720">
        <v>9.5060475000000005E-2</v>
      </c>
      <c r="M2720">
        <v>0.15318633600000001</v>
      </c>
    </row>
    <row r="2721" spans="1:13">
      <c r="A2721" s="9" t="s">
        <v>114</v>
      </c>
      <c r="B2721" s="10" t="s">
        <v>115</v>
      </c>
      <c r="C2721">
        <v>2017</v>
      </c>
      <c r="D2721" t="s">
        <v>26</v>
      </c>
      <c r="E2721" s="3">
        <v>3727768000</v>
      </c>
      <c r="F2721" s="3">
        <v>1632286000</v>
      </c>
      <c r="G2721">
        <v>703537000</v>
      </c>
      <c r="H2721">
        <v>0</v>
      </c>
      <c r="I2721">
        <v>920240000</v>
      </c>
      <c r="J2721">
        <v>1120896000</v>
      </c>
      <c r="K2721">
        <v>0.43787220700000001</v>
      </c>
      <c r="L2721">
        <v>0.24686085599999999</v>
      </c>
      <c r="M2721">
        <v>0.31293068699999999</v>
      </c>
    </row>
    <row r="2722" spans="1:13">
      <c r="A2722" s="9" t="s">
        <v>116</v>
      </c>
      <c r="B2722" s="10" t="s">
        <v>117</v>
      </c>
      <c r="C2722">
        <v>2017</v>
      </c>
      <c r="D2722" t="s">
        <v>26</v>
      </c>
      <c r="E2722" s="3" t="str">
        <v>Unavailable</v>
      </c>
      <c r="F2722" s="3" t="str">
        <v>Unavailable</v>
      </c>
      <c r="G2722" t="str">
        <v>Unavailable</v>
      </c>
      <c r="H2722" t="str">
        <v>Unavailable</v>
      </c>
      <c r="I2722" t="str">
        <v>Unavailable</v>
      </c>
      <c r="J2722" t="str">
        <v>Unavailable</v>
      </c>
      <c r="K2722" t="str">
        <v>Unavailable</v>
      </c>
      <c r="L2722" t="str">
        <v>Unavailable</v>
      </c>
      <c r="M2722" t="str">
        <v>Unavailable</v>
      </c>
    </row>
    <row r="2723" spans="1:13">
      <c r="A2723" s="9" t="s">
        <v>118</v>
      </c>
      <c r="B2723" s="10" t="s">
        <v>119</v>
      </c>
      <c r="C2723">
        <v>2017</v>
      </c>
      <c r="D2723" t="s">
        <v>26</v>
      </c>
      <c r="E2723" s="3" t="str">
        <v>Unavailable</v>
      </c>
      <c r="F2723" s="3" t="str">
        <v>Unavailable</v>
      </c>
      <c r="G2723" t="str">
        <v>Unavailable</v>
      </c>
      <c r="H2723" t="str">
        <v>Unavailable</v>
      </c>
      <c r="I2723" t="str">
        <v>Unavailable</v>
      </c>
      <c r="J2723" t="str">
        <v>Unavailable</v>
      </c>
      <c r="K2723" t="str">
        <v>Unavailable</v>
      </c>
      <c r="L2723" t="str">
        <v>Unavailable</v>
      </c>
      <c r="M2723" t="str">
        <v>Unavailable</v>
      </c>
    </row>
    <row r="2724" spans="1:13">
      <c r="A2724" s="9" t="s">
        <v>120</v>
      </c>
      <c r="B2724" s="10" t="s">
        <v>121</v>
      </c>
      <c r="C2724">
        <v>2017</v>
      </c>
      <c r="D2724" t="s">
        <v>26</v>
      </c>
      <c r="E2724" s="3">
        <v>43765895</v>
      </c>
      <c r="F2724" s="3">
        <v>-8417902</v>
      </c>
      <c r="G2724">
        <v>5040452</v>
      </c>
      <c r="H2724">
        <v>0</v>
      </c>
      <c r="I2724">
        <v>-16174097</v>
      </c>
      <c r="J2724">
        <v>818578</v>
      </c>
      <c r="K2724">
        <v>-0.19233930900000001</v>
      </c>
      <c r="L2724">
        <v>-0.36955937999999999</v>
      </c>
      <c r="M2724">
        <v>-0.36296394700000001</v>
      </c>
    </row>
    <row r="2725" spans="1:13">
      <c r="A2725" s="9" t="s">
        <v>122</v>
      </c>
      <c r="B2725" s="10" t="s">
        <v>123</v>
      </c>
      <c r="C2725">
        <v>2017</v>
      </c>
      <c r="D2725" t="s">
        <v>26</v>
      </c>
      <c r="E2725" s="3">
        <v>60834006</v>
      </c>
      <c r="F2725" s="3">
        <v>-14331056</v>
      </c>
      <c r="G2725">
        <v>2903864</v>
      </c>
      <c r="H2725">
        <v>0</v>
      </c>
      <c r="I2725">
        <v>-50120050</v>
      </c>
      <c r="J2725">
        <v>-39366702</v>
      </c>
      <c r="K2725">
        <v>-0.23557639799999999</v>
      </c>
      <c r="L2725">
        <v>-0.82388212299999997</v>
      </c>
      <c r="M2725">
        <v>-0.43985219399999997</v>
      </c>
    </row>
    <row r="2726" spans="1:13">
      <c r="A2726" s="9" t="s">
        <v>124</v>
      </c>
      <c r="B2726" s="10" t="s">
        <v>125</v>
      </c>
      <c r="C2726">
        <v>2017</v>
      </c>
      <c r="D2726" t="s">
        <v>26</v>
      </c>
      <c r="E2726" s="3">
        <v>1342477000</v>
      </c>
      <c r="F2726" s="3">
        <v>51918000</v>
      </c>
      <c r="G2726">
        <v>35901000</v>
      </c>
      <c r="H2726">
        <v>65394000</v>
      </c>
      <c r="I2726">
        <v>-80313000</v>
      </c>
      <c r="J2726">
        <v>130704000</v>
      </c>
      <c r="K2726">
        <v>3.8673288E-2</v>
      </c>
      <c r="L2726">
        <v>-5.9824489000000002E-2</v>
      </c>
      <c r="M2726">
        <v>7.9584976000000002E-2</v>
      </c>
    </row>
    <row r="2727" spans="1:13">
      <c r="A2727" s="9" t="s">
        <v>126</v>
      </c>
      <c r="B2727" s="10" t="s">
        <v>127</v>
      </c>
      <c r="C2727">
        <v>2017</v>
      </c>
      <c r="D2727" t="s">
        <v>26</v>
      </c>
      <c r="E2727" s="3">
        <v>34615195</v>
      </c>
      <c r="F2727" s="3">
        <v>34581373</v>
      </c>
      <c r="G2727">
        <v>1130902</v>
      </c>
      <c r="H2727">
        <v>1713156</v>
      </c>
      <c r="I2727">
        <v>30583187</v>
      </c>
      <c r="J2727">
        <v>28041356</v>
      </c>
      <c r="K2727">
        <v>0.99902291499999996</v>
      </c>
      <c r="L2727">
        <v>0.88351913100000001</v>
      </c>
      <c r="M2727">
        <v>0.81008805500000003</v>
      </c>
    </row>
    <row r="2728" spans="1:13">
      <c r="A2728" s="9" t="s">
        <v>128</v>
      </c>
      <c r="B2728" s="10" t="s">
        <v>129</v>
      </c>
      <c r="C2728">
        <v>2017</v>
      </c>
      <c r="D2728" t="s">
        <v>26</v>
      </c>
      <c r="E2728" s="3">
        <v>240137020</v>
      </c>
      <c r="F2728" s="3">
        <v>34510780</v>
      </c>
      <c r="G2728">
        <v>29789943</v>
      </c>
      <c r="H2728">
        <v>4522476</v>
      </c>
      <c r="I2728">
        <v>-10211812</v>
      </c>
      <c r="J2728">
        <v>8110586</v>
      </c>
      <c r="K2728">
        <v>0.14371286899999999</v>
      </c>
      <c r="L2728">
        <v>-4.2524938999999998E-2</v>
      </c>
      <c r="M2728">
        <v>-2.0061030000000001E-2</v>
      </c>
    </row>
    <row r="2729" spans="1:13">
      <c r="A2729" s="9" t="s">
        <v>130</v>
      </c>
      <c r="B2729" s="10" t="s">
        <v>131</v>
      </c>
      <c r="C2729">
        <v>2017</v>
      </c>
      <c r="D2729" t="s">
        <v>26</v>
      </c>
      <c r="E2729" s="3">
        <v>209074139</v>
      </c>
      <c r="F2729" s="3">
        <v>52895079</v>
      </c>
      <c r="G2729">
        <v>57847782</v>
      </c>
      <c r="H2729">
        <v>0</v>
      </c>
      <c r="I2729">
        <v>-9449924</v>
      </c>
      <c r="J2729">
        <v>1225145</v>
      </c>
      <c r="K2729">
        <v>0.25299675599999999</v>
      </c>
      <c r="L2729">
        <v>-4.5198914E-2</v>
      </c>
      <c r="M2729">
        <v>-3.4271173000000002E-2</v>
      </c>
    </row>
    <row r="2730" spans="1:13">
      <c r="A2730" s="9" t="s">
        <v>132</v>
      </c>
      <c r="B2730" s="10" t="s">
        <v>133</v>
      </c>
      <c r="C2730">
        <v>2017</v>
      </c>
      <c r="D2730" t="s">
        <v>26</v>
      </c>
      <c r="E2730" s="3">
        <v>116884756</v>
      </c>
      <c r="F2730" s="3">
        <v>26316457</v>
      </c>
      <c r="G2730">
        <v>9310616</v>
      </c>
      <c r="H2730">
        <v>0</v>
      </c>
      <c r="I2730">
        <v>65201761</v>
      </c>
      <c r="J2730">
        <v>40101756</v>
      </c>
      <c r="K2730">
        <v>0.22514875300000001</v>
      </c>
      <c r="L2730">
        <v>0.55782946600000005</v>
      </c>
      <c r="M2730">
        <v>7.2846899000000007E-2</v>
      </c>
    </row>
    <row r="2731" spans="1:13">
      <c r="A2731" s="9" t="s">
        <v>134</v>
      </c>
      <c r="B2731" s="10" t="s">
        <v>135</v>
      </c>
      <c r="C2731">
        <v>2017</v>
      </c>
      <c r="D2731" t="s">
        <v>26</v>
      </c>
      <c r="E2731" s="3">
        <v>820592000</v>
      </c>
      <c r="F2731" s="3">
        <v>110978000</v>
      </c>
      <c r="G2731">
        <v>37834000</v>
      </c>
      <c r="H2731">
        <v>14482000</v>
      </c>
      <c r="I2731">
        <v>-89923000</v>
      </c>
      <c r="J2731">
        <v>45106000</v>
      </c>
      <c r="K2731">
        <v>0.13524138699999999</v>
      </c>
      <c r="L2731">
        <v>-0.109583082</v>
      </c>
      <c r="M2731">
        <v>5.4967633000000002E-2</v>
      </c>
    </row>
    <row r="2732" spans="1:13">
      <c r="A2732" s="9" t="s">
        <v>136</v>
      </c>
      <c r="B2732" s="10" t="s">
        <v>137</v>
      </c>
      <c r="C2732">
        <v>2017</v>
      </c>
      <c r="D2732" t="s">
        <v>26</v>
      </c>
      <c r="E2732" s="3">
        <v>28322000</v>
      </c>
      <c r="F2732" s="3">
        <v>7324000</v>
      </c>
      <c r="G2732">
        <v>5971000</v>
      </c>
      <c r="H2732">
        <v>0</v>
      </c>
      <c r="I2732">
        <v>136198000</v>
      </c>
      <c r="J2732">
        <v>-9183000</v>
      </c>
      <c r="K2732">
        <v>0.25859755699999998</v>
      </c>
      <c r="L2732">
        <v>4.8089117999999997</v>
      </c>
      <c r="M2732">
        <v>-0.88835534199999999</v>
      </c>
    </row>
    <row r="2733" spans="1:13">
      <c r="A2733" s="9" t="s">
        <v>138</v>
      </c>
      <c r="B2733" s="10" t="s">
        <v>139</v>
      </c>
      <c r="C2733">
        <v>2017</v>
      </c>
      <c r="D2733" t="s">
        <v>26</v>
      </c>
      <c r="E2733" s="3">
        <v>153595869</v>
      </c>
      <c r="F2733" s="3">
        <v>27104948</v>
      </c>
      <c r="G2733">
        <v>14070362</v>
      </c>
      <c r="H2733">
        <v>696724</v>
      </c>
      <c r="I2733">
        <v>4577455</v>
      </c>
      <c r="J2733">
        <v>11544620</v>
      </c>
      <c r="K2733">
        <v>0.17646925099999999</v>
      </c>
      <c r="L2733">
        <v>2.9801940999999998E-2</v>
      </c>
      <c r="M2733">
        <v>5.9745630000000001E-2</v>
      </c>
    </row>
    <row r="2734" spans="1:13">
      <c r="A2734" s="9" t="s">
        <v>140</v>
      </c>
      <c r="B2734" s="10" t="s">
        <v>141</v>
      </c>
      <c r="C2734">
        <v>2017</v>
      </c>
      <c r="D2734" t="s">
        <v>26</v>
      </c>
      <c r="E2734" s="3">
        <v>562406807</v>
      </c>
      <c r="F2734" s="3">
        <v>198686908</v>
      </c>
      <c r="G2734">
        <v>23696289</v>
      </c>
      <c r="H2734">
        <v>34993996</v>
      </c>
      <c r="I2734">
        <v>58811404</v>
      </c>
      <c r="J2734">
        <v>239674356</v>
      </c>
      <c r="K2734">
        <v>0.35327969999999997</v>
      </c>
      <c r="L2734">
        <v>0.10457093200000001</v>
      </c>
      <c r="M2734">
        <v>0.46331329500000001</v>
      </c>
    </row>
    <row r="2735" spans="1:13">
      <c r="A2735" s="9" t="s">
        <v>142</v>
      </c>
      <c r="B2735" s="10" t="s">
        <v>143</v>
      </c>
      <c r="C2735">
        <v>2017</v>
      </c>
      <c r="D2735" t="s">
        <v>26</v>
      </c>
      <c r="E2735" s="3">
        <v>559604000</v>
      </c>
      <c r="F2735" s="3">
        <v>52396000</v>
      </c>
      <c r="G2735">
        <v>15189000</v>
      </c>
      <c r="H2735">
        <v>26849000</v>
      </c>
      <c r="I2735">
        <v>5297000</v>
      </c>
      <c r="J2735">
        <v>63574000</v>
      </c>
      <c r="K2735">
        <v>9.3630495999999994E-2</v>
      </c>
      <c r="L2735">
        <v>9.4656219999999999E-3</v>
      </c>
      <c r="M2735">
        <v>6.1291555999999997E-2</v>
      </c>
    </row>
    <row r="2736" spans="1:13">
      <c r="A2736" s="9" t="s">
        <v>144</v>
      </c>
      <c r="B2736" s="10" t="s">
        <v>145</v>
      </c>
      <c r="C2736">
        <v>2017</v>
      </c>
      <c r="D2736" t="s">
        <v>26</v>
      </c>
      <c r="E2736" s="3">
        <v>598673000</v>
      </c>
      <c r="F2736" s="3">
        <v>1106254000</v>
      </c>
      <c r="G2736">
        <v>30875000</v>
      </c>
      <c r="H2736">
        <v>32863000</v>
      </c>
      <c r="I2736">
        <v>1515000</v>
      </c>
      <c r="J2736">
        <v>90802000</v>
      </c>
      <c r="K2736">
        <v>1.847843481</v>
      </c>
      <c r="L2736">
        <v>2.5305969999999999E-3</v>
      </c>
      <c r="M2736">
        <v>5.9615182000000003E-2</v>
      </c>
    </row>
    <row r="2737" spans="1:13">
      <c r="A2737" s="9" t="s">
        <v>146</v>
      </c>
      <c r="B2737" s="10" t="s">
        <v>147</v>
      </c>
      <c r="C2737">
        <v>2017</v>
      </c>
      <c r="D2737" t="s">
        <v>26</v>
      </c>
      <c r="E2737" s="3">
        <v>293483779</v>
      </c>
      <c r="F2737" s="3">
        <v>36266436</v>
      </c>
      <c r="G2737">
        <v>17171395</v>
      </c>
      <c r="H2737">
        <v>3216529</v>
      </c>
      <c r="I2737">
        <v>-19974858</v>
      </c>
      <c r="J2737">
        <v>10236774</v>
      </c>
      <c r="K2737">
        <v>0.12357219899999999</v>
      </c>
      <c r="L2737">
        <v>-6.8061199000000003E-2</v>
      </c>
      <c r="M2737">
        <v>-3.7841068999999998E-2</v>
      </c>
    </row>
    <row r="2738" spans="1:13">
      <c r="A2738" s="9" t="s">
        <v>148</v>
      </c>
      <c r="B2738" s="10" t="s">
        <v>149</v>
      </c>
      <c r="C2738">
        <v>2017</v>
      </c>
      <c r="D2738" t="s">
        <v>26</v>
      </c>
      <c r="E2738" s="3">
        <v>990659000000</v>
      </c>
      <c r="F2738" s="3">
        <v>629536000000</v>
      </c>
      <c r="G2738">
        <v>30994000000</v>
      </c>
      <c r="H2738">
        <v>2090000000</v>
      </c>
      <c r="I2738">
        <v>283198000000</v>
      </c>
      <c r="J2738">
        <v>621659000000</v>
      </c>
      <c r="K2738">
        <v>0.63547194299999998</v>
      </c>
      <c r="L2738">
        <v>0.28586829600000002</v>
      </c>
      <c r="M2738">
        <v>0.62635175200000004</v>
      </c>
    </row>
    <row r="2739" spans="1:13">
      <c r="A2739" s="9" t="s">
        <v>150</v>
      </c>
      <c r="B2739" s="10" t="s">
        <v>151</v>
      </c>
      <c r="C2739">
        <v>2017</v>
      </c>
      <c r="D2739" t="s">
        <v>26</v>
      </c>
      <c r="E2739" s="3" t="str">
        <v>Unavailable</v>
      </c>
      <c r="F2739" s="3" t="str">
        <v>Unavailable</v>
      </c>
      <c r="G2739" t="str">
        <v>Unavailable</v>
      </c>
      <c r="H2739" t="str">
        <v>Unavailable</v>
      </c>
      <c r="I2739" t="str">
        <v>Unavailable</v>
      </c>
      <c r="J2739" t="str">
        <v>Unavailable</v>
      </c>
      <c r="K2739" t="str">
        <v>Unavailable</v>
      </c>
      <c r="L2739" t="str">
        <v>Unavailable</v>
      </c>
      <c r="M2739" t="str">
        <v>Unavailable</v>
      </c>
    </row>
    <row r="2740" spans="1:13">
      <c r="A2740" s="9" t="s">
        <v>152</v>
      </c>
      <c r="B2740" s="10" t="s">
        <v>153</v>
      </c>
      <c r="C2740">
        <v>2017</v>
      </c>
      <c r="D2740" t="s">
        <v>26</v>
      </c>
      <c r="E2740" s="3">
        <v>2481569000</v>
      </c>
      <c r="F2740" s="3">
        <v>395505000</v>
      </c>
      <c r="G2740">
        <v>110456000</v>
      </c>
      <c r="H2740">
        <v>24302000</v>
      </c>
      <c r="I2740">
        <v>143098000</v>
      </c>
      <c r="J2740">
        <v>216500000</v>
      </c>
      <c r="K2740">
        <v>0.159376991</v>
      </c>
      <c r="L2740">
        <v>5.7664325000000002E-2</v>
      </c>
      <c r="M2740">
        <v>6.5087849999999996E-3</v>
      </c>
    </row>
    <row r="2741" spans="1:13">
      <c r="A2741" s="9" t="s">
        <v>154</v>
      </c>
      <c r="B2741" s="10" t="s">
        <v>155</v>
      </c>
      <c r="C2741">
        <v>2017</v>
      </c>
      <c r="D2741" t="s">
        <v>26</v>
      </c>
      <c r="E2741" s="3">
        <v>4403850000</v>
      </c>
      <c r="F2741" s="3">
        <v>887577000</v>
      </c>
      <c r="G2741">
        <v>67434000</v>
      </c>
      <c r="H2741">
        <v>87102000</v>
      </c>
      <c r="I2741">
        <v>105018000</v>
      </c>
      <c r="J2741">
        <v>360364000</v>
      </c>
      <c r="K2741">
        <v>0.201545693</v>
      </c>
      <c r="L2741">
        <v>2.3846861E-2</v>
      </c>
      <c r="M2741">
        <v>8.4176799999999996E-2</v>
      </c>
    </row>
    <row r="2742" spans="1:13">
      <c r="A2742" s="9" t="s">
        <v>156</v>
      </c>
      <c r="B2742" s="10" t="s">
        <v>157</v>
      </c>
      <c r="C2742">
        <v>2017</v>
      </c>
      <c r="D2742" t="s">
        <v>26</v>
      </c>
      <c r="E2742" s="3">
        <v>7363811000</v>
      </c>
      <c r="F2742" s="3">
        <v>2263520000</v>
      </c>
      <c r="G2742">
        <v>242479000</v>
      </c>
      <c r="H2742">
        <v>269212000</v>
      </c>
      <c r="I2742">
        <v>1004058000</v>
      </c>
      <c r="J2742">
        <v>2723688000</v>
      </c>
      <c r="K2742">
        <v>0.30738431500000002</v>
      </c>
      <c r="L2742">
        <v>0.136350322</v>
      </c>
      <c r="M2742">
        <v>0.44704827400000002</v>
      </c>
    </row>
    <row r="2743" spans="1:13">
      <c r="A2743" s="9" t="s">
        <v>158</v>
      </c>
      <c r="B2743" s="10" t="s">
        <v>159</v>
      </c>
      <c r="C2743">
        <v>2017</v>
      </c>
      <c r="D2743" t="s">
        <v>26</v>
      </c>
      <c r="E2743" s="3">
        <v>1692683000</v>
      </c>
      <c r="F2743" s="3">
        <v>633681000</v>
      </c>
      <c r="G2743">
        <v>24404000</v>
      </c>
      <c r="H2743">
        <v>0</v>
      </c>
      <c r="I2743">
        <v>260877000</v>
      </c>
      <c r="J2743">
        <v>340335000</v>
      </c>
      <c r="K2743">
        <v>0.37436483999999998</v>
      </c>
      <c r="L2743">
        <v>0.15412041100000001</v>
      </c>
      <c r="M2743">
        <v>0.201062455</v>
      </c>
    </row>
    <row r="2744" spans="1:13">
      <c r="A2744" s="9" t="s">
        <v>160</v>
      </c>
      <c r="B2744" s="10" t="s">
        <v>161</v>
      </c>
      <c r="C2744">
        <v>2017</v>
      </c>
      <c r="D2744" t="s">
        <v>26</v>
      </c>
      <c r="E2744" s="3">
        <v>13935532000</v>
      </c>
      <c r="F2744" s="3">
        <v>5583639000</v>
      </c>
      <c r="G2744">
        <v>90623000</v>
      </c>
      <c r="H2744">
        <v>402202000</v>
      </c>
      <c r="I2744">
        <v>2182286000</v>
      </c>
      <c r="J2744">
        <v>4511007000</v>
      </c>
      <c r="K2744">
        <v>0.40067641500000001</v>
      </c>
      <c r="L2744">
        <v>0.15659868599999999</v>
      </c>
      <c r="M2744">
        <v>0.34005131599999999</v>
      </c>
    </row>
    <row r="2745" spans="1:13">
      <c r="A2745" s="9" t="s">
        <v>162</v>
      </c>
      <c r="B2745" s="10" t="s">
        <v>163</v>
      </c>
      <c r="C2745">
        <v>2017</v>
      </c>
      <c r="D2745" t="s">
        <v>26</v>
      </c>
      <c r="E2745" s="3">
        <v>995197461</v>
      </c>
      <c r="F2745" s="3">
        <v>205263802</v>
      </c>
      <c r="G2745">
        <v>0</v>
      </c>
      <c r="H2745">
        <v>7835355</v>
      </c>
      <c r="I2745">
        <v>-76929148</v>
      </c>
      <c r="J2745">
        <v>85875403</v>
      </c>
      <c r="K2745">
        <v>0.206254347</v>
      </c>
      <c r="L2745">
        <v>-7.7300385999999999E-2</v>
      </c>
      <c r="M2745">
        <v>7.9873234000000001E-2</v>
      </c>
    </row>
    <row r="2746" spans="1:13">
      <c r="A2746" s="9" t="s">
        <v>164</v>
      </c>
      <c r="B2746" s="10" t="s">
        <v>165</v>
      </c>
      <c r="C2746">
        <v>2017</v>
      </c>
      <c r="D2746" t="s">
        <v>26</v>
      </c>
      <c r="E2746" s="3" t="str">
        <v>Unavailable</v>
      </c>
      <c r="F2746" s="3" t="str">
        <v>Unavailable</v>
      </c>
      <c r="G2746" t="str">
        <v>Unavailable</v>
      </c>
      <c r="H2746" t="str">
        <v>Unavailable</v>
      </c>
      <c r="I2746" t="str">
        <v>Unavailable</v>
      </c>
      <c r="J2746" t="str">
        <v>Unavailable</v>
      </c>
      <c r="K2746" t="str">
        <v>Unavailable</v>
      </c>
      <c r="L2746" t="str">
        <v>Unavailable</v>
      </c>
      <c r="M2746" t="str">
        <v>Unavailable</v>
      </c>
    </row>
    <row r="2747" spans="1:13">
      <c r="A2747" s="9" t="s">
        <v>166</v>
      </c>
      <c r="B2747" s="10" t="s">
        <v>167</v>
      </c>
      <c r="C2747">
        <v>2017</v>
      </c>
      <c r="D2747" t="s">
        <v>26</v>
      </c>
      <c r="E2747" s="3" t="str">
        <v>Unavailable</v>
      </c>
      <c r="F2747" s="3" t="str">
        <v>Unavailable</v>
      </c>
      <c r="G2747" t="str">
        <v>Unavailable</v>
      </c>
      <c r="H2747" t="str">
        <v>Unavailable</v>
      </c>
      <c r="I2747" t="str">
        <v>Unavailable</v>
      </c>
      <c r="J2747" t="str">
        <v>Unavailable</v>
      </c>
      <c r="K2747" t="str">
        <v>Unavailable</v>
      </c>
      <c r="L2747" t="str">
        <v>Unavailable</v>
      </c>
      <c r="M2747" t="str">
        <v>Unavailable</v>
      </c>
    </row>
    <row r="2748" spans="1:13">
      <c r="A2748" s="9" t="s">
        <v>168</v>
      </c>
      <c r="B2748" s="10" t="s">
        <v>169</v>
      </c>
      <c r="C2748">
        <v>2017</v>
      </c>
      <c r="D2748" t="s">
        <v>26</v>
      </c>
      <c r="E2748" s="3" t="str">
        <v>Unavailable</v>
      </c>
      <c r="F2748" s="3" t="str">
        <v>Unavailable</v>
      </c>
      <c r="G2748" t="str">
        <v>Unavailable</v>
      </c>
      <c r="H2748" t="str">
        <v>Unavailable</v>
      </c>
      <c r="I2748" t="str">
        <v>Unavailable</v>
      </c>
      <c r="J2748" t="str">
        <v>Unavailable</v>
      </c>
      <c r="K2748" t="str">
        <v>Unavailable</v>
      </c>
      <c r="L2748" t="str">
        <v>Unavailable</v>
      </c>
      <c r="M2748" t="str">
        <v>Unavailable</v>
      </c>
    </row>
    <row r="2749" spans="1:13">
      <c r="A2749" s="9" t="s">
        <v>170</v>
      </c>
      <c r="B2749" s="10" t="s">
        <v>171</v>
      </c>
      <c r="C2749">
        <v>2017</v>
      </c>
      <c r="D2749" t="s">
        <v>26</v>
      </c>
      <c r="E2749" s="3" t="str">
        <v>Unavailable</v>
      </c>
      <c r="F2749" s="3" t="str">
        <v>Unavailable</v>
      </c>
      <c r="G2749" t="str">
        <v>Unavailable</v>
      </c>
      <c r="H2749" t="str">
        <v>Unavailable</v>
      </c>
      <c r="I2749" t="str">
        <v>Unavailable</v>
      </c>
      <c r="J2749" t="str">
        <v>Unavailable</v>
      </c>
      <c r="K2749" t="str">
        <v>Unavailable</v>
      </c>
      <c r="L2749" t="str">
        <v>Unavailable</v>
      </c>
      <c r="M2749" t="str">
        <v>Unavailable</v>
      </c>
    </row>
    <row r="2750" spans="1:13">
      <c r="A2750" s="9" t="s">
        <v>172</v>
      </c>
      <c r="B2750" s="10" t="s">
        <v>173</v>
      </c>
      <c r="C2750">
        <v>2017</v>
      </c>
      <c r="D2750" t="s">
        <v>26</v>
      </c>
      <c r="E2750" s="3" t="str">
        <v>Unavailable</v>
      </c>
      <c r="F2750" s="3" t="str">
        <v>Unavailable</v>
      </c>
      <c r="G2750" t="str">
        <v>Unavailable</v>
      </c>
      <c r="H2750" t="str">
        <v>Unavailable</v>
      </c>
      <c r="I2750" t="str">
        <v>Unavailable</v>
      </c>
      <c r="J2750" t="str">
        <v>Unavailable</v>
      </c>
      <c r="K2750" t="str">
        <v>Unavailable</v>
      </c>
      <c r="L2750" t="str">
        <v>Unavailable</v>
      </c>
      <c r="M2750" t="str">
        <v>Unavailable</v>
      </c>
    </row>
    <row r="2751" spans="1:13">
      <c r="A2751" s="9" t="s">
        <v>174</v>
      </c>
      <c r="B2751" s="10" t="s">
        <v>175</v>
      </c>
      <c r="C2751">
        <v>2017</v>
      </c>
      <c r="D2751" t="s">
        <v>26</v>
      </c>
      <c r="E2751" s="3">
        <v>7220906000</v>
      </c>
      <c r="F2751" s="3">
        <v>2870299000</v>
      </c>
      <c r="G2751">
        <v>151310000</v>
      </c>
      <c r="H2751">
        <v>105679000</v>
      </c>
      <c r="I2751">
        <v>2376365000</v>
      </c>
      <c r="J2751">
        <v>3704885000</v>
      </c>
      <c r="K2751">
        <v>0.397498458</v>
      </c>
      <c r="L2751">
        <v>0.32909513000000001</v>
      </c>
      <c r="M2751">
        <v>0.50781494699999996</v>
      </c>
    </row>
    <row r="2752" spans="1:13">
      <c r="A2752" s="9" t="s">
        <v>176</v>
      </c>
      <c r="B2752" s="10" t="s">
        <v>177</v>
      </c>
      <c r="C2752">
        <v>2017</v>
      </c>
      <c r="D2752" t="s">
        <v>26</v>
      </c>
      <c r="E2752" s="3">
        <v>515818373</v>
      </c>
      <c r="F2752" s="3">
        <v>124542624</v>
      </c>
      <c r="G2752">
        <v>73829037</v>
      </c>
      <c r="H2752">
        <v>37925427</v>
      </c>
      <c r="I2752">
        <v>-48665448</v>
      </c>
      <c r="J2752">
        <v>41198962</v>
      </c>
      <c r="K2752">
        <v>0.24144666100000001</v>
      </c>
      <c r="L2752">
        <v>-9.4346093000000006E-2</v>
      </c>
      <c r="M2752">
        <v>8.5051089999999996E-2</v>
      </c>
    </row>
    <row r="2753" spans="1:13">
      <c r="A2753" s="9" t="s">
        <v>178</v>
      </c>
      <c r="B2753" s="10" t="s">
        <v>179</v>
      </c>
      <c r="C2753">
        <v>2017</v>
      </c>
      <c r="D2753" t="s">
        <v>26</v>
      </c>
      <c r="E2753" s="3">
        <v>4459491037</v>
      </c>
      <c r="F2753" s="3">
        <v>1426054151</v>
      </c>
      <c r="G2753">
        <v>48769957</v>
      </c>
      <c r="H2753">
        <v>288659977</v>
      </c>
      <c r="I2753">
        <v>437393221</v>
      </c>
      <c r="J2753">
        <v>1681719174</v>
      </c>
      <c r="K2753">
        <v>0.31977957600000001</v>
      </c>
      <c r="L2753">
        <v>9.8081422000000001E-2</v>
      </c>
      <c r="M2753">
        <v>0.37506035700000001</v>
      </c>
    </row>
    <row r="2754" spans="1:13">
      <c r="A2754" s="9" t="s">
        <v>180</v>
      </c>
      <c r="B2754" s="10" t="s">
        <v>181</v>
      </c>
      <c r="C2754">
        <v>2017</v>
      </c>
      <c r="D2754" t="s">
        <v>26</v>
      </c>
      <c r="E2754" s="3">
        <v>1275883749</v>
      </c>
      <c r="F2754" s="3">
        <v>284233502</v>
      </c>
      <c r="G2754">
        <v>102646913</v>
      </c>
      <c r="H2754">
        <v>28360977</v>
      </c>
      <c r="I2754">
        <v>147165134</v>
      </c>
      <c r="J2754">
        <v>224889911</v>
      </c>
      <c r="K2754">
        <v>0.22277382400000001</v>
      </c>
      <c r="L2754">
        <v>0.115343686</v>
      </c>
      <c r="M2754">
        <v>0.14944058499999999</v>
      </c>
    </row>
    <row r="2755" spans="1:13">
      <c r="A2755" s="9" t="s">
        <v>182</v>
      </c>
      <c r="B2755" s="10" t="s">
        <v>183</v>
      </c>
      <c r="C2755">
        <v>2017</v>
      </c>
      <c r="D2755" t="s">
        <v>26</v>
      </c>
      <c r="E2755" s="3">
        <v>2384537000</v>
      </c>
      <c r="F2755" s="3">
        <v>738123000</v>
      </c>
      <c r="G2755">
        <v>27309000</v>
      </c>
      <c r="H2755">
        <v>36710000</v>
      </c>
      <c r="I2755">
        <v>631116000</v>
      </c>
      <c r="J2755">
        <v>811683000</v>
      </c>
      <c r="K2755">
        <v>0.30954562699999999</v>
      </c>
      <c r="L2755">
        <v>0.264670248</v>
      </c>
      <c r="M2755">
        <v>0.36503522500000002</v>
      </c>
    </row>
    <row r="2756" spans="1:13">
      <c r="A2756" s="9" t="s">
        <v>184</v>
      </c>
      <c r="B2756" s="10" t="s">
        <v>185</v>
      </c>
      <c r="C2756">
        <v>2017</v>
      </c>
      <c r="D2756" t="s">
        <v>26</v>
      </c>
      <c r="E2756" s="3">
        <v>668411000</v>
      </c>
      <c r="F2756" s="3">
        <v>83986000</v>
      </c>
      <c r="G2756">
        <v>16936000</v>
      </c>
      <c r="H2756">
        <v>6468000</v>
      </c>
      <c r="I2756">
        <v>35214000</v>
      </c>
      <c r="J2756">
        <v>120582000</v>
      </c>
      <c r="K2756">
        <v>0.125650236</v>
      </c>
      <c r="L2756">
        <v>5.2683155000000002E-2</v>
      </c>
      <c r="M2756">
        <v>8.9301343000000005E-2</v>
      </c>
    </row>
    <row r="2757" spans="1:13">
      <c r="A2757" s="9" t="s">
        <v>186</v>
      </c>
      <c r="B2757" s="10" t="s">
        <v>187</v>
      </c>
      <c r="C2757">
        <v>2017</v>
      </c>
      <c r="D2757" t="s">
        <v>26</v>
      </c>
      <c r="E2757" s="3">
        <v>9983926000</v>
      </c>
      <c r="F2757" s="3">
        <v>2299760000</v>
      </c>
      <c r="G2757">
        <v>319318000</v>
      </c>
      <c r="H2757">
        <v>909372000</v>
      </c>
      <c r="I2757">
        <v>668174000</v>
      </c>
      <c r="J2757">
        <v>3924813000</v>
      </c>
      <c r="K2757">
        <v>0.230346259</v>
      </c>
      <c r="L2757">
        <v>6.6924974999999998E-2</v>
      </c>
      <c r="M2757">
        <v>0.40973030100000002</v>
      </c>
    </row>
    <row r="2758" spans="1:13">
      <c r="A2758" s="9" t="s">
        <v>188</v>
      </c>
      <c r="B2758" s="10" t="s">
        <v>189</v>
      </c>
      <c r="C2758">
        <v>2017</v>
      </c>
      <c r="D2758" t="s">
        <v>26</v>
      </c>
      <c r="E2758" s="3">
        <v>56454138</v>
      </c>
      <c r="F2758" s="3">
        <v>-51446873</v>
      </c>
      <c r="G2758">
        <v>15565524</v>
      </c>
      <c r="H2758">
        <v>1287074</v>
      </c>
      <c r="I2758">
        <v>28953993</v>
      </c>
      <c r="J2758">
        <v>45778665</v>
      </c>
      <c r="K2758">
        <v>-0.91130384499999995</v>
      </c>
      <c r="L2758">
        <v>0.51287636400000003</v>
      </c>
      <c r="M2758">
        <v>0.56411670000000003</v>
      </c>
    </row>
    <row r="2759" spans="1:13">
      <c r="A2759" s="9" t="s">
        <v>190</v>
      </c>
      <c r="B2759" s="10" t="s">
        <v>191</v>
      </c>
      <c r="C2759">
        <v>2017</v>
      </c>
      <c r="D2759" t="s">
        <v>26</v>
      </c>
      <c r="E2759" s="3">
        <v>675118828</v>
      </c>
      <c r="F2759" s="3">
        <v>89749923</v>
      </c>
      <c r="G2759">
        <v>7687386</v>
      </c>
      <c r="H2759">
        <v>7199585</v>
      </c>
      <c r="I2759">
        <v>12502017</v>
      </c>
      <c r="J2759">
        <v>66269780</v>
      </c>
      <c r="K2759">
        <v>0.13293944599999999</v>
      </c>
      <c r="L2759">
        <v>1.8518247000000002E-2</v>
      </c>
      <c r="M2759">
        <v>9.5413590000000006E-2</v>
      </c>
    </row>
    <row r="2760" spans="1:13">
      <c r="A2760" s="9" t="s">
        <v>192</v>
      </c>
      <c r="B2760" s="10" t="s">
        <v>193</v>
      </c>
      <c r="C2760">
        <v>2017</v>
      </c>
      <c r="D2760" t="s">
        <v>26</v>
      </c>
      <c r="E2760" s="3">
        <v>34211010000</v>
      </c>
      <c r="F2760" s="3">
        <v>2696024000</v>
      </c>
      <c r="G2760">
        <v>143528000</v>
      </c>
      <c r="H2760">
        <v>423438000</v>
      </c>
      <c r="I2760">
        <v>1422977000</v>
      </c>
      <c r="J2760">
        <v>4402634000</v>
      </c>
      <c r="K2760">
        <v>7.8805740999999999E-2</v>
      </c>
      <c r="L2760">
        <v>4.1594124000000003E-2</v>
      </c>
      <c r="M2760">
        <v>0.12807020299999999</v>
      </c>
    </row>
    <row r="2761" spans="1:13">
      <c r="A2761" s="9" t="s">
        <v>194</v>
      </c>
      <c r="B2761" s="10" t="s">
        <v>195</v>
      </c>
      <c r="C2761">
        <v>2017</v>
      </c>
      <c r="D2761" t="s">
        <v>26</v>
      </c>
      <c r="E2761" s="3" t="str">
        <v>Unavailable</v>
      </c>
      <c r="F2761" s="3" t="str">
        <v>Unavailable</v>
      </c>
      <c r="G2761" t="str">
        <v>Unavailable</v>
      </c>
      <c r="H2761" t="str">
        <v>Unavailable</v>
      </c>
      <c r="I2761" t="str">
        <v>Unavailable</v>
      </c>
      <c r="J2761" t="str">
        <v>Unavailable</v>
      </c>
      <c r="K2761" t="str">
        <v>Unavailable</v>
      </c>
      <c r="L2761" t="str">
        <v>Unavailable</v>
      </c>
      <c r="M2761" t="str">
        <v>Unavailable</v>
      </c>
    </row>
    <row r="2762" spans="1:13">
      <c r="A2762" s="9" t="s">
        <v>196</v>
      </c>
      <c r="B2762" s="10" t="s">
        <v>197</v>
      </c>
      <c r="C2762">
        <v>2017</v>
      </c>
      <c r="D2762" t="s">
        <v>26</v>
      </c>
      <c r="E2762" s="3">
        <v>591002013</v>
      </c>
      <c r="F2762" s="3">
        <v>297269465</v>
      </c>
      <c r="G2762">
        <v>68086816</v>
      </c>
      <c r="H2762">
        <v>0</v>
      </c>
      <c r="I2762">
        <v>167163414</v>
      </c>
      <c r="J2762">
        <v>296220531</v>
      </c>
      <c r="K2762">
        <v>0.50299230500000003</v>
      </c>
      <c r="L2762">
        <v>0.28284745300000003</v>
      </c>
      <c r="M2762">
        <v>0.50121746499999997</v>
      </c>
    </row>
    <row r="2763" spans="1:13">
      <c r="A2763" s="9" t="s">
        <v>198</v>
      </c>
      <c r="B2763" s="10" t="s">
        <v>199</v>
      </c>
      <c r="C2763">
        <v>2017</v>
      </c>
      <c r="D2763" t="s">
        <v>26</v>
      </c>
      <c r="E2763" s="3">
        <v>164539945</v>
      </c>
      <c r="F2763" s="3">
        <v>50772922</v>
      </c>
      <c r="G2763">
        <v>0</v>
      </c>
      <c r="H2763">
        <v>0</v>
      </c>
      <c r="I2763">
        <v>15541438</v>
      </c>
      <c r="J2763">
        <v>24236478</v>
      </c>
      <c r="K2763">
        <v>0.30857505200000002</v>
      </c>
      <c r="L2763">
        <v>9.4453890999999998E-2</v>
      </c>
      <c r="M2763">
        <v>0.147298445</v>
      </c>
    </row>
    <row r="2764" spans="1:13">
      <c r="A2764" s="9" t="s">
        <v>200</v>
      </c>
      <c r="B2764" s="10" t="s">
        <v>201</v>
      </c>
      <c r="C2764">
        <v>2017</v>
      </c>
      <c r="D2764" t="s">
        <v>26</v>
      </c>
      <c r="E2764" s="3">
        <v>346244000</v>
      </c>
      <c r="F2764" s="3">
        <v>46912000</v>
      </c>
      <c r="G2764">
        <v>8431000</v>
      </c>
      <c r="H2764">
        <v>23137000</v>
      </c>
      <c r="I2764">
        <v>-21860000</v>
      </c>
      <c r="J2764">
        <v>124200000</v>
      </c>
      <c r="K2764">
        <v>0.135488268</v>
      </c>
      <c r="L2764">
        <v>-6.3134668000000005E-2</v>
      </c>
      <c r="M2764">
        <v>0.35511662300000002</v>
      </c>
    </row>
    <row r="2765" spans="1:13">
      <c r="A2765" s="9" t="s">
        <v>202</v>
      </c>
      <c r="B2765" s="10" t="s">
        <v>203</v>
      </c>
      <c r="C2765">
        <v>2017</v>
      </c>
      <c r="D2765" t="s">
        <v>26</v>
      </c>
      <c r="E2765" s="3">
        <v>535393000</v>
      </c>
      <c r="F2765" s="3">
        <v>128475000</v>
      </c>
      <c r="G2765">
        <v>21541159</v>
      </c>
      <c r="H2765">
        <v>0</v>
      </c>
      <c r="I2765">
        <v>93306000</v>
      </c>
      <c r="J2765">
        <v>219476721</v>
      </c>
      <c r="K2765">
        <v>0.239963914</v>
      </c>
      <c r="L2765">
        <v>0.174275719</v>
      </c>
      <c r="M2765">
        <v>0.189380511</v>
      </c>
    </row>
    <row r="2766" spans="1:13">
      <c r="A2766" s="9" t="s">
        <v>204</v>
      </c>
      <c r="B2766" s="10" t="s">
        <v>205</v>
      </c>
      <c r="C2766">
        <v>2017</v>
      </c>
      <c r="D2766" t="s">
        <v>26</v>
      </c>
      <c r="E2766" s="3">
        <v>462669192</v>
      </c>
      <c r="F2766" s="3">
        <v>173217293</v>
      </c>
      <c r="G2766">
        <v>48381493</v>
      </c>
      <c r="H2766">
        <v>44677359</v>
      </c>
      <c r="I2766">
        <v>52505108</v>
      </c>
      <c r="J2766">
        <v>165644463</v>
      </c>
      <c r="K2766">
        <v>0.37438691800000001</v>
      </c>
      <c r="L2766">
        <v>0.11348304300000001</v>
      </c>
      <c r="M2766">
        <v>0.2297006</v>
      </c>
    </row>
    <row r="2767" spans="1:13">
      <c r="A2767" s="9" t="s">
        <v>206</v>
      </c>
      <c r="B2767" s="10" t="s">
        <v>207</v>
      </c>
      <c r="C2767">
        <v>2017</v>
      </c>
      <c r="D2767" t="s">
        <v>26</v>
      </c>
      <c r="E2767" s="3">
        <v>193240132</v>
      </c>
      <c r="F2767" s="3">
        <v>71874271</v>
      </c>
      <c r="G2767">
        <v>7924341</v>
      </c>
      <c r="H2767">
        <v>0</v>
      </c>
      <c r="I2767">
        <v>65703248</v>
      </c>
      <c r="J2767">
        <v>113618286</v>
      </c>
      <c r="K2767">
        <v>0.371942775</v>
      </c>
      <c r="L2767">
        <v>0.34000829599999999</v>
      </c>
      <c r="M2767">
        <v>0.371942775</v>
      </c>
    </row>
    <row r="2768" spans="1:13">
      <c r="A2768" s="9" t="s">
        <v>208</v>
      </c>
      <c r="B2768" s="10" t="s">
        <v>209</v>
      </c>
      <c r="C2768">
        <v>2017</v>
      </c>
      <c r="D2768" t="s">
        <v>26</v>
      </c>
      <c r="E2768" s="3">
        <v>422308973</v>
      </c>
      <c r="F2768" s="3">
        <v>77854702</v>
      </c>
      <c r="G2768">
        <v>4798347</v>
      </c>
      <c r="H2768">
        <v>15379348</v>
      </c>
      <c r="I2768">
        <v>46893873</v>
      </c>
      <c r="J2768">
        <v>86099778</v>
      </c>
      <c r="K2768">
        <v>0.18435483699999999</v>
      </c>
      <c r="L2768">
        <v>0.11104162099999999</v>
      </c>
      <c r="M2768">
        <v>0.15107794299999999</v>
      </c>
    </row>
    <row r="2769" spans="1:13">
      <c r="A2769" s="9" t="s">
        <v>210</v>
      </c>
      <c r="B2769" s="10" t="s">
        <v>211</v>
      </c>
      <c r="C2769">
        <v>2017</v>
      </c>
      <c r="D2769" t="s">
        <v>26</v>
      </c>
      <c r="E2769" s="3">
        <v>42982384</v>
      </c>
      <c r="F2769" s="3">
        <v>11772482</v>
      </c>
      <c r="G2769">
        <v>1970126</v>
      </c>
      <c r="H2769">
        <v>208194</v>
      </c>
      <c r="I2769">
        <v>6648200</v>
      </c>
      <c r="J2769">
        <v>9259642</v>
      </c>
      <c r="K2769">
        <v>0.27389085699999999</v>
      </c>
      <c r="L2769">
        <v>0.15467266800000001</v>
      </c>
      <c r="M2769">
        <v>0.16355367800000001</v>
      </c>
    </row>
    <row r="2770" spans="1:13">
      <c r="A2770" s="9" t="s">
        <v>212</v>
      </c>
      <c r="B2770" s="10" t="s">
        <v>213</v>
      </c>
      <c r="C2770">
        <v>2017</v>
      </c>
      <c r="D2770" t="s">
        <v>26</v>
      </c>
      <c r="E2770" s="3">
        <v>905748000</v>
      </c>
      <c r="F2770" s="3">
        <v>349469000</v>
      </c>
      <c r="G2770">
        <v>14974000</v>
      </c>
      <c r="H2770">
        <v>20354000</v>
      </c>
      <c r="I2770">
        <v>262720000</v>
      </c>
      <c r="J2770">
        <v>448677000</v>
      </c>
      <c r="K2770">
        <v>0.38583469100000001</v>
      </c>
      <c r="L2770">
        <v>0.290058604</v>
      </c>
      <c r="M2770">
        <v>0.50231521400000001</v>
      </c>
    </row>
    <row r="2771" spans="1:13">
      <c r="A2771" s="9" t="s">
        <v>214</v>
      </c>
      <c r="B2771" s="10" t="s">
        <v>215</v>
      </c>
      <c r="C2771">
        <v>2017</v>
      </c>
      <c r="D2771" t="s">
        <v>26</v>
      </c>
      <c r="E2771" s="3">
        <v>748255196</v>
      </c>
      <c r="F2771" s="3">
        <v>191657562</v>
      </c>
      <c r="G2771">
        <v>47883906</v>
      </c>
      <c r="H2771">
        <v>0</v>
      </c>
      <c r="I2771">
        <v>109088274</v>
      </c>
      <c r="J2771">
        <v>334278173</v>
      </c>
      <c r="K2771">
        <v>0.25613930000000001</v>
      </c>
      <c r="L2771">
        <v>0.14579019900000001</v>
      </c>
      <c r="M2771">
        <v>0.17402974600000001</v>
      </c>
    </row>
    <row r="2772" spans="1:13">
      <c r="A2772" s="9" t="s">
        <v>216</v>
      </c>
      <c r="B2772" s="10" t="s">
        <v>217</v>
      </c>
      <c r="C2772">
        <v>2017</v>
      </c>
      <c r="D2772" t="s">
        <v>26</v>
      </c>
      <c r="E2772" s="3">
        <v>1184531000</v>
      </c>
      <c r="F2772" s="3">
        <v>568798000</v>
      </c>
      <c r="G2772">
        <v>12689000</v>
      </c>
      <c r="H2772">
        <v>12913000</v>
      </c>
      <c r="I2772">
        <v>453449000</v>
      </c>
      <c r="J2772">
        <v>681800000</v>
      </c>
      <c r="K2772">
        <v>0.48018836199999998</v>
      </c>
      <c r="L2772">
        <v>0.38280889200000001</v>
      </c>
      <c r="M2772">
        <v>0.57929171999999995</v>
      </c>
    </row>
    <row r="2773" spans="1:13">
      <c r="A2773" s="9" t="s">
        <v>218</v>
      </c>
      <c r="B2773" s="10" t="s">
        <v>219</v>
      </c>
      <c r="C2773">
        <v>2017</v>
      </c>
      <c r="D2773" t="s">
        <v>26</v>
      </c>
      <c r="E2773" s="3">
        <v>625946224</v>
      </c>
      <c r="F2773" s="3">
        <v>273678870</v>
      </c>
      <c r="G2773">
        <v>19665208</v>
      </c>
      <c r="H2773">
        <v>0</v>
      </c>
      <c r="I2773">
        <v>-9500000</v>
      </c>
      <c r="J2773">
        <v>332338641</v>
      </c>
      <c r="K2773">
        <v>0.43722425300000001</v>
      </c>
      <c r="L2773">
        <v>-1.5177023E-2</v>
      </c>
      <c r="M2773">
        <v>0.39082244199999999</v>
      </c>
    </row>
    <row r="2774" spans="1:13">
      <c r="A2774" s="9" t="s">
        <v>220</v>
      </c>
      <c r="B2774" s="10" t="s">
        <v>221</v>
      </c>
      <c r="C2774">
        <v>2017</v>
      </c>
      <c r="D2774" t="s">
        <v>26</v>
      </c>
      <c r="E2774" s="3">
        <v>1063816610</v>
      </c>
      <c r="F2774" s="3">
        <v>423703248</v>
      </c>
      <c r="G2774">
        <v>45189416</v>
      </c>
      <c r="H2774">
        <v>9462372</v>
      </c>
      <c r="I2774">
        <v>370221829</v>
      </c>
      <c r="J2774">
        <v>571731747</v>
      </c>
      <c r="K2774">
        <v>0.39828598700000001</v>
      </c>
      <c r="L2774">
        <v>0.34801283</v>
      </c>
      <c r="M2774">
        <v>0.36124492400000002</v>
      </c>
    </row>
    <row r="2775" spans="1:13">
      <c r="A2775" s="9" t="s">
        <v>222</v>
      </c>
      <c r="B2775" s="10" t="s">
        <v>223</v>
      </c>
      <c r="C2775">
        <v>2017</v>
      </c>
      <c r="D2775" t="s">
        <v>26</v>
      </c>
      <c r="E2775" s="3">
        <v>916617764</v>
      </c>
      <c r="F2775" s="3">
        <v>357473062</v>
      </c>
      <c r="G2775">
        <v>32027514</v>
      </c>
      <c r="H2775">
        <v>6255422</v>
      </c>
      <c r="I2775">
        <v>318874835</v>
      </c>
      <c r="J2775">
        <v>564818596</v>
      </c>
      <c r="K2775">
        <v>0.38999141900000001</v>
      </c>
      <c r="L2775">
        <v>0.34788201499999999</v>
      </c>
      <c r="M2775">
        <v>0.61450466299999995</v>
      </c>
    </row>
    <row r="2776" spans="1:13">
      <c r="A2776" s="9" t="s">
        <v>224</v>
      </c>
      <c r="B2776" s="10" t="s">
        <v>225</v>
      </c>
      <c r="C2776">
        <v>2017</v>
      </c>
      <c r="D2776" t="s">
        <v>26</v>
      </c>
      <c r="E2776" s="3">
        <v>640607000</v>
      </c>
      <c r="F2776" s="3">
        <v>165282000</v>
      </c>
      <c r="G2776">
        <v>51214000</v>
      </c>
      <c r="H2776">
        <v>1760000</v>
      </c>
      <c r="I2776">
        <v>107143000</v>
      </c>
      <c r="J2776">
        <v>207301000</v>
      </c>
      <c r="K2776">
        <v>0.25800842000000002</v>
      </c>
      <c r="L2776">
        <v>0.16725230899999999</v>
      </c>
      <c r="M2776">
        <v>0.19302630200000001</v>
      </c>
    </row>
    <row r="2777" spans="1:13">
      <c r="A2777" s="9" t="s">
        <v>226</v>
      </c>
      <c r="B2777" s="10" t="s">
        <v>227</v>
      </c>
      <c r="C2777">
        <v>2017</v>
      </c>
      <c r="D2777" t="s">
        <v>26</v>
      </c>
      <c r="E2777" s="3">
        <v>166607710</v>
      </c>
      <c r="F2777" s="3">
        <v>6911395</v>
      </c>
      <c r="G2777">
        <v>15199223</v>
      </c>
      <c r="H2777">
        <v>13408442</v>
      </c>
      <c r="I2777">
        <v>-21888219</v>
      </c>
      <c r="J2777">
        <v>81668474</v>
      </c>
      <c r="K2777">
        <v>4.1483043999999997E-2</v>
      </c>
      <c r="L2777">
        <v>-0.13137578699999999</v>
      </c>
      <c r="M2777">
        <v>-4.6989902E-2</v>
      </c>
    </row>
    <row r="2778" spans="1:13">
      <c r="A2778" s="9" t="s">
        <v>228</v>
      </c>
      <c r="B2778" s="10" t="s">
        <v>229</v>
      </c>
      <c r="C2778">
        <v>2017</v>
      </c>
      <c r="D2778" t="s">
        <v>26</v>
      </c>
      <c r="E2778" s="3">
        <v>265894894</v>
      </c>
      <c r="F2778" s="3">
        <v>79470138</v>
      </c>
      <c r="G2778">
        <v>18896931</v>
      </c>
      <c r="H2778">
        <v>11114859</v>
      </c>
      <c r="I2778">
        <v>41110222</v>
      </c>
      <c r="J2778">
        <v>114827842</v>
      </c>
      <c r="K2778">
        <v>0.298878015</v>
      </c>
      <c r="L2778">
        <v>0.15461079899999999</v>
      </c>
      <c r="M2778">
        <v>0.20280600400000001</v>
      </c>
    </row>
    <row r="2779" spans="1:13">
      <c r="A2779" s="9" t="s">
        <v>230</v>
      </c>
      <c r="B2779" s="10" t="s">
        <v>231</v>
      </c>
      <c r="C2779">
        <v>2017</v>
      </c>
      <c r="D2779" t="s">
        <v>26</v>
      </c>
      <c r="E2779" s="3" t="str">
        <v>Unavailable</v>
      </c>
      <c r="F2779" s="3" t="str">
        <v>Unavailable</v>
      </c>
      <c r="G2779" t="str">
        <v>Unavailable</v>
      </c>
      <c r="H2779" t="str">
        <v>Unavailable</v>
      </c>
      <c r="I2779" t="str">
        <v>Unavailable</v>
      </c>
      <c r="J2779" t="str">
        <v>Unavailable</v>
      </c>
      <c r="K2779" t="str">
        <v>Unavailable</v>
      </c>
      <c r="L2779" t="str">
        <v>Unavailable</v>
      </c>
      <c r="M2779" t="str">
        <v>Unavailable</v>
      </c>
    </row>
    <row r="2780" spans="1:13">
      <c r="A2780" s="9" t="s">
        <v>232</v>
      </c>
      <c r="B2780" s="10" t="s">
        <v>233</v>
      </c>
      <c r="C2780">
        <v>2017</v>
      </c>
      <c r="D2780" t="s">
        <v>26</v>
      </c>
      <c r="E2780" s="3">
        <v>8041557339</v>
      </c>
      <c r="F2780" s="3">
        <v>1441868420</v>
      </c>
      <c r="G2780">
        <v>27840546</v>
      </c>
      <c r="H2780">
        <v>14159491</v>
      </c>
      <c r="I2780">
        <v>449497142</v>
      </c>
      <c r="J2780">
        <v>469527644</v>
      </c>
      <c r="K2780">
        <v>0.179302138</v>
      </c>
      <c r="L2780">
        <v>5.5896778000000001E-2</v>
      </c>
      <c r="M2780">
        <v>6.6060365999999995E-2</v>
      </c>
    </row>
    <row r="2781" spans="1:13">
      <c r="A2781" s="9" t="s">
        <v>234</v>
      </c>
      <c r="B2781" s="10" t="s">
        <v>235</v>
      </c>
      <c r="C2781">
        <v>2017</v>
      </c>
      <c r="D2781" t="s">
        <v>26</v>
      </c>
      <c r="E2781" s="3">
        <v>1507137876</v>
      </c>
      <c r="F2781" s="3">
        <v>712167317</v>
      </c>
      <c r="G2781">
        <v>43578116</v>
      </c>
      <c r="H2781">
        <v>4892433</v>
      </c>
      <c r="I2781">
        <v>336733241</v>
      </c>
      <c r="J2781">
        <v>463086728</v>
      </c>
      <c r="K2781">
        <v>0.472529639</v>
      </c>
      <c r="L2781">
        <v>0.22342563800000001</v>
      </c>
      <c r="M2781">
        <v>0.31555838800000002</v>
      </c>
    </row>
    <row r="2782" spans="1:13">
      <c r="A2782" s="9" t="s">
        <v>236</v>
      </c>
      <c r="B2782" s="10" t="s">
        <v>237</v>
      </c>
      <c r="C2782">
        <v>2017</v>
      </c>
      <c r="D2782" t="s">
        <v>26</v>
      </c>
      <c r="E2782" s="3">
        <v>4209780459</v>
      </c>
      <c r="F2782" s="3">
        <v>710328366</v>
      </c>
      <c r="G2782">
        <v>17560766</v>
      </c>
      <c r="H2782">
        <v>2507694</v>
      </c>
      <c r="I2782">
        <v>140138529</v>
      </c>
      <c r="J2782">
        <v>190954560</v>
      </c>
      <c r="K2782">
        <v>0.168732876</v>
      </c>
      <c r="L2782">
        <v>3.3288797000000002E-2</v>
      </c>
      <c r="M2782">
        <v>4.5744289E-2</v>
      </c>
    </row>
    <row r="2783" spans="1:13">
      <c r="A2783" s="9" t="s">
        <v>238</v>
      </c>
      <c r="B2783" s="10" t="s">
        <v>239</v>
      </c>
      <c r="C2783">
        <v>2017</v>
      </c>
      <c r="D2783" t="s">
        <v>26</v>
      </c>
      <c r="E2783" s="3">
        <v>1212076315</v>
      </c>
      <c r="F2783" s="3">
        <v>559084054</v>
      </c>
      <c r="G2783">
        <v>54192127</v>
      </c>
      <c r="H2783">
        <v>1873398</v>
      </c>
      <c r="I2783">
        <v>294976212</v>
      </c>
      <c r="J2783">
        <v>368601966</v>
      </c>
      <c r="K2783">
        <v>0.46126142999999997</v>
      </c>
      <c r="L2783">
        <v>0.24336438899999999</v>
      </c>
      <c r="M2783">
        <v>0.31202929400000001</v>
      </c>
    </row>
    <row r="2784" spans="1:13">
      <c r="A2784" s="9" t="s">
        <v>240</v>
      </c>
      <c r="B2784" s="10" t="s">
        <v>241</v>
      </c>
      <c r="C2784">
        <v>2017</v>
      </c>
      <c r="D2784" t="s">
        <v>26</v>
      </c>
      <c r="E2784" s="3">
        <v>855083581</v>
      </c>
      <c r="F2784" s="3">
        <v>195402409</v>
      </c>
      <c r="G2784">
        <v>105048176</v>
      </c>
      <c r="H2784">
        <v>0</v>
      </c>
      <c r="I2784">
        <v>85296444</v>
      </c>
      <c r="J2784">
        <v>171236441</v>
      </c>
      <c r="K2784">
        <v>0.22851848999999999</v>
      </c>
      <c r="L2784">
        <v>9.9752172E-2</v>
      </c>
      <c r="M2784">
        <v>0.20136427600000001</v>
      </c>
    </row>
    <row r="2785" spans="1:13">
      <c r="A2785" s="9" t="s">
        <v>242</v>
      </c>
      <c r="B2785" s="10" t="s">
        <v>243</v>
      </c>
      <c r="C2785">
        <v>2017</v>
      </c>
      <c r="D2785" t="s">
        <v>26</v>
      </c>
      <c r="E2785" s="3">
        <v>1647979583</v>
      </c>
      <c r="F2785" s="3">
        <v>498858638</v>
      </c>
      <c r="G2785">
        <v>4447277</v>
      </c>
      <c r="H2785">
        <v>13689161</v>
      </c>
      <c r="I2785">
        <v>59131386</v>
      </c>
      <c r="J2785">
        <v>112944196</v>
      </c>
      <c r="K2785">
        <v>0.30270923500000002</v>
      </c>
      <c r="L2785">
        <v>3.5881139999999999E-2</v>
      </c>
      <c r="M2785">
        <v>7.6150749000000004E-2</v>
      </c>
    </row>
    <row r="2786" spans="1:13">
      <c r="A2786" s="9" t="s">
        <v>244</v>
      </c>
      <c r="B2786" s="10" t="s">
        <v>245</v>
      </c>
      <c r="C2786">
        <v>2017</v>
      </c>
      <c r="D2786" t="s">
        <v>26</v>
      </c>
      <c r="E2786" s="3">
        <v>708624453</v>
      </c>
      <c r="F2786" s="3">
        <v>258952644</v>
      </c>
      <c r="G2786">
        <v>13638026</v>
      </c>
      <c r="H2786">
        <v>19567148</v>
      </c>
      <c r="I2786">
        <v>107964805</v>
      </c>
      <c r="J2786">
        <v>187503025</v>
      </c>
      <c r="K2786">
        <v>0.36543001400000003</v>
      </c>
      <c r="L2786">
        <v>0.15235828300000001</v>
      </c>
      <c r="M2786">
        <v>0.26645310799999999</v>
      </c>
    </row>
    <row r="2787" spans="1:13">
      <c r="A2787" s="9" t="s">
        <v>246</v>
      </c>
      <c r="B2787" s="10" t="s">
        <v>247</v>
      </c>
      <c r="C2787">
        <v>2017</v>
      </c>
      <c r="D2787" t="s">
        <v>26</v>
      </c>
      <c r="E2787" s="3">
        <v>1455932275</v>
      </c>
      <c r="F2787" s="3">
        <v>284681676</v>
      </c>
      <c r="G2787">
        <v>20246816</v>
      </c>
      <c r="H2787">
        <v>4723613</v>
      </c>
      <c r="I2787">
        <v>134899198</v>
      </c>
      <c r="J2787">
        <v>190822202</v>
      </c>
      <c r="K2787">
        <v>0.195532224</v>
      </c>
      <c r="L2787">
        <v>9.2654858000000007E-2</v>
      </c>
      <c r="M2787">
        <v>0.12919633599999999</v>
      </c>
    </row>
    <row r="2788" spans="1:13">
      <c r="A2788" s="9" t="s">
        <v>248</v>
      </c>
      <c r="B2788" s="10" t="s">
        <v>249</v>
      </c>
      <c r="C2788">
        <v>2017</v>
      </c>
      <c r="D2788" t="s">
        <v>26</v>
      </c>
      <c r="E2788" s="3">
        <v>1629429607</v>
      </c>
      <c r="F2788" s="3">
        <v>764907321</v>
      </c>
      <c r="G2788">
        <v>82069895</v>
      </c>
      <c r="H2788">
        <v>11997126</v>
      </c>
      <c r="I2788">
        <v>300082828</v>
      </c>
      <c r="J2788">
        <v>387894829</v>
      </c>
      <c r="K2788">
        <v>0.469432566</v>
      </c>
      <c r="L2788">
        <v>0.18416434000000001</v>
      </c>
      <c r="M2788">
        <v>0.22532247799999999</v>
      </c>
    </row>
    <row r="2789" spans="1:13">
      <c r="A2789" s="9" t="s">
        <v>250</v>
      </c>
      <c r="B2789" s="10" t="s">
        <v>251</v>
      </c>
      <c r="C2789">
        <v>2017</v>
      </c>
      <c r="D2789" t="s">
        <v>26</v>
      </c>
      <c r="E2789" s="3">
        <v>483603750</v>
      </c>
      <c r="F2789" s="3">
        <v>130511136</v>
      </c>
      <c r="G2789">
        <v>0</v>
      </c>
      <c r="H2789">
        <v>0</v>
      </c>
      <c r="I2789">
        <v>90866225</v>
      </c>
      <c r="J2789">
        <v>130511136</v>
      </c>
      <c r="K2789">
        <v>0.269872051</v>
      </c>
      <c r="L2789">
        <v>0.187893963</v>
      </c>
      <c r="M2789">
        <v>0.269872051</v>
      </c>
    </row>
    <row r="2790" spans="1:13">
      <c r="A2790" s="9" t="s">
        <v>252</v>
      </c>
      <c r="B2790" s="10" t="s">
        <v>253</v>
      </c>
      <c r="C2790">
        <v>2017</v>
      </c>
      <c r="D2790" t="s">
        <v>26</v>
      </c>
      <c r="E2790" s="3">
        <v>1752507483</v>
      </c>
      <c r="F2790" s="3">
        <v>217481385</v>
      </c>
      <c r="G2790">
        <v>8096659</v>
      </c>
      <c r="H2790">
        <v>29620797</v>
      </c>
      <c r="I2790">
        <v>31543923</v>
      </c>
      <c r="J2790">
        <v>84281225</v>
      </c>
      <c r="K2790">
        <v>0.124097265</v>
      </c>
      <c r="L2790">
        <v>1.7999309000000002E-2</v>
      </c>
      <c r="M2790">
        <v>4.8079436000000003E-2</v>
      </c>
    </row>
    <row r="2791" spans="1:13">
      <c r="A2791" s="9" t="s">
        <v>254</v>
      </c>
      <c r="B2791" s="10" t="s">
        <v>255</v>
      </c>
      <c r="C2791">
        <v>2017</v>
      </c>
      <c r="D2791" t="s">
        <v>26</v>
      </c>
      <c r="E2791" s="3">
        <v>569525126</v>
      </c>
      <c r="F2791" s="3">
        <v>218714955</v>
      </c>
      <c r="G2791">
        <v>21512720</v>
      </c>
      <c r="H2791">
        <v>90939700</v>
      </c>
      <c r="I2791">
        <v>114759757</v>
      </c>
      <c r="J2791">
        <v>218714955</v>
      </c>
      <c r="K2791">
        <v>0.384030388</v>
      </c>
      <c r="L2791">
        <v>0.20150077999999999</v>
      </c>
      <c r="M2791">
        <v>0.384030388</v>
      </c>
    </row>
    <row r="2792" spans="1:13">
      <c r="A2792" s="9" t="s">
        <v>256</v>
      </c>
      <c r="B2792" s="10" t="s">
        <v>257</v>
      </c>
      <c r="C2792">
        <v>2017</v>
      </c>
      <c r="D2792" t="s">
        <v>26</v>
      </c>
      <c r="E2792" s="3">
        <v>4379026023</v>
      </c>
      <c r="F2792" s="3">
        <v>1230622805</v>
      </c>
      <c r="G2792">
        <v>385739973</v>
      </c>
      <c r="H2792">
        <v>0</v>
      </c>
      <c r="I2792">
        <v>656166762</v>
      </c>
      <c r="J2792">
        <v>948106377</v>
      </c>
      <c r="K2792">
        <v>0.28102660200000001</v>
      </c>
      <c r="L2792">
        <v>0.14984308399999999</v>
      </c>
      <c r="M2792">
        <v>0.1974398</v>
      </c>
    </row>
    <row r="2793" spans="1:13">
      <c r="A2793" s="9" t="s">
        <v>258</v>
      </c>
      <c r="B2793" s="10" t="s">
        <v>259</v>
      </c>
      <c r="C2793">
        <v>2017</v>
      </c>
      <c r="D2793" t="s">
        <v>26</v>
      </c>
      <c r="E2793" s="3">
        <v>555911415</v>
      </c>
      <c r="F2793" s="3">
        <v>108435311</v>
      </c>
      <c r="G2793">
        <v>-14368120</v>
      </c>
      <c r="H2793">
        <v>14099143</v>
      </c>
      <c r="I2793">
        <v>49435153</v>
      </c>
      <c r="J2793">
        <v>71593648</v>
      </c>
      <c r="K2793">
        <v>0.19505861599999999</v>
      </c>
      <c r="L2793">
        <v>8.8926314000000006E-2</v>
      </c>
      <c r="M2793">
        <v>0.128786073</v>
      </c>
    </row>
    <row r="2794" spans="1:13">
      <c r="A2794" s="9" t="s">
        <v>260</v>
      </c>
      <c r="B2794" s="10" t="s">
        <v>261</v>
      </c>
      <c r="C2794">
        <v>2017</v>
      </c>
      <c r="D2794" t="s">
        <v>26</v>
      </c>
      <c r="E2794" s="3" t="str">
        <v>Unavailable</v>
      </c>
      <c r="F2794" s="3" t="str">
        <v>Unavailable</v>
      </c>
      <c r="G2794" t="str">
        <v>Unavailable</v>
      </c>
      <c r="H2794" t="str">
        <v>Unavailable</v>
      </c>
      <c r="I2794" t="str">
        <v>Unavailable</v>
      </c>
      <c r="J2794" t="str">
        <v>Unavailable</v>
      </c>
      <c r="K2794" t="str">
        <v>Unavailable</v>
      </c>
      <c r="L2794" t="str">
        <v>Unavailable</v>
      </c>
      <c r="M2794" t="str">
        <v>Unavailable</v>
      </c>
    </row>
    <row r="2795" spans="1:13">
      <c r="A2795" s="9" t="s">
        <v>262</v>
      </c>
      <c r="B2795" s="10" t="s">
        <v>263</v>
      </c>
      <c r="C2795">
        <v>2017</v>
      </c>
      <c r="D2795" t="s">
        <v>26</v>
      </c>
      <c r="E2795" s="3" t="str">
        <v>Unavailable</v>
      </c>
      <c r="F2795" s="3" t="str">
        <v>Unavailable</v>
      </c>
      <c r="G2795" t="str">
        <v>Unavailable</v>
      </c>
      <c r="H2795" t="str">
        <v>Unavailable</v>
      </c>
      <c r="I2795" t="str">
        <v>Unavailable</v>
      </c>
      <c r="J2795" t="str">
        <v>Unavailable</v>
      </c>
      <c r="K2795" t="str">
        <v>Unavailable</v>
      </c>
      <c r="L2795" t="str">
        <v>Unavailable</v>
      </c>
      <c r="M2795" t="str">
        <v>Unavailable</v>
      </c>
    </row>
    <row r="2796" spans="1:13">
      <c r="A2796" s="9" t="s">
        <v>264</v>
      </c>
      <c r="B2796" s="10" t="s">
        <v>265</v>
      </c>
      <c r="C2796">
        <v>2017</v>
      </c>
      <c r="D2796" t="s">
        <v>26</v>
      </c>
      <c r="E2796" s="3" t="str">
        <v>Unavailable</v>
      </c>
      <c r="F2796" s="3" t="str">
        <v>Unavailable</v>
      </c>
      <c r="G2796" t="str">
        <v>Unavailable</v>
      </c>
      <c r="H2796" t="str">
        <v>Unavailable</v>
      </c>
      <c r="I2796" t="str">
        <v>Unavailable</v>
      </c>
      <c r="J2796" t="str">
        <v>Unavailable</v>
      </c>
      <c r="K2796" t="str">
        <v>Unavailable</v>
      </c>
      <c r="L2796" t="str">
        <v>Unavailable</v>
      </c>
      <c r="M2796" t="str">
        <v>Unavailable</v>
      </c>
    </row>
    <row r="2797" spans="1:13">
      <c r="A2797" s="9" t="s">
        <v>266</v>
      </c>
      <c r="B2797" s="10" t="s">
        <v>267</v>
      </c>
      <c r="C2797">
        <v>2017</v>
      </c>
      <c r="D2797" t="s">
        <v>26</v>
      </c>
      <c r="E2797" s="3" t="str">
        <v>Unavailable</v>
      </c>
      <c r="F2797" s="3" t="str">
        <v>Unavailable</v>
      </c>
      <c r="G2797" t="str">
        <v>Unavailable</v>
      </c>
      <c r="H2797" t="str">
        <v>Unavailable</v>
      </c>
      <c r="I2797" t="str">
        <v>Unavailable</v>
      </c>
      <c r="J2797" t="str">
        <v>Unavailable</v>
      </c>
      <c r="K2797" t="str">
        <v>Unavailable</v>
      </c>
      <c r="L2797" t="str">
        <v>Unavailable</v>
      </c>
      <c r="M2797" t="str">
        <v>Unavailable</v>
      </c>
    </row>
    <row r="2798" spans="1:13">
      <c r="A2798" s="9" t="s">
        <v>268</v>
      </c>
      <c r="B2798" s="10" t="s">
        <v>269</v>
      </c>
      <c r="C2798">
        <v>2017</v>
      </c>
      <c r="D2798" t="s">
        <v>26</v>
      </c>
      <c r="E2798" s="3">
        <v>315010000</v>
      </c>
      <c r="F2798" s="3">
        <v>209914000</v>
      </c>
      <c r="G2798">
        <v>60179000</v>
      </c>
      <c r="H2798">
        <v>4057000</v>
      </c>
      <c r="I2798">
        <v>132484000</v>
      </c>
      <c r="J2798">
        <v>173655000</v>
      </c>
      <c r="K2798">
        <v>0.66637249600000004</v>
      </c>
      <c r="L2798">
        <v>0.42057077599999998</v>
      </c>
      <c r="M2798">
        <v>0.54895717600000005</v>
      </c>
    </row>
    <row r="2799" spans="1:13">
      <c r="A2799" s="9" t="s">
        <v>270</v>
      </c>
      <c r="B2799" s="10" t="s">
        <v>271</v>
      </c>
      <c r="C2799">
        <v>2017</v>
      </c>
      <c r="D2799" t="s">
        <v>26</v>
      </c>
      <c r="E2799" s="3">
        <v>6045835000</v>
      </c>
      <c r="F2799" s="3">
        <v>1032838000</v>
      </c>
      <c r="G2799">
        <v>62759000</v>
      </c>
      <c r="H2799">
        <v>270302000</v>
      </c>
      <c r="I2799">
        <v>800313000</v>
      </c>
      <c r="J2799">
        <v>2005979000</v>
      </c>
      <c r="K2799">
        <v>0.17083463199999999</v>
      </c>
      <c r="L2799">
        <v>0.13237427099999999</v>
      </c>
      <c r="M2799">
        <v>0.34624861600000001</v>
      </c>
    </row>
    <row r="2800" spans="1:13">
      <c r="A2800" s="9" t="s">
        <v>272</v>
      </c>
      <c r="B2800" s="10" t="s">
        <v>273</v>
      </c>
      <c r="C2800">
        <v>2017</v>
      </c>
      <c r="D2800" t="s">
        <v>26</v>
      </c>
      <c r="E2800" s="3">
        <v>2585531000</v>
      </c>
      <c r="F2800" s="3">
        <v>728577000</v>
      </c>
      <c r="G2800">
        <v>93234000</v>
      </c>
      <c r="H2800">
        <v>747000</v>
      </c>
      <c r="I2800">
        <v>501500000</v>
      </c>
      <c r="J2800">
        <v>616444000</v>
      </c>
      <c r="K2800">
        <v>0.28179008500000002</v>
      </c>
      <c r="L2800">
        <v>0.19396402500000001</v>
      </c>
      <c r="M2800">
        <v>0.33084693199999998</v>
      </c>
    </row>
    <row r="2801" spans="1:13">
      <c r="A2801" s="9" t="s">
        <v>274</v>
      </c>
      <c r="B2801" s="10" t="s">
        <v>275</v>
      </c>
      <c r="C2801">
        <v>2017</v>
      </c>
      <c r="D2801" t="s">
        <v>26</v>
      </c>
      <c r="E2801" s="3">
        <v>1127530000</v>
      </c>
      <c r="F2801" s="3">
        <v>171532000</v>
      </c>
      <c r="G2801">
        <v>98793000</v>
      </c>
      <c r="H2801">
        <v>9873000</v>
      </c>
      <c r="I2801">
        <v>78910000</v>
      </c>
      <c r="J2801">
        <v>221540000</v>
      </c>
      <c r="K2801">
        <v>0.152130764</v>
      </c>
      <c r="L2801">
        <v>6.9984833999999996E-2</v>
      </c>
      <c r="M2801">
        <v>0.100268729</v>
      </c>
    </row>
    <row r="2802" spans="1:13">
      <c r="A2802" s="9" t="s">
        <v>276</v>
      </c>
      <c r="B2802" s="10" t="s">
        <v>277</v>
      </c>
      <c r="C2802">
        <v>2017</v>
      </c>
      <c r="D2802" t="s">
        <v>26</v>
      </c>
      <c r="E2802" s="3">
        <v>1212329807</v>
      </c>
      <c r="F2802" s="3">
        <v>79491327</v>
      </c>
      <c r="G2802">
        <v>9336269</v>
      </c>
      <c r="H2802">
        <v>5631383</v>
      </c>
      <c r="I2802">
        <v>29820145</v>
      </c>
      <c r="J2802">
        <v>82673033</v>
      </c>
      <c r="K2802">
        <v>6.5569060999999998E-2</v>
      </c>
      <c r="L2802">
        <v>2.4597386999999998E-2</v>
      </c>
      <c r="M2802">
        <v>6.8428585E-2</v>
      </c>
    </row>
    <row r="2803" spans="1:13">
      <c r="A2803" s="9" t="s">
        <v>278</v>
      </c>
      <c r="B2803" s="10" t="s">
        <v>279</v>
      </c>
      <c r="C2803">
        <v>2017</v>
      </c>
      <c r="D2803" t="s">
        <v>26</v>
      </c>
      <c r="E2803" s="3">
        <v>330528080</v>
      </c>
      <c r="F2803" s="3">
        <v>126051686</v>
      </c>
      <c r="G2803">
        <v>21243762</v>
      </c>
      <c r="H2803">
        <v>2434014</v>
      </c>
      <c r="I2803">
        <v>24553434</v>
      </c>
      <c r="J2803">
        <v>32585434</v>
      </c>
      <c r="K2803">
        <v>0.38136452999999998</v>
      </c>
      <c r="L2803">
        <v>7.4285471000000006E-2</v>
      </c>
      <c r="M2803">
        <v>9.2594333000000001E-2</v>
      </c>
    </row>
    <row r="2804" spans="1:13">
      <c r="A2804" s="9" t="s">
        <v>280</v>
      </c>
      <c r="B2804" s="10" t="s">
        <v>281</v>
      </c>
      <c r="C2804">
        <v>2017</v>
      </c>
      <c r="D2804" t="s">
        <v>26</v>
      </c>
      <c r="E2804" s="3">
        <v>43328029</v>
      </c>
      <c r="F2804" s="3">
        <v>-10369628</v>
      </c>
      <c r="G2804">
        <v>15698476</v>
      </c>
      <c r="H2804">
        <v>525144</v>
      </c>
      <c r="I2804">
        <v>-27764744</v>
      </c>
      <c r="J2804">
        <v>6221333</v>
      </c>
      <c r="K2804">
        <v>-0.239328403</v>
      </c>
      <c r="L2804">
        <v>-0.64080330100000005</v>
      </c>
      <c r="M2804">
        <v>-0.62060519800000002</v>
      </c>
    </row>
    <row r="2805" spans="1:13">
      <c r="A2805" s="9" t="s">
        <v>282</v>
      </c>
      <c r="B2805" s="10" t="s">
        <v>283</v>
      </c>
      <c r="C2805">
        <v>2017</v>
      </c>
      <c r="D2805" t="s">
        <v>26</v>
      </c>
      <c r="E2805" s="3">
        <v>86638934</v>
      </c>
      <c r="F2805" s="3">
        <v>-5583334</v>
      </c>
      <c r="G2805">
        <v>22537673</v>
      </c>
      <c r="H2805">
        <v>45935682</v>
      </c>
      <c r="I2805">
        <v>-52753898</v>
      </c>
      <c r="J2805">
        <v>-32070974</v>
      </c>
      <c r="K2805">
        <v>-6.4443706000000003E-2</v>
      </c>
      <c r="L2805">
        <v>-0.608893664</v>
      </c>
      <c r="M2805">
        <v>-6.4443706000000003E-2</v>
      </c>
    </row>
    <row r="2806" spans="1:13">
      <c r="A2806" s="9" t="s">
        <v>284</v>
      </c>
      <c r="B2806" s="10" t="s">
        <v>285</v>
      </c>
      <c r="C2806">
        <v>2017</v>
      </c>
      <c r="D2806" t="s">
        <v>26</v>
      </c>
      <c r="E2806" s="3">
        <v>612297626</v>
      </c>
      <c r="F2806" s="3">
        <v>175428392</v>
      </c>
      <c r="G2806">
        <v>20963363</v>
      </c>
      <c r="H2806">
        <v>0</v>
      </c>
      <c r="I2806">
        <v>111220669</v>
      </c>
      <c r="J2806">
        <v>155363368</v>
      </c>
      <c r="K2806">
        <v>0.28650836600000001</v>
      </c>
      <c r="L2806">
        <v>0.181644782</v>
      </c>
      <c r="M2806">
        <v>0.25736162200000001</v>
      </c>
    </row>
    <row r="2807" spans="1:13">
      <c r="A2807" s="9" t="s">
        <v>286</v>
      </c>
      <c r="B2807" s="10" t="s">
        <v>287</v>
      </c>
      <c r="C2807">
        <v>2017</v>
      </c>
      <c r="D2807" t="s">
        <v>26</v>
      </c>
      <c r="E2807" s="3" t="str">
        <v>Unavailable</v>
      </c>
      <c r="F2807" s="3" t="str">
        <v>Unavailable</v>
      </c>
      <c r="G2807" t="str">
        <v>Unavailable</v>
      </c>
      <c r="H2807" t="str">
        <v>Unavailable</v>
      </c>
      <c r="I2807" t="str">
        <v>Unavailable</v>
      </c>
      <c r="J2807" t="str">
        <v>Unavailable</v>
      </c>
      <c r="K2807" t="str">
        <v>Unavailable</v>
      </c>
      <c r="L2807" t="str">
        <v>Unavailable</v>
      </c>
      <c r="M2807" t="str">
        <v>Unavailable</v>
      </c>
    </row>
    <row r="2808" spans="1:13">
      <c r="A2808" s="9" t="s">
        <v>288</v>
      </c>
      <c r="B2808" s="10" t="s">
        <v>289</v>
      </c>
      <c r="C2808">
        <v>2017</v>
      </c>
      <c r="D2808" t="s">
        <v>26</v>
      </c>
      <c r="E2808" s="3">
        <v>1887830210</v>
      </c>
      <c r="F2808" s="3">
        <v>615918312</v>
      </c>
      <c r="G2808">
        <v>143264078</v>
      </c>
      <c r="H2808">
        <v>37562610</v>
      </c>
      <c r="I2808">
        <v>-324015177</v>
      </c>
      <c r="J2808">
        <v>-90147556</v>
      </c>
      <c r="K2808">
        <v>0.32625725999999999</v>
      </c>
      <c r="L2808">
        <v>-0.171633643</v>
      </c>
      <c r="M2808">
        <v>-0.108095285</v>
      </c>
    </row>
    <row r="2809" spans="1:13">
      <c r="A2809" s="9" t="s">
        <v>290</v>
      </c>
      <c r="B2809" s="10" t="s">
        <v>291</v>
      </c>
      <c r="C2809">
        <v>2017</v>
      </c>
      <c r="D2809" t="s">
        <v>26</v>
      </c>
      <c r="E2809" s="3">
        <v>272947000</v>
      </c>
      <c r="F2809" s="3">
        <v>256404000</v>
      </c>
      <c r="G2809">
        <v>16006000</v>
      </c>
      <c r="H2809">
        <v>0</v>
      </c>
      <c r="I2809">
        <v>169578000</v>
      </c>
      <c r="J2809">
        <v>0</v>
      </c>
      <c r="K2809">
        <v>0.939391164</v>
      </c>
      <c r="L2809">
        <v>0.62128545099999999</v>
      </c>
      <c r="M2809">
        <v>0.63424401100000005</v>
      </c>
    </row>
    <row r="2810" spans="1:13">
      <c r="A2810" s="9" t="s">
        <v>292</v>
      </c>
      <c r="B2810" s="10" t="s">
        <v>293</v>
      </c>
      <c r="C2810">
        <v>2017</v>
      </c>
      <c r="D2810" t="s">
        <v>26</v>
      </c>
      <c r="E2810" s="3">
        <v>70386329</v>
      </c>
      <c r="F2810" s="3">
        <v>55953319</v>
      </c>
      <c r="G2810">
        <v>23771629</v>
      </c>
      <c r="H2810">
        <v>0</v>
      </c>
      <c r="I2810">
        <v>26297783</v>
      </c>
      <c r="J2810">
        <v>29245952</v>
      </c>
      <c r="K2810">
        <v>0.79494583399999996</v>
      </c>
      <c r="L2810">
        <v>0.37362060800000002</v>
      </c>
      <c r="M2810">
        <v>1.373620608</v>
      </c>
    </row>
    <row r="2811" spans="1:13">
      <c r="A2811" s="9" t="s">
        <v>294</v>
      </c>
      <c r="B2811" s="10" t="s">
        <v>295</v>
      </c>
      <c r="C2811">
        <v>2017</v>
      </c>
      <c r="D2811" t="s">
        <v>26</v>
      </c>
      <c r="E2811" s="3" t="str">
        <v>Unavailable</v>
      </c>
      <c r="F2811" s="3" t="str">
        <v>Unavailable</v>
      </c>
      <c r="G2811" t="str">
        <v>Unavailable</v>
      </c>
      <c r="H2811" t="str">
        <v>Unavailable</v>
      </c>
      <c r="I2811" t="str">
        <v>Unavailable</v>
      </c>
      <c r="J2811" t="str">
        <v>Unavailable</v>
      </c>
      <c r="K2811" t="str">
        <v>Unavailable</v>
      </c>
      <c r="L2811" t="str">
        <v>Unavailable</v>
      </c>
      <c r="M2811" t="str">
        <v>Unavailable</v>
      </c>
    </row>
    <row r="2812" spans="1:13">
      <c r="A2812" s="9" t="s">
        <v>296</v>
      </c>
      <c r="B2812" s="10" t="s">
        <v>297</v>
      </c>
      <c r="C2812">
        <v>2017</v>
      </c>
      <c r="D2812" t="s">
        <v>26</v>
      </c>
      <c r="E2812" s="3">
        <v>457055605</v>
      </c>
      <c r="F2812" s="3">
        <v>272054251</v>
      </c>
      <c r="G2812">
        <v>22753223</v>
      </c>
      <c r="H2812">
        <v>1291351</v>
      </c>
      <c r="I2812">
        <v>180894893</v>
      </c>
      <c r="J2812">
        <v>251983786</v>
      </c>
      <c r="K2812">
        <v>0.59523228299999997</v>
      </c>
      <c r="L2812">
        <v>0.39578311900000002</v>
      </c>
      <c r="M2812">
        <v>0.57484539800000001</v>
      </c>
    </row>
    <row r="2813" spans="1:13">
      <c r="A2813" s="9" t="s">
        <v>298</v>
      </c>
      <c r="B2813" s="10" t="s">
        <v>299</v>
      </c>
      <c r="C2813">
        <v>2017</v>
      </c>
      <c r="D2813" t="s">
        <v>26</v>
      </c>
      <c r="E2813" s="3">
        <v>563356741</v>
      </c>
      <c r="F2813" s="3">
        <v>308453246</v>
      </c>
      <c r="G2813">
        <v>0</v>
      </c>
      <c r="H2813">
        <v>0</v>
      </c>
      <c r="I2813">
        <v>266089558</v>
      </c>
      <c r="J2813">
        <v>288790633</v>
      </c>
      <c r="K2813">
        <v>0.54752738999999995</v>
      </c>
      <c r="L2813">
        <v>0.47232870199999999</v>
      </c>
      <c r="M2813">
        <v>0.51262479400000005</v>
      </c>
    </row>
    <row r="2814" spans="1:13">
      <c r="A2814" s="9" t="s">
        <v>300</v>
      </c>
      <c r="B2814" s="10" t="s">
        <v>301</v>
      </c>
      <c r="C2814">
        <v>2017</v>
      </c>
      <c r="D2814" t="s">
        <v>26</v>
      </c>
      <c r="E2814" s="3">
        <v>486003825</v>
      </c>
      <c r="F2814" s="3">
        <v>104551207</v>
      </c>
      <c r="G2814">
        <v>8107279</v>
      </c>
      <c r="H2814">
        <v>0</v>
      </c>
      <c r="I2814">
        <v>52576327</v>
      </c>
      <c r="J2814">
        <v>91578013</v>
      </c>
      <c r="K2814">
        <v>0.21512424699999999</v>
      </c>
      <c r="L2814">
        <v>0.108180891</v>
      </c>
      <c r="M2814">
        <v>0.21512424699999999</v>
      </c>
    </row>
    <row r="2815" spans="1:13">
      <c r="A2815" s="9" t="s">
        <v>302</v>
      </c>
      <c r="B2815" s="10" t="s">
        <v>303</v>
      </c>
      <c r="C2815">
        <v>2017</v>
      </c>
      <c r="D2815" t="s">
        <v>26</v>
      </c>
      <c r="E2815" s="3">
        <v>7371878</v>
      </c>
      <c r="F2815" s="3">
        <v>2691032</v>
      </c>
      <c r="G2815">
        <v>5035271</v>
      </c>
      <c r="H2815">
        <v>0</v>
      </c>
      <c r="I2815">
        <v>3986840</v>
      </c>
      <c r="J2815">
        <v>5238230</v>
      </c>
      <c r="K2815">
        <v>0.365040225</v>
      </c>
      <c r="L2815">
        <v>0.54081741500000002</v>
      </c>
      <c r="M2815">
        <v>0.365040225</v>
      </c>
    </row>
    <row r="2816" spans="1:13">
      <c r="A2816" s="9" t="s">
        <v>304</v>
      </c>
      <c r="B2816" s="10" t="s">
        <v>305</v>
      </c>
      <c r="C2816">
        <v>2017</v>
      </c>
      <c r="D2816" t="s">
        <v>26</v>
      </c>
      <c r="E2816" s="3">
        <v>19223713</v>
      </c>
      <c r="F2816" s="3">
        <v>-2522436</v>
      </c>
      <c r="G2816">
        <v>7110138</v>
      </c>
      <c r="H2816">
        <v>0</v>
      </c>
      <c r="I2816">
        <v>-110990588</v>
      </c>
      <c r="J2816">
        <v>-25522436</v>
      </c>
      <c r="K2816">
        <v>-0.13121481800000001</v>
      </c>
      <c r="L2816">
        <v>-5.7736290590000001</v>
      </c>
      <c r="M2816">
        <v>-1.3276538200000001</v>
      </c>
    </row>
    <row r="2817" spans="1:13">
      <c r="A2817" s="9" t="s">
        <v>306</v>
      </c>
      <c r="B2817" s="10" t="s">
        <v>307</v>
      </c>
      <c r="C2817">
        <v>2017</v>
      </c>
      <c r="D2817" t="s">
        <v>26</v>
      </c>
      <c r="E2817" s="3">
        <v>122253260</v>
      </c>
      <c r="F2817" s="3">
        <v>28298135</v>
      </c>
      <c r="G2817">
        <v>5086025</v>
      </c>
      <c r="H2817">
        <v>0</v>
      </c>
      <c r="I2817">
        <v>8895853</v>
      </c>
      <c r="J2817">
        <v>13949905</v>
      </c>
      <c r="K2817">
        <v>0.23147141399999999</v>
      </c>
      <c r="L2817">
        <v>7.2765773000000006E-2</v>
      </c>
      <c r="M2817">
        <v>9.0856120999999998E-2</v>
      </c>
    </row>
    <row r="2818" spans="1:13">
      <c r="A2818" s="9" t="s">
        <v>308</v>
      </c>
      <c r="B2818" s="10" t="s">
        <v>309</v>
      </c>
      <c r="C2818">
        <v>2017</v>
      </c>
      <c r="D2818" t="s">
        <v>26</v>
      </c>
      <c r="E2818" s="3" t="str">
        <v>Unavailable</v>
      </c>
      <c r="F2818" s="3" t="str">
        <v>Unavailable</v>
      </c>
      <c r="G2818" t="str">
        <v>Unavailable</v>
      </c>
      <c r="H2818" t="str">
        <v>Unavailable</v>
      </c>
      <c r="I2818" t="str">
        <v>Unavailable</v>
      </c>
      <c r="J2818" t="str">
        <v>Unavailable</v>
      </c>
      <c r="K2818" t="str">
        <v>Unavailable</v>
      </c>
      <c r="L2818" t="str">
        <v>Unavailable</v>
      </c>
      <c r="M2818" t="str">
        <v>Unavailable</v>
      </c>
    </row>
    <row r="2819" spans="1:13">
      <c r="A2819" s="9" t="s">
        <v>310</v>
      </c>
      <c r="B2819" s="10" t="s">
        <v>311</v>
      </c>
      <c r="C2819">
        <v>2017</v>
      </c>
      <c r="D2819" t="s">
        <v>26</v>
      </c>
      <c r="E2819" s="3" t="str">
        <v>Unavailable</v>
      </c>
      <c r="F2819" s="3" t="str">
        <v>Unavailable</v>
      </c>
      <c r="G2819" t="str">
        <v>Unavailable</v>
      </c>
      <c r="H2819" t="str">
        <v>Unavailable</v>
      </c>
      <c r="I2819" t="str">
        <v>Unavailable</v>
      </c>
      <c r="J2819" t="str">
        <v>Unavailable</v>
      </c>
      <c r="K2819" t="str">
        <v>Unavailable</v>
      </c>
      <c r="L2819" t="str">
        <v>Unavailable</v>
      </c>
      <c r="M2819" t="str">
        <v>Unavailable</v>
      </c>
    </row>
    <row r="2820" spans="1:13">
      <c r="A2820" s="9" t="s">
        <v>312</v>
      </c>
      <c r="B2820" s="10" t="s">
        <v>313</v>
      </c>
      <c r="C2820">
        <v>2017</v>
      </c>
      <c r="D2820" t="s">
        <v>26</v>
      </c>
      <c r="E2820" s="3" t="str">
        <v>Unavailable</v>
      </c>
      <c r="F2820" s="3" t="str">
        <v>Unavailable</v>
      </c>
      <c r="G2820" t="str">
        <v>Unavailable</v>
      </c>
      <c r="H2820" t="str">
        <v>Unavailable</v>
      </c>
      <c r="I2820" t="str">
        <v>Unavailable</v>
      </c>
      <c r="J2820" t="str">
        <v>Unavailable</v>
      </c>
      <c r="K2820" t="str">
        <v>Unavailable</v>
      </c>
      <c r="L2820" t="str">
        <v>Unavailable</v>
      </c>
      <c r="M2820" t="str">
        <v>Unavailable</v>
      </c>
    </row>
    <row r="2821" spans="1:13">
      <c r="A2821" s="9" t="s">
        <v>314</v>
      </c>
      <c r="B2821" s="10" t="s">
        <v>315</v>
      </c>
      <c r="C2821">
        <v>2017</v>
      </c>
      <c r="D2821" t="s">
        <v>26</v>
      </c>
      <c r="E2821" s="3">
        <v>289480888</v>
      </c>
      <c r="F2821" s="3">
        <v>237978588</v>
      </c>
      <c r="G2821">
        <v>1445954</v>
      </c>
      <c r="H2821">
        <v>26423135</v>
      </c>
      <c r="I2821">
        <v>210161467</v>
      </c>
      <c r="J2821">
        <v>254176341</v>
      </c>
      <c r="K2821">
        <v>0.82208739099999995</v>
      </c>
      <c r="L2821">
        <v>0.72599427400000005</v>
      </c>
      <c r="M2821">
        <v>0.80621413600000003</v>
      </c>
    </row>
    <row r="2822" spans="1:13">
      <c r="A2822" s="9" t="s">
        <v>316</v>
      </c>
      <c r="B2822" s="10" t="s">
        <v>317</v>
      </c>
      <c r="C2822">
        <v>2017</v>
      </c>
      <c r="D2822" t="s">
        <v>26</v>
      </c>
      <c r="E2822" s="3">
        <v>136612212</v>
      </c>
      <c r="F2822" s="3">
        <v>35901335</v>
      </c>
      <c r="G2822">
        <v>10702448</v>
      </c>
      <c r="H2822">
        <v>0</v>
      </c>
      <c r="I2822">
        <v>8688912</v>
      </c>
      <c r="J2822">
        <v>15392300</v>
      </c>
      <c r="K2822">
        <v>0.26279740600000001</v>
      </c>
      <c r="L2822">
        <v>6.3602747000000001E-2</v>
      </c>
      <c r="M2822">
        <v>7.9499715999999998E-2</v>
      </c>
    </row>
    <row r="2823" spans="1:13">
      <c r="A2823" s="9" t="s">
        <v>318</v>
      </c>
      <c r="B2823" s="10" t="s">
        <v>319</v>
      </c>
      <c r="C2823">
        <v>2017</v>
      </c>
      <c r="D2823" t="s">
        <v>26</v>
      </c>
      <c r="E2823" s="3">
        <v>4766276071</v>
      </c>
      <c r="F2823" s="3">
        <v>853895595</v>
      </c>
      <c r="G2823">
        <v>144078219</v>
      </c>
      <c r="H2823">
        <v>0</v>
      </c>
      <c r="I2823">
        <v>433306910</v>
      </c>
      <c r="J2823">
        <v>571386916</v>
      </c>
      <c r="K2823">
        <v>0.17915361599999999</v>
      </c>
      <c r="L2823">
        <v>9.0910996999999993E-2</v>
      </c>
      <c r="M2823">
        <v>5.4081550000000004E-3</v>
      </c>
    </row>
    <row r="2824" spans="1:13">
      <c r="A2824" s="9" t="s">
        <v>320</v>
      </c>
      <c r="B2824" s="10" t="s">
        <v>321</v>
      </c>
      <c r="C2824">
        <v>2017</v>
      </c>
      <c r="D2824" t="s">
        <v>26</v>
      </c>
      <c r="E2824" s="3">
        <v>2482240242</v>
      </c>
      <c r="F2824" s="3">
        <v>359137139</v>
      </c>
      <c r="G2824">
        <v>20357693</v>
      </c>
      <c r="H2824">
        <v>0</v>
      </c>
      <c r="I2824">
        <v>163253885</v>
      </c>
      <c r="J2824">
        <v>190841383</v>
      </c>
      <c r="K2824">
        <v>0.14468266699999999</v>
      </c>
      <c r="L2824">
        <v>6.5768769000000005E-2</v>
      </c>
      <c r="M2824">
        <v>7.6652741999999996E-2</v>
      </c>
    </row>
    <row r="2825" spans="1:13">
      <c r="A2825" s="9" t="s">
        <v>322</v>
      </c>
      <c r="B2825" s="10" t="s">
        <v>323</v>
      </c>
      <c r="C2825">
        <v>2017</v>
      </c>
      <c r="D2825" t="s">
        <v>26</v>
      </c>
      <c r="E2825" s="3">
        <v>3375625771</v>
      </c>
      <c r="F2825" s="3">
        <v>1287760346</v>
      </c>
      <c r="G2825">
        <v>62483662</v>
      </c>
      <c r="H2825">
        <v>0</v>
      </c>
      <c r="I2825">
        <v>120896018</v>
      </c>
      <c r="J2825">
        <v>340209622</v>
      </c>
      <c r="K2825">
        <v>0.381487888</v>
      </c>
      <c r="L2825">
        <v>3.5814402000000002E-2</v>
      </c>
      <c r="M2825">
        <v>0.100784164</v>
      </c>
    </row>
    <row r="2826" spans="1:13">
      <c r="A2826" s="9" t="s">
        <v>324</v>
      </c>
      <c r="B2826" s="10" t="s">
        <v>325</v>
      </c>
      <c r="C2826">
        <v>2017</v>
      </c>
      <c r="D2826" t="s">
        <v>26</v>
      </c>
      <c r="E2826" s="3">
        <v>7056423155</v>
      </c>
      <c r="F2826" s="3">
        <v>2007557516</v>
      </c>
      <c r="G2826">
        <v>243139725</v>
      </c>
      <c r="H2826">
        <v>0</v>
      </c>
      <c r="I2826">
        <v>721236703</v>
      </c>
      <c r="J2826">
        <v>899531548</v>
      </c>
      <c r="K2826">
        <v>0.28450072700000001</v>
      </c>
      <c r="L2826">
        <v>0.102209956</v>
      </c>
      <c r="M2826">
        <v>0.12684886400000001</v>
      </c>
    </row>
    <row r="2827" spans="1:13">
      <c r="A2827" s="9" t="s">
        <v>326</v>
      </c>
      <c r="B2827" s="10" t="s">
        <v>327</v>
      </c>
      <c r="C2827">
        <v>2017</v>
      </c>
      <c r="D2827" t="s">
        <v>26</v>
      </c>
      <c r="E2827" s="3" t="str">
        <v>Unavailable</v>
      </c>
      <c r="F2827" s="3" t="str">
        <v>Unavailable</v>
      </c>
      <c r="G2827" t="str">
        <v>Unavailable</v>
      </c>
      <c r="H2827" t="str">
        <v>Unavailable</v>
      </c>
      <c r="I2827" t="str">
        <v>Unavailable</v>
      </c>
      <c r="J2827" t="str">
        <v>Unavailable</v>
      </c>
      <c r="K2827" t="str">
        <v>Unavailable</v>
      </c>
      <c r="L2827" t="str">
        <v>Unavailable</v>
      </c>
      <c r="M2827" t="str">
        <v>Unavailable</v>
      </c>
    </row>
    <row r="2828" spans="1:13">
      <c r="A2828" s="9" t="s">
        <v>328</v>
      </c>
      <c r="B2828" s="10" t="s">
        <v>329</v>
      </c>
      <c r="C2828">
        <v>2017</v>
      </c>
      <c r="D2828" t="s">
        <v>26</v>
      </c>
      <c r="E2828" s="3">
        <v>13643492</v>
      </c>
      <c r="F2828" s="3">
        <v>3829811</v>
      </c>
      <c r="G2828">
        <v>5022274</v>
      </c>
      <c r="H2828">
        <v>0</v>
      </c>
      <c r="I2828">
        <v>330593</v>
      </c>
      <c r="J2828">
        <v>6559207</v>
      </c>
      <c r="K2828">
        <v>0.280706069</v>
      </c>
      <c r="L2828">
        <v>2.423082E-2</v>
      </c>
      <c r="M2828">
        <v>0.280706069</v>
      </c>
    </row>
    <row r="2829" spans="1:13">
      <c r="A2829" s="9" t="s">
        <v>330</v>
      </c>
      <c r="B2829" s="10" t="s">
        <v>331</v>
      </c>
      <c r="C2829">
        <v>2017</v>
      </c>
      <c r="D2829" t="s">
        <v>26</v>
      </c>
      <c r="E2829" s="3">
        <v>154852479</v>
      </c>
      <c r="F2829" s="3">
        <v>68819999</v>
      </c>
      <c r="G2829">
        <v>37337620</v>
      </c>
      <c r="H2829">
        <v>0</v>
      </c>
      <c r="I2829">
        <v>1004135</v>
      </c>
      <c r="J2829">
        <v>1135866</v>
      </c>
      <c r="K2829">
        <v>0.44442297200000003</v>
      </c>
      <c r="L2829">
        <v>6.4844619999999999E-3</v>
      </c>
      <c r="M2829">
        <v>-1.48259312</v>
      </c>
    </row>
    <row r="2830" spans="1:13">
      <c r="A2830" s="9" t="s">
        <v>332</v>
      </c>
      <c r="B2830" s="10" t="s">
        <v>333</v>
      </c>
      <c r="C2830">
        <v>2017</v>
      </c>
      <c r="D2830" t="s">
        <v>26</v>
      </c>
      <c r="E2830" s="3">
        <v>6941935000</v>
      </c>
      <c r="F2830" s="3">
        <v>1037241000</v>
      </c>
      <c r="G2830">
        <v>18520000</v>
      </c>
      <c r="H2830">
        <v>901000</v>
      </c>
      <c r="I2830">
        <v>867659000</v>
      </c>
      <c r="J2830">
        <v>925231000</v>
      </c>
      <c r="K2830">
        <v>0.14941669699999999</v>
      </c>
      <c r="L2830">
        <v>0.124988062</v>
      </c>
      <c r="M2830">
        <v>0.13328142700000001</v>
      </c>
    </row>
    <row r="2831" spans="1:13">
      <c r="A2831" s="9" t="s">
        <v>334</v>
      </c>
      <c r="B2831" s="10" t="s">
        <v>335</v>
      </c>
      <c r="C2831">
        <v>2017</v>
      </c>
      <c r="D2831" t="s">
        <v>26</v>
      </c>
      <c r="E2831" s="3">
        <v>382331115</v>
      </c>
      <c r="F2831" s="3">
        <v>49782312</v>
      </c>
      <c r="G2831">
        <v>17136517</v>
      </c>
      <c r="H2831">
        <v>5208777</v>
      </c>
      <c r="I2831">
        <v>20193942</v>
      </c>
      <c r="J2831">
        <v>30043223</v>
      </c>
      <c r="K2831">
        <v>0.13020732600000001</v>
      </c>
      <c r="L2831">
        <v>5.2817940000000001E-2</v>
      </c>
      <c r="M2831">
        <v>7.2041832E-2</v>
      </c>
    </row>
    <row r="2832" spans="1:13">
      <c r="A2832" s="9" t="s">
        <v>336</v>
      </c>
      <c r="B2832" s="10" t="s">
        <v>337</v>
      </c>
      <c r="C2832">
        <v>2017</v>
      </c>
      <c r="D2832" t="s">
        <v>26</v>
      </c>
      <c r="E2832" s="3" t="str">
        <v>Unavailable</v>
      </c>
      <c r="F2832" s="3" t="str">
        <v>Unavailable</v>
      </c>
      <c r="G2832" t="str">
        <v>Unavailable</v>
      </c>
      <c r="H2832" t="str">
        <v>Unavailable</v>
      </c>
      <c r="I2832" t="str">
        <v>Unavailable</v>
      </c>
      <c r="J2832" t="str">
        <v>Unavailable</v>
      </c>
      <c r="K2832" t="str">
        <v>Unavailable</v>
      </c>
      <c r="L2832" t="str">
        <v>Unavailable</v>
      </c>
      <c r="M2832" t="str">
        <v>Unavailable</v>
      </c>
    </row>
    <row r="2833" spans="1:13">
      <c r="A2833" s="9" t="s">
        <v>338</v>
      </c>
      <c r="B2833" s="10" t="s">
        <v>339</v>
      </c>
      <c r="C2833">
        <v>2017</v>
      </c>
      <c r="D2833" t="s">
        <v>26</v>
      </c>
      <c r="E2833" s="3" t="str">
        <v>Unavailable</v>
      </c>
      <c r="F2833" s="3" t="str">
        <v>Unavailable</v>
      </c>
      <c r="G2833" t="str">
        <v>Unavailable</v>
      </c>
      <c r="H2833" t="str">
        <v>Unavailable</v>
      </c>
      <c r="I2833" t="str">
        <v>Unavailable</v>
      </c>
      <c r="J2833" t="str">
        <v>Unavailable</v>
      </c>
      <c r="K2833" t="str">
        <v>Unavailable</v>
      </c>
      <c r="L2833" t="str">
        <v>Unavailable</v>
      </c>
      <c r="M2833" t="str">
        <v>Unavailable</v>
      </c>
    </row>
    <row r="2834" spans="1:13">
      <c r="A2834" s="9" t="s">
        <v>340</v>
      </c>
      <c r="B2834" s="10" t="s">
        <v>341</v>
      </c>
      <c r="C2834">
        <v>2017</v>
      </c>
      <c r="D2834" t="s">
        <v>26</v>
      </c>
      <c r="E2834" s="3">
        <v>3409598030</v>
      </c>
      <c r="F2834" s="3">
        <v>182147502</v>
      </c>
      <c r="G2834">
        <v>95310548</v>
      </c>
      <c r="H2834">
        <v>15188922</v>
      </c>
      <c r="I2834">
        <v>63438862</v>
      </c>
      <c r="J2834">
        <v>168879956</v>
      </c>
      <c r="K2834">
        <v>5.3421986999999997E-2</v>
      </c>
      <c r="L2834">
        <v>1.8605964999999999E-2</v>
      </c>
      <c r="M2834">
        <v>4.8579124000000001E-2</v>
      </c>
    </row>
    <row r="2835" spans="1:13">
      <c r="A2835" s="9" t="s">
        <v>342</v>
      </c>
      <c r="B2835" s="10" t="s">
        <v>343</v>
      </c>
      <c r="C2835">
        <v>2017</v>
      </c>
      <c r="D2835" t="s">
        <v>26</v>
      </c>
      <c r="E2835" s="3">
        <v>1735115047</v>
      </c>
      <c r="F2835" s="3">
        <v>449475358</v>
      </c>
      <c r="G2835">
        <v>67432364</v>
      </c>
      <c r="H2835">
        <v>54315211</v>
      </c>
      <c r="I2835">
        <v>46336035</v>
      </c>
      <c r="J2835">
        <v>180411822</v>
      </c>
      <c r="K2835">
        <v>0.25904642999999999</v>
      </c>
      <c r="L2835">
        <v>2.6704878000000001E-2</v>
      </c>
      <c r="M2835">
        <v>0.14147000900000001</v>
      </c>
    </row>
    <row r="2836" spans="1:13">
      <c r="A2836" s="9" t="s">
        <v>344</v>
      </c>
      <c r="B2836" s="10" t="s">
        <v>345</v>
      </c>
      <c r="C2836">
        <v>2017</v>
      </c>
      <c r="D2836" t="s">
        <v>26</v>
      </c>
      <c r="E2836" s="3">
        <v>1437976000</v>
      </c>
      <c r="F2836" s="3">
        <v>822354000</v>
      </c>
      <c r="G2836">
        <v>69194000</v>
      </c>
      <c r="H2836">
        <v>54074000</v>
      </c>
      <c r="I2836">
        <v>240921000</v>
      </c>
      <c r="J2836">
        <v>576026000</v>
      </c>
      <c r="K2836">
        <v>0.57188298000000004</v>
      </c>
      <c r="L2836">
        <v>0.167541739</v>
      </c>
      <c r="M2836">
        <v>0.512638598</v>
      </c>
    </row>
    <row r="2837" spans="1:13">
      <c r="A2837" s="9" t="s">
        <v>346</v>
      </c>
      <c r="B2837" s="10" t="s">
        <v>347</v>
      </c>
      <c r="C2837">
        <v>2017</v>
      </c>
      <c r="D2837" t="s">
        <v>26</v>
      </c>
      <c r="E2837" s="3">
        <v>773120000</v>
      </c>
      <c r="F2837" s="3">
        <v>75153000</v>
      </c>
      <c r="G2837">
        <v>23304000</v>
      </c>
      <c r="H2837">
        <v>9230000</v>
      </c>
      <c r="I2837">
        <v>-65304000</v>
      </c>
      <c r="J2837">
        <v>60473000</v>
      </c>
      <c r="K2837">
        <v>9.7207419000000003E-2</v>
      </c>
      <c r="L2837">
        <v>-8.4468129000000003E-2</v>
      </c>
      <c r="M2837">
        <v>7.5470819999999994E-2</v>
      </c>
    </row>
    <row r="2838" spans="1:13">
      <c r="A2838" s="9" t="s">
        <v>348</v>
      </c>
      <c r="B2838" s="10" t="s">
        <v>349</v>
      </c>
      <c r="C2838">
        <v>2017</v>
      </c>
      <c r="D2838" t="s">
        <v>26</v>
      </c>
      <c r="E2838" s="3">
        <v>6116517746</v>
      </c>
      <c r="F2838" s="3">
        <v>1214620140</v>
      </c>
      <c r="G2838">
        <v>322243239</v>
      </c>
      <c r="H2838">
        <v>180808101</v>
      </c>
      <c r="I2838">
        <v>103489871</v>
      </c>
      <c r="J2838">
        <v>656948474</v>
      </c>
      <c r="K2838">
        <v>0.198580335</v>
      </c>
      <c r="L2838">
        <v>1.6919737000000001E-2</v>
      </c>
      <c r="M2838">
        <v>0.107405635</v>
      </c>
    </row>
    <row r="2839" spans="1:13">
      <c r="A2839" s="9" t="s">
        <v>350</v>
      </c>
      <c r="B2839" s="10" t="s">
        <v>351</v>
      </c>
      <c r="C2839">
        <v>2017</v>
      </c>
      <c r="D2839" t="s">
        <v>26</v>
      </c>
      <c r="E2839" s="3">
        <v>795050922</v>
      </c>
      <c r="F2839" s="3">
        <v>7376284</v>
      </c>
      <c r="G2839">
        <v>160096000</v>
      </c>
      <c r="H2839">
        <v>0</v>
      </c>
      <c r="I2839">
        <v>-832576503</v>
      </c>
      <c r="J2839">
        <v>184622599</v>
      </c>
      <c r="K2839">
        <v>9.2777499999999995E-3</v>
      </c>
      <c r="L2839">
        <v>-1.0471989660000001</v>
      </c>
      <c r="M2839">
        <v>0.23221480999999999</v>
      </c>
    </row>
    <row r="2840" spans="1:13">
      <c r="A2840" s="9" t="s">
        <v>352</v>
      </c>
      <c r="B2840" s="10" t="s">
        <v>353</v>
      </c>
      <c r="C2840">
        <v>2017</v>
      </c>
      <c r="D2840" t="s">
        <v>26</v>
      </c>
      <c r="E2840" s="3">
        <v>1173158000</v>
      </c>
      <c r="F2840" s="3">
        <v>262602000</v>
      </c>
      <c r="G2840">
        <v>9948000</v>
      </c>
      <c r="H2840">
        <v>11409000</v>
      </c>
      <c r="I2840">
        <v>149511000</v>
      </c>
      <c r="J2840">
        <v>654514000</v>
      </c>
      <c r="K2840">
        <v>0.223841972</v>
      </c>
      <c r="L2840">
        <v>0.12744319200000001</v>
      </c>
      <c r="M2840">
        <v>0.56922170800000005</v>
      </c>
    </row>
    <row r="2841" spans="1:13">
      <c r="A2841" s="9" t="s">
        <v>354</v>
      </c>
      <c r="B2841" s="10" t="s">
        <v>355</v>
      </c>
      <c r="C2841">
        <v>2017</v>
      </c>
      <c r="D2841" t="s">
        <v>26</v>
      </c>
      <c r="E2841" s="3">
        <v>537842331</v>
      </c>
      <c r="F2841" s="3">
        <v>153380103</v>
      </c>
      <c r="G2841">
        <v>0</v>
      </c>
      <c r="H2841">
        <v>0</v>
      </c>
      <c r="I2841">
        <v>29739225</v>
      </c>
      <c r="J2841">
        <v>524581555</v>
      </c>
      <c r="K2841">
        <v>0.285176704</v>
      </c>
      <c r="L2841">
        <v>5.5293574999999998E-2</v>
      </c>
      <c r="M2841">
        <v>0.97534449199999995</v>
      </c>
    </row>
    <row r="2842" spans="1:13">
      <c r="A2842" s="9" t="s">
        <v>356</v>
      </c>
      <c r="B2842" s="10" t="s">
        <v>357</v>
      </c>
      <c r="C2842">
        <v>2017</v>
      </c>
      <c r="D2842" t="s">
        <v>26</v>
      </c>
      <c r="E2842" s="3" t="str">
        <v>Unavailable</v>
      </c>
      <c r="F2842" s="3" t="str">
        <v>Unavailable</v>
      </c>
      <c r="G2842" t="str">
        <v>Unavailable</v>
      </c>
      <c r="H2842" t="str">
        <v>Unavailable</v>
      </c>
      <c r="I2842" t="str">
        <v>Unavailable</v>
      </c>
      <c r="J2842" t="str">
        <v>Unavailable</v>
      </c>
      <c r="K2842" t="str">
        <v>Unavailable</v>
      </c>
      <c r="L2842" t="str">
        <v>Unavailable</v>
      </c>
      <c r="M2842" t="str">
        <v>Unavailable</v>
      </c>
    </row>
    <row r="2843" spans="1:13">
      <c r="A2843" s="9" t="s">
        <v>358</v>
      </c>
      <c r="B2843" s="10" t="s">
        <v>359</v>
      </c>
      <c r="C2843">
        <v>2017</v>
      </c>
      <c r="D2843" t="s">
        <v>26</v>
      </c>
      <c r="E2843" s="3" t="str">
        <v>Unavailable</v>
      </c>
      <c r="F2843" s="3" t="str">
        <v>Unavailable</v>
      </c>
      <c r="G2843" t="str">
        <v>Unavailable</v>
      </c>
      <c r="H2843" t="str">
        <v>Unavailable</v>
      </c>
      <c r="I2843" t="str">
        <v>Unavailable</v>
      </c>
      <c r="J2843" t="str">
        <v>Unavailable</v>
      </c>
      <c r="K2843" t="str">
        <v>Unavailable</v>
      </c>
      <c r="L2843" t="str">
        <v>Unavailable</v>
      </c>
      <c r="M2843" t="str">
        <v>Unavailable</v>
      </c>
    </row>
    <row r="2844" spans="1:13">
      <c r="A2844" s="9" t="s">
        <v>360</v>
      </c>
      <c r="B2844" s="10" t="s">
        <v>361</v>
      </c>
      <c r="C2844">
        <v>2017</v>
      </c>
      <c r="D2844" t="s">
        <v>26</v>
      </c>
      <c r="E2844" s="3">
        <v>991680547</v>
      </c>
      <c r="F2844" s="3">
        <v>157291690</v>
      </c>
      <c r="G2844">
        <v>83552249</v>
      </c>
      <c r="H2844">
        <v>0</v>
      </c>
      <c r="I2844">
        <v>-69454432</v>
      </c>
      <c r="J2844">
        <v>6411952</v>
      </c>
      <c r="K2844">
        <v>0.15861124900000001</v>
      </c>
      <c r="L2844">
        <v>-7.0037102000000004E-2</v>
      </c>
      <c r="M2844">
        <v>6.4657430000000004E-3</v>
      </c>
    </row>
    <row r="2845" spans="1:13">
      <c r="A2845" s="9" t="s">
        <v>362</v>
      </c>
      <c r="B2845" s="10" t="s">
        <v>363</v>
      </c>
      <c r="C2845">
        <v>2017</v>
      </c>
      <c r="D2845" t="s">
        <v>26</v>
      </c>
      <c r="E2845" s="3">
        <v>2355977000</v>
      </c>
      <c r="F2845" s="3">
        <v>1073741000</v>
      </c>
      <c r="G2845">
        <v>257111000</v>
      </c>
      <c r="H2845">
        <v>431823000</v>
      </c>
      <c r="I2845">
        <v>663569000</v>
      </c>
      <c r="J2845">
        <v>1665840000</v>
      </c>
      <c r="K2845">
        <v>0.45575190300000001</v>
      </c>
      <c r="L2845">
        <v>0.28165342900000001</v>
      </c>
      <c r="M2845">
        <v>0.70820470700000004</v>
      </c>
    </row>
    <row r="2846" spans="1:13">
      <c r="A2846" s="9" t="s">
        <v>364</v>
      </c>
      <c r="B2846" s="10" t="s">
        <v>365</v>
      </c>
      <c r="C2846">
        <v>2017</v>
      </c>
      <c r="D2846" t="s">
        <v>26</v>
      </c>
      <c r="E2846" s="3">
        <v>709992136</v>
      </c>
      <c r="F2846" s="3">
        <v>173677629</v>
      </c>
      <c r="G2846">
        <v>55431342</v>
      </c>
      <c r="H2846">
        <v>21956706</v>
      </c>
      <c r="I2846">
        <v>52597347</v>
      </c>
      <c r="J2846">
        <v>108181750</v>
      </c>
      <c r="K2846">
        <v>0.24461908800000001</v>
      </c>
      <c r="L2846">
        <v>7.4081591000000002E-2</v>
      </c>
      <c r="M2846">
        <v>0.111478042</v>
      </c>
    </row>
    <row r="2847" spans="1:13">
      <c r="A2847" s="9" t="s">
        <v>366</v>
      </c>
      <c r="B2847" s="10" t="s">
        <v>367</v>
      </c>
      <c r="C2847">
        <v>2017</v>
      </c>
      <c r="D2847" t="s">
        <v>26</v>
      </c>
      <c r="E2847" s="3">
        <v>215422412</v>
      </c>
      <c r="F2847" s="3">
        <v>77657669</v>
      </c>
      <c r="G2847">
        <v>26181016</v>
      </c>
      <c r="H2847">
        <v>4614211</v>
      </c>
      <c r="I2847">
        <v>66905515</v>
      </c>
      <c r="J2847">
        <v>89236907</v>
      </c>
      <c r="K2847">
        <v>0.36049020300000001</v>
      </c>
      <c r="L2847">
        <v>0.31057824699999997</v>
      </c>
      <c r="M2847">
        <v>0.34248572999999999</v>
      </c>
    </row>
    <row r="2848" spans="1:13">
      <c r="A2848" s="9" t="s">
        <v>368</v>
      </c>
      <c r="B2848" s="10" t="s">
        <v>369</v>
      </c>
      <c r="C2848">
        <v>2017</v>
      </c>
      <c r="D2848" t="s">
        <v>26</v>
      </c>
      <c r="E2848" s="3">
        <v>338289839</v>
      </c>
      <c r="F2848" s="3">
        <v>117323771</v>
      </c>
      <c r="G2848">
        <v>2466142</v>
      </c>
      <c r="H2848">
        <v>0</v>
      </c>
      <c r="I2848">
        <v>94384980</v>
      </c>
      <c r="J2848">
        <v>114177874</v>
      </c>
      <c r="K2848">
        <v>0.34681435100000002</v>
      </c>
      <c r="L2848">
        <v>0.27900625200000001</v>
      </c>
      <c r="M2848">
        <v>0.33338346899999999</v>
      </c>
    </row>
    <row r="2849" spans="1:13">
      <c r="A2849" s="9" t="s">
        <v>370</v>
      </c>
      <c r="B2849" s="10" t="s">
        <v>371</v>
      </c>
      <c r="C2849">
        <v>2017</v>
      </c>
      <c r="D2849" t="s">
        <v>26</v>
      </c>
      <c r="E2849" s="3">
        <v>4734682000</v>
      </c>
      <c r="F2849" s="3">
        <v>1114010000</v>
      </c>
      <c r="G2849">
        <v>157106000</v>
      </c>
      <c r="H2849">
        <v>0</v>
      </c>
      <c r="I2849">
        <v>553368000</v>
      </c>
      <c r="J2849">
        <v>644647000</v>
      </c>
      <c r="K2849">
        <v>0.23528718500000001</v>
      </c>
      <c r="L2849">
        <v>0.116875431</v>
      </c>
      <c r="M2849">
        <v>0.13615423400000001</v>
      </c>
    </row>
    <row r="2850" spans="1:13">
      <c r="A2850" s="9" t="s">
        <v>372</v>
      </c>
      <c r="B2850" s="10" t="s">
        <v>373</v>
      </c>
      <c r="C2850">
        <v>2017</v>
      </c>
      <c r="D2850" t="s">
        <v>26</v>
      </c>
      <c r="E2850" s="3">
        <v>31819228</v>
      </c>
      <c r="F2850" s="3">
        <v>3745611</v>
      </c>
      <c r="G2850">
        <v>25545273</v>
      </c>
      <c r="H2850">
        <v>0</v>
      </c>
      <c r="I2850">
        <v>-21776464</v>
      </c>
      <c r="J2850">
        <v>-24757369</v>
      </c>
      <c r="K2850">
        <v>0.11771533200000001</v>
      </c>
      <c r="L2850">
        <v>-0.68438065199999998</v>
      </c>
      <c r="M2850">
        <v>0.11771533200000001</v>
      </c>
    </row>
    <row r="2851" spans="1:13">
      <c r="A2851" s="9" t="s">
        <v>374</v>
      </c>
      <c r="B2851" s="10" t="s">
        <v>375</v>
      </c>
      <c r="C2851">
        <v>2017</v>
      </c>
      <c r="D2851" t="s">
        <v>26</v>
      </c>
      <c r="E2851" s="3">
        <v>146827437</v>
      </c>
      <c r="F2851" s="3">
        <v>84394680</v>
      </c>
      <c r="G2851">
        <v>12735246</v>
      </c>
      <c r="H2851">
        <v>7018529</v>
      </c>
      <c r="I2851">
        <v>118390191</v>
      </c>
      <c r="J2851">
        <v>127511248</v>
      </c>
      <c r="K2851">
        <v>0.57478821199999997</v>
      </c>
      <c r="L2851">
        <v>0.80632198899999996</v>
      </c>
      <c r="M2851">
        <v>0.86844291900000004</v>
      </c>
    </row>
    <row r="2852" spans="1:13">
      <c r="A2852" s="9" t="s">
        <v>376</v>
      </c>
      <c r="B2852" s="10" t="s">
        <v>377</v>
      </c>
      <c r="C2852">
        <v>2017</v>
      </c>
      <c r="D2852" t="s">
        <v>26</v>
      </c>
      <c r="E2852" s="3">
        <v>2160507418</v>
      </c>
      <c r="F2852" s="3">
        <v>1365106356</v>
      </c>
      <c r="G2852">
        <v>43352117</v>
      </c>
      <c r="H2852">
        <v>0</v>
      </c>
      <c r="I2852">
        <v>774568050</v>
      </c>
      <c r="J2852">
        <v>1568722983</v>
      </c>
      <c r="K2852">
        <v>0.63184525300000005</v>
      </c>
      <c r="L2852">
        <v>0.35851209899999997</v>
      </c>
      <c r="M2852">
        <v>0.72609007000000003</v>
      </c>
    </row>
    <row r="2853" spans="1:13">
      <c r="A2853" s="9" t="s">
        <v>378</v>
      </c>
      <c r="B2853" s="10" t="s">
        <v>379</v>
      </c>
      <c r="C2853">
        <v>2017</v>
      </c>
      <c r="D2853" t="s">
        <v>26</v>
      </c>
      <c r="E2853" s="3">
        <v>257634437</v>
      </c>
      <c r="F2853" s="3">
        <v>58846313</v>
      </c>
      <c r="G2853">
        <v>6273559</v>
      </c>
      <c r="H2853">
        <v>0</v>
      </c>
      <c r="I2853">
        <v>27263427</v>
      </c>
      <c r="J2853">
        <v>37834756</v>
      </c>
      <c r="K2853">
        <v>0.22841012099999999</v>
      </c>
      <c r="L2853">
        <v>0.105822138</v>
      </c>
      <c r="M2853">
        <v>0.18126066699999999</v>
      </c>
    </row>
    <row r="2854" spans="1:13">
      <c r="A2854" s="9" t="s">
        <v>380</v>
      </c>
      <c r="B2854" s="10" t="s">
        <v>381</v>
      </c>
      <c r="C2854">
        <v>2017</v>
      </c>
      <c r="D2854" t="s">
        <v>26</v>
      </c>
      <c r="E2854" s="3">
        <v>113169228</v>
      </c>
      <c r="F2854" s="3">
        <v>100632369</v>
      </c>
      <c r="G2854">
        <v>1248900</v>
      </c>
      <c r="H2854">
        <v>0</v>
      </c>
      <c r="I2854">
        <v>68440484</v>
      </c>
      <c r="J2854">
        <v>86089663</v>
      </c>
      <c r="K2854">
        <v>0.88922024799999999</v>
      </c>
      <c r="L2854">
        <v>0.60476231199999997</v>
      </c>
      <c r="M2854">
        <v>0.76071618200000002</v>
      </c>
    </row>
    <row r="2855" spans="1:13">
      <c r="A2855" s="9" t="s">
        <v>382</v>
      </c>
      <c r="B2855" s="10" t="s">
        <v>383</v>
      </c>
      <c r="C2855">
        <v>2017</v>
      </c>
      <c r="D2855" t="s">
        <v>26</v>
      </c>
      <c r="E2855" s="3" t="str">
        <v>Unavailable</v>
      </c>
      <c r="F2855" s="3" t="str">
        <v>Unavailable</v>
      </c>
      <c r="G2855" t="str">
        <v>Unavailable</v>
      </c>
      <c r="H2855" t="str">
        <v>Unavailable</v>
      </c>
      <c r="I2855" t="str">
        <v>Unavailable</v>
      </c>
      <c r="J2855" t="str">
        <v>Unavailable</v>
      </c>
      <c r="K2855" t="str">
        <v>Unavailable</v>
      </c>
      <c r="L2855" t="str">
        <v>Unavailable</v>
      </c>
      <c r="M2855" t="str">
        <v>Unavailable</v>
      </c>
    </row>
    <row r="2856" spans="1:13">
      <c r="A2856" s="9" t="s">
        <v>384</v>
      </c>
      <c r="B2856" s="10" t="s">
        <v>385</v>
      </c>
      <c r="C2856">
        <v>2017</v>
      </c>
      <c r="D2856" t="s">
        <v>26</v>
      </c>
      <c r="E2856" s="3">
        <v>38521974</v>
      </c>
      <c r="F2856" s="3">
        <v>36942431</v>
      </c>
      <c r="G2856">
        <v>7588501</v>
      </c>
      <c r="H2856">
        <v>0</v>
      </c>
      <c r="I2856">
        <v>20066427</v>
      </c>
      <c r="J2856">
        <v>28509516</v>
      </c>
      <c r="K2856">
        <v>0.95899631200000002</v>
      </c>
      <c r="L2856">
        <v>0.52090858600000001</v>
      </c>
      <c r="M2856">
        <v>0.73748858299999998</v>
      </c>
    </row>
    <row r="2857" spans="1:13">
      <c r="A2857" s="9" t="s">
        <v>386</v>
      </c>
      <c r="B2857" s="10" t="s">
        <v>387</v>
      </c>
      <c r="C2857">
        <v>2017</v>
      </c>
      <c r="D2857" t="s">
        <v>26</v>
      </c>
      <c r="E2857" s="3">
        <v>9048620</v>
      </c>
      <c r="F2857" s="3">
        <v>6718638</v>
      </c>
      <c r="G2857">
        <v>0</v>
      </c>
      <c r="H2857">
        <v>0</v>
      </c>
      <c r="I2857">
        <v>6284929</v>
      </c>
      <c r="J2857">
        <v>7112302</v>
      </c>
      <c r="K2857">
        <v>0.74250416100000005</v>
      </c>
      <c r="L2857">
        <v>0.69457320600000005</v>
      </c>
      <c r="M2857">
        <v>0.78600935800000005</v>
      </c>
    </row>
    <row r="2858" spans="1:13">
      <c r="A2858" s="9" t="s">
        <v>388</v>
      </c>
      <c r="B2858" s="10" t="s">
        <v>389</v>
      </c>
      <c r="C2858">
        <v>2017</v>
      </c>
      <c r="D2858" t="s">
        <v>26</v>
      </c>
      <c r="E2858" s="3">
        <v>29876715</v>
      </c>
      <c r="F2858" s="3">
        <v>21277382</v>
      </c>
      <c r="G2858">
        <v>1705736</v>
      </c>
      <c r="H2858">
        <v>0</v>
      </c>
      <c r="I2858">
        <v>15103806</v>
      </c>
      <c r="J2858">
        <v>23536920</v>
      </c>
      <c r="K2858">
        <v>0.71217274100000005</v>
      </c>
      <c r="L2858">
        <v>0.505537707</v>
      </c>
      <c r="M2858">
        <v>0.78780147</v>
      </c>
    </row>
    <row r="2859" spans="1:13">
      <c r="A2859" s="9" t="s">
        <v>390</v>
      </c>
      <c r="B2859" s="10" t="s">
        <v>391</v>
      </c>
      <c r="C2859">
        <v>2017</v>
      </c>
      <c r="D2859" t="s">
        <v>26</v>
      </c>
      <c r="E2859" s="3">
        <v>14278742</v>
      </c>
      <c r="F2859" s="3">
        <v>12932862</v>
      </c>
      <c r="G2859">
        <v>158849</v>
      </c>
      <c r="H2859">
        <v>0</v>
      </c>
      <c r="I2859">
        <v>12614663</v>
      </c>
      <c r="J2859">
        <v>0</v>
      </c>
      <c r="K2859">
        <v>0.90574239700000003</v>
      </c>
      <c r="L2859">
        <v>0.88345759000000001</v>
      </c>
      <c r="M2859">
        <v>0.88345737999999996</v>
      </c>
    </row>
    <row r="2860" spans="1:13">
      <c r="A2860" s="9" t="s">
        <v>392</v>
      </c>
      <c r="B2860" s="10" t="s">
        <v>393</v>
      </c>
      <c r="C2860">
        <v>2017</v>
      </c>
      <c r="D2860" t="s">
        <v>26</v>
      </c>
      <c r="E2860" s="3">
        <v>20500678</v>
      </c>
      <c r="F2860" s="3">
        <v>12921337</v>
      </c>
      <c r="G2860">
        <v>1488698</v>
      </c>
      <c r="H2860">
        <v>0</v>
      </c>
      <c r="I2860">
        <v>10559379</v>
      </c>
      <c r="J2860">
        <v>15779334</v>
      </c>
      <c r="K2860">
        <v>0.63028827600000004</v>
      </c>
      <c r="L2860">
        <v>0.51507462299999995</v>
      </c>
      <c r="M2860">
        <v>0.76123472599999997</v>
      </c>
    </row>
    <row r="2861" spans="1:13">
      <c r="A2861" s="9" t="s">
        <v>394</v>
      </c>
      <c r="B2861" s="10" t="s">
        <v>395</v>
      </c>
      <c r="C2861">
        <v>2017</v>
      </c>
      <c r="D2861" t="s">
        <v>26</v>
      </c>
      <c r="E2861" s="3">
        <v>13605571</v>
      </c>
      <c r="F2861" s="3">
        <v>13264038</v>
      </c>
      <c r="G2861">
        <v>9399122</v>
      </c>
      <c r="H2861">
        <v>5050328</v>
      </c>
      <c r="I2861">
        <v>7155243</v>
      </c>
      <c r="J2861">
        <v>55581148</v>
      </c>
      <c r="K2861">
        <v>0.974897562</v>
      </c>
      <c r="L2861">
        <v>0.52590538099999995</v>
      </c>
      <c r="M2861">
        <v>1</v>
      </c>
    </row>
    <row r="2862" spans="1:13">
      <c r="A2862" s="9" t="s">
        <v>396</v>
      </c>
      <c r="B2862" s="10" t="s">
        <v>397</v>
      </c>
      <c r="C2862">
        <v>2017</v>
      </c>
      <c r="D2862" t="s">
        <v>26</v>
      </c>
      <c r="E2862" s="3">
        <v>8103285</v>
      </c>
      <c r="F2862" s="3">
        <v>6171715</v>
      </c>
      <c r="G2862">
        <v>2480064</v>
      </c>
      <c r="H2862">
        <v>0</v>
      </c>
      <c r="I2862">
        <v>5758371</v>
      </c>
      <c r="J2862">
        <v>8103285</v>
      </c>
      <c r="K2862">
        <v>0.76163124000000004</v>
      </c>
      <c r="L2862">
        <v>0.710621803</v>
      </c>
      <c r="M2862">
        <v>1</v>
      </c>
    </row>
    <row r="2863" spans="1:13">
      <c r="A2863" s="9" t="s">
        <v>398</v>
      </c>
      <c r="B2863" s="10" t="s">
        <v>399</v>
      </c>
      <c r="C2863">
        <v>2017</v>
      </c>
      <c r="D2863" t="s">
        <v>26</v>
      </c>
      <c r="E2863" s="3" t="str">
        <v>Unavailable</v>
      </c>
      <c r="F2863" s="3" t="str">
        <v>Unavailable</v>
      </c>
      <c r="G2863" t="str">
        <v>Unavailable</v>
      </c>
      <c r="H2863" t="str">
        <v>Unavailable</v>
      </c>
      <c r="I2863" t="str">
        <v>Unavailable</v>
      </c>
      <c r="J2863" t="str">
        <v>Unavailable</v>
      </c>
      <c r="K2863" t="str">
        <v>Unavailable</v>
      </c>
      <c r="L2863" t="str">
        <v>Unavailable</v>
      </c>
      <c r="M2863" t="str">
        <v>Unavailable</v>
      </c>
    </row>
    <row r="2864" spans="1:13">
      <c r="A2864" s="9" t="s">
        <v>400</v>
      </c>
      <c r="B2864" s="10" t="s">
        <v>401</v>
      </c>
      <c r="C2864">
        <v>2017</v>
      </c>
      <c r="D2864" t="s">
        <v>26</v>
      </c>
      <c r="E2864" s="3" t="str">
        <v>Unavailable</v>
      </c>
      <c r="F2864" s="3" t="str">
        <v>Unavailable</v>
      </c>
      <c r="G2864" t="str">
        <v>Unavailable</v>
      </c>
      <c r="H2864" t="str">
        <v>Unavailable</v>
      </c>
      <c r="I2864" t="str">
        <v>Unavailable</v>
      </c>
      <c r="J2864" t="str">
        <v>Unavailable</v>
      </c>
      <c r="K2864" t="str">
        <v>Unavailable</v>
      </c>
      <c r="L2864" t="str">
        <v>Unavailable</v>
      </c>
      <c r="M2864" t="str">
        <v>Unavailable</v>
      </c>
    </row>
    <row r="2865" spans="1:13">
      <c r="A2865" s="9" t="s">
        <v>402</v>
      </c>
      <c r="B2865" s="10" t="s">
        <v>403</v>
      </c>
      <c r="C2865">
        <v>2017</v>
      </c>
      <c r="D2865" t="s">
        <v>26</v>
      </c>
      <c r="E2865" s="3" t="str">
        <v>Unavailable</v>
      </c>
      <c r="F2865" s="3" t="str">
        <v>Unavailable</v>
      </c>
      <c r="G2865" t="str">
        <v>Unavailable</v>
      </c>
      <c r="H2865" t="str">
        <v>Unavailable</v>
      </c>
      <c r="I2865" t="str">
        <v>Unavailable</v>
      </c>
      <c r="J2865" t="str">
        <v>Unavailable</v>
      </c>
      <c r="K2865" t="str">
        <v>Unavailable</v>
      </c>
      <c r="L2865" t="str">
        <v>Unavailable</v>
      </c>
      <c r="M2865" t="str">
        <v>Unavailable</v>
      </c>
    </row>
    <row r="2866" spans="1:13">
      <c r="A2866" s="9" t="s">
        <v>404</v>
      </c>
      <c r="B2866" s="10" t="s">
        <v>405</v>
      </c>
      <c r="C2866">
        <v>2017</v>
      </c>
      <c r="D2866" t="s">
        <v>26</v>
      </c>
      <c r="E2866" s="3" t="str">
        <v>Unavailable</v>
      </c>
      <c r="F2866" s="3" t="str">
        <v>Unavailable</v>
      </c>
      <c r="G2866" t="str">
        <v>Unavailable</v>
      </c>
      <c r="H2866" t="str">
        <v>Unavailable</v>
      </c>
      <c r="I2866" t="str">
        <v>Unavailable</v>
      </c>
      <c r="J2866" t="str">
        <v>Unavailable</v>
      </c>
      <c r="K2866" t="str">
        <v>Unavailable</v>
      </c>
      <c r="L2866" t="str">
        <v>Unavailable</v>
      </c>
      <c r="M2866" t="str">
        <v>Unavailable</v>
      </c>
    </row>
    <row r="2867" spans="1:13">
      <c r="A2867" s="9" t="s">
        <v>406</v>
      </c>
      <c r="B2867" s="10" t="s">
        <v>407</v>
      </c>
      <c r="C2867">
        <v>2017</v>
      </c>
      <c r="D2867" t="s">
        <v>26</v>
      </c>
      <c r="E2867" s="3" t="str">
        <v>Unavailable</v>
      </c>
      <c r="F2867" s="3" t="str">
        <v>Unavailable</v>
      </c>
      <c r="G2867" t="str">
        <v>Unavailable</v>
      </c>
      <c r="H2867" t="str">
        <v>Unavailable</v>
      </c>
      <c r="I2867" t="str">
        <v>Unavailable</v>
      </c>
      <c r="J2867" t="str">
        <v>Unavailable</v>
      </c>
      <c r="K2867" t="str">
        <v>Unavailable</v>
      </c>
      <c r="L2867" t="str">
        <v>Unavailable</v>
      </c>
      <c r="M2867" t="str">
        <v>Unavailable</v>
      </c>
    </row>
    <row r="2868" spans="1:13">
      <c r="A2868" s="9" t="s">
        <v>408</v>
      </c>
      <c r="B2868" s="10" t="s">
        <v>409</v>
      </c>
      <c r="C2868">
        <v>2017</v>
      </c>
      <c r="D2868" t="s">
        <v>26</v>
      </c>
      <c r="E2868" s="3" t="str">
        <v>Unavailable</v>
      </c>
      <c r="F2868" s="3" t="str">
        <v>Unavailable</v>
      </c>
      <c r="G2868" t="str">
        <v>Unavailable</v>
      </c>
      <c r="H2868" t="str">
        <v>Unavailable</v>
      </c>
      <c r="I2868" t="str">
        <v>Unavailable</v>
      </c>
      <c r="J2868" t="str">
        <v>Unavailable</v>
      </c>
      <c r="K2868" t="str">
        <v>Unavailable</v>
      </c>
      <c r="L2868" t="str">
        <v>Unavailable</v>
      </c>
      <c r="M2868" t="str">
        <v>Unavailable</v>
      </c>
    </row>
    <row r="2869" spans="1:13">
      <c r="A2869" s="9" t="s">
        <v>410</v>
      </c>
      <c r="B2869" s="10" t="s">
        <v>411</v>
      </c>
      <c r="C2869">
        <v>2017</v>
      </c>
      <c r="D2869" t="s">
        <v>26</v>
      </c>
      <c r="E2869" s="3">
        <v>67393678</v>
      </c>
      <c r="F2869" s="3">
        <v>57723985</v>
      </c>
      <c r="G2869">
        <v>0</v>
      </c>
      <c r="H2869">
        <v>0</v>
      </c>
      <c r="I2869">
        <v>-22087498</v>
      </c>
      <c r="J2869">
        <v>-7116077</v>
      </c>
      <c r="K2869">
        <v>0.85651928700000002</v>
      </c>
      <c r="L2869">
        <v>-0.327738427</v>
      </c>
      <c r="M2869">
        <v>-0.10558972599999999</v>
      </c>
    </row>
    <row r="2870" spans="1:13">
      <c r="A2870" s="9" t="s">
        <v>412</v>
      </c>
      <c r="B2870" s="10" t="s">
        <v>413</v>
      </c>
      <c r="C2870">
        <v>2017</v>
      </c>
      <c r="D2870" t="s">
        <v>26</v>
      </c>
      <c r="E2870" s="3">
        <v>26028000</v>
      </c>
      <c r="F2870" s="3">
        <v>-1320000</v>
      </c>
      <c r="G2870">
        <v>0</v>
      </c>
      <c r="H2870">
        <v>0</v>
      </c>
      <c r="I2870">
        <v>-13867000</v>
      </c>
      <c r="J2870">
        <v>-12821000</v>
      </c>
      <c r="K2870">
        <v>-5.0714614999999998E-2</v>
      </c>
      <c r="L2870">
        <v>-0.53277239899999995</v>
      </c>
      <c r="M2870">
        <v>-0.49258490900000002</v>
      </c>
    </row>
    <row r="2871" spans="1:13">
      <c r="A2871" s="9" t="s">
        <v>414</v>
      </c>
      <c r="B2871" s="10" t="s">
        <v>415</v>
      </c>
      <c r="C2871">
        <v>2017</v>
      </c>
      <c r="D2871" t="s">
        <v>26</v>
      </c>
      <c r="E2871" s="3" t="str">
        <v>Unavailable</v>
      </c>
      <c r="F2871" s="3" t="str">
        <v>Unavailable</v>
      </c>
      <c r="G2871" t="str">
        <v>Unavailable</v>
      </c>
      <c r="H2871" t="str">
        <v>Unavailable</v>
      </c>
      <c r="I2871" t="str">
        <v>Unavailable</v>
      </c>
      <c r="J2871" t="str">
        <v>Unavailable</v>
      </c>
      <c r="K2871" t="str">
        <v>Unavailable</v>
      </c>
      <c r="L2871" t="str">
        <v>Unavailable</v>
      </c>
      <c r="M2871" t="str">
        <v>Unavailable</v>
      </c>
    </row>
    <row r="2872" spans="1:13">
      <c r="A2872" s="9" t="s">
        <v>416</v>
      </c>
      <c r="B2872" s="10" t="s">
        <v>417</v>
      </c>
      <c r="C2872">
        <v>2017</v>
      </c>
      <c r="D2872" t="s">
        <v>26</v>
      </c>
      <c r="E2872" s="3" t="str">
        <v>Unavailable</v>
      </c>
      <c r="F2872" s="3" t="str">
        <v>Unavailable</v>
      </c>
      <c r="G2872" t="str">
        <v>Unavailable</v>
      </c>
      <c r="H2872" t="str">
        <v>Unavailable</v>
      </c>
      <c r="I2872" t="str">
        <v>Unavailable</v>
      </c>
      <c r="J2872" t="str">
        <v>Unavailable</v>
      </c>
      <c r="K2872" t="str">
        <v>Unavailable</v>
      </c>
      <c r="L2872" t="str">
        <v>Unavailable</v>
      </c>
      <c r="M2872" t="str">
        <v>Unavailable</v>
      </c>
    </row>
    <row r="2873" spans="1:13">
      <c r="A2873" s="9" t="s">
        <v>418</v>
      </c>
      <c r="B2873" s="10" t="s">
        <v>419</v>
      </c>
      <c r="C2873">
        <v>2017</v>
      </c>
      <c r="D2873" t="s">
        <v>26</v>
      </c>
      <c r="E2873" s="3" t="str">
        <v>Unavailable</v>
      </c>
      <c r="F2873" s="3" t="str">
        <v>Unavailable</v>
      </c>
      <c r="G2873" t="str">
        <v>Unavailable</v>
      </c>
      <c r="H2873" t="str">
        <v>Unavailable</v>
      </c>
      <c r="I2873" t="str">
        <v>Unavailable</v>
      </c>
      <c r="J2873" t="str">
        <v>Unavailable</v>
      </c>
      <c r="K2873" t="str">
        <v>Unavailable</v>
      </c>
      <c r="L2873" t="str">
        <v>Unavailable</v>
      </c>
      <c r="M2873" t="str">
        <v>Unavailable</v>
      </c>
    </row>
    <row r="2874" spans="1:13">
      <c r="A2874" s="9" t="s">
        <v>420</v>
      </c>
      <c r="B2874" s="10" t="s">
        <v>421</v>
      </c>
      <c r="C2874">
        <v>2017</v>
      </c>
      <c r="D2874" t="s">
        <v>26</v>
      </c>
      <c r="E2874" s="3" t="str">
        <v>Unavailable</v>
      </c>
      <c r="F2874" s="3" t="str">
        <v>Unavailable</v>
      </c>
      <c r="G2874" t="str">
        <v>Unavailable</v>
      </c>
      <c r="H2874" t="str">
        <v>Unavailable</v>
      </c>
      <c r="I2874" t="str">
        <v>Unavailable</v>
      </c>
      <c r="J2874" t="str">
        <v>Unavailable</v>
      </c>
      <c r="K2874" t="str">
        <v>Unavailable</v>
      </c>
      <c r="L2874" t="str">
        <v>Unavailable</v>
      </c>
      <c r="M2874" t="str">
        <v>Unavailable</v>
      </c>
    </row>
    <row r="2875" spans="1:13">
      <c r="A2875" s="9" t="s">
        <v>422</v>
      </c>
      <c r="B2875" s="10" t="s">
        <v>423</v>
      </c>
      <c r="C2875">
        <v>2017</v>
      </c>
      <c r="D2875" t="s">
        <v>26</v>
      </c>
      <c r="E2875" s="3" t="str">
        <v>Unavailable</v>
      </c>
      <c r="F2875" s="3" t="str">
        <v>Unavailable</v>
      </c>
      <c r="G2875" t="str">
        <v>Unavailable</v>
      </c>
      <c r="H2875" t="str">
        <v>Unavailable</v>
      </c>
      <c r="I2875" t="str">
        <v>Unavailable</v>
      </c>
      <c r="J2875" t="str">
        <v>Unavailable</v>
      </c>
      <c r="K2875" t="str">
        <v>Unavailable</v>
      </c>
      <c r="L2875" t="str">
        <v>Unavailable</v>
      </c>
      <c r="M2875" t="str">
        <v>Unavailable</v>
      </c>
    </row>
    <row r="2876" spans="1:13">
      <c r="A2876" s="9" t="s">
        <v>424</v>
      </c>
      <c r="B2876" s="10" t="s">
        <v>425</v>
      </c>
      <c r="C2876">
        <v>2017</v>
      </c>
      <c r="D2876" t="s">
        <v>26</v>
      </c>
      <c r="E2876" s="3" t="str">
        <v>Unavailable</v>
      </c>
      <c r="F2876" s="3" t="str">
        <v>Unavailable</v>
      </c>
      <c r="G2876" t="str">
        <v>Unavailable</v>
      </c>
      <c r="H2876" t="str">
        <v>Unavailable</v>
      </c>
      <c r="I2876" t="str">
        <v>Unavailable</v>
      </c>
      <c r="J2876" t="str">
        <v>Unavailable</v>
      </c>
      <c r="K2876" t="str">
        <v>Unavailable</v>
      </c>
      <c r="L2876" t="str">
        <v>Unavailable</v>
      </c>
      <c r="M2876" t="str">
        <v>Unavailable</v>
      </c>
    </row>
    <row r="2877" spans="1:13">
      <c r="A2877" s="9" t="s">
        <v>426</v>
      </c>
      <c r="B2877" s="10" t="s">
        <v>427</v>
      </c>
      <c r="C2877">
        <v>2017</v>
      </c>
      <c r="D2877" t="s">
        <v>26</v>
      </c>
      <c r="E2877" s="3">
        <v>50615317000</v>
      </c>
      <c r="F2877" s="3">
        <v>6620005000</v>
      </c>
      <c r="G2877">
        <v>606448000</v>
      </c>
      <c r="H2877">
        <v>2572396000</v>
      </c>
      <c r="I2877">
        <v>6908249000</v>
      </c>
      <c r="J2877">
        <v>25593465000</v>
      </c>
      <c r="K2877">
        <v>0.13079054700000001</v>
      </c>
      <c r="L2877">
        <v>0.13648534500000001</v>
      </c>
      <c r="M2877">
        <v>0.38326813199999998</v>
      </c>
    </row>
    <row r="2878" spans="1:13">
      <c r="A2878" s="9" t="s">
        <v>428</v>
      </c>
      <c r="B2878" s="10" t="s">
        <v>429</v>
      </c>
      <c r="C2878">
        <v>2017</v>
      </c>
      <c r="D2878" t="s">
        <v>26</v>
      </c>
      <c r="E2878" s="3">
        <v>834589039</v>
      </c>
      <c r="F2878" s="3">
        <v>271519427</v>
      </c>
      <c r="G2878">
        <v>44866303</v>
      </c>
      <c r="H2878">
        <v>18292494</v>
      </c>
      <c r="I2878">
        <v>71347889</v>
      </c>
      <c r="J2878">
        <v>145178346</v>
      </c>
      <c r="K2878">
        <v>0.32533308500000002</v>
      </c>
      <c r="L2878">
        <v>8.5488649E-2</v>
      </c>
      <c r="M2878">
        <v>0.130424604</v>
      </c>
    </row>
    <row r="2879" spans="1:13">
      <c r="A2879" s="9" t="s">
        <v>430</v>
      </c>
      <c r="B2879" s="10" t="s">
        <v>431</v>
      </c>
      <c r="C2879">
        <v>2017</v>
      </c>
      <c r="D2879" t="s">
        <v>26</v>
      </c>
      <c r="E2879" s="3">
        <v>1157792995</v>
      </c>
      <c r="F2879" s="3">
        <v>341745284</v>
      </c>
      <c r="G2879">
        <v>20199314</v>
      </c>
      <c r="H2879">
        <v>11775847</v>
      </c>
      <c r="I2879">
        <v>200042140</v>
      </c>
      <c r="J2879">
        <v>285943074</v>
      </c>
      <c r="K2879">
        <v>0.29516958999999998</v>
      </c>
      <c r="L2879">
        <v>0.17277884800000001</v>
      </c>
      <c r="M2879">
        <v>0.24697253799999999</v>
      </c>
    </row>
    <row r="2880" spans="1:13">
      <c r="A2880" s="9" t="s">
        <v>432</v>
      </c>
      <c r="B2880" s="10" t="s">
        <v>433</v>
      </c>
      <c r="C2880">
        <v>2017</v>
      </c>
      <c r="D2880" t="s">
        <v>26</v>
      </c>
      <c r="E2880" s="3">
        <v>2223394348</v>
      </c>
      <c r="F2880" s="3">
        <v>722791955</v>
      </c>
      <c r="G2880">
        <v>30902280</v>
      </c>
      <c r="H2880">
        <v>4845600</v>
      </c>
      <c r="I2880">
        <v>481737979</v>
      </c>
      <c r="J2880">
        <v>590736221</v>
      </c>
      <c r="K2880">
        <v>0.325084912</v>
      </c>
      <c r="L2880">
        <v>0.21666780799999999</v>
      </c>
      <c r="M2880">
        <v>0.26352062100000001</v>
      </c>
    </row>
    <row r="2881" spans="1:13">
      <c r="A2881" s="9" t="s">
        <v>434</v>
      </c>
      <c r="B2881" s="10" t="s">
        <v>435</v>
      </c>
      <c r="C2881">
        <v>2017</v>
      </c>
      <c r="D2881" t="s">
        <v>26</v>
      </c>
      <c r="E2881" s="3">
        <v>2032483459</v>
      </c>
      <c r="F2881" s="3">
        <v>731083734</v>
      </c>
      <c r="G2881">
        <v>3705823</v>
      </c>
      <c r="H2881">
        <v>59917501</v>
      </c>
      <c r="I2881">
        <v>39941421</v>
      </c>
      <c r="J2881">
        <v>430116973</v>
      </c>
      <c r="K2881">
        <v>0.35969972099999997</v>
      </c>
      <c r="L2881">
        <v>1.9651536000000001E-2</v>
      </c>
      <c r="M2881">
        <v>0.22402292600000001</v>
      </c>
    </row>
    <row r="2882" spans="1:13">
      <c r="A2882" s="9" t="s">
        <v>436</v>
      </c>
      <c r="B2882" s="10" t="s">
        <v>437</v>
      </c>
      <c r="C2882">
        <v>2017</v>
      </c>
      <c r="D2882" t="s">
        <v>26</v>
      </c>
      <c r="E2882" s="3">
        <v>262594695</v>
      </c>
      <c r="F2882" s="3">
        <v>55752020</v>
      </c>
      <c r="G2882">
        <v>23085587</v>
      </c>
      <c r="H2882">
        <v>636444</v>
      </c>
      <c r="I2882">
        <v>27163818</v>
      </c>
      <c r="J2882">
        <v>42785037</v>
      </c>
      <c r="K2882">
        <v>0.212312058</v>
      </c>
      <c r="L2882">
        <v>0.10344389499999999</v>
      </c>
      <c r="M2882">
        <v>0.212312058</v>
      </c>
    </row>
    <row r="2883" spans="1:13">
      <c r="A2883" s="9" t="s">
        <v>438</v>
      </c>
      <c r="B2883" s="10" t="s">
        <v>439</v>
      </c>
      <c r="C2883">
        <v>2017</v>
      </c>
      <c r="D2883" t="s">
        <v>26</v>
      </c>
      <c r="E2883" s="3">
        <v>75160644</v>
      </c>
      <c r="F2883" s="3">
        <v>13407643</v>
      </c>
      <c r="G2883">
        <v>7497802</v>
      </c>
      <c r="H2883">
        <v>0</v>
      </c>
      <c r="I2883">
        <v>5725545</v>
      </c>
      <c r="J2883">
        <v>5832332</v>
      </c>
      <c r="K2883">
        <v>0.17838648400000001</v>
      </c>
      <c r="L2883">
        <v>7.6177434000000002E-2</v>
      </c>
      <c r="M2883">
        <v>7.7598217999999997E-2</v>
      </c>
    </row>
    <row r="2884" spans="1:13">
      <c r="A2884" s="9" t="s">
        <v>440</v>
      </c>
      <c r="B2884" s="10" t="s">
        <v>441</v>
      </c>
      <c r="C2884">
        <v>2017</v>
      </c>
      <c r="D2884" t="s">
        <v>26</v>
      </c>
      <c r="E2884" s="3" t="str">
        <v>Unavailable</v>
      </c>
      <c r="F2884" s="3" t="str">
        <v>Unavailable</v>
      </c>
      <c r="G2884" t="str">
        <v>Unavailable</v>
      </c>
      <c r="H2884" t="str">
        <v>Unavailable</v>
      </c>
      <c r="I2884" t="str">
        <v>Unavailable</v>
      </c>
      <c r="J2884" t="str">
        <v>Unavailable</v>
      </c>
      <c r="K2884" t="str">
        <v>Unavailable</v>
      </c>
      <c r="L2884" t="str">
        <v>Unavailable</v>
      </c>
      <c r="M2884" t="str">
        <v>Unavailable</v>
      </c>
    </row>
    <row r="2885" spans="1:13">
      <c r="A2885" s="9" t="s">
        <v>442</v>
      </c>
      <c r="B2885" s="10" t="s">
        <v>443</v>
      </c>
      <c r="C2885">
        <v>2017</v>
      </c>
      <c r="D2885" t="s">
        <v>26</v>
      </c>
      <c r="E2885" s="3" t="str">
        <v>Unavailable</v>
      </c>
      <c r="F2885" s="3" t="str">
        <v>Unavailable</v>
      </c>
      <c r="G2885" t="str">
        <v>Unavailable</v>
      </c>
      <c r="H2885" t="str">
        <v>Unavailable</v>
      </c>
      <c r="I2885" t="str">
        <v>Unavailable</v>
      </c>
      <c r="J2885" t="str">
        <v>Unavailable</v>
      </c>
      <c r="K2885" t="str">
        <v>Unavailable</v>
      </c>
      <c r="L2885" t="str">
        <v>Unavailable</v>
      </c>
      <c r="M2885" t="str">
        <v>Unavailable</v>
      </c>
    </row>
    <row r="2886" spans="1:13">
      <c r="A2886" s="9" t="s">
        <v>444</v>
      </c>
      <c r="B2886" s="10" t="s">
        <v>445</v>
      </c>
      <c r="C2886">
        <v>2017</v>
      </c>
      <c r="D2886" t="s">
        <v>26</v>
      </c>
      <c r="E2886" s="3">
        <v>87123662</v>
      </c>
      <c r="F2886" s="3">
        <v>25747195</v>
      </c>
      <c r="G2886">
        <v>7193389</v>
      </c>
      <c r="H2886">
        <v>0</v>
      </c>
      <c r="I2886">
        <v>13292077</v>
      </c>
      <c r="J2886">
        <v>16522492</v>
      </c>
      <c r="K2886">
        <v>0.295524711</v>
      </c>
      <c r="L2886">
        <v>0.152565637</v>
      </c>
      <c r="M2886">
        <v>0.190588063</v>
      </c>
    </row>
    <row r="2887" spans="1:13">
      <c r="A2887" s="9" t="s">
        <v>446</v>
      </c>
      <c r="B2887" s="10" t="s">
        <v>447</v>
      </c>
      <c r="C2887">
        <v>2017</v>
      </c>
      <c r="D2887" t="s">
        <v>26</v>
      </c>
      <c r="E2887" s="3" t="str">
        <v>Unavailable</v>
      </c>
      <c r="F2887" s="3" t="str">
        <v>Unavailable</v>
      </c>
      <c r="G2887" t="str">
        <v>Unavailable</v>
      </c>
      <c r="H2887" t="str">
        <v>Unavailable</v>
      </c>
      <c r="I2887" t="str">
        <v>Unavailable</v>
      </c>
      <c r="J2887" t="str">
        <v>Unavailable</v>
      </c>
      <c r="K2887" t="str">
        <v>Unavailable</v>
      </c>
      <c r="L2887" t="str">
        <v>Unavailable</v>
      </c>
      <c r="M2887" t="str">
        <v>Unavailable</v>
      </c>
    </row>
    <row r="2888" spans="1:13">
      <c r="A2888" s="9" t="s">
        <v>448</v>
      </c>
      <c r="B2888" s="10" t="s">
        <v>449</v>
      </c>
      <c r="C2888">
        <v>2017</v>
      </c>
      <c r="D2888" t="s">
        <v>26</v>
      </c>
      <c r="E2888" s="3">
        <v>17862895</v>
      </c>
      <c r="F2888" s="3">
        <v>9964304</v>
      </c>
      <c r="G2888">
        <v>5729859</v>
      </c>
      <c r="H2888">
        <v>0</v>
      </c>
      <c r="I2888">
        <v>3344316</v>
      </c>
      <c r="J2888">
        <v>5849229</v>
      </c>
      <c r="K2888">
        <v>0.55782133899999997</v>
      </c>
      <c r="L2888">
        <v>0.18722138799999999</v>
      </c>
      <c r="M2888">
        <v>0.21842831200000001</v>
      </c>
    </row>
    <row r="2889" spans="1:13">
      <c r="A2889" s="9" t="s">
        <v>450</v>
      </c>
      <c r="B2889" s="10" t="s">
        <v>451</v>
      </c>
      <c r="C2889">
        <v>2017</v>
      </c>
      <c r="D2889" t="s">
        <v>26</v>
      </c>
      <c r="E2889" s="3">
        <v>107176563</v>
      </c>
      <c r="F2889" s="3">
        <v>26481731</v>
      </c>
      <c r="G2889">
        <v>18383548</v>
      </c>
      <c r="H2889">
        <v>0</v>
      </c>
      <c r="I2889">
        <v>-20292904</v>
      </c>
      <c r="J2889">
        <v>2891757</v>
      </c>
      <c r="K2889">
        <v>0.24708509300000001</v>
      </c>
      <c r="L2889">
        <v>-0.18934087299999999</v>
      </c>
      <c r="M2889">
        <v>-0.244230224</v>
      </c>
    </row>
    <row r="2890" spans="1:13">
      <c r="A2890" s="9" t="s">
        <v>452</v>
      </c>
      <c r="B2890" s="10" t="s">
        <v>453</v>
      </c>
      <c r="C2890">
        <v>2017</v>
      </c>
      <c r="D2890" t="s">
        <v>26</v>
      </c>
      <c r="E2890" s="3">
        <v>35544451</v>
      </c>
      <c r="F2890" s="3">
        <v>-4688044</v>
      </c>
      <c r="G2890">
        <v>10649867</v>
      </c>
      <c r="H2890">
        <v>0</v>
      </c>
      <c r="I2890">
        <v>-40845521</v>
      </c>
      <c r="J2890">
        <v>-24597000</v>
      </c>
      <c r="K2890">
        <v>-0.13189243</v>
      </c>
      <c r="L2890">
        <v>-1.1491391719999999</v>
      </c>
      <c r="M2890">
        <v>-0.91146069500000004</v>
      </c>
    </row>
    <row r="2891" spans="1:13">
      <c r="A2891" s="9" t="s">
        <v>454</v>
      </c>
      <c r="B2891" s="10" t="s">
        <v>455</v>
      </c>
      <c r="C2891">
        <v>2017</v>
      </c>
      <c r="D2891" t="s">
        <v>26</v>
      </c>
      <c r="E2891" s="3">
        <v>1514239</v>
      </c>
      <c r="F2891" s="3">
        <v>-6009638</v>
      </c>
      <c r="G2891">
        <v>-21709</v>
      </c>
      <c r="H2891">
        <v>0</v>
      </c>
      <c r="I2891">
        <v>-16258089</v>
      </c>
      <c r="J2891">
        <v>-5836768</v>
      </c>
      <c r="K2891">
        <v>-3.9687513000000001</v>
      </c>
      <c r="L2891">
        <v>-9.9999999989999999</v>
      </c>
      <c r="M2891">
        <v>-6.7443923979999996</v>
      </c>
    </row>
    <row r="2892" spans="1:13">
      <c r="A2892" s="9" t="s">
        <v>456</v>
      </c>
      <c r="B2892" s="10" t="s">
        <v>457</v>
      </c>
      <c r="C2892">
        <v>2017</v>
      </c>
      <c r="D2892" t="s">
        <v>26</v>
      </c>
      <c r="E2892" s="3">
        <v>305615188</v>
      </c>
      <c r="F2892" s="3">
        <v>74392436</v>
      </c>
      <c r="G2892">
        <v>16635015</v>
      </c>
      <c r="H2892">
        <v>818081</v>
      </c>
      <c r="I2892">
        <v>25600983</v>
      </c>
      <c r="J2892">
        <v>102687210</v>
      </c>
      <c r="K2892">
        <v>0.24341864799999999</v>
      </c>
      <c r="L2892">
        <v>8.3768686999999994E-2</v>
      </c>
      <c r="M2892">
        <v>0.33360695400000001</v>
      </c>
    </row>
    <row r="2893" spans="1:13">
      <c r="A2893" s="9" t="s">
        <v>458</v>
      </c>
      <c r="B2893" s="10" t="s">
        <v>459</v>
      </c>
      <c r="C2893">
        <v>2017</v>
      </c>
      <c r="D2893" t="s">
        <v>26</v>
      </c>
      <c r="E2893" s="3">
        <v>80242631</v>
      </c>
      <c r="F2893" s="3">
        <v>18992242</v>
      </c>
      <c r="G2893">
        <v>8584839</v>
      </c>
      <c r="H2893">
        <v>0</v>
      </c>
      <c r="I2893">
        <v>3224276</v>
      </c>
      <c r="J2893">
        <v>18992242</v>
      </c>
      <c r="K2893">
        <v>0.23668518599999999</v>
      </c>
      <c r="L2893">
        <v>4.0181583999999999E-2</v>
      </c>
      <c r="M2893">
        <v>0.23668518599999999</v>
      </c>
    </row>
    <row r="2894" spans="1:13">
      <c r="A2894" s="9" t="s">
        <v>460</v>
      </c>
      <c r="B2894" s="10" t="s">
        <v>461</v>
      </c>
      <c r="C2894">
        <v>2017</v>
      </c>
      <c r="D2894" t="s">
        <v>26</v>
      </c>
      <c r="E2894" s="3">
        <v>50661335000</v>
      </c>
      <c r="F2894" s="3">
        <v>27502547000</v>
      </c>
      <c r="G2894">
        <v>3381217000</v>
      </c>
      <c r="H2894">
        <v>348710000</v>
      </c>
      <c r="I2894">
        <v>10015576000</v>
      </c>
      <c r="J2894">
        <v>18482059000</v>
      </c>
      <c r="K2894">
        <v>0.54287055399999995</v>
      </c>
      <c r="L2894">
        <v>0.197696646</v>
      </c>
      <c r="M2894">
        <v>0.34205083600000002</v>
      </c>
    </row>
    <row r="2895" spans="1:13">
      <c r="A2895" s="9" t="s">
        <v>462</v>
      </c>
      <c r="B2895" s="10" t="s">
        <v>463</v>
      </c>
      <c r="C2895">
        <v>2017</v>
      </c>
      <c r="D2895" t="s">
        <v>26</v>
      </c>
      <c r="E2895" s="3">
        <v>11351301000</v>
      </c>
      <c r="F2895" s="3">
        <v>6530307000</v>
      </c>
      <c r="G2895">
        <v>1683768000</v>
      </c>
      <c r="H2895">
        <v>668538000</v>
      </c>
      <c r="I2895">
        <v>-708941000</v>
      </c>
      <c r="J2895">
        <v>3645626000</v>
      </c>
      <c r="K2895">
        <v>0.57529150200000001</v>
      </c>
      <c r="L2895">
        <v>-6.2454602999999997E-2</v>
      </c>
      <c r="M2895">
        <v>0.32131664900000001</v>
      </c>
    </row>
    <row r="2896" spans="1:13">
      <c r="A2896" s="9" t="s">
        <v>464</v>
      </c>
      <c r="B2896" s="10" t="s">
        <v>465</v>
      </c>
      <c r="C2896">
        <v>2017</v>
      </c>
      <c r="D2896" t="s">
        <v>26</v>
      </c>
      <c r="E2896" s="3">
        <v>7305822000</v>
      </c>
      <c r="F2896" s="3">
        <v>4913018000</v>
      </c>
      <c r="G2896">
        <v>210684000</v>
      </c>
      <c r="H2896">
        <v>910093000</v>
      </c>
      <c r="I2896">
        <v>11539000</v>
      </c>
      <c r="J2896">
        <v>2535576000</v>
      </c>
      <c r="K2896">
        <v>0.67247983899999997</v>
      </c>
      <c r="L2896">
        <v>1.579425E-3</v>
      </c>
      <c r="M2896">
        <v>0.34700078899999998</v>
      </c>
    </row>
    <row r="2897" spans="1:13">
      <c r="A2897" s="9" t="s">
        <v>466</v>
      </c>
      <c r="B2897" s="10" t="s">
        <v>467</v>
      </c>
      <c r="C2897">
        <v>2017</v>
      </c>
      <c r="D2897" t="s">
        <v>26</v>
      </c>
      <c r="E2897" s="3">
        <v>421745872</v>
      </c>
      <c r="F2897" s="3">
        <v>82404402</v>
      </c>
      <c r="G2897">
        <v>170325058</v>
      </c>
      <c r="H2897">
        <v>0</v>
      </c>
      <c r="I2897">
        <v>-138621805</v>
      </c>
      <c r="J2897">
        <v>22727425</v>
      </c>
      <c r="K2897">
        <v>0.195388758</v>
      </c>
      <c r="L2897">
        <v>-0.32868562400000001</v>
      </c>
      <c r="M2897">
        <v>-3.4700135999999999E-2</v>
      </c>
    </row>
    <row r="2898" spans="1:13">
      <c r="A2898" s="9" t="s">
        <v>468</v>
      </c>
      <c r="B2898" s="10" t="s">
        <v>469</v>
      </c>
      <c r="C2898">
        <v>2017</v>
      </c>
      <c r="D2898" t="s">
        <v>26</v>
      </c>
      <c r="E2898" s="3">
        <v>750976345</v>
      </c>
      <c r="F2898" s="3">
        <v>118620905</v>
      </c>
      <c r="G2898">
        <v>29029093</v>
      </c>
      <c r="H2898">
        <v>0</v>
      </c>
      <c r="I2898">
        <v>51621289</v>
      </c>
      <c r="J2898">
        <v>73250622</v>
      </c>
      <c r="K2898">
        <v>0.15795558100000001</v>
      </c>
      <c r="L2898">
        <v>6.8738902000000004E-2</v>
      </c>
      <c r="M2898">
        <v>9.5336904E-2</v>
      </c>
    </row>
    <row r="2899" spans="1:13">
      <c r="A2899" s="9" t="s">
        <v>470</v>
      </c>
      <c r="B2899" s="10" t="s">
        <v>471</v>
      </c>
      <c r="C2899">
        <v>2017</v>
      </c>
      <c r="D2899" t="s">
        <v>26</v>
      </c>
      <c r="E2899" s="3">
        <v>49406093</v>
      </c>
      <c r="F2899" s="3">
        <v>16663112</v>
      </c>
      <c r="G2899">
        <v>4880921</v>
      </c>
      <c r="H2899">
        <v>0</v>
      </c>
      <c r="I2899">
        <v>-28059652</v>
      </c>
      <c r="J2899">
        <v>-16034798</v>
      </c>
      <c r="K2899">
        <v>0.33726836100000002</v>
      </c>
      <c r="L2899">
        <v>-0.56793910000000003</v>
      </c>
      <c r="M2899">
        <v>-0.32615430699999998</v>
      </c>
    </row>
    <row r="2900" spans="1:13">
      <c r="A2900" s="9" t="s">
        <v>472</v>
      </c>
      <c r="B2900" s="10" t="s">
        <v>473</v>
      </c>
      <c r="C2900">
        <v>2017</v>
      </c>
      <c r="D2900" t="s">
        <v>26</v>
      </c>
      <c r="E2900" s="3">
        <v>2962261759</v>
      </c>
      <c r="F2900" s="3">
        <v>903626526</v>
      </c>
      <c r="G2900">
        <v>196919954</v>
      </c>
      <c r="H2900">
        <v>0</v>
      </c>
      <c r="I2900">
        <v>549861882</v>
      </c>
      <c r="J2900">
        <v>582298067</v>
      </c>
      <c r="K2900">
        <v>0.30504614400000002</v>
      </c>
      <c r="L2900">
        <v>0.18562231400000001</v>
      </c>
      <c r="M2900">
        <v>0.19858252500000001</v>
      </c>
    </row>
    <row r="2901" spans="1:13">
      <c r="A2901" s="9" t="s">
        <v>474</v>
      </c>
      <c r="B2901" s="10" t="s">
        <v>475</v>
      </c>
      <c r="C2901">
        <v>2017</v>
      </c>
      <c r="D2901" t="s">
        <v>26</v>
      </c>
      <c r="E2901" s="3">
        <v>1981537559</v>
      </c>
      <c r="F2901" s="3">
        <v>696196756</v>
      </c>
      <c r="G2901">
        <v>48084633</v>
      </c>
      <c r="H2901">
        <v>6865730</v>
      </c>
      <c r="I2901">
        <v>368610423</v>
      </c>
      <c r="J2901">
        <v>359364068</v>
      </c>
      <c r="K2901">
        <v>0.35134169100000001</v>
      </c>
      <c r="L2901">
        <v>0.18602242599999999</v>
      </c>
      <c r="M2901">
        <v>0.22380371099999999</v>
      </c>
    </row>
    <row r="2902" spans="1:13">
      <c r="A2902" s="9" t="s">
        <v>476</v>
      </c>
      <c r="B2902" s="10" t="s">
        <v>477</v>
      </c>
      <c r="C2902">
        <v>2017</v>
      </c>
      <c r="D2902" t="s">
        <v>26</v>
      </c>
      <c r="E2902" s="3" t="str">
        <v>Unavailable</v>
      </c>
      <c r="F2902" s="3" t="str">
        <v>Unavailable</v>
      </c>
      <c r="G2902" t="str">
        <v>Unavailable</v>
      </c>
      <c r="H2902" t="str">
        <v>Unavailable</v>
      </c>
      <c r="I2902" t="str">
        <v>Unavailable</v>
      </c>
      <c r="J2902" t="str">
        <v>Unavailable</v>
      </c>
      <c r="K2902" t="str">
        <v>Unavailable</v>
      </c>
      <c r="L2902" t="str">
        <v>Unavailable</v>
      </c>
      <c r="M2902" t="str">
        <v>Unavailable</v>
      </c>
    </row>
    <row r="2903" spans="1:13">
      <c r="A2903" s="9" t="s">
        <v>478</v>
      </c>
      <c r="B2903" s="10" t="s">
        <v>479</v>
      </c>
      <c r="C2903">
        <v>2017</v>
      </c>
      <c r="D2903" t="s">
        <v>26</v>
      </c>
      <c r="E2903" s="3">
        <v>7889516000</v>
      </c>
      <c r="F2903" s="3">
        <v>7889516000</v>
      </c>
      <c r="G2903">
        <v>67187000</v>
      </c>
      <c r="H2903">
        <v>0</v>
      </c>
      <c r="I2903">
        <v>-146544000</v>
      </c>
      <c r="J2903">
        <v>-131734000</v>
      </c>
      <c r="K2903">
        <v>1</v>
      </c>
      <c r="L2903">
        <v>-1.8574523999999999E-2</v>
      </c>
      <c r="M2903">
        <v>-1.5566988E-2</v>
      </c>
    </row>
    <row r="2904" spans="1:13">
      <c r="A2904" s="9" t="s">
        <v>480</v>
      </c>
      <c r="B2904" s="10" t="s">
        <v>481</v>
      </c>
      <c r="C2904">
        <v>2017</v>
      </c>
      <c r="D2904" t="s">
        <v>26</v>
      </c>
      <c r="E2904" s="3">
        <v>39529000</v>
      </c>
      <c r="F2904" s="3">
        <v>39529000</v>
      </c>
      <c r="G2904">
        <v>-17033000</v>
      </c>
      <c r="H2904">
        <v>0</v>
      </c>
      <c r="I2904">
        <v>33782000</v>
      </c>
      <c r="J2904">
        <v>0</v>
      </c>
      <c r="K2904">
        <v>1</v>
      </c>
      <c r="L2904">
        <v>0.854613069</v>
      </c>
      <c r="M2904">
        <v>0.854613069</v>
      </c>
    </row>
    <row r="2905" spans="1:13">
      <c r="A2905" s="9" t="s">
        <v>482</v>
      </c>
      <c r="B2905" s="10" t="s">
        <v>483</v>
      </c>
      <c r="C2905">
        <v>2017</v>
      </c>
      <c r="D2905" t="s">
        <v>26</v>
      </c>
      <c r="E2905" s="3">
        <v>947364000</v>
      </c>
      <c r="F2905" s="3">
        <v>947364000</v>
      </c>
      <c r="G2905">
        <v>23923000</v>
      </c>
      <c r="H2905">
        <v>0</v>
      </c>
      <c r="I2905">
        <v>-11028000</v>
      </c>
      <c r="J2905">
        <v>-8444000</v>
      </c>
      <c r="K2905">
        <v>1</v>
      </c>
      <c r="L2905">
        <v>-1.1640721E-2</v>
      </c>
      <c r="M2905">
        <v>-8.9142079999999999E-3</v>
      </c>
    </row>
    <row r="2906" spans="1:13">
      <c r="A2906" s="9" t="s">
        <v>484</v>
      </c>
      <c r="B2906" s="10" t="s">
        <v>485</v>
      </c>
      <c r="C2906">
        <v>2017</v>
      </c>
      <c r="D2906" t="s">
        <v>26</v>
      </c>
      <c r="E2906" s="3">
        <v>2446983000</v>
      </c>
      <c r="F2906" s="3">
        <v>2446983000</v>
      </c>
      <c r="G2906">
        <v>53727000</v>
      </c>
      <c r="H2906">
        <v>0</v>
      </c>
      <c r="I2906">
        <v>-388026000</v>
      </c>
      <c r="J2906">
        <v>-378262000</v>
      </c>
      <c r="K2906">
        <v>1</v>
      </c>
      <c r="L2906">
        <v>-0.15857323100000001</v>
      </c>
      <c r="M2906">
        <v>-0.15458301099999999</v>
      </c>
    </row>
    <row r="2907" spans="1:13">
      <c r="A2907" s="9" t="s">
        <v>486</v>
      </c>
      <c r="B2907" s="10" t="s">
        <v>487</v>
      </c>
      <c r="C2907">
        <v>2017</v>
      </c>
      <c r="D2907" t="s">
        <v>26</v>
      </c>
      <c r="E2907" s="3">
        <v>669578938</v>
      </c>
      <c r="F2907" s="3">
        <v>669578938</v>
      </c>
      <c r="G2907">
        <v>17889289</v>
      </c>
      <c r="H2907">
        <v>0</v>
      </c>
      <c r="I2907">
        <v>34918227</v>
      </c>
      <c r="J2907">
        <v>38984168</v>
      </c>
      <c r="K2907">
        <v>1</v>
      </c>
      <c r="L2907">
        <v>5.2149529999999999E-2</v>
      </c>
      <c r="M2907">
        <v>5.3218175E-2</v>
      </c>
    </row>
    <row r="2908" spans="1:13">
      <c r="A2908" s="9" t="s">
        <v>488</v>
      </c>
      <c r="B2908" s="10" t="s">
        <v>489</v>
      </c>
      <c r="C2908">
        <v>2017</v>
      </c>
      <c r="D2908" t="s">
        <v>26</v>
      </c>
      <c r="E2908" s="3">
        <v>695915000</v>
      </c>
      <c r="F2908" s="3">
        <v>695915000</v>
      </c>
      <c r="G2908">
        <v>9685000</v>
      </c>
      <c r="H2908">
        <v>0</v>
      </c>
      <c r="I2908">
        <v>72418000</v>
      </c>
      <c r="J2908">
        <v>73966000</v>
      </c>
      <c r="K2908">
        <v>1</v>
      </c>
      <c r="L2908">
        <v>0.104061559</v>
      </c>
      <c r="M2908">
        <v>0.10628596899999999</v>
      </c>
    </row>
    <row r="2909" spans="1:13">
      <c r="A2909" s="9" t="s">
        <v>490</v>
      </c>
      <c r="B2909" s="10" t="s">
        <v>491</v>
      </c>
      <c r="C2909">
        <v>2017</v>
      </c>
      <c r="D2909" t="s">
        <v>26</v>
      </c>
      <c r="E2909" s="3" t="str">
        <v>Unavailable</v>
      </c>
      <c r="F2909" s="3" t="str">
        <v>Unavailable</v>
      </c>
      <c r="G2909" t="str">
        <v>Unavailable</v>
      </c>
      <c r="H2909" t="str">
        <v>Unavailable</v>
      </c>
      <c r="I2909" t="str">
        <v>Unavailable</v>
      </c>
      <c r="J2909" t="str">
        <v>Unavailable</v>
      </c>
      <c r="K2909" t="str">
        <v>Unavailable</v>
      </c>
      <c r="L2909" t="str">
        <v>Unavailable</v>
      </c>
      <c r="M2909" t="str">
        <v>Unavailable</v>
      </c>
    </row>
    <row r="2910" spans="1:13">
      <c r="A2910" s="9" t="s">
        <v>492</v>
      </c>
      <c r="B2910" s="10" t="s">
        <v>493</v>
      </c>
      <c r="C2910">
        <v>2017</v>
      </c>
      <c r="D2910" t="s">
        <v>26</v>
      </c>
      <c r="E2910" s="3">
        <v>823709515</v>
      </c>
      <c r="F2910" s="3">
        <v>823709515</v>
      </c>
      <c r="G2910">
        <v>14611568</v>
      </c>
      <c r="H2910">
        <v>0</v>
      </c>
      <c r="I2910">
        <v>158239373</v>
      </c>
      <c r="J2910">
        <v>161567000</v>
      </c>
      <c r="K2910">
        <v>1</v>
      </c>
      <c r="L2910">
        <v>0.19210579699999999</v>
      </c>
      <c r="M2910">
        <v>0.19614582699999999</v>
      </c>
    </row>
    <row r="2911" spans="1:13">
      <c r="A2911" s="9" t="s">
        <v>494</v>
      </c>
      <c r="B2911" s="10" t="s">
        <v>495</v>
      </c>
      <c r="C2911">
        <v>2017</v>
      </c>
      <c r="D2911" t="s">
        <v>26</v>
      </c>
      <c r="E2911" s="3">
        <v>508582464</v>
      </c>
      <c r="F2911" s="3">
        <v>508582464</v>
      </c>
      <c r="G2911">
        <v>73458000</v>
      </c>
      <c r="H2911">
        <v>0</v>
      </c>
      <c r="I2911">
        <v>108174900</v>
      </c>
      <c r="J2911">
        <v>0</v>
      </c>
      <c r="K2911">
        <v>1</v>
      </c>
      <c r="L2911">
        <v>0.21269884</v>
      </c>
      <c r="M2911">
        <v>1</v>
      </c>
    </row>
    <row r="2912" spans="1:13">
      <c r="A2912" s="9" t="s">
        <v>496</v>
      </c>
      <c r="B2912" s="10" t="s">
        <v>497</v>
      </c>
      <c r="C2912">
        <v>2017</v>
      </c>
      <c r="D2912" t="s">
        <v>26</v>
      </c>
      <c r="E2912" s="3">
        <v>133270000</v>
      </c>
      <c r="F2912" s="3">
        <v>133270000</v>
      </c>
      <c r="G2912">
        <v>10952000</v>
      </c>
      <c r="H2912">
        <v>0</v>
      </c>
      <c r="I2912">
        <v>-5485000</v>
      </c>
      <c r="J2912">
        <v>-4906000</v>
      </c>
      <c r="K2912">
        <v>1</v>
      </c>
      <c r="L2912">
        <v>-4.1157050000000001E-2</v>
      </c>
      <c r="M2912">
        <v>-3.6812485999999998E-2</v>
      </c>
    </row>
    <row r="2913" spans="1:13">
      <c r="A2913" s="9" t="s">
        <v>498</v>
      </c>
      <c r="B2913" s="10" t="s">
        <v>499</v>
      </c>
      <c r="C2913">
        <v>2017</v>
      </c>
      <c r="D2913" t="s">
        <v>26</v>
      </c>
      <c r="E2913" s="3">
        <v>593938528</v>
      </c>
      <c r="F2913" s="3">
        <v>593938528</v>
      </c>
      <c r="G2913">
        <v>109438424</v>
      </c>
      <c r="H2913">
        <v>0</v>
      </c>
      <c r="I2913">
        <v>51927336</v>
      </c>
      <c r="J2913">
        <v>61047929</v>
      </c>
      <c r="K2913">
        <v>1</v>
      </c>
      <c r="L2913">
        <v>8.7428804999999998E-2</v>
      </c>
      <c r="M2913">
        <v>8.7428804999999998E-2</v>
      </c>
    </row>
    <row r="2914" spans="1:13">
      <c r="A2914" s="9" t="s">
        <v>500</v>
      </c>
      <c r="B2914" s="10" t="s">
        <v>501</v>
      </c>
      <c r="C2914">
        <v>2017</v>
      </c>
      <c r="D2914" t="s">
        <v>26</v>
      </c>
      <c r="E2914" s="3">
        <v>417825427</v>
      </c>
      <c r="F2914" s="3">
        <v>417825427</v>
      </c>
      <c r="G2914">
        <v>10127564</v>
      </c>
      <c r="H2914">
        <v>0</v>
      </c>
      <c r="I2914">
        <v>-32680065</v>
      </c>
      <c r="J2914">
        <v>-31289948</v>
      </c>
      <c r="K2914">
        <v>1</v>
      </c>
      <c r="L2914">
        <v>-7.8214639000000002E-2</v>
      </c>
      <c r="M2914">
        <v>-7.4887611000000007E-2</v>
      </c>
    </row>
    <row r="2915" spans="1:13">
      <c r="A2915" s="9" t="s">
        <v>502</v>
      </c>
      <c r="B2915" s="10" t="s">
        <v>503</v>
      </c>
      <c r="C2915">
        <v>2017</v>
      </c>
      <c r="D2915" t="s">
        <v>26</v>
      </c>
      <c r="E2915" s="3">
        <v>254837561</v>
      </c>
      <c r="F2915" s="3">
        <v>254837561</v>
      </c>
      <c r="G2915">
        <v>69171609</v>
      </c>
      <c r="H2915">
        <v>0</v>
      </c>
      <c r="I2915">
        <v>27176879</v>
      </c>
      <c r="J2915">
        <v>33281754</v>
      </c>
      <c r="K2915">
        <v>1</v>
      </c>
      <c r="L2915">
        <v>0.10664393</v>
      </c>
      <c r="M2915">
        <v>0.10664393</v>
      </c>
    </row>
    <row r="2916" spans="1:13">
      <c r="A2916" s="9" t="s">
        <v>504</v>
      </c>
      <c r="B2916" s="10" t="s">
        <v>505</v>
      </c>
      <c r="C2916">
        <v>2017</v>
      </c>
      <c r="D2916" t="s">
        <v>26</v>
      </c>
      <c r="E2916" s="3">
        <v>376913000</v>
      </c>
      <c r="F2916" s="3">
        <v>376913000</v>
      </c>
      <c r="G2916">
        <v>14829000</v>
      </c>
      <c r="H2916">
        <v>0</v>
      </c>
      <c r="I2916">
        <v>19840000</v>
      </c>
      <c r="J2916">
        <v>22569000</v>
      </c>
      <c r="K2916">
        <v>1</v>
      </c>
      <c r="L2916">
        <v>5.2638141999999999E-2</v>
      </c>
      <c r="M2916">
        <v>5.9878540000000001E-2</v>
      </c>
    </row>
    <row r="2917" spans="1:13">
      <c r="A2917" s="9" t="s">
        <v>506</v>
      </c>
      <c r="B2917" s="10" t="s">
        <v>507</v>
      </c>
      <c r="C2917">
        <v>2017</v>
      </c>
      <c r="D2917" t="s">
        <v>26</v>
      </c>
      <c r="E2917" s="3">
        <v>253619582</v>
      </c>
      <c r="F2917" s="3">
        <v>253619582</v>
      </c>
      <c r="G2917">
        <v>75790307</v>
      </c>
      <c r="H2917">
        <v>0</v>
      </c>
      <c r="I2917">
        <v>15821592</v>
      </c>
      <c r="J2917">
        <v>19406348</v>
      </c>
      <c r="K2917">
        <v>1</v>
      </c>
      <c r="L2917">
        <v>6.2383163999999998E-2</v>
      </c>
      <c r="M2917">
        <v>6.2383163999999998E-2</v>
      </c>
    </row>
    <row r="2918" spans="1:13">
      <c r="A2918" s="9" t="s">
        <v>508</v>
      </c>
      <c r="B2918" s="10" t="s">
        <v>509</v>
      </c>
      <c r="C2918">
        <v>2017</v>
      </c>
      <c r="D2918" t="s">
        <v>26</v>
      </c>
      <c r="E2918" s="3">
        <v>728531621</v>
      </c>
      <c r="F2918" s="3">
        <v>728531621</v>
      </c>
      <c r="G2918">
        <v>64931302</v>
      </c>
      <c r="H2918">
        <v>0</v>
      </c>
      <c r="I2918">
        <v>67020122</v>
      </c>
      <c r="J2918">
        <v>75058274</v>
      </c>
      <c r="K2918">
        <v>1</v>
      </c>
      <c r="L2918">
        <v>9.1993429000000002E-2</v>
      </c>
      <c r="M2918">
        <v>9.1993429000000002E-2</v>
      </c>
    </row>
    <row r="2919" spans="1:13">
      <c r="A2919" s="9" t="s">
        <v>510</v>
      </c>
      <c r="B2919" s="10" t="s">
        <v>511</v>
      </c>
      <c r="C2919">
        <v>2017</v>
      </c>
      <c r="D2919" t="s">
        <v>26</v>
      </c>
      <c r="E2919" s="3">
        <v>215223161</v>
      </c>
      <c r="F2919" s="3">
        <v>215223161</v>
      </c>
      <c r="G2919">
        <v>20182944</v>
      </c>
      <c r="H2919">
        <v>0</v>
      </c>
      <c r="I2919">
        <v>21623923</v>
      </c>
      <c r="J2919">
        <v>23945207</v>
      </c>
      <c r="K2919">
        <v>1</v>
      </c>
      <c r="L2919">
        <v>0.10047209999999999</v>
      </c>
      <c r="M2919">
        <v>0.10047209999999999</v>
      </c>
    </row>
    <row r="2920" spans="1:13">
      <c r="A2920" s="9" t="s">
        <v>512</v>
      </c>
      <c r="B2920" s="10" t="s">
        <v>513</v>
      </c>
      <c r="C2920">
        <v>2017</v>
      </c>
      <c r="D2920" t="s">
        <v>26</v>
      </c>
      <c r="E2920" s="3">
        <v>261374000</v>
      </c>
      <c r="F2920" s="3">
        <v>261374000</v>
      </c>
      <c r="G2920">
        <v>15499000</v>
      </c>
      <c r="H2920">
        <v>0</v>
      </c>
      <c r="I2920">
        <v>40189000</v>
      </c>
      <c r="J2920">
        <v>41719000</v>
      </c>
      <c r="K2920">
        <v>1</v>
      </c>
      <c r="L2920">
        <v>0.15376051199999999</v>
      </c>
      <c r="M2920">
        <v>0.15961419299999999</v>
      </c>
    </row>
    <row r="2921" spans="1:13">
      <c r="A2921" s="9" t="s">
        <v>514</v>
      </c>
      <c r="B2921" s="10" t="s">
        <v>515</v>
      </c>
      <c r="C2921">
        <v>2017</v>
      </c>
      <c r="D2921" t="s">
        <v>26</v>
      </c>
      <c r="E2921" s="3">
        <v>657690767</v>
      </c>
      <c r="F2921" s="3">
        <v>657690767</v>
      </c>
      <c r="G2921">
        <v>12966649</v>
      </c>
      <c r="H2921">
        <v>0</v>
      </c>
      <c r="I2921">
        <v>39252165</v>
      </c>
      <c r="J2921">
        <v>41830740</v>
      </c>
      <c r="K2921">
        <v>1</v>
      </c>
      <c r="L2921">
        <v>5.9681794000000003E-2</v>
      </c>
      <c r="M2921">
        <v>6.3854777000000001E-2</v>
      </c>
    </row>
    <row r="2922" spans="1:13">
      <c r="A2922" s="9" t="s">
        <v>516</v>
      </c>
      <c r="B2922" s="10" t="s">
        <v>517</v>
      </c>
      <c r="C2922">
        <v>2017</v>
      </c>
      <c r="D2922" t="s">
        <v>26</v>
      </c>
      <c r="E2922" s="3">
        <v>7830555000</v>
      </c>
      <c r="F2922" s="3">
        <v>7830555000</v>
      </c>
      <c r="G2922">
        <v>91669000</v>
      </c>
      <c r="H2922">
        <v>0</v>
      </c>
      <c r="I2922">
        <v>551006000</v>
      </c>
      <c r="J2922">
        <v>567833000</v>
      </c>
      <c r="K2922">
        <v>1</v>
      </c>
      <c r="L2922">
        <v>7.0366149000000003E-2</v>
      </c>
      <c r="M2922">
        <v>7.2515039000000003E-2</v>
      </c>
    </row>
    <row r="2923" spans="1:13">
      <c r="A2923" s="9" t="s">
        <v>518</v>
      </c>
      <c r="B2923" s="10" t="s">
        <v>519</v>
      </c>
      <c r="C2923">
        <v>2017</v>
      </c>
      <c r="D2923" t="s">
        <v>26</v>
      </c>
      <c r="E2923" s="3">
        <v>2836576000</v>
      </c>
      <c r="F2923" s="3">
        <v>2836576000</v>
      </c>
      <c r="G2923">
        <v>45859000</v>
      </c>
      <c r="H2923">
        <v>0</v>
      </c>
      <c r="I2923">
        <v>182870000</v>
      </c>
      <c r="J2923">
        <v>209807000</v>
      </c>
      <c r="K2923">
        <v>1</v>
      </c>
      <c r="L2923">
        <v>6.4468571000000002E-2</v>
      </c>
      <c r="M2923">
        <v>6.7301916000000003E-2</v>
      </c>
    </row>
    <row r="2924" spans="1:13">
      <c r="A2924" s="9" t="s">
        <v>520</v>
      </c>
      <c r="B2924" s="10" t="s">
        <v>521</v>
      </c>
      <c r="C2924">
        <v>2017</v>
      </c>
      <c r="D2924" t="s">
        <v>26</v>
      </c>
      <c r="E2924" s="3">
        <v>112670237</v>
      </c>
      <c r="F2924" s="3">
        <v>112670237</v>
      </c>
      <c r="G2924">
        <v>29190077</v>
      </c>
      <c r="H2924">
        <v>0</v>
      </c>
      <c r="I2924">
        <v>38396347</v>
      </c>
      <c r="J2924">
        <v>42834657</v>
      </c>
      <c r="K2924">
        <v>1</v>
      </c>
      <c r="L2924">
        <v>0.34078518000000002</v>
      </c>
      <c r="M2924">
        <v>0.34078518000000002</v>
      </c>
    </row>
    <row r="2925" spans="1:13">
      <c r="A2925" s="9" t="s">
        <v>522</v>
      </c>
      <c r="B2925" s="10" t="s">
        <v>523</v>
      </c>
      <c r="C2925">
        <v>2017</v>
      </c>
      <c r="D2925" t="s">
        <v>26</v>
      </c>
      <c r="E2925" s="3">
        <v>1301207000</v>
      </c>
      <c r="F2925" s="3">
        <v>1301207000</v>
      </c>
      <c r="G2925">
        <v>24302000</v>
      </c>
      <c r="H2925">
        <v>0</v>
      </c>
      <c r="I2925">
        <v>65718000</v>
      </c>
      <c r="J2925">
        <v>70625000</v>
      </c>
      <c r="K2925">
        <v>1</v>
      </c>
      <c r="L2925">
        <v>5.0505414999999998E-2</v>
      </c>
      <c r="M2925">
        <v>5.4277298000000002E-2</v>
      </c>
    </row>
    <row r="2926" spans="1:13">
      <c r="A2926" s="9" t="s">
        <v>524</v>
      </c>
      <c r="B2926" s="10" t="s">
        <v>525</v>
      </c>
      <c r="C2926">
        <v>2017</v>
      </c>
      <c r="D2926" t="s">
        <v>26</v>
      </c>
      <c r="E2926" s="3">
        <v>118835000</v>
      </c>
      <c r="F2926" s="3">
        <v>118835000</v>
      </c>
      <c r="G2926">
        <v>42134000</v>
      </c>
      <c r="H2926">
        <v>0</v>
      </c>
      <c r="I2926">
        <v>19584000</v>
      </c>
      <c r="J2926">
        <v>0</v>
      </c>
      <c r="K2926">
        <v>1</v>
      </c>
      <c r="L2926">
        <v>0.16479993300000001</v>
      </c>
      <c r="M2926">
        <v>1</v>
      </c>
    </row>
    <row r="2927" spans="1:13">
      <c r="A2927" s="9" t="s">
        <v>526</v>
      </c>
      <c r="B2927" s="10" t="s">
        <v>527</v>
      </c>
      <c r="C2927">
        <v>2017</v>
      </c>
      <c r="D2927" t="s">
        <v>26</v>
      </c>
      <c r="E2927" s="3">
        <v>503174035</v>
      </c>
      <c r="F2927" s="3">
        <v>503174035</v>
      </c>
      <c r="G2927">
        <v>8751368</v>
      </c>
      <c r="H2927">
        <v>0</v>
      </c>
      <c r="I2927">
        <v>107970406</v>
      </c>
      <c r="J2927">
        <v>108214208</v>
      </c>
      <c r="K2927">
        <v>1</v>
      </c>
      <c r="L2927">
        <v>0.21457865200000001</v>
      </c>
      <c r="M2927">
        <v>0.21661116499999999</v>
      </c>
    </row>
    <row r="2928" spans="1:13">
      <c r="A2928" s="9" t="s">
        <v>528</v>
      </c>
      <c r="B2928" s="10" t="s">
        <v>529</v>
      </c>
      <c r="C2928">
        <v>2017</v>
      </c>
      <c r="D2928" t="s">
        <v>26</v>
      </c>
      <c r="E2928" s="3">
        <v>181308144</v>
      </c>
      <c r="F2928" s="3">
        <v>181308144</v>
      </c>
      <c r="G2928">
        <v>13193391</v>
      </c>
      <c r="H2928">
        <v>0</v>
      </c>
      <c r="I2928">
        <v>48988063</v>
      </c>
      <c r="J2928">
        <v>49116000</v>
      </c>
      <c r="K2928">
        <v>1</v>
      </c>
      <c r="L2928">
        <v>0.270192292</v>
      </c>
      <c r="M2928">
        <v>0.27089601099999999</v>
      </c>
    </row>
    <row r="2929" spans="1:13">
      <c r="A2929" s="9" t="s">
        <v>530</v>
      </c>
      <c r="B2929" s="10" t="s">
        <v>531</v>
      </c>
      <c r="C2929">
        <v>2017</v>
      </c>
      <c r="D2929" t="s">
        <v>26</v>
      </c>
      <c r="E2929" s="3">
        <v>381776000</v>
      </c>
      <c r="F2929" s="3">
        <v>381776000</v>
      </c>
      <c r="G2929">
        <v>71459000</v>
      </c>
      <c r="H2929">
        <v>0</v>
      </c>
      <c r="I2929">
        <v>54818000</v>
      </c>
      <c r="J2929">
        <v>51229000</v>
      </c>
      <c r="K2929">
        <v>1</v>
      </c>
      <c r="L2929">
        <v>0.14358681500000001</v>
      </c>
      <c r="M2929">
        <v>1</v>
      </c>
    </row>
    <row r="2930" spans="1:13">
      <c r="A2930" s="9" t="s">
        <v>532</v>
      </c>
      <c r="B2930" s="10" t="s">
        <v>533</v>
      </c>
      <c r="C2930">
        <v>2017</v>
      </c>
      <c r="D2930" t="s">
        <v>26</v>
      </c>
      <c r="E2930" s="3">
        <v>70286000</v>
      </c>
      <c r="F2930" s="3">
        <v>70286000</v>
      </c>
      <c r="G2930">
        <v>34153000</v>
      </c>
      <c r="H2930">
        <v>0</v>
      </c>
      <c r="I2930">
        <v>753000</v>
      </c>
      <c r="J2930">
        <v>2387000</v>
      </c>
      <c r="K2930">
        <v>1</v>
      </c>
      <c r="L2930">
        <v>1.0713370999999999E-2</v>
      </c>
      <c r="M2930">
        <v>1.0713370999999999E-2</v>
      </c>
    </row>
    <row r="2931" spans="1:13">
      <c r="A2931" s="9" t="s">
        <v>534</v>
      </c>
      <c r="B2931" s="10" t="s">
        <v>535</v>
      </c>
      <c r="C2931">
        <v>2017</v>
      </c>
      <c r="D2931" t="s">
        <v>26</v>
      </c>
      <c r="E2931" s="3">
        <v>178277000</v>
      </c>
      <c r="F2931" s="3">
        <v>178277000</v>
      </c>
      <c r="G2931">
        <v>3416000</v>
      </c>
      <c r="H2931">
        <v>0</v>
      </c>
      <c r="I2931">
        <v>-14519000</v>
      </c>
      <c r="J2931">
        <v>0</v>
      </c>
      <c r="K2931">
        <v>1</v>
      </c>
      <c r="L2931">
        <v>-8.1440679000000002E-2</v>
      </c>
      <c r="M2931">
        <v>-6.7361465999999995E-2</v>
      </c>
    </row>
    <row r="2932" spans="1:13">
      <c r="A2932" s="9" t="s">
        <v>536</v>
      </c>
      <c r="B2932" s="10" t="s">
        <v>537</v>
      </c>
      <c r="C2932">
        <v>2017</v>
      </c>
      <c r="D2932" t="s">
        <v>26</v>
      </c>
      <c r="E2932" s="3">
        <v>169742000</v>
      </c>
      <c r="F2932" s="3">
        <v>169742000</v>
      </c>
      <c r="G2932">
        <v>12200000</v>
      </c>
      <c r="H2932">
        <v>0</v>
      </c>
      <c r="I2932">
        <v>-3319000</v>
      </c>
      <c r="J2932">
        <v>-4554000</v>
      </c>
      <c r="K2932">
        <v>1</v>
      </c>
      <c r="L2932">
        <v>-1.9553204000000001E-2</v>
      </c>
      <c r="M2932">
        <v>-2.6828952E-2</v>
      </c>
    </row>
    <row r="2933" spans="1:13">
      <c r="A2933" s="9" t="s">
        <v>538</v>
      </c>
      <c r="B2933" s="10" t="s">
        <v>539</v>
      </c>
      <c r="C2933">
        <v>2017</v>
      </c>
      <c r="D2933" t="s">
        <v>26</v>
      </c>
      <c r="E2933" s="3" t="str">
        <v>Unavailable</v>
      </c>
      <c r="F2933" s="3" t="str">
        <v>Unavailable</v>
      </c>
      <c r="G2933" t="str">
        <v>Unavailable</v>
      </c>
      <c r="H2933" t="str">
        <v>Unavailable</v>
      </c>
      <c r="I2933" t="str">
        <v>Unavailable</v>
      </c>
      <c r="J2933" t="str">
        <v>Unavailable</v>
      </c>
      <c r="K2933" t="str">
        <v>Unavailable</v>
      </c>
      <c r="L2933" t="str">
        <v>Unavailable</v>
      </c>
      <c r="M2933" t="str">
        <v>Unavailable</v>
      </c>
    </row>
    <row r="2934" spans="1:13">
      <c r="A2934" s="9" t="s">
        <v>540</v>
      </c>
      <c r="B2934" s="10" t="s">
        <v>541</v>
      </c>
      <c r="C2934">
        <v>2017</v>
      </c>
      <c r="D2934" t="s">
        <v>26</v>
      </c>
      <c r="E2934" s="3" t="str">
        <v>Unavailable</v>
      </c>
      <c r="F2934" s="3" t="str">
        <v>Unavailable</v>
      </c>
      <c r="G2934" t="str">
        <v>Unavailable</v>
      </c>
      <c r="H2934" t="str">
        <v>Unavailable</v>
      </c>
      <c r="I2934" t="str">
        <v>Unavailable</v>
      </c>
      <c r="J2934" t="str">
        <v>Unavailable</v>
      </c>
      <c r="K2934" t="str">
        <v>Unavailable</v>
      </c>
      <c r="L2934" t="str">
        <v>Unavailable</v>
      </c>
      <c r="M2934" t="str">
        <v>Unavailable</v>
      </c>
    </row>
    <row r="2935" spans="1:13">
      <c r="A2935" s="9" t="s">
        <v>542</v>
      </c>
      <c r="B2935" s="10" t="s">
        <v>543</v>
      </c>
      <c r="C2935">
        <v>2017</v>
      </c>
      <c r="D2935" t="s">
        <v>26</v>
      </c>
      <c r="E2935" s="3" t="str">
        <v>Unavailable</v>
      </c>
      <c r="F2935" s="3" t="str">
        <v>Unavailable</v>
      </c>
      <c r="G2935" t="str">
        <v>Unavailable</v>
      </c>
      <c r="H2935" t="str">
        <v>Unavailable</v>
      </c>
      <c r="I2935" t="str">
        <v>Unavailable</v>
      </c>
      <c r="J2935" t="str">
        <v>Unavailable</v>
      </c>
      <c r="K2935" t="str">
        <v>Unavailable</v>
      </c>
      <c r="L2935" t="str">
        <v>Unavailable</v>
      </c>
      <c r="M2935" t="str">
        <v>Unavailable</v>
      </c>
    </row>
    <row r="2936" spans="1:13">
      <c r="A2936" s="9" t="s">
        <v>544</v>
      </c>
      <c r="B2936" s="10" t="s">
        <v>545</v>
      </c>
      <c r="C2936">
        <v>2017</v>
      </c>
      <c r="D2936" t="s">
        <v>26</v>
      </c>
      <c r="E2936" s="3" t="str">
        <v>Unavailable</v>
      </c>
      <c r="F2936" s="3" t="str">
        <v>Unavailable</v>
      </c>
      <c r="G2936" t="str">
        <v>Unavailable</v>
      </c>
      <c r="H2936" t="str">
        <v>Unavailable</v>
      </c>
      <c r="I2936" t="str">
        <v>Unavailable</v>
      </c>
      <c r="J2936" t="str">
        <v>Unavailable</v>
      </c>
      <c r="K2936" t="str">
        <v>Unavailable</v>
      </c>
      <c r="L2936" t="str">
        <v>Unavailable</v>
      </c>
      <c r="M2936" t="str">
        <v>Unavailable</v>
      </c>
    </row>
    <row r="2937" spans="1:13">
      <c r="A2937" s="9" t="s">
        <v>546</v>
      </c>
      <c r="B2937" s="10" t="s">
        <v>547</v>
      </c>
      <c r="C2937">
        <v>2017</v>
      </c>
      <c r="D2937" t="s">
        <v>26</v>
      </c>
      <c r="E2937" s="3" t="str">
        <v>Unavailable</v>
      </c>
      <c r="F2937" s="3" t="str">
        <v>Unavailable</v>
      </c>
      <c r="G2937" t="str">
        <v>Unavailable</v>
      </c>
      <c r="H2937" t="str">
        <v>Unavailable</v>
      </c>
      <c r="I2937" t="str">
        <v>Unavailable</v>
      </c>
      <c r="J2937" t="str">
        <v>Unavailable</v>
      </c>
      <c r="K2937" t="str">
        <v>Unavailable</v>
      </c>
      <c r="L2937" t="str">
        <v>Unavailable</v>
      </c>
      <c r="M2937" t="str">
        <v>Unavailable</v>
      </c>
    </row>
    <row r="2938" spans="1:13">
      <c r="A2938" s="9" t="s">
        <v>548</v>
      </c>
      <c r="B2938" s="10" t="s">
        <v>549</v>
      </c>
      <c r="C2938">
        <v>2017</v>
      </c>
      <c r="D2938" t="s">
        <v>26</v>
      </c>
      <c r="E2938" s="3" t="str">
        <v>Unavailable</v>
      </c>
      <c r="F2938" s="3" t="str">
        <v>Unavailable</v>
      </c>
      <c r="G2938" t="str">
        <v>Unavailable</v>
      </c>
      <c r="H2938" t="str">
        <v>Unavailable</v>
      </c>
      <c r="I2938" t="str">
        <v>Unavailable</v>
      </c>
      <c r="J2938" t="str">
        <v>Unavailable</v>
      </c>
      <c r="K2938" t="str">
        <v>Unavailable</v>
      </c>
      <c r="L2938" t="str">
        <v>Unavailable</v>
      </c>
      <c r="M2938" t="str">
        <v>Unavailable</v>
      </c>
    </row>
    <row r="2939" spans="1:13">
      <c r="A2939" s="9" t="s">
        <v>550</v>
      </c>
      <c r="B2939" s="10" t="s">
        <v>551</v>
      </c>
      <c r="C2939">
        <v>2017</v>
      </c>
      <c r="D2939" t="s">
        <v>26</v>
      </c>
      <c r="E2939" s="3" t="str">
        <v>Unavailable</v>
      </c>
      <c r="F2939" s="3" t="str">
        <v>Unavailable</v>
      </c>
      <c r="G2939" t="str">
        <v>Unavailable</v>
      </c>
      <c r="H2939" t="str">
        <v>Unavailable</v>
      </c>
      <c r="I2939" t="str">
        <v>Unavailable</v>
      </c>
      <c r="J2939" t="str">
        <v>Unavailable</v>
      </c>
      <c r="K2939" t="str">
        <v>Unavailable</v>
      </c>
      <c r="L2939" t="str">
        <v>Unavailable</v>
      </c>
      <c r="M2939" t="str">
        <v>Unavailable</v>
      </c>
    </row>
    <row r="2940" spans="1:13">
      <c r="A2940" s="9" t="s">
        <v>552</v>
      </c>
      <c r="B2940" s="10" t="s">
        <v>553</v>
      </c>
      <c r="C2940">
        <v>2017</v>
      </c>
      <c r="D2940" t="s">
        <v>26</v>
      </c>
      <c r="E2940" s="3" t="str">
        <v>Unavailable</v>
      </c>
      <c r="F2940" s="3" t="str">
        <v>Unavailable</v>
      </c>
      <c r="G2940" t="str">
        <v>Unavailable</v>
      </c>
      <c r="H2940" t="str">
        <v>Unavailable</v>
      </c>
      <c r="I2940" t="str">
        <v>Unavailable</v>
      </c>
      <c r="J2940" t="str">
        <v>Unavailable</v>
      </c>
      <c r="K2940" t="str">
        <v>Unavailable</v>
      </c>
      <c r="L2940" t="str">
        <v>Unavailable</v>
      </c>
      <c r="M2940" t="str">
        <v>Unavailable</v>
      </c>
    </row>
    <row r="2941" spans="1:13">
      <c r="A2941" s="9" t="s">
        <v>554</v>
      </c>
      <c r="B2941" s="10" t="s">
        <v>555</v>
      </c>
      <c r="C2941">
        <v>2017</v>
      </c>
      <c r="D2941" t="s">
        <v>26</v>
      </c>
      <c r="E2941" s="3" t="str">
        <v>Unavailable</v>
      </c>
      <c r="F2941" s="3" t="str">
        <v>Unavailable</v>
      </c>
      <c r="G2941" t="str">
        <v>Unavailable</v>
      </c>
      <c r="H2941" t="str">
        <v>Unavailable</v>
      </c>
      <c r="I2941" t="str">
        <v>Unavailable</v>
      </c>
      <c r="J2941" t="str">
        <v>Unavailable</v>
      </c>
      <c r="K2941" t="str">
        <v>Unavailable</v>
      </c>
      <c r="L2941" t="str">
        <v>Unavailable</v>
      </c>
      <c r="M2941" t="str">
        <v>Unavailable</v>
      </c>
    </row>
    <row r="2942" spans="1:13">
      <c r="A2942" s="9" t="s">
        <v>556</v>
      </c>
      <c r="B2942" s="10" t="s">
        <v>557</v>
      </c>
      <c r="C2942">
        <v>2017</v>
      </c>
      <c r="D2942" t="s">
        <v>26</v>
      </c>
      <c r="E2942" s="3">
        <v>168360881</v>
      </c>
      <c r="F2942" s="3">
        <v>25867319</v>
      </c>
      <c r="G2942">
        <v>339924</v>
      </c>
      <c r="H2942">
        <v>0</v>
      </c>
      <c r="I2942">
        <v>26794340</v>
      </c>
      <c r="J2942">
        <v>28266509</v>
      </c>
      <c r="K2942">
        <v>0.153642098</v>
      </c>
      <c r="L2942">
        <v>0.15914825299999999</v>
      </c>
      <c r="M2942">
        <v>0.19618080399999999</v>
      </c>
    </row>
    <row r="2943" spans="1:13">
      <c r="A2943" s="9" t="s">
        <v>558</v>
      </c>
      <c r="B2943" s="10" t="s">
        <v>381</v>
      </c>
      <c r="C2943">
        <v>2017</v>
      </c>
      <c r="D2943" t="s">
        <v>26</v>
      </c>
      <c r="E2943" s="3" t="str">
        <v>Unavailable</v>
      </c>
      <c r="F2943" s="3" t="str">
        <v>Unavailable</v>
      </c>
      <c r="G2943" t="str">
        <v>Unavailable</v>
      </c>
      <c r="H2943" t="str">
        <v>Unavailable</v>
      </c>
      <c r="I2943" t="str">
        <v>Unavailable</v>
      </c>
      <c r="J2943" t="str">
        <v>Unavailable</v>
      </c>
      <c r="K2943" t="str">
        <v>Unavailable</v>
      </c>
      <c r="L2943" t="str">
        <v>Unavailable</v>
      </c>
      <c r="M2943" t="str">
        <v>Unavailable</v>
      </c>
    </row>
    <row r="2944" spans="1:13">
      <c r="A2944" s="9" t="s">
        <v>559</v>
      </c>
      <c r="B2944" s="10" t="s">
        <v>231</v>
      </c>
      <c r="C2944">
        <v>2017</v>
      </c>
      <c r="D2944" t="s">
        <v>26</v>
      </c>
      <c r="E2944" s="3" t="str">
        <v>Unavailable</v>
      </c>
      <c r="F2944" s="3" t="str">
        <v>Unavailable</v>
      </c>
      <c r="G2944" t="str">
        <v>Unavailable</v>
      </c>
      <c r="H2944" t="str">
        <v>Unavailable</v>
      </c>
      <c r="I2944" t="str">
        <v>Unavailable</v>
      </c>
      <c r="J2944" t="str">
        <v>Unavailable</v>
      </c>
      <c r="K2944" t="str">
        <v>Unavailable</v>
      </c>
      <c r="L2944" t="str">
        <v>Unavailable</v>
      </c>
      <c r="M2944" t="str">
        <v>Unavailable</v>
      </c>
    </row>
    <row r="2945" spans="1:13">
      <c r="A2945" s="9" t="s">
        <v>560</v>
      </c>
      <c r="B2945" s="10" t="s">
        <v>561</v>
      </c>
      <c r="C2945">
        <v>2017</v>
      </c>
      <c r="D2945" t="s">
        <v>26</v>
      </c>
      <c r="E2945" s="3" t="str">
        <v>Unavailable</v>
      </c>
      <c r="F2945" s="3" t="str">
        <v>Unavailable</v>
      </c>
      <c r="G2945" t="str">
        <v>Unavailable</v>
      </c>
      <c r="H2945" t="str">
        <v>Unavailable</v>
      </c>
      <c r="I2945" t="str">
        <v>Unavailable</v>
      </c>
      <c r="J2945" t="str">
        <v>Unavailable</v>
      </c>
      <c r="K2945" t="str">
        <v>Unavailable</v>
      </c>
      <c r="L2945" t="str">
        <v>Unavailable</v>
      </c>
      <c r="M2945" t="str">
        <v>Unavailable</v>
      </c>
    </row>
    <row r="2946" spans="1:13">
      <c r="A2946" s="9" t="s">
        <v>562</v>
      </c>
      <c r="B2946" s="10" t="s">
        <v>563</v>
      </c>
      <c r="C2946">
        <v>2017</v>
      </c>
      <c r="D2946" t="s">
        <v>26</v>
      </c>
      <c r="E2946" s="3">
        <v>5704130</v>
      </c>
      <c r="F2946" s="3">
        <v>-14255424</v>
      </c>
      <c r="G2946">
        <v>379701</v>
      </c>
      <c r="H2946">
        <v>3307148</v>
      </c>
      <c r="I2946">
        <v>2456140</v>
      </c>
      <c r="J2946">
        <v>5988497</v>
      </c>
      <c r="K2946">
        <v>-2.499140798</v>
      </c>
      <c r="L2946">
        <v>0.43058976599999998</v>
      </c>
      <c r="M2946">
        <v>1.0224854619999999</v>
      </c>
    </row>
    <row r="2947" spans="1:13">
      <c r="A2947" s="9" t="s">
        <v>564</v>
      </c>
      <c r="B2947" s="10" t="s">
        <v>565</v>
      </c>
      <c r="C2947">
        <v>2017</v>
      </c>
      <c r="D2947" t="s">
        <v>26</v>
      </c>
      <c r="E2947" s="3" t="str">
        <v>Unavailable</v>
      </c>
      <c r="F2947" s="3" t="str">
        <v>Unavailable</v>
      </c>
      <c r="G2947" t="str">
        <v>Unavailable</v>
      </c>
      <c r="H2947" t="str">
        <v>Unavailable</v>
      </c>
      <c r="I2947" t="str">
        <v>Unavailable</v>
      </c>
      <c r="J2947" t="str">
        <v>Unavailable</v>
      </c>
      <c r="K2947" t="str">
        <v>Unavailable</v>
      </c>
      <c r="L2947" t="str">
        <v>Unavailable</v>
      </c>
      <c r="M2947" t="str">
        <v>Unavailable</v>
      </c>
    </row>
    <row r="2948" spans="1:13">
      <c r="A2948" s="9" t="s">
        <v>566</v>
      </c>
      <c r="B2948" s="10" t="s">
        <v>567</v>
      </c>
      <c r="C2948">
        <v>2017</v>
      </c>
      <c r="D2948" t="s">
        <v>26</v>
      </c>
      <c r="E2948" s="3">
        <v>77794937</v>
      </c>
      <c r="F2948" s="3">
        <v>6190291</v>
      </c>
      <c r="G2948">
        <v>881301</v>
      </c>
      <c r="H2948">
        <v>0</v>
      </c>
      <c r="I2948">
        <v>2689470</v>
      </c>
      <c r="J2948">
        <v>7590803</v>
      </c>
      <c r="K2948">
        <v>7.9571901E-2</v>
      </c>
      <c r="L2948">
        <v>3.4571273E-2</v>
      </c>
      <c r="M2948">
        <v>9.7574512000000002E-2</v>
      </c>
    </row>
    <row r="2949" spans="1:13">
      <c r="A2949" s="9" t="s">
        <v>568</v>
      </c>
      <c r="B2949" s="10" t="s">
        <v>569</v>
      </c>
      <c r="C2949">
        <v>2017</v>
      </c>
      <c r="D2949" t="s">
        <v>26</v>
      </c>
      <c r="E2949" s="3" t="str">
        <v>Unavailable</v>
      </c>
      <c r="F2949" s="3" t="str">
        <v>Unavailable</v>
      </c>
      <c r="G2949" t="str">
        <v>Unavailable</v>
      </c>
      <c r="H2949" t="str">
        <v>Unavailable</v>
      </c>
      <c r="I2949" t="str">
        <v>Unavailable</v>
      </c>
      <c r="J2949" t="str">
        <v>Unavailable</v>
      </c>
      <c r="K2949" t="str">
        <v>Unavailable</v>
      </c>
      <c r="L2949" t="str">
        <v>Unavailable</v>
      </c>
      <c r="M2949" t="str">
        <v>Unavailable</v>
      </c>
    </row>
    <row r="2950" spans="1:13">
      <c r="A2950" s="9" t="s">
        <v>570</v>
      </c>
      <c r="B2950" s="10" t="s">
        <v>571</v>
      </c>
      <c r="C2950">
        <v>2017</v>
      </c>
      <c r="D2950" t="s">
        <v>26</v>
      </c>
      <c r="E2950" s="3" t="str">
        <v>Unavailable</v>
      </c>
      <c r="F2950" s="3" t="str">
        <v>Unavailable</v>
      </c>
      <c r="G2950" t="str">
        <v>Unavailable</v>
      </c>
      <c r="H2950" t="str">
        <v>Unavailable</v>
      </c>
      <c r="I2950" t="str">
        <v>Unavailable</v>
      </c>
      <c r="J2950" t="str">
        <v>Unavailable</v>
      </c>
      <c r="K2950" t="str">
        <v>Unavailable</v>
      </c>
      <c r="L2950" t="str">
        <v>Unavailable</v>
      </c>
      <c r="M2950" t="str">
        <v>Unavailable</v>
      </c>
    </row>
    <row r="2951" spans="1:13">
      <c r="A2951" s="9" t="s">
        <v>572</v>
      </c>
      <c r="B2951" s="10" t="s">
        <v>383</v>
      </c>
      <c r="C2951">
        <v>2017</v>
      </c>
      <c r="D2951" t="s">
        <v>26</v>
      </c>
      <c r="E2951" s="3" t="str">
        <v>Unavailable</v>
      </c>
      <c r="F2951" s="3" t="str">
        <v>Unavailable</v>
      </c>
      <c r="G2951" t="str">
        <v>Unavailable</v>
      </c>
      <c r="H2951" t="str">
        <v>Unavailable</v>
      </c>
      <c r="I2951" t="str">
        <v>Unavailable</v>
      </c>
      <c r="J2951" t="str">
        <v>Unavailable</v>
      </c>
      <c r="K2951" t="str">
        <v>Unavailable</v>
      </c>
      <c r="L2951" t="str">
        <v>Unavailable</v>
      </c>
      <c r="M2951" t="str">
        <v>Unavailable</v>
      </c>
    </row>
    <row r="2952" spans="1:13">
      <c r="A2952" s="9" t="s">
        <v>573</v>
      </c>
      <c r="B2952" s="10" t="s">
        <v>445</v>
      </c>
      <c r="C2952">
        <v>2017</v>
      </c>
      <c r="D2952" t="s">
        <v>26</v>
      </c>
      <c r="E2952" s="3">
        <v>87123662</v>
      </c>
      <c r="F2952" s="3">
        <v>25747195</v>
      </c>
      <c r="G2952">
        <v>7193389</v>
      </c>
      <c r="H2952">
        <v>0</v>
      </c>
      <c r="I2952">
        <v>13292077</v>
      </c>
      <c r="J2952">
        <v>16522492</v>
      </c>
      <c r="K2952">
        <v>0.295524711</v>
      </c>
      <c r="L2952">
        <v>0.152565637</v>
      </c>
      <c r="M2952">
        <v>0.190588063</v>
      </c>
    </row>
    <row r="2953" spans="1:13">
      <c r="A2953" s="9" t="s">
        <v>574</v>
      </c>
      <c r="B2953" s="10" t="s">
        <v>575</v>
      </c>
      <c r="C2953">
        <v>2017</v>
      </c>
      <c r="D2953" t="s">
        <v>26</v>
      </c>
      <c r="E2953" s="3" t="str">
        <v>Unavailable</v>
      </c>
      <c r="F2953" s="3" t="str">
        <v>Unavailable</v>
      </c>
      <c r="G2953" t="str">
        <v>Unavailable</v>
      </c>
      <c r="H2953" t="str">
        <v>Unavailable</v>
      </c>
      <c r="I2953" t="str">
        <v>Unavailable</v>
      </c>
      <c r="J2953" t="str">
        <v>Unavailable</v>
      </c>
      <c r="K2953" t="str">
        <v>Unavailable</v>
      </c>
      <c r="L2953" t="str">
        <v>Unavailable</v>
      </c>
      <c r="M2953" t="str">
        <v>Unavailable</v>
      </c>
    </row>
    <row r="2954" spans="1:13">
      <c r="A2954" s="9" t="s">
        <v>576</v>
      </c>
      <c r="B2954" s="10" t="s">
        <v>577</v>
      </c>
      <c r="C2954">
        <v>2017</v>
      </c>
      <c r="D2954" t="s">
        <v>26</v>
      </c>
      <c r="E2954" s="3" t="str">
        <v>Unavailable</v>
      </c>
      <c r="F2954" s="3" t="str">
        <v>Unavailable</v>
      </c>
      <c r="G2954" t="str">
        <v>Unavailable</v>
      </c>
      <c r="H2954" t="str">
        <v>Unavailable</v>
      </c>
      <c r="I2954" t="str">
        <v>Unavailable</v>
      </c>
      <c r="J2954" t="str">
        <v>Unavailable</v>
      </c>
      <c r="K2954" t="str">
        <v>Unavailable</v>
      </c>
      <c r="L2954" t="str">
        <v>Unavailable</v>
      </c>
      <c r="M2954" t="str">
        <v>Unavailable</v>
      </c>
    </row>
    <row r="2955" spans="1:13">
      <c r="A2955" s="9" t="s">
        <v>578</v>
      </c>
      <c r="B2955" s="10" t="s">
        <v>579</v>
      </c>
      <c r="C2955">
        <v>2017</v>
      </c>
      <c r="D2955" t="s">
        <v>26</v>
      </c>
      <c r="E2955" s="3" t="str">
        <v>Unavailable</v>
      </c>
      <c r="F2955" s="3" t="str">
        <v>Unavailable</v>
      </c>
      <c r="G2955" t="str">
        <v>Unavailable</v>
      </c>
      <c r="H2955" t="str">
        <v>Unavailable</v>
      </c>
      <c r="I2955" t="str">
        <v>Unavailable</v>
      </c>
      <c r="J2955" t="str">
        <v>Unavailable</v>
      </c>
      <c r="K2955" t="str">
        <v>Unavailable</v>
      </c>
      <c r="L2955" t="str">
        <v>Unavailable</v>
      </c>
      <c r="M2955" t="str">
        <v>Unavailable</v>
      </c>
    </row>
    <row r="2956" spans="1:13">
      <c r="A2956" s="9" t="s">
        <v>580</v>
      </c>
      <c r="B2956" s="10" t="s">
        <v>581</v>
      </c>
      <c r="C2956">
        <v>2017</v>
      </c>
      <c r="D2956" t="s">
        <v>26</v>
      </c>
      <c r="E2956" s="3" t="str">
        <v>Unavailable</v>
      </c>
      <c r="F2956" s="3" t="str">
        <v>Unavailable</v>
      </c>
      <c r="G2956" t="str">
        <v>Unavailable</v>
      </c>
      <c r="H2956" t="str">
        <v>Unavailable</v>
      </c>
      <c r="I2956" t="str">
        <v>Unavailable</v>
      </c>
      <c r="J2956" t="str">
        <v>Unavailable</v>
      </c>
      <c r="K2956" t="str">
        <v>Unavailable</v>
      </c>
      <c r="L2956" t="str">
        <v>Unavailable</v>
      </c>
      <c r="M2956" t="str">
        <v>Unavailable</v>
      </c>
    </row>
    <row r="2957" spans="1:13">
      <c r="A2957" s="9" t="s">
        <v>582</v>
      </c>
      <c r="B2957" s="10" t="s">
        <v>583</v>
      </c>
      <c r="C2957">
        <v>2017</v>
      </c>
      <c r="D2957" t="s">
        <v>26</v>
      </c>
      <c r="E2957" s="3" t="str">
        <v>Unavailable</v>
      </c>
      <c r="F2957" s="3" t="str">
        <v>Unavailable</v>
      </c>
      <c r="G2957" t="str">
        <v>Unavailable</v>
      </c>
      <c r="H2957" t="str">
        <v>Unavailable</v>
      </c>
      <c r="I2957" t="str">
        <v>Unavailable</v>
      </c>
      <c r="J2957" t="str">
        <v>Unavailable</v>
      </c>
      <c r="K2957" t="str">
        <v>Unavailable</v>
      </c>
      <c r="L2957" t="str">
        <v>Unavailable</v>
      </c>
      <c r="M2957" t="str">
        <v>Unavailable</v>
      </c>
    </row>
    <row r="2958" spans="1:13">
      <c r="A2958" s="9" t="s">
        <v>584</v>
      </c>
      <c r="B2958" s="10" t="s">
        <v>447</v>
      </c>
      <c r="C2958">
        <v>2017</v>
      </c>
      <c r="D2958" t="s">
        <v>26</v>
      </c>
      <c r="E2958" s="3" t="str">
        <v>Unavailable</v>
      </c>
      <c r="F2958" s="3" t="str">
        <v>Unavailable</v>
      </c>
      <c r="G2958" t="str">
        <v>Unavailable</v>
      </c>
      <c r="H2958" t="str">
        <v>Unavailable</v>
      </c>
      <c r="I2958" t="str">
        <v>Unavailable</v>
      </c>
      <c r="J2958" t="str">
        <v>Unavailable</v>
      </c>
      <c r="K2958" t="str">
        <v>Unavailable</v>
      </c>
      <c r="L2958" t="str">
        <v>Unavailable</v>
      </c>
      <c r="M2958" t="str">
        <v>Unavailable</v>
      </c>
    </row>
    <row r="2959" spans="1:13">
      <c r="A2959" s="9" t="s">
        <v>585</v>
      </c>
      <c r="B2959" s="10" t="s">
        <v>586</v>
      </c>
      <c r="C2959">
        <v>2017</v>
      </c>
      <c r="D2959" t="s">
        <v>26</v>
      </c>
      <c r="E2959" s="3" t="str">
        <v>Unavailable</v>
      </c>
      <c r="F2959" s="3" t="str">
        <v>Unavailable</v>
      </c>
      <c r="G2959" t="str">
        <v>Unavailable</v>
      </c>
      <c r="H2959" t="str">
        <v>Unavailable</v>
      </c>
      <c r="I2959" t="str">
        <v>Unavailable</v>
      </c>
      <c r="J2959" t="str">
        <v>Unavailable</v>
      </c>
      <c r="K2959" t="str">
        <v>Unavailable</v>
      </c>
      <c r="L2959" t="str">
        <v>Unavailable</v>
      </c>
      <c r="M2959" t="str">
        <v>Unavailable</v>
      </c>
    </row>
    <row r="2960" spans="1:13">
      <c r="A2960" s="9" t="s">
        <v>587</v>
      </c>
      <c r="B2960" s="10" t="s">
        <v>588</v>
      </c>
      <c r="C2960">
        <v>2017</v>
      </c>
      <c r="D2960" t="s">
        <v>26</v>
      </c>
      <c r="E2960" s="3" t="str">
        <v>Unavailable</v>
      </c>
      <c r="F2960" s="3" t="str">
        <v>Unavailable</v>
      </c>
      <c r="G2960" t="str">
        <v>Unavailable</v>
      </c>
      <c r="H2960" t="str">
        <v>Unavailable</v>
      </c>
      <c r="I2960" t="str">
        <v>Unavailable</v>
      </c>
      <c r="J2960" t="str">
        <v>Unavailable</v>
      </c>
      <c r="K2960" t="str">
        <v>Unavailable</v>
      </c>
      <c r="L2960" t="str">
        <v>Unavailable</v>
      </c>
      <c r="M2960" t="str">
        <v>Unavailable</v>
      </c>
    </row>
    <row r="2961" spans="1:13">
      <c r="A2961" s="9" t="s">
        <v>589</v>
      </c>
      <c r="B2961" s="10" t="s">
        <v>590</v>
      </c>
      <c r="C2961">
        <v>2017</v>
      </c>
      <c r="D2961" t="s">
        <v>26</v>
      </c>
      <c r="E2961" s="3" t="str">
        <v>Unavailable</v>
      </c>
      <c r="F2961" s="3" t="str">
        <v>Unavailable</v>
      </c>
      <c r="G2961" t="str">
        <v>Unavailable</v>
      </c>
      <c r="H2961" t="str">
        <v>Unavailable</v>
      </c>
      <c r="I2961" t="str">
        <v>Unavailable</v>
      </c>
      <c r="J2961" t="str">
        <v>Unavailable</v>
      </c>
      <c r="K2961" t="str">
        <v>Unavailable</v>
      </c>
      <c r="L2961" t="str">
        <v>Unavailable</v>
      </c>
      <c r="M2961" t="str">
        <v>Unavailable</v>
      </c>
    </row>
    <row r="2962" spans="1:13">
      <c r="A2962" s="9" t="s">
        <v>591</v>
      </c>
      <c r="B2962" s="10" t="s">
        <v>592</v>
      </c>
      <c r="C2962">
        <v>2017</v>
      </c>
      <c r="D2962" t="s">
        <v>26</v>
      </c>
      <c r="E2962" s="3" t="str">
        <v>Unavailable</v>
      </c>
      <c r="F2962" s="3" t="str">
        <v>Unavailable</v>
      </c>
      <c r="G2962" t="str">
        <v>Unavailable</v>
      </c>
      <c r="H2962" t="str">
        <v>Unavailable</v>
      </c>
      <c r="I2962" t="str">
        <v>Unavailable</v>
      </c>
      <c r="J2962" t="str">
        <v>Unavailable</v>
      </c>
      <c r="K2962" t="str">
        <v>Unavailable</v>
      </c>
      <c r="L2962" t="str">
        <v>Unavailable</v>
      </c>
      <c r="M2962" t="str">
        <v>Unavailable</v>
      </c>
    </row>
    <row r="2963" spans="1:13">
      <c r="A2963" s="9" t="s">
        <v>593</v>
      </c>
      <c r="B2963" s="10" t="s">
        <v>594</v>
      </c>
      <c r="C2963">
        <v>2017</v>
      </c>
      <c r="D2963" t="s">
        <v>26</v>
      </c>
      <c r="E2963" s="3" t="str">
        <v>Unavailable</v>
      </c>
      <c r="F2963" s="3" t="str">
        <v>Unavailable</v>
      </c>
      <c r="G2963" t="str">
        <v>Unavailable</v>
      </c>
      <c r="H2963" t="str">
        <v>Unavailable</v>
      </c>
      <c r="I2963" t="str">
        <v>Unavailable</v>
      </c>
      <c r="J2963" t="str">
        <v>Unavailable</v>
      </c>
      <c r="K2963" t="str">
        <v>Unavailable</v>
      </c>
      <c r="L2963" t="str">
        <v>Unavailable</v>
      </c>
      <c r="M2963" t="str">
        <v>Unavailable</v>
      </c>
    </row>
    <row r="2964" spans="1:13">
      <c r="A2964" s="9" t="s">
        <v>595</v>
      </c>
      <c r="B2964" s="10" t="s">
        <v>596</v>
      </c>
      <c r="C2964">
        <v>2017</v>
      </c>
      <c r="D2964" t="s">
        <v>26</v>
      </c>
      <c r="E2964" s="3" t="str">
        <v>Unavailable</v>
      </c>
      <c r="F2964" s="3" t="str">
        <v>Unavailable</v>
      </c>
      <c r="G2964" t="str">
        <v>Unavailable</v>
      </c>
      <c r="H2964" t="str">
        <v>Unavailable</v>
      </c>
      <c r="I2964" t="str">
        <v>Unavailable</v>
      </c>
      <c r="J2964" t="str">
        <v>Unavailable</v>
      </c>
      <c r="K2964" t="str">
        <v>Unavailable</v>
      </c>
      <c r="L2964" t="str">
        <v>Unavailable</v>
      </c>
      <c r="M2964" t="str">
        <v>Unavailable</v>
      </c>
    </row>
    <row r="2965" spans="1:13">
      <c r="A2965" s="9" t="s">
        <v>597</v>
      </c>
      <c r="B2965" s="10" t="s">
        <v>598</v>
      </c>
      <c r="C2965">
        <v>2017</v>
      </c>
      <c r="D2965" t="s">
        <v>26</v>
      </c>
      <c r="E2965" s="3" t="str">
        <v>Unavailable</v>
      </c>
      <c r="F2965" s="3" t="str">
        <v>Unavailable</v>
      </c>
      <c r="G2965" t="str">
        <v>Unavailable</v>
      </c>
      <c r="H2965" t="str">
        <v>Unavailable</v>
      </c>
      <c r="I2965" t="str">
        <v>Unavailable</v>
      </c>
      <c r="J2965" t="str">
        <v>Unavailable</v>
      </c>
      <c r="K2965" t="str">
        <v>Unavailable</v>
      </c>
      <c r="L2965" t="str">
        <v>Unavailable</v>
      </c>
      <c r="M2965" t="str">
        <v>Unavailable</v>
      </c>
    </row>
    <row r="2966" spans="1:13">
      <c r="A2966" s="9" t="s">
        <v>599</v>
      </c>
      <c r="B2966" s="10" t="s">
        <v>600</v>
      </c>
      <c r="C2966">
        <v>2017</v>
      </c>
      <c r="D2966" t="s">
        <v>26</v>
      </c>
      <c r="E2966" s="3" t="str">
        <v>Unavailable</v>
      </c>
      <c r="F2966" s="3" t="str">
        <v>Unavailable</v>
      </c>
      <c r="G2966" t="str">
        <v>Unavailable</v>
      </c>
      <c r="H2966" t="str">
        <v>Unavailable</v>
      </c>
      <c r="I2966" t="str">
        <v>Unavailable</v>
      </c>
      <c r="J2966" t="str">
        <v>Unavailable</v>
      </c>
      <c r="K2966" t="str">
        <v>Unavailable</v>
      </c>
      <c r="L2966" t="str">
        <v>Unavailable</v>
      </c>
      <c r="M2966" t="str">
        <v>Unavailable</v>
      </c>
    </row>
    <row r="2967" spans="1:13">
      <c r="A2967" s="9" t="s">
        <v>601</v>
      </c>
      <c r="B2967" s="10" t="s">
        <v>602</v>
      </c>
      <c r="C2967">
        <v>2017</v>
      </c>
      <c r="D2967" t="s">
        <v>26</v>
      </c>
      <c r="E2967" s="3" t="str">
        <v>Unavailable</v>
      </c>
      <c r="F2967" s="3" t="str">
        <v>Unavailable</v>
      </c>
      <c r="G2967" t="str">
        <v>Unavailable</v>
      </c>
      <c r="H2967" t="str">
        <v>Unavailable</v>
      </c>
      <c r="I2967" t="str">
        <v>Unavailable</v>
      </c>
      <c r="J2967" t="str">
        <v>Unavailable</v>
      </c>
      <c r="K2967" t="str">
        <v>Unavailable</v>
      </c>
      <c r="L2967" t="str">
        <v>Unavailable</v>
      </c>
      <c r="M2967" t="str">
        <v>Unavailable</v>
      </c>
    </row>
    <row r="2968" spans="1:13">
      <c r="A2968" s="9" t="s">
        <v>603</v>
      </c>
      <c r="B2968" s="10" t="s">
        <v>604</v>
      </c>
      <c r="C2968">
        <v>2017</v>
      </c>
      <c r="D2968" t="s">
        <v>26</v>
      </c>
      <c r="E2968" s="3" t="str">
        <v>Unavailable</v>
      </c>
      <c r="F2968" s="3" t="str">
        <v>Unavailable</v>
      </c>
      <c r="G2968" t="str">
        <v>Unavailable</v>
      </c>
      <c r="H2968" t="str">
        <v>Unavailable</v>
      </c>
      <c r="I2968" t="str">
        <v>Unavailable</v>
      </c>
      <c r="J2968" t="str">
        <v>Unavailable</v>
      </c>
      <c r="K2968" t="str">
        <v>Unavailable</v>
      </c>
      <c r="L2968" t="str">
        <v>Unavailable</v>
      </c>
      <c r="M2968" t="str">
        <v>Unavailable</v>
      </c>
    </row>
    <row r="2969" spans="1:13">
      <c r="A2969" s="9" t="s">
        <v>605</v>
      </c>
      <c r="B2969" s="10" t="s">
        <v>606</v>
      </c>
      <c r="C2969">
        <v>2017</v>
      </c>
      <c r="D2969" t="s">
        <v>26</v>
      </c>
      <c r="E2969" s="3" t="str">
        <v>Unavailable</v>
      </c>
      <c r="F2969" s="3" t="str">
        <v>Unavailable</v>
      </c>
      <c r="G2969" t="str">
        <v>Unavailable</v>
      </c>
      <c r="H2969" t="str">
        <v>Unavailable</v>
      </c>
      <c r="I2969" t="str">
        <v>Unavailable</v>
      </c>
      <c r="J2969" t="str">
        <v>Unavailable</v>
      </c>
      <c r="K2969" t="str">
        <v>Unavailable</v>
      </c>
      <c r="L2969" t="str">
        <v>Unavailable</v>
      </c>
      <c r="M2969" t="str">
        <v>Unavailable</v>
      </c>
    </row>
    <row r="2970" spans="1:13">
      <c r="A2970" s="9" t="s">
        <v>607</v>
      </c>
      <c r="B2970" s="10" t="s">
        <v>608</v>
      </c>
      <c r="C2970">
        <v>2017</v>
      </c>
      <c r="D2970" t="s">
        <v>26</v>
      </c>
      <c r="E2970" s="3" t="str">
        <v>Unavailable</v>
      </c>
      <c r="F2970" s="3" t="str">
        <v>Unavailable</v>
      </c>
      <c r="G2970" t="str">
        <v>Unavailable</v>
      </c>
      <c r="H2970" t="str">
        <v>Unavailable</v>
      </c>
      <c r="I2970" t="str">
        <v>Unavailable</v>
      </c>
      <c r="J2970" t="str">
        <v>Unavailable</v>
      </c>
      <c r="K2970" t="str">
        <v>Unavailable</v>
      </c>
      <c r="L2970" t="str">
        <v>Unavailable</v>
      </c>
      <c r="M2970" t="str">
        <v>Unavailable</v>
      </c>
    </row>
    <row r="2971" spans="1:13">
      <c r="A2971" s="9" t="s">
        <v>609</v>
      </c>
      <c r="B2971" s="10" t="s">
        <v>610</v>
      </c>
      <c r="C2971">
        <v>2017</v>
      </c>
      <c r="D2971" t="s">
        <v>26</v>
      </c>
      <c r="E2971" s="3" t="str">
        <v>Unavailable</v>
      </c>
      <c r="F2971" s="3" t="str">
        <v>Unavailable</v>
      </c>
      <c r="G2971" t="str">
        <v>Unavailable</v>
      </c>
      <c r="H2971" t="str">
        <v>Unavailable</v>
      </c>
      <c r="I2971" t="str">
        <v>Unavailable</v>
      </c>
      <c r="J2971" t="str">
        <v>Unavailable</v>
      </c>
      <c r="K2971" t="str">
        <v>Unavailable</v>
      </c>
      <c r="L2971" t="str">
        <v>Unavailable</v>
      </c>
      <c r="M2971" t="str">
        <v>Unavailable</v>
      </c>
    </row>
    <row r="2972" spans="1:13">
      <c r="A2972" s="9" t="s">
        <v>611</v>
      </c>
      <c r="B2972" s="10" t="s">
        <v>612</v>
      </c>
      <c r="C2972">
        <v>2017</v>
      </c>
      <c r="D2972" t="s">
        <v>26</v>
      </c>
      <c r="E2972" s="3" t="str">
        <v>Unavailable</v>
      </c>
      <c r="F2972" s="3" t="str">
        <v>Unavailable</v>
      </c>
      <c r="G2972" t="str">
        <v>Unavailable</v>
      </c>
      <c r="H2972" t="str">
        <v>Unavailable</v>
      </c>
      <c r="I2972" t="str">
        <v>Unavailable</v>
      </c>
      <c r="J2972" t="str">
        <v>Unavailable</v>
      </c>
      <c r="K2972" t="str">
        <v>Unavailable</v>
      </c>
      <c r="L2972" t="str">
        <v>Unavailable</v>
      </c>
      <c r="M2972" t="str">
        <v>Unavailable</v>
      </c>
    </row>
    <row r="2973" spans="1:13">
      <c r="A2973" s="9" t="s">
        <v>613</v>
      </c>
      <c r="B2973" s="10" t="s">
        <v>614</v>
      </c>
      <c r="C2973">
        <v>2017</v>
      </c>
      <c r="D2973" t="s">
        <v>26</v>
      </c>
      <c r="E2973" s="3" t="str">
        <v>Unavailable</v>
      </c>
      <c r="F2973" s="3" t="str">
        <v>Unavailable</v>
      </c>
      <c r="G2973" t="str">
        <v>Unavailable</v>
      </c>
      <c r="H2973" t="str">
        <v>Unavailable</v>
      </c>
      <c r="I2973" t="str">
        <v>Unavailable</v>
      </c>
      <c r="J2973" t="str">
        <v>Unavailable</v>
      </c>
      <c r="K2973" t="str">
        <v>Unavailable</v>
      </c>
      <c r="L2973" t="str">
        <v>Unavailable</v>
      </c>
      <c r="M2973" t="str">
        <v>Unavailable</v>
      </c>
    </row>
    <row r="2974" spans="1:13">
      <c r="A2974" s="9" t="s">
        <v>615</v>
      </c>
      <c r="B2974" s="10" t="s">
        <v>616</v>
      </c>
      <c r="C2974">
        <v>2017</v>
      </c>
      <c r="D2974" t="s">
        <v>26</v>
      </c>
      <c r="E2974" s="3" t="str">
        <v>Unavailable</v>
      </c>
      <c r="F2974" s="3" t="str">
        <v>Unavailable</v>
      </c>
      <c r="G2974" t="str">
        <v>Unavailable</v>
      </c>
      <c r="H2974" t="str">
        <v>Unavailable</v>
      </c>
      <c r="I2974" t="str">
        <v>Unavailable</v>
      </c>
      <c r="J2974" t="str">
        <v>Unavailable</v>
      </c>
      <c r="K2974" t="str">
        <v>Unavailable</v>
      </c>
      <c r="L2974" t="str">
        <v>Unavailable</v>
      </c>
      <c r="M2974" t="str">
        <v>Unavailable</v>
      </c>
    </row>
    <row r="2975" spans="1:13">
      <c r="A2975" s="9" t="s">
        <v>617</v>
      </c>
      <c r="B2975" s="10" t="s">
        <v>618</v>
      </c>
      <c r="C2975">
        <v>2017</v>
      </c>
      <c r="D2975" t="s">
        <v>26</v>
      </c>
      <c r="E2975" s="3" t="str">
        <v>Unavailable</v>
      </c>
      <c r="F2975" s="3" t="str">
        <v>Unavailable</v>
      </c>
      <c r="G2975" t="str">
        <v>Unavailable</v>
      </c>
      <c r="H2975" t="str">
        <v>Unavailable</v>
      </c>
      <c r="I2975" t="str">
        <v>Unavailable</v>
      </c>
      <c r="J2975" t="str">
        <v>Unavailable</v>
      </c>
      <c r="K2975" t="str">
        <v>Unavailable</v>
      </c>
      <c r="L2975" t="str">
        <v>Unavailable</v>
      </c>
      <c r="M2975" t="str">
        <v>Unavailable</v>
      </c>
    </row>
    <row r="2976" spans="1:13">
      <c r="A2976" s="9" t="s">
        <v>619</v>
      </c>
      <c r="B2976" s="10" t="s">
        <v>620</v>
      </c>
      <c r="C2976">
        <v>2017</v>
      </c>
      <c r="D2976" t="s">
        <v>26</v>
      </c>
      <c r="E2976" s="3" t="str">
        <v>Unavailable</v>
      </c>
      <c r="F2976" s="3" t="str">
        <v>Unavailable</v>
      </c>
      <c r="G2976" t="str">
        <v>Unavailable</v>
      </c>
      <c r="H2976" t="str">
        <v>Unavailable</v>
      </c>
      <c r="I2976" t="str">
        <v>Unavailable</v>
      </c>
      <c r="J2976" t="str">
        <v>Unavailable</v>
      </c>
      <c r="K2976" t="str">
        <v>Unavailable</v>
      </c>
      <c r="L2976" t="str">
        <v>Unavailable</v>
      </c>
      <c r="M2976" t="str">
        <v>Unavailable</v>
      </c>
    </row>
    <row r="2977" spans="1:13">
      <c r="A2977" s="9" t="s">
        <v>621</v>
      </c>
      <c r="B2977" s="10" t="s">
        <v>622</v>
      </c>
      <c r="C2977">
        <v>2017</v>
      </c>
      <c r="D2977" t="s">
        <v>26</v>
      </c>
      <c r="E2977" s="3" t="str">
        <v>Unavailable</v>
      </c>
      <c r="F2977" s="3" t="str">
        <v>Unavailable</v>
      </c>
      <c r="G2977" t="str">
        <v>Unavailable</v>
      </c>
      <c r="H2977" t="str">
        <v>Unavailable</v>
      </c>
      <c r="I2977" t="str">
        <v>Unavailable</v>
      </c>
      <c r="J2977" t="str">
        <v>Unavailable</v>
      </c>
      <c r="K2977" t="str">
        <v>Unavailable</v>
      </c>
      <c r="L2977" t="str">
        <v>Unavailable</v>
      </c>
      <c r="M2977" t="str">
        <v>Unavailable</v>
      </c>
    </row>
    <row r="2978" spans="1:13">
      <c r="A2978" s="9" t="s">
        <v>623</v>
      </c>
      <c r="B2978" s="10" t="s">
        <v>624</v>
      </c>
      <c r="C2978">
        <v>2017</v>
      </c>
      <c r="D2978" t="s">
        <v>26</v>
      </c>
      <c r="E2978" s="3" t="str">
        <v>Unavailable</v>
      </c>
      <c r="F2978" s="3" t="str">
        <v>Unavailable</v>
      </c>
      <c r="G2978" t="str">
        <v>Unavailable</v>
      </c>
      <c r="H2978" t="str">
        <v>Unavailable</v>
      </c>
      <c r="I2978" t="str">
        <v>Unavailable</v>
      </c>
      <c r="J2978" t="str">
        <v>Unavailable</v>
      </c>
      <c r="K2978" t="str">
        <v>Unavailable</v>
      </c>
      <c r="L2978" t="str">
        <v>Unavailable</v>
      </c>
      <c r="M2978" t="str">
        <v>Unavailable</v>
      </c>
    </row>
    <row r="2979" spans="1:13">
      <c r="A2979" s="9" t="s">
        <v>625</v>
      </c>
      <c r="B2979" s="10" t="s">
        <v>626</v>
      </c>
      <c r="C2979">
        <v>2017</v>
      </c>
      <c r="D2979" t="s">
        <v>26</v>
      </c>
      <c r="E2979" s="3" t="str">
        <v>Unavailable</v>
      </c>
      <c r="F2979" s="3" t="str">
        <v>Unavailable</v>
      </c>
      <c r="G2979" t="str">
        <v>Unavailable</v>
      </c>
      <c r="H2979" t="str">
        <v>Unavailable</v>
      </c>
      <c r="I2979" t="str">
        <v>Unavailable</v>
      </c>
      <c r="J2979" t="str">
        <v>Unavailable</v>
      </c>
      <c r="K2979" t="str">
        <v>Unavailable</v>
      </c>
      <c r="L2979" t="str">
        <v>Unavailable</v>
      </c>
      <c r="M2979" t="str">
        <v>Unavailable</v>
      </c>
    </row>
    <row r="2980" spans="1:13">
      <c r="A2980" s="9" t="s">
        <v>627</v>
      </c>
      <c r="B2980" s="10" t="s">
        <v>628</v>
      </c>
      <c r="C2980">
        <v>2017</v>
      </c>
      <c r="D2980" t="s">
        <v>26</v>
      </c>
      <c r="E2980" s="3" t="str">
        <v>Unavailable</v>
      </c>
      <c r="F2980" s="3" t="str">
        <v>Unavailable</v>
      </c>
      <c r="G2980" t="str">
        <v>Unavailable</v>
      </c>
      <c r="H2980" t="str">
        <v>Unavailable</v>
      </c>
      <c r="I2980" t="str">
        <v>Unavailable</v>
      </c>
      <c r="J2980" t="str">
        <v>Unavailable</v>
      </c>
      <c r="K2980" t="str">
        <v>Unavailable</v>
      </c>
      <c r="L2980" t="str">
        <v>Unavailable</v>
      </c>
      <c r="M2980" t="str">
        <v>Unavailable</v>
      </c>
    </row>
    <row r="2981" spans="1:13">
      <c r="A2981" s="9" t="s">
        <v>629</v>
      </c>
      <c r="B2981" s="10" t="s">
        <v>630</v>
      </c>
      <c r="C2981">
        <v>2017</v>
      </c>
      <c r="D2981" t="s">
        <v>26</v>
      </c>
      <c r="E2981" s="3">
        <v>49225820</v>
      </c>
      <c r="F2981" s="3">
        <v>14397351</v>
      </c>
      <c r="G2981">
        <v>3981258</v>
      </c>
      <c r="H2981">
        <v>0</v>
      </c>
      <c r="I2981">
        <v>1836899</v>
      </c>
      <c r="J2981">
        <v>3483362</v>
      </c>
      <c r="K2981">
        <v>0.29247559499999998</v>
      </c>
      <c r="L2981">
        <v>3.7315762000000002E-2</v>
      </c>
      <c r="M2981">
        <v>7.0762905000000001E-2</v>
      </c>
    </row>
    <row r="2982" spans="1:13">
      <c r="A2982" s="9" t="s">
        <v>631</v>
      </c>
      <c r="B2982" s="10" t="s">
        <v>632</v>
      </c>
      <c r="C2982">
        <v>2017</v>
      </c>
      <c r="D2982" t="s">
        <v>26</v>
      </c>
      <c r="E2982" s="3" t="str">
        <v>Unavailable</v>
      </c>
      <c r="F2982" s="3" t="str">
        <v>Unavailable</v>
      </c>
      <c r="G2982" t="str">
        <v>Unavailable</v>
      </c>
      <c r="H2982" t="str">
        <v>Unavailable</v>
      </c>
      <c r="I2982" t="str">
        <v>Unavailable</v>
      </c>
      <c r="J2982" t="str">
        <v>Unavailable</v>
      </c>
      <c r="K2982" t="str">
        <v>Unavailable</v>
      </c>
      <c r="L2982" t="str">
        <v>Unavailable</v>
      </c>
      <c r="M2982" t="str">
        <v>Unavailable</v>
      </c>
    </row>
    <row r="2983" spans="1:13">
      <c r="A2983" s="9" t="s">
        <v>633</v>
      </c>
      <c r="B2983" s="10" t="s">
        <v>634</v>
      </c>
      <c r="C2983">
        <v>2017</v>
      </c>
      <c r="D2983" t="s">
        <v>26</v>
      </c>
      <c r="E2983" s="3" t="str">
        <v>Unavailable</v>
      </c>
      <c r="F2983" s="3" t="str">
        <v>Unavailable</v>
      </c>
      <c r="G2983" t="str">
        <v>Unavailable</v>
      </c>
      <c r="H2983" t="str">
        <v>Unavailable</v>
      </c>
      <c r="I2983" t="str">
        <v>Unavailable</v>
      </c>
      <c r="J2983" t="str">
        <v>Unavailable</v>
      </c>
      <c r="K2983" t="str">
        <v>Unavailable</v>
      </c>
      <c r="L2983" t="str">
        <v>Unavailable</v>
      </c>
      <c r="M2983" t="str">
        <v>Unavailable</v>
      </c>
    </row>
    <row r="2984" spans="1:13">
      <c r="A2984" s="9" t="s">
        <v>635</v>
      </c>
      <c r="B2984" s="10" t="s">
        <v>636</v>
      </c>
      <c r="C2984">
        <v>2017</v>
      </c>
      <c r="D2984" t="s">
        <v>26</v>
      </c>
      <c r="E2984" s="3" t="str">
        <v>Unavailable</v>
      </c>
      <c r="F2984" s="3" t="str">
        <v>Unavailable</v>
      </c>
      <c r="G2984" t="str">
        <v>Unavailable</v>
      </c>
      <c r="H2984" t="str">
        <v>Unavailable</v>
      </c>
      <c r="I2984" t="str">
        <v>Unavailable</v>
      </c>
      <c r="J2984" t="str">
        <v>Unavailable</v>
      </c>
      <c r="K2984" t="str">
        <v>Unavailable</v>
      </c>
      <c r="L2984" t="str">
        <v>Unavailable</v>
      </c>
      <c r="M2984" t="str">
        <v>Unavailable</v>
      </c>
    </row>
    <row r="2985" spans="1:13">
      <c r="A2985" s="9" t="s">
        <v>637</v>
      </c>
      <c r="B2985" s="10" t="s">
        <v>638</v>
      </c>
      <c r="C2985">
        <v>2017</v>
      </c>
      <c r="D2985" t="s">
        <v>26</v>
      </c>
      <c r="E2985" s="3" t="str">
        <v>Unavailable</v>
      </c>
      <c r="F2985" s="3" t="str">
        <v>Unavailable</v>
      </c>
      <c r="G2985" t="str">
        <v>Unavailable</v>
      </c>
      <c r="H2985" t="str">
        <v>Unavailable</v>
      </c>
      <c r="I2985" t="str">
        <v>Unavailable</v>
      </c>
      <c r="J2985" t="str">
        <v>Unavailable</v>
      </c>
      <c r="K2985" t="str">
        <v>Unavailable</v>
      </c>
      <c r="L2985" t="str">
        <v>Unavailable</v>
      </c>
      <c r="M2985" t="str">
        <v>Unavailable</v>
      </c>
    </row>
    <row r="2986" spans="1:13">
      <c r="A2986" s="9" t="s">
        <v>639</v>
      </c>
      <c r="B2986" s="10" t="s">
        <v>640</v>
      </c>
      <c r="C2986">
        <v>2017</v>
      </c>
      <c r="D2986" t="s">
        <v>26</v>
      </c>
      <c r="E2986" s="3" t="str">
        <v>Unavailable</v>
      </c>
      <c r="F2986" s="3" t="str">
        <v>Unavailable</v>
      </c>
      <c r="G2986" t="str">
        <v>Unavailable</v>
      </c>
      <c r="H2986" t="str">
        <v>Unavailable</v>
      </c>
      <c r="I2986" t="str">
        <v>Unavailable</v>
      </c>
      <c r="J2986" t="str">
        <v>Unavailable</v>
      </c>
      <c r="K2986" t="str">
        <v>Unavailable</v>
      </c>
      <c r="L2986" t="str">
        <v>Unavailable</v>
      </c>
      <c r="M2986" t="str">
        <v>Unavailable</v>
      </c>
    </row>
    <row r="2987" spans="1:13">
      <c r="A2987" s="9" t="s">
        <v>641</v>
      </c>
      <c r="B2987" s="10" t="s">
        <v>642</v>
      </c>
      <c r="C2987">
        <v>2017</v>
      </c>
      <c r="D2987" t="s">
        <v>26</v>
      </c>
      <c r="E2987" s="3" t="str">
        <v>Unavailable</v>
      </c>
      <c r="F2987" s="3" t="str">
        <v>Unavailable</v>
      </c>
      <c r="G2987" t="str">
        <v>Unavailable</v>
      </c>
      <c r="H2987" t="str">
        <v>Unavailable</v>
      </c>
      <c r="I2987" t="str">
        <v>Unavailable</v>
      </c>
      <c r="J2987" t="str">
        <v>Unavailable</v>
      </c>
      <c r="K2987" t="str">
        <v>Unavailable</v>
      </c>
      <c r="L2987" t="str">
        <v>Unavailable</v>
      </c>
      <c r="M2987" t="str">
        <v>Unavailable</v>
      </c>
    </row>
    <row r="2988" spans="1:13">
      <c r="A2988" s="9" t="s">
        <v>643</v>
      </c>
      <c r="B2988" s="10" t="s">
        <v>644</v>
      </c>
      <c r="C2988">
        <v>2017</v>
      </c>
      <c r="D2988" t="s">
        <v>26</v>
      </c>
      <c r="E2988" s="3" t="str">
        <v>Unavailable</v>
      </c>
      <c r="F2988" s="3" t="str">
        <v>Unavailable</v>
      </c>
      <c r="G2988" t="str">
        <v>Unavailable</v>
      </c>
      <c r="H2988" t="str">
        <v>Unavailable</v>
      </c>
      <c r="I2988" t="str">
        <v>Unavailable</v>
      </c>
      <c r="J2988" t="str">
        <v>Unavailable</v>
      </c>
      <c r="K2988" t="str">
        <v>Unavailable</v>
      </c>
      <c r="L2988" t="str">
        <v>Unavailable</v>
      </c>
      <c r="M2988" t="str">
        <v>Unavailable</v>
      </c>
    </row>
    <row r="2989" spans="1:13">
      <c r="A2989" s="9" t="s">
        <v>645</v>
      </c>
      <c r="B2989" s="10" t="s">
        <v>646</v>
      </c>
      <c r="C2989">
        <v>2017</v>
      </c>
      <c r="D2989" t="s">
        <v>26</v>
      </c>
      <c r="E2989" s="3" t="str">
        <v>Unavailable</v>
      </c>
      <c r="F2989" s="3" t="str">
        <v>Unavailable</v>
      </c>
      <c r="G2989" t="str">
        <v>Unavailable</v>
      </c>
      <c r="H2989" t="str">
        <v>Unavailable</v>
      </c>
      <c r="I2989" t="str">
        <v>Unavailable</v>
      </c>
      <c r="J2989" t="str">
        <v>Unavailable</v>
      </c>
      <c r="K2989" t="str">
        <v>Unavailable</v>
      </c>
      <c r="L2989" t="str">
        <v>Unavailable</v>
      </c>
      <c r="M2989" t="str">
        <v>Unavailable</v>
      </c>
    </row>
    <row r="2990" spans="1:13">
      <c r="A2990" s="9" t="s">
        <v>647</v>
      </c>
      <c r="B2990" s="10" t="s">
        <v>648</v>
      </c>
      <c r="C2990">
        <v>2017</v>
      </c>
      <c r="D2990" t="s">
        <v>26</v>
      </c>
      <c r="E2990" s="3" t="str">
        <v>Unavailable</v>
      </c>
      <c r="F2990" s="3" t="str">
        <v>Unavailable</v>
      </c>
      <c r="G2990" t="str">
        <v>Unavailable</v>
      </c>
      <c r="H2990" t="str">
        <v>Unavailable</v>
      </c>
      <c r="I2990" t="str">
        <v>Unavailable</v>
      </c>
      <c r="J2990" t="str">
        <v>Unavailable</v>
      </c>
      <c r="K2990" t="str">
        <v>Unavailable</v>
      </c>
      <c r="L2990" t="str">
        <v>Unavailable</v>
      </c>
      <c r="M2990" t="str">
        <v>Unavailable</v>
      </c>
    </row>
    <row r="2991" spans="1:13">
      <c r="A2991" s="9" t="s">
        <v>649</v>
      </c>
      <c r="B2991" s="10" t="s">
        <v>650</v>
      </c>
      <c r="C2991">
        <v>2017</v>
      </c>
      <c r="D2991" t="s">
        <v>26</v>
      </c>
      <c r="E2991" s="3" t="str">
        <v>Unavailable</v>
      </c>
      <c r="F2991" s="3" t="str">
        <v>Unavailable</v>
      </c>
      <c r="G2991" t="str">
        <v>Unavailable</v>
      </c>
      <c r="H2991" t="str">
        <v>Unavailable</v>
      </c>
      <c r="I2991" t="str">
        <v>Unavailable</v>
      </c>
      <c r="J2991" t="str">
        <v>Unavailable</v>
      </c>
      <c r="K2991" t="str">
        <v>Unavailable</v>
      </c>
      <c r="L2991" t="str">
        <v>Unavailable</v>
      </c>
      <c r="M2991" t="str">
        <v>Unavailable</v>
      </c>
    </row>
    <row r="2992" spans="1:13">
      <c r="A2992" s="9" t="s">
        <v>651</v>
      </c>
      <c r="B2992" s="10" t="s">
        <v>652</v>
      </c>
      <c r="C2992">
        <v>2017</v>
      </c>
      <c r="D2992" t="s">
        <v>26</v>
      </c>
      <c r="E2992" s="3" t="str">
        <v>Unavailable</v>
      </c>
      <c r="F2992" s="3" t="str">
        <v>Unavailable</v>
      </c>
      <c r="G2992" t="str">
        <v>Unavailable</v>
      </c>
      <c r="H2992" t="str">
        <v>Unavailable</v>
      </c>
      <c r="I2992" t="str">
        <v>Unavailable</v>
      </c>
      <c r="J2992" t="str">
        <v>Unavailable</v>
      </c>
      <c r="K2992" t="str">
        <v>Unavailable</v>
      </c>
      <c r="L2992" t="str">
        <v>Unavailable</v>
      </c>
      <c r="M2992" t="str">
        <v>Unavailable</v>
      </c>
    </row>
    <row r="2993" spans="1:13">
      <c r="A2993" s="9" t="s">
        <v>653</v>
      </c>
      <c r="B2993" s="10" t="s">
        <v>654</v>
      </c>
      <c r="C2993">
        <v>2017</v>
      </c>
      <c r="D2993" t="s">
        <v>26</v>
      </c>
      <c r="E2993" s="3" t="str">
        <v>Unavailable</v>
      </c>
      <c r="F2993" s="3" t="str">
        <v>Unavailable</v>
      </c>
      <c r="G2993" t="str">
        <v>Unavailable</v>
      </c>
      <c r="H2993" t="str">
        <v>Unavailable</v>
      </c>
      <c r="I2993" t="str">
        <v>Unavailable</v>
      </c>
      <c r="J2993" t="str">
        <v>Unavailable</v>
      </c>
      <c r="K2993" t="str">
        <v>Unavailable</v>
      </c>
      <c r="L2993" t="str">
        <v>Unavailable</v>
      </c>
      <c r="M2993" t="str">
        <v>Unavailable</v>
      </c>
    </row>
    <row r="2994" spans="1:13">
      <c r="A2994" s="9" t="s">
        <v>655</v>
      </c>
      <c r="B2994" s="10" t="s">
        <v>656</v>
      </c>
      <c r="C2994">
        <v>2017</v>
      </c>
      <c r="D2994" t="s">
        <v>26</v>
      </c>
      <c r="E2994" s="3" t="str">
        <v>Unavailable</v>
      </c>
      <c r="F2994" s="3" t="str">
        <v>Unavailable</v>
      </c>
      <c r="G2994" t="str">
        <v>Unavailable</v>
      </c>
      <c r="H2994" t="str">
        <v>Unavailable</v>
      </c>
      <c r="I2994" t="str">
        <v>Unavailable</v>
      </c>
      <c r="J2994" t="str">
        <v>Unavailable</v>
      </c>
      <c r="K2994" t="str">
        <v>Unavailable</v>
      </c>
      <c r="L2994" t="str">
        <v>Unavailable</v>
      </c>
      <c r="M2994" t="str">
        <v>Unavailable</v>
      </c>
    </row>
    <row r="2995" spans="1:13">
      <c r="A2995" s="9" t="s">
        <v>657</v>
      </c>
      <c r="B2995" s="10" t="s">
        <v>658</v>
      </c>
      <c r="C2995">
        <v>2017</v>
      </c>
      <c r="D2995" t="s">
        <v>26</v>
      </c>
      <c r="E2995" s="3" t="str">
        <v>Unavailable</v>
      </c>
      <c r="F2995" s="3" t="str">
        <v>Unavailable</v>
      </c>
      <c r="G2995" t="str">
        <v>Unavailable</v>
      </c>
      <c r="H2995" t="str">
        <v>Unavailable</v>
      </c>
      <c r="I2995" t="str">
        <v>Unavailable</v>
      </c>
      <c r="J2995" t="str">
        <v>Unavailable</v>
      </c>
      <c r="K2995" t="str">
        <v>Unavailable</v>
      </c>
      <c r="L2995" t="str">
        <v>Unavailable</v>
      </c>
      <c r="M2995" t="str">
        <v>Unavailable</v>
      </c>
    </row>
    <row r="2996" spans="1:13">
      <c r="A2996" s="9" t="s">
        <v>659</v>
      </c>
      <c r="B2996" s="10" t="s">
        <v>660</v>
      </c>
      <c r="C2996">
        <v>2017</v>
      </c>
      <c r="D2996" t="s">
        <v>26</v>
      </c>
      <c r="E2996" s="3" t="str">
        <v>Unavailable</v>
      </c>
      <c r="F2996" s="3" t="str">
        <v>Unavailable</v>
      </c>
      <c r="G2996" t="str">
        <v>Unavailable</v>
      </c>
      <c r="H2996" t="str">
        <v>Unavailable</v>
      </c>
      <c r="I2996" t="str">
        <v>Unavailable</v>
      </c>
      <c r="J2996" t="str">
        <v>Unavailable</v>
      </c>
      <c r="K2996" t="str">
        <v>Unavailable</v>
      </c>
      <c r="L2996" t="str">
        <v>Unavailable</v>
      </c>
      <c r="M2996" t="str">
        <v>Unavailable</v>
      </c>
    </row>
    <row r="2997" spans="1:13">
      <c r="A2997" s="9" t="s">
        <v>661</v>
      </c>
      <c r="B2997" s="10" t="s">
        <v>662</v>
      </c>
      <c r="C2997">
        <v>2017</v>
      </c>
      <c r="D2997" t="s">
        <v>26</v>
      </c>
      <c r="E2997" s="3" t="str">
        <v>Unavailable</v>
      </c>
      <c r="F2997" s="3" t="str">
        <v>Unavailable</v>
      </c>
      <c r="G2997" t="str">
        <v>Unavailable</v>
      </c>
      <c r="H2997" t="str">
        <v>Unavailable</v>
      </c>
      <c r="I2997" t="str">
        <v>Unavailable</v>
      </c>
      <c r="J2997" t="str">
        <v>Unavailable</v>
      </c>
      <c r="K2997" t="str">
        <v>Unavailable</v>
      </c>
      <c r="L2997" t="str">
        <v>Unavailable</v>
      </c>
      <c r="M2997" t="str">
        <v>Unavailable</v>
      </c>
    </row>
    <row r="2998" spans="1:13">
      <c r="A2998" s="9" t="s">
        <v>663</v>
      </c>
      <c r="B2998" s="10" t="s">
        <v>664</v>
      </c>
      <c r="C2998">
        <v>2017</v>
      </c>
      <c r="D2998" t="s">
        <v>26</v>
      </c>
      <c r="E2998" s="3" t="str">
        <v>Unavailable</v>
      </c>
      <c r="F2998" s="3" t="str">
        <v>Unavailable</v>
      </c>
      <c r="G2998" t="str">
        <v>Unavailable</v>
      </c>
      <c r="H2998" t="str">
        <v>Unavailable</v>
      </c>
      <c r="I2998" t="str">
        <v>Unavailable</v>
      </c>
      <c r="J2998" t="str">
        <v>Unavailable</v>
      </c>
      <c r="K2998" t="str">
        <v>Unavailable</v>
      </c>
      <c r="L2998" t="str">
        <v>Unavailable</v>
      </c>
      <c r="M2998" t="str">
        <v>Unavailable</v>
      </c>
    </row>
    <row r="2999" spans="1:13">
      <c r="A2999" s="9" t="s">
        <v>665</v>
      </c>
      <c r="B2999" s="10" t="s">
        <v>666</v>
      </c>
      <c r="C2999">
        <v>2017</v>
      </c>
      <c r="D2999" t="s">
        <v>26</v>
      </c>
      <c r="E2999" s="3" t="str">
        <v>Unavailable</v>
      </c>
      <c r="F2999" s="3" t="str">
        <v>Unavailable</v>
      </c>
      <c r="G2999" t="str">
        <v>Unavailable</v>
      </c>
      <c r="H2999" t="str">
        <v>Unavailable</v>
      </c>
      <c r="I2999" t="str">
        <v>Unavailable</v>
      </c>
      <c r="J2999" t="str">
        <v>Unavailable</v>
      </c>
      <c r="K2999" t="str">
        <v>Unavailable</v>
      </c>
      <c r="L2999" t="str">
        <v>Unavailable</v>
      </c>
      <c r="M2999" t="str">
        <v>Unavailable</v>
      </c>
    </row>
    <row r="3000" spans="1:13">
      <c r="A3000" s="9" t="s">
        <v>667</v>
      </c>
      <c r="B3000" s="10" t="s">
        <v>668</v>
      </c>
      <c r="C3000">
        <v>2017</v>
      </c>
      <c r="D3000" t="s">
        <v>26</v>
      </c>
      <c r="E3000" s="3" t="str">
        <v>Unavailable</v>
      </c>
      <c r="F3000" s="3" t="str">
        <v>Unavailable</v>
      </c>
      <c r="G3000" t="str">
        <v>Unavailable</v>
      </c>
      <c r="H3000" t="str">
        <v>Unavailable</v>
      </c>
      <c r="I3000" t="str">
        <v>Unavailable</v>
      </c>
      <c r="J3000" t="str">
        <v>Unavailable</v>
      </c>
      <c r="K3000" t="str">
        <v>Unavailable</v>
      </c>
      <c r="L3000" t="str">
        <v>Unavailable</v>
      </c>
      <c r="M3000" t="str">
        <v>Unavailable</v>
      </c>
    </row>
    <row r="3001" spans="1:13">
      <c r="A3001" s="9" t="s">
        <v>669</v>
      </c>
      <c r="B3001" s="10" t="s">
        <v>670</v>
      </c>
      <c r="C3001">
        <v>2017</v>
      </c>
      <c r="D3001" t="s">
        <v>26</v>
      </c>
      <c r="E3001" s="3" t="str">
        <v>Unavailable</v>
      </c>
      <c r="F3001" s="3" t="str">
        <v>Unavailable</v>
      </c>
      <c r="G3001" t="str">
        <v>Unavailable</v>
      </c>
      <c r="H3001" t="str">
        <v>Unavailable</v>
      </c>
      <c r="I3001" t="str">
        <v>Unavailable</v>
      </c>
      <c r="J3001" t="str">
        <v>Unavailable</v>
      </c>
      <c r="K3001" t="str">
        <v>Unavailable</v>
      </c>
      <c r="L3001" t="str">
        <v>Unavailable</v>
      </c>
      <c r="M3001" t="str">
        <v>Unavailable</v>
      </c>
    </row>
    <row r="3002" spans="1:13">
      <c r="A3002" s="9" t="s">
        <v>671</v>
      </c>
      <c r="B3002" s="10" t="s">
        <v>672</v>
      </c>
      <c r="C3002">
        <v>2017</v>
      </c>
      <c r="D3002" t="s">
        <v>26</v>
      </c>
      <c r="E3002" s="3" t="str">
        <v>Unavailable</v>
      </c>
      <c r="F3002" s="3" t="str">
        <v>Unavailable</v>
      </c>
      <c r="G3002" t="str">
        <v>Unavailable</v>
      </c>
      <c r="H3002" t="str">
        <v>Unavailable</v>
      </c>
      <c r="I3002" t="str">
        <v>Unavailable</v>
      </c>
      <c r="J3002" t="str">
        <v>Unavailable</v>
      </c>
      <c r="K3002" t="str">
        <v>Unavailable</v>
      </c>
      <c r="L3002" t="str">
        <v>Unavailable</v>
      </c>
      <c r="M3002" t="str">
        <v>Unavailable</v>
      </c>
    </row>
    <row r="3003" spans="1:13">
      <c r="A3003" s="9" t="s">
        <v>673</v>
      </c>
      <c r="B3003" s="10" t="s">
        <v>674</v>
      </c>
      <c r="C3003">
        <v>2017</v>
      </c>
      <c r="D3003" t="s">
        <v>26</v>
      </c>
      <c r="E3003" s="3" t="str">
        <v>Unavailable</v>
      </c>
      <c r="F3003" s="3" t="str">
        <v>Unavailable</v>
      </c>
      <c r="G3003" t="str">
        <v>Unavailable</v>
      </c>
      <c r="H3003" t="str">
        <v>Unavailable</v>
      </c>
      <c r="I3003" t="str">
        <v>Unavailable</v>
      </c>
      <c r="J3003" t="str">
        <v>Unavailable</v>
      </c>
      <c r="K3003" t="str">
        <v>Unavailable</v>
      </c>
      <c r="L3003" t="str">
        <v>Unavailable</v>
      </c>
      <c r="M3003" t="str">
        <v>Unavailable</v>
      </c>
    </row>
    <row r="3004" spans="1:13">
      <c r="A3004" s="9" t="s">
        <v>675</v>
      </c>
      <c r="B3004" s="10" t="s">
        <v>676</v>
      </c>
      <c r="C3004">
        <v>2017</v>
      </c>
      <c r="D3004" t="s">
        <v>26</v>
      </c>
      <c r="E3004" s="3" t="str">
        <v>Unavailable</v>
      </c>
      <c r="F3004" s="3" t="str">
        <v>Unavailable</v>
      </c>
      <c r="G3004" t="str">
        <v>Unavailable</v>
      </c>
      <c r="H3004" t="str">
        <v>Unavailable</v>
      </c>
      <c r="I3004" t="str">
        <v>Unavailable</v>
      </c>
      <c r="J3004" t="str">
        <v>Unavailable</v>
      </c>
      <c r="K3004" t="str">
        <v>Unavailable</v>
      </c>
      <c r="L3004" t="str">
        <v>Unavailable</v>
      </c>
      <c r="M3004" t="str">
        <v>Unavailable</v>
      </c>
    </row>
    <row r="3005" spans="1:13">
      <c r="A3005" s="9" t="s">
        <v>677</v>
      </c>
      <c r="B3005" s="10" t="s">
        <v>678</v>
      </c>
      <c r="C3005">
        <v>2017</v>
      </c>
      <c r="D3005" t="s">
        <v>26</v>
      </c>
      <c r="E3005" s="3" t="str">
        <v>Unavailable</v>
      </c>
      <c r="F3005" s="3" t="str">
        <v>Unavailable</v>
      </c>
      <c r="G3005" t="str">
        <v>Unavailable</v>
      </c>
      <c r="H3005" t="str">
        <v>Unavailable</v>
      </c>
      <c r="I3005" t="str">
        <v>Unavailable</v>
      </c>
      <c r="J3005" t="str">
        <v>Unavailable</v>
      </c>
      <c r="K3005" t="str">
        <v>Unavailable</v>
      </c>
      <c r="L3005" t="str">
        <v>Unavailable</v>
      </c>
      <c r="M3005" t="str">
        <v>Unavailable</v>
      </c>
    </row>
    <row r="3006" spans="1:13">
      <c r="A3006" s="9" t="s">
        <v>679</v>
      </c>
      <c r="B3006" s="10" t="s">
        <v>680</v>
      </c>
      <c r="C3006">
        <v>2017</v>
      </c>
      <c r="D3006" t="s">
        <v>26</v>
      </c>
      <c r="E3006" s="3" t="str">
        <v>Unavailable</v>
      </c>
      <c r="F3006" s="3" t="str">
        <v>Unavailable</v>
      </c>
      <c r="G3006" t="str">
        <v>Unavailable</v>
      </c>
      <c r="H3006" t="str">
        <v>Unavailable</v>
      </c>
      <c r="I3006" t="str">
        <v>Unavailable</v>
      </c>
      <c r="J3006" t="str">
        <v>Unavailable</v>
      </c>
      <c r="K3006" t="str">
        <v>Unavailable</v>
      </c>
      <c r="L3006" t="str">
        <v>Unavailable</v>
      </c>
      <c r="M3006" t="str">
        <v>Unavailable</v>
      </c>
    </row>
    <row r="3007" spans="1:13">
      <c r="A3007" s="9" t="s">
        <v>681</v>
      </c>
      <c r="B3007" s="10" t="s">
        <v>682</v>
      </c>
      <c r="C3007">
        <v>2017</v>
      </c>
      <c r="D3007" t="s">
        <v>26</v>
      </c>
      <c r="E3007" s="3" t="str">
        <v>Unavailable</v>
      </c>
      <c r="F3007" s="3" t="str">
        <v>Unavailable</v>
      </c>
      <c r="G3007" t="str">
        <v>Unavailable</v>
      </c>
      <c r="H3007" t="str">
        <v>Unavailable</v>
      </c>
      <c r="I3007" t="str">
        <v>Unavailable</v>
      </c>
      <c r="J3007" t="str">
        <v>Unavailable</v>
      </c>
      <c r="K3007" t="str">
        <v>Unavailable</v>
      </c>
      <c r="L3007" t="str">
        <v>Unavailable</v>
      </c>
      <c r="M3007" t="str">
        <v>Unavailable</v>
      </c>
    </row>
    <row r="3008" spans="1:13">
      <c r="A3008" s="9" t="s">
        <v>683</v>
      </c>
      <c r="B3008" s="10" t="s">
        <v>684</v>
      </c>
      <c r="C3008">
        <v>2017</v>
      </c>
      <c r="D3008" t="s">
        <v>26</v>
      </c>
      <c r="E3008" s="3" t="str">
        <v>Unavailable</v>
      </c>
      <c r="F3008" s="3" t="str">
        <v>Unavailable</v>
      </c>
      <c r="G3008" t="str">
        <v>Unavailable</v>
      </c>
      <c r="H3008" t="str">
        <v>Unavailable</v>
      </c>
      <c r="I3008" t="str">
        <v>Unavailable</v>
      </c>
      <c r="J3008" t="str">
        <v>Unavailable</v>
      </c>
      <c r="K3008" t="str">
        <v>Unavailable</v>
      </c>
      <c r="L3008" t="str">
        <v>Unavailable</v>
      </c>
      <c r="M3008" t="str">
        <v>Unavailable</v>
      </c>
    </row>
    <row r="3009" spans="1:13">
      <c r="A3009" s="9" t="s">
        <v>685</v>
      </c>
      <c r="B3009" s="10" t="s">
        <v>686</v>
      </c>
      <c r="C3009">
        <v>2017</v>
      </c>
      <c r="D3009" t="s">
        <v>26</v>
      </c>
      <c r="E3009" s="3" t="str">
        <v>Unavailable</v>
      </c>
      <c r="F3009" s="3" t="str">
        <v>Unavailable</v>
      </c>
      <c r="G3009" t="str">
        <v>Unavailable</v>
      </c>
      <c r="H3009" t="str">
        <v>Unavailable</v>
      </c>
      <c r="I3009" t="str">
        <v>Unavailable</v>
      </c>
      <c r="J3009" t="str">
        <v>Unavailable</v>
      </c>
      <c r="K3009" t="str">
        <v>Unavailable</v>
      </c>
      <c r="L3009" t="str">
        <v>Unavailable</v>
      </c>
      <c r="M3009" t="str">
        <v>Unavailable</v>
      </c>
    </row>
    <row r="3010" spans="1:13">
      <c r="A3010" s="9" t="s">
        <v>687</v>
      </c>
      <c r="B3010" s="10" t="s">
        <v>688</v>
      </c>
      <c r="C3010">
        <v>2017</v>
      </c>
      <c r="D3010" t="s">
        <v>26</v>
      </c>
      <c r="E3010" s="3" t="str">
        <v>Unavailable</v>
      </c>
      <c r="F3010" s="3" t="str">
        <v>Unavailable</v>
      </c>
      <c r="G3010" t="str">
        <v>Unavailable</v>
      </c>
      <c r="H3010" t="str">
        <v>Unavailable</v>
      </c>
      <c r="I3010" t="str">
        <v>Unavailable</v>
      </c>
      <c r="J3010" t="str">
        <v>Unavailable</v>
      </c>
      <c r="K3010" t="str">
        <v>Unavailable</v>
      </c>
      <c r="L3010" t="str">
        <v>Unavailable</v>
      </c>
      <c r="M3010" t="str">
        <v>Unavailable</v>
      </c>
    </row>
    <row r="3011" spans="1:13">
      <c r="A3011" s="9" t="s">
        <v>689</v>
      </c>
      <c r="B3011" s="10" t="s">
        <v>690</v>
      </c>
      <c r="C3011">
        <v>2017</v>
      </c>
      <c r="D3011" t="s">
        <v>26</v>
      </c>
      <c r="E3011" s="3" t="str">
        <v>Unavailable</v>
      </c>
      <c r="F3011" s="3" t="str">
        <v>Unavailable</v>
      </c>
      <c r="G3011" t="str">
        <v>Unavailable</v>
      </c>
      <c r="H3011" t="str">
        <v>Unavailable</v>
      </c>
      <c r="I3011" t="str">
        <v>Unavailable</v>
      </c>
      <c r="J3011" t="str">
        <v>Unavailable</v>
      </c>
      <c r="K3011" t="str">
        <v>Unavailable</v>
      </c>
      <c r="L3011" t="str">
        <v>Unavailable</v>
      </c>
      <c r="M3011" t="str">
        <v>Unavailable</v>
      </c>
    </row>
    <row r="3012" spans="1:13">
      <c r="A3012" s="9" t="s">
        <v>691</v>
      </c>
      <c r="B3012" s="10" t="s">
        <v>692</v>
      </c>
      <c r="C3012">
        <v>2017</v>
      </c>
      <c r="D3012" t="s">
        <v>26</v>
      </c>
      <c r="E3012" s="3" t="str">
        <v>Unavailable</v>
      </c>
      <c r="F3012" s="3" t="str">
        <v>Unavailable</v>
      </c>
      <c r="G3012" t="str">
        <v>Unavailable</v>
      </c>
      <c r="H3012" t="str">
        <v>Unavailable</v>
      </c>
      <c r="I3012" t="str">
        <v>Unavailable</v>
      </c>
      <c r="J3012" t="str">
        <v>Unavailable</v>
      </c>
      <c r="K3012" t="str">
        <v>Unavailable</v>
      </c>
      <c r="L3012" t="str">
        <v>Unavailable</v>
      </c>
      <c r="M3012" t="str">
        <v>Unavailable</v>
      </c>
    </row>
    <row r="3013" spans="1:13">
      <c r="A3013" s="9" t="s">
        <v>693</v>
      </c>
      <c r="B3013" s="10" t="s">
        <v>694</v>
      </c>
      <c r="C3013">
        <v>2017</v>
      </c>
      <c r="D3013" t="s">
        <v>26</v>
      </c>
      <c r="E3013" s="3" t="str">
        <v>Unavailable</v>
      </c>
      <c r="F3013" s="3" t="str">
        <v>Unavailable</v>
      </c>
      <c r="G3013" t="str">
        <v>Unavailable</v>
      </c>
      <c r="H3013" t="str">
        <v>Unavailable</v>
      </c>
      <c r="I3013" t="str">
        <v>Unavailable</v>
      </c>
      <c r="J3013" t="str">
        <v>Unavailable</v>
      </c>
      <c r="K3013" t="str">
        <v>Unavailable</v>
      </c>
      <c r="L3013" t="str">
        <v>Unavailable</v>
      </c>
      <c r="M3013" t="str">
        <v>Unavailable</v>
      </c>
    </row>
    <row r="3014" spans="1:13">
      <c r="A3014" s="9" t="s">
        <v>695</v>
      </c>
      <c r="B3014" s="10" t="s">
        <v>696</v>
      </c>
      <c r="C3014">
        <v>2017</v>
      </c>
      <c r="D3014" t="s">
        <v>26</v>
      </c>
      <c r="E3014" s="3">
        <v>15214987</v>
      </c>
      <c r="F3014" s="3">
        <v>15214987</v>
      </c>
      <c r="G3014">
        <v>0</v>
      </c>
      <c r="H3014">
        <v>0</v>
      </c>
      <c r="I3014">
        <v>-832223</v>
      </c>
      <c r="J3014">
        <v>145015</v>
      </c>
      <c r="K3014">
        <v>1</v>
      </c>
      <c r="L3014">
        <v>-5.4697582000000002E-2</v>
      </c>
      <c r="M3014">
        <v>9.5307340000000008E-3</v>
      </c>
    </row>
    <row r="3015" spans="1:13">
      <c r="A3015" s="9" t="s">
        <v>697</v>
      </c>
      <c r="B3015" s="10" t="s">
        <v>698</v>
      </c>
      <c r="C3015">
        <v>2017</v>
      </c>
      <c r="D3015" t="s">
        <v>26</v>
      </c>
      <c r="E3015" s="3">
        <v>17963404</v>
      </c>
      <c r="F3015" s="3">
        <v>17963404</v>
      </c>
      <c r="G3015">
        <v>0</v>
      </c>
      <c r="H3015">
        <v>0</v>
      </c>
      <c r="I3015">
        <v>3034064</v>
      </c>
      <c r="J3015">
        <v>2520313</v>
      </c>
      <c r="K3015">
        <v>1</v>
      </c>
      <c r="L3015">
        <v>0.16890250900000001</v>
      </c>
      <c r="M3015">
        <v>0.14030247300000001</v>
      </c>
    </row>
    <row r="3016" spans="1:13">
      <c r="A3016" s="9" t="s">
        <v>699</v>
      </c>
      <c r="B3016" s="10" t="s">
        <v>700</v>
      </c>
      <c r="C3016">
        <v>2017</v>
      </c>
      <c r="D3016" t="s">
        <v>26</v>
      </c>
      <c r="E3016" s="3" t="str">
        <v>Unavailable</v>
      </c>
      <c r="F3016" s="3" t="str">
        <v>Unavailable</v>
      </c>
      <c r="G3016" t="str">
        <v>Unavailable</v>
      </c>
      <c r="H3016" t="str">
        <v>Unavailable</v>
      </c>
      <c r="I3016" t="str">
        <v>Unavailable</v>
      </c>
      <c r="J3016" t="str">
        <v>Unavailable</v>
      </c>
      <c r="K3016" t="str">
        <v>Unavailable</v>
      </c>
      <c r="L3016" t="str">
        <v>Unavailable</v>
      </c>
      <c r="M3016" t="str">
        <v>Unavailable</v>
      </c>
    </row>
    <row r="3017" spans="1:13">
      <c r="A3017" s="9" t="s">
        <v>701</v>
      </c>
      <c r="B3017" s="10" t="s">
        <v>702</v>
      </c>
      <c r="C3017">
        <v>2017</v>
      </c>
      <c r="D3017" t="s">
        <v>26</v>
      </c>
      <c r="E3017" s="3" t="str">
        <v>Unavailable</v>
      </c>
      <c r="F3017" s="3" t="str">
        <v>Unavailable</v>
      </c>
      <c r="G3017" t="str">
        <v>Unavailable</v>
      </c>
      <c r="H3017" t="str">
        <v>Unavailable</v>
      </c>
      <c r="I3017" t="str">
        <v>Unavailable</v>
      </c>
      <c r="J3017" t="str">
        <v>Unavailable</v>
      </c>
      <c r="K3017" t="str">
        <v>Unavailable</v>
      </c>
      <c r="L3017" t="str">
        <v>Unavailable</v>
      </c>
      <c r="M3017" t="str">
        <v>Unavailable</v>
      </c>
    </row>
    <row r="3018" spans="1:13">
      <c r="A3018" s="9" t="s">
        <v>703</v>
      </c>
      <c r="B3018" s="10" t="s">
        <v>704</v>
      </c>
      <c r="C3018">
        <v>2017</v>
      </c>
      <c r="D3018" t="s">
        <v>26</v>
      </c>
      <c r="E3018" s="3" t="str">
        <v>Unavailable</v>
      </c>
      <c r="F3018" s="3" t="str">
        <v>Unavailable</v>
      </c>
      <c r="G3018" t="str">
        <v>Unavailable</v>
      </c>
      <c r="H3018" t="str">
        <v>Unavailable</v>
      </c>
      <c r="I3018" t="str">
        <v>Unavailable</v>
      </c>
      <c r="J3018" t="str">
        <v>Unavailable</v>
      </c>
      <c r="K3018" t="str">
        <v>Unavailable</v>
      </c>
      <c r="L3018" t="str">
        <v>Unavailable</v>
      </c>
      <c r="M3018" t="str">
        <v>Unavailable</v>
      </c>
    </row>
    <row r="3019" spans="1:13">
      <c r="A3019" s="9" t="s">
        <v>705</v>
      </c>
      <c r="B3019" s="10" t="s">
        <v>706</v>
      </c>
      <c r="C3019">
        <v>2017</v>
      </c>
      <c r="D3019" t="s">
        <v>26</v>
      </c>
      <c r="E3019" s="3" t="str">
        <v>Unavailable</v>
      </c>
      <c r="F3019" s="3" t="str">
        <v>Unavailable</v>
      </c>
      <c r="G3019" t="str">
        <v>Unavailable</v>
      </c>
      <c r="H3019" t="str">
        <v>Unavailable</v>
      </c>
      <c r="I3019" t="str">
        <v>Unavailable</v>
      </c>
      <c r="J3019" t="str">
        <v>Unavailable</v>
      </c>
      <c r="K3019" t="str">
        <v>Unavailable</v>
      </c>
      <c r="L3019" t="str">
        <v>Unavailable</v>
      </c>
      <c r="M3019" t="str">
        <v>Unavailable</v>
      </c>
    </row>
    <row r="3020" spans="1:13">
      <c r="A3020" s="9" t="s">
        <v>707</v>
      </c>
      <c r="B3020" s="10" t="s">
        <v>708</v>
      </c>
      <c r="C3020">
        <v>2017</v>
      </c>
      <c r="D3020" t="s">
        <v>26</v>
      </c>
      <c r="E3020" s="3" t="str">
        <v>Unavailable</v>
      </c>
      <c r="F3020" s="3" t="str">
        <v>Unavailable</v>
      </c>
      <c r="G3020" t="str">
        <v>Unavailable</v>
      </c>
      <c r="H3020" t="str">
        <v>Unavailable</v>
      </c>
      <c r="I3020" t="str">
        <v>Unavailable</v>
      </c>
      <c r="J3020" t="str">
        <v>Unavailable</v>
      </c>
      <c r="K3020" t="str">
        <v>Unavailable</v>
      </c>
      <c r="L3020" t="str">
        <v>Unavailable</v>
      </c>
      <c r="M3020" t="str">
        <v>Unavailable</v>
      </c>
    </row>
    <row r="3021" spans="1:13">
      <c r="A3021" s="9" t="s">
        <v>709</v>
      </c>
      <c r="B3021" s="10" t="s">
        <v>710</v>
      </c>
      <c r="C3021">
        <v>2017</v>
      </c>
      <c r="D3021" t="s">
        <v>26</v>
      </c>
      <c r="E3021" s="3" t="str">
        <v>Unavailable</v>
      </c>
      <c r="F3021" s="3" t="str">
        <v>Unavailable</v>
      </c>
      <c r="G3021" t="str">
        <v>Unavailable</v>
      </c>
      <c r="H3021" t="str">
        <v>Unavailable</v>
      </c>
      <c r="I3021" t="str">
        <v>Unavailable</v>
      </c>
      <c r="J3021" t="str">
        <v>Unavailable</v>
      </c>
      <c r="K3021" t="str">
        <v>Unavailable</v>
      </c>
      <c r="L3021" t="str">
        <v>Unavailable</v>
      </c>
      <c r="M3021" t="str">
        <v>Unavailable</v>
      </c>
    </row>
    <row r="3022" spans="1:13">
      <c r="A3022" s="9" t="s">
        <v>711</v>
      </c>
      <c r="B3022" s="10" t="s">
        <v>712</v>
      </c>
      <c r="C3022">
        <v>2017</v>
      </c>
      <c r="D3022" t="s">
        <v>26</v>
      </c>
      <c r="E3022" s="3" t="str">
        <v>Unavailable</v>
      </c>
      <c r="F3022" s="3" t="str">
        <v>Unavailable</v>
      </c>
      <c r="G3022" t="str">
        <v>Unavailable</v>
      </c>
      <c r="H3022" t="str">
        <v>Unavailable</v>
      </c>
      <c r="I3022" t="str">
        <v>Unavailable</v>
      </c>
      <c r="J3022" t="str">
        <v>Unavailable</v>
      </c>
      <c r="K3022" t="str">
        <v>Unavailable</v>
      </c>
      <c r="L3022" t="str">
        <v>Unavailable</v>
      </c>
      <c r="M3022" t="str">
        <v>Unavailable</v>
      </c>
    </row>
    <row r="3023" spans="1:13">
      <c r="A3023" s="9" t="s">
        <v>713</v>
      </c>
      <c r="B3023" s="10" t="s">
        <v>714</v>
      </c>
      <c r="C3023">
        <v>2017</v>
      </c>
      <c r="D3023" t="s">
        <v>26</v>
      </c>
      <c r="E3023" s="3" t="str">
        <v>Unavailable</v>
      </c>
      <c r="F3023" s="3" t="str">
        <v>Unavailable</v>
      </c>
      <c r="G3023" t="str">
        <v>Unavailable</v>
      </c>
      <c r="H3023" t="str">
        <v>Unavailable</v>
      </c>
      <c r="I3023" t="str">
        <v>Unavailable</v>
      </c>
      <c r="J3023" t="str">
        <v>Unavailable</v>
      </c>
      <c r="K3023" t="str">
        <v>Unavailable</v>
      </c>
      <c r="L3023" t="str">
        <v>Unavailable</v>
      </c>
      <c r="M3023" t="str">
        <v>Unavailable</v>
      </c>
    </row>
    <row r="3024" spans="1:13">
      <c r="A3024" s="9" t="s">
        <v>715</v>
      </c>
      <c r="B3024" s="10" t="s">
        <v>716</v>
      </c>
      <c r="C3024">
        <v>2017</v>
      </c>
      <c r="D3024" t="s">
        <v>26</v>
      </c>
      <c r="E3024" s="3" t="str">
        <v>Unavailable</v>
      </c>
      <c r="F3024" s="3" t="str">
        <v>Unavailable</v>
      </c>
      <c r="G3024" t="str">
        <v>Unavailable</v>
      </c>
      <c r="H3024" t="str">
        <v>Unavailable</v>
      </c>
      <c r="I3024" t="str">
        <v>Unavailable</v>
      </c>
      <c r="J3024" t="str">
        <v>Unavailable</v>
      </c>
      <c r="K3024" t="str">
        <v>Unavailable</v>
      </c>
      <c r="L3024" t="str">
        <v>Unavailable</v>
      </c>
      <c r="M3024" t="str">
        <v>Unavailable</v>
      </c>
    </row>
    <row r="3025" spans="1:13">
      <c r="A3025" s="9" t="s">
        <v>717</v>
      </c>
      <c r="B3025" s="10" t="s">
        <v>718</v>
      </c>
      <c r="C3025">
        <v>2017</v>
      </c>
      <c r="D3025" t="s">
        <v>26</v>
      </c>
      <c r="E3025" s="3" t="str">
        <v>Unavailable</v>
      </c>
      <c r="F3025" s="3" t="str">
        <v>Unavailable</v>
      </c>
      <c r="G3025" t="str">
        <v>Unavailable</v>
      </c>
      <c r="H3025" t="str">
        <v>Unavailable</v>
      </c>
      <c r="I3025" t="str">
        <v>Unavailable</v>
      </c>
      <c r="J3025" t="str">
        <v>Unavailable</v>
      </c>
      <c r="K3025" t="str">
        <v>Unavailable</v>
      </c>
      <c r="L3025" t="str">
        <v>Unavailable</v>
      </c>
      <c r="M3025" t="str">
        <v>Unavailable</v>
      </c>
    </row>
    <row r="3026" spans="1:13">
      <c r="A3026" s="9" t="s">
        <v>719</v>
      </c>
      <c r="B3026" s="10" t="s">
        <v>720</v>
      </c>
      <c r="C3026">
        <v>2017</v>
      </c>
      <c r="D3026" t="s">
        <v>26</v>
      </c>
      <c r="E3026" s="3" t="str">
        <v>Unavailable</v>
      </c>
      <c r="F3026" s="3" t="str">
        <v>Unavailable</v>
      </c>
      <c r="G3026" t="str">
        <v>Unavailable</v>
      </c>
      <c r="H3026" t="str">
        <v>Unavailable</v>
      </c>
      <c r="I3026" t="str">
        <v>Unavailable</v>
      </c>
      <c r="J3026" t="str">
        <v>Unavailable</v>
      </c>
      <c r="K3026" t="str">
        <v>Unavailable</v>
      </c>
      <c r="L3026" t="str">
        <v>Unavailable</v>
      </c>
      <c r="M3026" t="str">
        <v>Unavailable</v>
      </c>
    </row>
    <row r="3027" spans="1:13">
      <c r="A3027" s="9" t="s">
        <v>721</v>
      </c>
      <c r="B3027" s="10" t="s">
        <v>722</v>
      </c>
      <c r="C3027">
        <v>2017</v>
      </c>
      <c r="D3027" t="s">
        <v>26</v>
      </c>
      <c r="E3027" s="3" t="str">
        <v>Unavailable</v>
      </c>
      <c r="F3027" s="3" t="str">
        <v>Unavailable</v>
      </c>
      <c r="G3027" t="str">
        <v>Unavailable</v>
      </c>
      <c r="H3027" t="str">
        <v>Unavailable</v>
      </c>
      <c r="I3027" t="str">
        <v>Unavailable</v>
      </c>
      <c r="J3027" t="str">
        <v>Unavailable</v>
      </c>
      <c r="K3027" t="str">
        <v>Unavailable</v>
      </c>
      <c r="L3027" t="str">
        <v>Unavailable</v>
      </c>
      <c r="M3027" t="str">
        <v>Unavailable</v>
      </c>
    </row>
    <row r="3028" spans="1:13">
      <c r="A3028" s="9" t="s">
        <v>723</v>
      </c>
      <c r="B3028" s="10" t="s">
        <v>724</v>
      </c>
      <c r="C3028">
        <v>2017</v>
      </c>
      <c r="D3028" t="s">
        <v>26</v>
      </c>
      <c r="E3028" s="3" t="str">
        <v>Unavailable</v>
      </c>
      <c r="F3028" s="3" t="str">
        <v>Unavailable</v>
      </c>
      <c r="G3028" t="str">
        <v>Unavailable</v>
      </c>
      <c r="H3028" t="str">
        <v>Unavailable</v>
      </c>
      <c r="I3028" t="str">
        <v>Unavailable</v>
      </c>
      <c r="J3028" t="str">
        <v>Unavailable</v>
      </c>
      <c r="K3028" t="str">
        <v>Unavailable</v>
      </c>
      <c r="L3028" t="str">
        <v>Unavailable</v>
      </c>
      <c r="M3028" t="str">
        <v>Unavailable</v>
      </c>
    </row>
    <row r="3029" spans="1:13">
      <c r="A3029" s="9" t="s">
        <v>725</v>
      </c>
      <c r="B3029" s="10" t="s">
        <v>726</v>
      </c>
      <c r="C3029">
        <v>2017</v>
      </c>
      <c r="D3029" t="s">
        <v>26</v>
      </c>
      <c r="E3029" s="3" t="str">
        <v>Unavailable</v>
      </c>
      <c r="F3029" s="3" t="str">
        <v>Unavailable</v>
      </c>
      <c r="G3029" t="str">
        <v>Unavailable</v>
      </c>
      <c r="H3029" t="str">
        <v>Unavailable</v>
      </c>
      <c r="I3029" t="str">
        <v>Unavailable</v>
      </c>
      <c r="J3029" t="str">
        <v>Unavailable</v>
      </c>
      <c r="K3029" t="str">
        <v>Unavailable</v>
      </c>
      <c r="L3029" t="str">
        <v>Unavailable</v>
      </c>
      <c r="M3029" t="str">
        <v>Unavailable</v>
      </c>
    </row>
    <row r="3030" spans="1:13">
      <c r="A3030" s="9" t="s">
        <v>727</v>
      </c>
      <c r="B3030" s="10" t="s">
        <v>728</v>
      </c>
      <c r="C3030">
        <v>2017</v>
      </c>
      <c r="D3030" t="s">
        <v>26</v>
      </c>
      <c r="E3030" s="3" t="str">
        <v>Unavailable</v>
      </c>
      <c r="F3030" s="3" t="str">
        <v>Unavailable</v>
      </c>
      <c r="G3030" t="str">
        <v>Unavailable</v>
      </c>
      <c r="H3030" t="str">
        <v>Unavailable</v>
      </c>
      <c r="I3030" t="str">
        <v>Unavailable</v>
      </c>
      <c r="J3030" t="str">
        <v>Unavailable</v>
      </c>
      <c r="K3030" t="str">
        <v>Unavailable</v>
      </c>
      <c r="L3030" t="str">
        <v>Unavailable</v>
      </c>
      <c r="M3030" t="str">
        <v>Unavailable</v>
      </c>
    </row>
    <row r="3031" spans="1:13">
      <c r="A3031" s="9" t="s">
        <v>729</v>
      </c>
      <c r="B3031" s="10" t="s">
        <v>730</v>
      </c>
      <c r="C3031">
        <v>2017</v>
      </c>
      <c r="D3031" t="s">
        <v>26</v>
      </c>
      <c r="E3031" s="3" t="str">
        <v>Unavailable</v>
      </c>
      <c r="F3031" s="3" t="str">
        <v>Unavailable</v>
      </c>
      <c r="G3031" t="str">
        <v>Unavailable</v>
      </c>
      <c r="H3031" t="str">
        <v>Unavailable</v>
      </c>
      <c r="I3031" t="str">
        <v>Unavailable</v>
      </c>
      <c r="J3031" t="str">
        <v>Unavailable</v>
      </c>
      <c r="K3031" t="str">
        <v>Unavailable</v>
      </c>
      <c r="L3031" t="str">
        <v>Unavailable</v>
      </c>
      <c r="M3031" t="str">
        <v>Unavailable</v>
      </c>
    </row>
    <row r="3032" spans="1:13">
      <c r="A3032" s="9" t="s">
        <v>731</v>
      </c>
      <c r="B3032" s="10" t="s">
        <v>732</v>
      </c>
      <c r="C3032">
        <v>2017</v>
      </c>
      <c r="D3032" t="s">
        <v>26</v>
      </c>
      <c r="E3032" s="3" t="str">
        <v>Unavailable</v>
      </c>
      <c r="F3032" s="3" t="str">
        <v>Unavailable</v>
      </c>
      <c r="G3032" t="str">
        <v>Unavailable</v>
      </c>
      <c r="H3032" t="str">
        <v>Unavailable</v>
      </c>
      <c r="I3032" t="str">
        <v>Unavailable</v>
      </c>
      <c r="J3032" t="str">
        <v>Unavailable</v>
      </c>
      <c r="K3032" t="str">
        <v>Unavailable</v>
      </c>
      <c r="L3032" t="str">
        <v>Unavailable</v>
      </c>
      <c r="M3032" t="str">
        <v>Unavailable</v>
      </c>
    </row>
    <row r="3033" spans="1:13">
      <c r="A3033" s="9" t="s">
        <v>733</v>
      </c>
      <c r="B3033" s="10" t="s">
        <v>734</v>
      </c>
      <c r="C3033">
        <v>2017</v>
      </c>
      <c r="D3033" t="s">
        <v>26</v>
      </c>
      <c r="E3033" s="3" t="str">
        <v>Unavailable</v>
      </c>
      <c r="F3033" s="3" t="str">
        <v>Unavailable</v>
      </c>
      <c r="G3033" t="str">
        <v>Unavailable</v>
      </c>
      <c r="H3033" t="str">
        <v>Unavailable</v>
      </c>
      <c r="I3033" t="str">
        <v>Unavailable</v>
      </c>
      <c r="J3033" t="str">
        <v>Unavailable</v>
      </c>
      <c r="K3033" t="str">
        <v>Unavailable</v>
      </c>
      <c r="L3033" t="str">
        <v>Unavailable</v>
      </c>
      <c r="M3033" t="str">
        <v>Unavailable</v>
      </c>
    </row>
    <row r="3034" spans="1:13">
      <c r="A3034" s="9" t="s">
        <v>735</v>
      </c>
      <c r="B3034" s="10" t="s">
        <v>736</v>
      </c>
      <c r="C3034">
        <v>2017</v>
      </c>
      <c r="D3034" t="s">
        <v>26</v>
      </c>
      <c r="E3034" s="3" t="str">
        <v>Unavailable</v>
      </c>
      <c r="F3034" s="3" t="str">
        <v>Unavailable</v>
      </c>
      <c r="G3034" t="str">
        <v>Unavailable</v>
      </c>
      <c r="H3034" t="str">
        <v>Unavailable</v>
      </c>
      <c r="I3034" t="str">
        <v>Unavailable</v>
      </c>
      <c r="J3034" t="str">
        <v>Unavailable</v>
      </c>
      <c r="K3034" t="str">
        <v>Unavailable</v>
      </c>
      <c r="L3034" t="str">
        <v>Unavailable</v>
      </c>
      <c r="M3034" t="str">
        <v>Unavailable</v>
      </c>
    </row>
    <row r="3035" spans="1:13">
      <c r="A3035" s="9" t="s">
        <v>737</v>
      </c>
      <c r="B3035" s="10" t="s">
        <v>738</v>
      </c>
      <c r="C3035">
        <v>2017</v>
      </c>
      <c r="D3035" t="s">
        <v>26</v>
      </c>
      <c r="E3035" s="3" t="str">
        <v>Unavailable</v>
      </c>
      <c r="F3035" s="3" t="str">
        <v>Unavailable</v>
      </c>
      <c r="G3035" t="str">
        <v>Unavailable</v>
      </c>
      <c r="H3035" t="str">
        <v>Unavailable</v>
      </c>
      <c r="I3035" t="str">
        <v>Unavailable</v>
      </c>
      <c r="J3035" t="str">
        <v>Unavailable</v>
      </c>
      <c r="K3035" t="str">
        <v>Unavailable</v>
      </c>
      <c r="L3035" t="str">
        <v>Unavailable</v>
      </c>
      <c r="M3035" t="str">
        <v>Unavailable</v>
      </c>
    </row>
    <row r="3036" spans="1:13">
      <c r="A3036" s="9" t="s">
        <v>739</v>
      </c>
      <c r="B3036" s="10" t="s">
        <v>740</v>
      </c>
      <c r="C3036">
        <v>2017</v>
      </c>
      <c r="D3036" t="s">
        <v>26</v>
      </c>
      <c r="E3036" s="3" t="str">
        <v>Unavailable</v>
      </c>
      <c r="F3036" s="3" t="str">
        <v>Unavailable</v>
      </c>
      <c r="G3036" t="str">
        <v>Unavailable</v>
      </c>
      <c r="H3036" t="str">
        <v>Unavailable</v>
      </c>
      <c r="I3036" t="str">
        <v>Unavailable</v>
      </c>
      <c r="J3036" t="str">
        <v>Unavailable</v>
      </c>
      <c r="K3036" t="str">
        <v>Unavailable</v>
      </c>
      <c r="L3036" t="str">
        <v>Unavailable</v>
      </c>
      <c r="M3036" t="str">
        <v>Unavailable</v>
      </c>
    </row>
    <row r="3037" spans="1:13">
      <c r="A3037" s="9" t="s">
        <v>741</v>
      </c>
      <c r="B3037" s="10" t="s">
        <v>742</v>
      </c>
      <c r="C3037">
        <v>2017</v>
      </c>
      <c r="D3037" t="s">
        <v>26</v>
      </c>
      <c r="E3037" s="3" t="str">
        <v>Unavailable</v>
      </c>
      <c r="F3037" s="3" t="str">
        <v>Unavailable</v>
      </c>
      <c r="G3037" t="str">
        <v>Unavailable</v>
      </c>
      <c r="H3037" t="str">
        <v>Unavailable</v>
      </c>
      <c r="I3037" t="str">
        <v>Unavailable</v>
      </c>
      <c r="J3037" t="str">
        <v>Unavailable</v>
      </c>
      <c r="K3037" t="str">
        <v>Unavailable</v>
      </c>
      <c r="L3037" t="str">
        <v>Unavailable</v>
      </c>
      <c r="M3037" t="str">
        <v>Unavailable</v>
      </c>
    </row>
    <row r="3038" spans="1:13">
      <c r="A3038" s="9" t="s">
        <v>743</v>
      </c>
      <c r="B3038" s="10" t="s">
        <v>744</v>
      </c>
      <c r="C3038">
        <v>2017</v>
      </c>
      <c r="D3038" t="s">
        <v>26</v>
      </c>
      <c r="E3038" s="3" t="str">
        <v>Unavailable</v>
      </c>
      <c r="F3038" s="3" t="str">
        <v>Unavailable</v>
      </c>
      <c r="G3038" t="str">
        <v>Unavailable</v>
      </c>
      <c r="H3038" t="str">
        <v>Unavailable</v>
      </c>
      <c r="I3038" t="str">
        <v>Unavailable</v>
      </c>
      <c r="J3038" t="str">
        <v>Unavailable</v>
      </c>
      <c r="K3038" t="str">
        <v>Unavailable</v>
      </c>
      <c r="L3038" t="str">
        <v>Unavailable</v>
      </c>
      <c r="M3038" t="str">
        <v>Unavailable</v>
      </c>
    </row>
    <row r="3039" spans="1:13">
      <c r="A3039" s="9" t="s">
        <v>745</v>
      </c>
      <c r="B3039" s="10" t="s">
        <v>746</v>
      </c>
      <c r="C3039">
        <v>2017</v>
      </c>
      <c r="D3039" t="s">
        <v>26</v>
      </c>
      <c r="E3039" s="3" t="str">
        <v>Unavailable</v>
      </c>
      <c r="F3039" s="3" t="str">
        <v>Unavailable</v>
      </c>
      <c r="G3039" t="str">
        <v>Unavailable</v>
      </c>
      <c r="H3039" t="str">
        <v>Unavailable</v>
      </c>
      <c r="I3039" t="str">
        <v>Unavailable</v>
      </c>
      <c r="J3039" t="str">
        <v>Unavailable</v>
      </c>
      <c r="K3039" t="str">
        <v>Unavailable</v>
      </c>
      <c r="L3039" t="str">
        <v>Unavailable</v>
      </c>
      <c r="M3039" t="str">
        <v>Unavailable</v>
      </c>
    </row>
    <row r="3040" spans="1:13">
      <c r="A3040" s="9" t="s">
        <v>747</v>
      </c>
      <c r="B3040" s="10" t="s">
        <v>748</v>
      </c>
      <c r="C3040">
        <v>2017</v>
      </c>
      <c r="D3040" t="s">
        <v>26</v>
      </c>
      <c r="E3040" s="3" t="str">
        <v>Unavailable</v>
      </c>
      <c r="F3040" s="3" t="str">
        <v>Unavailable</v>
      </c>
      <c r="G3040" t="str">
        <v>Unavailable</v>
      </c>
      <c r="H3040" t="str">
        <v>Unavailable</v>
      </c>
      <c r="I3040" t="str">
        <v>Unavailable</v>
      </c>
      <c r="J3040" t="str">
        <v>Unavailable</v>
      </c>
      <c r="K3040" t="str">
        <v>Unavailable</v>
      </c>
      <c r="L3040" t="str">
        <v>Unavailable</v>
      </c>
      <c r="M3040" t="str">
        <v>Unavailable</v>
      </c>
    </row>
    <row r="3041" spans="1:13">
      <c r="A3041" s="9" t="s">
        <v>749</v>
      </c>
      <c r="B3041" s="10" t="s">
        <v>750</v>
      </c>
      <c r="C3041">
        <v>2017</v>
      </c>
      <c r="D3041" t="s">
        <v>26</v>
      </c>
      <c r="E3041" s="3" t="str">
        <v>Unavailable</v>
      </c>
      <c r="F3041" s="3" t="str">
        <v>Unavailable</v>
      </c>
      <c r="G3041" t="str">
        <v>Unavailable</v>
      </c>
      <c r="H3041" t="str">
        <v>Unavailable</v>
      </c>
      <c r="I3041" t="str">
        <v>Unavailable</v>
      </c>
      <c r="J3041" t="str">
        <v>Unavailable</v>
      </c>
      <c r="K3041" t="str">
        <v>Unavailable</v>
      </c>
      <c r="L3041" t="str">
        <v>Unavailable</v>
      </c>
      <c r="M3041" t="str">
        <v>Unavailable</v>
      </c>
    </row>
    <row r="3042" spans="1:13">
      <c r="A3042" s="9" t="s">
        <v>751</v>
      </c>
      <c r="B3042" s="10" t="s">
        <v>752</v>
      </c>
      <c r="C3042">
        <v>2017</v>
      </c>
      <c r="D3042" t="s">
        <v>26</v>
      </c>
      <c r="E3042" s="3" t="str">
        <v>Unavailable</v>
      </c>
      <c r="F3042" s="3" t="str">
        <v>Unavailable</v>
      </c>
      <c r="G3042" t="str">
        <v>Unavailable</v>
      </c>
      <c r="H3042" t="str">
        <v>Unavailable</v>
      </c>
      <c r="I3042" t="str">
        <v>Unavailable</v>
      </c>
      <c r="J3042" t="str">
        <v>Unavailable</v>
      </c>
      <c r="K3042" t="str">
        <v>Unavailable</v>
      </c>
      <c r="L3042" t="str">
        <v>Unavailable</v>
      </c>
      <c r="M3042" t="str">
        <v>Unavailable</v>
      </c>
    </row>
    <row r="3043" spans="1:13">
      <c r="A3043" s="9" t="s">
        <v>753</v>
      </c>
      <c r="B3043" s="10" t="s">
        <v>754</v>
      </c>
      <c r="C3043">
        <v>2017</v>
      </c>
      <c r="D3043" t="s">
        <v>26</v>
      </c>
      <c r="E3043" s="3" t="str">
        <v>Unavailable</v>
      </c>
      <c r="F3043" s="3" t="str">
        <v>Unavailable</v>
      </c>
      <c r="G3043" t="str">
        <v>Unavailable</v>
      </c>
      <c r="H3043" t="str">
        <v>Unavailable</v>
      </c>
      <c r="I3043" t="str">
        <v>Unavailable</v>
      </c>
      <c r="J3043" t="str">
        <v>Unavailable</v>
      </c>
      <c r="K3043" t="str">
        <v>Unavailable</v>
      </c>
      <c r="L3043" t="str">
        <v>Unavailable</v>
      </c>
      <c r="M3043" t="str">
        <v>Unavailable</v>
      </c>
    </row>
    <row r="3044" spans="1:13">
      <c r="A3044" s="9" t="s">
        <v>755</v>
      </c>
      <c r="B3044" s="10" t="s">
        <v>756</v>
      </c>
      <c r="C3044">
        <v>2017</v>
      </c>
      <c r="D3044" t="s">
        <v>26</v>
      </c>
      <c r="E3044" s="3" t="str">
        <v>Unavailable</v>
      </c>
      <c r="F3044" s="3" t="str">
        <v>Unavailable</v>
      </c>
      <c r="G3044" t="str">
        <v>Unavailable</v>
      </c>
      <c r="H3044" t="str">
        <v>Unavailable</v>
      </c>
      <c r="I3044" t="str">
        <v>Unavailable</v>
      </c>
      <c r="J3044" t="str">
        <v>Unavailable</v>
      </c>
      <c r="K3044" t="str">
        <v>Unavailable</v>
      </c>
      <c r="L3044" t="str">
        <v>Unavailable</v>
      </c>
      <c r="M3044" t="str">
        <v>Unavailable</v>
      </c>
    </row>
    <row r="3045" spans="1:13">
      <c r="A3045" s="9" t="s">
        <v>757</v>
      </c>
      <c r="B3045" s="10" t="s">
        <v>758</v>
      </c>
      <c r="C3045">
        <v>2017</v>
      </c>
      <c r="D3045" t="s">
        <v>26</v>
      </c>
      <c r="E3045" s="3" t="str">
        <v>Unavailable</v>
      </c>
      <c r="F3045" s="3" t="str">
        <v>Unavailable</v>
      </c>
      <c r="G3045" t="str">
        <v>Unavailable</v>
      </c>
      <c r="H3045" t="str">
        <v>Unavailable</v>
      </c>
      <c r="I3045" t="str">
        <v>Unavailable</v>
      </c>
      <c r="J3045" t="str">
        <v>Unavailable</v>
      </c>
      <c r="K3045" t="str">
        <v>Unavailable</v>
      </c>
      <c r="L3045" t="str">
        <v>Unavailable</v>
      </c>
      <c r="M3045" t="str">
        <v>Unavailable</v>
      </c>
    </row>
    <row r="3046" spans="1:13">
      <c r="A3046" s="9" t="s">
        <v>759</v>
      </c>
      <c r="B3046" s="10" t="s">
        <v>760</v>
      </c>
      <c r="C3046">
        <v>2017</v>
      </c>
      <c r="D3046" t="s">
        <v>26</v>
      </c>
      <c r="E3046" s="3" t="str">
        <v>Unavailable</v>
      </c>
      <c r="F3046" s="3" t="str">
        <v>Unavailable</v>
      </c>
      <c r="G3046" t="str">
        <v>Unavailable</v>
      </c>
      <c r="H3046" t="str">
        <v>Unavailable</v>
      </c>
      <c r="I3046" t="str">
        <v>Unavailable</v>
      </c>
      <c r="J3046" t="str">
        <v>Unavailable</v>
      </c>
      <c r="K3046" t="str">
        <v>Unavailable</v>
      </c>
      <c r="L3046" t="str">
        <v>Unavailable</v>
      </c>
      <c r="M3046" t="str">
        <v>Unavailable</v>
      </c>
    </row>
    <row r="3047" spans="1:13">
      <c r="A3047" s="9" t="s">
        <v>761</v>
      </c>
      <c r="B3047" s="10" t="s">
        <v>762</v>
      </c>
      <c r="C3047">
        <v>2017</v>
      </c>
      <c r="D3047" t="s">
        <v>26</v>
      </c>
      <c r="E3047" s="3" t="str">
        <v>Unavailable</v>
      </c>
      <c r="F3047" s="3" t="str">
        <v>Unavailable</v>
      </c>
      <c r="G3047" t="str">
        <v>Unavailable</v>
      </c>
      <c r="H3047" t="str">
        <v>Unavailable</v>
      </c>
      <c r="I3047" t="str">
        <v>Unavailable</v>
      </c>
      <c r="J3047" t="str">
        <v>Unavailable</v>
      </c>
      <c r="K3047" t="str">
        <v>Unavailable</v>
      </c>
      <c r="L3047" t="str">
        <v>Unavailable</v>
      </c>
      <c r="M3047" t="str">
        <v>Unavailable</v>
      </c>
    </row>
    <row r="3048" spans="1:13">
      <c r="A3048" s="9" t="s">
        <v>763</v>
      </c>
      <c r="B3048" s="10" t="s">
        <v>764</v>
      </c>
      <c r="C3048">
        <v>2017</v>
      </c>
      <c r="D3048" t="s">
        <v>26</v>
      </c>
      <c r="E3048" s="3" t="str">
        <v>Unavailable</v>
      </c>
      <c r="F3048" s="3" t="str">
        <v>Unavailable</v>
      </c>
      <c r="G3048" t="str">
        <v>Unavailable</v>
      </c>
      <c r="H3048" t="str">
        <v>Unavailable</v>
      </c>
      <c r="I3048" t="str">
        <v>Unavailable</v>
      </c>
      <c r="J3048" t="str">
        <v>Unavailable</v>
      </c>
      <c r="K3048" t="str">
        <v>Unavailable</v>
      </c>
      <c r="L3048" t="str">
        <v>Unavailable</v>
      </c>
      <c r="M3048" t="str">
        <v>Unavailable</v>
      </c>
    </row>
    <row r="3049" spans="1:13">
      <c r="A3049" s="9" t="s">
        <v>765</v>
      </c>
      <c r="B3049" s="10" t="s">
        <v>766</v>
      </c>
      <c r="C3049">
        <v>2017</v>
      </c>
      <c r="D3049" t="s">
        <v>26</v>
      </c>
      <c r="E3049" s="3" t="str">
        <v>Unavailable</v>
      </c>
      <c r="F3049" s="3" t="str">
        <v>Unavailable</v>
      </c>
      <c r="G3049" t="str">
        <v>Unavailable</v>
      </c>
      <c r="H3049" t="str">
        <v>Unavailable</v>
      </c>
      <c r="I3049" t="str">
        <v>Unavailable</v>
      </c>
      <c r="J3049" t="str">
        <v>Unavailable</v>
      </c>
      <c r="K3049" t="str">
        <v>Unavailable</v>
      </c>
      <c r="L3049" t="str">
        <v>Unavailable</v>
      </c>
      <c r="M3049" t="str">
        <v>Unavailable</v>
      </c>
    </row>
    <row r="3050" spans="1:13">
      <c r="A3050" s="9" t="s">
        <v>767</v>
      </c>
      <c r="B3050" s="10" t="s">
        <v>768</v>
      </c>
      <c r="C3050">
        <v>2017</v>
      </c>
      <c r="D3050" t="s">
        <v>26</v>
      </c>
      <c r="E3050" s="3" t="str">
        <v>Unavailable</v>
      </c>
      <c r="F3050" s="3" t="str">
        <v>Unavailable</v>
      </c>
      <c r="G3050" t="str">
        <v>Unavailable</v>
      </c>
      <c r="H3050" t="str">
        <v>Unavailable</v>
      </c>
      <c r="I3050" t="str">
        <v>Unavailable</v>
      </c>
      <c r="J3050" t="str">
        <v>Unavailable</v>
      </c>
      <c r="K3050" t="str">
        <v>Unavailable</v>
      </c>
      <c r="L3050" t="str">
        <v>Unavailable</v>
      </c>
      <c r="M3050" t="str">
        <v>Unavailable</v>
      </c>
    </row>
    <row r="3051" spans="1:13">
      <c r="A3051" s="9" t="s">
        <v>769</v>
      </c>
      <c r="B3051" s="10" t="s">
        <v>770</v>
      </c>
      <c r="C3051">
        <v>2017</v>
      </c>
      <c r="D3051" t="s">
        <v>26</v>
      </c>
      <c r="E3051" s="3" t="str">
        <v>Unavailable</v>
      </c>
      <c r="F3051" s="3" t="str">
        <v>Unavailable</v>
      </c>
      <c r="G3051" t="str">
        <v>Unavailable</v>
      </c>
      <c r="H3051" t="str">
        <v>Unavailable</v>
      </c>
      <c r="I3051" t="str">
        <v>Unavailable</v>
      </c>
      <c r="J3051" t="str">
        <v>Unavailable</v>
      </c>
      <c r="K3051" t="str">
        <v>Unavailable</v>
      </c>
      <c r="L3051" t="str">
        <v>Unavailable</v>
      </c>
      <c r="M3051" t="str">
        <v>Unavailable</v>
      </c>
    </row>
    <row r="3052" spans="1:13">
      <c r="A3052" s="9" t="s">
        <v>771</v>
      </c>
      <c r="B3052" s="10" t="s">
        <v>772</v>
      </c>
      <c r="C3052">
        <v>2017</v>
      </c>
      <c r="D3052" t="s">
        <v>26</v>
      </c>
      <c r="E3052" s="3" t="str">
        <v>Unavailable</v>
      </c>
      <c r="F3052" s="3" t="str">
        <v>Unavailable</v>
      </c>
      <c r="G3052" t="str">
        <v>Unavailable</v>
      </c>
      <c r="H3052" t="str">
        <v>Unavailable</v>
      </c>
      <c r="I3052" t="str">
        <v>Unavailable</v>
      </c>
      <c r="J3052" t="str">
        <v>Unavailable</v>
      </c>
      <c r="K3052" t="str">
        <v>Unavailable</v>
      </c>
      <c r="L3052" t="str">
        <v>Unavailable</v>
      </c>
      <c r="M3052" t="str">
        <v>Unavailable</v>
      </c>
    </row>
    <row r="3053" spans="1:13">
      <c r="A3053" s="9" t="s">
        <v>773</v>
      </c>
      <c r="B3053" s="10" t="s">
        <v>774</v>
      </c>
      <c r="C3053">
        <v>2017</v>
      </c>
      <c r="D3053" t="s">
        <v>26</v>
      </c>
      <c r="E3053" s="3" t="str">
        <v>Unavailable</v>
      </c>
      <c r="F3053" s="3" t="str">
        <v>Unavailable</v>
      </c>
      <c r="G3053" t="str">
        <v>Unavailable</v>
      </c>
      <c r="H3053" t="str">
        <v>Unavailable</v>
      </c>
      <c r="I3053" t="str">
        <v>Unavailable</v>
      </c>
      <c r="J3053" t="str">
        <v>Unavailable</v>
      </c>
      <c r="K3053" t="str">
        <v>Unavailable</v>
      </c>
      <c r="L3053" t="str">
        <v>Unavailable</v>
      </c>
      <c r="M3053" t="str">
        <v>Unavailable</v>
      </c>
    </row>
    <row r="3054" spans="1:13">
      <c r="A3054" s="9" t="s">
        <v>775</v>
      </c>
      <c r="B3054" s="10" t="s">
        <v>776</v>
      </c>
      <c r="C3054">
        <v>2017</v>
      </c>
      <c r="D3054" t="s">
        <v>26</v>
      </c>
      <c r="E3054" s="3" t="str">
        <v>Unavailable</v>
      </c>
      <c r="F3054" s="3" t="str">
        <v>Unavailable</v>
      </c>
      <c r="G3054" t="str">
        <v>Unavailable</v>
      </c>
      <c r="H3054" t="str">
        <v>Unavailable</v>
      </c>
      <c r="I3054" t="str">
        <v>Unavailable</v>
      </c>
      <c r="J3054" t="str">
        <v>Unavailable</v>
      </c>
      <c r="K3054" t="str">
        <v>Unavailable</v>
      </c>
      <c r="L3054" t="str">
        <v>Unavailable</v>
      </c>
      <c r="M3054" t="str">
        <v>Unavailable</v>
      </c>
    </row>
    <row r="3055" spans="1:13">
      <c r="A3055" s="9" t="s">
        <v>777</v>
      </c>
      <c r="B3055" s="10" t="s">
        <v>778</v>
      </c>
      <c r="C3055">
        <v>2017</v>
      </c>
      <c r="D3055" t="s">
        <v>26</v>
      </c>
      <c r="E3055" s="3" t="str">
        <v>Unavailable</v>
      </c>
      <c r="F3055" s="3" t="str">
        <v>Unavailable</v>
      </c>
      <c r="G3055" t="str">
        <v>Unavailable</v>
      </c>
      <c r="H3055" t="str">
        <v>Unavailable</v>
      </c>
      <c r="I3055" t="str">
        <v>Unavailable</v>
      </c>
      <c r="J3055" t="str">
        <v>Unavailable</v>
      </c>
      <c r="K3055" t="str">
        <v>Unavailable</v>
      </c>
      <c r="L3055" t="str">
        <v>Unavailable</v>
      </c>
      <c r="M3055" t="str">
        <v>Unavailable</v>
      </c>
    </row>
    <row r="3056" spans="1:13">
      <c r="A3056" s="9" t="s">
        <v>779</v>
      </c>
      <c r="B3056" s="10" t="s">
        <v>780</v>
      </c>
      <c r="C3056">
        <v>2017</v>
      </c>
      <c r="D3056" t="s">
        <v>26</v>
      </c>
      <c r="E3056" s="3" t="str">
        <v>Unavailable</v>
      </c>
      <c r="F3056" s="3" t="str">
        <v>Unavailable</v>
      </c>
      <c r="G3056" t="str">
        <v>Unavailable</v>
      </c>
      <c r="H3056" t="str">
        <v>Unavailable</v>
      </c>
      <c r="I3056" t="str">
        <v>Unavailable</v>
      </c>
      <c r="J3056" t="str">
        <v>Unavailable</v>
      </c>
      <c r="K3056" t="str">
        <v>Unavailable</v>
      </c>
      <c r="L3056" t="str">
        <v>Unavailable</v>
      </c>
      <c r="M3056" t="str">
        <v>Unavailable</v>
      </c>
    </row>
    <row r="3057" spans="1:13">
      <c r="A3057" s="9" t="s">
        <v>781</v>
      </c>
      <c r="B3057" s="10" t="s">
        <v>782</v>
      </c>
      <c r="C3057">
        <v>2017</v>
      </c>
      <c r="D3057" t="s">
        <v>26</v>
      </c>
      <c r="E3057" s="3" t="str">
        <v>Unavailable</v>
      </c>
      <c r="F3057" s="3" t="str">
        <v>Unavailable</v>
      </c>
      <c r="G3057" t="str">
        <v>Unavailable</v>
      </c>
      <c r="H3057" t="str">
        <v>Unavailable</v>
      </c>
      <c r="I3057" t="str">
        <v>Unavailable</v>
      </c>
      <c r="J3057" t="str">
        <v>Unavailable</v>
      </c>
      <c r="K3057" t="str">
        <v>Unavailable</v>
      </c>
      <c r="L3057" t="str">
        <v>Unavailable</v>
      </c>
      <c r="M3057" t="str">
        <v>Unavailable</v>
      </c>
    </row>
    <row r="3058" spans="1:13">
      <c r="A3058" s="9"/>
      <c r="B3058" s="10"/>
      <c r="E3058" s="3"/>
      <c r="F3058" s="3"/>
    </row>
    <row r="3059" spans="1:13">
      <c r="A3059" s="9"/>
      <c r="B3059" s="10"/>
      <c r="E3059" s="3"/>
      <c r="F3059" s="3"/>
    </row>
    <row r="3060" spans="1:13">
      <c r="A3060" s="9"/>
      <c r="B3060" s="10"/>
      <c r="E3060" s="3"/>
      <c r="F3060" s="3"/>
    </row>
    <row r="3061" spans="1:13">
      <c r="A3061" s="9"/>
      <c r="B3061" s="10"/>
      <c r="E3061" s="3"/>
      <c r="F3061" s="3"/>
    </row>
    <row r="3062" spans="1:13">
      <c r="A3062" s="9"/>
      <c r="B3062" s="10"/>
      <c r="E3062" s="3"/>
      <c r="F3062" s="3"/>
    </row>
    <row r="3063" spans="1:13">
      <c r="A3063" s="9"/>
      <c r="B3063" s="10"/>
      <c r="E3063" s="3"/>
      <c r="F3063" s="3"/>
    </row>
    <row r="3064" spans="1:13">
      <c r="A3064" s="9"/>
      <c r="B3064" s="10"/>
      <c r="E3064" s="3"/>
      <c r="F3064" s="3"/>
    </row>
    <row r="3065" spans="1:13">
      <c r="A3065" s="9"/>
      <c r="B3065" s="10"/>
      <c r="E3065" s="3"/>
      <c r="F3065" s="3"/>
    </row>
    <row r="3066" spans="1:13">
      <c r="A3066" s="9"/>
      <c r="B3066" s="10"/>
      <c r="E3066" s="3"/>
      <c r="F3066" s="3"/>
    </row>
    <row r="3067" spans="1:13">
      <c r="A3067" s="9"/>
      <c r="B3067" s="10"/>
      <c r="E3067" s="3"/>
      <c r="F3067" s="3"/>
    </row>
    <row r="3068" spans="1:13">
      <c r="A3068" s="9"/>
      <c r="B3068" s="10"/>
      <c r="E3068" s="3"/>
      <c r="F3068" s="3"/>
    </row>
    <row r="3069" spans="1:13">
      <c r="A3069" s="9"/>
      <c r="B3069" s="10"/>
      <c r="E3069" s="3"/>
      <c r="F3069" s="3"/>
    </row>
    <row r="3070" spans="1:13">
      <c r="A3070" s="9"/>
      <c r="B3070" s="10"/>
      <c r="E3070" s="3"/>
      <c r="F3070" s="3"/>
    </row>
    <row r="3071" spans="1:13">
      <c r="A3071" s="9"/>
      <c r="B3071" s="10"/>
      <c r="E3071" s="3"/>
      <c r="F3071" s="3"/>
    </row>
    <row r="3072" spans="1:13">
      <c r="A3072" s="9"/>
      <c r="B3072" s="10"/>
      <c r="E3072" s="3"/>
      <c r="F3072" s="3"/>
    </row>
    <row r="3073" spans="1:6">
      <c r="A3073" s="9"/>
      <c r="B3073" s="10"/>
      <c r="E3073" s="3"/>
      <c r="F3073" s="3"/>
    </row>
    <row r="3074" spans="1:6">
      <c r="A3074" s="9"/>
      <c r="B3074" s="10"/>
      <c r="E3074" s="3"/>
      <c r="F3074" s="3"/>
    </row>
    <row r="3075" spans="1:6">
      <c r="A3075" s="9"/>
      <c r="B3075" s="10"/>
      <c r="E3075" s="3"/>
      <c r="F3075" s="3"/>
    </row>
    <row r="3076" spans="1:6">
      <c r="A3076" s="9"/>
      <c r="B3076" s="10"/>
      <c r="E3076" s="3"/>
      <c r="F3076" s="3"/>
    </row>
    <row r="3077" spans="1:6">
      <c r="A3077" s="9"/>
      <c r="B3077" s="10"/>
      <c r="E3077" s="3"/>
      <c r="F3077" s="3"/>
    </row>
    <row r="3078" spans="1:6">
      <c r="A3078" s="9"/>
      <c r="B3078" s="10"/>
      <c r="E3078" s="3"/>
      <c r="F3078" s="3"/>
    </row>
    <row r="3079" spans="1:6">
      <c r="A3079" s="9"/>
      <c r="B3079" s="10"/>
      <c r="E3079" s="3"/>
      <c r="F3079" s="3"/>
    </row>
    <row r="3080" spans="1:6">
      <c r="A3080" s="9"/>
      <c r="B3080" s="10"/>
      <c r="E3080" s="3"/>
      <c r="F3080" s="3"/>
    </row>
    <row r="3081" spans="1:6">
      <c r="A3081" s="9"/>
      <c r="B3081" s="10"/>
      <c r="E3081" s="3"/>
      <c r="F3081" s="3"/>
    </row>
    <row r="3082" spans="1:6">
      <c r="A3082" s="9"/>
      <c r="B3082" s="10"/>
      <c r="E3082" s="3"/>
      <c r="F3082" s="3"/>
    </row>
    <row r="3083" spans="1:6">
      <c r="A3083" s="9"/>
      <c r="B3083" s="10"/>
      <c r="E3083" s="3"/>
      <c r="F3083" s="3"/>
    </row>
    <row r="3084" spans="1:6">
      <c r="A3084" s="9"/>
      <c r="B3084" s="10"/>
      <c r="E3084" s="3"/>
      <c r="F3084" s="3"/>
    </row>
    <row r="3085" spans="1:6">
      <c r="A3085" s="9"/>
      <c r="B3085" s="10"/>
      <c r="E3085" s="3"/>
      <c r="F3085" s="3"/>
    </row>
    <row r="3086" spans="1:6">
      <c r="A3086" s="9"/>
      <c r="B3086" s="10"/>
      <c r="E3086" s="3"/>
      <c r="F3086" s="3"/>
    </row>
    <row r="3087" spans="1:6">
      <c r="A3087" s="9"/>
      <c r="B3087" s="10"/>
      <c r="E3087" s="3"/>
      <c r="F3087" s="3"/>
    </row>
    <row r="3088" spans="1:6">
      <c r="A3088" s="9"/>
      <c r="B3088" s="10"/>
      <c r="E3088" s="3"/>
      <c r="F3088" s="3"/>
    </row>
    <row r="3089" spans="1:6">
      <c r="A3089" s="9"/>
      <c r="B3089" s="10"/>
      <c r="E3089" s="3"/>
      <c r="F3089" s="3"/>
    </row>
    <row r="3090" spans="1:6">
      <c r="A3090" s="9"/>
      <c r="B3090" s="10"/>
      <c r="E3090" s="3"/>
      <c r="F3090" s="3"/>
    </row>
    <row r="3091" spans="1:6">
      <c r="A3091" s="9"/>
      <c r="B3091" s="10"/>
      <c r="E3091" s="3"/>
      <c r="F3091" s="3"/>
    </row>
    <row r="3092" spans="1:6">
      <c r="A3092" s="9"/>
      <c r="B3092" s="10"/>
      <c r="E3092" s="3"/>
      <c r="F3092" s="3"/>
    </row>
    <row r="3093" spans="1:6">
      <c r="A3093" s="9"/>
      <c r="B3093" s="10"/>
      <c r="E3093" s="3"/>
      <c r="F3093" s="3"/>
    </row>
    <row r="3094" spans="1:6">
      <c r="A3094" s="9"/>
      <c r="B3094" s="10"/>
      <c r="E3094" s="3"/>
      <c r="F3094" s="3"/>
    </row>
    <row r="3095" spans="1:6">
      <c r="A3095" s="9"/>
      <c r="B3095" s="10"/>
      <c r="E3095" s="3"/>
      <c r="F3095" s="3"/>
    </row>
    <row r="3096" spans="1:6">
      <c r="A3096" s="9"/>
      <c r="B3096" s="10"/>
      <c r="E3096" s="3"/>
      <c r="F3096" s="3"/>
    </row>
    <row r="3097" spans="1:6">
      <c r="A3097" s="9"/>
      <c r="B3097" s="10"/>
      <c r="E3097" s="3"/>
      <c r="F3097" s="3"/>
    </row>
    <row r="3098" spans="1:6">
      <c r="A3098" s="9"/>
      <c r="B3098" s="10"/>
      <c r="E3098" s="3"/>
      <c r="F3098" s="3"/>
    </row>
    <row r="3099" spans="1:6">
      <c r="A3099" s="9"/>
      <c r="B3099" s="10"/>
      <c r="E3099" s="3"/>
      <c r="F3099" s="3"/>
    </row>
    <row r="3100" spans="1:6">
      <c r="A3100" s="9"/>
      <c r="B3100" s="10"/>
      <c r="E3100" s="3"/>
      <c r="F3100" s="3"/>
    </row>
    <row r="3101" spans="1:6">
      <c r="A3101" s="9"/>
      <c r="B3101" s="10"/>
      <c r="E3101" s="3"/>
      <c r="F3101" s="3"/>
    </row>
    <row r="3102" spans="1:6">
      <c r="A3102" s="9"/>
      <c r="B3102" s="10"/>
      <c r="E3102" s="3"/>
      <c r="F3102" s="3"/>
    </row>
    <row r="3103" spans="1:6">
      <c r="A3103" s="9"/>
      <c r="B3103" s="10"/>
      <c r="E3103" s="3"/>
      <c r="F3103" s="3"/>
    </row>
    <row r="3104" spans="1:6">
      <c r="A3104" s="9"/>
      <c r="B3104" s="10"/>
      <c r="E3104" s="3"/>
      <c r="F3104" s="3"/>
    </row>
    <row r="3105" spans="1:6">
      <c r="A3105" s="9"/>
      <c r="B3105" s="10"/>
      <c r="E3105" s="3"/>
      <c r="F3105" s="3"/>
    </row>
    <row r="3106" spans="1:6">
      <c r="A3106" s="9"/>
      <c r="B3106" s="10"/>
      <c r="E3106" s="3"/>
      <c r="F3106" s="3"/>
    </row>
    <row r="3107" spans="1:6">
      <c r="A3107" s="9"/>
      <c r="B3107" s="10"/>
      <c r="E3107" s="3"/>
      <c r="F3107" s="3"/>
    </row>
    <row r="3108" spans="1:6">
      <c r="A3108" s="9"/>
      <c r="B3108" s="10"/>
      <c r="E3108" s="3"/>
      <c r="F3108" s="3"/>
    </row>
    <row r="3109" spans="1:6">
      <c r="A3109" s="9"/>
      <c r="B3109" s="10"/>
      <c r="E3109" s="3"/>
      <c r="F3109" s="3"/>
    </row>
    <row r="3110" spans="1:6">
      <c r="A3110" s="9"/>
      <c r="B3110" s="10"/>
      <c r="E3110" s="3"/>
      <c r="F3110" s="3"/>
    </row>
    <row r="3111" spans="1:6">
      <c r="A3111" s="9"/>
      <c r="B3111" s="10"/>
      <c r="E3111" s="3"/>
      <c r="F3111" s="3"/>
    </row>
    <row r="3112" spans="1:6">
      <c r="A3112" s="9"/>
      <c r="B3112" s="10"/>
      <c r="E3112" s="3"/>
      <c r="F3112" s="3"/>
    </row>
    <row r="3113" spans="1:6">
      <c r="A3113" s="9"/>
      <c r="B3113" s="10"/>
      <c r="E3113" s="3"/>
      <c r="F3113" s="3"/>
    </row>
    <row r="3114" spans="1:6">
      <c r="A3114" s="9"/>
      <c r="B3114" s="10"/>
      <c r="E3114" s="3"/>
      <c r="F3114" s="3"/>
    </row>
    <row r="3115" spans="1:6">
      <c r="A3115" s="9"/>
      <c r="B3115" s="10"/>
      <c r="E3115" s="3"/>
      <c r="F3115" s="3"/>
    </row>
    <row r="3116" spans="1:6">
      <c r="A3116" s="9"/>
      <c r="B3116" s="10"/>
      <c r="E3116" s="3"/>
      <c r="F3116" s="3"/>
    </row>
    <row r="3117" spans="1:6">
      <c r="A3117" s="9"/>
      <c r="B3117" s="10"/>
      <c r="E3117" s="3"/>
      <c r="F3117" s="3"/>
    </row>
    <row r="3118" spans="1:6">
      <c r="A3118" s="9"/>
      <c r="B3118" s="10"/>
      <c r="E3118" s="3"/>
      <c r="F3118" s="3"/>
    </row>
    <row r="3119" spans="1:6">
      <c r="A3119" s="9"/>
      <c r="B3119" s="10"/>
      <c r="E3119" s="3"/>
      <c r="F3119" s="3"/>
    </row>
    <row r="3120" spans="1:6">
      <c r="A3120" s="9"/>
      <c r="B3120" s="10"/>
      <c r="E3120" s="3"/>
      <c r="F3120" s="3"/>
    </row>
    <row r="3121" spans="1:6">
      <c r="A3121" s="9"/>
      <c r="B3121" s="10"/>
      <c r="E3121" s="3"/>
      <c r="F3121" s="3"/>
    </row>
    <row r="3122" spans="1:6">
      <c r="A3122" s="9"/>
      <c r="B3122" s="10"/>
      <c r="E3122" s="3"/>
      <c r="F3122" s="3"/>
    </row>
    <row r="3123" spans="1:6">
      <c r="A3123" s="9"/>
      <c r="B3123" s="10"/>
      <c r="E3123" s="3"/>
      <c r="F3123" s="3"/>
    </row>
    <row r="3124" spans="1:6">
      <c r="A3124" s="9"/>
      <c r="B3124" s="10"/>
      <c r="E3124" s="3"/>
      <c r="F3124" s="3"/>
    </row>
    <row r="3125" spans="1:6">
      <c r="A3125" s="9"/>
      <c r="B3125" s="10"/>
      <c r="E3125" s="3"/>
      <c r="F3125" s="3"/>
    </row>
    <row r="3126" spans="1:6">
      <c r="A3126" s="9"/>
      <c r="B3126" s="10"/>
      <c r="E3126" s="3"/>
      <c r="F3126" s="3"/>
    </row>
    <row r="3127" spans="1:6">
      <c r="A3127" s="9"/>
      <c r="B3127" s="10"/>
      <c r="E3127" s="3"/>
      <c r="F3127" s="3"/>
    </row>
    <row r="3128" spans="1:6">
      <c r="A3128" s="9"/>
      <c r="B3128" s="10"/>
      <c r="E3128" s="3"/>
      <c r="F3128" s="3"/>
    </row>
    <row r="3129" spans="1:6">
      <c r="A3129" s="9"/>
      <c r="B3129" s="10"/>
      <c r="E3129" s="3"/>
      <c r="F3129" s="3"/>
    </row>
    <row r="3130" spans="1:6">
      <c r="A3130" s="9"/>
      <c r="B3130" s="10"/>
      <c r="E3130" s="3"/>
      <c r="F3130" s="3"/>
    </row>
    <row r="3131" spans="1:6">
      <c r="A3131" s="9"/>
      <c r="B3131" s="10"/>
      <c r="E3131" s="3"/>
      <c r="F3131" s="3"/>
    </row>
    <row r="3132" spans="1:6">
      <c r="A3132" s="9"/>
      <c r="B3132" s="10"/>
      <c r="E3132" s="3"/>
      <c r="F3132" s="3"/>
    </row>
    <row r="3133" spans="1:6">
      <c r="A3133" s="9"/>
      <c r="B3133" s="10"/>
      <c r="E3133" s="3"/>
      <c r="F3133" s="3"/>
    </row>
    <row r="3134" spans="1:6">
      <c r="A3134" s="9"/>
      <c r="B3134" s="10"/>
      <c r="E3134" s="3"/>
      <c r="F3134" s="3"/>
    </row>
    <row r="3135" spans="1:6">
      <c r="A3135" s="9"/>
      <c r="B3135" s="10"/>
      <c r="E3135" s="3"/>
      <c r="F3135" s="3"/>
    </row>
    <row r="3136" spans="1:6">
      <c r="A3136" s="9"/>
      <c r="B3136" s="10"/>
      <c r="E3136" s="3"/>
      <c r="F3136" s="3"/>
    </row>
    <row r="3137" spans="1:6">
      <c r="A3137" s="9"/>
      <c r="B3137" s="10"/>
      <c r="E3137" s="3"/>
      <c r="F3137" s="3"/>
    </row>
    <row r="3138" spans="1:6">
      <c r="A3138" s="9"/>
      <c r="B3138" s="10"/>
      <c r="E3138" s="3"/>
      <c r="F3138" s="3"/>
    </row>
    <row r="3139" spans="1:6">
      <c r="A3139" s="9"/>
      <c r="B3139" s="10"/>
      <c r="E3139" s="3"/>
      <c r="F3139" s="3"/>
    </row>
    <row r="3140" spans="1:6">
      <c r="A3140" s="9"/>
      <c r="B3140" s="10"/>
      <c r="E3140" s="3"/>
      <c r="F3140" s="3"/>
    </row>
    <row r="3141" spans="1:6">
      <c r="A3141" s="9"/>
      <c r="B3141" s="10"/>
      <c r="E3141" s="3"/>
      <c r="F3141" s="3"/>
    </row>
    <row r="3142" spans="1:6">
      <c r="A3142" s="9"/>
      <c r="B3142" s="10"/>
      <c r="E3142" s="3"/>
      <c r="F3142" s="3"/>
    </row>
    <row r="3143" spans="1:6">
      <c r="A3143" s="9"/>
      <c r="B3143" s="10"/>
      <c r="E3143" s="3"/>
      <c r="F3143" s="3"/>
    </row>
    <row r="3144" spans="1:6">
      <c r="A3144" s="9"/>
      <c r="B3144" s="10"/>
      <c r="E3144" s="3"/>
      <c r="F3144" s="3"/>
    </row>
    <row r="3145" spans="1:6">
      <c r="A3145" s="9"/>
      <c r="B3145" s="10"/>
      <c r="E3145" s="3"/>
      <c r="F3145" s="3"/>
    </row>
    <row r="3146" spans="1:6">
      <c r="A3146" s="9"/>
      <c r="B3146" s="10"/>
      <c r="E3146" s="3"/>
      <c r="F3146" s="3"/>
    </row>
    <row r="3147" spans="1:6">
      <c r="A3147" s="9"/>
      <c r="B3147" s="10"/>
      <c r="E3147" s="3"/>
      <c r="F3147" s="3"/>
    </row>
    <row r="3148" spans="1:6">
      <c r="A3148" s="9"/>
      <c r="B3148" s="10"/>
      <c r="E3148" s="3"/>
      <c r="F3148" s="3"/>
    </row>
    <row r="3149" spans="1:6">
      <c r="A3149" s="9"/>
      <c r="B3149" s="10"/>
      <c r="E3149" s="3"/>
      <c r="F3149" s="3"/>
    </row>
    <row r="3150" spans="1:6">
      <c r="A3150" s="9"/>
      <c r="B3150" s="10"/>
      <c r="E3150" s="3"/>
      <c r="F3150" s="3"/>
    </row>
    <row r="3151" spans="1:6">
      <c r="A3151" s="9"/>
      <c r="B3151" s="10"/>
      <c r="E3151" s="3"/>
      <c r="F3151" s="3"/>
    </row>
    <row r="3152" spans="1:6">
      <c r="A3152" s="9"/>
      <c r="B3152" s="10"/>
      <c r="E3152" s="3"/>
      <c r="F3152" s="3"/>
    </row>
    <row r="3153" spans="1:6">
      <c r="A3153" s="9"/>
      <c r="B3153" s="10"/>
      <c r="E3153" s="3"/>
      <c r="F3153" s="3"/>
    </row>
    <row r="3154" spans="1:6">
      <c r="A3154" s="9"/>
      <c r="B3154" s="10"/>
      <c r="E3154" s="3"/>
      <c r="F3154" s="3"/>
    </row>
    <row r="3155" spans="1:6">
      <c r="A3155" s="9"/>
      <c r="B3155" s="10"/>
      <c r="E3155" s="3"/>
      <c r="F3155" s="3"/>
    </row>
    <row r="3156" spans="1:6">
      <c r="A3156" s="9"/>
      <c r="B3156" s="10"/>
      <c r="E3156" s="3"/>
      <c r="F3156" s="3"/>
    </row>
    <row r="3157" spans="1:6">
      <c r="A3157" s="9"/>
      <c r="B3157" s="10"/>
      <c r="E3157" s="3"/>
      <c r="F3157" s="3"/>
    </row>
    <row r="3158" spans="1:6">
      <c r="A3158" s="9"/>
      <c r="B3158" s="10"/>
      <c r="E3158" s="3"/>
      <c r="F3158" s="3"/>
    </row>
    <row r="3159" spans="1:6">
      <c r="A3159" s="9"/>
      <c r="B3159" s="10"/>
      <c r="E3159" s="3"/>
      <c r="F3159" s="3"/>
    </row>
    <row r="3160" spans="1:6">
      <c r="A3160" s="9"/>
      <c r="B3160" s="10"/>
      <c r="E3160" s="3"/>
      <c r="F3160" s="3"/>
    </row>
    <row r="3161" spans="1:6">
      <c r="A3161" s="9"/>
      <c r="B3161" s="10"/>
      <c r="E3161" s="3"/>
      <c r="F3161" s="3"/>
    </row>
    <row r="3162" spans="1:6">
      <c r="A3162" s="9"/>
      <c r="B3162" s="10"/>
      <c r="E3162" s="3"/>
      <c r="F3162" s="3"/>
    </row>
    <row r="3163" spans="1:6">
      <c r="A3163" s="9"/>
      <c r="B3163" s="10"/>
      <c r="E3163" s="3"/>
      <c r="F3163" s="3"/>
    </row>
    <row r="3164" spans="1:6">
      <c r="A3164" s="9"/>
      <c r="B3164" s="10"/>
      <c r="E3164" s="3"/>
      <c r="F3164" s="3"/>
    </row>
    <row r="3165" spans="1:6">
      <c r="A3165" s="9"/>
      <c r="B3165" s="10"/>
      <c r="E3165" s="3"/>
      <c r="F3165" s="3"/>
    </row>
    <row r="3166" spans="1:6">
      <c r="A3166" s="9"/>
      <c r="B3166" s="10"/>
      <c r="E3166" s="3"/>
      <c r="F3166" s="3"/>
    </row>
    <row r="3167" spans="1:6">
      <c r="A3167" s="9"/>
      <c r="B3167" s="10"/>
      <c r="E3167" s="3"/>
      <c r="F3167" s="3"/>
    </row>
    <row r="3168" spans="1:6">
      <c r="A3168" s="9"/>
      <c r="B3168" s="10"/>
      <c r="E3168" s="3"/>
      <c r="F3168" s="3"/>
    </row>
    <row r="3169" spans="1:6">
      <c r="A3169" s="9"/>
      <c r="B3169" s="10"/>
      <c r="E3169" s="3"/>
      <c r="F3169" s="3"/>
    </row>
    <row r="3170" spans="1:6">
      <c r="A3170" s="9"/>
      <c r="B3170" s="10"/>
      <c r="E3170" s="3"/>
      <c r="F3170" s="3"/>
    </row>
    <row r="3171" spans="1:6">
      <c r="A3171" s="9"/>
      <c r="B3171" s="10"/>
      <c r="E3171" s="3"/>
      <c r="F3171" s="3"/>
    </row>
    <row r="3172" spans="1:6">
      <c r="A3172" s="9"/>
      <c r="B3172" s="10"/>
      <c r="E3172" s="3"/>
      <c r="F3172" s="3"/>
    </row>
    <row r="3173" spans="1:6">
      <c r="A3173" s="9"/>
      <c r="B3173" s="10"/>
      <c r="E3173" s="3"/>
      <c r="F3173" s="3"/>
    </row>
    <row r="3174" spans="1:6">
      <c r="A3174" s="9"/>
      <c r="B3174" s="10"/>
      <c r="E3174" s="3"/>
      <c r="F3174" s="3"/>
    </row>
    <row r="3175" spans="1:6">
      <c r="A3175" s="9"/>
      <c r="B3175" s="10"/>
      <c r="E3175" s="3"/>
      <c r="F3175" s="3"/>
    </row>
    <row r="3176" spans="1:6">
      <c r="A3176" s="9"/>
      <c r="B3176" s="10"/>
      <c r="E3176" s="3"/>
      <c r="F3176" s="3"/>
    </row>
    <row r="3177" spans="1:6">
      <c r="A3177" s="9"/>
      <c r="B3177" s="10"/>
      <c r="E3177" s="3"/>
      <c r="F3177" s="3"/>
    </row>
    <row r="3178" spans="1:6">
      <c r="A3178" s="9"/>
      <c r="B3178" s="10"/>
      <c r="E3178" s="3"/>
      <c r="F3178" s="3"/>
    </row>
    <row r="3179" spans="1:6">
      <c r="A3179" s="9"/>
      <c r="B3179" s="10"/>
      <c r="E3179" s="3"/>
      <c r="F3179" s="3"/>
    </row>
    <row r="3180" spans="1:6">
      <c r="A3180" s="9"/>
      <c r="B3180" s="10"/>
      <c r="E3180" s="3"/>
      <c r="F3180" s="3"/>
    </row>
    <row r="3181" spans="1:6">
      <c r="A3181" s="9"/>
      <c r="B3181" s="10"/>
      <c r="E3181" s="3"/>
      <c r="F3181" s="3"/>
    </row>
    <row r="3182" spans="1:6">
      <c r="A3182" s="9"/>
      <c r="B3182" s="10"/>
      <c r="E3182" s="3"/>
      <c r="F3182" s="3"/>
    </row>
    <row r="3183" spans="1:6">
      <c r="A3183" s="9"/>
      <c r="B3183" s="10"/>
      <c r="E3183" s="3"/>
      <c r="F3183" s="3"/>
    </row>
    <row r="3184" spans="1:6">
      <c r="A3184" s="9"/>
      <c r="B3184" s="10"/>
      <c r="E3184" s="3"/>
      <c r="F3184" s="3"/>
    </row>
    <row r="3185" spans="1:6">
      <c r="A3185" s="9"/>
      <c r="B3185" s="10"/>
      <c r="E3185" s="3"/>
      <c r="F3185" s="3"/>
    </row>
    <row r="3186" spans="1:6">
      <c r="A3186" s="9"/>
      <c r="B3186" s="10"/>
      <c r="E3186" s="3"/>
      <c r="F3186" s="3"/>
    </row>
    <row r="3187" spans="1:6">
      <c r="A3187" s="9"/>
      <c r="B3187" s="10"/>
      <c r="E3187" s="3"/>
      <c r="F3187" s="3"/>
    </row>
    <row r="3188" spans="1:6">
      <c r="A3188" s="9"/>
      <c r="B3188" s="10"/>
      <c r="E3188" s="3"/>
      <c r="F3188" s="3"/>
    </row>
    <row r="3189" spans="1:6">
      <c r="A3189" s="9"/>
      <c r="B3189" s="10"/>
      <c r="E3189" s="3"/>
      <c r="F3189" s="3"/>
    </row>
    <row r="3190" spans="1:6">
      <c r="A3190" s="9"/>
      <c r="B3190" s="10"/>
      <c r="E3190" s="3"/>
      <c r="F3190" s="3"/>
    </row>
    <row r="3191" spans="1:6">
      <c r="A3191" s="9"/>
      <c r="B3191" s="10"/>
      <c r="E3191" s="3"/>
      <c r="F3191" s="3"/>
    </row>
    <row r="3192" spans="1:6">
      <c r="A3192" s="9"/>
      <c r="B3192" s="10"/>
      <c r="E3192" s="3"/>
      <c r="F3192" s="3"/>
    </row>
    <row r="3193" spans="1:6">
      <c r="A3193" s="9"/>
      <c r="B3193" s="10"/>
      <c r="E3193" s="3"/>
      <c r="F3193" s="3"/>
    </row>
    <row r="3194" spans="1:6">
      <c r="A3194" s="9"/>
      <c r="B3194" s="10"/>
      <c r="E3194" s="3"/>
      <c r="F3194" s="3"/>
    </row>
    <row r="3195" spans="1:6">
      <c r="A3195" s="9"/>
      <c r="B3195" s="10"/>
      <c r="E3195" s="3"/>
      <c r="F3195" s="3"/>
    </row>
    <row r="3196" spans="1:6">
      <c r="A3196" s="9"/>
      <c r="B3196" s="10"/>
      <c r="E3196" s="3"/>
      <c r="F3196" s="3"/>
    </row>
    <row r="3197" spans="1:6">
      <c r="A3197" s="9"/>
      <c r="B3197" s="10"/>
      <c r="E3197" s="3"/>
      <c r="F3197" s="3"/>
    </row>
    <row r="3198" spans="1:6">
      <c r="A3198" s="9"/>
      <c r="B3198" s="10"/>
      <c r="E3198" s="3"/>
      <c r="F3198" s="3"/>
    </row>
    <row r="3199" spans="1:6">
      <c r="A3199" s="9"/>
      <c r="B3199" s="10"/>
      <c r="E3199" s="3"/>
      <c r="F3199" s="3"/>
    </row>
    <row r="3200" spans="1:6">
      <c r="A3200" s="9"/>
      <c r="B3200" s="10"/>
      <c r="E3200" s="3"/>
      <c r="F3200" s="3"/>
    </row>
    <row r="3201" spans="1:6">
      <c r="A3201" s="9"/>
      <c r="B3201" s="10"/>
      <c r="E3201" s="3"/>
      <c r="F3201" s="3"/>
    </row>
    <row r="3202" spans="1:6">
      <c r="A3202" s="9"/>
      <c r="B3202" s="10"/>
      <c r="E3202" s="3"/>
      <c r="F3202" s="3"/>
    </row>
    <row r="3203" spans="1:6">
      <c r="A3203" s="9"/>
      <c r="B3203" s="10"/>
      <c r="E3203" s="3"/>
      <c r="F3203" s="3"/>
    </row>
    <row r="3204" spans="1:6">
      <c r="A3204" s="9"/>
      <c r="B3204" s="10"/>
      <c r="E3204" s="3"/>
      <c r="F3204" s="3"/>
    </row>
    <row r="3205" spans="1:6">
      <c r="A3205" s="9"/>
      <c r="B3205" s="10"/>
      <c r="E3205" s="3"/>
      <c r="F3205" s="3"/>
    </row>
    <row r="3206" spans="1:6">
      <c r="A3206" s="9"/>
      <c r="B3206" s="10"/>
      <c r="E3206" s="3"/>
      <c r="F3206" s="3"/>
    </row>
    <row r="3207" spans="1:6">
      <c r="A3207" s="9"/>
      <c r="B3207" s="10"/>
      <c r="E3207" s="3"/>
      <c r="F3207" s="3"/>
    </row>
    <row r="3208" spans="1:6">
      <c r="A3208" s="9"/>
      <c r="B3208" s="10"/>
      <c r="E3208" s="3"/>
      <c r="F3208" s="3"/>
    </row>
    <row r="3209" spans="1:6">
      <c r="A3209" s="9"/>
      <c r="B3209" s="10"/>
      <c r="E3209" s="3"/>
      <c r="F3209" s="3"/>
    </row>
    <row r="3210" spans="1:6">
      <c r="A3210" s="9"/>
      <c r="B3210" s="10"/>
      <c r="E3210" s="3"/>
      <c r="F3210" s="3"/>
    </row>
    <row r="3211" spans="1:6">
      <c r="A3211" s="9"/>
      <c r="B3211" s="10"/>
      <c r="E3211" s="3"/>
      <c r="F3211" s="3"/>
    </row>
    <row r="3212" spans="1:6">
      <c r="A3212" s="9"/>
      <c r="B3212" s="10"/>
      <c r="E3212" s="3"/>
      <c r="F3212" s="3"/>
    </row>
    <row r="3213" spans="1:6">
      <c r="A3213" s="9"/>
      <c r="B3213" s="10"/>
      <c r="E3213" s="3"/>
      <c r="F3213" s="3"/>
    </row>
    <row r="3214" spans="1:6">
      <c r="A3214" s="9"/>
      <c r="B3214" s="10"/>
      <c r="E3214" s="3"/>
      <c r="F3214" s="3"/>
    </row>
    <row r="3215" spans="1:6">
      <c r="A3215" s="9"/>
      <c r="B3215" s="10"/>
      <c r="E3215" s="3"/>
      <c r="F3215" s="3"/>
    </row>
    <row r="3216" spans="1:6">
      <c r="A3216" s="9"/>
      <c r="B3216" s="10"/>
      <c r="E3216" s="3"/>
      <c r="F3216" s="3"/>
    </row>
    <row r="3217" spans="1:6">
      <c r="A3217" s="9"/>
      <c r="B3217" s="10"/>
      <c r="E3217" s="3"/>
      <c r="F3217" s="3"/>
    </row>
    <row r="3218" spans="1:6">
      <c r="A3218" s="9"/>
      <c r="B3218" s="10"/>
      <c r="E3218" s="3"/>
      <c r="F3218" s="3"/>
    </row>
    <row r="3219" spans="1:6">
      <c r="A3219" s="9"/>
      <c r="B3219" s="10"/>
      <c r="E3219" s="3"/>
      <c r="F3219" s="3"/>
    </row>
    <row r="3220" spans="1:6">
      <c r="A3220" s="9"/>
      <c r="B3220" s="10"/>
      <c r="E3220" s="3"/>
      <c r="F3220" s="3"/>
    </row>
    <row r="3221" spans="1:6">
      <c r="A3221" s="9"/>
      <c r="B3221" s="10"/>
      <c r="E3221" s="3"/>
      <c r="F3221" s="3"/>
    </row>
    <row r="3222" spans="1:6">
      <c r="A3222" s="9"/>
      <c r="B3222" s="10"/>
      <c r="E3222" s="3"/>
      <c r="F3222" s="3"/>
    </row>
    <row r="3223" spans="1:6">
      <c r="A3223" s="9"/>
      <c r="B3223" s="10"/>
      <c r="E3223" s="3"/>
      <c r="F3223" s="3"/>
    </row>
    <row r="3224" spans="1:6">
      <c r="A3224" s="9"/>
      <c r="B3224" s="10"/>
      <c r="E3224" s="3"/>
      <c r="F3224" s="3"/>
    </row>
    <row r="3225" spans="1:6">
      <c r="A3225" s="9"/>
      <c r="B3225" s="10"/>
      <c r="E3225" s="3"/>
      <c r="F3225" s="3"/>
    </row>
    <row r="3226" spans="1:6">
      <c r="A3226" s="9"/>
      <c r="B3226" s="10"/>
      <c r="E3226" s="3"/>
      <c r="F3226" s="3"/>
    </row>
    <row r="3227" spans="1:6">
      <c r="A3227" s="9"/>
      <c r="B3227" s="10"/>
      <c r="E3227" s="3"/>
      <c r="F3227" s="3"/>
    </row>
    <row r="3228" spans="1:6">
      <c r="A3228" s="9"/>
      <c r="B3228" s="10"/>
      <c r="E3228" s="3"/>
      <c r="F3228" s="3"/>
    </row>
    <row r="3229" spans="1:6">
      <c r="A3229" s="9"/>
      <c r="B3229" s="10"/>
      <c r="E3229" s="3"/>
      <c r="F3229" s="3"/>
    </row>
    <row r="3230" spans="1:6">
      <c r="A3230" s="9"/>
      <c r="B3230" s="10"/>
      <c r="E3230" s="3"/>
      <c r="F3230" s="3"/>
    </row>
    <row r="3231" spans="1:6">
      <c r="A3231" s="9"/>
      <c r="B3231" s="10"/>
      <c r="E3231" s="3"/>
      <c r="F3231" s="3"/>
    </row>
    <row r="3232" spans="1:6">
      <c r="A3232" s="9"/>
      <c r="B3232" s="10"/>
      <c r="E3232" s="3"/>
      <c r="F3232" s="3"/>
    </row>
    <row r="3233" spans="1:6">
      <c r="A3233" s="9"/>
      <c r="B3233" s="10"/>
      <c r="E3233" s="3"/>
      <c r="F3233" s="3"/>
    </row>
    <row r="3234" spans="1:6">
      <c r="A3234" s="9"/>
      <c r="B3234" s="10"/>
      <c r="E3234" s="3"/>
      <c r="F3234" s="3"/>
    </row>
    <row r="3235" spans="1:6">
      <c r="A3235" s="9"/>
      <c r="B3235" s="10"/>
      <c r="E3235" s="3"/>
      <c r="F3235" s="3"/>
    </row>
    <row r="3236" spans="1:6">
      <c r="A3236" s="9"/>
      <c r="B3236" s="10"/>
      <c r="E3236" s="3"/>
      <c r="F3236" s="3"/>
    </row>
    <row r="3237" spans="1:6">
      <c r="A3237" s="9"/>
      <c r="B3237" s="10"/>
      <c r="E3237" s="3"/>
      <c r="F3237" s="3"/>
    </row>
    <row r="3238" spans="1:6">
      <c r="A3238" s="9"/>
      <c r="B3238" s="10"/>
      <c r="E3238" s="3"/>
      <c r="F3238" s="3"/>
    </row>
    <row r="3239" spans="1:6">
      <c r="A3239" s="9"/>
      <c r="B3239" s="10"/>
      <c r="E3239" s="3"/>
      <c r="F3239" s="3"/>
    </row>
    <row r="3240" spans="1:6">
      <c r="A3240" s="9"/>
      <c r="B3240" s="10"/>
      <c r="E3240" s="3"/>
      <c r="F3240" s="3"/>
    </row>
    <row r="3241" spans="1:6">
      <c r="A3241" s="9"/>
      <c r="B3241" s="10"/>
      <c r="E3241" s="3"/>
      <c r="F3241" s="3"/>
    </row>
    <row r="3242" spans="1:6">
      <c r="A3242" s="9"/>
      <c r="B3242" s="10"/>
      <c r="E3242" s="3"/>
      <c r="F3242" s="3"/>
    </row>
    <row r="3243" spans="1:6">
      <c r="A3243" s="9"/>
      <c r="B3243" s="10"/>
      <c r="E3243" s="3"/>
      <c r="F3243" s="3"/>
    </row>
    <row r="3244" spans="1:6">
      <c r="A3244" s="9"/>
      <c r="B3244" s="10"/>
      <c r="E3244" s="3"/>
      <c r="F3244" s="3"/>
    </row>
    <row r="3245" spans="1:6">
      <c r="A3245" s="9"/>
      <c r="B3245" s="10"/>
      <c r="E3245" s="3"/>
      <c r="F3245" s="3"/>
    </row>
    <row r="3246" spans="1:6">
      <c r="A3246" s="9"/>
      <c r="B3246" s="10"/>
      <c r="E3246" s="3"/>
      <c r="F3246" s="3"/>
    </row>
    <row r="3247" spans="1:6">
      <c r="A3247" s="9"/>
      <c r="B3247" s="10"/>
      <c r="E3247" s="3"/>
      <c r="F3247" s="3"/>
    </row>
    <row r="3248" spans="1:6">
      <c r="A3248" s="9"/>
      <c r="B3248" s="10"/>
      <c r="E3248" s="3"/>
      <c r="F3248" s="3"/>
    </row>
    <row r="3249" spans="1:6">
      <c r="A3249" s="9"/>
      <c r="B3249" s="10"/>
      <c r="E3249" s="3"/>
      <c r="F3249" s="3"/>
    </row>
    <row r="3250" spans="1:6">
      <c r="A3250" s="9"/>
      <c r="B3250" s="10"/>
      <c r="E3250" s="3"/>
      <c r="F3250" s="3"/>
    </row>
    <row r="3251" spans="1:6">
      <c r="A3251" s="9"/>
      <c r="B3251" s="10"/>
      <c r="E3251" s="3"/>
      <c r="F3251" s="3"/>
    </row>
    <row r="3252" spans="1:6">
      <c r="A3252" s="9"/>
      <c r="B3252" s="10"/>
      <c r="E3252" s="3"/>
      <c r="F3252" s="3"/>
    </row>
    <row r="3253" spans="1:6">
      <c r="A3253" s="9"/>
      <c r="B3253" s="10"/>
      <c r="E3253" s="3"/>
      <c r="F3253" s="3"/>
    </row>
    <row r="3254" spans="1:6">
      <c r="A3254" s="9"/>
      <c r="B3254" s="10"/>
      <c r="E3254" s="3"/>
      <c r="F3254" s="3"/>
    </row>
    <row r="3255" spans="1:6">
      <c r="A3255" s="9"/>
      <c r="B3255" s="10"/>
      <c r="E3255" s="3"/>
      <c r="F3255" s="3"/>
    </row>
    <row r="3256" spans="1:6">
      <c r="A3256" s="9"/>
      <c r="B3256" s="10"/>
      <c r="E3256" s="3"/>
      <c r="F3256" s="3"/>
    </row>
    <row r="3257" spans="1:6">
      <c r="A3257" s="9"/>
      <c r="B3257" s="10"/>
      <c r="E3257" s="3"/>
      <c r="F3257" s="3"/>
    </row>
    <row r="3258" spans="1:6">
      <c r="A3258" s="9"/>
      <c r="B3258" s="10"/>
      <c r="E3258" s="3"/>
      <c r="F3258" s="3"/>
    </row>
    <row r="3259" spans="1:6">
      <c r="A3259" s="9"/>
      <c r="B3259" s="10"/>
      <c r="E3259" s="3"/>
      <c r="F3259" s="3"/>
    </row>
    <row r="3260" spans="1:6">
      <c r="A3260" s="9"/>
      <c r="B3260" s="10"/>
      <c r="E3260" s="3"/>
      <c r="F3260" s="3"/>
    </row>
    <row r="3261" spans="1:6">
      <c r="A3261" s="9"/>
      <c r="B3261" s="10"/>
      <c r="E3261" s="3"/>
      <c r="F3261" s="3"/>
    </row>
    <row r="3262" spans="1:6">
      <c r="A3262" s="9"/>
      <c r="B3262" s="10"/>
      <c r="E3262" s="3"/>
      <c r="F3262" s="3"/>
    </row>
    <row r="3263" spans="1:6">
      <c r="A3263" s="9"/>
      <c r="B3263" s="10"/>
      <c r="E3263" s="3"/>
      <c r="F3263" s="3"/>
    </row>
    <row r="3264" spans="1:6">
      <c r="A3264" s="9"/>
      <c r="B3264" s="10"/>
      <c r="E3264" s="3"/>
      <c r="F3264" s="3"/>
    </row>
    <row r="3265" spans="1:6">
      <c r="A3265" s="9"/>
      <c r="B3265" s="10"/>
      <c r="E3265" s="3"/>
      <c r="F3265" s="3"/>
    </row>
    <row r="3266" spans="1:6">
      <c r="A3266" s="9"/>
      <c r="B3266" s="10"/>
      <c r="E3266" s="3"/>
      <c r="F3266" s="3"/>
    </row>
    <row r="3267" spans="1:6">
      <c r="A3267" s="9"/>
      <c r="B3267" s="10"/>
      <c r="E3267" s="3"/>
      <c r="F3267" s="3"/>
    </row>
    <row r="3268" spans="1:6">
      <c r="A3268" s="9"/>
      <c r="B3268" s="10"/>
      <c r="E3268" s="3"/>
      <c r="F3268" s="3"/>
    </row>
    <row r="3269" spans="1:6">
      <c r="A3269" s="9"/>
      <c r="B3269" s="10"/>
      <c r="E3269" s="3"/>
      <c r="F3269" s="3"/>
    </row>
    <row r="3270" spans="1:6">
      <c r="A3270" s="9"/>
      <c r="B3270" s="10"/>
      <c r="E3270" s="3"/>
      <c r="F3270" s="3"/>
    </row>
    <row r="3271" spans="1:6">
      <c r="A3271" s="9"/>
      <c r="B3271" s="10"/>
      <c r="E3271" s="3"/>
      <c r="F3271" s="3"/>
    </row>
    <row r="3272" spans="1:6">
      <c r="A3272" s="9"/>
      <c r="B3272" s="10"/>
      <c r="E3272" s="3"/>
      <c r="F3272" s="3"/>
    </row>
    <row r="3273" spans="1:6">
      <c r="A3273" s="9"/>
      <c r="B3273" s="10"/>
      <c r="E3273" s="3"/>
      <c r="F3273" s="3"/>
    </row>
    <row r="3274" spans="1:6">
      <c r="A3274" s="9"/>
      <c r="B3274" s="10"/>
      <c r="E3274" s="3"/>
      <c r="F3274" s="3"/>
    </row>
    <row r="3275" spans="1:6">
      <c r="A3275" s="9"/>
      <c r="B3275" s="10"/>
      <c r="E3275" s="3"/>
      <c r="F3275" s="3"/>
    </row>
    <row r="3276" spans="1:6">
      <c r="A3276" s="9"/>
      <c r="B3276" s="10"/>
      <c r="E3276" s="3"/>
      <c r="F3276" s="3"/>
    </row>
    <row r="3277" spans="1:6">
      <c r="A3277" s="9"/>
      <c r="B3277" s="10"/>
      <c r="E3277" s="3"/>
      <c r="F3277" s="3"/>
    </row>
    <row r="3278" spans="1:6">
      <c r="A3278" s="9"/>
      <c r="B3278" s="10"/>
      <c r="E3278" s="3"/>
      <c r="F3278" s="3"/>
    </row>
    <row r="3279" spans="1:6">
      <c r="A3279" s="9"/>
      <c r="B3279" s="10"/>
      <c r="E3279" s="3"/>
      <c r="F3279" s="3"/>
    </row>
    <row r="3280" spans="1:6">
      <c r="A3280" s="9"/>
      <c r="B3280" s="10"/>
      <c r="E3280" s="3"/>
      <c r="F3280" s="3"/>
    </row>
    <row r="3281" spans="1:6">
      <c r="A3281" s="9"/>
      <c r="B3281" s="10"/>
      <c r="E3281" s="3"/>
      <c r="F3281" s="3"/>
    </row>
    <row r="3282" spans="1:6">
      <c r="A3282" s="9"/>
      <c r="B3282" s="10"/>
      <c r="E3282" s="3"/>
      <c r="F3282" s="3"/>
    </row>
    <row r="3283" spans="1:6">
      <c r="A3283" s="9"/>
      <c r="B3283" s="10"/>
      <c r="E3283" s="3"/>
      <c r="F3283" s="3"/>
    </row>
    <row r="3284" spans="1:6">
      <c r="A3284" s="9"/>
      <c r="B3284" s="10"/>
      <c r="E3284" s="3"/>
      <c r="F3284" s="3"/>
    </row>
    <row r="3285" spans="1:6">
      <c r="A3285" s="9"/>
      <c r="B3285" s="10"/>
      <c r="E3285" s="3"/>
      <c r="F3285" s="3"/>
    </row>
    <row r="3286" spans="1:6">
      <c r="A3286" s="9"/>
      <c r="B3286" s="10"/>
      <c r="E3286" s="3"/>
      <c r="F3286" s="3"/>
    </row>
    <row r="3287" spans="1:6">
      <c r="A3287" s="9"/>
      <c r="B3287" s="10"/>
      <c r="E3287" s="3"/>
      <c r="F3287" s="3"/>
    </row>
    <row r="3288" spans="1:6">
      <c r="A3288" s="9"/>
      <c r="B3288" s="10"/>
      <c r="E3288" s="3"/>
      <c r="F3288" s="3"/>
    </row>
    <row r="3289" spans="1:6">
      <c r="A3289" s="9"/>
      <c r="B3289" s="10"/>
      <c r="E3289" s="3"/>
      <c r="F3289" s="3"/>
    </row>
    <row r="3290" spans="1:6">
      <c r="A3290" s="9"/>
      <c r="B3290" s="10"/>
      <c r="E3290" s="3"/>
      <c r="F3290" s="3"/>
    </row>
    <row r="3291" spans="1:6">
      <c r="A3291" s="9"/>
      <c r="B3291" s="10"/>
      <c r="E3291" s="3"/>
      <c r="F3291" s="3"/>
    </row>
    <row r="3292" spans="1:6">
      <c r="A3292" s="9"/>
      <c r="B3292" s="10"/>
      <c r="E3292" s="3"/>
      <c r="F3292" s="3"/>
    </row>
    <row r="3293" spans="1:6">
      <c r="A3293" s="9"/>
      <c r="B3293" s="10"/>
      <c r="E3293" s="3"/>
      <c r="F3293" s="3"/>
    </row>
    <row r="3294" spans="1:6">
      <c r="A3294" s="9"/>
      <c r="B3294" s="10"/>
      <c r="E3294" s="3"/>
      <c r="F3294" s="3"/>
    </row>
    <row r="3295" spans="1:6">
      <c r="A3295" s="9"/>
      <c r="B3295" s="10"/>
      <c r="E3295" s="3"/>
      <c r="F3295" s="3"/>
    </row>
    <row r="3296" spans="1:6">
      <c r="A3296" s="9"/>
      <c r="B3296" s="10"/>
      <c r="E3296" s="3"/>
      <c r="F3296" s="3"/>
    </row>
    <row r="3297" spans="1:6">
      <c r="A3297" s="9"/>
      <c r="B3297" s="10"/>
      <c r="E3297" s="3"/>
      <c r="F3297" s="3"/>
    </row>
    <row r="3298" spans="1:6">
      <c r="A3298" s="9"/>
      <c r="B3298" s="10"/>
      <c r="E3298" s="3"/>
      <c r="F3298" s="3"/>
    </row>
    <row r="3299" spans="1:6">
      <c r="A3299" s="9"/>
      <c r="B3299" s="10"/>
      <c r="E3299" s="3"/>
      <c r="F3299" s="3"/>
    </row>
    <row r="3300" spans="1:6">
      <c r="A3300" s="9"/>
      <c r="B3300" s="10"/>
      <c r="E3300" s="3"/>
      <c r="F3300" s="3"/>
    </row>
    <row r="3301" spans="1:6">
      <c r="A3301" s="9"/>
      <c r="B3301" s="10"/>
      <c r="E3301" s="3"/>
      <c r="F3301" s="3"/>
    </row>
    <row r="3302" spans="1:6">
      <c r="A3302" s="9"/>
      <c r="B3302" s="10"/>
      <c r="E3302" s="3"/>
      <c r="F3302" s="3"/>
    </row>
    <row r="3303" spans="1:6">
      <c r="A3303" s="9"/>
      <c r="B3303" s="10"/>
      <c r="E3303" s="3"/>
      <c r="F3303" s="3"/>
    </row>
    <row r="3304" spans="1:6">
      <c r="A3304" s="9"/>
      <c r="B3304" s="10"/>
      <c r="E3304" s="3"/>
      <c r="F3304" s="3"/>
    </row>
    <row r="3305" spans="1:6">
      <c r="A3305" s="9"/>
      <c r="B3305" s="10"/>
      <c r="E3305" s="3"/>
      <c r="F3305" s="3"/>
    </row>
    <row r="3306" spans="1:6">
      <c r="A3306" s="9"/>
      <c r="B3306" s="10"/>
      <c r="E3306" s="3"/>
      <c r="F3306" s="3"/>
    </row>
    <row r="3307" spans="1:6">
      <c r="A3307" s="9"/>
      <c r="B3307" s="10"/>
      <c r="E3307" s="3"/>
      <c r="F3307" s="3"/>
    </row>
    <row r="3308" spans="1:6">
      <c r="A3308" s="9"/>
      <c r="B3308" s="10"/>
      <c r="E3308" s="3"/>
      <c r="F3308" s="3"/>
    </row>
    <row r="3309" spans="1:6">
      <c r="A3309" s="9"/>
      <c r="B3309" s="10"/>
      <c r="E3309" s="3"/>
      <c r="F3309" s="3"/>
    </row>
    <row r="3310" spans="1:6">
      <c r="A3310" s="9"/>
      <c r="B3310" s="10"/>
      <c r="E3310" s="3"/>
      <c r="F3310" s="3"/>
    </row>
    <row r="3311" spans="1:6">
      <c r="A3311" s="9"/>
      <c r="B3311" s="10"/>
      <c r="E3311" s="3"/>
      <c r="F3311" s="3"/>
    </row>
    <row r="3312" spans="1:6">
      <c r="A3312" s="9"/>
      <c r="B3312" s="10"/>
      <c r="E3312" s="3"/>
      <c r="F3312" s="3"/>
    </row>
    <row r="3313" spans="1:6">
      <c r="A3313" s="9"/>
      <c r="B3313" s="10"/>
      <c r="E3313" s="3"/>
      <c r="F3313" s="3"/>
    </row>
    <row r="3314" spans="1:6">
      <c r="A3314" s="9"/>
      <c r="B3314" s="10"/>
      <c r="E3314" s="3"/>
      <c r="F3314" s="3"/>
    </row>
    <row r="3315" spans="1:6">
      <c r="A3315" s="9"/>
      <c r="B3315" s="10"/>
      <c r="E3315" s="3"/>
      <c r="F3315" s="3"/>
    </row>
    <row r="3316" spans="1:6">
      <c r="A3316" s="9"/>
      <c r="B3316" s="10"/>
      <c r="E3316" s="3"/>
      <c r="F3316" s="3"/>
    </row>
    <row r="3317" spans="1:6">
      <c r="A3317" s="9"/>
      <c r="B3317" s="10"/>
      <c r="E3317" s="3"/>
      <c r="F3317" s="3"/>
    </row>
    <row r="3318" spans="1:6">
      <c r="A3318" s="9"/>
      <c r="B3318" s="10"/>
      <c r="E3318" s="3"/>
      <c r="F3318" s="3"/>
    </row>
    <row r="3319" spans="1:6">
      <c r="A3319" s="9"/>
      <c r="B3319" s="10"/>
      <c r="E3319" s="3"/>
      <c r="F3319" s="3"/>
    </row>
    <row r="3320" spans="1:6">
      <c r="A3320" s="9"/>
      <c r="B3320" s="10"/>
      <c r="E3320" s="3"/>
      <c r="F3320" s="3"/>
    </row>
    <row r="3321" spans="1:6">
      <c r="A3321" s="9"/>
      <c r="B3321" s="10"/>
      <c r="E3321" s="3"/>
      <c r="F3321" s="3"/>
    </row>
    <row r="3322" spans="1:6">
      <c r="A3322" s="9"/>
      <c r="B3322" s="10"/>
      <c r="E3322" s="3"/>
      <c r="F3322" s="3"/>
    </row>
    <row r="3323" spans="1:6">
      <c r="A3323" s="9"/>
      <c r="B3323" s="10"/>
      <c r="E3323" s="3"/>
      <c r="F3323" s="3"/>
    </row>
    <row r="3324" spans="1:6">
      <c r="A3324" s="9"/>
      <c r="B3324" s="10"/>
      <c r="E3324" s="3"/>
      <c r="F3324" s="3"/>
    </row>
    <row r="3325" spans="1:6">
      <c r="A3325" s="9"/>
      <c r="B3325" s="10"/>
      <c r="E3325" s="3"/>
      <c r="F3325" s="3"/>
    </row>
    <row r="3326" spans="1:6">
      <c r="A3326" s="9"/>
      <c r="B3326" s="10"/>
      <c r="E3326" s="3"/>
      <c r="F3326" s="3"/>
    </row>
    <row r="3327" spans="1:6">
      <c r="A3327" s="9"/>
      <c r="B3327" s="10"/>
      <c r="E3327" s="3"/>
      <c r="F3327" s="3"/>
    </row>
    <row r="3328" spans="1:6">
      <c r="A3328" s="9"/>
      <c r="B3328" s="10"/>
      <c r="E3328" s="3"/>
      <c r="F3328" s="3"/>
    </row>
    <row r="3329" spans="1:6">
      <c r="A3329" s="9"/>
      <c r="B3329" s="10"/>
      <c r="E3329" s="3"/>
      <c r="F3329" s="3"/>
    </row>
    <row r="3330" spans="1:6">
      <c r="A3330" s="9"/>
      <c r="B3330" s="10"/>
      <c r="E3330" s="3"/>
      <c r="F3330" s="3"/>
    </row>
    <row r="3331" spans="1:6">
      <c r="A3331" s="9"/>
      <c r="B3331" s="10"/>
      <c r="E3331" s="3"/>
      <c r="F3331" s="3"/>
    </row>
    <row r="3332" spans="1:6">
      <c r="A3332" s="9"/>
      <c r="B3332" s="10"/>
      <c r="E3332" s="3"/>
      <c r="F3332" s="3"/>
    </row>
    <row r="3333" spans="1:6">
      <c r="A3333" s="9"/>
      <c r="B3333" s="10"/>
      <c r="E3333" s="3"/>
      <c r="F3333" s="3"/>
    </row>
    <row r="3334" spans="1:6">
      <c r="A3334" s="9"/>
      <c r="B3334" s="10"/>
      <c r="E3334" s="3"/>
      <c r="F3334" s="3"/>
    </row>
    <row r="3335" spans="1:6">
      <c r="A3335" s="9"/>
      <c r="B3335" s="10"/>
      <c r="E3335" s="3"/>
      <c r="F3335" s="3"/>
    </row>
    <row r="3336" spans="1:6">
      <c r="A3336" s="9"/>
      <c r="B3336" s="10"/>
      <c r="E3336" s="3"/>
      <c r="F3336" s="3"/>
    </row>
    <row r="3337" spans="1:6">
      <c r="A3337" s="9"/>
      <c r="B3337" s="10"/>
      <c r="E3337" s="3"/>
      <c r="F3337" s="3"/>
    </row>
    <row r="3338" spans="1:6">
      <c r="A3338" s="9"/>
      <c r="B3338" s="10"/>
      <c r="E3338" s="3"/>
      <c r="F3338" s="3"/>
    </row>
    <row r="3339" spans="1:6">
      <c r="A3339" s="9"/>
      <c r="B3339" s="10"/>
      <c r="E3339" s="3"/>
      <c r="F3339" s="3"/>
    </row>
    <row r="3340" spans="1:6">
      <c r="A3340" s="9"/>
      <c r="B3340" s="10"/>
      <c r="E3340" s="3"/>
      <c r="F3340" s="3"/>
    </row>
    <row r="3341" spans="1:6">
      <c r="A3341" s="9"/>
      <c r="B3341" s="10"/>
      <c r="E3341" s="3"/>
      <c r="F3341" s="3"/>
    </row>
    <row r="3342" spans="1:6">
      <c r="A3342" s="9"/>
      <c r="B3342" s="10"/>
      <c r="E3342" s="3"/>
      <c r="F3342" s="3"/>
    </row>
    <row r="3343" spans="1:6">
      <c r="A3343" s="9"/>
      <c r="B3343" s="10"/>
      <c r="E3343" s="3"/>
      <c r="F3343" s="3"/>
    </row>
    <row r="3344" spans="1:6">
      <c r="A3344" s="9"/>
      <c r="B3344" s="10"/>
      <c r="E3344" s="3"/>
      <c r="F3344" s="3"/>
    </row>
    <row r="3345" spans="1:6">
      <c r="A3345" s="9"/>
      <c r="B3345" s="10"/>
      <c r="E3345" s="3"/>
      <c r="F3345" s="3"/>
    </row>
    <row r="3346" spans="1:6">
      <c r="A3346" s="9"/>
      <c r="B3346" s="10"/>
      <c r="E3346" s="3"/>
      <c r="F3346" s="3"/>
    </row>
    <row r="3347" spans="1:6">
      <c r="A3347" s="9"/>
      <c r="B3347" s="10"/>
      <c r="E3347" s="3"/>
      <c r="F3347" s="3"/>
    </row>
    <row r="3348" spans="1:6">
      <c r="A3348" s="9"/>
      <c r="B3348" s="10"/>
      <c r="E3348" s="3"/>
      <c r="F3348" s="3"/>
    </row>
    <row r="3349" spans="1:6">
      <c r="A3349" s="9"/>
      <c r="B3349" s="10"/>
      <c r="E3349" s="3"/>
      <c r="F3349" s="3"/>
    </row>
    <row r="3350" spans="1:6">
      <c r="A3350" s="9"/>
      <c r="B3350" s="10"/>
      <c r="E3350" s="3"/>
      <c r="F3350" s="3"/>
    </row>
    <row r="3351" spans="1:6">
      <c r="A3351" s="9"/>
      <c r="B3351" s="10"/>
      <c r="E3351" s="3"/>
      <c r="F3351" s="3"/>
    </row>
    <row r="3352" spans="1:6">
      <c r="A3352" s="9"/>
      <c r="B3352" s="10"/>
      <c r="E3352" s="3"/>
      <c r="F3352" s="3"/>
    </row>
    <row r="3353" spans="1:6">
      <c r="A3353" s="9"/>
      <c r="B3353" s="10"/>
      <c r="E3353" s="3"/>
      <c r="F3353" s="3"/>
    </row>
    <row r="3354" spans="1:6">
      <c r="A3354" s="9"/>
      <c r="B3354" s="10"/>
      <c r="E3354" s="3"/>
      <c r="F3354" s="3"/>
    </row>
    <row r="3355" spans="1:6">
      <c r="A3355" s="9"/>
      <c r="B3355" s="10"/>
      <c r="E3355" s="3"/>
      <c r="F3355" s="3"/>
    </row>
    <row r="3356" spans="1:6">
      <c r="A3356" s="9"/>
      <c r="B3356" s="10"/>
      <c r="E3356" s="3"/>
      <c r="F3356" s="3"/>
    </row>
    <row r="3357" spans="1:6">
      <c r="A3357" s="9"/>
      <c r="B3357" s="10"/>
      <c r="E3357" s="3"/>
      <c r="F3357" s="3"/>
    </row>
    <row r="3358" spans="1:6">
      <c r="A3358" s="9"/>
      <c r="B3358" s="10"/>
      <c r="E3358" s="3"/>
      <c r="F3358" s="3"/>
    </row>
    <row r="3359" spans="1:6">
      <c r="A3359" s="9"/>
      <c r="B3359" s="10"/>
      <c r="E3359" s="3"/>
      <c r="F3359" s="3"/>
    </row>
    <row r="3360" spans="1:6">
      <c r="A3360" s="9"/>
      <c r="B3360" s="10"/>
      <c r="E3360" s="3"/>
      <c r="F3360" s="3"/>
    </row>
    <row r="3361" spans="1:6">
      <c r="A3361" s="9"/>
      <c r="B3361" s="10"/>
      <c r="E3361" s="3"/>
      <c r="F3361" s="3"/>
    </row>
    <row r="3362" spans="1:6">
      <c r="A3362" s="9"/>
      <c r="B3362" s="10"/>
      <c r="E3362" s="3"/>
      <c r="F3362" s="3"/>
    </row>
    <row r="3363" spans="1:6">
      <c r="A3363" s="9"/>
      <c r="B3363" s="10"/>
      <c r="E3363" s="3"/>
      <c r="F3363" s="3"/>
    </row>
    <row r="3364" spans="1:6">
      <c r="A3364" s="9"/>
      <c r="B3364" s="10"/>
      <c r="E3364" s="3"/>
      <c r="F3364" s="3"/>
    </row>
    <row r="3365" spans="1:6">
      <c r="A3365" s="9"/>
      <c r="B3365" s="10"/>
      <c r="E3365" s="3"/>
      <c r="F3365" s="3"/>
    </row>
    <row r="3366" spans="1:6">
      <c r="A3366" s="9"/>
      <c r="B3366" s="10"/>
      <c r="E3366" s="3"/>
      <c r="F3366" s="3"/>
    </row>
    <row r="3367" spans="1:6">
      <c r="A3367" s="9"/>
      <c r="B3367" s="10"/>
      <c r="E3367" s="3"/>
      <c r="F3367" s="3"/>
    </row>
    <row r="3368" spans="1:6">
      <c r="A3368" s="9"/>
      <c r="B3368" s="10"/>
      <c r="E3368" s="3"/>
      <c r="F3368" s="3"/>
    </row>
    <row r="3369" spans="1:6">
      <c r="A3369" s="9"/>
      <c r="B3369" s="10"/>
      <c r="E3369" s="3"/>
      <c r="F3369" s="3"/>
    </row>
    <row r="3370" spans="1:6">
      <c r="A3370" s="9"/>
      <c r="B3370" s="10"/>
      <c r="E3370" s="3"/>
      <c r="F3370" s="3"/>
    </row>
    <row r="3371" spans="1:6">
      <c r="A3371" s="9"/>
      <c r="B3371" s="10"/>
      <c r="E3371" s="3"/>
      <c r="F3371" s="3"/>
    </row>
    <row r="3372" spans="1:6">
      <c r="A3372" s="9"/>
      <c r="B3372" s="10"/>
      <c r="E3372" s="3"/>
      <c r="F3372" s="3"/>
    </row>
    <row r="3373" spans="1:6">
      <c r="A3373" s="9"/>
      <c r="B3373" s="10"/>
      <c r="E3373" s="3"/>
      <c r="F3373" s="3"/>
    </row>
    <row r="3374" spans="1:6">
      <c r="A3374" s="9"/>
      <c r="B3374" s="10"/>
      <c r="E3374" s="3"/>
      <c r="F3374" s="3"/>
    </row>
    <row r="3375" spans="1:6">
      <c r="A3375" s="9"/>
      <c r="B3375" s="10"/>
      <c r="E3375" s="3"/>
      <c r="F3375" s="3"/>
    </row>
    <row r="3376" spans="1:6">
      <c r="A3376" s="9"/>
      <c r="B3376" s="10"/>
      <c r="E3376" s="3"/>
      <c r="F3376" s="3"/>
    </row>
    <row r="3377" spans="1:6">
      <c r="A3377" s="9"/>
      <c r="B3377" s="10"/>
      <c r="E3377" s="3"/>
      <c r="F3377" s="3"/>
    </row>
    <row r="3378" spans="1:6">
      <c r="A3378" s="9"/>
      <c r="B3378" s="10"/>
      <c r="E3378" s="3"/>
      <c r="F3378" s="3"/>
    </row>
    <row r="3379" spans="1:6">
      <c r="A3379" s="9"/>
      <c r="B3379" s="10"/>
      <c r="E3379" s="3"/>
      <c r="F3379" s="3"/>
    </row>
    <row r="3380" spans="1:6">
      <c r="A3380" s="9"/>
      <c r="B3380" s="10"/>
      <c r="E3380" s="3"/>
      <c r="F3380" s="3"/>
    </row>
    <row r="3381" spans="1:6">
      <c r="A3381" s="9"/>
      <c r="B3381" s="10"/>
      <c r="E3381" s="3"/>
      <c r="F3381" s="3"/>
    </row>
    <row r="3382" spans="1:6">
      <c r="A3382" s="9"/>
      <c r="B3382" s="10"/>
      <c r="E3382" s="3"/>
      <c r="F3382" s="3"/>
    </row>
    <row r="3383" spans="1:6">
      <c r="A3383" s="9"/>
      <c r="B3383" s="10"/>
      <c r="E3383" s="3"/>
      <c r="F3383" s="3"/>
    </row>
    <row r="3384" spans="1:6">
      <c r="A3384" s="9"/>
      <c r="B3384" s="10"/>
      <c r="E3384" s="3"/>
      <c r="F3384" s="3"/>
    </row>
    <row r="3385" spans="1:6">
      <c r="A3385" s="9"/>
      <c r="B3385" s="10"/>
      <c r="E3385" s="3"/>
      <c r="F3385" s="3"/>
    </row>
    <row r="3386" spans="1:6">
      <c r="A3386" s="9"/>
      <c r="B3386" s="10"/>
      <c r="E3386" s="3"/>
      <c r="F3386" s="3"/>
    </row>
    <row r="3387" spans="1:6">
      <c r="A3387" s="9"/>
      <c r="B3387" s="10"/>
      <c r="E3387" s="3"/>
      <c r="F3387" s="3"/>
    </row>
    <row r="3388" spans="1:6">
      <c r="A3388" s="9"/>
      <c r="B3388" s="10"/>
      <c r="E3388" s="3"/>
      <c r="F3388" s="3"/>
    </row>
    <row r="3389" spans="1:6">
      <c r="A3389" s="9"/>
      <c r="B3389" s="10"/>
      <c r="E3389" s="3"/>
      <c r="F3389" s="3"/>
    </row>
    <row r="3390" spans="1:6">
      <c r="A3390" s="9"/>
      <c r="B3390" s="10"/>
      <c r="E3390" s="3"/>
      <c r="F3390" s="3"/>
    </row>
    <row r="3391" spans="1:6">
      <c r="A3391" s="9"/>
      <c r="B3391" s="10"/>
      <c r="E3391" s="3"/>
      <c r="F3391" s="3"/>
    </row>
    <row r="3392" spans="1:6">
      <c r="A3392" s="9"/>
      <c r="B3392" s="10"/>
      <c r="E3392" s="3"/>
      <c r="F3392" s="3"/>
    </row>
    <row r="3393" spans="1:6">
      <c r="A3393" s="9"/>
      <c r="B3393" s="10"/>
      <c r="E3393" s="3"/>
      <c r="F3393" s="3"/>
    </row>
    <row r="3394" spans="1:6">
      <c r="A3394" s="9"/>
      <c r="B3394" s="10"/>
      <c r="E3394" s="3"/>
      <c r="F3394" s="3"/>
    </row>
    <row r="3395" spans="1:6">
      <c r="A3395" s="9"/>
      <c r="B3395" s="10"/>
      <c r="E3395" s="3"/>
      <c r="F3395" s="3"/>
    </row>
    <row r="3396" spans="1:6">
      <c r="A3396" s="9"/>
      <c r="B3396" s="10"/>
      <c r="E3396" s="3"/>
      <c r="F3396" s="3"/>
    </row>
    <row r="3397" spans="1:6">
      <c r="A3397" s="9"/>
      <c r="B3397" s="10"/>
      <c r="E3397" s="3"/>
      <c r="F3397" s="3"/>
    </row>
    <row r="3398" spans="1:6">
      <c r="A3398" s="9"/>
      <c r="B3398" s="10"/>
      <c r="E3398" s="3"/>
      <c r="F3398" s="3"/>
    </row>
    <row r="3399" spans="1:6">
      <c r="A3399" s="9"/>
      <c r="B3399" s="10"/>
      <c r="E3399" s="3"/>
      <c r="F3399" s="3"/>
    </row>
    <row r="3400" spans="1:6">
      <c r="A3400" s="9"/>
      <c r="B3400" s="10"/>
      <c r="E3400" s="3"/>
      <c r="F3400" s="3"/>
    </row>
    <row r="3401" spans="1:6">
      <c r="A3401" s="9"/>
      <c r="B3401" s="10"/>
      <c r="E3401" s="3"/>
      <c r="F3401" s="3"/>
    </row>
    <row r="3402" spans="1:6">
      <c r="A3402" s="9"/>
      <c r="B3402" s="10"/>
      <c r="E3402" s="3"/>
      <c r="F3402" s="3"/>
    </row>
    <row r="3403" spans="1:6">
      <c r="A3403" s="9"/>
      <c r="B3403" s="10"/>
      <c r="E3403" s="3"/>
      <c r="F3403" s="3"/>
    </row>
    <row r="3404" spans="1:6">
      <c r="A3404" s="9"/>
      <c r="B3404" s="10"/>
      <c r="E3404" s="3"/>
      <c r="F3404" s="3"/>
    </row>
    <row r="3405" spans="1:6">
      <c r="A3405" s="9"/>
      <c r="B3405" s="10"/>
      <c r="E3405" s="3"/>
      <c r="F3405" s="3"/>
    </row>
    <row r="3406" spans="1:6">
      <c r="A3406" s="9"/>
      <c r="B3406" s="10"/>
      <c r="E3406" s="3"/>
      <c r="F3406" s="3"/>
    </row>
    <row r="3407" spans="1:6">
      <c r="A3407" s="9"/>
      <c r="B3407" s="10"/>
      <c r="E3407" s="3"/>
      <c r="F3407" s="3"/>
    </row>
    <row r="3408" spans="1:6">
      <c r="A3408" s="9"/>
      <c r="B3408" s="10"/>
      <c r="E3408" s="3"/>
      <c r="F3408" s="3"/>
    </row>
    <row r="3409" spans="1:6">
      <c r="A3409" s="9"/>
      <c r="B3409" s="10"/>
      <c r="E3409" s="3"/>
      <c r="F3409" s="3"/>
    </row>
    <row r="3410" spans="1:6">
      <c r="A3410" s="9"/>
      <c r="B3410" s="10"/>
      <c r="E3410" s="3"/>
      <c r="F3410" s="3"/>
    </row>
    <row r="3411" spans="1:6">
      <c r="A3411" s="9"/>
      <c r="B3411" s="10"/>
      <c r="E3411" s="3"/>
      <c r="F3411" s="3"/>
    </row>
    <row r="3412" spans="1:6">
      <c r="A3412" s="9"/>
      <c r="B3412" s="10"/>
      <c r="E3412" s="3"/>
      <c r="F3412" s="3"/>
    </row>
    <row r="3413" spans="1:6">
      <c r="A3413" s="9"/>
      <c r="B3413" s="10"/>
      <c r="E3413" s="3"/>
      <c r="F3413" s="3"/>
    </row>
    <row r="3414" spans="1:6">
      <c r="A3414" s="9"/>
      <c r="B3414" s="10"/>
      <c r="E3414" s="3"/>
      <c r="F3414" s="3"/>
    </row>
    <row r="3415" spans="1:6">
      <c r="A3415" s="9"/>
      <c r="B3415" s="10"/>
      <c r="E3415" s="3"/>
      <c r="F3415" s="3"/>
    </row>
    <row r="3416" spans="1:6">
      <c r="A3416" s="9"/>
      <c r="B3416" s="10"/>
      <c r="E3416" s="3"/>
      <c r="F3416" s="3"/>
    </row>
    <row r="3417" spans="1:6">
      <c r="A3417" s="9"/>
      <c r="B3417" s="10"/>
      <c r="E3417" s="3"/>
      <c r="F3417" s="3"/>
    </row>
    <row r="3418" spans="1:6">
      <c r="A3418" s="9"/>
      <c r="B3418" s="10"/>
      <c r="E3418" s="3"/>
      <c r="F3418" s="3"/>
    </row>
    <row r="3419" spans="1:6">
      <c r="A3419" s="9"/>
      <c r="B3419" s="10"/>
      <c r="E3419" s="3"/>
      <c r="F3419" s="3"/>
    </row>
    <row r="3420" spans="1:6">
      <c r="A3420" s="9"/>
      <c r="B3420" s="10"/>
      <c r="E3420" s="3"/>
      <c r="F3420" s="3"/>
    </row>
    <row r="3421" spans="1:6">
      <c r="A3421" s="9"/>
      <c r="B3421" s="10"/>
      <c r="E3421" s="3"/>
      <c r="F3421" s="3"/>
    </row>
    <row r="3422" spans="1:6">
      <c r="A3422" s="9"/>
      <c r="B3422" s="10"/>
      <c r="E3422" s="3"/>
      <c r="F3422" s="3"/>
    </row>
    <row r="3423" spans="1:6">
      <c r="A3423" s="9"/>
      <c r="B3423" s="10"/>
      <c r="E3423" s="3"/>
      <c r="F3423" s="3"/>
    </row>
    <row r="3424" spans="1:6">
      <c r="A3424" s="9"/>
      <c r="B3424" s="10"/>
      <c r="E3424" s="3"/>
      <c r="F3424" s="3"/>
    </row>
    <row r="3425" spans="1:6">
      <c r="A3425" s="9"/>
      <c r="B3425" s="10"/>
      <c r="E3425" s="3"/>
      <c r="F3425" s="3"/>
    </row>
    <row r="3426" spans="1:6">
      <c r="A3426" s="9"/>
      <c r="B3426" s="10"/>
      <c r="E3426" s="3"/>
      <c r="F3426" s="3"/>
    </row>
    <row r="3427" spans="1:6">
      <c r="A3427" s="9"/>
      <c r="B3427" s="10"/>
      <c r="E3427" s="3"/>
      <c r="F3427" s="3"/>
    </row>
    <row r="3428" spans="1:6">
      <c r="A3428" s="9"/>
      <c r="B3428" s="10"/>
      <c r="E3428" s="3"/>
      <c r="F3428" s="3"/>
    </row>
    <row r="3429" spans="1:6">
      <c r="A3429" s="9"/>
      <c r="B3429" s="10"/>
      <c r="E3429" s="3"/>
      <c r="F3429" s="3"/>
    </row>
    <row r="3430" spans="1:6">
      <c r="A3430" s="9"/>
      <c r="B3430" s="10"/>
      <c r="E3430" s="3"/>
      <c r="F3430" s="3"/>
    </row>
    <row r="3431" spans="1:6">
      <c r="A3431" s="9"/>
      <c r="B3431" s="10"/>
      <c r="E3431" s="3"/>
      <c r="F3431" s="3"/>
    </row>
    <row r="3432" spans="1:6">
      <c r="A3432" s="9"/>
      <c r="B3432" s="10"/>
      <c r="E3432" s="3"/>
      <c r="F3432" s="3"/>
    </row>
    <row r="3433" spans="1:6">
      <c r="A3433" s="9"/>
      <c r="B3433" s="10"/>
      <c r="E3433" s="3"/>
      <c r="F3433" s="3"/>
    </row>
    <row r="3434" spans="1:6">
      <c r="A3434" s="9"/>
      <c r="B3434" s="10"/>
      <c r="E3434" s="3"/>
      <c r="F3434" s="3"/>
    </row>
    <row r="3435" spans="1:6">
      <c r="A3435" s="9"/>
      <c r="B3435" s="10"/>
      <c r="E3435" s="3"/>
      <c r="F3435" s="3"/>
    </row>
    <row r="3436" spans="1:6">
      <c r="A3436" s="9"/>
      <c r="B3436" s="10"/>
      <c r="E3436" s="3"/>
      <c r="F3436" s="3"/>
    </row>
    <row r="3437" spans="1:6">
      <c r="A3437" s="9"/>
      <c r="B3437" s="10"/>
      <c r="E3437" s="3"/>
      <c r="F3437" s="3"/>
    </row>
    <row r="3438" spans="1:6">
      <c r="A3438" s="9"/>
      <c r="B3438" s="10"/>
      <c r="E3438" s="3"/>
      <c r="F3438" s="3"/>
    </row>
    <row r="3439" spans="1:6">
      <c r="A3439" s="9"/>
      <c r="B3439" s="10"/>
      <c r="E3439" s="3"/>
      <c r="F3439" s="3"/>
    </row>
    <row r="3440" spans="1:6">
      <c r="E3440" s="3"/>
      <c r="F3440" s="3"/>
    </row>
    <row r="3441" spans="5:6">
      <c r="E3441" s="3"/>
      <c r="F3441" s="3"/>
    </row>
    <row r="3442" spans="5:6">
      <c r="E3442" s="3"/>
      <c r="F3442" s="3"/>
    </row>
    <row r="3443" spans="5:6">
      <c r="E3443" s="3"/>
      <c r="F3443" s="3"/>
    </row>
    <row r="3444" spans="5:6">
      <c r="E3444" s="3"/>
      <c r="F3444" s="3"/>
    </row>
    <row r="3445" spans="5:6">
      <c r="E3445" s="3"/>
      <c r="F3445" s="3"/>
    </row>
    <row r="3446" spans="5:6">
      <c r="E3446" s="3"/>
      <c r="F3446" s="3"/>
    </row>
    <row r="3447" spans="5:6">
      <c r="E3447" s="3"/>
      <c r="F3447" s="3"/>
    </row>
    <row r="3448" spans="5:6">
      <c r="E3448" s="3"/>
      <c r="F3448" s="3"/>
    </row>
    <row r="3449" spans="5:6">
      <c r="E3449" s="3"/>
      <c r="F3449" s="3"/>
    </row>
    <row r="3450" spans="5:6">
      <c r="E3450" s="3"/>
      <c r="F3450" s="3"/>
    </row>
    <row r="3451" spans="5:6">
      <c r="E3451" s="3"/>
      <c r="F3451" s="3"/>
    </row>
    <row r="3452" spans="5:6">
      <c r="E3452" s="3"/>
      <c r="F3452" s="3"/>
    </row>
    <row r="3453" spans="5:6">
      <c r="E3453" s="3"/>
      <c r="F3453" s="3"/>
    </row>
    <row r="3454" spans="5:6">
      <c r="E3454" s="3"/>
      <c r="F3454" s="3"/>
    </row>
    <row r="3455" spans="5:6">
      <c r="E3455" s="3"/>
      <c r="F3455" s="3"/>
    </row>
    <row r="3456" spans="5:6">
      <c r="E3456" s="3"/>
      <c r="F3456" s="3"/>
    </row>
    <row r="3457" spans="5:6">
      <c r="E3457" s="3"/>
      <c r="F3457" s="3"/>
    </row>
    <row r="3458" spans="5:6">
      <c r="E3458" s="3"/>
      <c r="F3458" s="3"/>
    </row>
    <row r="3459" spans="5:6">
      <c r="E3459" s="3"/>
      <c r="F3459" s="3"/>
    </row>
    <row r="3460" spans="5:6">
      <c r="E3460" s="3"/>
      <c r="F3460" s="3"/>
    </row>
    <row r="3461" spans="5:6">
      <c r="E3461" s="3"/>
      <c r="F3461" s="3"/>
    </row>
    <row r="3462" spans="5:6">
      <c r="E3462" s="3"/>
      <c r="F3462" s="3"/>
    </row>
    <row r="3463" spans="5:6">
      <c r="E3463" s="3"/>
      <c r="F3463" s="3"/>
    </row>
    <row r="3464" spans="5:6">
      <c r="E3464" s="3"/>
      <c r="F3464" s="3"/>
    </row>
    <row r="3465" spans="5:6">
      <c r="E3465" s="3"/>
      <c r="F3465" s="3"/>
    </row>
    <row r="3466" spans="5:6">
      <c r="E3466" s="3"/>
      <c r="F3466" s="3"/>
    </row>
    <row r="3467" spans="5:6">
      <c r="E3467" s="3"/>
      <c r="F3467" s="3"/>
    </row>
    <row r="3468" spans="5:6">
      <c r="E3468" s="3"/>
      <c r="F3468" s="3"/>
    </row>
    <row r="3469" spans="5:6">
      <c r="E3469" s="3"/>
      <c r="F3469" s="3"/>
    </row>
    <row r="3470" spans="5:6">
      <c r="E3470" s="3"/>
      <c r="F3470" s="3"/>
    </row>
    <row r="3471" spans="5:6">
      <c r="E3471" s="3"/>
      <c r="F3471" s="3"/>
    </row>
    <row r="3472" spans="5:6">
      <c r="E3472" s="3"/>
      <c r="F3472" s="3"/>
    </row>
    <row r="3473" spans="5:6">
      <c r="E3473" s="3"/>
      <c r="F3473" s="3"/>
    </row>
    <row r="3474" spans="5:6">
      <c r="E3474" s="3"/>
      <c r="F3474" s="3"/>
    </row>
    <row r="3475" spans="5:6">
      <c r="E3475" s="3"/>
      <c r="F3475" s="3"/>
    </row>
    <row r="3476" spans="5:6">
      <c r="E3476" s="3"/>
      <c r="F3476" s="3"/>
    </row>
    <row r="3477" spans="5:6">
      <c r="E3477" s="3"/>
      <c r="F3477" s="3"/>
    </row>
    <row r="3478" spans="5:6">
      <c r="E3478" s="3"/>
      <c r="F3478" s="3"/>
    </row>
    <row r="3479" spans="5:6">
      <c r="E3479" s="3"/>
      <c r="F3479" s="3"/>
    </row>
    <row r="3480" spans="5:6">
      <c r="E3480" s="3"/>
      <c r="F3480" s="3"/>
    </row>
    <row r="3481" spans="5:6">
      <c r="E3481" s="3"/>
      <c r="F3481" s="3"/>
    </row>
    <row r="3482" spans="5:6">
      <c r="E3482" s="3"/>
      <c r="F3482" s="3"/>
    </row>
    <row r="3483" spans="5:6">
      <c r="E3483" s="3"/>
      <c r="F3483" s="3"/>
    </row>
    <row r="3484" spans="5:6">
      <c r="E3484" s="3"/>
      <c r="F3484" s="3"/>
    </row>
    <row r="3485" spans="5:6">
      <c r="E3485" s="3"/>
      <c r="F3485" s="3"/>
    </row>
    <row r="3486" spans="5:6">
      <c r="E3486" s="3"/>
      <c r="F3486" s="3"/>
    </row>
    <row r="3487" spans="5:6">
      <c r="E3487" s="3"/>
      <c r="F3487" s="3"/>
    </row>
    <row r="3488" spans="5:6">
      <c r="E3488" s="3"/>
      <c r="F3488" s="3"/>
    </row>
    <row r="3489" spans="5:6">
      <c r="E3489" s="3"/>
      <c r="F3489" s="3"/>
    </row>
    <row r="3490" spans="5:6">
      <c r="E3490" s="3"/>
      <c r="F3490" s="3"/>
    </row>
    <row r="3491" spans="5:6">
      <c r="E3491" s="3"/>
      <c r="F3491" s="3"/>
    </row>
    <row r="3492" spans="5:6">
      <c r="E3492" s="3"/>
      <c r="F3492" s="3"/>
    </row>
    <row r="3493" spans="5:6">
      <c r="E3493" s="3"/>
      <c r="F3493" s="3"/>
    </row>
    <row r="3494" spans="5:6">
      <c r="E3494" s="3"/>
      <c r="F3494" s="3"/>
    </row>
    <row r="3495" spans="5:6">
      <c r="E3495" s="3"/>
      <c r="F3495" s="3"/>
    </row>
    <row r="3496" spans="5:6">
      <c r="E3496" s="3"/>
      <c r="F3496" s="3"/>
    </row>
    <row r="3497" spans="5:6">
      <c r="E3497" s="3"/>
      <c r="F3497" s="3"/>
    </row>
    <row r="3498" spans="5:6">
      <c r="E3498" s="3"/>
      <c r="F3498" s="3"/>
    </row>
    <row r="3499" spans="5:6">
      <c r="E3499" s="3"/>
      <c r="F3499" s="3"/>
    </row>
    <row r="3500" spans="5:6">
      <c r="E3500" s="3"/>
      <c r="F3500" s="3"/>
    </row>
    <row r="3501" spans="5:6">
      <c r="E3501" s="3"/>
      <c r="F3501" s="3"/>
    </row>
    <row r="3502" spans="5:6">
      <c r="E3502" s="3"/>
      <c r="F3502" s="3"/>
    </row>
    <row r="3503" spans="5:6">
      <c r="E3503" s="3"/>
      <c r="F3503" s="3"/>
    </row>
    <row r="3504" spans="5:6">
      <c r="E3504" s="3"/>
      <c r="F3504" s="3"/>
    </row>
    <row r="3505" spans="5:6">
      <c r="E3505" s="3"/>
      <c r="F3505" s="3"/>
    </row>
    <row r="3506" spans="5:6">
      <c r="E3506" s="3"/>
      <c r="F3506" s="3"/>
    </row>
    <row r="3507" spans="5:6">
      <c r="E3507" s="3"/>
      <c r="F3507" s="3"/>
    </row>
    <row r="3508" spans="5:6">
      <c r="E3508" s="3"/>
      <c r="F3508" s="3"/>
    </row>
    <row r="3509" spans="5:6">
      <c r="E3509" s="3"/>
      <c r="F3509" s="3"/>
    </row>
    <row r="3510" spans="5:6">
      <c r="E3510" s="3"/>
      <c r="F3510" s="3"/>
    </row>
    <row r="3511" spans="5:6">
      <c r="E3511" s="3"/>
      <c r="F3511" s="3"/>
    </row>
    <row r="3512" spans="5:6">
      <c r="E3512" s="3"/>
      <c r="F3512" s="3"/>
    </row>
    <row r="3513" spans="5:6">
      <c r="E3513" s="3"/>
      <c r="F3513" s="3"/>
    </row>
    <row r="3514" spans="5:6">
      <c r="E3514" s="3"/>
      <c r="F3514" s="3"/>
    </row>
    <row r="3515" spans="5:6">
      <c r="E3515" s="3"/>
      <c r="F3515" s="3"/>
    </row>
    <row r="3516" spans="5:6">
      <c r="E3516" s="3"/>
      <c r="F3516" s="3"/>
    </row>
    <row r="3517" spans="5:6">
      <c r="E3517" s="3"/>
      <c r="F3517" s="3"/>
    </row>
    <row r="3518" spans="5:6">
      <c r="E3518" s="3"/>
      <c r="F3518" s="3"/>
    </row>
    <row r="3519" spans="5:6">
      <c r="E3519" s="3"/>
      <c r="F3519" s="3"/>
    </row>
    <row r="3520" spans="5:6">
      <c r="E3520" s="3"/>
      <c r="F3520" s="3"/>
    </row>
    <row r="3521" spans="5:6">
      <c r="E3521" s="3"/>
      <c r="F3521" s="3"/>
    </row>
    <row r="3522" spans="5:6">
      <c r="E3522" s="3"/>
      <c r="F3522" s="3"/>
    </row>
    <row r="3523" spans="5:6">
      <c r="E3523" s="3"/>
      <c r="F3523" s="3"/>
    </row>
    <row r="3524" spans="5:6">
      <c r="E3524" s="3"/>
      <c r="F3524" s="3"/>
    </row>
    <row r="3525" spans="5:6">
      <c r="E3525" s="3"/>
      <c r="F3525" s="3"/>
    </row>
    <row r="3526" spans="5:6">
      <c r="E3526" s="3"/>
      <c r="F3526" s="3"/>
    </row>
    <row r="3527" spans="5:6">
      <c r="E3527" s="3"/>
      <c r="F3527" s="3"/>
    </row>
    <row r="3528" spans="5:6">
      <c r="E3528" s="3"/>
      <c r="F3528" s="3"/>
    </row>
    <row r="3529" spans="5:6">
      <c r="E3529" s="3"/>
      <c r="F3529" s="3"/>
    </row>
    <row r="3530" spans="5:6">
      <c r="E3530" s="3"/>
      <c r="F3530" s="3"/>
    </row>
    <row r="3531" spans="5:6">
      <c r="E3531" s="3"/>
      <c r="F3531" s="3"/>
    </row>
    <row r="3532" spans="5:6">
      <c r="E3532" s="3"/>
      <c r="F3532" s="3"/>
    </row>
    <row r="3533" spans="5:6">
      <c r="E3533" s="3"/>
      <c r="F3533" s="3"/>
    </row>
    <row r="3534" spans="5:6">
      <c r="E3534" s="3"/>
      <c r="F3534" s="3"/>
    </row>
    <row r="3535" spans="5:6">
      <c r="E3535" s="3"/>
      <c r="F3535" s="3"/>
    </row>
    <row r="3536" spans="5:6">
      <c r="E3536" s="3"/>
      <c r="F3536" s="3"/>
    </row>
    <row r="3537" spans="5:6">
      <c r="E3537" s="3"/>
      <c r="F3537" s="3"/>
    </row>
    <row r="3538" spans="5:6">
      <c r="E3538" s="3"/>
      <c r="F3538" s="3"/>
    </row>
    <row r="3539" spans="5:6">
      <c r="E3539" s="3"/>
      <c r="F3539" s="3"/>
    </row>
    <row r="3540" spans="5:6">
      <c r="E3540" s="3"/>
      <c r="F3540" s="3"/>
    </row>
    <row r="3541" spans="5:6">
      <c r="E3541" s="3"/>
      <c r="F3541" s="3"/>
    </row>
    <row r="3542" spans="5:6">
      <c r="E3542" s="3"/>
      <c r="F3542" s="3"/>
    </row>
    <row r="3543" spans="5:6">
      <c r="E3543" s="3"/>
      <c r="F3543" s="3"/>
    </row>
    <row r="3544" spans="5:6">
      <c r="E3544" s="3"/>
      <c r="F3544" s="3"/>
    </row>
    <row r="3545" spans="5:6">
      <c r="E3545" s="3"/>
      <c r="F3545" s="3"/>
    </row>
    <row r="3546" spans="5:6">
      <c r="E3546" s="3"/>
      <c r="F3546" s="3"/>
    </row>
    <row r="3547" spans="5:6">
      <c r="E3547" s="3"/>
      <c r="F3547" s="3"/>
    </row>
    <row r="3548" spans="5:6">
      <c r="E3548" s="3"/>
      <c r="F3548" s="3"/>
    </row>
    <row r="3549" spans="5:6">
      <c r="E3549" s="3"/>
      <c r="F3549" s="3"/>
    </row>
    <row r="3550" spans="5:6">
      <c r="E3550" s="3"/>
      <c r="F3550" s="3"/>
    </row>
    <row r="3551" spans="5:6">
      <c r="E3551" s="3"/>
      <c r="F3551" s="3"/>
    </row>
    <row r="3552" spans="5:6">
      <c r="E3552" s="3"/>
      <c r="F3552" s="3"/>
    </row>
    <row r="3553" spans="5:6">
      <c r="E3553" s="3"/>
      <c r="F3553" s="3"/>
    </row>
    <row r="3554" spans="5:6">
      <c r="E3554" s="3"/>
      <c r="F3554" s="3"/>
    </row>
    <row r="3555" spans="5:6">
      <c r="E3555" s="3"/>
      <c r="F3555" s="3"/>
    </row>
    <row r="3556" spans="5:6">
      <c r="E3556" s="3"/>
      <c r="F3556" s="3"/>
    </row>
    <row r="3557" spans="5:6">
      <c r="E3557" s="3"/>
      <c r="F3557" s="3"/>
    </row>
    <row r="3558" spans="5:6">
      <c r="E3558" s="3"/>
      <c r="F3558" s="3"/>
    </row>
    <row r="3559" spans="5:6">
      <c r="E3559" s="3"/>
      <c r="F3559" s="3"/>
    </row>
    <row r="3560" spans="5:6">
      <c r="E3560" s="3"/>
      <c r="F3560" s="3"/>
    </row>
    <row r="3561" spans="5:6">
      <c r="E3561" s="3"/>
      <c r="F3561" s="3"/>
    </row>
    <row r="3562" spans="5:6">
      <c r="E3562" s="3"/>
      <c r="F3562" s="3"/>
    </row>
    <row r="3563" spans="5:6">
      <c r="E3563" s="3"/>
      <c r="F3563" s="3"/>
    </row>
    <row r="3564" spans="5:6">
      <c r="E3564" s="3"/>
      <c r="F3564" s="3"/>
    </row>
    <row r="3565" spans="5:6">
      <c r="E3565" s="3"/>
      <c r="F3565" s="3"/>
    </row>
    <row r="3566" spans="5:6">
      <c r="E3566" s="3"/>
      <c r="F3566" s="3"/>
    </row>
    <row r="3567" spans="5:6">
      <c r="E3567" s="3"/>
      <c r="F3567" s="3"/>
    </row>
    <row r="3568" spans="5:6">
      <c r="E3568" s="3"/>
      <c r="F3568" s="3"/>
    </row>
    <row r="3569" spans="5:6">
      <c r="E3569" s="3"/>
      <c r="F3569" s="3"/>
    </row>
    <row r="3570" spans="5:6">
      <c r="E3570" s="3"/>
      <c r="F3570" s="3"/>
    </row>
    <row r="3571" spans="5:6">
      <c r="E3571" s="3"/>
      <c r="F3571" s="3"/>
    </row>
    <row r="3572" spans="5:6">
      <c r="E3572" s="3"/>
      <c r="F3572" s="3"/>
    </row>
    <row r="3573" spans="5:6">
      <c r="E3573" s="3"/>
      <c r="F3573" s="3"/>
    </row>
    <row r="3574" spans="5:6">
      <c r="E3574" s="3"/>
      <c r="F3574" s="3"/>
    </row>
    <row r="3575" spans="5:6">
      <c r="E3575" s="3"/>
      <c r="F3575" s="3"/>
    </row>
    <row r="3576" spans="5:6">
      <c r="E3576" s="3"/>
      <c r="F3576" s="3"/>
    </row>
    <row r="3577" spans="5:6">
      <c r="E3577" s="3"/>
      <c r="F3577" s="3"/>
    </row>
    <row r="3578" spans="5:6">
      <c r="E3578" s="3"/>
      <c r="F3578" s="3"/>
    </row>
    <row r="3579" spans="5:6">
      <c r="E3579" s="3"/>
      <c r="F3579" s="3"/>
    </row>
    <row r="3580" spans="5:6">
      <c r="E3580" s="3"/>
      <c r="F3580" s="3"/>
    </row>
    <row r="3581" spans="5:6">
      <c r="E3581" s="3"/>
      <c r="F3581" s="3"/>
    </row>
    <row r="3582" spans="5:6">
      <c r="E3582" s="3"/>
      <c r="F3582" s="3"/>
    </row>
    <row r="3583" spans="5:6">
      <c r="E3583" s="3"/>
      <c r="F3583" s="3"/>
    </row>
    <row r="3584" spans="5:6">
      <c r="E3584" s="3"/>
      <c r="F3584" s="3"/>
    </row>
    <row r="3585" spans="5:6">
      <c r="E3585" s="3"/>
      <c r="F3585" s="3"/>
    </row>
    <row r="3586" spans="5:6">
      <c r="E3586" s="3"/>
      <c r="F3586" s="3"/>
    </row>
    <row r="3587" spans="5:6">
      <c r="E3587" s="3"/>
      <c r="F3587" s="3"/>
    </row>
    <row r="3588" spans="5:6">
      <c r="E3588" s="3"/>
      <c r="F3588" s="3"/>
    </row>
    <row r="3589" spans="5:6">
      <c r="E3589" s="3"/>
      <c r="F3589" s="3"/>
    </row>
    <row r="3590" spans="5:6">
      <c r="E3590" s="3"/>
      <c r="F3590" s="3"/>
    </row>
    <row r="3591" spans="5:6">
      <c r="E3591" s="3"/>
      <c r="F3591" s="3"/>
    </row>
    <row r="3592" spans="5:6">
      <c r="E3592" s="3"/>
      <c r="F3592" s="3"/>
    </row>
    <row r="3593" spans="5:6">
      <c r="E3593" s="3"/>
      <c r="F3593" s="3"/>
    </row>
    <row r="3594" spans="5:6">
      <c r="E3594" s="3"/>
      <c r="F3594" s="3"/>
    </row>
    <row r="3595" spans="5:6">
      <c r="E3595" s="3"/>
      <c r="F3595" s="3"/>
    </row>
    <row r="3596" spans="5:6">
      <c r="E3596" s="3"/>
      <c r="F3596" s="3"/>
    </row>
    <row r="3597" spans="5:6">
      <c r="E3597" s="3"/>
      <c r="F3597" s="3"/>
    </row>
    <row r="3598" spans="5:6">
      <c r="E3598" s="3"/>
      <c r="F3598" s="3"/>
    </row>
    <row r="3599" spans="5:6">
      <c r="E3599" s="3"/>
      <c r="F3599" s="3"/>
    </row>
    <row r="3600" spans="5:6">
      <c r="E3600" s="3"/>
      <c r="F3600" s="3"/>
    </row>
    <row r="3601" spans="5:6">
      <c r="E3601" s="3"/>
      <c r="F3601" s="3"/>
    </row>
    <row r="3602" spans="5:6">
      <c r="E3602" s="3"/>
      <c r="F3602" s="3"/>
    </row>
    <row r="3603" spans="5:6">
      <c r="E3603" s="3"/>
      <c r="F3603" s="3"/>
    </row>
    <row r="3604" spans="5:6">
      <c r="E3604" s="3"/>
      <c r="F3604" s="3"/>
    </row>
    <row r="3605" spans="5:6">
      <c r="E3605" s="3"/>
      <c r="F3605" s="3"/>
    </row>
    <row r="3606" spans="5:6">
      <c r="E3606" s="3"/>
      <c r="F3606" s="3"/>
    </row>
    <row r="3607" spans="5:6">
      <c r="E3607" s="3"/>
      <c r="F3607" s="3"/>
    </row>
    <row r="3608" spans="5:6">
      <c r="E3608" s="3"/>
      <c r="F3608" s="3"/>
    </row>
    <row r="3609" spans="5:6">
      <c r="E3609" s="3"/>
      <c r="F3609" s="3"/>
    </row>
    <row r="3610" spans="5:6">
      <c r="E3610" s="3"/>
      <c r="F3610" s="3"/>
    </row>
    <row r="3611" spans="5:6">
      <c r="E3611" s="3"/>
      <c r="F3611" s="3"/>
    </row>
    <row r="3612" spans="5:6">
      <c r="E3612" s="3"/>
      <c r="F3612" s="3"/>
    </row>
    <row r="3613" spans="5:6">
      <c r="E3613" s="3"/>
      <c r="F3613" s="3"/>
    </row>
    <row r="3614" spans="5:6">
      <c r="E3614" s="3"/>
      <c r="F3614" s="3"/>
    </row>
    <row r="3615" spans="5:6">
      <c r="E3615" s="3"/>
      <c r="F3615" s="3"/>
    </row>
    <row r="3616" spans="5:6">
      <c r="E3616" s="3"/>
      <c r="F3616" s="3"/>
    </row>
    <row r="3617" spans="5:6">
      <c r="E3617" s="3"/>
      <c r="F3617" s="3"/>
    </row>
    <row r="3618" spans="5:6">
      <c r="E3618" s="3"/>
      <c r="F3618" s="3"/>
    </row>
    <row r="3619" spans="5:6">
      <c r="E3619" s="3"/>
      <c r="F3619" s="3"/>
    </row>
    <row r="3620" spans="5:6">
      <c r="E3620" s="3"/>
      <c r="F3620" s="3"/>
    </row>
    <row r="3621" spans="5:6">
      <c r="E3621" s="3"/>
      <c r="F3621" s="3"/>
    </row>
    <row r="3622" spans="5:6">
      <c r="E3622" s="3"/>
      <c r="F3622" s="3"/>
    </row>
    <row r="3623" spans="5:6">
      <c r="E3623" s="3"/>
      <c r="F3623" s="3"/>
    </row>
    <row r="3624" spans="5:6">
      <c r="E3624" s="3"/>
      <c r="F3624" s="3"/>
    </row>
    <row r="3625" spans="5:6">
      <c r="E3625" s="3"/>
      <c r="F3625" s="3"/>
    </row>
    <row r="3626" spans="5:6">
      <c r="E3626" s="3"/>
      <c r="F3626" s="3"/>
    </row>
    <row r="3627" spans="5:6">
      <c r="E3627" s="3"/>
      <c r="F3627" s="3"/>
    </row>
    <row r="3628" spans="5:6">
      <c r="E3628" s="3"/>
      <c r="F3628" s="3"/>
    </row>
    <row r="3629" spans="5:6">
      <c r="E3629" s="3"/>
      <c r="F3629" s="3"/>
    </row>
    <row r="3630" spans="5:6">
      <c r="E3630" s="3"/>
      <c r="F3630" s="3"/>
    </row>
    <row r="3631" spans="5:6">
      <c r="E3631" s="3"/>
      <c r="F3631" s="3"/>
    </row>
    <row r="3632" spans="5:6">
      <c r="E3632" s="3"/>
      <c r="F3632" s="3"/>
    </row>
    <row r="3633" spans="5:6">
      <c r="E3633" s="3"/>
      <c r="F3633" s="3"/>
    </row>
    <row r="3634" spans="5:6">
      <c r="E3634" s="3"/>
      <c r="F3634" s="3"/>
    </row>
    <row r="3635" spans="5:6">
      <c r="E3635" s="3"/>
      <c r="F3635" s="3"/>
    </row>
    <row r="3636" spans="5:6">
      <c r="E3636" s="3"/>
      <c r="F3636" s="3"/>
    </row>
    <row r="3637" spans="5:6">
      <c r="E3637" s="3"/>
      <c r="F3637" s="3"/>
    </row>
    <row r="3638" spans="5:6">
      <c r="E3638" s="3"/>
      <c r="F3638" s="3"/>
    </row>
    <row r="3639" spans="5:6">
      <c r="E3639" s="3"/>
      <c r="F3639" s="3"/>
    </row>
    <row r="3640" spans="5:6">
      <c r="E3640" s="3"/>
      <c r="F3640" s="3"/>
    </row>
    <row r="3641" spans="5:6">
      <c r="E3641" s="3"/>
      <c r="F3641" s="3"/>
    </row>
    <row r="3642" spans="5:6">
      <c r="E3642" s="3"/>
      <c r="F3642" s="3"/>
    </row>
    <row r="3643" spans="5:6">
      <c r="E3643" s="3"/>
      <c r="F3643" s="3"/>
    </row>
    <row r="3644" spans="5:6">
      <c r="E3644" s="3"/>
      <c r="F3644" s="3"/>
    </row>
    <row r="3645" spans="5:6">
      <c r="E3645" s="3"/>
      <c r="F3645" s="3"/>
    </row>
    <row r="3646" spans="5:6">
      <c r="E3646" s="3"/>
      <c r="F3646" s="3"/>
    </row>
    <row r="3647" spans="5:6">
      <c r="E3647" s="3"/>
      <c r="F3647" s="3"/>
    </row>
    <row r="3648" spans="5:6">
      <c r="E3648" s="3"/>
      <c r="F3648" s="3"/>
    </row>
    <row r="3649" spans="5:6">
      <c r="E3649" s="3"/>
      <c r="F3649" s="3"/>
    </row>
    <row r="3650" spans="5:6">
      <c r="E3650" s="3"/>
      <c r="F3650" s="3"/>
    </row>
    <row r="3651" spans="5:6">
      <c r="E3651" s="3"/>
      <c r="F3651" s="3"/>
    </row>
    <row r="3652" spans="5:6">
      <c r="E3652" s="3"/>
      <c r="F3652" s="3"/>
    </row>
    <row r="3653" spans="5:6">
      <c r="E3653" s="3"/>
      <c r="F3653" s="3"/>
    </row>
    <row r="3654" spans="5:6">
      <c r="E3654" s="3"/>
      <c r="F3654" s="3"/>
    </row>
    <row r="3655" spans="5:6">
      <c r="E3655" s="3"/>
      <c r="F3655" s="3"/>
    </row>
    <row r="3656" spans="5:6">
      <c r="E3656" s="3"/>
      <c r="F3656" s="3"/>
    </row>
    <row r="3657" spans="5:6">
      <c r="E3657" s="3"/>
      <c r="F3657" s="3"/>
    </row>
    <row r="3658" spans="5:6">
      <c r="E3658" s="3"/>
      <c r="F3658" s="3"/>
    </row>
    <row r="3659" spans="5:6">
      <c r="E3659" s="3"/>
      <c r="F3659" s="3"/>
    </row>
    <row r="3660" spans="5:6">
      <c r="E3660" s="3"/>
      <c r="F3660" s="3"/>
    </row>
    <row r="3661" spans="5:6">
      <c r="E3661" s="3"/>
      <c r="F3661" s="3"/>
    </row>
    <row r="3662" spans="5:6">
      <c r="E3662" s="3"/>
      <c r="F3662" s="3"/>
    </row>
    <row r="3663" spans="5:6">
      <c r="E3663" s="3"/>
      <c r="F3663" s="3"/>
    </row>
    <row r="3664" spans="5:6">
      <c r="E3664" s="3"/>
      <c r="F3664" s="3"/>
    </row>
    <row r="3665" spans="5:6">
      <c r="E3665" s="3"/>
      <c r="F3665" s="3"/>
    </row>
    <row r="3666" spans="5:6">
      <c r="E3666" s="3"/>
      <c r="F3666" s="3"/>
    </row>
    <row r="3667" spans="5:6">
      <c r="E3667" s="3"/>
      <c r="F3667" s="3"/>
    </row>
    <row r="3668" spans="5:6">
      <c r="E3668" s="3"/>
      <c r="F3668" s="3"/>
    </row>
    <row r="3669" spans="5:6">
      <c r="E3669" s="3"/>
      <c r="F3669" s="3"/>
    </row>
    <row r="3670" spans="5:6">
      <c r="E3670" s="3"/>
      <c r="F3670" s="3"/>
    </row>
    <row r="3671" spans="5:6">
      <c r="E3671" s="3"/>
      <c r="F3671" s="3"/>
    </row>
    <row r="3672" spans="5:6">
      <c r="E3672" s="3"/>
      <c r="F3672" s="3"/>
    </row>
    <row r="3673" spans="5:6">
      <c r="E3673" s="3"/>
      <c r="F3673" s="3"/>
    </row>
    <row r="3674" spans="5:6">
      <c r="E3674" s="3"/>
      <c r="F3674" s="3"/>
    </row>
    <row r="3675" spans="5:6">
      <c r="E3675" s="3"/>
      <c r="F3675" s="3"/>
    </row>
    <row r="3676" spans="5:6">
      <c r="E3676" s="3"/>
      <c r="F3676" s="3"/>
    </row>
    <row r="3677" spans="5:6">
      <c r="E3677" s="3"/>
      <c r="F3677" s="3"/>
    </row>
    <row r="3678" spans="5:6">
      <c r="E3678" s="3"/>
      <c r="F3678" s="3"/>
    </row>
    <row r="3679" spans="5:6">
      <c r="E3679" s="3"/>
      <c r="F3679" s="3"/>
    </row>
    <row r="3680" spans="5:6">
      <c r="E3680" s="3"/>
      <c r="F3680" s="3"/>
    </row>
    <row r="3681" spans="5:6">
      <c r="E3681" s="3"/>
      <c r="F3681" s="3"/>
    </row>
    <row r="3682" spans="5:6">
      <c r="E3682" s="3"/>
      <c r="F3682" s="3"/>
    </row>
    <row r="3683" spans="5:6">
      <c r="E3683" s="3"/>
      <c r="F3683" s="3"/>
    </row>
    <row r="3684" spans="5:6">
      <c r="E3684" s="3"/>
      <c r="F3684" s="3"/>
    </row>
    <row r="3685" spans="5:6">
      <c r="E3685" s="3"/>
      <c r="F3685" s="3"/>
    </row>
    <row r="3686" spans="5:6">
      <c r="E3686" s="3"/>
      <c r="F3686" s="3"/>
    </row>
    <row r="3687" spans="5:6">
      <c r="E3687" s="3"/>
      <c r="F3687" s="3"/>
    </row>
    <row r="3688" spans="5:6">
      <c r="E3688" s="3"/>
      <c r="F3688" s="3"/>
    </row>
    <row r="3689" spans="5:6">
      <c r="E3689" s="3"/>
      <c r="F3689" s="3"/>
    </row>
    <row r="3690" spans="5:6">
      <c r="E3690" s="3"/>
      <c r="F3690" s="3"/>
    </row>
    <row r="3691" spans="5:6">
      <c r="E3691" s="3"/>
      <c r="F3691" s="3"/>
    </row>
    <row r="3692" spans="5:6">
      <c r="E3692" s="3"/>
      <c r="F3692" s="3"/>
    </row>
    <row r="3693" spans="5:6">
      <c r="E3693" s="3"/>
      <c r="F3693" s="3"/>
    </row>
    <row r="3694" spans="5:6">
      <c r="E3694" s="3"/>
      <c r="F3694" s="3"/>
    </row>
    <row r="3695" spans="5:6">
      <c r="E3695" s="3"/>
      <c r="F3695" s="3"/>
    </row>
    <row r="3696" spans="5:6">
      <c r="E3696" s="3"/>
      <c r="F3696" s="3"/>
    </row>
    <row r="3697" spans="5:6">
      <c r="E3697" s="3"/>
      <c r="F3697" s="3"/>
    </row>
    <row r="3698" spans="5:6">
      <c r="E3698" s="3"/>
      <c r="F3698" s="3"/>
    </row>
    <row r="3699" spans="5:6">
      <c r="E3699" s="3"/>
      <c r="F3699" s="3"/>
    </row>
    <row r="3700" spans="5:6">
      <c r="E3700" s="3"/>
      <c r="F3700" s="3"/>
    </row>
    <row r="3701" spans="5:6">
      <c r="E3701" s="3"/>
      <c r="F3701" s="3"/>
    </row>
    <row r="3702" spans="5:6">
      <c r="E3702" s="3"/>
      <c r="F3702" s="3"/>
    </row>
    <row r="3703" spans="5:6">
      <c r="E3703" s="3"/>
      <c r="F3703" s="3"/>
    </row>
    <row r="3704" spans="5:6">
      <c r="E3704" s="3"/>
      <c r="F3704" s="3"/>
    </row>
    <row r="3705" spans="5:6">
      <c r="E3705" s="3"/>
      <c r="F3705" s="3"/>
    </row>
    <row r="3706" spans="5:6">
      <c r="E3706" s="3"/>
      <c r="F3706" s="3"/>
    </row>
    <row r="3707" spans="5:6">
      <c r="E3707" s="3"/>
      <c r="F3707" s="3"/>
    </row>
    <row r="3708" spans="5:6">
      <c r="E3708" s="3"/>
      <c r="F3708" s="3"/>
    </row>
    <row r="3709" spans="5:6">
      <c r="E3709" s="3"/>
      <c r="F3709" s="3"/>
    </row>
    <row r="3710" spans="5:6">
      <c r="E3710" s="3"/>
      <c r="F3710" s="3"/>
    </row>
    <row r="3711" spans="5:6">
      <c r="E3711" s="3"/>
      <c r="F3711" s="3"/>
    </row>
    <row r="3712" spans="5:6">
      <c r="E3712" s="3"/>
      <c r="F3712" s="3"/>
    </row>
    <row r="3713" spans="5:6">
      <c r="E3713" s="3"/>
      <c r="F3713" s="3"/>
    </row>
    <row r="3714" spans="5:6">
      <c r="E3714" s="3"/>
      <c r="F3714" s="3"/>
    </row>
    <row r="3715" spans="5:6">
      <c r="E3715" s="3"/>
      <c r="F3715" s="3"/>
    </row>
    <row r="3716" spans="5:6">
      <c r="E3716" s="3"/>
      <c r="F3716" s="3"/>
    </row>
    <row r="3717" spans="5:6">
      <c r="E3717" s="3"/>
      <c r="F3717" s="3"/>
    </row>
    <row r="3718" spans="5:6">
      <c r="E3718" s="3"/>
      <c r="F3718" s="3"/>
    </row>
    <row r="3719" spans="5:6">
      <c r="E3719" s="3"/>
      <c r="F3719" s="3"/>
    </row>
    <row r="3720" spans="5:6">
      <c r="E3720" s="3"/>
      <c r="F3720" s="3"/>
    </row>
    <row r="3721" spans="5:6">
      <c r="E3721" s="3"/>
      <c r="F3721" s="3"/>
    </row>
    <row r="3722" spans="5:6">
      <c r="E3722" s="3"/>
      <c r="F3722" s="3"/>
    </row>
    <row r="3723" spans="5:6">
      <c r="E3723" s="3"/>
      <c r="F3723" s="3"/>
    </row>
    <row r="3724" spans="5:6">
      <c r="E3724" s="3"/>
      <c r="F3724" s="3"/>
    </row>
    <row r="3725" spans="5:6">
      <c r="E3725" s="3"/>
      <c r="F3725" s="3"/>
    </row>
    <row r="3726" spans="5:6">
      <c r="E3726" s="3"/>
      <c r="F3726" s="3"/>
    </row>
    <row r="3727" spans="5:6">
      <c r="E3727" s="3"/>
      <c r="F3727" s="3"/>
    </row>
    <row r="3728" spans="5:6">
      <c r="E3728" s="3"/>
      <c r="F3728" s="3"/>
    </row>
    <row r="3729" spans="5:6">
      <c r="E3729" s="3"/>
      <c r="F3729" s="3"/>
    </row>
    <row r="3730" spans="5:6">
      <c r="E3730" s="3"/>
      <c r="F3730" s="3"/>
    </row>
    <row r="3731" spans="5:6">
      <c r="E3731" s="3"/>
      <c r="F3731" s="3"/>
    </row>
    <row r="3732" spans="5:6">
      <c r="E3732" s="3"/>
      <c r="F3732" s="3"/>
    </row>
    <row r="3733" spans="5:6">
      <c r="E3733" s="3"/>
      <c r="F3733" s="3"/>
    </row>
    <row r="3734" spans="5:6">
      <c r="E3734" s="3"/>
      <c r="F3734" s="3"/>
    </row>
    <row r="3735" spans="5:6">
      <c r="E3735" s="3"/>
      <c r="F3735" s="3"/>
    </row>
    <row r="3736" spans="5:6">
      <c r="E3736" s="3"/>
      <c r="F3736" s="3"/>
    </row>
    <row r="3737" spans="5:6">
      <c r="E3737" s="3"/>
      <c r="F3737" s="3"/>
    </row>
    <row r="3738" spans="5:6">
      <c r="E3738" s="3"/>
      <c r="F3738" s="3"/>
    </row>
    <row r="3739" spans="5:6">
      <c r="E3739" s="3"/>
      <c r="F3739" s="3"/>
    </row>
    <row r="3740" spans="5:6">
      <c r="E3740" s="3"/>
      <c r="F3740" s="3"/>
    </row>
    <row r="3741" spans="5:6">
      <c r="E3741" s="3"/>
      <c r="F3741" s="3"/>
    </row>
    <row r="3742" spans="5:6">
      <c r="E3742" s="3"/>
      <c r="F3742" s="3"/>
    </row>
    <row r="3743" spans="5:6">
      <c r="E3743" s="3"/>
      <c r="F3743" s="3"/>
    </row>
    <row r="3744" spans="5:6">
      <c r="E3744" s="3"/>
      <c r="F3744" s="3"/>
    </row>
    <row r="3745" spans="5:6">
      <c r="E3745" s="3"/>
      <c r="F3745" s="3"/>
    </row>
    <row r="3746" spans="5:6">
      <c r="E3746" s="3"/>
      <c r="F3746" s="3"/>
    </row>
    <row r="3747" spans="5:6">
      <c r="E3747" s="3"/>
      <c r="F3747" s="3"/>
    </row>
    <row r="3748" spans="5:6">
      <c r="E3748" s="3"/>
      <c r="F3748" s="3"/>
    </row>
    <row r="3749" spans="5:6">
      <c r="E3749" s="3"/>
      <c r="F3749" s="3"/>
    </row>
    <row r="3750" spans="5:6">
      <c r="E3750" s="3"/>
      <c r="F3750" s="3"/>
    </row>
    <row r="3751" spans="5:6">
      <c r="E3751" s="3"/>
      <c r="F3751" s="3"/>
    </row>
    <row r="3752" spans="5:6">
      <c r="E3752" s="3"/>
      <c r="F3752" s="3"/>
    </row>
    <row r="3753" spans="5:6">
      <c r="E3753" s="3"/>
      <c r="F3753" s="3"/>
    </row>
    <row r="3754" spans="5:6">
      <c r="E3754" s="3"/>
      <c r="F3754" s="3"/>
    </row>
    <row r="3755" spans="5:6">
      <c r="E3755" s="3"/>
      <c r="F3755" s="3"/>
    </row>
    <row r="3756" spans="5:6">
      <c r="E3756" s="3"/>
      <c r="F3756" s="3"/>
    </row>
    <row r="3757" spans="5:6">
      <c r="E3757" s="3"/>
      <c r="F3757" s="3"/>
    </row>
    <row r="3758" spans="5:6">
      <c r="E3758" s="3"/>
      <c r="F3758" s="3"/>
    </row>
    <row r="3759" spans="5:6">
      <c r="E3759" s="3"/>
      <c r="F3759" s="3"/>
    </row>
    <row r="3760" spans="5:6">
      <c r="E3760" s="3"/>
      <c r="F3760" s="3"/>
    </row>
    <row r="3761" spans="5:6">
      <c r="E3761" s="3"/>
      <c r="F3761" s="3"/>
    </row>
    <row r="3762" spans="5:6">
      <c r="E3762" s="3"/>
      <c r="F3762" s="3"/>
    </row>
    <row r="3763" spans="5:6">
      <c r="E3763" s="3"/>
      <c r="F3763" s="3"/>
    </row>
    <row r="3764" spans="5:6">
      <c r="E3764" s="3"/>
      <c r="F3764" s="3"/>
    </row>
    <row r="3765" spans="5:6">
      <c r="E3765" s="3"/>
      <c r="F3765" s="3"/>
    </row>
    <row r="3766" spans="5:6">
      <c r="E3766" s="3"/>
      <c r="F3766" s="3"/>
    </row>
    <row r="3767" spans="5:6">
      <c r="E3767" s="3"/>
      <c r="F3767" s="3"/>
    </row>
    <row r="3768" spans="5:6">
      <c r="E3768" s="3"/>
      <c r="F3768" s="3"/>
    </row>
    <row r="3769" spans="5:6">
      <c r="E3769" s="3"/>
      <c r="F3769" s="3"/>
    </row>
    <row r="3770" spans="5:6">
      <c r="E3770" s="3"/>
      <c r="F3770" s="3"/>
    </row>
    <row r="3771" spans="5:6">
      <c r="E3771" s="3"/>
      <c r="F3771" s="3"/>
    </row>
    <row r="3772" spans="5:6">
      <c r="E3772" s="3"/>
      <c r="F3772" s="3"/>
    </row>
    <row r="3773" spans="5:6">
      <c r="E3773" s="3"/>
      <c r="F3773" s="3"/>
    </row>
    <row r="3774" spans="5:6">
      <c r="E3774" s="3"/>
      <c r="F3774" s="3"/>
    </row>
    <row r="3775" spans="5:6">
      <c r="E3775" s="3"/>
      <c r="F3775" s="3"/>
    </row>
    <row r="3776" spans="5:6">
      <c r="E3776" s="3"/>
      <c r="F3776" s="3"/>
    </row>
    <row r="3777" spans="5:6">
      <c r="E3777" s="3"/>
      <c r="F3777" s="3"/>
    </row>
    <row r="3778" spans="5:6">
      <c r="E3778" s="3"/>
      <c r="F3778" s="3"/>
    </row>
    <row r="3779" spans="5:6">
      <c r="E3779" s="3"/>
      <c r="F3779" s="3"/>
    </row>
    <row r="3780" spans="5:6">
      <c r="E3780" s="3"/>
      <c r="F3780" s="3"/>
    </row>
    <row r="3781" spans="5:6">
      <c r="E3781" s="3"/>
      <c r="F3781" s="3"/>
    </row>
    <row r="3782" spans="5:6">
      <c r="E3782" s="3"/>
      <c r="F3782" s="3"/>
    </row>
    <row r="3783" spans="5:6">
      <c r="E3783" s="3"/>
      <c r="F3783" s="3"/>
    </row>
    <row r="3784" spans="5:6">
      <c r="E3784" s="3"/>
      <c r="F3784" s="3"/>
    </row>
    <row r="3785" spans="5:6">
      <c r="E3785" s="3"/>
      <c r="F3785" s="3"/>
    </row>
    <row r="3786" spans="5:6">
      <c r="E3786" s="3"/>
      <c r="F3786" s="3"/>
    </row>
    <row r="3787" spans="5:6">
      <c r="E3787" s="3"/>
      <c r="F3787" s="3"/>
    </row>
    <row r="3788" spans="5:6">
      <c r="E3788" s="3"/>
      <c r="F3788" s="3"/>
    </row>
    <row r="3789" spans="5:6">
      <c r="E3789" s="3"/>
      <c r="F3789" s="3"/>
    </row>
    <row r="3790" spans="5:6">
      <c r="E3790" s="3"/>
      <c r="F3790" s="3"/>
    </row>
    <row r="3791" spans="5:6">
      <c r="E3791" s="3"/>
      <c r="F3791" s="3"/>
    </row>
    <row r="3792" spans="5:6">
      <c r="E3792" s="3"/>
      <c r="F3792" s="3"/>
    </row>
    <row r="3793" spans="5:6">
      <c r="E3793" s="3"/>
      <c r="F3793" s="3"/>
    </row>
    <row r="3794" spans="5:6">
      <c r="E3794" s="3"/>
      <c r="F3794" s="3"/>
    </row>
    <row r="3795" spans="5:6">
      <c r="E3795" s="3"/>
      <c r="F3795" s="3"/>
    </row>
    <row r="3796" spans="5:6">
      <c r="E3796" s="3"/>
      <c r="F3796" s="3"/>
    </row>
    <row r="3797" spans="5:6">
      <c r="E3797" s="3"/>
      <c r="F3797" s="3"/>
    </row>
    <row r="3798" spans="5:6">
      <c r="E3798" s="3"/>
      <c r="F3798" s="3"/>
    </row>
    <row r="3799" spans="5:6">
      <c r="E3799" s="3"/>
      <c r="F3799" s="3"/>
    </row>
    <row r="3800" spans="5:6">
      <c r="E3800" s="3"/>
      <c r="F3800" s="3"/>
    </row>
    <row r="3801" spans="5:6">
      <c r="E3801" s="3"/>
      <c r="F3801" s="3"/>
    </row>
    <row r="3802" spans="5:6">
      <c r="E3802" s="3"/>
      <c r="F3802" s="3"/>
    </row>
    <row r="3803" spans="5:6">
      <c r="E3803" s="3"/>
      <c r="F3803" s="3"/>
    </row>
    <row r="3804" spans="5:6">
      <c r="E3804" s="3"/>
      <c r="F3804" s="3"/>
    </row>
    <row r="3805" spans="5:6">
      <c r="E3805" s="3"/>
      <c r="F3805" s="3"/>
    </row>
    <row r="3806" spans="5:6">
      <c r="E3806" s="3"/>
      <c r="F3806" s="3"/>
    </row>
    <row r="3807" spans="5:6">
      <c r="E3807" s="3"/>
      <c r="F3807" s="3"/>
    </row>
    <row r="3808" spans="5:6">
      <c r="E3808" s="3"/>
      <c r="F3808" s="3"/>
    </row>
    <row r="3809" spans="5:6">
      <c r="E3809" s="3"/>
      <c r="F3809" s="3"/>
    </row>
    <row r="3810" spans="5:6">
      <c r="E3810" s="3"/>
      <c r="F3810" s="3"/>
    </row>
    <row r="3811" spans="5:6">
      <c r="E3811" s="3"/>
      <c r="F3811" s="3"/>
    </row>
    <row r="3812" spans="5:6">
      <c r="E3812" s="3"/>
      <c r="F3812" s="3"/>
    </row>
    <row r="3813" spans="5:6">
      <c r="E3813" s="3"/>
      <c r="F3813" s="3"/>
    </row>
    <row r="3814" spans="5:6">
      <c r="E3814" s="3"/>
      <c r="F3814" s="3"/>
    </row>
    <row r="3815" spans="5:6">
      <c r="E3815" s="3"/>
      <c r="F3815" s="3"/>
    </row>
    <row r="3816" spans="5:6">
      <c r="E3816" s="3"/>
      <c r="F3816" s="3"/>
    </row>
    <row r="3817" spans="5:6">
      <c r="E3817" s="3"/>
      <c r="F3817" s="3"/>
    </row>
    <row r="3818" spans="5:6">
      <c r="E3818" s="3"/>
      <c r="F3818" s="3"/>
    </row>
    <row r="3819" spans="5:6">
      <c r="E3819" s="3"/>
      <c r="F3819" s="3"/>
    </row>
    <row r="3820" spans="5:6">
      <c r="E3820" s="3"/>
      <c r="F3820" s="3"/>
    </row>
    <row r="3821" spans="5:6">
      <c r="E3821" s="3"/>
      <c r="F3821" s="3"/>
    </row>
    <row r="3822" spans="5:6">
      <c r="E3822" s="3"/>
      <c r="F3822" s="3"/>
    </row>
    <row r="3823" spans="5:6">
      <c r="E3823" s="3"/>
      <c r="F3823" s="3"/>
    </row>
    <row r="3824" spans="5:6">
      <c r="E3824" s="3"/>
      <c r="F3824" s="3"/>
    </row>
    <row r="3825" spans="5:6">
      <c r="E3825" s="3"/>
      <c r="F3825" s="3"/>
    </row>
    <row r="3826" spans="5:6">
      <c r="E3826" s="3"/>
      <c r="F3826" s="3"/>
    </row>
    <row r="3827" spans="5:6">
      <c r="E3827" s="3"/>
      <c r="F3827" s="3"/>
    </row>
    <row r="3828" spans="5:6">
      <c r="E3828" s="3"/>
      <c r="F3828" s="3"/>
    </row>
    <row r="3829" spans="5:6">
      <c r="E3829" s="3"/>
      <c r="F3829" s="3"/>
    </row>
    <row r="3830" spans="5:6">
      <c r="E3830" s="3"/>
      <c r="F3830" s="3"/>
    </row>
    <row r="3831" spans="5:6">
      <c r="E3831" s="3"/>
      <c r="F3831" s="3"/>
    </row>
    <row r="3832" spans="5:6">
      <c r="E3832" s="3"/>
      <c r="F3832" s="3"/>
    </row>
    <row r="3833" spans="5:6">
      <c r="E3833" s="3"/>
      <c r="F3833" s="3"/>
    </row>
    <row r="3834" spans="5:6">
      <c r="E3834" s="3"/>
      <c r="F3834" s="3"/>
    </row>
    <row r="3835" spans="5:6">
      <c r="E3835" s="3"/>
      <c r="F3835" s="3"/>
    </row>
    <row r="3836" spans="5:6">
      <c r="E3836" s="3"/>
      <c r="F3836" s="3"/>
    </row>
    <row r="3837" spans="5:6">
      <c r="E3837" s="3"/>
      <c r="F3837" s="3"/>
    </row>
    <row r="3838" spans="5:6">
      <c r="E3838" s="3"/>
      <c r="F3838" s="3"/>
    </row>
    <row r="3839" spans="5:6">
      <c r="E3839" s="3"/>
      <c r="F3839" s="3"/>
    </row>
    <row r="3840" spans="5:6">
      <c r="E3840" s="3"/>
      <c r="F3840" s="3"/>
    </row>
    <row r="3841" spans="5:6">
      <c r="E3841" s="3"/>
      <c r="F3841" s="3"/>
    </row>
    <row r="3842" spans="5:6">
      <c r="E3842" s="3"/>
      <c r="F3842" s="3"/>
    </row>
    <row r="3843" spans="5:6">
      <c r="E3843" s="3"/>
      <c r="F3843" s="3"/>
    </row>
    <row r="3844" spans="5:6">
      <c r="E3844" s="3"/>
      <c r="F3844" s="3"/>
    </row>
    <row r="3845" spans="5:6">
      <c r="E3845" s="3"/>
      <c r="F3845" s="3"/>
    </row>
    <row r="3846" spans="5:6">
      <c r="E3846" s="3"/>
      <c r="F3846" s="3"/>
    </row>
    <row r="3847" spans="5:6">
      <c r="E3847" s="3"/>
      <c r="F3847" s="3"/>
    </row>
    <row r="3848" spans="5:6">
      <c r="E3848" s="3"/>
      <c r="F3848" s="3"/>
    </row>
    <row r="3849" spans="5:6">
      <c r="E3849" s="3"/>
      <c r="F3849" s="3"/>
    </row>
    <row r="3850" spans="5:6">
      <c r="E3850" s="3"/>
      <c r="F3850" s="3"/>
    </row>
    <row r="3851" spans="5:6">
      <c r="E3851" s="3"/>
      <c r="F3851" s="3"/>
    </row>
    <row r="3852" spans="5:6">
      <c r="E3852" s="3"/>
      <c r="F3852" s="3"/>
    </row>
    <row r="3853" spans="5:6">
      <c r="E3853" s="3"/>
      <c r="F3853" s="3"/>
    </row>
    <row r="3854" spans="5:6">
      <c r="E3854" s="3"/>
      <c r="F3854" s="3"/>
    </row>
    <row r="3855" spans="5:6">
      <c r="E3855" s="3"/>
      <c r="F3855" s="3"/>
    </row>
    <row r="3856" spans="5:6">
      <c r="E3856" s="3"/>
      <c r="F3856" s="3"/>
    </row>
    <row r="3857" spans="5:6">
      <c r="E3857" s="3"/>
      <c r="F3857" s="3"/>
    </row>
    <row r="3858" spans="5:6">
      <c r="E3858" s="3"/>
      <c r="F3858" s="3"/>
    </row>
    <row r="3859" spans="5:6">
      <c r="E3859" s="3"/>
      <c r="F3859" s="3"/>
    </row>
    <row r="3860" spans="5:6">
      <c r="E3860" s="3"/>
      <c r="F3860" s="3"/>
    </row>
    <row r="3861" spans="5:6">
      <c r="E3861" s="3"/>
      <c r="F3861" s="3"/>
    </row>
    <row r="3862" spans="5:6">
      <c r="E3862" s="3"/>
      <c r="F3862" s="3"/>
    </row>
    <row r="3863" spans="5:6">
      <c r="E3863" s="3"/>
      <c r="F3863" s="3"/>
    </row>
    <row r="3864" spans="5:6">
      <c r="E3864" s="3"/>
      <c r="F3864" s="3"/>
    </row>
    <row r="3865" spans="5:6">
      <c r="E3865" s="3"/>
      <c r="F3865" s="3"/>
    </row>
    <row r="3866" spans="5:6">
      <c r="E3866" s="3"/>
      <c r="F3866" s="3"/>
    </row>
    <row r="3867" spans="5:6">
      <c r="E3867" s="3"/>
      <c r="F3867" s="3"/>
    </row>
    <row r="3868" spans="5:6">
      <c r="E3868" s="3"/>
      <c r="F3868" s="3"/>
    </row>
    <row r="3869" spans="5:6">
      <c r="E3869" s="3"/>
      <c r="F3869" s="3"/>
    </row>
    <row r="3870" spans="5:6">
      <c r="E3870" s="3"/>
      <c r="F3870" s="3"/>
    </row>
    <row r="3871" spans="5:6">
      <c r="E3871" s="3"/>
      <c r="F3871" s="3"/>
    </row>
    <row r="3872" spans="5:6">
      <c r="E3872" s="3"/>
      <c r="F3872" s="3"/>
    </row>
    <row r="3873" spans="5:6">
      <c r="E3873" s="3"/>
      <c r="F3873" s="3"/>
    </row>
    <row r="3874" spans="5:6">
      <c r="E3874" s="3"/>
      <c r="F3874" s="3"/>
    </row>
    <row r="3875" spans="5:6">
      <c r="E3875" s="3"/>
      <c r="F3875" s="3"/>
    </row>
    <row r="3876" spans="5:6">
      <c r="E3876" s="3"/>
      <c r="F3876" s="3"/>
    </row>
    <row r="3877" spans="5:6">
      <c r="E3877" s="3"/>
      <c r="F3877" s="3"/>
    </row>
    <row r="3878" spans="5:6">
      <c r="E3878" s="3"/>
      <c r="F3878" s="3"/>
    </row>
    <row r="3879" spans="5:6">
      <c r="E3879" s="3"/>
      <c r="F3879" s="3"/>
    </row>
    <row r="3880" spans="5:6">
      <c r="E3880" s="3"/>
      <c r="F3880" s="3"/>
    </row>
    <row r="3881" spans="5:6">
      <c r="E3881" s="3"/>
      <c r="F3881" s="3"/>
    </row>
    <row r="3882" spans="5:6">
      <c r="E3882" s="3"/>
      <c r="F3882" s="3"/>
    </row>
    <row r="3883" spans="5:6">
      <c r="E3883" s="3"/>
      <c r="F3883" s="3"/>
    </row>
    <row r="3884" spans="5:6">
      <c r="E3884" s="3"/>
      <c r="F3884" s="3"/>
    </row>
    <row r="3885" spans="5:6">
      <c r="E3885" s="3"/>
      <c r="F3885" s="3"/>
    </row>
    <row r="3886" spans="5:6">
      <c r="E3886" s="3"/>
      <c r="F3886" s="3"/>
    </row>
    <row r="3887" spans="5:6">
      <c r="E3887" s="3"/>
      <c r="F3887" s="3"/>
    </row>
    <row r="3888" spans="5:6">
      <c r="E3888" s="3"/>
      <c r="F3888" s="3"/>
    </row>
    <row r="3889" spans="5:6">
      <c r="E3889" s="3"/>
      <c r="F3889" s="3"/>
    </row>
    <row r="3890" spans="5:6">
      <c r="E3890" s="3"/>
      <c r="F3890" s="3"/>
    </row>
    <row r="3891" spans="5:6">
      <c r="E3891" s="3"/>
      <c r="F3891" s="3"/>
    </row>
    <row r="3892" spans="5:6">
      <c r="E3892" s="3"/>
      <c r="F3892" s="3"/>
    </row>
    <row r="3893" spans="5:6">
      <c r="E3893" s="3"/>
      <c r="F3893" s="3"/>
    </row>
    <row r="3894" spans="5:6">
      <c r="E3894" s="3"/>
      <c r="F3894" s="3"/>
    </row>
    <row r="3895" spans="5:6">
      <c r="E3895" s="3"/>
      <c r="F3895" s="3"/>
    </row>
    <row r="3896" spans="5:6">
      <c r="E3896" s="3"/>
      <c r="F3896" s="3"/>
    </row>
    <row r="3897" spans="5:6">
      <c r="E3897" s="3"/>
      <c r="F3897" s="3"/>
    </row>
    <row r="3898" spans="5:6">
      <c r="E3898" s="3"/>
      <c r="F3898" s="3"/>
    </row>
    <row r="3899" spans="5:6">
      <c r="E3899" s="3"/>
      <c r="F3899" s="3"/>
    </row>
    <row r="3900" spans="5:6">
      <c r="E3900" s="3"/>
      <c r="F3900" s="3"/>
    </row>
    <row r="3901" spans="5:6">
      <c r="E3901" s="3"/>
      <c r="F3901" s="3"/>
    </row>
    <row r="3902" spans="5:6">
      <c r="E3902" s="3"/>
      <c r="F3902" s="3"/>
    </row>
    <row r="3903" spans="5:6">
      <c r="E3903" s="3"/>
      <c r="F3903" s="3"/>
    </row>
    <row r="3904" spans="5:6">
      <c r="E3904" s="3"/>
      <c r="F3904" s="3"/>
    </row>
    <row r="3905" spans="5:6">
      <c r="E3905" s="3"/>
      <c r="F3905" s="3"/>
    </row>
    <row r="3906" spans="5:6">
      <c r="E3906" s="3"/>
      <c r="F3906" s="3"/>
    </row>
    <row r="3907" spans="5:6">
      <c r="E3907" s="3"/>
      <c r="F3907" s="3"/>
    </row>
    <row r="3908" spans="5:6">
      <c r="E3908" s="3"/>
      <c r="F3908" s="3"/>
    </row>
    <row r="3909" spans="5:6">
      <c r="E3909" s="3"/>
      <c r="F3909" s="3"/>
    </row>
    <row r="3910" spans="5:6">
      <c r="E3910" s="3"/>
      <c r="F3910" s="3"/>
    </row>
    <row r="3911" spans="5:6">
      <c r="E3911" s="3"/>
      <c r="F3911" s="3"/>
    </row>
    <row r="3912" spans="5:6">
      <c r="E3912" s="3"/>
      <c r="F3912" s="3"/>
    </row>
    <row r="3913" spans="5:6">
      <c r="E3913" s="3"/>
      <c r="F3913" s="3"/>
    </row>
    <row r="3914" spans="5:6">
      <c r="E3914" s="3"/>
      <c r="F3914" s="3"/>
    </row>
    <row r="3915" spans="5:6">
      <c r="E3915" s="3"/>
      <c r="F3915" s="3"/>
    </row>
    <row r="3916" spans="5:6">
      <c r="E3916" s="3"/>
      <c r="F3916" s="3"/>
    </row>
    <row r="3917" spans="5:6">
      <c r="E3917" s="3"/>
      <c r="F3917" s="3"/>
    </row>
    <row r="3918" spans="5:6">
      <c r="E3918" s="3"/>
      <c r="F3918" s="3"/>
    </row>
    <row r="3919" spans="5:6">
      <c r="E3919" s="3"/>
      <c r="F3919" s="3"/>
    </row>
    <row r="3920" spans="5:6">
      <c r="E3920" s="3"/>
      <c r="F3920" s="3"/>
    </row>
    <row r="3921" spans="5:6">
      <c r="E3921" s="3"/>
      <c r="F3921" s="3"/>
    </row>
    <row r="3922" spans="5:6">
      <c r="E3922" s="3"/>
      <c r="F3922" s="3"/>
    </row>
    <row r="3923" spans="5:6">
      <c r="E3923" s="3"/>
      <c r="F3923" s="3"/>
    </row>
    <row r="3924" spans="5:6">
      <c r="E3924" s="3"/>
      <c r="F3924" s="3"/>
    </row>
    <row r="3925" spans="5:6">
      <c r="E3925" s="3"/>
      <c r="F3925" s="3"/>
    </row>
    <row r="3926" spans="5:6">
      <c r="E3926" s="3"/>
      <c r="F3926" s="3"/>
    </row>
    <row r="3927" spans="5:6">
      <c r="E3927" s="3"/>
      <c r="F3927" s="3"/>
    </row>
    <row r="3928" spans="5:6">
      <c r="E3928" s="3"/>
      <c r="F3928" s="3"/>
    </row>
    <row r="3929" spans="5:6">
      <c r="E3929" s="3"/>
      <c r="F3929" s="3"/>
    </row>
    <row r="3930" spans="5:6">
      <c r="E3930" s="3"/>
      <c r="F3930" s="3"/>
    </row>
    <row r="3931" spans="5:6">
      <c r="E3931" s="3"/>
      <c r="F3931" s="3"/>
    </row>
    <row r="3932" spans="5:6">
      <c r="E3932" s="3"/>
      <c r="F3932" s="3"/>
    </row>
    <row r="3933" spans="5:6">
      <c r="E3933" s="3"/>
      <c r="F3933" s="3"/>
    </row>
    <row r="3934" spans="5:6">
      <c r="E3934" s="3"/>
      <c r="F3934" s="3"/>
    </row>
    <row r="3935" spans="5:6">
      <c r="E3935" s="3"/>
      <c r="F3935" s="3"/>
    </row>
    <row r="3936" spans="5:6">
      <c r="E3936" s="3"/>
      <c r="F3936" s="3"/>
    </row>
    <row r="3937" spans="5:6">
      <c r="E3937" s="3"/>
      <c r="F3937" s="3"/>
    </row>
    <row r="3938" spans="5:6">
      <c r="E3938" s="3"/>
      <c r="F3938" s="3"/>
    </row>
    <row r="3939" spans="5:6">
      <c r="E3939" s="3"/>
      <c r="F3939" s="3"/>
    </row>
    <row r="3940" spans="5:6">
      <c r="E3940" s="3"/>
      <c r="F3940" s="3"/>
    </row>
    <row r="3941" spans="5:6">
      <c r="E3941" s="3"/>
      <c r="F3941" s="3"/>
    </row>
    <row r="3942" spans="5:6">
      <c r="E3942" s="3"/>
      <c r="F3942" s="3"/>
    </row>
    <row r="3943" spans="5:6">
      <c r="E3943" s="3"/>
      <c r="F3943" s="3"/>
    </row>
    <row r="3944" spans="5:6">
      <c r="E3944" s="3"/>
      <c r="F3944" s="3"/>
    </row>
    <row r="3945" spans="5:6">
      <c r="E3945" s="3"/>
      <c r="F3945" s="3"/>
    </row>
    <row r="3946" spans="5:6">
      <c r="E3946" s="3"/>
      <c r="F3946" s="3"/>
    </row>
    <row r="3947" spans="5:6">
      <c r="E3947" s="3"/>
      <c r="F3947" s="3"/>
    </row>
    <row r="3948" spans="5:6">
      <c r="E3948" s="3"/>
      <c r="F3948" s="3"/>
    </row>
    <row r="3949" spans="5:6">
      <c r="E3949" s="3"/>
      <c r="F3949" s="3"/>
    </row>
    <row r="3950" spans="5:6">
      <c r="E3950" s="3"/>
      <c r="F3950" s="3"/>
    </row>
    <row r="3951" spans="5:6">
      <c r="E3951" s="3"/>
      <c r="F3951" s="3"/>
    </row>
    <row r="3952" spans="5:6">
      <c r="E3952" s="3"/>
      <c r="F3952" s="3"/>
    </row>
    <row r="3953" spans="5:6">
      <c r="E3953" s="3"/>
      <c r="F3953" s="3"/>
    </row>
    <row r="3954" spans="5:6">
      <c r="E3954" s="3"/>
      <c r="F3954" s="3"/>
    </row>
    <row r="3955" spans="5:6">
      <c r="E3955" s="3"/>
      <c r="F3955" s="3"/>
    </row>
    <row r="3956" spans="5:6">
      <c r="E3956" s="3"/>
      <c r="F3956" s="3"/>
    </row>
    <row r="3957" spans="5:6">
      <c r="E3957" s="3"/>
      <c r="F3957" s="3"/>
    </row>
    <row r="3958" spans="5:6">
      <c r="E3958" s="3"/>
      <c r="F3958" s="3"/>
    </row>
    <row r="3959" spans="5:6">
      <c r="E3959" s="3"/>
      <c r="F3959" s="3"/>
    </row>
    <row r="3960" spans="5:6">
      <c r="E3960" s="3"/>
      <c r="F3960" s="3"/>
    </row>
    <row r="3961" spans="5:6">
      <c r="E3961" s="3"/>
      <c r="F3961" s="3"/>
    </row>
    <row r="3962" spans="5:6">
      <c r="E3962" s="3"/>
      <c r="F3962" s="3"/>
    </row>
    <row r="3963" spans="5:6">
      <c r="E3963" s="3"/>
      <c r="F3963" s="3"/>
    </row>
    <row r="3964" spans="5:6">
      <c r="E3964" s="3"/>
      <c r="F3964" s="3"/>
    </row>
    <row r="3965" spans="5:6">
      <c r="E3965" s="3"/>
      <c r="F3965" s="3"/>
    </row>
    <row r="3966" spans="5:6">
      <c r="E3966" s="3"/>
      <c r="F3966" s="3"/>
    </row>
    <row r="3967" spans="5:6">
      <c r="E3967" s="3"/>
      <c r="F3967" s="3"/>
    </row>
    <row r="3968" spans="5:6">
      <c r="E3968" s="3"/>
      <c r="F3968" s="3"/>
    </row>
    <row r="3969" spans="5:6">
      <c r="E3969" s="3"/>
      <c r="F3969" s="3"/>
    </row>
    <row r="3970" spans="5:6">
      <c r="E3970" s="3"/>
      <c r="F3970" s="3"/>
    </row>
    <row r="3971" spans="5:6">
      <c r="E3971" s="3"/>
      <c r="F3971" s="3"/>
    </row>
    <row r="3972" spans="5:6">
      <c r="E3972" s="3"/>
      <c r="F3972" s="3"/>
    </row>
    <row r="3973" spans="5:6">
      <c r="E3973" s="3"/>
      <c r="F3973" s="3"/>
    </row>
    <row r="3974" spans="5:6">
      <c r="E3974" s="3"/>
      <c r="F3974" s="3"/>
    </row>
    <row r="3975" spans="5:6">
      <c r="E3975" s="3"/>
      <c r="F3975" s="3"/>
    </row>
    <row r="3976" spans="5:6">
      <c r="E3976" s="3"/>
      <c r="F3976" s="3"/>
    </row>
    <row r="3977" spans="5:6">
      <c r="E3977" s="3"/>
      <c r="F3977" s="3"/>
    </row>
    <row r="3978" spans="5:6">
      <c r="E3978" s="3"/>
      <c r="F3978" s="3"/>
    </row>
    <row r="3979" spans="5:6">
      <c r="E3979" s="3"/>
      <c r="F3979" s="3"/>
    </row>
    <row r="3980" spans="5:6">
      <c r="E3980" s="3"/>
      <c r="F3980" s="3"/>
    </row>
    <row r="3981" spans="5:6">
      <c r="E3981" s="3"/>
      <c r="F3981" s="3"/>
    </row>
    <row r="3982" spans="5:6">
      <c r="E3982" s="3"/>
      <c r="F3982" s="3"/>
    </row>
    <row r="3983" spans="5:6">
      <c r="E3983" s="3"/>
      <c r="F3983" s="3"/>
    </row>
    <row r="3984" spans="5:6">
      <c r="E3984" s="3"/>
      <c r="F3984" s="3"/>
    </row>
    <row r="3985" spans="5:6">
      <c r="E3985" s="3"/>
      <c r="F3985" s="3"/>
    </row>
    <row r="3986" spans="5:6">
      <c r="E3986" s="3"/>
      <c r="F3986" s="3"/>
    </row>
    <row r="3987" spans="5:6">
      <c r="E3987" s="3"/>
      <c r="F3987" s="3"/>
    </row>
    <row r="3988" spans="5:6">
      <c r="E3988" s="3"/>
      <c r="F3988" s="3"/>
    </row>
    <row r="3989" spans="5:6">
      <c r="E3989" s="3"/>
      <c r="F3989" s="3"/>
    </row>
    <row r="3990" spans="5:6">
      <c r="E3990" s="3"/>
      <c r="F3990" s="3"/>
    </row>
    <row r="3991" spans="5:6">
      <c r="E3991" s="3"/>
      <c r="F3991" s="3"/>
    </row>
    <row r="3992" spans="5:6">
      <c r="E3992" s="3"/>
      <c r="F3992" s="3"/>
    </row>
    <row r="3993" spans="5:6">
      <c r="E3993" s="3"/>
      <c r="F3993" s="3"/>
    </row>
    <row r="3994" spans="5:6">
      <c r="E3994" s="3"/>
      <c r="F3994" s="3"/>
    </row>
    <row r="3995" spans="5:6">
      <c r="E3995" s="3"/>
      <c r="F3995" s="3"/>
    </row>
    <row r="3996" spans="5:6">
      <c r="E3996" s="3"/>
      <c r="F3996" s="3"/>
    </row>
    <row r="3997" spans="5:6">
      <c r="E3997" s="3"/>
      <c r="F3997" s="3"/>
    </row>
    <row r="3998" spans="5:6">
      <c r="E3998" s="3"/>
      <c r="F3998" s="3"/>
    </row>
    <row r="3999" spans="5:6">
      <c r="E3999" s="3"/>
      <c r="F3999" s="3"/>
    </row>
    <row r="4000" spans="5:6">
      <c r="E4000" s="3"/>
      <c r="F4000" s="3"/>
    </row>
    <row r="4001" spans="5:6">
      <c r="E4001" s="3"/>
      <c r="F4001" s="3"/>
    </row>
    <row r="4002" spans="5:6">
      <c r="E4002" s="3"/>
      <c r="F4002" s="3"/>
    </row>
    <row r="4003" spans="5:6">
      <c r="E4003" s="3"/>
      <c r="F4003" s="3"/>
    </row>
    <row r="4004" spans="5:6">
      <c r="E4004" s="3"/>
      <c r="F4004" s="3"/>
    </row>
    <row r="4005" spans="5:6">
      <c r="E4005" s="3"/>
      <c r="F4005" s="3"/>
    </row>
    <row r="4006" spans="5:6">
      <c r="E4006" s="3"/>
      <c r="F4006" s="3"/>
    </row>
    <row r="4007" spans="5:6">
      <c r="E4007" s="3"/>
      <c r="F4007" s="3"/>
    </row>
    <row r="4008" spans="5:6">
      <c r="E4008" s="3"/>
      <c r="F4008" s="3"/>
    </row>
    <row r="4009" spans="5:6">
      <c r="E4009" s="3"/>
      <c r="F4009" s="3"/>
    </row>
    <row r="4010" spans="5:6">
      <c r="E4010" s="3"/>
      <c r="F4010" s="3"/>
    </row>
    <row r="4011" spans="5:6">
      <c r="E4011" s="3"/>
      <c r="F4011" s="3"/>
    </row>
    <row r="4012" spans="5:6">
      <c r="E4012" s="3"/>
      <c r="F4012" s="3"/>
    </row>
    <row r="4013" spans="5:6">
      <c r="E4013" s="3"/>
      <c r="F4013" s="3"/>
    </row>
    <row r="4014" spans="5:6">
      <c r="E4014" s="3"/>
      <c r="F4014" s="3"/>
    </row>
    <row r="4015" spans="5:6">
      <c r="E4015" s="3"/>
      <c r="F4015" s="3"/>
    </row>
    <row r="4016" spans="5:6">
      <c r="E4016" s="3"/>
      <c r="F4016" s="3"/>
    </row>
    <row r="4017" spans="5:6">
      <c r="E4017" s="3"/>
      <c r="F4017" s="3"/>
    </row>
    <row r="4018" spans="5:6">
      <c r="E4018" s="3"/>
      <c r="F4018" s="3"/>
    </row>
    <row r="4019" spans="5:6">
      <c r="E4019" s="3"/>
      <c r="F4019" s="3"/>
    </row>
    <row r="4020" spans="5:6">
      <c r="E4020" s="3"/>
      <c r="F4020" s="3"/>
    </row>
    <row r="4021" spans="5:6">
      <c r="E4021" s="3"/>
      <c r="F4021" s="3"/>
    </row>
    <row r="4022" spans="5:6">
      <c r="E4022" s="3"/>
      <c r="F4022" s="3"/>
    </row>
    <row r="4023" spans="5:6">
      <c r="E4023" s="3"/>
      <c r="F4023" s="3"/>
    </row>
    <row r="4024" spans="5:6">
      <c r="E4024" s="3"/>
      <c r="F4024" s="3"/>
    </row>
    <row r="4025" spans="5:6">
      <c r="E4025" s="3"/>
      <c r="F4025" s="3"/>
    </row>
    <row r="4026" spans="5:6">
      <c r="E4026" s="3"/>
      <c r="F4026" s="3"/>
    </row>
    <row r="4027" spans="5:6">
      <c r="E4027" s="3"/>
      <c r="F4027" s="3"/>
    </row>
    <row r="4028" spans="5:6">
      <c r="E4028" s="3"/>
      <c r="F4028" s="3"/>
    </row>
    <row r="4029" spans="5:6">
      <c r="E4029" s="3"/>
      <c r="F4029" s="3"/>
    </row>
    <row r="4030" spans="5:6">
      <c r="E4030" s="3"/>
      <c r="F4030" s="3"/>
    </row>
    <row r="4031" spans="5:6">
      <c r="E4031" s="3"/>
      <c r="F4031" s="3"/>
    </row>
    <row r="4032" spans="5:6">
      <c r="E4032" s="3"/>
      <c r="F4032" s="3"/>
    </row>
    <row r="4033" spans="5:6">
      <c r="E4033" s="3"/>
      <c r="F4033" s="3"/>
    </row>
    <row r="4034" spans="5:6">
      <c r="E4034" s="3"/>
      <c r="F4034" s="3"/>
    </row>
    <row r="4035" spans="5:6">
      <c r="E4035" s="3"/>
      <c r="F4035" s="3"/>
    </row>
    <row r="4036" spans="5:6">
      <c r="E4036" s="3"/>
      <c r="F4036" s="3"/>
    </row>
    <row r="4037" spans="5:6">
      <c r="E4037" s="3"/>
      <c r="F4037" s="3"/>
    </row>
    <row r="4038" spans="5:6">
      <c r="E4038" s="3"/>
      <c r="F4038" s="3"/>
    </row>
    <row r="4039" spans="5:6">
      <c r="E4039" s="3"/>
      <c r="F4039" s="3"/>
    </row>
    <row r="4040" spans="5:6">
      <c r="E4040" s="3"/>
      <c r="F4040" s="3"/>
    </row>
    <row r="4041" spans="5:6">
      <c r="E4041" s="3"/>
      <c r="F4041" s="3"/>
    </row>
    <row r="4042" spans="5:6">
      <c r="E4042" s="3"/>
      <c r="F4042" s="3"/>
    </row>
    <row r="4043" spans="5:6">
      <c r="E4043" s="3"/>
      <c r="F4043" s="3"/>
    </row>
    <row r="4044" spans="5:6">
      <c r="E4044" s="3"/>
      <c r="F4044" s="3"/>
    </row>
    <row r="4045" spans="5:6">
      <c r="E4045" s="3"/>
      <c r="F4045" s="3"/>
    </row>
    <row r="4046" spans="5:6">
      <c r="E4046" s="3"/>
      <c r="F4046" s="3"/>
    </row>
    <row r="4047" spans="5:6">
      <c r="E4047" s="3"/>
      <c r="F4047" s="3"/>
    </row>
    <row r="4048" spans="5:6">
      <c r="E4048" s="3"/>
      <c r="F4048" s="3"/>
    </row>
    <row r="4049" spans="5:6">
      <c r="E4049" s="3"/>
      <c r="F4049" s="3"/>
    </row>
    <row r="4050" spans="5:6">
      <c r="E4050" s="3"/>
      <c r="F4050" s="3"/>
    </row>
    <row r="4051" spans="5:6">
      <c r="E4051" s="3"/>
      <c r="F4051" s="3"/>
    </row>
    <row r="4052" spans="5:6">
      <c r="E4052" s="3"/>
      <c r="F4052" s="3"/>
    </row>
    <row r="4053" spans="5:6">
      <c r="E4053" s="3"/>
      <c r="F4053" s="3"/>
    </row>
    <row r="4054" spans="5:6">
      <c r="E4054" s="3"/>
      <c r="F4054" s="3"/>
    </row>
    <row r="4055" spans="5:6">
      <c r="E4055" s="3"/>
      <c r="F4055" s="3"/>
    </row>
    <row r="4056" spans="5:6">
      <c r="E4056" s="3"/>
      <c r="F4056" s="3"/>
    </row>
    <row r="4057" spans="5:6">
      <c r="E4057" s="3"/>
      <c r="F4057" s="3"/>
    </row>
    <row r="4058" spans="5:6">
      <c r="E4058" s="3"/>
      <c r="F4058" s="3"/>
    </row>
    <row r="4059" spans="5:6">
      <c r="E4059" s="3"/>
      <c r="F4059" s="3"/>
    </row>
    <row r="4060" spans="5:6">
      <c r="E4060" s="3"/>
      <c r="F4060" s="3"/>
    </row>
    <row r="4061" spans="5:6">
      <c r="E4061" s="3"/>
      <c r="F4061" s="3"/>
    </row>
    <row r="4062" spans="5:6">
      <c r="E4062" s="3"/>
      <c r="F4062" s="3"/>
    </row>
    <row r="4063" spans="5:6">
      <c r="E4063" s="3"/>
      <c r="F4063" s="3"/>
    </row>
    <row r="4064" spans="5:6">
      <c r="E4064" s="3"/>
      <c r="F4064" s="3"/>
    </row>
    <row r="4065" spans="5:6">
      <c r="E4065" s="3"/>
      <c r="F4065" s="3"/>
    </row>
    <row r="4066" spans="5:6">
      <c r="E4066" s="3"/>
      <c r="F4066" s="3"/>
    </row>
    <row r="4067" spans="5:6">
      <c r="E4067" s="3"/>
      <c r="F4067" s="3"/>
    </row>
    <row r="4068" spans="5:6">
      <c r="E4068" s="3"/>
      <c r="F4068" s="3"/>
    </row>
    <row r="4069" spans="5:6">
      <c r="E4069" s="3"/>
      <c r="F4069" s="3"/>
    </row>
    <row r="4070" spans="5:6">
      <c r="E4070" s="3"/>
      <c r="F4070" s="3"/>
    </row>
    <row r="4071" spans="5:6">
      <c r="E4071" s="3"/>
      <c r="F4071" s="3"/>
    </row>
    <row r="4072" spans="5:6">
      <c r="E4072" s="3"/>
      <c r="F4072" s="3"/>
    </row>
    <row r="4073" spans="5:6">
      <c r="E4073" s="3"/>
      <c r="F4073" s="3"/>
    </row>
    <row r="4074" spans="5:6">
      <c r="E4074" s="3"/>
      <c r="F4074" s="3"/>
    </row>
    <row r="4075" spans="5:6">
      <c r="E4075" s="3"/>
      <c r="F4075" s="3"/>
    </row>
    <row r="4076" spans="5:6">
      <c r="E4076" s="3"/>
      <c r="F4076" s="3"/>
    </row>
    <row r="4077" spans="5:6">
      <c r="E4077" s="3"/>
      <c r="F4077" s="3"/>
    </row>
    <row r="4078" spans="5:6">
      <c r="E4078" s="3"/>
      <c r="F4078" s="3"/>
    </row>
    <row r="4079" spans="5:6">
      <c r="E4079" s="3"/>
      <c r="F4079" s="3"/>
    </row>
    <row r="4080" spans="5:6">
      <c r="E4080" s="3"/>
      <c r="F4080" s="3"/>
    </row>
    <row r="4081" spans="5:6">
      <c r="E4081" s="3"/>
      <c r="F4081" s="3"/>
    </row>
    <row r="4082" spans="5:6">
      <c r="E4082" s="3"/>
      <c r="F4082" s="3"/>
    </row>
    <row r="4083" spans="5:6">
      <c r="E4083" s="3"/>
      <c r="F4083" s="3"/>
    </row>
    <row r="4084" spans="5:6">
      <c r="E4084" s="3"/>
      <c r="F4084" s="3"/>
    </row>
    <row r="4085" spans="5:6">
      <c r="E4085" s="3"/>
      <c r="F4085" s="3"/>
    </row>
    <row r="4086" spans="5:6">
      <c r="E4086" s="3"/>
      <c r="F4086" s="3"/>
    </row>
    <row r="4087" spans="5:6">
      <c r="E4087" s="3"/>
      <c r="F4087" s="3"/>
    </row>
    <row r="4088" spans="5:6">
      <c r="E4088" s="3"/>
      <c r="F4088" s="3"/>
    </row>
    <row r="4089" spans="5:6">
      <c r="E4089" s="3"/>
      <c r="F4089" s="3"/>
    </row>
    <row r="4090" spans="5:6">
      <c r="E4090" s="3"/>
      <c r="F4090" s="3"/>
    </row>
    <row r="4091" spans="5:6">
      <c r="E4091" s="3"/>
      <c r="F4091" s="3"/>
    </row>
    <row r="4092" spans="5:6">
      <c r="E4092" s="3"/>
      <c r="F4092" s="3"/>
    </row>
    <row r="4093" spans="5:6">
      <c r="E4093" s="3"/>
      <c r="F4093" s="3"/>
    </row>
    <row r="4094" spans="5:6">
      <c r="E4094" s="3"/>
      <c r="F4094" s="3"/>
    </row>
    <row r="4095" spans="5:6">
      <c r="E4095" s="3"/>
      <c r="F4095" s="3"/>
    </row>
    <row r="4096" spans="5:6">
      <c r="E4096" s="3"/>
      <c r="F4096" s="3"/>
    </row>
    <row r="4097" spans="5:6">
      <c r="E4097" s="3"/>
      <c r="F4097" s="3"/>
    </row>
    <row r="4098" spans="5:6">
      <c r="E4098" s="3"/>
      <c r="F4098" s="3"/>
    </row>
    <row r="4099" spans="5:6">
      <c r="E4099" s="3"/>
      <c r="F4099" s="3"/>
    </row>
    <row r="4100" spans="5:6">
      <c r="E4100" s="3"/>
      <c r="F4100" s="3"/>
    </row>
    <row r="4101" spans="5:6">
      <c r="E4101" s="3"/>
      <c r="F4101" s="3"/>
    </row>
    <row r="4102" spans="5:6">
      <c r="E4102" s="3"/>
      <c r="F4102" s="3"/>
    </row>
    <row r="4103" spans="5:6">
      <c r="E4103" s="3"/>
      <c r="F4103" s="3"/>
    </row>
    <row r="4104" spans="5:6">
      <c r="E4104" s="3"/>
      <c r="F4104" s="3"/>
    </row>
    <row r="4105" spans="5:6">
      <c r="E4105" s="3"/>
      <c r="F4105" s="3"/>
    </row>
    <row r="4106" spans="5:6">
      <c r="E4106" s="3"/>
      <c r="F4106" s="3"/>
    </row>
    <row r="4107" spans="5:6">
      <c r="E4107" s="3"/>
      <c r="F4107" s="3"/>
    </row>
    <row r="4108" spans="5:6">
      <c r="E4108" s="3"/>
      <c r="F4108" s="3"/>
    </row>
    <row r="4109" spans="5:6">
      <c r="E4109" s="3"/>
      <c r="F4109" s="3"/>
    </row>
    <row r="4110" spans="5:6">
      <c r="E4110" s="3"/>
      <c r="F4110" s="3"/>
    </row>
    <row r="4111" spans="5:6">
      <c r="E4111" s="3"/>
      <c r="F4111" s="3"/>
    </row>
    <row r="4112" spans="5:6">
      <c r="E4112" s="3"/>
      <c r="F4112" s="3"/>
    </row>
    <row r="4113" spans="5:6">
      <c r="E4113" s="3"/>
      <c r="F4113" s="3"/>
    </row>
    <row r="4114" spans="5:6">
      <c r="E4114" s="3"/>
      <c r="F4114" s="3"/>
    </row>
    <row r="4115" spans="5:6">
      <c r="E4115" s="3"/>
      <c r="F4115" s="3"/>
    </row>
    <row r="4116" spans="5:6">
      <c r="E4116" s="3"/>
      <c r="F4116" s="3"/>
    </row>
    <row r="4117" spans="5:6">
      <c r="E4117" s="3"/>
      <c r="F4117" s="3"/>
    </row>
    <row r="4118" spans="5:6">
      <c r="E4118" s="3"/>
      <c r="F4118" s="3"/>
    </row>
    <row r="4119" spans="5:6">
      <c r="E4119" s="3"/>
      <c r="F4119" s="3"/>
    </row>
    <row r="4120" spans="5:6">
      <c r="E4120" s="3"/>
      <c r="F4120" s="3"/>
    </row>
    <row r="4121" spans="5:6">
      <c r="E4121" s="3"/>
      <c r="F4121" s="3"/>
    </row>
    <row r="4122" spans="5:6">
      <c r="E4122" s="3"/>
      <c r="F4122" s="3"/>
    </row>
    <row r="4123" spans="5:6">
      <c r="E4123" s="3"/>
      <c r="F4123" s="3"/>
    </row>
    <row r="4124" spans="5:6">
      <c r="E4124" s="3"/>
      <c r="F4124" s="3"/>
    </row>
    <row r="4125" spans="5:6">
      <c r="E4125" s="3"/>
      <c r="F4125" s="3"/>
    </row>
    <row r="4126" spans="5:6">
      <c r="E4126" s="3"/>
      <c r="F4126" s="3"/>
    </row>
    <row r="4127" spans="5:6">
      <c r="E4127" s="3"/>
      <c r="F4127" s="3"/>
    </row>
    <row r="4128" spans="5:6">
      <c r="E4128" s="3"/>
      <c r="F4128" s="3"/>
    </row>
    <row r="4129" spans="5:6">
      <c r="E4129" s="3"/>
      <c r="F4129" s="3"/>
    </row>
    <row r="4130" spans="5:6">
      <c r="E4130" s="3"/>
      <c r="F4130" s="3"/>
    </row>
    <row r="4131" spans="5:6">
      <c r="E4131" s="3"/>
      <c r="F4131" s="3"/>
    </row>
    <row r="4132" spans="5:6">
      <c r="E4132" s="3"/>
      <c r="F4132" s="3"/>
    </row>
    <row r="4133" spans="5:6">
      <c r="E4133" s="3"/>
      <c r="F4133" s="3"/>
    </row>
    <row r="4134" spans="5:6">
      <c r="E4134" s="3"/>
      <c r="F4134" s="3"/>
    </row>
    <row r="4135" spans="5:6">
      <c r="E4135" s="3"/>
      <c r="F4135" s="3"/>
    </row>
    <row r="4136" spans="5:6">
      <c r="E4136" s="3"/>
      <c r="F4136" s="3"/>
    </row>
    <row r="4137" spans="5:6">
      <c r="E4137" s="3"/>
      <c r="F4137" s="3"/>
    </row>
    <row r="4138" spans="5:6">
      <c r="E4138" s="3"/>
      <c r="F4138" s="3"/>
    </row>
    <row r="4139" spans="5:6">
      <c r="E4139" s="3"/>
      <c r="F4139" s="3"/>
    </row>
    <row r="4140" spans="5:6">
      <c r="E4140" s="3"/>
      <c r="F4140" s="3"/>
    </row>
    <row r="4141" spans="5:6">
      <c r="E4141" s="3"/>
      <c r="F4141" s="3"/>
    </row>
    <row r="4142" spans="5:6">
      <c r="E4142" s="3"/>
      <c r="F4142" s="3"/>
    </row>
    <row r="4143" spans="5:6">
      <c r="E4143" s="3"/>
      <c r="F4143" s="3"/>
    </row>
    <row r="4144" spans="5:6">
      <c r="E4144" s="3"/>
      <c r="F4144" s="3"/>
    </row>
    <row r="4145" spans="5:6">
      <c r="E4145" s="3"/>
      <c r="F4145" s="3"/>
    </row>
    <row r="4146" spans="5:6">
      <c r="E4146" s="3"/>
      <c r="F4146" s="3"/>
    </row>
    <row r="4147" spans="5:6">
      <c r="E4147" s="3"/>
      <c r="F4147" s="3"/>
    </row>
    <row r="4148" spans="5:6">
      <c r="E4148" s="3"/>
      <c r="F4148" s="3"/>
    </row>
    <row r="4149" spans="5:6">
      <c r="E4149" s="3"/>
      <c r="F4149" s="3"/>
    </row>
    <row r="4150" spans="5:6">
      <c r="E4150" s="3"/>
      <c r="F4150" s="3"/>
    </row>
    <row r="4151" spans="5:6">
      <c r="E4151" s="3"/>
      <c r="F4151" s="3"/>
    </row>
    <row r="4152" spans="5:6">
      <c r="E4152" s="3"/>
      <c r="F4152" s="3"/>
    </row>
    <row r="4153" spans="5:6">
      <c r="E4153" s="3"/>
      <c r="F4153" s="3"/>
    </row>
    <row r="4154" spans="5:6">
      <c r="E4154" s="3"/>
      <c r="F4154" s="3"/>
    </row>
    <row r="4155" spans="5:6">
      <c r="E4155" s="3"/>
      <c r="F4155" s="3"/>
    </row>
    <row r="4156" spans="5:6">
      <c r="E4156" s="3"/>
      <c r="F4156" s="3"/>
    </row>
    <row r="4157" spans="5:6">
      <c r="E4157" s="3"/>
      <c r="F4157" s="3"/>
    </row>
    <row r="4158" spans="5:6">
      <c r="E4158" s="3"/>
      <c r="F4158" s="3"/>
    </row>
    <row r="4159" spans="5:6">
      <c r="E4159" s="3"/>
      <c r="F4159" s="3"/>
    </row>
    <row r="4160" spans="5:6">
      <c r="E4160" s="3"/>
      <c r="F4160" s="3"/>
    </row>
    <row r="4161" spans="5:6">
      <c r="E4161" s="3"/>
      <c r="F4161" s="3"/>
    </row>
    <row r="4162" spans="5:6">
      <c r="E4162" s="3"/>
      <c r="F4162" s="3"/>
    </row>
    <row r="4163" spans="5:6">
      <c r="E4163" s="3"/>
      <c r="F4163" s="3"/>
    </row>
    <row r="4164" spans="5:6">
      <c r="E4164" s="3"/>
      <c r="F4164" s="3"/>
    </row>
    <row r="4165" spans="5:6">
      <c r="E4165" s="3"/>
      <c r="F4165" s="3"/>
    </row>
    <row r="4166" spans="5:6">
      <c r="E4166" s="3"/>
      <c r="F4166" s="3"/>
    </row>
    <row r="4167" spans="5:6">
      <c r="E4167" s="3"/>
      <c r="F4167" s="3"/>
    </row>
    <row r="4168" spans="5:6">
      <c r="E4168" s="3"/>
      <c r="F4168" s="3"/>
    </row>
    <row r="4169" spans="5:6">
      <c r="E4169" s="3"/>
      <c r="F4169" s="3"/>
    </row>
    <row r="4170" spans="5:6">
      <c r="E4170" s="3"/>
      <c r="F4170" s="3"/>
    </row>
    <row r="4171" spans="5:6">
      <c r="E4171" s="3"/>
      <c r="F4171" s="3"/>
    </row>
    <row r="4172" spans="5:6">
      <c r="E4172" s="3"/>
      <c r="F4172" s="3"/>
    </row>
    <row r="4173" spans="5:6">
      <c r="E4173" s="3"/>
      <c r="F4173" s="3"/>
    </row>
    <row r="4174" spans="5:6">
      <c r="E4174" s="3"/>
      <c r="F4174" s="3"/>
    </row>
    <row r="4175" spans="5:6">
      <c r="E4175" s="3"/>
      <c r="F4175" s="3"/>
    </row>
    <row r="4176" spans="5:6">
      <c r="E4176" s="3"/>
      <c r="F4176" s="3"/>
    </row>
    <row r="4177" spans="5:6">
      <c r="E4177" s="3"/>
      <c r="F4177" s="3"/>
    </row>
    <row r="4178" spans="5:6">
      <c r="E4178" s="3"/>
      <c r="F4178" s="3"/>
    </row>
    <row r="4179" spans="5:6">
      <c r="E4179" s="3"/>
      <c r="F4179" s="3"/>
    </row>
    <row r="4180" spans="5:6">
      <c r="E4180" s="3"/>
      <c r="F4180" s="3"/>
    </row>
    <row r="4181" spans="5:6">
      <c r="E4181" s="3"/>
      <c r="F4181" s="3"/>
    </row>
    <row r="4182" spans="5:6">
      <c r="E4182" s="3"/>
      <c r="F4182" s="3"/>
    </row>
    <row r="4183" spans="5:6">
      <c r="E4183" s="3"/>
      <c r="F4183" s="3"/>
    </row>
    <row r="4184" spans="5:6">
      <c r="E4184" s="3"/>
      <c r="F4184" s="3"/>
    </row>
    <row r="4185" spans="5:6">
      <c r="E4185" s="3"/>
      <c r="F4185" s="3"/>
    </row>
    <row r="4186" spans="5:6">
      <c r="E4186" s="3"/>
      <c r="F4186" s="3"/>
    </row>
    <row r="4187" spans="5:6">
      <c r="E4187" s="3"/>
      <c r="F4187" s="3"/>
    </row>
    <row r="4188" spans="5:6">
      <c r="E4188" s="3"/>
      <c r="F4188" s="3"/>
    </row>
    <row r="4189" spans="5:6">
      <c r="E4189" s="3"/>
      <c r="F4189" s="3"/>
    </row>
    <row r="4190" spans="5:6">
      <c r="E4190" s="3"/>
      <c r="F4190" s="3"/>
    </row>
    <row r="4191" spans="5:6">
      <c r="E4191" s="3"/>
      <c r="F4191" s="3"/>
    </row>
    <row r="4192" spans="5:6">
      <c r="E4192" s="3"/>
      <c r="F4192" s="3"/>
    </row>
    <row r="4193" spans="5:6">
      <c r="E4193" s="3"/>
      <c r="F4193" s="3"/>
    </row>
    <row r="4194" spans="5:6">
      <c r="E4194" s="3"/>
      <c r="F4194" s="3"/>
    </row>
    <row r="4195" spans="5:6">
      <c r="E4195" s="3"/>
      <c r="F4195" s="3"/>
    </row>
    <row r="4196" spans="5:6">
      <c r="E4196" s="3"/>
      <c r="F4196" s="3"/>
    </row>
    <row r="4197" spans="5:6">
      <c r="E4197" s="3"/>
      <c r="F4197" s="3"/>
    </row>
    <row r="4198" spans="5:6">
      <c r="E4198" s="3"/>
      <c r="F4198" s="3"/>
    </row>
    <row r="4199" spans="5:6">
      <c r="E4199" s="3"/>
      <c r="F4199" s="3"/>
    </row>
    <row r="4200" spans="5:6">
      <c r="E4200" s="3"/>
      <c r="F4200" s="3"/>
    </row>
    <row r="4201" spans="5:6">
      <c r="E4201" s="3"/>
      <c r="F4201" s="3"/>
    </row>
    <row r="4202" spans="5:6">
      <c r="E4202" s="3"/>
      <c r="F4202" s="3"/>
    </row>
    <row r="4203" spans="5:6">
      <c r="E4203" s="3"/>
      <c r="F4203" s="3"/>
    </row>
    <row r="4204" spans="5:6">
      <c r="E4204" s="3"/>
      <c r="F4204" s="3"/>
    </row>
    <row r="4205" spans="5:6">
      <c r="E4205" s="3"/>
      <c r="F4205" s="3"/>
    </row>
    <row r="4206" spans="5:6">
      <c r="E4206" s="3"/>
      <c r="F4206" s="3"/>
    </row>
    <row r="4207" spans="5:6">
      <c r="E4207" s="3"/>
      <c r="F4207" s="3"/>
    </row>
    <row r="4208" spans="5:6">
      <c r="E4208" s="3"/>
      <c r="F4208" s="3"/>
    </row>
    <row r="4209" spans="5:6">
      <c r="E4209" s="3"/>
      <c r="F4209" s="3"/>
    </row>
    <row r="4210" spans="5:6">
      <c r="E4210" s="3"/>
      <c r="F4210" s="3"/>
    </row>
    <row r="4211" spans="5:6">
      <c r="E4211" s="3"/>
      <c r="F4211" s="3"/>
    </row>
    <row r="4212" spans="5:6">
      <c r="E4212" s="3"/>
      <c r="F4212" s="3"/>
    </row>
    <row r="4213" spans="5:6">
      <c r="E4213" s="3"/>
      <c r="F4213" s="3"/>
    </row>
    <row r="4214" spans="5:6">
      <c r="E4214" s="3"/>
      <c r="F4214" s="3"/>
    </row>
    <row r="4215" spans="5:6">
      <c r="E4215" s="3"/>
      <c r="F4215" s="3"/>
    </row>
    <row r="4216" spans="5:6">
      <c r="E4216" s="3"/>
      <c r="F4216" s="3"/>
    </row>
    <row r="4217" spans="5:6">
      <c r="E4217" s="3"/>
      <c r="F4217" s="3"/>
    </row>
    <row r="4218" spans="5:6">
      <c r="E4218" s="3"/>
      <c r="F4218" s="3"/>
    </row>
    <row r="4219" spans="5:6">
      <c r="E4219" s="3"/>
      <c r="F4219" s="3"/>
    </row>
    <row r="4220" spans="5:6">
      <c r="E4220" s="3"/>
      <c r="F4220" s="3"/>
    </row>
    <row r="4221" spans="5:6">
      <c r="E4221" s="3"/>
      <c r="F4221" s="3"/>
    </row>
    <row r="4222" spans="5:6">
      <c r="E4222" s="3"/>
      <c r="F4222" s="3"/>
    </row>
    <row r="4223" spans="5:6">
      <c r="E4223" s="3"/>
      <c r="F4223" s="3"/>
    </row>
    <row r="4224" spans="5:6">
      <c r="E4224" s="3"/>
      <c r="F4224" s="3"/>
    </row>
    <row r="4225" spans="5:6">
      <c r="E4225" s="3"/>
      <c r="F4225" s="3"/>
    </row>
    <row r="4226" spans="5:6">
      <c r="E4226" s="3"/>
      <c r="F4226" s="3"/>
    </row>
    <row r="4227" spans="5:6">
      <c r="E4227" s="3"/>
      <c r="F4227" s="3"/>
    </row>
    <row r="4228" spans="5:6">
      <c r="E4228" s="3"/>
      <c r="F4228" s="3"/>
    </row>
    <row r="4229" spans="5:6">
      <c r="E4229" s="3"/>
      <c r="F4229" s="3"/>
    </row>
    <row r="4230" spans="5:6">
      <c r="E4230" s="3"/>
      <c r="F4230" s="3"/>
    </row>
    <row r="4231" spans="5:6">
      <c r="E4231" s="3"/>
      <c r="F4231" s="3"/>
    </row>
    <row r="4232" spans="5:6">
      <c r="E4232" s="3"/>
      <c r="F4232" s="3"/>
    </row>
    <row r="4233" spans="5:6">
      <c r="E4233" s="3"/>
      <c r="F4233" s="3"/>
    </row>
    <row r="4234" spans="5:6">
      <c r="E4234" s="3"/>
      <c r="F4234" s="3"/>
    </row>
    <row r="4235" spans="5:6">
      <c r="E4235" s="3"/>
      <c r="F4235" s="3"/>
    </row>
    <row r="4236" spans="5:6">
      <c r="E4236" s="3"/>
      <c r="F4236" s="3"/>
    </row>
    <row r="4237" spans="5:6">
      <c r="E4237" s="3"/>
      <c r="F4237" s="3"/>
    </row>
    <row r="4238" spans="5:6">
      <c r="E4238" s="3"/>
      <c r="F4238" s="3"/>
    </row>
    <row r="4239" spans="5:6">
      <c r="E4239" s="3"/>
      <c r="F4239" s="3"/>
    </row>
    <row r="4240" spans="5:6">
      <c r="E4240" s="3"/>
      <c r="F4240" s="3"/>
    </row>
    <row r="4241" spans="5:6">
      <c r="E4241" s="3"/>
      <c r="F4241" s="3"/>
    </row>
    <row r="4242" spans="5:6">
      <c r="E4242" s="3"/>
      <c r="F4242" s="3"/>
    </row>
    <row r="4243" spans="5:6">
      <c r="E4243" s="3"/>
      <c r="F4243" s="3"/>
    </row>
    <row r="4244" spans="5:6">
      <c r="E4244" s="3"/>
      <c r="F4244" s="3"/>
    </row>
    <row r="4245" spans="5:6">
      <c r="E4245" s="3"/>
      <c r="F4245" s="3"/>
    </row>
    <row r="4246" spans="5:6">
      <c r="E4246" s="3"/>
      <c r="F4246" s="3"/>
    </row>
    <row r="4247" spans="5:6">
      <c r="E4247" s="3"/>
      <c r="F4247" s="3"/>
    </row>
    <row r="4248" spans="5:6">
      <c r="E4248" s="3"/>
      <c r="F4248" s="3"/>
    </row>
    <row r="4249" spans="5:6">
      <c r="E4249" s="3"/>
      <c r="F4249" s="3"/>
    </row>
    <row r="4250" spans="5:6">
      <c r="E4250" s="3"/>
      <c r="F4250" s="3"/>
    </row>
    <row r="4251" spans="5:6">
      <c r="E4251" s="3"/>
      <c r="F4251" s="3"/>
    </row>
    <row r="4252" spans="5:6">
      <c r="E4252" s="3"/>
      <c r="F4252" s="3"/>
    </row>
    <row r="4253" spans="5:6">
      <c r="E4253" s="3"/>
      <c r="F4253" s="3"/>
    </row>
    <row r="4254" spans="5:6">
      <c r="E4254" s="3"/>
      <c r="F4254" s="3"/>
    </row>
    <row r="4255" spans="5:6">
      <c r="E4255" s="3"/>
      <c r="F4255" s="3"/>
    </row>
    <row r="4256" spans="5:6">
      <c r="E4256" s="3"/>
      <c r="F4256" s="3"/>
    </row>
    <row r="4257" spans="5:6">
      <c r="E4257" s="3"/>
      <c r="F4257" s="3"/>
    </row>
    <row r="4258" spans="5:6">
      <c r="E4258" s="3"/>
      <c r="F4258" s="3"/>
    </row>
    <row r="4259" spans="5:6">
      <c r="E4259" s="3"/>
      <c r="F4259" s="3"/>
    </row>
    <row r="4260" spans="5:6">
      <c r="E4260" s="3"/>
      <c r="F4260" s="3"/>
    </row>
    <row r="4261" spans="5:6">
      <c r="E4261" s="3"/>
      <c r="F4261" s="3"/>
    </row>
    <row r="4262" spans="5:6">
      <c r="E4262" s="3"/>
      <c r="F4262" s="3"/>
    </row>
    <row r="4263" spans="5:6">
      <c r="E4263" s="3"/>
      <c r="F4263" s="3"/>
    </row>
    <row r="4264" spans="5:6">
      <c r="E4264" s="3"/>
      <c r="F4264" s="3"/>
    </row>
    <row r="4265" spans="5:6">
      <c r="E4265" s="3"/>
      <c r="F4265" s="3"/>
    </row>
    <row r="4266" spans="5:6">
      <c r="E4266" s="3"/>
      <c r="F4266" s="3"/>
    </row>
    <row r="4267" spans="5:6">
      <c r="E4267" s="3"/>
      <c r="F4267" s="3"/>
    </row>
    <row r="4268" spans="5:6">
      <c r="E4268" s="3"/>
      <c r="F4268" s="3"/>
    </row>
    <row r="4269" spans="5:6">
      <c r="E4269" s="3"/>
      <c r="F4269" s="3"/>
    </row>
    <row r="4270" spans="5:6">
      <c r="E4270" s="3"/>
      <c r="F4270" s="3"/>
    </row>
    <row r="4271" spans="5:6">
      <c r="E4271" s="3"/>
      <c r="F4271" s="3"/>
    </row>
    <row r="4272" spans="5:6">
      <c r="E4272" s="3"/>
      <c r="F4272" s="3"/>
    </row>
    <row r="4273" spans="5:6">
      <c r="E4273" s="3"/>
      <c r="F4273" s="3"/>
    </row>
    <row r="4274" spans="5:6">
      <c r="E4274" s="3"/>
      <c r="F4274" s="3"/>
    </row>
    <row r="4275" spans="5:6">
      <c r="E4275" s="3"/>
      <c r="F4275" s="3"/>
    </row>
    <row r="4276" spans="5:6">
      <c r="E4276" s="3"/>
      <c r="F4276" s="3"/>
    </row>
    <row r="4277" spans="5:6">
      <c r="E4277" s="3"/>
      <c r="F4277" s="3"/>
    </row>
    <row r="4278" spans="5:6">
      <c r="E4278" s="3"/>
      <c r="F4278" s="3"/>
    </row>
    <row r="4279" spans="5:6">
      <c r="E4279" s="3"/>
      <c r="F4279" s="3"/>
    </row>
    <row r="4280" spans="5:6">
      <c r="E4280" s="3"/>
      <c r="F4280" s="3"/>
    </row>
    <row r="4281" spans="5:6">
      <c r="E4281" s="3"/>
      <c r="F4281" s="3"/>
    </row>
    <row r="4282" spans="5:6">
      <c r="E4282" s="3"/>
      <c r="F4282" s="3"/>
    </row>
    <row r="4283" spans="5:6">
      <c r="E4283" s="3"/>
      <c r="F4283" s="3"/>
    </row>
    <row r="4284" spans="5:6">
      <c r="E4284" s="3"/>
      <c r="F4284" s="3"/>
    </row>
    <row r="4285" spans="5:6">
      <c r="E4285" s="3"/>
      <c r="F4285" s="3"/>
    </row>
    <row r="4286" spans="5:6">
      <c r="E4286" s="3"/>
      <c r="F4286" s="3"/>
    </row>
    <row r="4287" spans="5:6">
      <c r="E4287" s="3"/>
      <c r="F4287" s="3"/>
    </row>
    <row r="4288" spans="5:6">
      <c r="E4288" s="3"/>
      <c r="F4288" s="3"/>
    </row>
    <row r="4289" spans="5:6">
      <c r="E4289" s="3"/>
      <c r="F4289" s="3"/>
    </row>
    <row r="4290" spans="5:6">
      <c r="E4290" s="3"/>
      <c r="F4290" s="3"/>
    </row>
    <row r="4291" spans="5:6">
      <c r="E4291" s="3"/>
      <c r="F4291" s="3"/>
    </row>
    <row r="4292" spans="5:6">
      <c r="E4292" s="3"/>
      <c r="F4292" s="3"/>
    </row>
    <row r="4293" spans="5:6">
      <c r="E4293" s="3"/>
      <c r="F4293" s="3"/>
    </row>
    <row r="4294" spans="5:6">
      <c r="E4294" s="3"/>
      <c r="F4294" s="3"/>
    </row>
    <row r="4295" spans="5:6">
      <c r="E4295" s="3"/>
      <c r="F4295" s="3"/>
    </row>
    <row r="4296" spans="5:6">
      <c r="E4296" s="3"/>
      <c r="F4296" s="3"/>
    </row>
    <row r="4297" spans="5:6">
      <c r="E4297" s="3"/>
      <c r="F4297" s="3"/>
    </row>
    <row r="4298" spans="5:6">
      <c r="E4298" s="3"/>
      <c r="F4298" s="3"/>
    </row>
    <row r="4299" spans="5:6">
      <c r="E4299" s="3"/>
      <c r="F4299" s="3"/>
    </row>
    <row r="4300" spans="5:6">
      <c r="E4300" s="3"/>
      <c r="F4300" s="3"/>
    </row>
    <row r="4301" spans="5:6">
      <c r="E4301" s="3"/>
      <c r="F4301" s="3"/>
    </row>
    <row r="4302" spans="5:6">
      <c r="E4302" s="3"/>
      <c r="F4302" s="3"/>
    </row>
    <row r="4303" spans="5:6">
      <c r="E4303" s="3"/>
      <c r="F4303" s="3"/>
    </row>
    <row r="4304" spans="5:6">
      <c r="E4304" s="3"/>
      <c r="F4304" s="3"/>
    </row>
    <row r="4305" spans="5:6">
      <c r="E4305" s="3"/>
      <c r="F4305" s="3"/>
    </row>
    <row r="4306" spans="5:6">
      <c r="E4306" s="3"/>
      <c r="F4306" s="3"/>
    </row>
    <row r="4307" spans="5:6">
      <c r="E4307" s="3"/>
      <c r="F4307" s="3"/>
    </row>
    <row r="4308" spans="5:6">
      <c r="E4308" s="3"/>
      <c r="F4308" s="3"/>
    </row>
    <row r="4309" spans="5:6">
      <c r="E4309" s="3"/>
      <c r="F4309" s="3"/>
    </row>
    <row r="4310" spans="5:6">
      <c r="E4310" s="3"/>
      <c r="F4310" s="3"/>
    </row>
    <row r="4311" spans="5:6">
      <c r="E4311" s="3"/>
      <c r="F4311" s="3"/>
    </row>
    <row r="4312" spans="5:6">
      <c r="E4312" s="3"/>
      <c r="F4312" s="3"/>
    </row>
    <row r="4313" spans="5:6">
      <c r="E4313" s="3"/>
      <c r="F4313" s="3"/>
    </row>
    <row r="4314" spans="5:6">
      <c r="E4314" s="3"/>
      <c r="F4314" s="3"/>
    </row>
    <row r="4315" spans="5:6">
      <c r="E4315" s="3"/>
      <c r="F4315" s="3"/>
    </row>
    <row r="4316" spans="5:6">
      <c r="E4316" s="3"/>
      <c r="F4316" s="3"/>
    </row>
    <row r="4317" spans="5:6">
      <c r="E4317" s="3"/>
      <c r="F4317" s="3"/>
    </row>
    <row r="4318" spans="5:6">
      <c r="E4318" s="3"/>
      <c r="F4318" s="3"/>
    </row>
    <row r="4319" spans="5:6">
      <c r="E4319" s="3"/>
      <c r="F4319" s="3"/>
    </row>
    <row r="4320" spans="5:6">
      <c r="E4320" s="3"/>
      <c r="F4320" s="3"/>
    </row>
    <row r="4321" spans="5:6">
      <c r="E4321" s="3"/>
      <c r="F4321" s="3"/>
    </row>
    <row r="4322" spans="5:6">
      <c r="E4322" s="3"/>
      <c r="F4322" s="3"/>
    </row>
    <row r="4323" spans="5:6">
      <c r="E4323" s="3"/>
      <c r="F4323" s="3"/>
    </row>
    <row r="4324" spans="5:6">
      <c r="E4324" s="3"/>
      <c r="F4324" s="3"/>
    </row>
    <row r="4325" spans="5:6">
      <c r="E4325" s="3"/>
      <c r="F4325" s="3"/>
    </row>
    <row r="4326" spans="5:6">
      <c r="E4326" s="3"/>
      <c r="F4326" s="3"/>
    </row>
    <row r="4327" spans="5:6">
      <c r="E4327" s="3"/>
      <c r="F4327" s="3"/>
    </row>
    <row r="4328" spans="5:6">
      <c r="E4328" s="3"/>
      <c r="F4328" s="3"/>
    </row>
    <row r="4329" spans="5:6">
      <c r="E4329" s="3"/>
      <c r="F4329" s="3"/>
    </row>
    <row r="4330" spans="5:6">
      <c r="E4330" s="3"/>
      <c r="F4330" s="3"/>
    </row>
    <row r="4331" spans="5:6">
      <c r="E4331" s="3"/>
      <c r="F4331" s="3"/>
    </row>
    <row r="4332" spans="5:6">
      <c r="E4332" s="3"/>
      <c r="F4332" s="3"/>
    </row>
    <row r="4333" spans="5:6">
      <c r="E4333" s="3"/>
      <c r="F4333" s="3"/>
    </row>
    <row r="4334" spans="5:6">
      <c r="E4334" s="3"/>
      <c r="F4334" s="3"/>
    </row>
    <row r="4335" spans="5:6">
      <c r="E4335" s="3"/>
      <c r="F4335" s="3"/>
    </row>
    <row r="4336" spans="5:6">
      <c r="E4336" s="3"/>
      <c r="F4336" s="3"/>
    </row>
    <row r="4337" spans="5:6">
      <c r="E4337" s="3"/>
      <c r="F4337" s="3"/>
    </row>
    <row r="4338" spans="5:6">
      <c r="E4338" s="3"/>
      <c r="F4338" s="3"/>
    </row>
    <row r="4339" spans="5:6">
      <c r="E4339" s="3"/>
      <c r="F4339" s="3"/>
    </row>
    <row r="4340" spans="5:6">
      <c r="E4340" s="3"/>
      <c r="F4340" s="3"/>
    </row>
    <row r="4341" spans="5:6">
      <c r="E4341" s="3"/>
      <c r="F4341" s="3"/>
    </row>
    <row r="4342" spans="5:6">
      <c r="E4342" s="3"/>
      <c r="F4342" s="3"/>
    </row>
    <row r="4343" spans="5:6">
      <c r="E4343" s="3"/>
      <c r="F4343" s="3"/>
    </row>
    <row r="4344" spans="5:6">
      <c r="E4344" s="3"/>
      <c r="F4344" s="3"/>
    </row>
    <row r="4345" spans="5:6">
      <c r="E4345" s="3"/>
      <c r="F4345" s="3"/>
    </row>
    <row r="4346" spans="5:6">
      <c r="E4346" s="3"/>
      <c r="F4346" s="3"/>
    </row>
    <row r="4347" spans="5:6">
      <c r="E4347" s="3"/>
      <c r="F4347" s="3"/>
    </row>
    <row r="4348" spans="5:6">
      <c r="E4348" s="3"/>
      <c r="F4348" s="3"/>
    </row>
    <row r="4349" spans="5:6">
      <c r="E4349" s="3"/>
      <c r="F4349" s="3"/>
    </row>
    <row r="4350" spans="5:6">
      <c r="E4350" s="3"/>
      <c r="F4350" s="3"/>
    </row>
    <row r="4351" spans="5:6">
      <c r="E4351" s="3"/>
      <c r="F4351" s="3"/>
    </row>
    <row r="4352" spans="5:6">
      <c r="E4352" s="3"/>
      <c r="F4352" s="3"/>
    </row>
    <row r="4353" spans="5:6">
      <c r="E4353" s="3"/>
      <c r="F4353" s="3"/>
    </row>
    <row r="4354" spans="5:6">
      <c r="E4354" s="3"/>
      <c r="F4354" s="3"/>
    </row>
    <row r="4355" spans="5:6">
      <c r="E4355" s="3"/>
      <c r="F4355" s="3"/>
    </row>
    <row r="4356" spans="5:6">
      <c r="E4356" s="3"/>
      <c r="F4356" s="3"/>
    </row>
    <row r="4357" spans="5:6">
      <c r="E4357" s="3"/>
      <c r="F4357" s="3"/>
    </row>
    <row r="4358" spans="5:6">
      <c r="E4358" s="3"/>
      <c r="F4358" s="3"/>
    </row>
    <row r="4359" spans="5:6">
      <c r="E4359" s="3"/>
      <c r="F4359" s="3"/>
    </row>
    <row r="4360" spans="5:6">
      <c r="E4360" s="3"/>
      <c r="F4360" s="3"/>
    </row>
    <row r="4361" spans="5:6">
      <c r="E4361" s="3"/>
      <c r="F4361" s="3"/>
    </row>
    <row r="4362" spans="5:6">
      <c r="E4362" s="3"/>
      <c r="F4362" s="3"/>
    </row>
    <row r="4363" spans="5:6">
      <c r="E4363" s="3"/>
      <c r="F4363" s="3"/>
    </row>
    <row r="4364" spans="5:6">
      <c r="E4364" s="3"/>
      <c r="F4364" s="3"/>
    </row>
    <row r="4365" spans="5:6">
      <c r="E4365" s="3"/>
      <c r="F4365" s="3"/>
    </row>
    <row r="4366" spans="5:6">
      <c r="E4366" s="3"/>
      <c r="F4366" s="3"/>
    </row>
    <row r="4367" spans="5:6">
      <c r="E4367" s="3"/>
      <c r="F4367" s="3"/>
    </row>
    <row r="4368" spans="5:6">
      <c r="E4368" s="3"/>
      <c r="F4368" s="3"/>
    </row>
    <row r="4369" spans="5:6">
      <c r="E4369" s="3"/>
      <c r="F4369" s="3"/>
    </row>
    <row r="4370" spans="5:6">
      <c r="E4370" s="3"/>
      <c r="F4370" s="3"/>
    </row>
    <row r="4371" spans="5:6">
      <c r="E4371" s="3"/>
      <c r="F4371" s="3"/>
    </row>
    <row r="4372" spans="5:6">
      <c r="E4372" s="3"/>
      <c r="F4372" s="3"/>
    </row>
    <row r="4373" spans="5:6">
      <c r="E4373" s="3"/>
      <c r="F4373" s="3"/>
    </row>
    <row r="4374" spans="5:6">
      <c r="E4374" s="3"/>
      <c r="F4374" s="3"/>
    </row>
    <row r="4375" spans="5:6">
      <c r="E4375" s="3"/>
      <c r="F4375" s="3"/>
    </row>
    <row r="4376" spans="5:6">
      <c r="E4376" s="3"/>
      <c r="F4376" s="3"/>
    </row>
    <row r="4377" spans="5:6">
      <c r="E4377" s="3"/>
      <c r="F4377" s="3"/>
    </row>
    <row r="4378" spans="5:6">
      <c r="E4378" s="3"/>
      <c r="F4378" s="3"/>
    </row>
    <row r="4379" spans="5:6">
      <c r="E4379" s="3"/>
      <c r="F4379" s="3"/>
    </row>
    <row r="4380" spans="5:6">
      <c r="E4380" s="3"/>
      <c r="F4380" s="3"/>
    </row>
    <row r="4381" spans="5:6">
      <c r="E4381" s="3"/>
      <c r="F4381" s="3"/>
    </row>
    <row r="4382" spans="5:6">
      <c r="E4382" s="3"/>
      <c r="F4382" s="3"/>
    </row>
    <row r="4383" spans="5:6">
      <c r="E4383" s="3"/>
      <c r="F4383" s="3"/>
    </row>
    <row r="4384" spans="5:6">
      <c r="E4384" s="3"/>
      <c r="F4384" s="3"/>
    </row>
    <row r="4385" spans="5:6">
      <c r="E4385" s="3"/>
      <c r="F4385" s="3"/>
    </row>
    <row r="4386" spans="5:6">
      <c r="E4386" s="3"/>
      <c r="F4386" s="3"/>
    </row>
    <row r="4387" spans="5:6">
      <c r="E4387" s="3"/>
      <c r="F4387" s="3"/>
    </row>
    <row r="4388" spans="5:6">
      <c r="E4388" s="3"/>
      <c r="F4388" s="3"/>
    </row>
    <row r="4389" spans="5:6">
      <c r="E4389" s="3"/>
      <c r="F4389" s="3"/>
    </row>
    <row r="4390" spans="5:6">
      <c r="E4390" s="3"/>
      <c r="F4390" s="3"/>
    </row>
    <row r="4391" spans="5:6">
      <c r="E4391" s="3"/>
      <c r="F4391" s="3"/>
    </row>
    <row r="4392" spans="5:6">
      <c r="E4392" s="3"/>
      <c r="F4392" s="3"/>
    </row>
    <row r="4393" spans="5:6">
      <c r="E4393" s="3"/>
      <c r="F4393" s="3"/>
    </row>
    <row r="4394" spans="5:6">
      <c r="E4394" s="3"/>
      <c r="F4394" s="3"/>
    </row>
    <row r="4395" spans="5:6">
      <c r="E4395" s="3"/>
      <c r="F4395" s="3"/>
    </row>
    <row r="4396" spans="5:6">
      <c r="E4396" s="3"/>
      <c r="F4396" s="3"/>
    </row>
    <row r="4397" spans="5:6">
      <c r="E4397" s="3"/>
      <c r="F4397" s="3"/>
    </row>
    <row r="4398" spans="5:6">
      <c r="E4398" s="3"/>
      <c r="F4398" s="3"/>
    </row>
    <row r="4399" spans="5:6">
      <c r="E4399" s="3"/>
      <c r="F4399" s="3"/>
    </row>
    <row r="4400" spans="5:6">
      <c r="E4400" s="3"/>
      <c r="F4400" s="3"/>
    </row>
    <row r="4401" spans="5:6">
      <c r="E4401" s="3"/>
      <c r="F4401" s="3"/>
    </row>
    <row r="4402" spans="5:6">
      <c r="E4402" s="3"/>
      <c r="F4402" s="3"/>
    </row>
    <row r="4403" spans="5:6">
      <c r="E4403" s="3"/>
      <c r="F4403" s="3"/>
    </row>
    <row r="4404" spans="5:6">
      <c r="E4404" s="3"/>
      <c r="F4404" s="3"/>
    </row>
    <row r="4405" spans="5:6">
      <c r="E4405" s="3"/>
      <c r="F4405" s="3"/>
    </row>
    <row r="4406" spans="5:6">
      <c r="E4406" s="3"/>
      <c r="F4406" s="3"/>
    </row>
    <row r="4407" spans="5:6">
      <c r="E4407" s="3"/>
      <c r="F4407" s="3"/>
    </row>
    <row r="4408" spans="5:6">
      <c r="E4408" s="3"/>
      <c r="F4408" s="3"/>
    </row>
    <row r="4409" spans="5:6">
      <c r="E4409" s="3"/>
      <c r="F4409" s="3"/>
    </row>
    <row r="4410" spans="5:6">
      <c r="E4410" s="3"/>
      <c r="F4410" s="3"/>
    </row>
    <row r="4411" spans="5:6">
      <c r="E4411" s="3"/>
      <c r="F4411" s="3"/>
    </row>
    <row r="4412" spans="5:6">
      <c r="E4412" s="3"/>
      <c r="F4412" s="3"/>
    </row>
    <row r="4413" spans="5:6">
      <c r="E4413" s="3"/>
      <c r="F4413" s="3"/>
    </row>
    <row r="4414" spans="5:6">
      <c r="E4414" s="3"/>
      <c r="F4414" s="3"/>
    </row>
    <row r="4415" spans="5:6">
      <c r="E4415" s="3"/>
      <c r="F4415" s="3"/>
    </row>
    <row r="4416" spans="5:6">
      <c r="E4416" s="3"/>
      <c r="F4416" s="3"/>
    </row>
    <row r="4417" spans="5:6">
      <c r="E4417" s="3"/>
      <c r="F4417" s="3"/>
    </row>
    <row r="4418" spans="5:6">
      <c r="E4418" s="3"/>
      <c r="F4418" s="3"/>
    </row>
    <row r="4419" spans="5:6">
      <c r="E4419" s="3"/>
      <c r="F4419" s="3"/>
    </row>
    <row r="4420" spans="5:6">
      <c r="E4420" s="3"/>
      <c r="F4420" s="3"/>
    </row>
    <row r="4421" spans="5:6">
      <c r="E4421" s="3"/>
      <c r="F4421" s="3"/>
    </row>
    <row r="4422" spans="5:6">
      <c r="E4422" s="3"/>
      <c r="F4422" s="3"/>
    </row>
    <row r="4423" spans="5:6">
      <c r="E4423" s="3"/>
      <c r="F4423" s="3"/>
    </row>
    <row r="4424" spans="5:6">
      <c r="E4424" s="3"/>
      <c r="F4424" s="3"/>
    </row>
    <row r="4425" spans="5:6">
      <c r="E4425" s="3"/>
      <c r="F4425" s="3"/>
    </row>
    <row r="4426" spans="5:6">
      <c r="E4426" s="3"/>
      <c r="F4426" s="3"/>
    </row>
    <row r="4427" spans="5:6">
      <c r="E4427" s="3"/>
      <c r="F4427" s="3"/>
    </row>
    <row r="4428" spans="5:6">
      <c r="E4428" s="3"/>
      <c r="F4428" s="3"/>
    </row>
    <row r="4429" spans="5:6">
      <c r="E4429" s="3"/>
      <c r="F4429" s="3"/>
    </row>
    <row r="4430" spans="5:6">
      <c r="E4430" s="3"/>
      <c r="F4430" s="3"/>
    </row>
    <row r="4431" spans="5:6">
      <c r="E4431" s="3"/>
      <c r="F4431" s="3"/>
    </row>
    <row r="4432" spans="5:6">
      <c r="E4432" s="3"/>
      <c r="F4432" s="3"/>
    </row>
    <row r="4433" spans="5:6">
      <c r="E4433" s="3"/>
      <c r="F4433" s="3"/>
    </row>
    <row r="4434" spans="5:6">
      <c r="E4434" s="3"/>
      <c r="F4434" s="3"/>
    </row>
    <row r="4435" spans="5:6">
      <c r="E4435" s="3"/>
      <c r="F4435" s="3"/>
    </row>
    <row r="4436" spans="5:6">
      <c r="E4436" s="3"/>
      <c r="F4436" s="3"/>
    </row>
    <row r="4437" spans="5:6">
      <c r="E4437" s="3"/>
      <c r="F4437" s="3"/>
    </row>
    <row r="4438" spans="5:6">
      <c r="E4438" s="3"/>
      <c r="F4438" s="3"/>
    </row>
    <row r="4439" spans="5:6">
      <c r="E4439" s="3"/>
      <c r="F4439" s="3"/>
    </row>
    <row r="4440" spans="5:6">
      <c r="E4440" s="3"/>
      <c r="F4440" s="3"/>
    </row>
    <row r="4441" spans="5:6">
      <c r="E4441" s="3"/>
      <c r="F4441" s="3"/>
    </row>
    <row r="4442" spans="5:6">
      <c r="E4442" s="3"/>
      <c r="F4442" s="3"/>
    </row>
    <row r="4443" spans="5:6">
      <c r="E4443" s="3"/>
      <c r="F4443" s="3"/>
    </row>
    <row r="4444" spans="5:6">
      <c r="E4444" s="3"/>
      <c r="F4444" s="3"/>
    </row>
    <row r="4445" spans="5:6">
      <c r="E4445" s="3"/>
      <c r="F4445" s="3"/>
    </row>
    <row r="4446" spans="5:6">
      <c r="E4446" s="3"/>
      <c r="F4446" s="3"/>
    </row>
    <row r="4447" spans="5:6">
      <c r="E4447" s="3"/>
      <c r="F4447" s="3"/>
    </row>
    <row r="4448" spans="5:6">
      <c r="E4448" s="3"/>
      <c r="F4448" s="3"/>
    </row>
    <row r="4449" spans="5:6">
      <c r="E4449" s="3"/>
      <c r="F4449" s="3"/>
    </row>
    <row r="4450" spans="5:6">
      <c r="E4450" s="3"/>
      <c r="F4450" s="3"/>
    </row>
    <row r="4451" spans="5:6">
      <c r="E4451" s="3"/>
      <c r="F4451" s="3"/>
    </row>
    <row r="4452" spans="5:6">
      <c r="E4452" s="3"/>
      <c r="F4452" s="3"/>
    </row>
    <row r="4453" spans="5:6">
      <c r="E4453" s="3"/>
      <c r="F4453" s="3"/>
    </row>
    <row r="4454" spans="5:6">
      <c r="E4454" s="3"/>
      <c r="F4454" s="3"/>
    </row>
    <row r="4455" spans="5:6">
      <c r="E4455" s="3"/>
      <c r="F4455" s="3"/>
    </row>
    <row r="4456" spans="5:6">
      <c r="E4456" s="3"/>
      <c r="F4456" s="3"/>
    </row>
    <row r="4457" spans="5:6">
      <c r="E4457" s="3"/>
      <c r="F4457" s="3"/>
    </row>
    <row r="4458" spans="5:6">
      <c r="E4458" s="3"/>
      <c r="F4458" s="3"/>
    </row>
    <row r="4459" spans="5:6">
      <c r="E4459" s="3"/>
      <c r="F4459" s="3"/>
    </row>
    <row r="4460" spans="5:6">
      <c r="E4460" s="3"/>
      <c r="F4460" s="3"/>
    </row>
    <row r="4461" spans="5:6">
      <c r="E4461" s="3"/>
      <c r="F4461" s="3"/>
    </row>
    <row r="4462" spans="5:6">
      <c r="E4462" s="3"/>
      <c r="F4462" s="3"/>
    </row>
    <row r="4463" spans="5:6">
      <c r="E4463" s="3"/>
      <c r="F4463" s="3"/>
    </row>
    <row r="4464" spans="5:6">
      <c r="E4464" s="3"/>
      <c r="F4464" s="3"/>
    </row>
    <row r="4465" spans="5:6">
      <c r="E4465" s="3"/>
      <c r="F4465" s="3"/>
    </row>
    <row r="4466" spans="5:6">
      <c r="E4466" s="3"/>
      <c r="F4466" s="3"/>
    </row>
    <row r="4467" spans="5:6">
      <c r="E4467" s="3"/>
      <c r="F4467" s="3"/>
    </row>
    <row r="4468" spans="5:6">
      <c r="E4468" s="3"/>
      <c r="F4468" s="3"/>
    </row>
    <row r="4469" spans="5:6">
      <c r="E4469" s="3"/>
      <c r="F4469" s="3"/>
    </row>
    <row r="4470" spans="5:6">
      <c r="E4470" s="3"/>
      <c r="F4470" s="3"/>
    </row>
    <row r="4471" spans="5:6">
      <c r="E4471" s="3"/>
      <c r="F4471" s="3"/>
    </row>
    <row r="4472" spans="5:6">
      <c r="E4472" s="3"/>
      <c r="F4472" s="3"/>
    </row>
    <row r="4473" spans="5:6">
      <c r="E4473" s="3"/>
      <c r="F4473" s="3"/>
    </row>
    <row r="4474" spans="5:6">
      <c r="E4474" s="3"/>
      <c r="F4474" s="3"/>
    </row>
    <row r="4475" spans="5:6">
      <c r="E4475" s="3"/>
      <c r="F4475" s="3"/>
    </row>
    <row r="4476" spans="5:6">
      <c r="E4476" s="3"/>
      <c r="F4476" s="3"/>
    </row>
    <row r="4477" spans="5:6">
      <c r="E4477" s="3"/>
      <c r="F4477" s="3"/>
    </row>
    <row r="4478" spans="5:6">
      <c r="E4478" s="3"/>
      <c r="F4478" s="3"/>
    </row>
    <row r="4479" spans="5:6">
      <c r="E4479" s="3"/>
      <c r="F4479" s="3"/>
    </row>
    <row r="4480" spans="5:6">
      <c r="E4480" s="3"/>
      <c r="F4480" s="3"/>
    </row>
    <row r="4481" spans="5:6">
      <c r="E4481" s="3"/>
      <c r="F4481" s="3"/>
    </row>
    <row r="4482" spans="5:6">
      <c r="E4482" s="3"/>
      <c r="F4482" s="3"/>
    </row>
    <row r="4483" spans="5:6">
      <c r="E4483" s="3"/>
      <c r="F4483" s="3"/>
    </row>
    <row r="4484" spans="5:6">
      <c r="E4484" s="3"/>
      <c r="F4484" s="3"/>
    </row>
    <row r="4485" spans="5:6">
      <c r="E4485" s="3"/>
      <c r="F4485" s="3"/>
    </row>
    <row r="4486" spans="5:6">
      <c r="E4486" s="3"/>
      <c r="F4486" s="3"/>
    </row>
    <row r="4487" spans="5:6">
      <c r="E4487" s="3"/>
      <c r="F4487" s="3"/>
    </row>
    <row r="4488" spans="5:6">
      <c r="E4488" s="3"/>
      <c r="F4488" s="3"/>
    </row>
    <row r="4489" spans="5:6">
      <c r="E4489" s="3"/>
      <c r="F4489" s="3"/>
    </row>
    <row r="4490" spans="5:6">
      <c r="E4490" s="3"/>
      <c r="F4490" s="3"/>
    </row>
    <row r="4491" spans="5:6">
      <c r="E4491" s="3"/>
      <c r="F4491" s="3"/>
    </row>
    <row r="4492" spans="5:6">
      <c r="E4492" s="3"/>
      <c r="F4492" s="3"/>
    </row>
    <row r="4493" spans="5:6">
      <c r="E4493" s="3"/>
      <c r="F4493" s="3"/>
    </row>
    <row r="4494" spans="5:6">
      <c r="E4494" s="3"/>
      <c r="F4494" s="3"/>
    </row>
    <row r="4495" spans="5:6">
      <c r="E4495" s="3"/>
      <c r="F4495" s="3"/>
    </row>
    <row r="4496" spans="5:6">
      <c r="E4496" s="3"/>
      <c r="F4496" s="3"/>
    </row>
    <row r="4497" spans="5:6">
      <c r="E4497" s="3"/>
      <c r="F4497" s="3"/>
    </row>
    <row r="4498" spans="5:6">
      <c r="E4498" s="3"/>
      <c r="F4498" s="3"/>
    </row>
    <row r="4499" spans="5:6">
      <c r="E4499" s="3"/>
      <c r="F4499" s="3"/>
    </row>
    <row r="4500" spans="5:6">
      <c r="E4500" s="3"/>
      <c r="F4500" s="3"/>
    </row>
    <row r="4501" spans="5:6">
      <c r="E4501" s="3"/>
      <c r="F4501" s="3"/>
    </row>
    <row r="4502" spans="5:6">
      <c r="E4502" s="3"/>
      <c r="F4502" s="3"/>
    </row>
    <row r="4503" spans="5:6">
      <c r="E4503" s="3"/>
      <c r="F4503" s="3"/>
    </row>
    <row r="4504" spans="5:6">
      <c r="E4504" s="3"/>
      <c r="F4504" s="3"/>
    </row>
    <row r="4505" spans="5:6">
      <c r="E4505" s="3"/>
      <c r="F4505" s="3"/>
    </row>
    <row r="4506" spans="5:6">
      <c r="E4506" s="3"/>
      <c r="F4506" s="3"/>
    </row>
    <row r="4507" spans="5:6">
      <c r="E4507" s="3"/>
      <c r="F4507" s="3"/>
    </row>
    <row r="4508" spans="5:6">
      <c r="E4508" s="3"/>
      <c r="F4508" s="3"/>
    </row>
    <row r="4509" spans="5:6">
      <c r="E4509" s="3"/>
      <c r="F4509" s="3"/>
    </row>
    <row r="4510" spans="5:6">
      <c r="E4510" s="3"/>
      <c r="F4510" s="3"/>
    </row>
    <row r="4511" spans="5:6">
      <c r="E4511" s="3"/>
      <c r="F4511" s="3"/>
    </row>
    <row r="4512" spans="5:6">
      <c r="E4512" s="3"/>
      <c r="F4512" s="3"/>
    </row>
    <row r="4513" spans="5:6">
      <c r="E4513" s="3"/>
      <c r="F4513" s="3"/>
    </row>
    <row r="4514" spans="5:6">
      <c r="E4514" s="3"/>
      <c r="F4514" s="3"/>
    </row>
    <row r="4515" spans="5:6">
      <c r="E4515" s="3"/>
      <c r="F4515" s="3"/>
    </row>
    <row r="4516" spans="5:6">
      <c r="E4516" s="3"/>
      <c r="F4516" s="3"/>
    </row>
    <row r="4517" spans="5:6">
      <c r="E4517" s="3"/>
      <c r="F4517" s="3"/>
    </row>
    <row r="4518" spans="5:6">
      <c r="E4518" s="3"/>
      <c r="F4518" s="3"/>
    </row>
    <row r="4519" spans="5:6">
      <c r="E4519" s="3"/>
      <c r="F4519" s="3"/>
    </row>
    <row r="4520" spans="5:6">
      <c r="E4520" s="3"/>
      <c r="F4520" s="3"/>
    </row>
    <row r="4521" spans="5:6">
      <c r="E4521" s="3"/>
      <c r="F4521" s="3"/>
    </row>
    <row r="4522" spans="5:6">
      <c r="E4522" s="3"/>
      <c r="F4522" s="3"/>
    </row>
    <row r="4523" spans="5:6">
      <c r="E4523" s="3"/>
      <c r="F4523" s="3"/>
    </row>
    <row r="4524" spans="5:6">
      <c r="E4524" s="3"/>
      <c r="F4524" s="3"/>
    </row>
    <row r="4525" spans="5:6">
      <c r="E4525" s="3"/>
      <c r="F4525" s="3"/>
    </row>
    <row r="4526" spans="5:6">
      <c r="E4526" s="3"/>
      <c r="F4526" s="3"/>
    </row>
    <row r="4527" spans="5:6">
      <c r="E4527" s="3"/>
      <c r="F4527" s="3"/>
    </row>
    <row r="4528" spans="5:6">
      <c r="E4528" s="3"/>
      <c r="F4528" s="3"/>
    </row>
    <row r="4529" spans="5:6">
      <c r="E4529" s="3"/>
      <c r="F4529" s="3"/>
    </row>
    <row r="4530" spans="5:6">
      <c r="E4530" s="3"/>
      <c r="F4530" s="3"/>
    </row>
    <row r="4531" spans="5:6">
      <c r="E4531" s="3"/>
      <c r="F4531" s="3"/>
    </row>
    <row r="4532" spans="5:6">
      <c r="E4532" s="3"/>
      <c r="F4532" s="3"/>
    </row>
    <row r="4533" spans="5:6">
      <c r="E4533" s="3"/>
      <c r="F4533" s="3"/>
    </row>
    <row r="4534" spans="5:6">
      <c r="E4534" s="3"/>
      <c r="F4534" s="3"/>
    </row>
    <row r="4535" spans="5:6">
      <c r="E4535" s="3"/>
      <c r="F4535" s="3"/>
    </row>
    <row r="4536" spans="5:6">
      <c r="E4536" s="3"/>
      <c r="F4536" s="3"/>
    </row>
    <row r="4537" spans="5:6">
      <c r="E4537" s="3"/>
      <c r="F4537" s="3"/>
    </row>
    <row r="4538" spans="5:6">
      <c r="E4538" s="3"/>
      <c r="F4538" s="3"/>
    </row>
    <row r="4539" spans="5:6">
      <c r="E4539" s="3"/>
      <c r="F4539" s="3"/>
    </row>
    <row r="4540" spans="5:6">
      <c r="E4540" s="3"/>
      <c r="F4540" s="3"/>
    </row>
    <row r="4541" spans="5:6">
      <c r="E4541" s="3"/>
      <c r="F4541" s="3"/>
    </row>
    <row r="4542" spans="5:6">
      <c r="E4542" s="3"/>
      <c r="F4542" s="3"/>
    </row>
    <row r="4543" spans="5:6">
      <c r="E4543" s="3"/>
      <c r="F4543" s="3"/>
    </row>
    <row r="4544" spans="5:6">
      <c r="E4544" s="3"/>
      <c r="F4544" s="3"/>
    </row>
    <row r="4545" spans="5:6">
      <c r="E4545" s="3"/>
      <c r="F4545" s="3"/>
    </row>
    <row r="4546" spans="5:6">
      <c r="E4546" s="3"/>
      <c r="F4546" s="3"/>
    </row>
    <row r="4547" spans="5:6">
      <c r="E4547" s="3"/>
      <c r="F4547" s="3"/>
    </row>
    <row r="4548" spans="5:6">
      <c r="E4548" s="3"/>
      <c r="F4548" s="3"/>
    </row>
    <row r="4549" spans="5:6">
      <c r="E4549" s="3"/>
      <c r="F4549" s="3"/>
    </row>
    <row r="4550" spans="5:6">
      <c r="E4550" s="3"/>
      <c r="F4550" s="3"/>
    </row>
    <row r="4551" spans="5:6">
      <c r="E4551" s="3"/>
      <c r="F4551" s="3"/>
    </row>
    <row r="4552" spans="5:6">
      <c r="E4552" s="3"/>
      <c r="F4552" s="3"/>
    </row>
    <row r="4553" spans="5:6">
      <c r="E4553" s="3"/>
      <c r="F4553" s="3"/>
    </row>
    <row r="4554" spans="5:6">
      <c r="E4554" s="3"/>
      <c r="F4554" s="3"/>
    </row>
    <row r="4555" spans="5:6">
      <c r="E4555" s="3"/>
      <c r="F4555" s="3"/>
    </row>
    <row r="4556" spans="5:6">
      <c r="E4556" s="3"/>
      <c r="F4556" s="3"/>
    </row>
    <row r="4557" spans="5:6">
      <c r="E4557" s="3"/>
      <c r="F4557" s="3"/>
    </row>
    <row r="4558" spans="5:6">
      <c r="E4558" s="3"/>
      <c r="F4558" s="3"/>
    </row>
    <row r="4559" spans="5:6">
      <c r="E4559" s="3"/>
      <c r="F4559" s="3"/>
    </row>
    <row r="4560" spans="5:6">
      <c r="E4560" s="3"/>
      <c r="F4560" s="3"/>
    </row>
    <row r="4561" spans="5:6">
      <c r="E4561" s="3"/>
      <c r="F4561" s="3"/>
    </row>
    <row r="4562" spans="5:6">
      <c r="E4562" s="3"/>
      <c r="F4562" s="3"/>
    </row>
    <row r="4563" spans="5:6">
      <c r="E4563" s="3"/>
      <c r="F4563" s="3"/>
    </row>
    <row r="4564" spans="5:6">
      <c r="E4564" s="3"/>
      <c r="F4564" s="3"/>
    </row>
    <row r="4565" spans="5:6">
      <c r="E4565" s="3"/>
      <c r="F4565" s="3"/>
    </row>
    <row r="4566" spans="5:6">
      <c r="E4566" s="3"/>
      <c r="F4566" s="3"/>
    </row>
    <row r="4567" spans="5:6">
      <c r="E4567" s="3"/>
      <c r="F4567" s="3"/>
    </row>
    <row r="4568" spans="5:6">
      <c r="E4568" s="3"/>
      <c r="F4568" s="3"/>
    </row>
    <row r="4569" spans="5:6">
      <c r="E4569" s="3"/>
      <c r="F4569" s="3"/>
    </row>
    <row r="4570" spans="5:6">
      <c r="E4570" s="3"/>
      <c r="F4570" s="3"/>
    </row>
    <row r="4571" spans="5:6">
      <c r="E4571" s="3"/>
      <c r="F4571" s="3"/>
    </row>
    <row r="4572" spans="5:6">
      <c r="E4572" s="3"/>
      <c r="F4572" s="3"/>
    </row>
    <row r="4573" spans="5:6">
      <c r="E4573" s="3"/>
      <c r="F4573" s="3"/>
    </row>
    <row r="4574" spans="5:6">
      <c r="E4574" s="3"/>
      <c r="F4574" s="3"/>
    </row>
    <row r="4575" spans="5:6">
      <c r="E4575" s="3"/>
      <c r="F4575" s="3"/>
    </row>
    <row r="4576" spans="5:6">
      <c r="E4576" s="3"/>
      <c r="F4576" s="3"/>
    </row>
    <row r="4577" spans="5:6">
      <c r="E4577" s="3"/>
      <c r="F4577" s="3"/>
    </row>
    <row r="4578" spans="5:6">
      <c r="E4578" s="3"/>
      <c r="F4578" s="3"/>
    </row>
    <row r="4579" spans="5:6">
      <c r="E4579" s="3"/>
      <c r="F4579" s="3"/>
    </row>
    <row r="4580" spans="5:6">
      <c r="E4580" s="3"/>
      <c r="F4580" s="3"/>
    </row>
    <row r="4581" spans="5:6">
      <c r="E4581" s="3"/>
      <c r="F4581" s="3"/>
    </row>
    <row r="4582" spans="5:6">
      <c r="E4582" s="3"/>
      <c r="F4582" s="3"/>
    </row>
    <row r="4583" spans="5:6">
      <c r="E4583" s="3"/>
      <c r="F4583" s="3"/>
    </row>
    <row r="4584" spans="5:6">
      <c r="E4584" s="3"/>
      <c r="F4584" s="3"/>
    </row>
    <row r="4585" spans="5:6">
      <c r="E4585" s="3"/>
      <c r="F4585" s="3"/>
    </row>
    <row r="4586" spans="5:6">
      <c r="E4586" s="3"/>
      <c r="F4586" s="3"/>
    </row>
    <row r="4587" spans="5:6">
      <c r="E4587" s="3"/>
      <c r="F4587" s="3"/>
    </row>
    <row r="4588" spans="5:6">
      <c r="E4588" s="3"/>
      <c r="F4588" s="3"/>
    </row>
    <row r="4589" spans="5:6">
      <c r="E4589" s="3"/>
      <c r="F4589" s="3"/>
    </row>
    <row r="4590" spans="5:6">
      <c r="E4590" s="3"/>
      <c r="F4590" s="3"/>
    </row>
    <row r="4591" spans="5:6">
      <c r="E4591" s="3"/>
      <c r="F4591" s="3"/>
    </row>
    <row r="4592" spans="5:6">
      <c r="E4592" s="3"/>
      <c r="F4592" s="3"/>
    </row>
    <row r="4593" spans="5:6">
      <c r="E4593" s="3"/>
      <c r="F4593" s="3"/>
    </row>
    <row r="4594" spans="5:6">
      <c r="E4594" s="3"/>
      <c r="F4594" s="3"/>
    </row>
    <row r="4595" spans="5:6">
      <c r="E4595" s="3"/>
      <c r="F4595" s="3"/>
    </row>
    <row r="4596" spans="5:6">
      <c r="E4596" s="3"/>
      <c r="F4596" s="3"/>
    </row>
    <row r="4597" spans="5:6">
      <c r="E4597" s="3"/>
      <c r="F4597" s="3"/>
    </row>
    <row r="4598" spans="5:6">
      <c r="E4598" s="3"/>
      <c r="F4598" s="3"/>
    </row>
    <row r="4599" spans="5:6">
      <c r="E4599" s="3"/>
      <c r="F4599" s="3"/>
    </row>
    <row r="4600" spans="5:6">
      <c r="E4600" s="3"/>
      <c r="F4600" s="3"/>
    </row>
    <row r="4601" spans="5:6">
      <c r="E4601" s="3"/>
      <c r="F4601" s="3"/>
    </row>
    <row r="4602" spans="5:6">
      <c r="E4602" s="3"/>
      <c r="F4602" s="3"/>
    </row>
    <row r="4603" spans="5:6">
      <c r="E4603" s="3"/>
      <c r="F4603" s="3"/>
    </row>
    <row r="4604" spans="5:6">
      <c r="E4604" s="3"/>
      <c r="F4604" s="3"/>
    </row>
    <row r="4605" spans="5:6">
      <c r="E4605" s="3"/>
      <c r="F4605" s="3"/>
    </row>
    <row r="4606" spans="5:6">
      <c r="E4606" s="3"/>
      <c r="F4606" s="3"/>
    </row>
    <row r="4607" spans="5:6">
      <c r="E4607" s="3"/>
      <c r="F4607" s="3"/>
    </row>
    <row r="4608" spans="5:6">
      <c r="E4608" s="3"/>
      <c r="F4608" s="3"/>
    </row>
    <row r="4609" spans="5:6">
      <c r="E4609" s="3"/>
      <c r="F4609" s="3"/>
    </row>
    <row r="4610" spans="5:6">
      <c r="E4610" s="3"/>
      <c r="F4610" s="3"/>
    </row>
    <row r="4611" spans="5:6">
      <c r="E4611" s="3"/>
      <c r="F4611" s="3"/>
    </row>
    <row r="4612" spans="5:6">
      <c r="E4612" s="3"/>
      <c r="F4612" s="3"/>
    </row>
    <row r="4613" spans="5:6">
      <c r="E4613" s="3"/>
      <c r="F4613" s="3"/>
    </row>
    <row r="4614" spans="5:6">
      <c r="E4614" s="3"/>
      <c r="F4614" s="3"/>
    </row>
    <row r="4615" spans="5:6">
      <c r="E4615" s="3"/>
      <c r="F4615" s="3"/>
    </row>
    <row r="4616" spans="5:6">
      <c r="E4616" s="3"/>
      <c r="F4616" s="3"/>
    </row>
    <row r="4617" spans="5:6">
      <c r="E4617" s="3"/>
      <c r="F4617" s="3"/>
    </row>
    <row r="4618" spans="5:6">
      <c r="E4618" s="3"/>
      <c r="F4618" s="3"/>
    </row>
    <row r="4619" spans="5:6">
      <c r="E4619" s="3"/>
      <c r="F4619" s="3"/>
    </row>
    <row r="4620" spans="5:6">
      <c r="E4620" s="3"/>
      <c r="F4620" s="3"/>
    </row>
    <row r="4621" spans="5:6">
      <c r="E4621" s="3"/>
      <c r="F4621" s="3"/>
    </row>
    <row r="4622" spans="5:6">
      <c r="E4622" s="3"/>
      <c r="F4622" s="3"/>
    </row>
    <row r="4623" spans="5:6">
      <c r="E4623" s="3"/>
      <c r="F4623" s="3"/>
    </row>
    <row r="4624" spans="5:6">
      <c r="E4624" s="3"/>
      <c r="F4624" s="3"/>
    </row>
    <row r="4625" spans="5:6">
      <c r="E4625" s="3"/>
      <c r="F4625" s="3"/>
    </row>
    <row r="4626" spans="5:6">
      <c r="E4626" s="3"/>
      <c r="F4626" s="3"/>
    </row>
    <row r="4627" spans="5:6">
      <c r="E4627" s="3"/>
      <c r="F4627" s="3"/>
    </row>
    <row r="4628" spans="5:6">
      <c r="E4628" s="3"/>
      <c r="F4628" s="3"/>
    </row>
    <row r="4629" spans="5:6">
      <c r="E4629" s="3"/>
      <c r="F4629" s="3"/>
    </row>
    <row r="4630" spans="5:6">
      <c r="E4630" s="3"/>
      <c r="F4630" s="3"/>
    </row>
    <row r="4631" spans="5:6">
      <c r="E4631" s="3"/>
      <c r="F4631" s="3"/>
    </row>
    <row r="4632" spans="5:6">
      <c r="E4632" s="3"/>
      <c r="F4632" s="3"/>
    </row>
    <row r="4633" spans="5:6">
      <c r="E4633" s="3"/>
      <c r="F4633" s="3"/>
    </row>
    <row r="4634" spans="5:6">
      <c r="E4634" s="3"/>
      <c r="F4634" s="3"/>
    </row>
    <row r="4635" spans="5:6">
      <c r="E4635" s="3"/>
      <c r="F4635" s="3"/>
    </row>
    <row r="4636" spans="5:6">
      <c r="E4636" s="3"/>
      <c r="F4636" s="3"/>
    </row>
    <row r="4637" spans="5:6">
      <c r="E4637" s="3"/>
      <c r="F4637" s="3"/>
    </row>
    <row r="4638" spans="5:6">
      <c r="E4638" s="3"/>
      <c r="F4638" s="3"/>
    </row>
    <row r="4639" spans="5:6">
      <c r="E4639" s="3"/>
      <c r="F4639" s="3"/>
    </row>
    <row r="4640" spans="5:6">
      <c r="E4640" s="3"/>
      <c r="F4640" s="3"/>
    </row>
    <row r="4641" spans="5:6">
      <c r="E4641" s="3"/>
      <c r="F4641" s="3"/>
    </row>
    <row r="4642" spans="5:6">
      <c r="E4642" s="3"/>
      <c r="F4642" s="3"/>
    </row>
    <row r="4643" spans="5:6">
      <c r="E4643" s="3"/>
      <c r="F4643" s="3"/>
    </row>
    <row r="4644" spans="5:6">
      <c r="E4644" s="3"/>
      <c r="F4644" s="3"/>
    </row>
    <row r="4645" spans="5:6">
      <c r="E4645" s="3"/>
      <c r="F4645" s="3"/>
    </row>
    <row r="4646" spans="5:6">
      <c r="E4646" s="3"/>
      <c r="F4646" s="3"/>
    </row>
    <row r="4647" spans="5:6">
      <c r="E4647" s="3"/>
      <c r="F4647" s="3"/>
    </row>
    <row r="4648" spans="5:6">
      <c r="E4648" s="3"/>
      <c r="F4648" s="3"/>
    </row>
    <row r="4649" spans="5:6">
      <c r="E4649" s="3"/>
      <c r="F4649" s="3"/>
    </row>
    <row r="4650" spans="5:6">
      <c r="E4650" s="3"/>
      <c r="F4650" s="3"/>
    </row>
    <row r="4651" spans="5:6">
      <c r="E4651" s="3"/>
      <c r="F4651" s="3"/>
    </row>
    <row r="4652" spans="5:6">
      <c r="E4652" s="3"/>
      <c r="F4652" s="3"/>
    </row>
    <row r="4653" spans="5:6">
      <c r="E4653" s="3"/>
      <c r="F4653" s="3"/>
    </row>
    <row r="4654" spans="5:6">
      <c r="E4654" s="3"/>
      <c r="F4654" s="3"/>
    </row>
    <row r="4655" spans="5:6">
      <c r="E4655" s="3"/>
      <c r="F4655" s="3"/>
    </row>
    <row r="4656" spans="5:6">
      <c r="E4656" s="3"/>
      <c r="F4656" s="3"/>
    </row>
    <row r="4657" spans="5:6">
      <c r="E4657" s="3"/>
      <c r="F4657" s="3"/>
    </row>
    <row r="4658" spans="5:6">
      <c r="E4658" s="3"/>
      <c r="F4658" s="3"/>
    </row>
    <row r="4659" spans="5:6">
      <c r="E4659" s="3"/>
      <c r="F4659" s="3"/>
    </row>
    <row r="4660" spans="5:6">
      <c r="E4660" s="3"/>
      <c r="F4660" s="3"/>
    </row>
    <row r="4661" spans="5:6">
      <c r="E4661" s="3"/>
      <c r="F4661" s="3"/>
    </row>
    <row r="4662" spans="5:6">
      <c r="E4662" s="3"/>
      <c r="F4662" s="3"/>
    </row>
    <row r="4663" spans="5:6">
      <c r="E4663" s="3"/>
      <c r="F4663" s="3"/>
    </row>
    <row r="4664" spans="5:6">
      <c r="E4664" s="3"/>
      <c r="F4664" s="3"/>
    </row>
    <row r="4665" spans="5:6">
      <c r="E4665" s="3"/>
      <c r="F4665" s="3"/>
    </row>
    <row r="4666" spans="5:6">
      <c r="E4666" s="3"/>
      <c r="F4666" s="3"/>
    </row>
    <row r="4667" spans="5:6">
      <c r="E4667" s="3"/>
      <c r="F4667" s="3"/>
    </row>
    <row r="4668" spans="5:6">
      <c r="E4668" s="3"/>
      <c r="F4668" s="3"/>
    </row>
    <row r="4669" spans="5:6">
      <c r="E4669" s="3"/>
      <c r="F4669" s="3"/>
    </row>
    <row r="4670" spans="5:6">
      <c r="E4670" s="3"/>
      <c r="F4670" s="3"/>
    </row>
    <row r="4671" spans="5:6">
      <c r="E4671" s="3"/>
      <c r="F4671" s="3"/>
    </row>
    <row r="4672" spans="5:6">
      <c r="E4672" s="3"/>
      <c r="F4672" s="3"/>
    </row>
    <row r="4673" spans="5:6">
      <c r="E4673" s="3"/>
      <c r="F4673" s="3"/>
    </row>
    <row r="4674" spans="5:6">
      <c r="E4674" s="3"/>
      <c r="F4674" s="3"/>
    </row>
    <row r="4675" spans="5:6">
      <c r="E4675" s="3"/>
      <c r="F4675" s="3"/>
    </row>
    <row r="4676" spans="5:6">
      <c r="E4676" s="3"/>
      <c r="F4676" s="3"/>
    </row>
    <row r="4677" spans="5:6">
      <c r="E4677" s="3"/>
      <c r="F4677" s="3"/>
    </row>
    <row r="4678" spans="5:6">
      <c r="E4678" s="3"/>
      <c r="F4678" s="3"/>
    </row>
    <row r="4679" spans="5:6">
      <c r="E4679" s="3"/>
      <c r="F4679" s="3"/>
    </row>
    <row r="4680" spans="5:6">
      <c r="E4680" s="3"/>
      <c r="F4680" s="3"/>
    </row>
    <row r="4681" spans="5:6">
      <c r="E4681" s="3"/>
      <c r="F4681" s="3"/>
    </row>
    <row r="4682" spans="5:6">
      <c r="E4682" s="3"/>
      <c r="F4682" s="3"/>
    </row>
    <row r="4683" spans="5:6">
      <c r="E4683" s="3"/>
      <c r="F4683" s="3"/>
    </row>
    <row r="4684" spans="5:6">
      <c r="E4684" s="3"/>
      <c r="F4684" s="3"/>
    </row>
    <row r="4685" spans="5:6">
      <c r="E4685" s="3"/>
      <c r="F4685" s="3"/>
    </row>
    <row r="4686" spans="5:6">
      <c r="E4686" s="3"/>
      <c r="F4686" s="3"/>
    </row>
    <row r="4687" spans="5:6">
      <c r="E4687" s="3"/>
      <c r="F4687" s="3"/>
    </row>
    <row r="4688" spans="5:6">
      <c r="E4688" s="3"/>
      <c r="F4688" s="3"/>
    </row>
    <row r="4689" spans="5:6">
      <c r="E4689" s="3"/>
      <c r="F4689" s="3"/>
    </row>
    <row r="4690" spans="5:6">
      <c r="E4690" s="3"/>
      <c r="F4690" s="3"/>
    </row>
    <row r="4691" spans="5:6">
      <c r="E4691" s="3"/>
      <c r="F4691" s="3"/>
    </row>
    <row r="4692" spans="5:6">
      <c r="E4692" s="3"/>
      <c r="F4692" s="3"/>
    </row>
    <row r="4693" spans="5:6">
      <c r="E4693" s="3"/>
      <c r="F4693" s="3"/>
    </row>
    <row r="4694" spans="5:6">
      <c r="E4694" s="3"/>
      <c r="F4694" s="3"/>
    </row>
    <row r="4695" spans="5:6">
      <c r="E4695" s="3"/>
      <c r="F4695" s="3"/>
    </row>
    <row r="4696" spans="5:6">
      <c r="E4696" s="3"/>
      <c r="F4696" s="3"/>
    </row>
    <row r="4697" spans="5:6">
      <c r="E4697" s="3"/>
      <c r="F4697" s="3"/>
    </row>
    <row r="4698" spans="5:6">
      <c r="E4698" s="3"/>
      <c r="F4698" s="3"/>
    </row>
    <row r="4699" spans="5:6">
      <c r="E4699" s="3"/>
      <c r="F4699" s="3"/>
    </row>
    <row r="4700" spans="5:6">
      <c r="E4700" s="3"/>
      <c r="F4700" s="3"/>
    </row>
    <row r="4701" spans="5:6">
      <c r="E4701" s="3"/>
      <c r="F4701" s="3"/>
    </row>
    <row r="4702" spans="5:6">
      <c r="E4702" s="3"/>
      <c r="F4702" s="3"/>
    </row>
    <row r="4703" spans="5:6">
      <c r="E4703" s="3"/>
      <c r="F4703" s="3"/>
    </row>
    <row r="4704" spans="5:6">
      <c r="E4704" s="3"/>
      <c r="F4704" s="3"/>
    </row>
    <row r="4705" spans="5:6">
      <c r="E4705" s="3"/>
      <c r="F4705" s="3"/>
    </row>
    <row r="4706" spans="5:6">
      <c r="E4706" s="3"/>
      <c r="F4706" s="3"/>
    </row>
    <row r="4707" spans="5:6">
      <c r="E4707" s="3"/>
      <c r="F4707" s="3"/>
    </row>
    <row r="4708" spans="5:6">
      <c r="E4708" s="3"/>
      <c r="F4708" s="3"/>
    </row>
    <row r="4709" spans="5:6">
      <c r="E4709" s="3"/>
      <c r="F4709" s="3"/>
    </row>
    <row r="4710" spans="5:6">
      <c r="E4710" s="3"/>
      <c r="F4710" s="3"/>
    </row>
    <row r="4711" spans="5:6">
      <c r="E4711" s="3"/>
      <c r="F4711" s="3"/>
    </row>
    <row r="4712" spans="5:6">
      <c r="E4712" s="3"/>
      <c r="F4712" s="3"/>
    </row>
    <row r="4713" spans="5:6">
      <c r="E4713" s="3"/>
      <c r="F4713" s="3"/>
    </row>
    <row r="4714" spans="5:6">
      <c r="E4714" s="3"/>
      <c r="F4714" s="3"/>
    </row>
    <row r="4715" spans="5:6">
      <c r="E4715" s="3"/>
      <c r="F4715" s="3"/>
    </row>
    <row r="4716" spans="5:6">
      <c r="E4716" s="3"/>
      <c r="F4716" s="3"/>
    </row>
    <row r="4717" spans="5:6">
      <c r="E4717" s="3"/>
      <c r="F4717" s="3"/>
    </row>
    <row r="4718" spans="5:6">
      <c r="E4718" s="3"/>
      <c r="F4718" s="3"/>
    </row>
    <row r="4719" spans="5:6">
      <c r="E4719" s="3"/>
      <c r="F4719" s="3"/>
    </row>
    <row r="4720" spans="5:6">
      <c r="E4720" s="3"/>
      <c r="F4720" s="3"/>
    </row>
    <row r="4721" spans="5:6">
      <c r="E4721" s="3"/>
      <c r="F4721" s="3"/>
    </row>
    <row r="4722" spans="5:6">
      <c r="E4722" s="3"/>
      <c r="F4722" s="3"/>
    </row>
    <row r="4723" spans="5:6">
      <c r="E4723" s="3"/>
      <c r="F4723" s="3"/>
    </row>
    <row r="4724" spans="5:6">
      <c r="E4724" s="3"/>
      <c r="F4724" s="3"/>
    </row>
    <row r="4725" spans="5:6">
      <c r="E4725" s="3"/>
      <c r="F4725" s="3"/>
    </row>
    <row r="4726" spans="5:6">
      <c r="E4726" s="3"/>
      <c r="F4726" s="3"/>
    </row>
    <row r="4727" spans="5:6">
      <c r="E4727" s="3"/>
      <c r="F4727" s="3"/>
    </row>
    <row r="4728" spans="5:6">
      <c r="E4728" s="3"/>
      <c r="F4728" s="3"/>
    </row>
    <row r="4729" spans="5:6">
      <c r="E4729" s="3"/>
      <c r="F4729" s="3"/>
    </row>
    <row r="4730" spans="5:6">
      <c r="E4730" s="3"/>
      <c r="F4730" s="3"/>
    </row>
    <row r="4731" spans="5:6">
      <c r="E4731" s="3"/>
      <c r="F4731" s="3"/>
    </row>
    <row r="4732" spans="5:6">
      <c r="E4732" s="3"/>
      <c r="F4732" s="3"/>
    </row>
    <row r="4733" spans="5:6">
      <c r="E4733" s="3"/>
      <c r="F4733" s="3"/>
    </row>
    <row r="4734" spans="5:6">
      <c r="E4734" s="3"/>
      <c r="F4734" s="3"/>
    </row>
    <row r="4735" spans="5:6">
      <c r="E4735" s="3"/>
      <c r="F4735" s="3"/>
    </row>
    <row r="4736" spans="5:6">
      <c r="E4736" s="3"/>
      <c r="F4736" s="3"/>
    </row>
    <row r="4737" spans="5:6">
      <c r="E4737" s="3"/>
      <c r="F4737" s="3"/>
    </row>
    <row r="4738" spans="5:6">
      <c r="E4738" s="3"/>
      <c r="F4738" s="3"/>
    </row>
    <row r="4739" spans="5:6">
      <c r="E4739" s="3"/>
      <c r="F4739" s="3"/>
    </row>
    <row r="4740" spans="5:6">
      <c r="E4740" s="3"/>
      <c r="F4740" s="3"/>
    </row>
    <row r="4741" spans="5:6">
      <c r="E4741" s="3"/>
      <c r="F4741" s="3"/>
    </row>
    <row r="4742" spans="5:6">
      <c r="E4742" s="3"/>
      <c r="F4742" s="3"/>
    </row>
    <row r="4743" spans="5:6">
      <c r="E4743" s="3"/>
      <c r="F4743" s="3"/>
    </row>
    <row r="4744" spans="5:6">
      <c r="E4744" s="3"/>
      <c r="F4744" s="3"/>
    </row>
    <row r="4745" spans="5:6">
      <c r="E4745" s="3"/>
      <c r="F4745" s="3"/>
    </row>
    <row r="4746" spans="5:6">
      <c r="E4746" s="3"/>
      <c r="F4746" s="3"/>
    </row>
    <row r="4747" spans="5:6">
      <c r="E4747" s="3"/>
      <c r="F4747" s="3"/>
    </row>
    <row r="4748" spans="5:6">
      <c r="E4748" s="3"/>
      <c r="F4748" s="3"/>
    </row>
    <row r="4749" spans="5:6">
      <c r="E4749" s="3"/>
      <c r="F4749" s="3"/>
    </row>
    <row r="4750" spans="5:6">
      <c r="E4750" s="3"/>
      <c r="F4750" s="3"/>
    </row>
    <row r="4751" spans="5:6">
      <c r="E4751" s="3"/>
      <c r="F4751" s="3"/>
    </row>
    <row r="4752" spans="5:6">
      <c r="E4752" s="3"/>
      <c r="F4752" s="3"/>
    </row>
    <row r="4753" spans="5:6">
      <c r="E4753" s="3"/>
      <c r="F4753" s="3"/>
    </row>
    <row r="4754" spans="5:6">
      <c r="E4754" s="3"/>
      <c r="F4754" s="3"/>
    </row>
    <row r="4755" spans="5:6">
      <c r="E4755" s="3"/>
      <c r="F4755" s="3"/>
    </row>
    <row r="4756" spans="5:6">
      <c r="E4756" s="3"/>
      <c r="F4756" s="3"/>
    </row>
    <row r="4757" spans="5:6">
      <c r="E4757" s="3"/>
      <c r="F4757" s="3"/>
    </row>
    <row r="4758" spans="5:6">
      <c r="E4758" s="3"/>
      <c r="F4758" s="3"/>
    </row>
    <row r="4759" spans="5:6">
      <c r="E4759" s="3"/>
      <c r="F4759" s="3"/>
    </row>
    <row r="4760" spans="5:6">
      <c r="E4760" s="3"/>
      <c r="F4760" s="3"/>
    </row>
    <row r="4761" spans="5:6">
      <c r="E4761" s="3"/>
      <c r="F4761" s="3"/>
    </row>
    <row r="4762" spans="5:6">
      <c r="E4762" s="3"/>
      <c r="F4762" s="3"/>
    </row>
    <row r="4763" spans="5:6">
      <c r="E4763" s="3"/>
      <c r="F4763" s="3"/>
    </row>
    <row r="4764" spans="5:6">
      <c r="E4764" s="3"/>
      <c r="F4764" s="3"/>
    </row>
    <row r="4765" spans="5:6">
      <c r="E4765" s="3"/>
      <c r="F4765" s="3"/>
    </row>
    <row r="4766" spans="5:6">
      <c r="E4766" s="3"/>
      <c r="F4766" s="3"/>
    </row>
    <row r="4767" spans="5:6">
      <c r="E4767" s="3"/>
      <c r="F4767" s="3"/>
    </row>
    <row r="4768" spans="5:6">
      <c r="E4768" s="3"/>
      <c r="F4768" s="3"/>
    </row>
    <row r="4769" spans="5:6">
      <c r="E4769" s="3"/>
      <c r="F4769" s="3"/>
    </row>
    <row r="4770" spans="5:6">
      <c r="E4770" s="3"/>
      <c r="F4770" s="3"/>
    </row>
    <row r="4771" spans="5:6">
      <c r="E4771" s="3"/>
      <c r="F4771" s="3"/>
    </row>
    <row r="4772" spans="5:6">
      <c r="E4772" s="3"/>
      <c r="F4772" s="3"/>
    </row>
    <row r="4773" spans="5:6">
      <c r="E4773" s="3"/>
      <c r="F4773" s="3"/>
    </row>
    <row r="4774" spans="5:6">
      <c r="E4774" s="3"/>
      <c r="F4774" s="3"/>
    </row>
    <row r="4775" spans="5:6">
      <c r="E4775" s="3"/>
      <c r="F4775" s="3"/>
    </row>
    <row r="4776" spans="5:6">
      <c r="E4776" s="3"/>
      <c r="F4776" s="3"/>
    </row>
    <row r="4777" spans="5:6">
      <c r="E4777" s="3"/>
      <c r="F4777" s="3"/>
    </row>
    <row r="4778" spans="5:6">
      <c r="E4778" s="3"/>
      <c r="F4778" s="3"/>
    </row>
    <row r="4779" spans="5:6">
      <c r="E4779" s="3"/>
      <c r="F4779" s="3"/>
    </row>
    <row r="4780" spans="5:6">
      <c r="E4780" s="3"/>
      <c r="F4780" s="3"/>
    </row>
    <row r="4781" spans="5:6">
      <c r="E4781" s="3"/>
      <c r="F4781" s="3"/>
    </row>
    <row r="4782" spans="5:6">
      <c r="E4782" s="3"/>
      <c r="F4782" s="3"/>
    </row>
    <row r="4783" spans="5:6">
      <c r="E4783" s="3"/>
      <c r="F4783" s="3"/>
    </row>
    <row r="4784" spans="5:6">
      <c r="E4784" s="3"/>
      <c r="F4784" s="3"/>
    </row>
    <row r="4785" spans="5:6">
      <c r="E4785" s="3"/>
      <c r="F4785" s="3"/>
    </row>
    <row r="4786" spans="5:6">
      <c r="E4786" s="3"/>
      <c r="F4786" s="3"/>
    </row>
    <row r="4787" spans="5:6">
      <c r="E4787" s="3"/>
      <c r="F4787" s="3"/>
    </row>
    <row r="4788" spans="5:6">
      <c r="E4788" s="3"/>
      <c r="F4788" s="3"/>
    </row>
    <row r="4789" spans="5:6">
      <c r="E4789" s="3"/>
      <c r="F4789" s="3"/>
    </row>
    <row r="4790" spans="5:6">
      <c r="E4790" s="3"/>
      <c r="F4790" s="3"/>
    </row>
    <row r="4791" spans="5:6">
      <c r="E4791" s="3"/>
      <c r="F4791" s="3"/>
    </row>
    <row r="4792" spans="5:6">
      <c r="E4792" s="3"/>
      <c r="F4792" s="3"/>
    </row>
    <row r="4793" spans="5:6">
      <c r="E4793" s="3"/>
      <c r="F4793" s="3"/>
    </row>
    <row r="4794" spans="5:6">
      <c r="E4794" s="3"/>
      <c r="F4794" s="3"/>
    </row>
    <row r="4795" spans="5:6">
      <c r="E4795" s="3"/>
      <c r="F4795" s="3"/>
    </row>
    <row r="4796" spans="5:6">
      <c r="E4796" s="3"/>
      <c r="F4796" s="3"/>
    </row>
    <row r="4797" spans="5:6">
      <c r="E4797" s="3"/>
      <c r="F4797" s="3"/>
    </row>
    <row r="4798" spans="5:6">
      <c r="E4798" s="3"/>
      <c r="F4798" s="3"/>
    </row>
    <row r="4799" spans="5:6">
      <c r="E4799" s="3"/>
      <c r="F4799" s="3"/>
    </row>
    <row r="4800" spans="5:6">
      <c r="E4800" s="3"/>
      <c r="F4800" s="3"/>
    </row>
    <row r="4801" spans="5:6">
      <c r="E4801" s="3"/>
      <c r="F4801" s="3"/>
    </row>
    <row r="4802" spans="5:6">
      <c r="E4802" s="3"/>
      <c r="F4802" s="3"/>
    </row>
    <row r="4803" spans="5:6">
      <c r="E4803" s="3"/>
      <c r="F4803" s="3"/>
    </row>
    <row r="4804" spans="5:6">
      <c r="E4804" s="3"/>
      <c r="F4804" s="3"/>
    </row>
    <row r="4805" spans="5:6">
      <c r="E4805" s="3"/>
      <c r="F4805" s="3"/>
    </row>
    <row r="4806" spans="5:6">
      <c r="E4806" s="3"/>
      <c r="F4806" s="3"/>
    </row>
    <row r="4807" spans="5:6">
      <c r="E4807" s="3"/>
      <c r="F4807" s="3"/>
    </row>
    <row r="4808" spans="5:6">
      <c r="E4808" s="3"/>
      <c r="F4808" s="3"/>
    </row>
    <row r="4809" spans="5:6">
      <c r="E4809" s="3"/>
      <c r="F4809" s="3"/>
    </row>
    <row r="4810" spans="5:6">
      <c r="E4810" s="3"/>
      <c r="F4810" s="3"/>
    </row>
    <row r="4811" spans="5:6">
      <c r="E4811" s="3"/>
      <c r="F4811" s="3"/>
    </row>
    <row r="4812" spans="5:6">
      <c r="E4812" s="3"/>
      <c r="F4812" s="3"/>
    </row>
    <row r="4813" spans="5:6">
      <c r="E4813" s="3"/>
      <c r="F4813" s="3"/>
    </row>
    <row r="4814" spans="5:6">
      <c r="E4814" s="3"/>
      <c r="F4814" s="3"/>
    </row>
    <row r="4815" spans="5:6">
      <c r="E4815" s="3"/>
      <c r="F4815" s="3"/>
    </row>
    <row r="4816" spans="5:6">
      <c r="E4816" s="3"/>
      <c r="F4816" s="3"/>
    </row>
    <row r="4817" spans="5:6">
      <c r="E4817" s="3"/>
      <c r="F4817" s="3"/>
    </row>
    <row r="4818" spans="5:6">
      <c r="E4818" s="3"/>
      <c r="F4818" s="3"/>
    </row>
    <row r="4819" spans="5:6">
      <c r="E4819" s="3"/>
      <c r="F4819" s="3"/>
    </row>
    <row r="4820" spans="5:6">
      <c r="E4820" s="3"/>
      <c r="F4820" s="3"/>
    </row>
    <row r="4821" spans="5:6">
      <c r="E4821" s="3"/>
      <c r="F4821" s="3"/>
    </row>
    <row r="4822" spans="5:6">
      <c r="E4822" s="3"/>
      <c r="F4822" s="3"/>
    </row>
    <row r="4823" spans="5:6">
      <c r="E4823" s="3"/>
      <c r="F4823" s="3"/>
    </row>
    <row r="4824" spans="5:6">
      <c r="E4824" s="3"/>
      <c r="F4824" s="3"/>
    </row>
    <row r="4825" spans="5:6">
      <c r="E4825" s="3"/>
      <c r="F4825" s="3"/>
    </row>
    <row r="4826" spans="5:6">
      <c r="E4826" s="3"/>
      <c r="F4826" s="3"/>
    </row>
    <row r="4827" spans="5:6">
      <c r="E4827" s="3"/>
      <c r="F4827" s="3"/>
    </row>
    <row r="4828" spans="5:6">
      <c r="E4828" s="3"/>
      <c r="F4828" s="3"/>
    </row>
    <row r="4829" spans="5:6">
      <c r="E4829" s="3"/>
      <c r="F4829" s="3"/>
    </row>
    <row r="4830" spans="5:6">
      <c r="E4830" s="3"/>
      <c r="F4830" s="3"/>
    </row>
    <row r="4831" spans="5:6">
      <c r="E4831" s="3"/>
      <c r="F4831" s="3"/>
    </row>
    <row r="4832" spans="5:6">
      <c r="E4832" s="3"/>
      <c r="F4832" s="3"/>
    </row>
    <row r="4833" spans="5:6">
      <c r="E4833" s="3"/>
      <c r="F4833" s="3"/>
    </row>
    <row r="4834" spans="5:6">
      <c r="E4834" s="3"/>
      <c r="F4834" s="3"/>
    </row>
    <row r="4835" spans="5:6">
      <c r="E4835" s="3"/>
      <c r="F4835" s="3"/>
    </row>
    <row r="4836" spans="5:6">
      <c r="E4836" s="3"/>
      <c r="F4836" s="3"/>
    </row>
    <row r="4837" spans="5:6">
      <c r="E4837" s="3"/>
      <c r="F4837" s="3"/>
    </row>
    <row r="4838" spans="5:6">
      <c r="E4838" s="3"/>
      <c r="F4838" s="3"/>
    </row>
    <row r="4839" spans="5:6">
      <c r="E4839" s="3"/>
      <c r="F4839" s="3"/>
    </row>
    <row r="4840" spans="5:6">
      <c r="E4840" s="3"/>
      <c r="F4840" s="3"/>
    </row>
    <row r="4841" spans="5:6">
      <c r="E4841" s="3"/>
      <c r="F4841" s="3"/>
    </row>
    <row r="4842" spans="5:6">
      <c r="E4842" s="3"/>
      <c r="F4842" s="3"/>
    </row>
    <row r="4843" spans="5:6">
      <c r="E4843" s="3"/>
      <c r="F4843" s="3"/>
    </row>
    <row r="4844" spans="5:6">
      <c r="E4844" s="3"/>
      <c r="F4844" s="3"/>
    </row>
    <row r="4845" spans="5:6">
      <c r="E4845" s="3"/>
      <c r="F4845" s="3"/>
    </row>
    <row r="4846" spans="5:6">
      <c r="E4846" s="3"/>
      <c r="F4846" s="3"/>
    </row>
    <row r="4847" spans="5:6">
      <c r="E4847" s="3"/>
      <c r="F4847" s="3"/>
    </row>
    <row r="4848" spans="5:6">
      <c r="E4848" s="3"/>
      <c r="F4848" s="3"/>
    </row>
    <row r="4849" spans="5:6">
      <c r="E4849" s="3"/>
      <c r="F4849" s="3"/>
    </row>
    <row r="4850" spans="5:6">
      <c r="E4850" s="3"/>
      <c r="F4850" s="3"/>
    </row>
    <row r="4851" spans="5:6">
      <c r="E4851" s="3"/>
      <c r="F4851" s="3"/>
    </row>
    <row r="4852" spans="5:6">
      <c r="E4852" s="3"/>
      <c r="F4852" s="3"/>
    </row>
    <row r="4853" spans="5:6">
      <c r="E4853" s="3"/>
      <c r="F4853" s="3"/>
    </row>
    <row r="4854" spans="5:6">
      <c r="E4854" s="3"/>
      <c r="F4854" s="3"/>
    </row>
    <row r="4855" spans="5:6">
      <c r="E4855" s="3"/>
      <c r="F4855" s="3"/>
    </row>
    <row r="4856" spans="5:6">
      <c r="E4856" s="3"/>
      <c r="F4856" s="3"/>
    </row>
    <row r="4857" spans="5:6">
      <c r="E4857" s="3"/>
      <c r="F4857" s="3"/>
    </row>
    <row r="4858" spans="5:6">
      <c r="E4858" s="3"/>
      <c r="F4858" s="3"/>
    </row>
    <row r="4859" spans="5:6">
      <c r="E4859" s="3"/>
      <c r="F4859" s="3"/>
    </row>
    <row r="4860" spans="5:6">
      <c r="E4860" s="3"/>
      <c r="F4860" s="3"/>
    </row>
    <row r="4861" spans="5:6">
      <c r="E4861" s="3"/>
      <c r="F4861" s="3"/>
    </row>
    <row r="4862" spans="5:6">
      <c r="E4862" s="3"/>
      <c r="F4862" s="3"/>
    </row>
    <row r="4863" spans="5:6">
      <c r="E4863" s="3"/>
      <c r="F4863" s="3"/>
    </row>
    <row r="4864" spans="5:6">
      <c r="E4864" s="3"/>
      <c r="F4864" s="3"/>
    </row>
    <row r="4865" spans="5:6">
      <c r="E4865" s="3"/>
      <c r="F4865" s="3"/>
    </row>
    <row r="4866" spans="5:6">
      <c r="E4866" s="3"/>
      <c r="F4866" s="3"/>
    </row>
    <row r="4867" spans="5:6">
      <c r="E4867" s="3"/>
      <c r="F4867" s="3"/>
    </row>
    <row r="4868" spans="5:6">
      <c r="E4868" s="3"/>
      <c r="F4868" s="3"/>
    </row>
    <row r="4869" spans="5:6">
      <c r="E4869" s="3"/>
      <c r="F4869" s="3"/>
    </row>
    <row r="4870" spans="5:6">
      <c r="E4870" s="3"/>
      <c r="F4870" s="3"/>
    </row>
    <row r="4871" spans="5:6">
      <c r="E4871" s="3"/>
      <c r="F4871" s="3"/>
    </row>
    <row r="4872" spans="5:6">
      <c r="E4872" s="3"/>
      <c r="F4872" s="3"/>
    </row>
    <row r="4873" spans="5:6">
      <c r="E4873" s="3"/>
      <c r="F4873" s="3"/>
    </row>
    <row r="4874" spans="5:6">
      <c r="E4874" s="3"/>
      <c r="F4874" s="3"/>
    </row>
    <row r="4875" spans="5:6">
      <c r="E4875" s="3"/>
      <c r="F4875" s="3"/>
    </row>
    <row r="4876" spans="5:6">
      <c r="E4876" s="3"/>
      <c r="F4876" s="3"/>
    </row>
    <row r="4877" spans="5:6">
      <c r="E4877" s="3"/>
      <c r="F4877" s="3"/>
    </row>
    <row r="4878" spans="5:6">
      <c r="E4878" s="3"/>
      <c r="F4878" s="3"/>
    </row>
    <row r="4879" spans="5:6">
      <c r="E4879" s="3"/>
      <c r="F4879" s="3"/>
    </row>
    <row r="4880" spans="5:6">
      <c r="E4880" s="3"/>
      <c r="F4880" s="3"/>
    </row>
    <row r="4881" spans="5:6">
      <c r="E4881" s="3"/>
      <c r="F4881" s="3"/>
    </row>
    <row r="4882" spans="5:6">
      <c r="E4882" s="3"/>
      <c r="F4882" s="3"/>
    </row>
    <row r="4883" spans="5:6">
      <c r="E4883" s="3"/>
      <c r="F4883" s="3"/>
    </row>
    <row r="4884" spans="5:6">
      <c r="E4884" s="3"/>
      <c r="F4884" s="3"/>
    </row>
    <row r="4885" spans="5:6">
      <c r="E4885" s="3"/>
      <c r="F4885" s="3"/>
    </row>
    <row r="4886" spans="5:6">
      <c r="E4886" s="3"/>
      <c r="F4886" s="3"/>
    </row>
    <row r="4887" spans="5:6">
      <c r="E4887" s="3"/>
      <c r="F4887" s="3"/>
    </row>
    <row r="4888" spans="5:6">
      <c r="E4888" s="3"/>
      <c r="F4888" s="3"/>
    </row>
    <row r="4889" spans="5:6">
      <c r="E4889" s="3"/>
      <c r="F4889" s="3"/>
    </row>
    <row r="4890" spans="5:6">
      <c r="E4890" s="3"/>
      <c r="F4890" s="3"/>
    </row>
    <row r="4891" spans="5:6">
      <c r="E4891" s="3"/>
      <c r="F4891" s="3"/>
    </row>
    <row r="4892" spans="5:6">
      <c r="E4892" s="3"/>
      <c r="F4892" s="3"/>
    </row>
    <row r="4893" spans="5:6">
      <c r="E4893" s="3"/>
      <c r="F4893" s="3"/>
    </row>
    <row r="4894" spans="5:6">
      <c r="E4894" s="3"/>
      <c r="F4894" s="3"/>
    </row>
    <row r="4895" spans="5:6">
      <c r="E4895" s="3"/>
      <c r="F4895" s="3"/>
    </row>
    <row r="4896" spans="5:6">
      <c r="E4896" s="3"/>
      <c r="F4896" s="3"/>
    </row>
    <row r="4897" spans="5:6">
      <c r="E4897" s="3"/>
      <c r="F4897" s="3"/>
    </row>
    <row r="4898" spans="5:6">
      <c r="E4898" s="3"/>
      <c r="F4898" s="3"/>
    </row>
    <row r="4899" spans="5:6">
      <c r="E4899" s="3"/>
      <c r="F4899" s="3"/>
    </row>
    <row r="4900" spans="5:6">
      <c r="E4900" s="3"/>
      <c r="F4900" s="3"/>
    </row>
    <row r="4901" spans="5:6">
      <c r="E4901" s="3"/>
      <c r="F4901" s="3"/>
    </row>
    <row r="4902" spans="5:6">
      <c r="E4902" s="3"/>
      <c r="F4902" s="3"/>
    </row>
    <row r="4903" spans="5:6">
      <c r="E4903" s="3"/>
      <c r="F4903" s="3"/>
    </row>
    <row r="4904" spans="5:6">
      <c r="E4904" s="3"/>
      <c r="F4904" s="3"/>
    </row>
    <row r="4905" spans="5:6">
      <c r="E4905" s="3"/>
      <c r="F4905" s="3"/>
    </row>
    <row r="4906" spans="5:6">
      <c r="E4906" s="3"/>
      <c r="F4906" s="3"/>
    </row>
    <row r="4907" spans="5:6">
      <c r="E4907" s="3"/>
      <c r="F4907" s="3"/>
    </row>
    <row r="4908" spans="5:6">
      <c r="E4908" s="3"/>
      <c r="F4908" s="3"/>
    </row>
    <row r="4909" spans="5:6">
      <c r="E4909" s="3"/>
      <c r="F4909" s="3"/>
    </row>
    <row r="4910" spans="5:6">
      <c r="E4910" s="3"/>
      <c r="F4910" s="3"/>
    </row>
    <row r="4911" spans="5:6">
      <c r="E4911" s="3"/>
      <c r="F4911" s="3"/>
    </row>
    <row r="4912" spans="5:6">
      <c r="E4912" s="3"/>
      <c r="F4912" s="3"/>
    </row>
    <row r="4913" spans="5:6">
      <c r="E4913" s="3"/>
      <c r="F4913" s="3"/>
    </row>
    <row r="4914" spans="5:6">
      <c r="E4914" s="3"/>
      <c r="F4914" s="3"/>
    </row>
    <row r="4915" spans="5:6">
      <c r="E4915" s="3"/>
      <c r="F4915" s="3"/>
    </row>
    <row r="4916" spans="5:6">
      <c r="E4916" s="3"/>
      <c r="F4916" s="3"/>
    </row>
    <row r="4917" spans="5:6">
      <c r="E4917" s="3"/>
      <c r="F4917" s="3"/>
    </row>
    <row r="4918" spans="5:6">
      <c r="E4918" s="3"/>
      <c r="F4918" s="3"/>
    </row>
    <row r="4919" spans="5:6">
      <c r="E4919" s="3"/>
      <c r="F4919" s="3"/>
    </row>
    <row r="4920" spans="5:6">
      <c r="E4920" s="3"/>
      <c r="F4920" s="3"/>
    </row>
    <row r="4921" spans="5:6">
      <c r="E4921" s="3"/>
      <c r="F4921" s="3"/>
    </row>
    <row r="4922" spans="5:6">
      <c r="E4922" s="3"/>
      <c r="F4922" s="3"/>
    </row>
    <row r="4923" spans="5:6">
      <c r="E4923" s="3"/>
      <c r="F4923" s="3"/>
    </row>
    <row r="4924" spans="5:6">
      <c r="E4924" s="3"/>
      <c r="F4924" s="3"/>
    </row>
    <row r="4925" spans="5:6">
      <c r="E4925" s="3"/>
      <c r="F4925" s="3"/>
    </row>
    <row r="4926" spans="5:6">
      <c r="E4926" s="3"/>
      <c r="F4926" s="3"/>
    </row>
    <row r="4927" spans="5:6">
      <c r="E4927" s="3"/>
      <c r="F4927" s="3"/>
    </row>
    <row r="4928" spans="5:6">
      <c r="E4928" s="3"/>
      <c r="F4928" s="3"/>
    </row>
    <row r="4929" spans="5:6">
      <c r="E4929" s="3"/>
      <c r="F4929" s="3"/>
    </row>
    <row r="4930" spans="5:6">
      <c r="E4930" s="3"/>
      <c r="F4930" s="3"/>
    </row>
    <row r="4931" spans="5:6">
      <c r="E4931" s="3"/>
      <c r="F4931" s="3"/>
    </row>
    <row r="4932" spans="5:6">
      <c r="E4932" s="3"/>
      <c r="F4932" s="3"/>
    </row>
    <row r="4933" spans="5:6">
      <c r="E4933" s="3"/>
      <c r="F4933" s="3"/>
    </row>
    <row r="4934" spans="5:6">
      <c r="E4934" s="3"/>
      <c r="F4934" s="3"/>
    </row>
    <row r="4935" spans="5:6">
      <c r="E4935" s="3"/>
      <c r="F4935" s="3"/>
    </row>
    <row r="4936" spans="5:6">
      <c r="E4936" s="3"/>
      <c r="F4936" s="3"/>
    </row>
    <row r="4937" spans="5:6">
      <c r="E4937" s="3"/>
      <c r="F4937" s="3"/>
    </row>
    <row r="4938" spans="5:6">
      <c r="E4938" s="3"/>
      <c r="F4938" s="3"/>
    </row>
    <row r="4939" spans="5:6">
      <c r="E4939" s="3"/>
      <c r="F4939" s="3"/>
    </row>
    <row r="4940" spans="5:6">
      <c r="E4940" s="3"/>
      <c r="F4940" s="3"/>
    </row>
    <row r="4941" spans="5:6">
      <c r="E4941" s="3"/>
      <c r="F4941" s="3"/>
    </row>
    <row r="4942" spans="5:6">
      <c r="E4942" s="3"/>
      <c r="F4942" s="3"/>
    </row>
    <row r="4943" spans="5:6">
      <c r="E4943" s="3"/>
      <c r="F4943" s="3"/>
    </row>
    <row r="4944" spans="5:6">
      <c r="E4944" s="3"/>
      <c r="F4944" s="3"/>
    </row>
    <row r="4945" spans="5:6">
      <c r="E4945" s="3"/>
      <c r="F4945" s="3"/>
    </row>
    <row r="4946" spans="5:6">
      <c r="E4946" s="3"/>
      <c r="F4946" s="3"/>
    </row>
    <row r="4947" spans="5:6">
      <c r="E4947" s="3"/>
      <c r="F4947" s="3"/>
    </row>
    <row r="4948" spans="5:6">
      <c r="E4948" s="3"/>
      <c r="F4948" s="3"/>
    </row>
    <row r="4949" spans="5:6">
      <c r="E4949" s="3"/>
      <c r="F4949" s="3"/>
    </row>
    <row r="4950" spans="5:6">
      <c r="E4950" s="3"/>
      <c r="F4950" s="3"/>
    </row>
    <row r="4951" spans="5:6">
      <c r="E4951" s="3"/>
      <c r="F4951" s="3"/>
    </row>
    <row r="4952" spans="5:6">
      <c r="E4952" s="3"/>
      <c r="F4952" s="3"/>
    </row>
    <row r="4953" spans="5:6">
      <c r="E4953" s="3"/>
      <c r="F4953" s="3"/>
    </row>
    <row r="4954" spans="5:6">
      <c r="E4954" s="3"/>
      <c r="F4954" s="3"/>
    </row>
    <row r="4955" spans="5:6">
      <c r="E4955" s="3"/>
      <c r="F4955" s="3"/>
    </row>
    <row r="4956" spans="5:6">
      <c r="E4956" s="3"/>
      <c r="F4956" s="3"/>
    </row>
    <row r="4957" spans="5:6">
      <c r="E4957" s="3"/>
      <c r="F4957" s="3"/>
    </row>
    <row r="4958" spans="5:6">
      <c r="E4958" s="3"/>
      <c r="F4958" s="3"/>
    </row>
    <row r="4959" spans="5:6">
      <c r="E4959" s="3"/>
      <c r="F4959" s="3"/>
    </row>
    <row r="4960" spans="5:6">
      <c r="E4960" s="3"/>
      <c r="F4960" s="3"/>
    </row>
    <row r="4961" spans="5:6">
      <c r="E4961" s="3"/>
      <c r="F4961" s="3"/>
    </row>
    <row r="4962" spans="5:6">
      <c r="E4962" s="3"/>
      <c r="F4962" s="3"/>
    </row>
    <row r="4963" spans="5:6">
      <c r="E4963" s="3"/>
      <c r="F4963" s="3"/>
    </row>
    <row r="4964" spans="5:6">
      <c r="E4964" s="3"/>
      <c r="F4964" s="3"/>
    </row>
    <row r="4965" spans="5:6">
      <c r="E4965" s="3"/>
      <c r="F4965" s="3"/>
    </row>
    <row r="4966" spans="5:6">
      <c r="E4966" s="3"/>
      <c r="F4966" s="3"/>
    </row>
    <row r="4967" spans="5:6">
      <c r="E4967" s="3"/>
      <c r="F4967" s="3"/>
    </row>
    <row r="4968" spans="5:6">
      <c r="E4968" s="3"/>
      <c r="F4968" s="3"/>
    </row>
    <row r="4969" spans="5:6">
      <c r="E4969" s="3"/>
      <c r="F4969" s="3"/>
    </row>
    <row r="4970" spans="5:6">
      <c r="E4970" s="3"/>
      <c r="F4970" s="3"/>
    </row>
    <row r="4971" spans="5:6">
      <c r="E4971" s="3"/>
      <c r="F4971" s="3"/>
    </row>
    <row r="4972" spans="5:6">
      <c r="E4972" s="3"/>
      <c r="F4972" s="3"/>
    </row>
    <row r="4973" spans="5:6">
      <c r="E4973" s="3"/>
      <c r="F4973" s="3"/>
    </row>
    <row r="4974" spans="5:6">
      <c r="E4974" s="3"/>
      <c r="F4974" s="3"/>
    </row>
    <row r="4975" spans="5:6">
      <c r="E4975" s="3"/>
      <c r="F4975" s="3"/>
    </row>
    <row r="4976" spans="5:6">
      <c r="E4976" s="3"/>
      <c r="F4976" s="3"/>
    </row>
    <row r="4977" spans="5:6">
      <c r="E4977" s="3"/>
      <c r="F4977" s="3"/>
    </row>
    <row r="4978" spans="5:6">
      <c r="E4978" s="3"/>
      <c r="F4978" s="3"/>
    </row>
    <row r="4979" spans="5:6">
      <c r="E4979" s="3"/>
      <c r="F4979" s="3"/>
    </row>
    <row r="4980" spans="5:6">
      <c r="E4980" s="3"/>
      <c r="F4980" s="3"/>
    </row>
    <row r="4981" spans="5:6">
      <c r="E4981" s="3"/>
      <c r="F4981" s="3"/>
    </row>
    <row r="4982" spans="5:6">
      <c r="E4982" s="3"/>
      <c r="F4982" s="3"/>
    </row>
    <row r="4983" spans="5:6">
      <c r="E4983" s="3"/>
      <c r="F4983" s="3"/>
    </row>
    <row r="4984" spans="5:6">
      <c r="E4984" s="3"/>
      <c r="F4984" s="3"/>
    </row>
    <row r="4985" spans="5:6">
      <c r="E4985" s="3"/>
      <c r="F4985" s="3"/>
    </row>
    <row r="4986" spans="5:6">
      <c r="E4986" s="3"/>
      <c r="F4986" s="3"/>
    </row>
    <row r="4987" spans="5:6">
      <c r="E4987" s="3"/>
      <c r="F4987" s="3"/>
    </row>
    <row r="4988" spans="5:6">
      <c r="E4988" s="3"/>
      <c r="F4988" s="3"/>
    </row>
    <row r="4989" spans="5:6">
      <c r="E4989" s="3"/>
      <c r="F4989" s="3"/>
    </row>
    <row r="4990" spans="5:6">
      <c r="E4990" s="3"/>
      <c r="F4990" s="3"/>
    </row>
    <row r="4991" spans="5:6">
      <c r="E4991" s="3"/>
      <c r="F4991" s="3"/>
    </row>
    <row r="4992" spans="5:6">
      <c r="E4992" s="3"/>
      <c r="F4992" s="3"/>
    </row>
    <row r="4993" spans="5:6">
      <c r="E4993" s="3"/>
      <c r="F4993" s="3"/>
    </row>
    <row r="4994" spans="5:6">
      <c r="E4994" s="3"/>
      <c r="F4994" s="3"/>
    </row>
    <row r="4995" spans="5:6">
      <c r="E4995" s="3"/>
      <c r="F4995" s="3"/>
    </row>
    <row r="4996" spans="5:6">
      <c r="E4996" s="3"/>
      <c r="F4996" s="3"/>
    </row>
    <row r="4997" spans="5:6">
      <c r="E4997" s="3"/>
      <c r="F4997" s="3"/>
    </row>
    <row r="4998" spans="5:6">
      <c r="E4998" s="3"/>
      <c r="F4998" s="3"/>
    </row>
    <row r="4999" spans="5:6">
      <c r="E4999" s="3"/>
      <c r="F4999" s="3"/>
    </row>
    <row r="5000" spans="5:6">
      <c r="E5000" s="3"/>
      <c r="F5000" s="3"/>
    </row>
    <row r="5001" spans="5:6">
      <c r="E5001" s="3"/>
      <c r="F5001" s="3"/>
    </row>
    <row r="5002" spans="5:6">
      <c r="E5002" s="3"/>
      <c r="F5002" s="3"/>
    </row>
    <row r="5003" spans="5:6">
      <c r="E5003" s="3"/>
      <c r="F5003" s="3"/>
    </row>
    <row r="5004" spans="5:6">
      <c r="E5004" s="3"/>
      <c r="F5004" s="3"/>
    </row>
    <row r="5005" spans="5:6">
      <c r="E5005" s="3"/>
      <c r="F5005" s="3"/>
    </row>
    <row r="5006" spans="5:6">
      <c r="E5006" s="3"/>
      <c r="F5006" s="3"/>
    </row>
    <row r="5007" spans="5:6">
      <c r="E5007" s="3"/>
      <c r="F5007" s="3"/>
    </row>
    <row r="5008" spans="5:6">
      <c r="E5008" s="3"/>
      <c r="F5008" s="3"/>
    </row>
    <row r="5009" spans="5:6">
      <c r="E5009" s="3"/>
      <c r="F5009" s="3"/>
    </row>
    <row r="5010" spans="5:6">
      <c r="E5010" s="3"/>
      <c r="F5010" s="3"/>
    </row>
    <row r="5011" spans="5:6">
      <c r="E5011" s="3"/>
      <c r="F5011" s="3"/>
    </row>
    <row r="5012" spans="5:6">
      <c r="E5012" s="3"/>
      <c r="F5012" s="3"/>
    </row>
    <row r="5013" spans="5:6">
      <c r="E5013" s="3"/>
      <c r="F5013" s="3"/>
    </row>
    <row r="5014" spans="5:6">
      <c r="E5014" s="3"/>
      <c r="F5014" s="3"/>
    </row>
    <row r="5015" spans="5:6">
      <c r="E5015" s="3"/>
      <c r="F5015" s="3"/>
    </row>
    <row r="5016" spans="5:6">
      <c r="E5016" s="3"/>
      <c r="F5016" s="3"/>
    </row>
    <row r="5017" spans="5:6">
      <c r="E5017" s="3"/>
      <c r="F5017" s="3"/>
    </row>
    <row r="5018" spans="5:6">
      <c r="E5018" s="3"/>
      <c r="F5018" s="3"/>
    </row>
    <row r="5019" spans="5:6">
      <c r="E5019" s="3"/>
      <c r="F5019" s="3"/>
    </row>
    <row r="5020" spans="5:6">
      <c r="E5020" s="3"/>
      <c r="F5020" s="3"/>
    </row>
    <row r="5021" spans="5:6">
      <c r="E5021" s="3"/>
      <c r="F5021" s="3"/>
    </row>
    <row r="5022" spans="5:6">
      <c r="E5022" s="3"/>
      <c r="F5022" s="3"/>
    </row>
    <row r="5023" spans="5:6">
      <c r="E5023" s="3"/>
      <c r="F5023" s="3"/>
    </row>
    <row r="5024" spans="5:6">
      <c r="E5024" s="3"/>
      <c r="F5024" s="3"/>
    </row>
    <row r="5025" spans="5:6">
      <c r="E5025" s="3"/>
      <c r="F5025" s="3"/>
    </row>
    <row r="5026" spans="5:6">
      <c r="E5026" s="3"/>
      <c r="F5026" s="3"/>
    </row>
    <row r="5027" spans="5:6">
      <c r="E5027" s="3"/>
      <c r="F5027" s="3"/>
    </row>
    <row r="5028" spans="5:6">
      <c r="E5028" s="3"/>
      <c r="F5028" s="3"/>
    </row>
    <row r="5029" spans="5:6">
      <c r="E5029" s="3"/>
      <c r="F5029" s="3"/>
    </row>
    <row r="5030" spans="5:6">
      <c r="E5030" s="3"/>
      <c r="F5030" s="3"/>
    </row>
    <row r="5031" spans="5:6">
      <c r="E5031" s="3"/>
      <c r="F5031" s="3"/>
    </row>
    <row r="5032" spans="5:6">
      <c r="E5032" s="3"/>
      <c r="F5032" s="3"/>
    </row>
    <row r="5033" spans="5:6">
      <c r="E5033" s="3"/>
      <c r="F5033" s="3"/>
    </row>
    <row r="5034" spans="5:6">
      <c r="E5034" s="3"/>
      <c r="F5034" s="3"/>
    </row>
    <row r="5035" spans="5:6">
      <c r="E5035" s="3"/>
      <c r="F5035" s="3"/>
    </row>
    <row r="5036" spans="5:6">
      <c r="E5036" s="3"/>
      <c r="F5036" s="3"/>
    </row>
    <row r="5037" spans="5:6">
      <c r="E5037" s="3"/>
      <c r="F5037" s="3"/>
    </row>
    <row r="5038" spans="5:6">
      <c r="E5038" s="3"/>
      <c r="F5038" s="3"/>
    </row>
    <row r="5039" spans="5:6">
      <c r="E5039" s="3"/>
      <c r="F5039" s="3"/>
    </row>
    <row r="5040" spans="5:6">
      <c r="E5040" s="3"/>
      <c r="F5040" s="3"/>
    </row>
    <row r="5041" spans="5:6">
      <c r="E5041" s="3"/>
      <c r="F5041" s="3"/>
    </row>
    <row r="5042" spans="5:6">
      <c r="E5042" s="3"/>
      <c r="F5042" s="3"/>
    </row>
    <row r="5043" spans="5:6">
      <c r="E5043" s="3"/>
      <c r="F5043" s="3"/>
    </row>
    <row r="5044" spans="5:6">
      <c r="E5044" s="3"/>
      <c r="F5044" s="3"/>
    </row>
    <row r="5045" spans="5:6">
      <c r="E5045" s="3"/>
      <c r="F5045" s="3"/>
    </row>
    <row r="5046" spans="5:6">
      <c r="E5046" s="3"/>
      <c r="F5046" s="3"/>
    </row>
    <row r="5047" spans="5:6">
      <c r="E5047" s="3"/>
      <c r="F5047" s="3"/>
    </row>
    <row r="5048" spans="5:6">
      <c r="E5048" s="3"/>
      <c r="F5048" s="3"/>
    </row>
    <row r="5049" spans="5:6">
      <c r="E5049" s="3"/>
      <c r="F5049" s="3"/>
    </row>
    <row r="5050" spans="5:6">
      <c r="E5050" s="3"/>
      <c r="F5050" s="3"/>
    </row>
    <row r="5051" spans="5:6">
      <c r="E5051" s="3"/>
      <c r="F5051" s="3"/>
    </row>
    <row r="5052" spans="5:6">
      <c r="E5052" s="3"/>
      <c r="F5052" s="3"/>
    </row>
    <row r="5053" spans="5:6">
      <c r="E5053" s="3"/>
      <c r="F5053" s="3"/>
    </row>
    <row r="5054" spans="5:6">
      <c r="E5054" s="3"/>
      <c r="F5054" s="3"/>
    </row>
    <row r="5055" spans="5:6">
      <c r="E5055" s="3"/>
      <c r="F5055" s="3"/>
    </row>
    <row r="5056" spans="5:6">
      <c r="E5056" s="3"/>
      <c r="F5056" s="3"/>
    </row>
    <row r="5057" spans="5:6">
      <c r="E5057" s="3"/>
      <c r="F5057" s="3"/>
    </row>
    <row r="5058" spans="5:6">
      <c r="E5058" s="3"/>
      <c r="F5058" s="3"/>
    </row>
    <row r="5059" spans="5:6">
      <c r="E5059" s="3"/>
      <c r="F5059" s="3"/>
    </row>
    <row r="5060" spans="5:6">
      <c r="E5060" s="3"/>
      <c r="F5060" s="3"/>
    </row>
    <row r="5061" spans="5:6">
      <c r="E5061" s="3"/>
      <c r="F5061" s="3"/>
    </row>
    <row r="5062" spans="5:6">
      <c r="E5062" s="3"/>
      <c r="F5062" s="3"/>
    </row>
    <row r="5063" spans="5:6">
      <c r="E5063" s="3"/>
      <c r="F5063" s="3"/>
    </row>
    <row r="5064" spans="5:6">
      <c r="E5064" s="3"/>
      <c r="F5064" s="3"/>
    </row>
    <row r="5065" spans="5:6">
      <c r="E5065" s="3"/>
      <c r="F5065" s="3"/>
    </row>
    <row r="5066" spans="5:6">
      <c r="E5066" s="3"/>
      <c r="F5066" s="3"/>
    </row>
    <row r="5067" spans="5:6">
      <c r="E5067" s="3"/>
      <c r="F5067" s="3"/>
    </row>
    <row r="5068" spans="5:6">
      <c r="E5068" s="3"/>
      <c r="F5068" s="3"/>
    </row>
    <row r="5069" spans="5:6">
      <c r="E5069" s="3"/>
      <c r="F5069" s="3"/>
    </row>
    <row r="5070" spans="5:6">
      <c r="E5070" s="3"/>
      <c r="F5070" s="3"/>
    </row>
    <row r="5071" spans="5:6">
      <c r="E5071" s="3"/>
      <c r="F5071" s="3"/>
    </row>
    <row r="5072" spans="5:6">
      <c r="E5072" s="3"/>
      <c r="F5072" s="3"/>
    </row>
    <row r="5073" spans="5:6">
      <c r="E5073" s="3"/>
      <c r="F5073" s="3"/>
    </row>
    <row r="5074" spans="5:6">
      <c r="E5074" s="3"/>
      <c r="F5074" s="3"/>
    </row>
    <row r="5075" spans="5:6">
      <c r="E5075" s="3"/>
      <c r="F5075" s="3"/>
    </row>
    <row r="5076" spans="5:6">
      <c r="E5076" s="3"/>
      <c r="F5076" s="3"/>
    </row>
    <row r="5077" spans="5:6">
      <c r="E5077" s="3"/>
      <c r="F5077" s="3"/>
    </row>
    <row r="5078" spans="5:6">
      <c r="E5078" s="3"/>
      <c r="F5078" s="3"/>
    </row>
    <row r="5079" spans="5:6">
      <c r="E5079" s="3"/>
      <c r="F5079" s="3"/>
    </row>
    <row r="5080" spans="5:6">
      <c r="E5080" s="3"/>
      <c r="F5080" s="3"/>
    </row>
    <row r="5081" spans="5:6">
      <c r="E5081" s="3"/>
      <c r="F5081" s="3"/>
    </row>
    <row r="5082" spans="5:6">
      <c r="E5082" s="3"/>
      <c r="F5082" s="3"/>
    </row>
    <row r="5083" spans="5:6">
      <c r="E5083" s="3"/>
      <c r="F5083" s="3"/>
    </row>
    <row r="5084" spans="5:6">
      <c r="E5084" s="3"/>
      <c r="F5084" s="3"/>
    </row>
    <row r="5085" spans="5:6">
      <c r="E5085" s="3"/>
      <c r="F5085" s="3"/>
    </row>
    <row r="5086" spans="5:6">
      <c r="E5086" s="3"/>
      <c r="F5086" s="3"/>
    </row>
    <row r="5087" spans="5:6">
      <c r="E5087" s="3"/>
      <c r="F5087" s="3"/>
    </row>
    <row r="5088" spans="5:6">
      <c r="E5088" s="3"/>
      <c r="F5088" s="3"/>
    </row>
    <row r="5089" spans="5:6">
      <c r="E5089" s="3"/>
      <c r="F5089" s="3"/>
    </row>
    <row r="5090" spans="5:6">
      <c r="E5090" s="3"/>
      <c r="F5090" s="3"/>
    </row>
    <row r="5091" spans="5:6">
      <c r="E5091" s="3"/>
      <c r="F5091" s="3"/>
    </row>
    <row r="5092" spans="5:6">
      <c r="E5092" s="3"/>
      <c r="F5092" s="3"/>
    </row>
    <row r="5093" spans="5:6">
      <c r="E5093" s="3"/>
      <c r="F5093" s="3"/>
    </row>
    <row r="5094" spans="5:6">
      <c r="E5094" s="3"/>
      <c r="F5094" s="3"/>
    </row>
    <row r="5095" spans="5:6">
      <c r="E5095" s="3"/>
      <c r="F5095" s="3"/>
    </row>
    <row r="5096" spans="5:6">
      <c r="E5096" s="3"/>
      <c r="F5096" s="3"/>
    </row>
    <row r="5097" spans="5:6">
      <c r="E5097" s="3"/>
      <c r="F5097" s="3"/>
    </row>
    <row r="5098" spans="5:6">
      <c r="E5098" s="3"/>
      <c r="F5098" s="3"/>
    </row>
    <row r="5099" spans="5:6">
      <c r="E5099" s="3"/>
      <c r="F5099" s="3"/>
    </row>
    <row r="5100" spans="5:6">
      <c r="E5100" s="3"/>
      <c r="F5100" s="3"/>
    </row>
    <row r="5101" spans="5:6">
      <c r="E5101" s="3"/>
      <c r="F5101" s="3"/>
    </row>
    <row r="5102" spans="5:6">
      <c r="E5102" s="3"/>
      <c r="F5102" s="3"/>
    </row>
    <row r="5103" spans="5:6">
      <c r="E5103" s="3"/>
      <c r="F5103" s="3"/>
    </row>
    <row r="5104" spans="5:6">
      <c r="E5104" s="3"/>
      <c r="F5104" s="3"/>
    </row>
    <row r="5105" spans="5:6">
      <c r="E5105" s="3"/>
      <c r="F5105" s="3"/>
    </row>
    <row r="5106" spans="5:6">
      <c r="E5106" s="3"/>
      <c r="F5106" s="3"/>
    </row>
    <row r="5107" spans="5:6">
      <c r="E5107" s="3"/>
      <c r="F5107" s="3"/>
    </row>
    <row r="5108" spans="5:6">
      <c r="E5108" s="3"/>
      <c r="F5108" s="3"/>
    </row>
    <row r="5109" spans="5:6">
      <c r="E5109" s="3"/>
      <c r="F5109" s="3"/>
    </row>
    <row r="5110" spans="5:6">
      <c r="E5110" s="3"/>
      <c r="F5110" s="3"/>
    </row>
    <row r="5111" spans="5:6">
      <c r="E5111" s="3"/>
      <c r="F5111" s="3"/>
    </row>
    <row r="5112" spans="5:6">
      <c r="E5112" s="3"/>
      <c r="F5112" s="3"/>
    </row>
    <row r="5113" spans="5:6">
      <c r="E5113" s="3"/>
      <c r="F5113" s="3"/>
    </row>
    <row r="5114" spans="5:6">
      <c r="E5114" s="3"/>
      <c r="F5114" s="3"/>
    </row>
    <row r="5115" spans="5:6">
      <c r="E5115" s="3"/>
      <c r="F5115" s="3"/>
    </row>
    <row r="5116" spans="5:6">
      <c r="E5116" s="3"/>
      <c r="F5116" s="3"/>
    </row>
    <row r="5117" spans="5:6">
      <c r="E5117" s="3"/>
      <c r="F5117" s="3"/>
    </row>
    <row r="5118" spans="5:6">
      <c r="E5118" s="3"/>
      <c r="F5118" s="3"/>
    </row>
    <row r="5119" spans="5:6">
      <c r="E5119" s="3"/>
      <c r="F5119" s="3"/>
    </row>
    <row r="5120" spans="5:6">
      <c r="E5120" s="3"/>
      <c r="F5120" s="3"/>
    </row>
    <row r="5121" spans="5:6">
      <c r="E5121" s="3"/>
      <c r="F5121" s="3"/>
    </row>
    <row r="5122" spans="5:6">
      <c r="E5122" s="3"/>
      <c r="F5122" s="3"/>
    </row>
    <row r="5123" spans="5:6">
      <c r="E5123" s="3"/>
      <c r="F5123" s="3"/>
    </row>
    <row r="5124" spans="5:6">
      <c r="E5124" s="3"/>
      <c r="F5124" s="3"/>
    </row>
    <row r="5125" spans="5:6">
      <c r="E5125" s="3"/>
      <c r="F5125" s="3"/>
    </row>
    <row r="5126" spans="5:6">
      <c r="E5126" s="3"/>
      <c r="F5126" s="3"/>
    </row>
    <row r="5127" spans="5:6">
      <c r="E5127" s="3"/>
      <c r="F5127" s="3"/>
    </row>
    <row r="5128" spans="5:6">
      <c r="E5128" s="3"/>
      <c r="F5128" s="3"/>
    </row>
    <row r="5129" spans="5:6">
      <c r="E5129" s="3"/>
      <c r="F5129" s="3"/>
    </row>
    <row r="5130" spans="5:6">
      <c r="E5130" s="3"/>
      <c r="F5130" s="3"/>
    </row>
    <row r="5131" spans="5:6">
      <c r="E5131" s="3"/>
      <c r="F5131" s="3"/>
    </row>
    <row r="5132" spans="5:6">
      <c r="E5132" s="3"/>
      <c r="F5132" s="3"/>
    </row>
    <row r="5133" spans="5:6">
      <c r="E5133" s="3"/>
      <c r="F5133" s="3"/>
    </row>
    <row r="5134" spans="5:6">
      <c r="E5134" s="3"/>
      <c r="F5134" s="3"/>
    </row>
    <row r="5135" spans="5:6">
      <c r="E5135" s="3"/>
      <c r="F5135" s="3"/>
    </row>
    <row r="5136" spans="5:6">
      <c r="E5136" s="3"/>
      <c r="F5136" s="3"/>
    </row>
    <row r="5137" spans="5:6">
      <c r="E5137" s="3"/>
      <c r="F5137" s="3"/>
    </row>
    <row r="5138" spans="5:6">
      <c r="E5138" s="3"/>
      <c r="F5138" s="3"/>
    </row>
    <row r="5139" spans="5:6">
      <c r="E5139" s="3"/>
      <c r="F5139" s="3"/>
    </row>
    <row r="5140" spans="5:6">
      <c r="E5140" s="3"/>
      <c r="F5140" s="3"/>
    </row>
    <row r="5141" spans="5:6">
      <c r="E5141" s="3"/>
      <c r="F5141" s="3"/>
    </row>
    <row r="5142" spans="5:6">
      <c r="E5142" s="3"/>
      <c r="F5142" s="3"/>
    </row>
    <row r="5143" spans="5:6">
      <c r="E5143" s="3"/>
      <c r="F5143" s="3"/>
    </row>
    <row r="5144" spans="5:6">
      <c r="E5144" s="3"/>
      <c r="F5144" s="3"/>
    </row>
    <row r="5145" spans="5:6">
      <c r="E5145" s="3"/>
      <c r="F5145" s="3"/>
    </row>
    <row r="5146" spans="5:6">
      <c r="E5146" s="3"/>
      <c r="F5146" s="3"/>
    </row>
    <row r="5147" spans="5:6">
      <c r="E5147" s="3"/>
      <c r="F5147" s="3"/>
    </row>
    <row r="5148" spans="5:6">
      <c r="E5148" s="3"/>
      <c r="F5148" s="3"/>
    </row>
    <row r="5149" spans="5:6">
      <c r="E5149" s="3"/>
      <c r="F5149" s="3"/>
    </row>
    <row r="5150" spans="5:6">
      <c r="E5150" s="3"/>
      <c r="F5150" s="3"/>
    </row>
    <row r="5151" spans="5:6">
      <c r="E5151" s="3"/>
      <c r="F5151" s="3"/>
    </row>
    <row r="5152" spans="5:6">
      <c r="E5152" s="3"/>
      <c r="F5152" s="3"/>
    </row>
    <row r="5153" spans="5:6">
      <c r="E5153" s="3"/>
      <c r="F5153" s="3"/>
    </row>
    <row r="5154" spans="5:6">
      <c r="E5154" s="3"/>
      <c r="F5154" s="3"/>
    </row>
    <row r="5155" spans="5:6">
      <c r="E5155" s="3"/>
      <c r="F5155" s="3"/>
    </row>
    <row r="5156" spans="5:6">
      <c r="E5156" s="3"/>
      <c r="F5156" s="3"/>
    </row>
    <row r="5157" spans="5:6">
      <c r="E5157" s="3"/>
      <c r="F5157" s="3"/>
    </row>
    <row r="5158" spans="5:6">
      <c r="E5158" s="3"/>
      <c r="F5158" s="3"/>
    </row>
    <row r="5159" spans="5:6">
      <c r="E5159" s="3"/>
      <c r="F5159" s="3"/>
    </row>
    <row r="5160" spans="5:6">
      <c r="E5160" s="3"/>
      <c r="F5160" s="3"/>
    </row>
    <row r="5161" spans="5:6">
      <c r="E5161" s="3"/>
      <c r="F5161" s="3"/>
    </row>
    <row r="5162" spans="5:6">
      <c r="E5162" s="3"/>
      <c r="F5162" s="3"/>
    </row>
    <row r="5163" spans="5:6">
      <c r="E5163" s="3"/>
      <c r="F5163" s="3"/>
    </row>
    <row r="5164" spans="5:6">
      <c r="E5164" s="3"/>
      <c r="F5164" s="3"/>
    </row>
    <row r="5165" spans="5:6">
      <c r="E5165" s="3"/>
      <c r="F5165" s="3"/>
    </row>
    <row r="5166" spans="5:6">
      <c r="E5166" s="3"/>
      <c r="F5166" s="3"/>
    </row>
    <row r="5167" spans="5:6">
      <c r="E5167" s="3"/>
      <c r="F5167" s="3"/>
    </row>
    <row r="5168" spans="5:6">
      <c r="E5168" s="3"/>
      <c r="F5168" s="3"/>
    </row>
    <row r="5169" spans="5:6">
      <c r="E5169" s="3"/>
      <c r="F5169" s="3"/>
    </row>
    <row r="5170" spans="5:6">
      <c r="E5170" s="3"/>
      <c r="F5170" s="3"/>
    </row>
    <row r="5171" spans="5:6">
      <c r="E5171" s="3"/>
      <c r="F5171" s="3"/>
    </row>
    <row r="5172" spans="5:6">
      <c r="E5172" s="3"/>
      <c r="F5172" s="3"/>
    </row>
    <row r="5173" spans="5:6">
      <c r="E5173" s="3"/>
      <c r="F5173" s="3"/>
    </row>
    <row r="5174" spans="5:6">
      <c r="E5174" s="3"/>
      <c r="F5174" s="3"/>
    </row>
    <row r="5175" spans="5:6">
      <c r="E5175" s="3"/>
      <c r="F5175" s="3"/>
    </row>
    <row r="5176" spans="5:6">
      <c r="E5176" s="3"/>
      <c r="F5176" s="3"/>
    </row>
    <row r="5177" spans="5:6">
      <c r="E5177" s="3"/>
      <c r="F5177" s="3"/>
    </row>
    <row r="5178" spans="5:6">
      <c r="E5178" s="3"/>
      <c r="F5178" s="3"/>
    </row>
    <row r="5179" spans="5:6">
      <c r="E5179" s="3"/>
      <c r="F5179" s="3"/>
    </row>
    <row r="5180" spans="5:6">
      <c r="E5180" s="3"/>
      <c r="F5180" s="3"/>
    </row>
    <row r="5181" spans="5:6">
      <c r="E5181" s="3"/>
      <c r="F5181" s="3"/>
    </row>
    <row r="5182" spans="5:6">
      <c r="E5182" s="3"/>
      <c r="F5182" s="3"/>
    </row>
    <row r="5183" spans="5:6">
      <c r="E5183" s="3"/>
      <c r="F5183" s="3"/>
    </row>
    <row r="5184" spans="5:6">
      <c r="E5184" s="3"/>
      <c r="F5184" s="3"/>
    </row>
    <row r="5185" spans="5:6">
      <c r="E5185" s="3"/>
      <c r="F5185" s="3"/>
    </row>
    <row r="5186" spans="5:6">
      <c r="E5186" s="3"/>
      <c r="F5186" s="3"/>
    </row>
    <row r="5187" spans="5:6">
      <c r="E5187" s="3"/>
      <c r="F5187" s="3"/>
    </row>
    <row r="5188" spans="5:6">
      <c r="E5188" s="3"/>
      <c r="F5188" s="3"/>
    </row>
    <row r="5189" spans="5:6">
      <c r="E5189" s="3"/>
      <c r="F5189" s="3"/>
    </row>
    <row r="5190" spans="5:6">
      <c r="E5190" s="3"/>
      <c r="F5190" s="3"/>
    </row>
    <row r="5191" spans="5:6">
      <c r="E5191" s="3"/>
      <c r="F5191" s="3"/>
    </row>
    <row r="5192" spans="5:6">
      <c r="E5192" s="3"/>
      <c r="F5192" s="3"/>
    </row>
    <row r="5193" spans="5:6">
      <c r="E5193" s="3"/>
      <c r="F5193" s="3"/>
    </row>
    <row r="5194" spans="5:6">
      <c r="E5194" s="3"/>
      <c r="F5194" s="3"/>
    </row>
    <row r="5195" spans="5:6">
      <c r="E5195" s="3"/>
      <c r="F5195" s="3"/>
    </row>
    <row r="5196" spans="5:6">
      <c r="E5196" s="3"/>
      <c r="F5196" s="3"/>
    </row>
    <row r="5197" spans="5:6">
      <c r="E5197" s="3"/>
      <c r="F5197" s="3"/>
    </row>
    <row r="5198" spans="5:6">
      <c r="E5198" s="3"/>
      <c r="F5198" s="3"/>
    </row>
    <row r="5199" spans="5:6">
      <c r="E5199" s="3"/>
      <c r="F5199" s="3"/>
    </row>
    <row r="5200" spans="5:6">
      <c r="E5200" s="3"/>
      <c r="F5200" s="3"/>
    </row>
    <row r="5201" spans="5:6">
      <c r="E5201" s="3"/>
      <c r="F5201" s="3"/>
    </row>
    <row r="5202" spans="5:6">
      <c r="E5202" s="3"/>
      <c r="F5202" s="3"/>
    </row>
    <row r="5203" spans="5:6">
      <c r="E5203" s="3"/>
      <c r="F5203" s="3"/>
    </row>
    <row r="5204" spans="5:6">
      <c r="E5204" s="3"/>
      <c r="F5204" s="3"/>
    </row>
    <row r="5205" spans="5:6">
      <c r="E5205" s="3"/>
      <c r="F5205" s="3"/>
    </row>
    <row r="5206" spans="5:6">
      <c r="E5206" s="3"/>
      <c r="F5206" s="3"/>
    </row>
    <row r="5207" spans="5:6">
      <c r="E5207" s="3"/>
      <c r="F5207" s="3"/>
    </row>
    <row r="5208" spans="5:6">
      <c r="E5208" s="3"/>
      <c r="F5208" s="3"/>
    </row>
    <row r="5209" spans="5:6">
      <c r="E5209" s="3"/>
      <c r="F5209" s="3"/>
    </row>
    <row r="5210" spans="5:6">
      <c r="E5210" s="3"/>
      <c r="F5210" s="3"/>
    </row>
    <row r="5211" spans="5:6">
      <c r="E5211" s="3"/>
      <c r="F5211" s="3"/>
    </row>
    <row r="5212" spans="5:6">
      <c r="E5212" s="3"/>
      <c r="F5212" s="3"/>
    </row>
    <row r="5213" spans="5:6">
      <c r="E5213" s="3"/>
      <c r="F5213" s="3"/>
    </row>
    <row r="5214" spans="5:6">
      <c r="E5214" s="3"/>
      <c r="F5214" s="3"/>
    </row>
    <row r="5215" spans="5:6">
      <c r="E5215" s="3"/>
      <c r="F5215" s="3"/>
    </row>
    <row r="5216" spans="5:6">
      <c r="E5216" s="3"/>
      <c r="F5216" s="3"/>
    </row>
    <row r="5217" spans="5:6">
      <c r="E5217" s="3"/>
      <c r="F5217" s="3"/>
    </row>
    <row r="5218" spans="5:6">
      <c r="E5218" s="3"/>
      <c r="F5218" s="3"/>
    </row>
    <row r="5219" spans="5:6">
      <c r="E5219" s="3"/>
      <c r="F5219" s="3"/>
    </row>
    <row r="5220" spans="5:6">
      <c r="E5220" s="3"/>
      <c r="F5220" s="3"/>
    </row>
    <row r="5221" spans="5:6">
      <c r="E5221" s="3"/>
      <c r="F5221" s="3"/>
    </row>
    <row r="5222" spans="5:6">
      <c r="E5222" s="3"/>
      <c r="F5222" s="3"/>
    </row>
    <row r="5223" spans="5:6">
      <c r="E5223" s="3"/>
      <c r="F5223" s="3"/>
    </row>
    <row r="5224" spans="5:6">
      <c r="E5224" s="3"/>
      <c r="F5224" s="3"/>
    </row>
    <row r="5225" spans="5:6">
      <c r="E5225" s="3"/>
      <c r="F5225" s="3"/>
    </row>
    <row r="5226" spans="5:6">
      <c r="E5226" s="3"/>
      <c r="F5226" s="3"/>
    </row>
    <row r="5227" spans="5:6">
      <c r="E5227" s="3"/>
      <c r="F5227" s="3"/>
    </row>
    <row r="5228" spans="5:6">
      <c r="E5228" s="3"/>
      <c r="F5228" s="3"/>
    </row>
    <row r="5229" spans="5:6">
      <c r="E5229" s="3"/>
      <c r="F5229" s="3"/>
    </row>
    <row r="5230" spans="5:6">
      <c r="E5230" s="3"/>
      <c r="F5230" s="3"/>
    </row>
    <row r="5231" spans="5:6">
      <c r="E5231" s="3"/>
      <c r="F5231" s="3"/>
    </row>
    <row r="5232" spans="5:6">
      <c r="E5232" s="3"/>
      <c r="F5232" s="3"/>
    </row>
    <row r="5233" spans="5:6">
      <c r="E5233" s="3"/>
      <c r="F5233" s="3"/>
    </row>
    <row r="5234" spans="5:6">
      <c r="E5234" s="3"/>
      <c r="F5234" s="3"/>
    </row>
    <row r="5235" spans="5:6">
      <c r="E5235" s="3"/>
      <c r="F5235" s="3"/>
    </row>
    <row r="5236" spans="5:6">
      <c r="E5236" s="3"/>
      <c r="F5236" s="3"/>
    </row>
    <row r="5237" spans="5:6">
      <c r="E5237" s="3"/>
      <c r="F5237" s="3"/>
    </row>
    <row r="5238" spans="5:6">
      <c r="E5238" s="3"/>
      <c r="F5238" s="3"/>
    </row>
    <row r="5239" spans="5:6">
      <c r="E5239" s="3"/>
      <c r="F5239" s="3"/>
    </row>
    <row r="5240" spans="5:6">
      <c r="E5240" s="3"/>
      <c r="F5240" s="3"/>
    </row>
    <row r="5241" spans="5:6">
      <c r="E5241" s="3"/>
      <c r="F5241" s="3"/>
    </row>
    <row r="5242" spans="5:6">
      <c r="E5242" s="3"/>
      <c r="F5242" s="3"/>
    </row>
    <row r="5243" spans="5:6">
      <c r="E5243" s="3"/>
      <c r="F5243" s="3"/>
    </row>
    <row r="5244" spans="5:6">
      <c r="E5244" s="3"/>
      <c r="F5244" s="3"/>
    </row>
    <row r="5245" spans="5:6">
      <c r="E5245" s="3"/>
      <c r="F5245" s="3"/>
    </row>
    <row r="5246" spans="5:6">
      <c r="E5246" s="3"/>
      <c r="F5246" s="3"/>
    </row>
    <row r="5247" spans="5:6">
      <c r="E5247" s="3"/>
      <c r="F5247" s="3"/>
    </row>
    <row r="5248" spans="5:6">
      <c r="E5248" s="3"/>
      <c r="F5248" s="3"/>
    </row>
    <row r="5249" spans="5:6">
      <c r="E5249" s="3"/>
      <c r="F5249" s="3"/>
    </row>
    <row r="5250" spans="5:6">
      <c r="E5250" s="3"/>
      <c r="F5250" s="3"/>
    </row>
    <row r="5251" spans="5:6">
      <c r="E5251" s="3"/>
      <c r="F5251" s="3"/>
    </row>
    <row r="5252" spans="5:6">
      <c r="E5252" s="3"/>
      <c r="F5252" s="3"/>
    </row>
    <row r="5253" spans="5:6">
      <c r="E5253" s="3"/>
      <c r="F5253" s="3"/>
    </row>
    <row r="5254" spans="5:6">
      <c r="E5254" s="3"/>
      <c r="F5254" s="3"/>
    </row>
    <row r="5255" spans="5:6">
      <c r="E5255" s="3"/>
      <c r="F5255" s="3"/>
    </row>
    <row r="5256" spans="5:6">
      <c r="E5256" s="3"/>
      <c r="F5256" s="3"/>
    </row>
    <row r="5257" spans="5:6">
      <c r="E5257" s="3"/>
      <c r="F5257" s="3"/>
    </row>
    <row r="5258" spans="5:6">
      <c r="E5258" s="3"/>
      <c r="F5258" s="3"/>
    </row>
    <row r="5259" spans="5:6">
      <c r="E5259" s="3"/>
      <c r="F5259" s="3"/>
    </row>
    <row r="5260" spans="5:6">
      <c r="E5260" s="3"/>
      <c r="F5260" s="3"/>
    </row>
    <row r="5261" spans="5:6">
      <c r="E5261" s="3"/>
      <c r="F5261" s="3"/>
    </row>
    <row r="5262" spans="5:6">
      <c r="E5262" s="3"/>
      <c r="F5262" s="3"/>
    </row>
    <row r="5263" spans="5:6">
      <c r="E5263" s="3"/>
      <c r="F5263" s="3"/>
    </row>
    <row r="5264" spans="5:6">
      <c r="E5264" s="3"/>
      <c r="F5264" s="3"/>
    </row>
    <row r="5265" spans="5:6">
      <c r="E5265" s="3"/>
      <c r="F5265" s="3"/>
    </row>
    <row r="5266" spans="5:6">
      <c r="E5266" s="3"/>
      <c r="F5266" s="3"/>
    </row>
    <row r="5267" spans="5:6">
      <c r="E5267" s="3"/>
      <c r="F5267" s="3"/>
    </row>
    <row r="5268" spans="5:6">
      <c r="E5268" s="3"/>
      <c r="F5268" s="3"/>
    </row>
    <row r="5269" spans="5:6">
      <c r="E5269" s="3"/>
      <c r="F5269" s="3"/>
    </row>
    <row r="5270" spans="5:6">
      <c r="E5270" s="3"/>
      <c r="F5270" s="3"/>
    </row>
    <row r="5271" spans="5:6">
      <c r="E5271" s="3"/>
      <c r="F5271" s="3"/>
    </row>
    <row r="5272" spans="5:6">
      <c r="E5272" s="3"/>
      <c r="F5272" s="3"/>
    </row>
    <row r="5273" spans="5:6">
      <c r="E5273" s="3"/>
      <c r="F5273" s="3"/>
    </row>
    <row r="5274" spans="5:6">
      <c r="E5274" s="3"/>
      <c r="F5274" s="3"/>
    </row>
    <row r="5275" spans="5:6">
      <c r="E5275" s="3"/>
      <c r="F5275" s="3"/>
    </row>
    <row r="5276" spans="5:6">
      <c r="E5276" s="3"/>
      <c r="F5276" s="3"/>
    </row>
    <row r="5277" spans="5:6">
      <c r="E5277" s="3"/>
      <c r="F5277" s="3"/>
    </row>
    <row r="5278" spans="5:6">
      <c r="E5278" s="3"/>
      <c r="F5278" s="3"/>
    </row>
    <row r="5279" spans="5:6">
      <c r="E5279" s="3"/>
      <c r="F5279" s="3"/>
    </row>
    <row r="5280" spans="5:6">
      <c r="E5280" s="3"/>
      <c r="F5280" s="3"/>
    </row>
    <row r="5281" spans="5:6">
      <c r="E5281" s="3"/>
      <c r="F5281" s="3"/>
    </row>
    <row r="5282" spans="5:6">
      <c r="E5282" s="3"/>
      <c r="F5282" s="3"/>
    </row>
    <row r="5283" spans="5:6">
      <c r="E5283" s="3"/>
      <c r="F5283" s="3"/>
    </row>
    <row r="5284" spans="5:6">
      <c r="E5284" s="3"/>
      <c r="F5284" s="3"/>
    </row>
    <row r="5285" spans="5:6">
      <c r="E5285" s="3"/>
      <c r="F5285" s="3"/>
    </row>
    <row r="5286" spans="5:6">
      <c r="E5286" s="3"/>
      <c r="F5286" s="3"/>
    </row>
    <row r="5287" spans="5:6">
      <c r="E5287" s="3"/>
      <c r="F5287" s="3"/>
    </row>
    <row r="5288" spans="5:6">
      <c r="E5288" s="3"/>
      <c r="F5288" s="3"/>
    </row>
    <row r="5289" spans="5:6">
      <c r="E5289" s="3"/>
      <c r="F5289" s="3"/>
    </row>
    <row r="5290" spans="5:6">
      <c r="E5290" s="3"/>
      <c r="F5290" s="3"/>
    </row>
    <row r="5291" spans="5:6">
      <c r="E5291" s="3"/>
      <c r="F5291" s="3"/>
    </row>
    <row r="5292" spans="5:6">
      <c r="E5292" s="3"/>
      <c r="F5292" s="3"/>
    </row>
    <row r="5293" spans="5:6">
      <c r="E5293" s="3"/>
      <c r="F5293" s="3"/>
    </row>
    <row r="5294" spans="5:6">
      <c r="E5294" s="3"/>
      <c r="F5294" s="3"/>
    </row>
    <row r="5295" spans="5:6">
      <c r="E5295" s="3"/>
      <c r="F5295" s="3"/>
    </row>
    <row r="5296" spans="5:6">
      <c r="E5296" s="3"/>
      <c r="F5296" s="3"/>
    </row>
    <row r="5297" spans="5:6">
      <c r="E5297" s="3"/>
      <c r="F5297" s="3"/>
    </row>
    <row r="5298" spans="5:6">
      <c r="E5298" s="3"/>
      <c r="F5298" s="3"/>
    </row>
    <row r="5299" spans="5:6">
      <c r="E5299" s="3"/>
      <c r="F5299" s="3"/>
    </row>
    <row r="5300" spans="5:6">
      <c r="E5300" s="3"/>
      <c r="F5300" s="3"/>
    </row>
    <row r="5301" spans="5:6">
      <c r="E5301" s="3"/>
      <c r="F5301" s="3"/>
    </row>
    <row r="5302" spans="5:6">
      <c r="E5302" s="3"/>
      <c r="F5302" s="3"/>
    </row>
    <row r="5303" spans="5:6">
      <c r="E5303" s="3"/>
      <c r="F5303" s="3"/>
    </row>
    <row r="5304" spans="5:6">
      <c r="E5304" s="3"/>
      <c r="F5304" s="3"/>
    </row>
    <row r="5305" spans="5:6">
      <c r="E5305" s="3"/>
      <c r="F5305" s="3"/>
    </row>
    <row r="5306" spans="5:6">
      <c r="E5306" s="3"/>
      <c r="F5306" s="3"/>
    </row>
    <row r="5307" spans="5:6">
      <c r="E5307" s="3"/>
      <c r="F5307" s="3"/>
    </row>
    <row r="5308" spans="5:6">
      <c r="E5308" s="3"/>
      <c r="F5308" s="3"/>
    </row>
    <row r="5309" spans="5:6">
      <c r="E5309" s="3"/>
      <c r="F5309" s="3"/>
    </row>
    <row r="5310" spans="5:6">
      <c r="E5310" s="3"/>
      <c r="F5310" s="3"/>
    </row>
    <row r="5311" spans="5:6">
      <c r="E5311" s="3"/>
      <c r="F5311" s="3"/>
    </row>
    <row r="5312" spans="5:6">
      <c r="E5312" s="3"/>
      <c r="F5312" s="3"/>
    </row>
    <row r="5313" spans="5:6">
      <c r="E5313" s="3"/>
      <c r="F5313" s="3"/>
    </row>
    <row r="5314" spans="5:6">
      <c r="E5314" s="3"/>
      <c r="F5314" s="3"/>
    </row>
    <row r="5315" spans="5:6">
      <c r="E5315" s="3"/>
      <c r="F5315" s="3"/>
    </row>
    <row r="5316" spans="5:6">
      <c r="E5316" s="3"/>
      <c r="F5316" s="3"/>
    </row>
    <row r="5317" spans="5:6">
      <c r="E5317" s="3"/>
      <c r="F5317" s="3"/>
    </row>
    <row r="5318" spans="5:6">
      <c r="E5318" s="3"/>
      <c r="F5318" s="3"/>
    </row>
    <row r="5319" spans="5:6">
      <c r="E5319" s="3"/>
      <c r="F5319" s="3"/>
    </row>
    <row r="5320" spans="5:6">
      <c r="E5320" s="3"/>
      <c r="F5320" s="3"/>
    </row>
    <row r="5321" spans="5:6">
      <c r="E5321" s="3"/>
      <c r="F5321" s="3"/>
    </row>
    <row r="5322" spans="5:6">
      <c r="E5322" s="3"/>
      <c r="F5322" s="3"/>
    </row>
    <row r="5323" spans="5:6">
      <c r="E5323" s="3"/>
      <c r="F5323" s="3"/>
    </row>
    <row r="5324" spans="5:6">
      <c r="E5324" s="3"/>
      <c r="F5324" s="3"/>
    </row>
    <row r="5325" spans="5:6">
      <c r="E5325" s="3"/>
      <c r="F5325" s="3"/>
    </row>
    <row r="5326" spans="5:6">
      <c r="E5326" s="3"/>
      <c r="F5326" s="3"/>
    </row>
    <row r="5327" spans="5:6">
      <c r="E5327" s="3"/>
      <c r="F5327" s="3"/>
    </row>
    <row r="5328" spans="5:6">
      <c r="E5328" s="3"/>
      <c r="F5328" s="3"/>
    </row>
    <row r="5329" spans="5:6">
      <c r="E5329" s="3"/>
      <c r="F5329" s="3"/>
    </row>
    <row r="5330" spans="5:6">
      <c r="E5330" s="3"/>
      <c r="F5330" s="3"/>
    </row>
    <row r="5331" spans="5:6">
      <c r="E5331" s="3"/>
      <c r="F5331" s="3"/>
    </row>
    <row r="5332" spans="5:6">
      <c r="E5332" s="3"/>
      <c r="F5332" s="3"/>
    </row>
    <row r="5333" spans="5:6">
      <c r="E5333" s="3"/>
      <c r="F5333" s="3"/>
    </row>
    <row r="5334" spans="5:6">
      <c r="E5334" s="3"/>
      <c r="F5334" s="3"/>
    </row>
    <row r="5335" spans="5:6">
      <c r="E5335" s="3"/>
      <c r="F5335" s="3"/>
    </row>
    <row r="5336" spans="5:6">
      <c r="E5336" s="3"/>
      <c r="F5336" s="3"/>
    </row>
    <row r="5337" spans="5:6">
      <c r="E5337" s="3"/>
      <c r="F5337" s="3"/>
    </row>
    <row r="5338" spans="5:6">
      <c r="E5338" s="3"/>
      <c r="F5338" s="3"/>
    </row>
    <row r="5339" spans="5:6">
      <c r="E5339" s="3"/>
      <c r="F5339" s="3"/>
    </row>
    <row r="5340" spans="5:6">
      <c r="E5340" s="3"/>
      <c r="F5340" s="3"/>
    </row>
    <row r="5341" spans="5:6">
      <c r="E5341" s="3"/>
      <c r="F5341" s="3"/>
    </row>
    <row r="5342" spans="5:6">
      <c r="E5342" s="3"/>
      <c r="F5342" s="3"/>
    </row>
    <row r="5343" spans="5:6">
      <c r="E5343" s="3"/>
      <c r="F5343" s="3"/>
    </row>
    <row r="5344" spans="5:6">
      <c r="E5344" s="3"/>
      <c r="F5344" s="3"/>
    </row>
    <row r="5345" spans="5:6">
      <c r="E5345" s="3"/>
      <c r="F5345" s="3"/>
    </row>
    <row r="5346" spans="5:6">
      <c r="E5346" s="3"/>
      <c r="F5346" s="3"/>
    </row>
    <row r="5347" spans="5:6">
      <c r="E5347" s="3"/>
      <c r="F5347" s="3"/>
    </row>
    <row r="5348" spans="5:6">
      <c r="E5348" s="3"/>
      <c r="F5348" s="3"/>
    </row>
    <row r="5349" spans="5:6">
      <c r="E5349" s="3"/>
      <c r="F5349" s="3"/>
    </row>
    <row r="5350" spans="5:6">
      <c r="E5350" s="3"/>
      <c r="F5350" s="3"/>
    </row>
    <row r="5351" spans="5:6">
      <c r="E5351" s="3"/>
      <c r="F5351" s="3"/>
    </row>
    <row r="5352" spans="5:6">
      <c r="E5352" s="3"/>
      <c r="F5352" s="3"/>
    </row>
    <row r="5353" spans="5:6">
      <c r="E5353" s="3"/>
      <c r="F5353" s="3"/>
    </row>
    <row r="5354" spans="5:6">
      <c r="E5354" s="3"/>
      <c r="F5354" s="3"/>
    </row>
    <row r="5355" spans="5:6">
      <c r="E5355" s="3"/>
      <c r="F5355" s="3"/>
    </row>
    <row r="5356" spans="5:6">
      <c r="E5356" s="3"/>
      <c r="F5356" s="3"/>
    </row>
    <row r="5357" spans="5:6">
      <c r="E5357" s="3"/>
      <c r="F5357" s="3"/>
    </row>
    <row r="5358" spans="5:6">
      <c r="E5358" s="3"/>
      <c r="F5358" s="3"/>
    </row>
    <row r="5359" spans="5:6">
      <c r="E5359" s="3"/>
      <c r="F5359" s="3"/>
    </row>
    <row r="5360" spans="5:6">
      <c r="E5360" s="3"/>
      <c r="F5360" s="3"/>
    </row>
    <row r="5361" spans="5:6">
      <c r="E5361" s="3"/>
      <c r="F5361" s="3"/>
    </row>
    <row r="5362" spans="5:6">
      <c r="E5362" s="3"/>
      <c r="F5362" s="3"/>
    </row>
    <row r="5363" spans="5:6">
      <c r="E5363" s="3"/>
      <c r="F5363" s="3"/>
    </row>
    <row r="5364" spans="5:6">
      <c r="E5364" s="3"/>
      <c r="F5364" s="3"/>
    </row>
    <row r="5365" spans="5:6">
      <c r="E5365" s="3"/>
      <c r="F5365" s="3"/>
    </row>
    <row r="5366" spans="5:6">
      <c r="E5366" s="3"/>
      <c r="F5366" s="3"/>
    </row>
    <row r="5367" spans="5:6">
      <c r="E5367" s="3"/>
      <c r="F5367" s="3"/>
    </row>
    <row r="5368" spans="5:6">
      <c r="E5368" s="3"/>
      <c r="F5368" s="3"/>
    </row>
    <row r="5369" spans="5:6">
      <c r="E5369" s="3"/>
      <c r="F5369" s="3"/>
    </row>
    <row r="5370" spans="5:6">
      <c r="E5370" s="3"/>
      <c r="F5370" s="3"/>
    </row>
    <row r="5371" spans="5:6">
      <c r="E5371" s="3"/>
      <c r="F5371" s="3"/>
    </row>
    <row r="5372" spans="5:6">
      <c r="E5372" s="3"/>
      <c r="F5372" s="3"/>
    </row>
    <row r="5373" spans="5:6">
      <c r="E5373" s="3"/>
      <c r="F5373" s="3"/>
    </row>
    <row r="5374" spans="5:6">
      <c r="E5374" s="3"/>
      <c r="F5374" s="3"/>
    </row>
    <row r="5375" spans="5:6">
      <c r="E5375" s="3"/>
      <c r="F5375" s="3"/>
    </row>
    <row r="5376" spans="5:6">
      <c r="E5376" s="3"/>
      <c r="F5376" s="3"/>
    </row>
    <row r="5377" spans="5:6">
      <c r="E5377" s="3"/>
      <c r="F5377" s="3"/>
    </row>
    <row r="5378" spans="5:6">
      <c r="E5378" s="3"/>
      <c r="F5378" s="3"/>
    </row>
    <row r="5379" spans="5:6">
      <c r="E5379" s="3"/>
      <c r="F5379" s="3"/>
    </row>
    <row r="5380" spans="5:6">
      <c r="E5380" s="3"/>
      <c r="F5380" s="3"/>
    </row>
    <row r="5381" spans="5:6">
      <c r="E5381" s="3"/>
      <c r="F5381" s="3"/>
    </row>
    <row r="5382" spans="5:6">
      <c r="E5382" s="3"/>
      <c r="F5382" s="3"/>
    </row>
    <row r="5383" spans="5:6">
      <c r="E5383" s="3"/>
      <c r="F5383" s="3"/>
    </row>
    <row r="5384" spans="5:6">
      <c r="E5384" s="3"/>
      <c r="F5384" s="3"/>
    </row>
    <row r="5385" spans="5:6">
      <c r="E5385" s="3"/>
      <c r="F5385" s="3"/>
    </row>
    <row r="5386" spans="5:6">
      <c r="E5386" s="3"/>
      <c r="F5386" s="3"/>
    </row>
    <row r="5387" spans="5:6">
      <c r="E5387" s="3"/>
      <c r="F5387" s="3"/>
    </row>
    <row r="5388" spans="5:6">
      <c r="E5388" s="3"/>
      <c r="F5388" s="3"/>
    </row>
    <row r="5389" spans="5:6">
      <c r="E5389" s="3"/>
      <c r="F5389" s="3"/>
    </row>
    <row r="5390" spans="5:6">
      <c r="E5390" s="3"/>
      <c r="F5390" s="3"/>
    </row>
    <row r="5391" spans="5:6">
      <c r="E5391" s="3"/>
      <c r="F5391" s="3"/>
    </row>
    <row r="5392" spans="5:6">
      <c r="E5392" s="3"/>
      <c r="F5392" s="3"/>
    </row>
    <row r="5393" spans="5:6">
      <c r="E5393" s="3"/>
      <c r="F5393" s="3"/>
    </row>
    <row r="5394" spans="5:6">
      <c r="E5394" s="3"/>
      <c r="F5394" s="3"/>
    </row>
    <row r="5395" spans="5:6">
      <c r="E5395" s="3"/>
      <c r="F5395" s="3"/>
    </row>
    <row r="5396" spans="5:6">
      <c r="E5396" s="3"/>
      <c r="F5396" s="3"/>
    </row>
    <row r="5397" spans="5:6">
      <c r="E5397" s="3"/>
      <c r="F5397" s="3"/>
    </row>
    <row r="5398" spans="5:6">
      <c r="E5398" s="3"/>
      <c r="F5398" s="3"/>
    </row>
    <row r="5399" spans="5:6">
      <c r="E5399" s="3"/>
      <c r="F5399" s="3"/>
    </row>
    <row r="5400" spans="5:6">
      <c r="E5400" s="3"/>
      <c r="F5400" s="3"/>
    </row>
    <row r="5401" spans="5:6">
      <c r="E5401" s="3"/>
      <c r="F5401" s="3"/>
    </row>
    <row r="5402" spans="5:6">
      <c r="E5402" s="3"/>
      <c r="F5402" s="3"/>
    </row>
    <row r="5403" spans="5:6">
      <c r="E5403" s="3"/>
      <c r="F5403" s="3"/>
    </row>
    <row r="5404" spans="5:6">
      <c r="E5404" s="3"/>
      <c r="F5404" s="3"/>
    </row>
    <row r="5405" spans="5:6">
      <c r="E5405" s="3"/>
      <c r="F5405" s="3"/>
    </row>
    <row r="5406" spans="5:6">
      <c r="E5406" s="3"/>
      <c r="F5406" s="3"/>
    </row>
    <row r="5407" spans="5:6">
      <c r="E5407" s="3"/>
      <c r="F5407" s="3"/>
    </row>
    <row r="5408" spans="5:6">
      <c r="E5408" s="3"/>
      <c r="F5408" s="3"/>
    </row>
    <row r="5409" spans="5:6">
      <c r="E5409" s="3"/>
      <c r="F5409" s="3"/>
    </row>
    <row r="5410" spans="5:6">
      <c r="E5410" s="3"/>
      <c r="F5410" s="3"/>
    </row>
    <row r="5411" spans="5:6">
      <c r="E5411" s="3"/>
      <c r="F5411" s="3"/>
    </row>
    <row r="5412" spans="5:6">
      <c r="E5412" s="3"/>
      <c r="F5412" s="3"/>
    </row>
    <row r="5413" spans="5:6">
      <c r="E5413" s="3"/>
      <c r="F5413" s="3"/>
    </row>
    <row r="5414" spans="5:6">
      <c r="E5414" s="3"/>
      <c r="F5414" s="3"/>
    </row>
    <row r="5415" spans="5:6">
      <c r="E5415" s="3"/>
      <c r="F5415" s="3"/>
    </row>
    <row r="5416" spans="5:6">
      <c r="E5416" s="3"/>
      <c r="F5416" s="3"/>
    </row>
    <row r="5417" spans="5:6">
      <c r="E5417" s="3"/>
      <c r="F5417" s="3"/>
    </row>
    <row r="5418" spans="5:6">
      <c r="E5418" s="3"/>
      <c r="F5418" s="3"/>
    </row>
    <row r="5419" spans="5:6">
      <c r="E5419" s="3"/>
      <c r="F5419" s="3"/>
    </row>
    <row r="5420" spans="5:6">
      <c r="E5420" s="3"/>
      <c r="F5420" s="3"/>
    </row>
    <row r="5421" spans="5:6">
      <c r="E5421" s="3"/>
      <c r="F5421" s="3"/>
    </row>
    <row r="5422" spans="5:6">
      <c r="E5422" s="3"/>
      <c r="F5422" s="3"/>
    </row>
    <row r="5423" spans="5:6">
      <c r="E5423" s="3"/>
      <c r="F5423" s="3"/>
    </row>
    <row r="5424" spans="5:6">
      <c r="E5424" s="3"/>
      <c r="F5424" s="3"/>
    </row>
    <row r="5425" spans="5:6">
      <c r="E5425" s="3"/>
      <c r="F5425" s="3"/>
    </row>
    <row r="5426" spans="5:6">
      <c r="E5426" s="3"/>
      <c r="F5426" s="3"/>
    </row>
    <row r="5427" spans="5:6">
      <c r="E5427" s="3"/>
      <c r="F5427" s="3"/>
    </row>
    <row r="5428" spans="5:6">
      <c r="E5428" s="3"/>
      <c r="F5428" s="3"/>
    </row>
    <row r="5429" spans="5:6">
      <c r="E5429" s="3"/>
      <c r="F5429" s="3"/>
    </row>
    <row r="5430" spans="5:6">
      <c r="E5430" s="3"/>
      <c r="F5430" s="3"/>
    </row>
    <row r="5431" spans="5:6">
      <c r="E5431" s="3"/>
      <c r="F5431" s="3"/>
    </row>
    <row r="5432" spans="5:6">
      <c r="E5432" s="3"/>
      <c r="F5432" s="3"/>
    </row>
    <row r="5433" spans="5:6">
      <c r="E5433" s="3"/>
      <c r="F5433" s="3"/>
    </row>
    <row r="5434" spans="5:6">
      <c r="E5434" s="3"/>
      <c r="F5434" s="3"/>
    </row>
    <row r="5435" spans="5:6">
      <c r="E5435" s="3"/>
      <c r="F5435" s="3"/>
    </row>
    <row r="5436" spans="5:6">
      <c r="E5436" s="3"/>
      <c r="F5436" s="3"/>
    </row>
    <row r="5437" spans="5:6">
      <c r="E5437" s="3"/>
      <c r="F5437" s="3"/>
    </row>
    <row r="5438" spans="5:6">
      <c r="E5438" s="3"/>
      <c r="F5438" s="3"/>
    </row>
    <row r="5439" spans="5:6">
      <c r="E5439" s="3"/>
      <c r="F5439" s="3"/>
    </row>
    <row r="5440" spans="5:6">
      <c r="E5440" s="3"/>
      <c r="F5440" s="3"/>
    </row>
    <row r="5441" spans="5:6">
      <c r="E5441" s="3"/>
      <c r="F5441" s="3"/>
    </row>
    <row r="5442" spans="5:6">
      <c r="E5442" s="3"/>
      <c r="F5442" s="3"/>
    </row>
    <row r="5443" spans="5:6">
      <c r="E5443" s="3"/>
      <c r="F5443" s="3"/>
    </row>
    <row r="5444" spans="5:6">
      <c r="E5444" s="3"/>
      <c r="F5444" s="3"/>
    </row>
    <row r="5445" spans="5:6">
      <c r="E5445" s="3"/>
      <c r="F5445" s="3"/>
    </row>
    <row r="5446" spans="5:6">
      <c r="E5446" s="3"/>
      <c r="F5446" s="3"/>
    </row>
    <row r="5447" spans="5:6">
      <c r="E5447" s="3"/>
      <c r="F5447" s="3"/>
    </row>
    <row r="5448" spans="5:6">
      <c r="E5448" s="3"/>
      <c r="F5448" s="3"/>
    </row>
    <row r="5449" spans="5:6">
      <c r="E5449" s="3"/>
      <c r="F5449" s="3"/>
    </row>
    <row r="5450" spans="5:6">
      <c r="E5450" s="3"/>
      <c r="F5450" s="3"/>
    </row>
    <row r="5451" spans="5:6">
      <c r="E5451" s="3"/>
      <c r="F5451" s="3"/>
    </row>
    <row r="5452" spans="5:6">
      <c r="E5452" s="3"/>
      <c r="F5452" s="3"/>
    </row>
    <row r="5453" spans="5:6">
      <c r="E5453" s="3"/>
      <c r="F5453" s="3"/>
    </row>
    <row r="5454" spans="5:6">
      <c r="E5454" s="3"/>
      <c r="F5454" s="3"/>
    </row>
    <row r="5455" spans="5:6">
      <c r="E5455" s="3"/>
      <c r="F5455" s="3"/>
    </row>
    <row r="5456" spans="5:6">
      <c r="E5456" s="3"/>
      <c r="F5456" s="3"/>
    </row>
    <row r="5457" spans="5:6">
      <c r="E5457" s="3"/>
      <c r="F5457" s="3"/>
    </row>
    <row r="5458" spans="5:6">
      <c r="E5458" s="3"/>
      <c r="F5458" s="3"/>
    </row>
    <row r="5459" spans="5:6">
      <c r="E5459" s="3"/>
      <c r="F5459" s="3"/>
    </row>
    <row r="5460" spans="5:6">
      <c r="E5460" s="3"/>
      <c r="F5460" s="3"/>
    </row>
    <row r="5461" spans="5:6">
      <c r="E5461" s="3"/>
      <c r="F5461" s="3"/>
    </row>
    <row r="5462" spans="5:6">
      <c r="E5462" s="3"/>
      <c r="F5462" s="3"/>
    </row>
    <row r="5463" spans="5:6">
      <c r="E5463" s="3"/>
      <c r="F5463" s="3"/>
    </row>
    <row r="5464" spans="5:6">
      <c r="E5464" s="3"/>
      <c r="F5464" s="3"/>
    </row>
    <row r="5465" spans="5:6">
      <c r="E5465" s="3"/>
      <c r="F5465" s="3"/>
    </row>
    <row r="5466" spans="5:6">
      <c r="E5466" s="3"/>
      <c r="F5466" s="3"/>
    </row>
    <row r="5467" spans="5:6">
      <c r="E5467" s="3"/>
      <c r="F5467" s="3"/>
    </row>
    <row r="5468" spans="5:6">
      <c r="E5468" s="3"/>
      <c r="F5468" s="3"/>
    </row>
    <row r="5469" spans="5:6">
      <c r="E5469" s="3"/>
      <c r="F5469" s="3"/>
    </row>
    <row r="5470" spans="5:6">
      <c r="E5470" s="3"/>
      <c r="F5470" s="3"/>
    </row>
    <row r="5471" spans="5:6">
      <c r="E5471" s="3"/>
      <c r="F5471" s="3"/>
    </row>
    <row r="5472" spans="5:6">
      <c r="E5472" s="3"/>
      <c r="F5472" s="3"/>
    </row>
    <row r="5473" spans="5:6">
      <c r="E5473" s="3"/>
      <c r="F5473" s="3"/>
    </row>
    <row r="5474" spans="5:6">
      <c r="E5474" s="3"/>
      <c r="F5474" s="3"/>
    </row>
    <row r="5475" spans="5:6">
      <c r="E5475" s="3"/>
      <c r="F5475" s="3"/>
    </row>
    <row r="5476" spans="5:6">
      <c r="E5476" s="3"/>
      <c r="F5476" s="3"/>
    </row>
    <row r="5477" spans="5:6">
      <c r="E5477" s="3"/>
      <c r="F5477" s="3"/>
    </row>
    <row r="5478" spans="5:6">
      <c r="E5478" s="3"/>
      <c r="F5478" s="3"/>
    </row>
    <row r="5479" spans="5:6">
      <c r="E5479" s="3"/>
      <c r="F5479" s="3"/>
    </row>
    <row r="5480" spans="5:6">
      <c r="E5480" s="3"/>
      <c r="F5480" s="3"/>
    </row>
    <row r="5481" spans="5:6">
      <c r="E5481" s="3"/>
      <c r="F5481" s="3"/>
    </row>
    <row r="5482" spans="5:6">
      <c r="E5482" s="3"/>
      <c r="F5482" s="3"/>
    </row>
    <row r="5483" spans="5:6">
      <c r="E5483" s="3"/>
      <c r="F5483" s="3"/>
    </row>
    <row r="5484" spans="5:6">
      <c r="E5484" s="3"/>
      <c r="F5484" s="3"/>
    </row>
    <row r="5485" spans="5:6">
      <c r="E5485" s="3"/>
      <c r="F5485" s="3"/>
    </row>
    <row r="5486" spans="5:6">
      <c r="E5486" s="3"/>
      <c r="F5486" s="3"/>
    </row>
    <row r="5487" spans="5:6">
      <c r="E5487" s="3"/>
      <c r="F5487" s="3"/>
    </row>
    <row r="5488" spans="5:6">
      <c r="E5488" s="3"/>
      <c r="F5488" s="3"/>
    </row>
    <row r="5489" spans="5:6">
      <c r="E5489" s="3"/>
      <c r="F5489" s="3"/>
    </row>
    <row r="5490" spans="5:6">
      <c r="E5490" s="3"/>
      <c r="F5490" s="3"/>
    </row>
    <row r="5491" spans="5:6">
      <c r="E5491" s="3"/>
      <c r="F5491" s="3"/>
    </row>
    <row r="5492" spans="5:6">
      <c r="E5492" s="3"/>
      <c r="F5492" s="3"/>
    </row>
    <row r="5493" spans="5:6">
      <c r="E5493" s="3"/>
      <c r="F5493" s="3"/>
    </row>
    <row r="5494" spans="5:6">
      <c r="E5494" s="3"/>
      <c r="F5494" s="3"/>
    </row>
    <row r="5495" spans="5:6">
      <c r="E5495" s="3"/>
      <c r="F5495" s="3"/>
    </row>
    <row r="5496" spans="5:6">
      <c r="E5496" s="3"/>
      <c r="F5496" s="3"/>
    </row>
    <row r="5497" spans="5:6">
      <c r="E5497" s="3"/>
      <c r="F5497" s="3"/>
    </row>
    <row r="5498" spans="5:6">
      <c r="E5498" s="3"/>
      <c r="F5498" s="3"/>
    </row>
    <row r="5499" spans="5:6">
      <c r="E5499" s="3"/>
      <c r="F5499" s="3"/>
    </row>
    <row r="5500" spans="5:6">
      <c r="E5500" s="3"/>
      <c r="F5500" s="3"/>
    </row>
    <row r="5501" spans="5:6">
      <c r="E5501" s="3"/>
      <c r="F5501" s="3"/>
    </row>
    <row r="5502" spans="5:6">
      <c r="E5502" s="3"/>
      <c r="F5502" s="3"/>
    </row>
    <row r="5503" spans="5:6">
      <c r="E5503" s="3"/>
      <c r="F5503" s="3"/>
    </row>
    <row r="5504" spans="5:6">
      <c r="E5504" s="3"/>
      <c r="F5504" s="3"/>
    </row>
    <row r="5505" spans="5:6">
      <c r="E5505" s="3"/>
      <c r="F5505" s="3"/>
    </row>
    <row r="5506" spans="5:6">
      <c r="E5506" s="3"/>
      <c r="F5506" s="3"/>
    </row>
    <row r="5507" spans="5:6">
      <c r="E5507" s="3"/>
      <c r="F5507" s="3"/>
    </row>
    <row r="5508" spans="5:6">
      <c r="E5508" s="3"/>
      <c r="F5508" s="3"/>
    </row>
    <row r="5509" spans="5:6">
      <c r="E5509" s="3"/>
      <c r="F5509" s="3"/>
    </row>
    <row r="5510" spans="5:6">
      <c r="E5510" s="3"/>
      <c r="F5510" s="3"/>
    </row>
    <row r="5511" spans="5:6">
      <c r="E5511" s="3"/>
      <c r="F5511" s="3"/>
    </row>
    <row r="5512" spans="5:6">
      <c r="E5512" s="3"/>
      <c r="F5512" s="3"/>
    </row>
    <row r="5513" spans="5:6">
      <c r="E5513" s="3"/>
      <c r="F5513" s="3"/>
    </row>
    <row r="5514" spans="5:6">
      <c r="E5514" s="3"/>
      <c r="F5514" s="3"/>
    </row>
    <row r="5515" spans="5:6">
      <c r="E5515" s="3"/>
      <c r="F5515" s="3"/>
    </row>
    <row r="5516" spans="5:6">
      <c r="E5516" s="3"/>
      <c r="F5516" s="3"/>
    </row>
    <row r="5517" spans="5:6">
      <c r="E5517" s="3"/>
      <c r="F5517" s="3"/>
    </row>
    <row r="5518" spans="5:6">
      <c r="E5518" s="3"/>
      <c r="F5518" s="3"/>
    </row>
    <row r="5519" spans="5:6">
      <c r="E5519" s="3"/>
      <c r="F5519" s="3"/>
    </row>
    <row r="5520" spans="5:6">
      <c r="E5520" s="3"/>
      <c r="F5520" s="3"/>
    </row>
    <row r="5521" spans="5:6">
      <c r="E5521" s="3"/>
      <c r="F5521" s="3"/>
    </row>
    <row r="5522" spans="5:6">
      <c r="E5522" s="3"/>
      <c r="F5522" s="3"/>
    </row>
    <row r="5523" spans="5:6">
      <c r="E5523" s="3"/>
      <c r="F5523" s="3"/>
    </row>
    <row r="5524" spans="5:6">
      <c r="E5524" s="3"/>
      <c r="F5524" s="3"/>
    </row>
    <row r="5525" spans="5:6">
      <c r="E5525" s="3"/>
      <c r="F5525" s="3"/>
    </row>
    <row r="5526" spans="5:6">
      <c r="E5526" s="3"/>
      <c r="F5526" s="3"/>
    </row>
    <row r="5527" spans="5:6">
      <c r="E5527" s="3"/>
      <c r="F5527" s="3"/>
    </row>
    <row r="5528" spans="5:6">
      <c r="E5528" s="3"/>
      <c r="F5528" s="3"/>
    </row>
    <row r="5529" spans="5:6">
      <c r="E5529" s="3"/>
      <c r="F5529" s="3"/>
    </row>
    <row r="5530" spans="5:6">
      <c r="E5530" s="3"/>
      <c r="F5530" s="3"/>
    </row>
    <row r="5531" spans="5:6">
      <c r="E5531" s="3"/>
      <c r="F5531" s="3"/>
    </row>
    <row r="5532" spans="5:6">
      <c r="E5532" s="3"/>
      <c r="F5532" s="3"/>
    </row>
    <row r="5533" spans="5:6">
      <c r="E5533" s="3"/>
      <c r="F5533" s="3"/>
    </row>
    <row r="5534" spans="5:6">
      <c r="E5534" s="3"/>
      <c r="F5534" s="3"/>
    </row>
    <row r="5535" spans="5:6">
      <c r="E5535" s="3"/>
      <c r="F5535" s="3"/>
    </row>
    <row r="5536" spans="5:6">
      <c r="E5536" s="3"/>
      <c r="F5536" s="3"/>
    </row>
    <row r="5537" spans="5:6">
      <c r="E5537" s="3"/>
      <c r="F5537" s="3"/>
    </row>
    <row r="5538" spans="5:6">
      <c r="E5538" s="3"/>
      <c r="F5538" s="3"/>
    </row>
    <row r="5539" spans="5:6">
      <c r="E5539" s="3"/>
      <c r="F5539" s="3"/>
    </row>
    <row r="5540" spans="5:6">
      <c r="E5540" s="3"/>
      <c r="F5540" s="3"/>
    </row>
    <row r="5541" spans="5:6">
      <c r="E5541" s="3"/>
      <c r="F5541" s="3"/>
    </row>
    <row r="5542" spans="5:6">
      <c r="E5542" s="3"/>
      <c r="F5542" s="3"/>
    </row>
    <row r="5543" spans="5:6">
      <c r="E5543" s="3"/>
      <c r="F5543" s="3"/>
    </row>
    <row r="5544" spans="5:6">
      <c r="E5544" s="3"/>
      <c r="F5544" s="3"/>
    </row>
    <row r="5545" spans="5:6">
      <c r="E5545" s="3"/>
      <c r="F5545" s="3"/>
    </row>
    <row r="5546" spans="5:6">
      <c r="E5546" s="3"/>
      <c r="F5546" s="3"/>
    </row>
    <row r="5547" spans="5:6">
      <c r="E5547" s="3"/>
      <c r="F5547" s="3"/>
    </row>
    <row r="5548" spans="5:6">
      <c r="E5548" s="3"/>
      <c r="F5548" s="3"/>
    </row>
    <row r="5549" spans="5:6">
      <c r="E5549" s="3"/>
      <c r="F5549" s="3"/>
    </row>
    <row r="5550" spans="5:6">
      <c r="E5550" s="3"/>
      <c r="F5550" s="3"/>
    </row>
    <row r="5551" spans="5:6">
      <c r="E5551" s="3"/>
      <c r="F5551" s="3"/>
    </row>
    <row r="5552" spans="5:6">
      <c r="E5552" s="3"/>
      <c r="F5552" s="3"/>
    </row>
    <row r="5553" spans="5:6">
      <c r="E5553" s="3"/>
      <c r="F5553" s="3"/>
    </row>
    <row r="5554" spans="5:6">
      <c r="E5554" s="3"/>
      <c r="F5554" s="3"/>
    </row>
    <row r="5555" spans="5:6">
      <c r="E5555" s="3"/>
      <c r="F5555" s="3"/>
    </row>
    <row r="5556" spans="5:6">
      <c r="E5556" s="3"/>
      <c r="F5556" s="3"/>
    </row>
    <row r="5557" spans="5:6">
      <c r="E5557" s="3"/>
      <c r="F5557" s="3"/>
    </row>
    <row r="5558" spans="5:6">
      <c r="E5558" s="3"/>
      <c r="F5558" s="3"/>
    </row>
    <row r="5559" spans="5:6">
      <c r="E5559" s="3"/>
      <c r="F5559" s="3"/>
    </row>
    <row r="5560" spans="5:6">
      <c r="E5560" s="3"/>
      <c r="F5560" s="3"/>
    </row>
    <row r="5561" spans="5:6">
      <c r="E5561" s="3"/>
      <c r="F5561" s="3"/>
    </row>
    <row r="5562" spans="5:6">
      <c r="E5562" s="3"/>
      <c r="F5562" s="3"/>
    </row>
    <row r="5563" spans="5:6">
      <c r="E5563" s="3"/>
      <c r="F5563" s="3"/>
    </row>
    <row r="5564" spans="5:6">
      <c r="E5564" s="3"/>
      <c r="F5564" s="3"/>
    </row>
    <row r="5565" spans="5:6">
      <c r="E5565" s="3"/>
      <c r="F5565" s="3"/>
    </row>
    <row r="5566" spans="5:6">
      <c r="E5566" s="3"/>
      <c r="F5566" s="3"/>
    </row>
    <row r="5567" spans="5:6">
      <c r="E5567" s="3"/>
      <c r="F5567" s="3"/>
    </row>
    <row r="5568" spans="5:6">
      <c r="E5568" s="3"/>
      <c r="F5568" s="3"/>
    </row>
    <row r="5569" spans="5:6">
      <c r="E5569" s="3"/>
      <c r="F5569" s="3"/>
    </row>
    <row r="5570" spans="5:6">
      <c r="E5570" s="3"/>
      <c r="F5570" s="3"/>
    </row>
    <row r="5571" spans="5:6">
      <c r="E5571" s="3"/>
      <c r="F5571" s="3"/>
    </row>
    <row r="5572" spans="5:6">
      <c r="E5572" s="3"/>
      <c r="F5572" s="3"/>
    </row>
    <row r="5573" spans="5:6">
      <c r="E5573" s="3"/>
      <c r="F5573" s="3"/>
    </row>
    <row r="5574" spans="5:6">
      <c r="E5574" s="3"/>
      <c r="F5574" s="3"/>
    </row>
    <row r="5575" spans="5:6">
      <c r="E5575" s="3"/>
      <c r="F5575" s="3"/>
    </row>
    <row r="5576" spans="5:6">
      <c r="E5576" s="3"/>
      <c r="F5576" s="3"/>
    </row>
    <row r="5577" spans="5:6">
      <c r="E5577" s="3"/>
      <c r="F5577" s="3"/>
    </row>
    <row r="5578" spans="5:6">
      <c r="E5578" s="3"/>
      <c r="F5578" s="3"/>
    </row>
    <row r="5579" spans="5:6">
      <c r="E5579" s="3"/>
      <c r="F5579" s="3"/>
    </row>
    <row r="5580" spans="5:6">
      <c r="E5580" s="3"/>
      <c r="F5580" s="3"/>
    </row>
    <row r="5581" spans="5:6">
      <c r="E5581" s="3"/>
      <c r="F5581" s="3"/>
    </row>
    <row r="5582" spans="5:6">
      <c r="E5582" s="3"/>
      <c r="F5582" s="3"/>
    </row>
    <row r="5583" spans="5:6">
      <c r="E5583" s="3"/>
      <c r="F5583" s="3"/>
    </row>
    <row r="5584" spans="5:6">
      <c r="E5584" s="3"/>
      <c r="F5584" s="3"/>
    </row>
    <row r="5585" spans="5:6">
      <c r="E5585" s="3"/>
      <c r="F5585" s="3"/>
    </row>
    <row r="5586" spans="5:6">
      <c r="E5586" s="3"/>
      <c r="F5586" s="3"/>
    </row>
    <row r="5587" spans="5:6">
      <c r="E5587" s="3"/>
      <c r="F5587" s="3"/>
    </row>
    <row r="5588" spans="5:6">
      <c r="E5588" s="3"/>
      <c r="F5588" s="3"/>
    </row>
    <row r="5589" spans="5:6">
      <c r="E5589" s="3"/>
      <c r="F5589" s="3"/>
    </row>
    <row r="5590" spans="5:6">
      <c r="E5590" s="3"/>
      <c r="F5590" s="3"/>
    </row>
    <row r="5591" spans="5:6">
      <c r="E5591" s="3"/>
      <c r="F5591" s="3"/>
    </row>
    <row r="5592" spans="5:6">
      <c r="E5592" s="3"/>
      <c r="F5592" s="3"/>
    </row>
    <row r="5593" spans="5:6">
      <c r="E5593" s="3"/>
      <c r="F5593" s="3"/>
    </row>
    <row r="5594" spans="5:6">
      <c r="E5594" s="3"/>
      <c r="F5594" s="3"/>
    </row>
    <row r="5595" spans="5:6">
      <c r="E5595" s="3"/>
      <c r="F5595" s="3"/>
    </row>
    <row r="5596" spans="5:6">
      <c r="E5596" s="3"/>
      <c r="F5596" s="3"/>
    </row>
    <row r="5597" spans="5:6">
      <c r="E5597" s="3"/>
      <c r="F5597" s="3"/>
    </row>
    <row r="5598" spans="5:6">
      <c r="E5598" s="3"/>
      <c r="F5598" s="3"/>
    </row>
    <row r="5599" spans="5:6">
      <c r="E5599" s="3"/>
      <c r="F5599" s="3"/>
    </row>
    <row r="5600" spans="5:6">
      <c r="E5600" s="3"/>
      <c r="F5600" s="3"/>
    </row>
    <row r="5601" spans="5:6">
      <c r="E5601" s="3"/>
      <c r="F5601" s="3"/>
    </row>
    <row r="5602" spans="5:6">
      <c r="E5602" s="3"/>
      <c r="F5602" s="3"/>
    </row>
    <row r="5603" spans="5:6">
      <c r="E5603" s="3"/>
      <c r="F5603" s="3"/>
    </row>
    <row r="5604" spans="5:6">
      <c r="E5604" s="3"/>
      <c r="F5604" s="3"/>
    </row>
    <row r="5605" spans="5:6">
      <c r="E5605" s="3"/>
      <c r="F5605" s="3"/>
    </row>
    <row r="5606" spans="5:6">
      <c r="E5606" s="3"/>
      <c r="F5606" s="3"/>
    </row>
    <row r="5607" spans="5:6">
      <c r="E5607" s="3"/>
      <c r="F5607" s="3"/>
    </row>
    <row r="5608" spans="5:6">
      <c r="E5608" s="3"/>
      <c r="F5608" s="3"/>
    </row>
    <row r="5609" spans="5:6">
      <c r="E5609" s="3"/>
      <c r="F5609" s="3"/>
    </row>
    <row r="5610" spans="5:6">
      <c r="E5610" s="3"/>
      <c r="F5610" s="3"/>
    </row>
    <row r="5611" spans="5:6">
      <c r="E5611" s="3"/>
      <c r="F5611" s="3"/>
    </row>
    <row r="5612" spans="5:6">
      <c r="E5612" s="3"/>
      <c r="F5612" s="3"/>
    </row>
    <row r="5613" spans="5:6">
      <c r="E5613" s="3"/>
      <c r="F5613" s="3"/>
    </row>
    <row r="5614" spans="5:6">
      <c r="E5614" s="3"/>
      <c r="F5614" s="3"/>
    </row>
    <row r="5615" spans="5:6">
      <c r="E5615" s="3"/>
      <c r="F5615" s="3"/>
    </row>
    <row r="5616" spans="5:6">
      <c r="E5616" s="3"/>
      <c r="F5616" s="3"/>
    </row>
    <row r="5617" spans="5:6">
      <c r="E5617" s="3"/>
      <c r="F5617" s="3"/>
    </row>
    <row r="5618" spans="5:6">
      <c r="E5618" s="3"/>
      <c r="F5618" s="3"/>
    </row>
    <row r="5619" spans="5:6">
      <c r="E5619" s="3"/>
      <c r="F5619" s="3"/>
    </row>
    <row r="5620" spans="5:6">
      <c r="E5620" s="3"/>
      <c r="F5620" s="3"/>
    </row>
    <row r="5621" spans="5:6">
      <c r="E5621" s="3"/>
      <c r="F5621" s="3"/>
    </row>
    <row r="5622" spans="5:6">
      <c r="E5622" s="3"/>
      <c r="F5622" s="3"/>
    </row>
    <row r="5623" spans="5:6">
      <c r="E5623" s="3"/>
      <c r="F5623" s="3"/>
    </row>
    <row r="5624" spans="5:6">
      <c r="E5624" s="3"/>
      <c r="F5624" s="3"/>
    </row>
    <row r="5625" spans="5:6">
      <c r="E5625" s="3"/>
      <c r="F5625" s="3"/>
    </row>
    <row r="5626" spans="5:6">
      <c r="E5626" s="3"/>
      <c r="F5626" s="3"/>
    </row>
    <row r="5627" spans="5:6">
      <c r="E5627" s="3"/>
      <c r="F5627" s="3"/>
    </row>
    <row r="5628" spans="5:6">
      <c r="E5628" s="3"/>
      <c r="F5628" s="3"/>
    </row>
    <row r="5629" spans="5:6">
      <c r="E5629" s="3"/>
      <c r="F5629" s="3"/>
    </row>
    <row r="5630" spans="5:6">
      <c r="E5630" s="3"/>
      <c r="F5630" s="3"/>
    </row>
    <row r="5631" spans="5:6">
      <c r="E5631" s="3"/>
      <c r="F5631" s="3"/>
    </row>
    <row r="5632" spans="5:6">
      <c r="E5632" s="3"/>
      <c r="F5632" s="3"/>
    </row>
    <row r="5633" spans="5:6">
      <c r="E5633" s="3"/>
      <c r="F5633" s="3"/>
    </row>
    <row r="5634" spans="5:6">
      <c r="E5634" s="3"/>
      <c r="F5634" s="3"/>
    </row>
    <row r="5635" spans="5:6">
      <c r="E5635" s="3"/>
      <c r="F5635" s="3"/>
    </row>
    <row r="5636" spans="5:6">
      <c r="E5636" s="3"/>
      <c r="F5636" s="3"/>
    </row>
    <row r="5637" spans="5:6">
      <c r="E5637" s="3"/>
      <c r="F5637" s="3"/>
    </row>
    <row r="5638" spans="5:6">
      <c r="E5638" s="3"/>
      <c r="F5638" s="3"/>
    </row>
    <row r="5639" spans="5:6">
      <c r="E5639" s="3"/>
      <c r="F5639" s="3"/>
    </row>
    <row r="5640" spans="5:6">
      <c r="E5640" s="3"/>
      <c r="F5640" s="3"/>
    </row>
    <row r="5641" spans="5:6">
      <c r="E5641" s="3"/>
      <c r="F5641" s="3"/>
    </row>
    <row r="5642" spans="5:6">
      <c r="E5642" s="3"/>
      <c r="F5642" s="3"/>
    </row>
    <row r="5643" spans="5:6">
      <c r="E5643" s="3"/>
      <c r="F5643" s="3"/>
    </row>
    <row r="5644" spans="5:6">
      <c r="E5644" s="3"/>
      <c r="F5644" s="3"/>
    </row>
    <row r="5645" spans="5:6">
      <c r="E5645" s="3"/>
      <c r="F5645" s="3"/>
    </row>
    <row r="5646" spans="5:6">
      <c r="E5646" s="3"/>
      <c r="F5646" s="3"/>
    </row>
    <row r="5647" spans="5:6">
      <c r="E5647" s="3"/>
      <c r="F5647" s="3"/>
    </row>
    <row r="5648" spans="5:6">
      <c r="E5648" s="3"/>
      <c r="F5648" s="3"/>
    </row>
    <row r="5649" spans="5:6">
      <c r="E5649" s="3"/>
      <c r="F5649" s="3"/>
    </row>
    <row r="5650" spans="5:6">
      <c r="E5650" s="3"/>
      <c r="F5650" s="3"/>
    </row>
    <row r="5651" spans="5:6">
      <c r="E5651" s="3"/>
      <c r="F5651" s="3"/>
    </row>
    <row r="5652" spans="5:6">
      <c r="E5652" s="3"/>
      <c r="F5652" s="3"/>
    </row>
    <row r="5653" spans="5:6">
      <c r="E5653" s="3"/>
      <c r="F5653" s="3"/>
    </row>
    <row r="5654" spans="5:6">
      <c r="E5654" s="3"/>
      <c r="F5654" s="3"/>
    </row>
    <row r="5655" spans="5:6">
      <c r="E5655" s="3"/>
      <c r="F5655" s="3"/>
    </row>
    <row r="5656" spans="5:6">
      <c r="E5656" s="3"/>
      <c r="F5656" s="3"/>
    </row>
    <row r="5657" spans="5:6">
      <c r="E5657" s="3"/>
      <c r="F5657" s="3"/>
    </row>
    <row r="5658" spans="5:6">
      <c r="E5658" s="3"/>
      <c r="F5658" s="3"/>
    </row>
    <row r="5659" spans="5:6">
      <c r="E5659" s="3"/>
      <c r="F5659" s="3"/>
    </row>
    <row r="5660" spans="5:6">
      <c r="E5660" s="3"/>
      <c r="F5660" s="3"/>
    </row>
    <row r="5661" spans="5:6">
      <c r="E5661" s="3"/>
      <c r="F5661" s="3"/>
    </row>
    <row r="5662" spans="5:6">
      <c r="E5662" s="3"/>
      <c r="F5662" s="3"/>
    </row>
    <row r="5663" spans="5:6">
      <c r="E5663" s="3"/>
      <c r="F5663" s="3"/>
    </row>
    <row r="5664" spans="5:6">
      <c r="E5664" s="3"/>
      <c r="F5664" s="3"/>
    </row>
    <row r="5665" spans="5:6">
      <c r="E5665" s="3"/>
      <c r="F5665" s="3"/>
    </row>
    <row r="5666" spans="5:6">
      <c r="E5666" s="3"/>
      <c r="F5666" s="3"/>
    </row>
    <row r="5667" spans="5:6">
      <c r="E5667" s="3"/>
      <c r="F5667" s="3"/>
    </row>
    <row r="5668" spans="5:6">
      <c r="E5668" s="3"/>
      <c r="F5668" s="3"/>
    </row>
    <row r="5669" spans="5:6">
      <c r="E5669" s="3"/>
      <c r="F5669" s="3"/>
    </row>
    <row r="5670" spans="5:6">
      <c r="E5670" s="3"/>
      <c r="F5670" s="3"/>
    </row>
    <row r="5671" spans="5:6">
      <c r="E5671" s="3"/>
      <c r="F5671" s="3"/>
    </row>
    <row r="5672" spans="5:6">
      <c r="E5672" s="3"/>
      <c r="F5672" s="3"/>
    </row>
    <row r="5673" spans="5:6">
      <c r="E5673" s="3"/>
      <c r="F5673" s="3"/>
    </row>
    <row r="5674" spans="5:6">
      <c r="E5674" s="3"/>
      <c r="F5674" s="3"/>
    </row>
    <row r="5675" spans="5:6">
      <c r="E5675" s="3"/>
      <c r="F5675" s="3"/>
    </row>
    <row r="5676" spans="5:6">
      <c r="E5676" s="3"/>
      <c r="F5676" s="3"/>
    </row>
    <row r="5677" spans="5:6">
      <c r="E5677" s="3"/>
      <c r="F5677" s="3"/>
    </row>
    <row r="5678" spans="5:6">
      <c r="E5678" s="3"/>
      <c r="F5678" s="3"/>
    </row>
    <row r="5679" spans="5:6">
      <c r="E5679" s="3"/>
      <c r="F5679" s="3"/>
    </row>
    <row r="5680" spans="5:6">
      <c r="E5680" s="3"/>
      <c r="F5680" s="3"/>
    </row>
    <row r="5681" spans="5:6">
      <c r="E5681" s="3"/>
      <c r="F5681" s="3"/>
    </row>
    <row r="5682" spans="5:6">
      <c r="E5682" s="3"/>
      <c r="F5682" s="3"/>
    </row>
    <row r="5683" spans="5:6">
      <c r="E5683" s="3"/>
      <c r="F5683" s="3"/>
    </row>
    <row r="5684" spans="5:6">
      <c r="E5684" s="3"/>
      <c r="F5684" s="3"/>
    </row>
    <row r="5685" spans="5:6">
      <c r="E5685" s="3"/>
      <c r="F5685" s="3"/>
    </row>
    <row r="5686" spans="5:6">
      <c r="E5686" s="3"/>
      <c r="F5686" s="3"/>
    </row>
    <row r="5687" spans="5:6">
      <c r="E5687" s="3"/>
      <c r="F5687" s="3"/>
    </row>
    <row r="5688" spans="5:6">
      <c r="E5688" s="3"/>
      <c r="F5688" s="3"/>
    </row>
    <row r="5689" spans="5:6">
      <c r="E5689" s="3"/>
      <c r="F5689" s="3"/>
    </row>
    <row r="5690" spans="5:6">
      <c r="E5690" s="3"/>
      <c r="F5690" s="3"/>
    </row>
    <row r="5691" spans="5:6">
      <c r="E5691" s="3"/>
      <c r="F5691" s="3"/>
    </row>
    <row r="5692" spans="5:6">
      <c r="E5692" s="3"/>
      <c r="F5692" s="3"/>
    </row>
    <row r="5693" spans="5:6">
      <c r="E5693" s="3"/>
      <c r="F5693" s="3"/>
    </row>
    <row r="5694" spans="5:6">
      <c r="E5694" s="3"/>
      <c r="F5694" s="3"/>
    </row>
    <row r="5695" spans="5:6">
      <c r="E5695" s="3"/>
      <c r="F5695" s="3"/>
    </row>
    <row r="5696" spans="5:6">
      <c r="E5696" s="3"/>
      <c r="F5696" s="3"/>
    </row>
    <row r="5697" spans="5:6">
      <c r="E5697" s="3"/>
      <c r="F5697" s="3"/>
    </row>
    <row r="5698" spans="5:6">
      <c r="E5698" s="3"/>
      <c r="F5698" s="3"/>
    </row>
    <row r="5699" spans="5:6">
      <c r="E5699" s="3"/>
      <c r="F5699" s="3"/>
    </row>
    <row r="5700" spans="5:6">
      <c r="E5700" s="3"/>
      <c r="F5700" s="3"/>
    </row>
    <row r="5701" spans="5:6">
      <c r="E5701" s="3"/>
      <c r="F5701" s="3"/>
    </row>
    <row r="5702" spans="5:6">
      <c r="E5702" s="3"/>
      <c r="F5702" s="3"/>
    </row>
    <row r="5703" spans="5:6">
      <c r="E5703" s="3"/>
      <c r="F5703" s="3"/>
    </row>
    <row r="5704" spans="5:6">
      <c r="E5704" s="3"/>
      <c r="F5704" s="3"/>
    </row>
    <row r="5705" spans="5:6">
      <c r="E5705" s="3"/>
      <c r="F5705" s="3"/>
    </row>
    <row r="5706" spans="5:6">
      <c r="E5706" s="3"/>
      <c r="F5706" s="3"/>
    </row>
    <row r="5707" spans="5:6">
      <c r="E5707" s="3"/>
      <c r="F5707" s="3"/>
    </row>
    <row r="5708" spans="5:6">
      <c r="E5708" s="3"/>
      <c r="F5708" s="3"/>
    </row>
    <row r="5709" spans="5:6">
      <c r="E5709" s="3"/>
      <c r="F5709" s="3"/>
    </row>
    <row r="5710" spans="5:6">
      <c r="E5710" s="3"/>
      <c r="F5710" s="3"/>
    </row>
    <row r="5711" spans="5:6">
      <c r="E5711" s="3"/>
      <c r="F5711" s="3"/>
    </row>
    <row r="5712" spans="5:6">
      <c r="E5712" s="3"/>
      <c r="F5712" s="3"/>
    </row>
    <row r="5713" spans="5:6">
      <c r="E5713" s="3"/>
      <c r="F5713" s="3"/>
    </row>
    <row r="5714" spans="5:6">
      <c r="E5714" s="3"/>
      <c r="F5714" s="3"/>
    </row>
    <row r="5715" spans="5:6">
      <c r="E5715" s="3"/>
      <c r="F5715" s="3"/>
    </row>
    <row r="5716" spans="5:6">
      <c r="E5716" s="3"/>
      <c r="F5716" s="3"/>
    </row>
    <row r="5717" spans="5:6">
      <c r="E5717" s="3"/>
      <c r="F5717" s="3"/>
    </row>
    <row r="5718" spans="5:6">
      <c r="E5718" s="3"/>
      <c r="F5718" s="3"/>
    </row>
    <row r="5719" spans="5:6">
      <c r="E5719" s="3"/>
      <c r="F5719" s="3"/>
    </row>
    <row r="5720" spans="5:6">
      <c r="E5720" s="3"/>
      <c r="F5720" s="3"/>
    </row>
    <row r="5721" spans="5:6">
      <c r="E5721" s="3"/>
      <c r="F5721" s="3"/>
    </row>
    <row r="5722" spans="5:6">
      <c r="E5722" s="3"/>
      <c r="F5722" s="3"/>
    </row>
    <row r="5723" spans="5:6">
      <c r="E5723" s="3"/>
      <c r="F5723" s="3"/>
    </row>
    <row r="5724" spans="5:6">
      <c r="E5724" s="3"/>
      <c r="F5724" s="3"/>
    </row>
    <row r="5725" spans="5:6">
      <c r="E5725" s="3"/>
      <c r="F5725" s="3"/>
    </row>
    <row r="5726" spans="5:6">
      <c r="E5726" s="3"/>
      <c r="F5726" s="3"/>
    </row>
    <row r="5727" spans="5:6">
      <c r="E5727" s="3"/>
      <c r="F5727" s="3"/>
    </row>
    <row r="5728" spans="5:6">
      <c r="E5728" s="3"/>
      <c r="F5728" s="3"/>
    </row>
    <row r="5729" spans="5:6">
      <c r="E5729" s="3"/>
      <c r="F5729" s="3"/>
    </row>
    <row r="5730" spans="5:6">
      <c r="E5730" s="3"/>
      <c r="F5730" s="3"/>
    </row>
    <row r="5731" spans="5:6">
      <c r="E5731" s="3"/>
      <c r="F5731" s="3"/>
    </row>
    <row r="5732" spans="5:6">
      <c r="E5732" s="3"/>
      <c r="F5732" s="3"/>
    </row>
    <row r="5733" spans="5:6">
      <c r="E5733" s="3"/>
      <c r="F5733" s="3"/>
    </row>
    <row r="5734" spans="5:6">
      <c r="E5734" s="3"/>
      <c r="F5734" s="3"/>
    </row>
    <row r="5735" spans="5:6">
      <c r="E5735" s="3"/>
      <c r="F5735" s="3"/>
    </row>
    <row r="5736" spans="5:6">
      <c r="E5736" s="3"/>
      <c r="F5736" s="3"/>
    </row>
    <row r="5737" spans="5:6">
      <c r="E5737" s="3"/>
      <c r="F5737" s="3"/>
    </row>
    <row r="5738" spans="5:6">
      <c r="E5738" s="3"/>
      <c r="F5738" s="3"/>
    </row>
    <row r="5739" spans="5:6">
      <c r="E5739" s="3"/>
      <c r="F5739" s="3"/>
    </row>
    <row r="5740" spans="5:6">
      <c r="E5740" s="3"/>
      <c r="F5740" s="3"/>
    </row>
    <row r="5741" spans="5:6">
      <c r="E5741" s="3"/>
      <c r="F5741" s="3"/>
    </row>
    <row r="5742" spans="5:6">
      <c r="E5742" s="3"/>
      <c r="F5742" s="3"/>
    </row>
    <row r="5743" spans="5:6">
      <c r="E5743" s="3"/>
      <c r="F5743" s="3"/>
    </row>
    <row r="5744" spans="5:6">
      <c r="E5744" s="3"/>
      <c r="F5744" s="3"/>
    </row>
    <row r="5745" spans="5:6">
      <c r="E5745" s="3"/>
      <c r="F5745" s="3"/>
    </row>
    <row r="5746" spans="5:6">
      <c r="E5746" s="3"/>
      <c r="F5746" s="3"/>
    </row>
    <row r="5747" spans="5:6">
      <c r="E5747" s="3"/>
      <c r="F5747" s="3"/>
    </row>
    <row r="5748" spans="5:6">
      <c r="E5748" s="3"/>
      <c r="F5748" s="3"/>
    </row>
    <row r="5749" spans="5:6">
      <c r="E5749" s="3"/>
      <c r="F5749" s="3"/>
    </row>
    <row r="5750" spans="5:6">
      <c r="E5750" s="3"/>
      <c r="F5750" s="3"/>
    </row>
    <row r="5751" spans="5:6">
      <c r="E5751" s="3"/>
      <c r="F5751" s="3"/>
    </row>
    <row r="5752" spans="5:6">
      <c r="E5752" s="3"/>
      <c r="F5752" s="3"/>
    </row>
    <row r="5753" spans="5:6">
      <c r="E5753" s="3"/>
      <c r="F5753" s="3"/>
    </row>
    <row r="5754" spans="5:6">
      <c r="E5754" s="3"/>
      <c r="F5754" s="3"/>
    </row>
    <row r="5755" spans="5:6">
      <c r="E5755" s="3"/>
      <c r="F5755" s="3"/>
    </row>
    <row r="5756" spans="5:6">
      <c r="E5756" s="3"/>
      <c r="F5756" s="3"/>
    </row>
    <row r="5757" spans="5:6">
      <c r="E5757" s="3"/>
      <c r="F5757" s="3"/>
    </row>
    <row r="5758" spans="5:6">
      <c r="E5758" s="3"/>
      <c r="F5758" s="3"/>
    </row>
    <row r="5759" spans="5:6">
      <c r="E5759" s="3"/>
      <c r="F5759" s="3"/>
    </row>
    <row r="5760" spans="5:6">
      <c r="E5760" s="3"/>
      <c r="F5760" s="3"/>
    </row>
    <row r="5761" spans="5:6">
      <c r="E5761" s="3"/>
      <c r="F5761" s="3"/>
    </row>
    <row r="5762" spans="5:6">
      <c r="E5762" s="3"/>
      <c r="F5762" s="3"/>
    </row>
    <row r="5763" spans="5:6">
      <c r="E5763" s="3"/>
      <c r="F5763" s="3"/>
    </row>
    <row r="5764" spans="5:6">
      <c r="E5764" s="3"/>
      <c r="F5764" s="3"/>
    </row>
    <row r="5765" spans="5:6">
      <c r="E5765" s="3"/>
      <c r="F5765" s="3"/>
    </row>
    <row r="5766" spans="5:6">
      <c r="E5766" s="3"/>
      <c r="F5766" s="3"/>
    </row>
    <row r="5767" spans="5:6">
      <c r="E5767" s="3"/>
      <c r="F5767" s="3"/>
    </row>
    <row r="5768" spans="5:6">
      <c r="E5768" s="3"/>
      <c r="F5768" s="3"/>
    </row>
    <row r="5769" spans="5:6">
      <c r="E5769" s="3"/>
      <c r="F5769" s="3"/>
    </row>
    <row r="5770" spans="5:6">
      <c r="E5770" s="3"/>
      <c r="F5770" s="3"/>
    </row>
    <row r="5771" spans="5:6">
      <c r="E5771" s="3"/>
      <c r="F5771" s="3"/>
    </row>
    <row r="5772" spans="5:6">
      <c r="E5772" s="3"/>
      <c r="F5772" s="3"/>
    </row>
    <row r="5773" spans="5:6">
      <c r="E5773" s="3"/>
      <c r="F5773" s="3"/>
    </row>
    <row r="5774" spans="5:6">
      <c r="E5774" s="3"/>
      <c r="F5774" s="3"/>
    </row>
    <row r="5775" spans="5:6">
      <c r="E5775" s="3"/>
      <c r="F5775" s="3"/>
    </row>
    <row r="5776" spans="5:6">
      <c r="E5776" s="3"/>
      <c r="F5776" s="3"/>
    </row>
    <row r="5777" spans="5:6">
      <c r="E5777" s="3"/>
      <c r="F5777" s="3"/>
    </row>
    <row r="5778" spans="5:6">
      <c r="E5778" s="3"/>
      <c r="F5778" s="3"/>
    </row>
    <row r="5779" spans="5:6">
      <c r="E5779" s="3"/>
      <c r="F5779" s="3"/>
    </row>
    <row r="5780" spans="5:6">
      <c r="E5780" s="3"/>
      <c r="F5780" s="3"/>
    </row>
    <row r="5781" spans="5:6">
      <c r="E5781" s="3"/>
      <c r="F5781" s="3"/>
    </row>
    <row r="5782" spans="5:6">
      <c r="E5782" s="3"/>
      <c r="F5782" s="3"/>
    </row>
    <row r="5783" spans="5:6">
      <c r="E5783" s="3"/>
      <c r="F5783" s="3"/>
    </row>
    <row r="5784" spans="5:6">
      <c r="E5784" s="3"/>
      <c r="F5784" s="3"/>
    </row>
    <row r="5785" spans="5:6">
      <c r="E5785" s="3"/>
      <c r="F5785" s="3"/>
    </row>
    <row r="5786" spans="5:6">
      <c r="E5786" s="3"/>
      <c r="F5786" s="3"/>
    </row>
    <row r="5787" spans="5:6">
      <c r="E5787" s="3"/>
      <c r="F5787" s="3"/>
    </row>
    <row r="5788" spans="5:6">
      <c r="E5788" s="3"/>
      <c r="F5788" s="3"/>
    </row>
    <row r="5789" spans="5:6">
      <c r="E5789" s="3"/>
      <c r="F5789" s="3"/>
    </row>
    <row r="5790" spans="5:6">
      <c r="E5790" s="3"/>
      <c r="F5790" s="3"/>
    </row>
    <row r="5791" spans="5:6">
      <c r="E5791" s="3"/>
      <c r="F5791" s="3"/>
    </row>
    <row r="5792" spans="5:6">
      <c r="E5792" s="3"/>
      <c r="F5792" s="3"/>
    </row>
    <row r="5793" spans="5:6">
      <c r="E5793" s="3"/>
      <c r="F5793" s="3"/>
    </row>
    <row r="5794" spans="5:6">
      <c r="E5794" s="3"/>
      <c r="F5794" s="3"/>
    </row>
    <row r="5795" spans="5:6">
      <c r="E5795" s="3"/>
      <c r="F5795" s="3"/>
    </row>
    <row r="5796" spans="5:6">
      <c r="E5796" s="3"/>
      <c r="F5796" s="3"/>
    </row>
    <row r="5797" spans="5:6">
      <c r="E5797" s="3"/>
      <c r="F5797" s="3"/>
    </row>
    <row r="5798" spans="5:6">
      <c r="E5798" s="3"/>
      <c r="F5798" s="3"/>
    </row>
    <row r="5799" spans="5:6">
      <c r="E5799" s="3"/>
      <c r="F5799" s="3"/>
    </row>
    <row r="5800" spans="5:6">
      <c r="E5800" s="3"/>
      <c r="F5800" s="3"/>
    </row>
    <row r="5801" spans="5:6">
      <c r="E5801" s="3"/>
      <c r="F5801" s="3"/>
    </row>
    <row r="5802" spans="5:6">
      <c r="E5802" s="3"/>
      <c r="F5802" s="3"/>
    </row>
    <row r="5803" spans="5:6">
      <c r="E5803" s="3"/>
      <c r="F5803" s="3"/>
    </row>
    <row r="5804" spans="5:6">
      <c r="E5804" s="3"/>
      <c r="F5804" s="3"/>
    </row>
    <row r="5805" spans="5:6">
      <c r="E5805" s="3"/>
      <c r="F5805" s="3"/>
    </row>
    <row r="5806" spans="5:6">
      <c r="E5806" s="3"/>
      <c r="F5806" s="3"/>
    </row>
    <row r="5807" spans="5:6">
      <c r="E5807" s="3"/>
      <c r="F5807" s="3"/>
    </row>
    <row r="5808" spans="5:6">
      <c r="E5808" s="3"/>
      <c r="F5808" s="3"/>
    </row>
    <row r="5809" spans="5:6">
      <c r="E5809" s="3"/>
      <c r="F5809" s="3"/>
    </row>
    <row r="5810" spans="5:6">
      <c r="E5810" s="3"/>
      <c r="F5810" s="3"/>
    </row>
    <row r="5811" spans="5:6">
      <c r="E5811" s="3"/>
      <c r="F5811" s="3"/>
    </row>
    <row r="5812" spans="5:6">
      <c r="E5812" s="3"/>
      <c r="F5812" s="3"/>
    </row>
    <row r="5813" spans="5:6">
      <c r="E5813" s="3"/>
      <c r="F5813" s="3"/>
    </row>
    <row r="5814" spans="5:6">
      <c r="E5814" s="3"/>
      <c r="F5814" s="3"/>
    </row>
    <row r="5815" spans="5:6">
      <c r="E5815" s="3"/>
      <c r="F5815" s="3"/>
    </row>
    <row r="5816" spans="5:6">
      <c r="E5816" s="3"/>
      <c r="F5816" s="3"/>
    </row>
    <row r="5817" spans="5:6">
      <c r="E5817" s="3"/>
      <c r="F5817" s="3"/>
    </row>
    <row r="5818" spans="5:6">
      <c r="E5818" s="3"/>
      <c r="F5818" s="3"/>
    </row>
    <row r="5819" spans="5:6">
      <c r="E5819" s="3"/>
      <c r="F5819" s="3"/>
    </row>
    <row r="5820" spans="5:6">
      <c r="E5820" s="3"/>
      <c r="F5820" s="3"/>
    </row>
    <row r="5821" spans="5:6">
      <c r="E5821" s="3"/>
      <c r="F5821" s="3"/>
    </row>
    <row r="5822" spans="5:6">
      <c r="E5822" s="3"/>
      <c r="F5822" s="3"/>
    </row>
    <row r="5823" spans="5:6">
      <c r="E5823" s="3"/>
      <c r="F5823" s="3"/>
    </row>
    <row r="5824" spans="5:6">
      <c r="E5824" s="3"/>
      <c r="F5824" s="3"/>
    </row>
    <row r="5825" spans="5:6">
      <c r="E5825" s="3"/>
      <c r="F5825" s="3"/>
    </row>
    <row r="5826" spans="5:6">
      <c r="E5826" s="3"/>
      <c r="F5826" s="3"/>
    </row>
    <row r="5827" spans="5:6">
      <c r="E5827" s="3"/>
      <c r="F5827" s="3"/>
    </row>
    <row r="5828" spans="5:6">
      <c r="E5828" s="3"/>
      <c r="F5828" s="3"/>
    </row>
    <row r="5829" spans="5:6">
      <c r="E5829" s="3"/>
      <c r="F5829" s="3"/>
    </row>
    <row r="5830" spans="5:6">
      <c r="E5830" s="3"/>
      <c r="F5830" s="3"/>
    </row>
    <row r="5831" spans="5:6">
      <c r="E5831" s="3"/>
      <c r="F5831" s="3"/>
    </row>
    <row r="5832" spans="5:6">
      <c r="E5832" s="3"/>
      <c r="F5832" s="3"/>
    </row>
    <row r="5833" spans="5:6">
      <c r="E5833" s="3"/>
      <c r="F5833" s="3"/>
    </row>
    <row r="5834" spans="5:6">
      <c r="E5834" s="3"/>
      <c r="F5834" s="3"/>
    </row>
    <row r="5835" spans="5:6">
      <c r="E5835" s="3"/>
      <c r="F5835" s="3"/>
    </row>
    <row r="5836" spans="5:6">
      <c r="E5836" s="3"/>
      <c r="F5836" s="3"/>
    </row>
    <row r="5837" spans="5:6">
      <c r="E5837" s="3"/>
      <c r="F5837" s="3"/>
    </row>
    <row r="5838" spans="5:6">
      <c r="E5838" s="3"/>
      <c r="F5838" s="3"/>
    </row>
    <row r="5839" spans="5:6">
      <c r="E5839" s="3"/>
      <c r="F5839" s="3"/>
    </row>
    <row r="5840" spans="5:6">
      <c r="E5840" s="3"/>
      <c r="F5840" s="3"/>
    </row>
    <row r="5841" spans="5:6">
      <c r="E5841" s="3"/>
      <c r="F5841" s="3"/>
    </row>
    <row r="5842" spans="5:6">
      <c r="E5842" s="3"/>
      <c r="F5842" s="3"/>
    </row>
    <row r="5843" spans="5:6">
      <c r="E5843" s="3"/>
      <c r="F5843" s="3"/>
    </row>
    <row r="5844" spans="5:6">
      <c r="E5844" s="3"/>
      <c r="F5844" s="3"/>
    </row>
    <row r="5845" spans="5:6">
      <c r="E5845" s="3"/>
      <c r="F5845" s="3"/>
    </row>
    <row r="5846" spans="5:6">
      <c r="E5846" s="3"/>
      <c r="F5846" s="3"/>
    </row>
    <row r="5847" spans="5:6">
      <c r="E5847" s="3"/>
      <c r="F5847" s="3"/>
    </row>
    <row r="5848" spans="5:6">
      <c r="E5848" s="3"/>
      <c r="F5848" s="3"/>
    </row>
    <row r="5849" spans="5:6">
      <c r="E5849" s="3"/>
      <c r="F5849" s="3"/>
    </row>
    <row r="5850" spans="5:6">
      <c r="E5850" s="3"/>
      <c r="F5850" s="3"/>
    </row>
    <row r="5851" spans="5:6">
      <c r="E5851" s="3"/>
      <c r="F5851" s="3"/>
    </row>
    <row r="5852" spans="5:6">
      <c r="E5852" s="3"/>
      <c r="F5852" s="3"/>
    </row>
    <row r="5853" spans="5:6">
      <c r="E5853" s="3"/>
      <c r="F5853" s="3"/>
    </row>
    <row r="5854" spans="5:6">
      <c r="E5854" s="3"/>
      <c r="F5854" s="3"/>
    </row>
    <row r="5855" spans="5:6">
      <c r="E5855" s="3"/>
      <c r="F5855" s="3"/>
    </row>
    <row r="5856" spans="5:6">
      <c r="E5856" s="3"/>
      <c r="F5856" s="3"/>
    </row>
    <row r="5857" spans="5:6">
      <c r="E5857" s="3"/>
      <c r="F5857" s="3"/>
    </row>
    <row r="5858" spans="5:6">
      <c r="E5858" s="3"/>
      <c r="F5858" s="3"/>
    </row>
    <row r="5859" spans="5:6">
      <c r="E5859" s="3"/>
      <c r="F5859" s="3"/>
    </row>
    <row r="5860" spans="5:6">
      <c r="E5860" s="3"/>
      <c r="F5860" s="3"/>
    </row>
    <row r="5861" spans="5:6">
      <c r="E5861" s="3"/>
      <c r="F5861" s="3"/>
    </row>
    <row r="5862" spans="5:6">
      <c r="E5862" s="3"/>
      <c r="F5862" s="3"/>
    </row>
    <row r="5863" spans="5:6">
      <c r="E5863" s="3"/>
      <c r="F5863" s="3"/>
    </row>
    <row r="5864" spans="5:6">
      <c r="E5864" s="3"/>
      <c r="F5864" s="3"/>
    </row>
    <row r="5865" spans="5:6">
      <c r="E5865" s="3"/>
      <c r="F5865" s="3"/>
    </row>
    <row r="5866" spans="5:6">
      <c r="E5866" s="3"/>
      <c r="F5866" s="3"/>
    </row>
    <row r="5867" spans="5:6">
      <c r="E5867" s="3"/>
      <c r="F5867" s="3"/>
    </row>
    <row r="5868" spans="5:6">
      <c r="E5868" s="3"/>
      <c r="F5868" s="3"/>
    </row>
    <row r="5869" spans="5:6">
      <c r="E5869" s="3"/>
      <c r="F5869" s="3"/>
    </row>
    <row r="5870" spans="5:6">
      <c r="E5870" s="3"/>
      <c r="F5870" s="3"/>
    </row>
    <row r="5871" spans="5:6">
      <c r="E5871" s="3"/>
      <c r="F5871" s="3"/>
    </row>
    <row r="5872" spans="5:6">
      <c r="E5872" s="3"/>
      <c r="F5872" s="3"/>
    </row>
    <row r="5873" spans="5:6">
      <c r="E5873" s="3"/>
      <c r="F5873" s="3"/>
    </row>
    <row r="5874" spans="5:6">
      <c r="E5874" s="3"/>
      <c r="F5874" s="3"/>
    </row>
    <row r="5875" spans="5:6">
      <c r="E5875" s="3"/>
      <c r="F5875" s="3"/>
    </row>
    <row r="5876" spans="5:6">
      <c r="E5876" s="3"/>
      <c r="F5876" s="3"/>
    </row>
    <row r="5877" spans="5:6">
      <c r="E5877" s="3"/>
      <c r="F5877" s="3"/>
    </row>
    <row r="5878" spans="5:6">
      <c r="E5878" s="3"/>
      <c r="F5878" s="3"/>
    </row>
    <row r="5879" spans="5:6">
      <c r="E5879" s="3"/>
      <c r="F5879" s="3"/>
    </row>
    <row r="5880" spans="5:6">
      <c r="E5880" s="3"/>
      <c r="F5880" s="3"/>
    </row>
    <row r="5881" spans="5:6">
      <c r="E5881" s="3"/>
      <c r="F5881" s="3"/>
    </row>
    <row r="5882" spans="5:6">
      <c r="E5882" s="3"/>
      <c r="F5882" s="3"/>
    </row>
    <row r="5883" spans="5:6">
      <c r="E5883" s="3"/>
      <c r="F5883" s="3"/>
    </row>
    <row r="5884" spans="5:6">
      <c r="E5884" s="3"/>
      <c r="F5884" s="3"/>
    </row>
    <row r="5885" spans="5:6">
      <c r="E5885" s="3"/>
      <c r="F5885" s="3"/>
    </row>
    <row r="5886" spans="5:6">
      <c r="E5886" s="3"/>
      <c r="F5886" s="3"/>
    </row>
    <row r="5887" spans="5:6">
      <c r="E5887" s="3"/>
      <c r="F5887" s="3"/>
    </row>
    <row r="5888" spans="5:6">
      <c r="E5888" s="3"/>
      <c r="F5888" s="3"/>
    </row>
    <row r="5889" spans="5:6">
      <c r="E5889" s="3"/>
      <c r="F5889" s="3"/>
    </row>
    <row r="5890" spans="5:6">
      <c r="E5890" s="3"/>
      <c r="F5890" s="3"/>
    </row>
    <row r="5891" spans="5:6">
      <c r="E5891" s="3"/>
      <c r="F5891" s="3"/>
    </row>
    <row r="5892" spans="5:6">
      <c r="E5892" s="3"/>
      <c r="F5892" s="3"/>
    </row>
    <row r="5893" spans="5:6">
      <c r="E5893" s="3"/>
      <c r="F5893" s="3"/>
    </row>
    <row r="5894" spans="5:6">
      <c r="E5894" s="3"/>
      <c r="F5894" s="3"/>
    </row>
    <row r="5895" spans="5:6">
      <c r="E5895" s="3"/>
      <c r="F5895" s="3"/>
    </row>
    <row r="5896" spans="5:6">
      <c r="E5896" s="3"/>
      <c r="F5896" s="3"/>
    </row>
    <row r="5897" spans="5:6">
      <c r="E5897" s="3"/>
      <c r="F5897" s="3"/>
    </row>
    <row r="5898" spans="5:6">
      <c r="E5898" s="3"/>
      <c r="F5898" s="3"/>
    </row>
    <row r="5899" spans="5:6">
      <c r="E5899" s="3"/>
      <c r="F5899" s="3"/>
    </row>
    <row r="5900" spans="5:6">
      <c r="E5900" s="3"/>
      <c r="F5900" s="3"/>
    </row>
    <row r="5901" spans="5:6">
      <c r="E5901" s="3"/>
      <c r="F5901" s="3"/>
    </row>
    <row r="5902" spans="5:6">
      <c r="E5902" s="3"/>
      <c r="F5902" s="3"/>
    </row>
    <row r="5903" spans="5:6">
      <c r="E5903" s="3"/>
      <c r="F5903" s="3"/>
    </row>
    <row r="5904" spans="5:6">
      <c r="E5904" s="3"/>
      <c r="F5904" s="3"/>
    </row>
    <row r="5905" spans="5:6">
      <c r="E5905" s="3"/>
      <c r="F5905" s="3"/>
    </row>
    <row r="5906" spans="5:6">
      <c r="E5906" s="3"/>
      <c r="F5906" s="3"/>
    </row>
    <row r="5907" spans="5:6">
      <c r="E5907" s="3"/>
      <c r="F5907" s="3"/>
    </row>
    <row r="5908" spans="5:6">
      <c r="E5908" s="3"/>
      <c r="F5908" s="3"/>
    </row>
    <row r="5909" spans="5:6">
      <c r="E5909" s="3"/>
      <c r="F5909" s="3"/>
    </row>
    <row r="5910" spans="5:6">
      <c r="E5910" s="3"/>
      <c r="F5910" s="3"/>
    </row>
    <row r="5911" spans="5:6">
      <c r="E5911" s="3"/>
      <c r="F5911" s="3"/>
    </row>
    <row r="5912" spans="5:6">
      <c r="E5912" s="3"/>
      <c r="F5912" s="3"/>
    </row>
    <row r="5913" spans="5:6">
      <c r="E5913" s="3"/>
      <c r="F5913" s="3"/>
    </row>
    <row r="5914" spans="5:6">
      <c r="E5914" s="3"/>
      <c r="F5914" s="3"/>
    </row>
    <row r="5915" spans="5:6">
      <c r="E5915" s="3"/>
      <c r="F5915" s="3"/>
    </row>
    <row r="5916" spans="5:6">
      <c r="E5916" s="3"/>
      <c r="F5916" s="3"/>
    </row>
    <row r="5917" spans="5:6">
      <c r="E5917" s="3"/>
      <c r="F5917" s="3"/>
    </row>
    <row r="5918" spans="5:6">
      <c r="E5918" s="3"/>
      <c r="F5918" s="3"/>
    </row>
    <row r="5919" spans="5:6">
      <c r="E5919" s="3"/>
      <c r="F5919" s="3"/>
    </row>
    <row r="5920" spans="5:6">
      <c r="E5920" s="3"/>
      <c r="F5920" s="3"/>
    </row>
    <row r="5921" spans="5:6">
      <c r="E5921" s="3"/>
      <c r="F5921" s="3"/>
    </row>
    <row r="5922" spans="5:6">
      <c r="E5922" s="3"/>
      <c r="F5922" s="3"/>
    </row>
    <row r="5923" spans="5:6">
      <c r="E5923" s="3"/>
      <c r="F5923" s="3"/>
    </row>
    <row r="5924" spans="5:6">
      <c r="E5924" s="3"/>
      <c r="F5924" s="3"/>
    </row>
    <row r="5925" spans="5:6">
      <c r="E5925" s="3"/>
      <c r="F5925" s="3"/>
    </row>
    <row r="5926" spans="5:6">
      <c r="E5926" s="3"/>
      <c r="F5926" s="3"/>
    </row>
    <row r="5927" spans="5:6">
      <c r="E5927" s="3"/>
      <c r="F5927" s="3"/>
    </row>
    <row r="5928" spans="5:6">
      <c r="E5928" s="3"/>
      <c r="F5928" s="3"/>
    </row>
    <row r="5929" spans="5:6">
      <c r="E5929" s="3"/>
      <c r="F5929" s="3"/>
    </row>
    <row r="5930" spans="5:6">
      <c r="E5930" s="3"/>
      <c r="F5930" s="3"/>
    </row>
    <row r="5931" spans="5:6">
      <c r="E5931" s="3"/>
      <c r="F5931" s="3"/>
    </row>
    <row r="5932" spans="5:6">
      <c r="E5932" s="3"/>
      <c r="F5932" s="3"/>
    </row>
    <row r="5933" spans="5:6">
      <c r="E5933" s="3"/>
      <c r="F5933" s="3"/>
    </row>
    <row r="5934" spans="5:6">
      <c r="E5934" s="3"/>
      <c r="F5934" s="3"/>
    </row>
    <row r="5935" spans="5:6">
      <c r="E5935" s="3"/>
      <c r="F5935" s="3"/>
    </row>
    <row r="5936" spans="5:6">
      <c r="E5936" s="3"/>
      <c r="F5936" s="3"/>
    </row>
    <row r="5937" spans="5:6">
      <c r="E5937" s="3"/>
      <c r="F5937" s="3"/>
    </row>
    <row r="5938" spans="5:6">
      <c r="E5938" s="3"/>
      <c r="F5938" s="3"/>
    </row>
    <row r="5939" spans="5:6">
      <c r="E5939" s="3"/>
      <c r="F5939" s="3"/>
    </row>
    <row r="5940" spans="5:6">
      <c r="E5940" s="3"/>
      <c r="F5940" s="3"/>
    </row>
    <row r="5941" spans="5:6">
      <c r="E5941" s="3"/>
      <c r="F5941" s="3"/>
    </row>
    <row r="5942" spans="5:6">
      <c r="E5942" s="3"/>
      <c r="F5942" s="3"/>
    </row>
    <row r="5943" spans="5:6">
      <c r="E5943" s="3"/>
      <c r="F5943" s="3"/>
    </row>
    <row r="5944" spans="5:6">
      <c r="E5944" s="3"/>
      <c r="F5944" s="3"/>
    </row>
    <row r="5945" spans="5:6">
      <c r="E5945" s="3"/>
      <c r="F5945" s="3"/>
    </row>
    <row r="5946" spans="5:6">
      <c r="E5946" s="3"/>
      <c r="F5946" s="3"/>
    </row>
    <row r="5947" spans="5:6">
      <c r="E5947" s="3"/>
      <c r="F5947" s="3"/>
    </row>
    <row r="5948" spans="5:6">
      <c r="E5948" s="3"/>
      <c r="F5948" s="3"/>
    </row>
    <row r="5949" spans="5:6">
      <c r="E5949" s="3"/>
      <c r="F5949" s="3"/>
    </row>
    <row r="5950" spans="5:6">
      <c r="E5950" s="3"/>
      <c r="F5950" s="3"/>
    </row>
    <row r="5951" spans="5:6">
      <c r="E5951" s="3"/>
      <c r="F5951" s="3"/>
    </row>
    <row r="5952" spans="5:6">
      <c r="E5952" s="3"/>
      <c r="F5952" s="3"/>
    </row>
    <row r="5953" spans="5:6">
      <c r="E5953" s="3"/>
      <c r="F5953" s="3"/>
    </row>
    <row r="5954" spans="5:6">
      <c r="E5954" s="3"/>
      <c r="F5954" s="3"/>
    </row>
    <row r="5955" spans="5:6">
      <c r="E5955" s="3"/>
      <c r="F5955" s="3"/>
    </row>
    <row r="5956" spans="5:6">
      <c r="E5956" s="3"/>
      <c r="F5956" s="3"/>
    </row>
    <row r="5957" spans="5:6">
      <c r="E5957" s="3"/>
      <c r="F5957" s="3"/>
    </row>
    <row r="5958" spans="5:6">
      <c r="E5958" s="3"/>
      <c r="F5958" s="3"/>
    </row>
    <row r="5959" spans="5:6">
      <c r="E5959" s="3"/>
      <c r="F5959" s="3"/>
    </row>
    <row r="5960" spans="5:6">
      <c r="E5960" s="3"/>
      <c r="F5960" s="3"/>
    </row>
    <row r="5961" spans="5:6">
      <c r="E5961" s="3"/>
      <c r="F5961" s="3"/>
    </row>
    <row r="5962" spans="5:6">
      <c r="E5962" s="3"/>
      <c r="F5962" s="3"/>
    </row>
    <row r="5963" spans="5:6">
      <c r="E5963" s="3"/>
      <c r="F5963" s="3"/>
    </row>
    <row r="5964" spans="5:6">
      <c r="E5964" s="3"/>
      <c r="F5964" s="3"/>
    </row>
    <row r="5965" spans="5:6">
      <c r="E5965" s="3"/>
      <c r="F5965" s="3"/>
    </row>
    <row r="5966" spans="5:6">
      <c r="E5966" s="3"/>
      <c r="F5966" s="3"/>
    </row>
    <row r="5967" spans="5:6">
      <c r="E5967" s="3"/>
      <c r="F5967" s="3"/>
    </row>
    <row r="5968" spans="5:6">
      <c r="E5968" s="3"/>
      <c r="F5968" s="3"/>
    </row>
    <row r="5969" spans="5:6">
      <c r="E5969" s="3"/>
      <c r="F5969" s="3"/>
    </row>
    <row r="5970" spans="5:6">
      <c r="E5970" s="3"/>
      <c r="F5970" s="3"/>
    </row>
    <row r="5971" spans="5:6">
      <c r="E5971" s="3"/>
      <c r="F5971" s="3"/>
    </row>
    <row r="5972" spans="5:6">
      <c r="E5972" s="3"/>
      <c r="F5972" s="3"/>
    </row>
    <row r="5973" spans="5:6">
      <c r="E5973" s="3"/>
      <c r="F5973" s="3"/>
    </row>
    <row r="5974" spans="5:6">
      <c r="E5974" s="3"/>
      <c r="F5974" s="3"/>
    </row>
    <row r="5975" spans="5:6">
      <c r="E5975" s="3"/>
      <c r="F5975" s="3"/>
    </row>
    <row r="5976" spans="5:6">
      <c r="E5976" s="3"/>
      <c r="F5976" s="3"/>
    </row>
    <row r="5977" spans="5:6">
      <c r="E5977" s="3"/>
      <c r="F5977" s="3"/>
    </row>
    <row r="5978" spans="5:6">
      <c r="E5978" s="3"/>
      <c r="F5978" s="3"/>
    </row>
    <row r="5979" spans="5:6">
      <c r="E5979" s="3"/>
      <c r="F5979" s="3"/>
    </row>
    <row r="5980" spans="5:6">
      <c r="E5980" s="3"/>
      <c r="F5980" s="3"/>
    </row>
    <row r="5981" spans="5:6">
      <c r="E5981" s="3"/>
      <c r="F5981" s="3"/>
    </row>
    <row r="5982" spans="5:6">
      <c r="E5982" s="3"/>
      <c r="F5982" s="3"/>
    </row>
    <row r="5983" spans="5:6">
      <c r="E5983" s="3"/>
      <c r="F5983" s="3"/>
    </row>
    <row r="5984" spans="5:6">
      <c r="E5984" s="3"/>
      <c r="F5984" s="3"/>
    </row>
    <row r="5985" spans="5:7">
      <c r="E5985" s="3"/>
      <c r="F5985" s="3"/>
    </row>
    <row r="5986" spans="5:7">
      <c r="E5986" s="3"/>
      <c r="F5986" s="3"/>
      <c r="G5986" s="2"/>
    </row>
    <row r="5987" spans="5:7">
      <c r="E5987" s="3"/>
      <c r="F5987" s="3"/>
    </row>
    <row r="5988" spans="5:7">
      <c r="E5988" s="3"/>
      <c r="F5988" s="3"/>
    </row>
    <row r="5989" spans="5:7">
      <c r="E5989" s="3"/>
      <c r="F5989" s="3"/>
    </row>
    <row r="5990" spans="5:7">
      <c r="E5990" s="3"/>
      <c r="F5990" s="3"/>
    </row>
    <row r="5991" spans="5:7">
      <c r="E5991" s="3"/>
      <c r="F5991" s="3"/>
    </row>
    <row r="5992" spans="5:7">
      <c r="E5992" s="3"/>
      <c r="F5992" s="3"/>
    </row>
    <row r="5993" spans="5:7">
      <c r="E5993" s="3"/>
      <c r="F5993" s="3"/>
    </row>
    <row r="5994" spans="5:7">
      <c r="E5994" s="3"/>
      <c r="F5994" s="3"/>
    </row>
    <row r="5995" spans="5:7">
      <c r="E5995" s="3"/>
      <c r="F5995" s="3"/>
    </row>
    <row r="5996" spans="5:7">
      <c r="E5996" s="3"/>
      <c r="F5996" s="3"/>
    </row>
    <row r="5997" spans="5:7">
      <c r="E5997" s="3"/>
      <c r="F5997" s="3"/>
    </row>
    <row r="5998" spans="5:7">
      <c r="E5998" s="3"/>
      <c r="F5998" s="3"/>
    </row>
    <row r="5999" spans="5:7">
      <c r="E5999" s="3"/>
      <c r="F5999" s="3"/>
    </row>
    <row r="6000" spans="5:7">
      <c r="E6000" s="3"/>
      <c r="F6000" s="3"/>
    </row>
    <row r="6001" spans="5:7">
      <c r="E6001" s="3"/>
      <c r="F6001" s="3"/>
    </row>
    <row r="6002" spans="5:7">
      <c r="E6002" s="3"/>
      <c r="F6002" s="3"/>
      <c r="G6002" s="2"/>
    </row>
    <row r="6003" spans="5:7">
      <c r="E6003" s="3"/>
      <c r="F6003" s="3"/>
      <c r="G6003" s="2"/>
    </row>
    <row r="6004" spans="5:7">
      <c r="E6004" s="3"/>
      <c r="F6004" s="3"/>
      <c r="G6004" s="2"/>
    </row>
    <row r="6005" spans="5:7">
      <c r="E6005" s="3"/>
      <c r="F6005" s="3"/>
      <c r="G6005" s="2"/>
    </row>
    <row r="6006" spans="5:7">
      <c r="E6006" s="3"/>
      <c r="F6006" s="3"/>
      <c r="G6006" s="2"/>
    </row>
    <row r="6007" spans="5:7">
      <c r="E6007" s="3"/>
      <c r="F6007" s="3"/>
      <c r="G6007" s="2"/>
    </row>
    <row r="6008" spans="5:7">
      <c r="E6008" s="3"/>
      <c r="F6008" s="3"/>
      <c r="G6008" s="2"/>
    </row>
    <row r="6009" spans="5:7">
      <c r="E6009" s="3"/>
      <c r="F6009" s="3"/>
      <c r="G6009" s="2"/>
    </row>
    <row r="6010" spans="5:7">
      <c r="E6010" s="3"/>
      <c r="F6010" s="3"/>
    </row>
    <row r="6011" spans="5:7">
      <c r="E6011" s="3"/>
      <c r="F6011" s="3"/>
    </row>
    <row r="6012" spans="5:7">
      <c r="E6012" s="3"/>
      <c r="F6012" s="3"/>
    </row>
    <row r="6013" spans="5:7">
      <c r="E6013" s="3"/>
      <c r="F6013" s="3"/>
    </row>
    <row r="6014" spans="5:7">
      <c r="E6014" s="3"/>
      <c r="F6014" s="3"/>
    </row>
    <row r="6015" spans="5:7">
      <c r="E6015" s="3"/>
      <c r="F6015" s="3"/>
    </row>
    <row r="6016" spans="5:7">
      <c r="E6016" s="3"/>
      <c r="F6016" s="3"/>
    </row>
    <row r="6017" spans="5:6">
      <c r="E6017" s="3"/>
      <c r="F6017" s="3"/>
    </row>
    <row r="6018" spans="5:6">
      <c r="E6018" s="3"/>
      <c r="F6018" s="3"/>
    </row>
    <row r="6019" spans="5:6">
      <c r="E6019" s="3"/>
      <c r="F6019" s="3"/>
    </row>
    <row r="6020" spans="5:6">
      <c r="E6020" s="3"/>
      <c r="F6020" s="3"/>
    </row>
    <row r="6021" spans="5:6">
      <c r="E6021" s="3"/>
      <c r="F6021" s="3"/>
    </row>
    <row r="6022" spans="5:6">
      <c r="E6022" s="3"/>
      <c r="F6022" s="3"/>
    </row>
    <row r="6023" spans="5:6">
      <c r="E6023" s="3"/>
      <c r="F6023" s="3"/>
    </row>
    <row r="6024" spans="5:6">
      <c r="E6024" s="3"/>
      <c r="F6024" s="3"/>
    </row>
    <row r="6025" spans="5:6">
      <c r="E6025" s="3"/>
      <c r="F6025" s="3"/>
    </row>
    <row r="6026" spans="5:6">
      <c r="E6026" s="3"/>
      <c r="F6026" s="3"/>
    </row>
    <row r="6027" spans="5:6">
      <c r="E6027" s="3"/>
      <c r="F6027" s="3"/>
    </row>
    <row r="6028" spans="5:6">
      <c r="E6028" s="3"/>
      <c r="F6028" s="3"/>
    </row>
    <row r="6029" spans="5:6">
      <c r="E6029" s="3"/>
      <c r="F6029" s="3"/>
    </row>
    <row r="6030" spans="5:6">
      <c r="E6030" s="3"/>
      <c r="F6030" s="3"/>
    </row>
    <row r="6031" spans="5:6">
      <c r="E6031" s="3"/>
      <c r="F6031" s="3"/>
    </row>
    <row r="6032" spans="5:6">
      <c r="E6032" s="3"/>
      <c r="F6032" s="3"/>
    </row>
    <row r="6033" spans="5:6">
      <c r="E6033" s="3"/>
      <c r="F6033" s="3"/>
    </row>
    <row r="6034" spans="5:6">
      <c r="E6034" s="3"/>
      <c r="F6034" s="3"/>
    </row>
    <row r="6035" spans="5:6">
      <c r="E6035" s="3"/>
      <c r="F6035" s="3"/>
    </row>
    <row r="6036" spans="5:6">
      <c r="E6036" s="3"/>
      <c r="F6036" s="3"/>
    </row>
    <row r="6037" spans="5:6">
      <c r="E6037" s="3"/>
      <c r="F6037" s="3"/>
    </row>
    <row r="6038" spans="5:6">
      <c r="E6038" s="3"/>
      <c r="F6038" s="3"/>
    </row>
    <row r="6039" spans="5:6">
      <c r="E6039" s="3"/>
      <c r="F6039" s="3"/>
    </row>
    <row r="6040" spans="5:6">
      <c r="E6040" s="3"/>
      <c r="F6040" s="3"/>
    </row>
    <row r="6041" spans="5:6">
      <c r="E6041" s="3"/>
      <c r="F6041" s="3"/>
    </row>
    <row r="6042" spans="5:6">
      <c r="E6042" s="3"/>
      <c r="F6042" s="3"/>
    </row>
    <row r="6043" spans="5:6">
      <c r="E6043" s="3"/>
      <c r="F6043" s="3"/>
    </row>
    <row r="6044" spans="5:6">
      <c r="E6044" s="3"/>
      <c r="F6044" s="3"/>
    </row>
    <row r="6045" spans="5:6">
      <c r="E6045" s="3"/>
      <c r="F6045" s="3"/>
    </row>
    <row r="6046" spans="5:6">
      <c r="E6046" s="3"/>
      <c r="F6046" s="3"/>
    </row>
    <row r="6047" spans="5:6">
      <c r="E6047" s="3"/>
      <c r="F6047" s="3"/>
    </row>
    <row r="6048" spans="5:6">
      <c r="E6048" s="3"/>
      <c r="F6048" s="3"/>
    </row>
    <row r="6049" spans="5:6">
      <c r="E6049" s="3"/>
      <c r="F6049" s="3"/>
    </row>
    <row r="6050" spans="5:6">
      <c r="E6050" s="3"/>
      <c r="F6050" s="3"/>
    </row>
    <row r="6051" spans="5:6">
      <c r="E6051" s="3"/>
      <c r="F6051" s="3"/>
    </row>
    <row r="6052" spans="5:6">
      <c r="E6052" s="3"/>
      <c r="F6052" s="3"/>
    </row>
    <row r="6053" spans="5:6">
      <c r="E6053" s="3"/>
      <c r="F6053" s="3"/>
    </row>
    <row r="6054" spans="5:6">
      <c r="E6054" s="3"/>
      <c r="F6054" s="3"/>
    </row>
    <row r="6055" spans="5:6">
      <c r="E6055" s="3"/>
      <c r="F6055" s="3"/>
    </row>
    <row r="6056" spans="5:6">
      <c r="E6056" s="3"/>
      <c r="F6056" s="3"/>
    </row>
    <row r="6057" spans="5:6">
      <c r="E6057" s="3"/>
      <c r="F6057" s="3"/>
    </row>
    <row r="6058" spans="5:6">
      <c r="E6058" s="3"/>
      <c r="F6058" s="3"/>
    </row>
    <row r="6059" spans="5:6">
      <c r="E6059" s="3"/>
      <c r="F6059" s="3"/>
    </row>
    <row r="6060" spans="5:6">
      <c r="E6060" s="3"/>
      <c r="F6060" s="3"/>
    </row>
    <row r="6061" spans="5:6">
      <c r="E6061" s="3"/>
      <c r="F6061" s="3"/>
    </row>
    <row r="6062" spans="5:6">
      <c r="E6062" s="3"/>
      <c r="F6062" s="3"/>
    </row>
    <row r="6063" spans="5:6">
      <c r="E6063" s="3"/>
      <c r="F6063" s="3"/>
    </row>
    <row r="6064" spans="5:6">
      <c r="E6064" s="3"/>
      <c r="F6064" s="3"/>
    </row>
    <row r="6065" spans="5:6">
      <c r="E6065" s="3"/>
      <c r="F6065" s="3"/>
    </row>
    <row r="6066" spans="5:6">
      <c r="E6066" s="3"/>
      <c r="F6066" s="3"/>
    </row>
    <row r="6067" spans="5:6">
      <c r="E6067" s="3"/>
      <c r="F6067" s="3"/>
    </row>
    <row r="6068" spans="5:6">
      <c r="E6068" s="3"/>
      <c r="F6068" s="3"/>
    </row>
    <row r="6069" spans="5:6">
      <c r="E6069" s="3"/>
      <c r="F6069" s="3"/>
    </row>
    <row r="6070" spans="5:6">
      <c r="E6070" s="3"/>
      <c r="F6070" s="3"/>
    </row>
    <row r="6071" spans="5:6">
      <c r="E6071" s="3"/>
      <c r="F6071" s="3"/>
    </row>
    <row r="6072" spans="5:6">
      <c r="E6072" s="3"/>
      <c r="F6072" s="3"/>
    </row>
    <row r="6073" spans="5:6">
      <c r="E6073" s="3"/>
      <c r="F6073" s="3"/>
    </row>
    <row r="6074" spans="5:6">
      <c r="E6074" s="3"/>
      <c r="F6074" s="3"/>
    </row>
    <row r="6075" spans="5:6">
      <c r="E6075" s="3"/>
      <c r="F6075" s="3"/>
    </row>
    <row r="6076" spans="5:6">
      <c r="E6076" s="3"/>
      <c r="F6076" s="3"/>
    </row>
    <row r="6077" spans="5:6">
      <c r="E6077" s="3"/>
      <c r="F6077" s="3"/>
    </row>
    <row r="6078" spans="5:6">
      <c r="E6078" s="3"/>
      <c r="F6078" s="3"/>
    </row>
    <row r="6079" spans="5:6">
      <c r="E6079" s="3"/>
      <c r="F6079" s="3"/>
    </row>
    <row r="6080" spans="5:6">
      <c r="E6080" s="3"/>
      <c r="F6080" s="3"/>
    </row>
    <row r="6081" spans="5:6">
      <c r="E6081" s="3"/>
      <c r="F6081" s="3"/>
    </row>
    <row r="6082" spans="5:6">
      <c r="E6082" s="3"/>
      <c r="F6082" s="3"/>
    </row>
    <row r="6083" spans="5:6">
      <c r="E6083" s="3"/>
      <c r="F6083" s="3"/>
    </row>
    <row r="6084" spans="5:6">
      <c r="E6084" s="3"/>
      <c r="F6084" s="3"/>
    </row>
    <row r="6085" spans="5:6">
      <c r="E6085" s="3"/>
      <c r="F6085" s="3"/>
    </row>
    <row r="6086" spans="5:6">
      <c r="E6086" s="3"/>
      <c r="F6086" s="3"/>
    </row>
    <row r="6087" spans="5:6">
      <c r="E6087" s="3"/>
      <c r="F6087" s="3"/>
    </row>
    <row r="6088" spans="5:6">
      <c r="E6088" s="3"/>
      <c r="F6088" s="3"/>
    </row>
    <row r="6089" spans="5:6">
      <c r="E6089" s="3"/>
      <c r="F6089" s="3"/>
    </row>
    <row r="6090" spans="5:6">
      <c r="E6090" s="3"/>
      <c r="F6090" s="3"/>
    </row>
    <row r="6091" spans="5:6">
      <c r="E6091" s="3"/>
      <c r="F6091" s="3"/>
    </row>
    <row r="6092" spans="5:6">
      <c r="E6092" s="3"/>
      <c r="F6092" s="3"/>
    </row>
    <row r="6093" spans="5:6">
      <c r="E6093" s="3"/>
      <c r="F6093" s="3"/>
    </row>
    <row r="6094" spans="5:6">
      <c r="E6094" s="3"/>
      <c r="F6094" s="3"/>
    </row>
    <row r="6095" spans="5:6">
      <c r="E6095" s="3"/>
      <c r="F6095" s="3"/>
    </row>
    <row r="6096" spans="5:6">
      <c r="E6096" s="3"/>
      <c r="F6096" s="3"/>
    </row>
    <row r="6097" spans="5:6">
      <c r="E6097" s="3"/>
      <c r="F6097" s="3"/>
    </row>
    <row r="6098" spans="5:6">
      <c r="E6098" s="3"/>
      <c r="F6098" s="3"/>
    </row>
    <row r="6099" spans="5:6">
      <c r="E6099" s="3"/>
      <c r="F6099" s="3"/>
    </row>
    <row r="6100" spans="5:6">
      <c r="E6100" s="3"/>
      <c r="F6100" s="3"/>
    </row>
    <row r="6101" spans="5:6">
      <c r="E6101" s="3"/>
      <c r="F6101" s="3"/>
    </row>
    <row r="6102" spans="5:6">
      <c r="E6102" s="3"/>
      <c r="F6102" s="3"/>
    </row>
    <row r="6103" spans="5:6">
      <c r="E6103" s="3"/>
      <c r="F6103" s="3"/>
    </row>
    <row r="6104" spans="5:6">
      <c r="E6104" s="3"/>
      <c r="F6104" s="3"/>
    </row>
    <row r="6105" spans="5:6">
      <c r="E6105" s="3"/>
      <c r="F6105" s="3"/>
    </row>
    <row r="6106" spans="5:6">
      <c r="E6106" s="3"/>
      <c r="F6106" s="3"/>
    </row>
    <row r="6107" spans="5:6">
      <c r="E6107" s="3"/>
      <c r="F6107" s="3"/>
    </row>
    <row r="6108" spans="5:6">
      <c r="E6108" s="3"/>
      <c r="F6108" s="3"/>
    </row>
    <row r="6109" spans="5:6">
      <c r="E6109" s="3"/>
      <c r="F6109" s="3"/>
    </row>
    <row r="6110" spans="5:6">
      <c r="E6110" s="3"/>
      <c r="F6110" s="3"/>
    </row>
    <row r="6111" spans="5:6">
      <c r="E6111" s="3"/>
      <c r="F6111" s="3"/>
    </row>
    <row r="6112" spans="5:6">
      <c r="E6112" s="3"/>
      <c r="F6112" s="3"/>
    </row>
    <row r="6113" spans="5:6">
      <c r="E6113" s="3"/>
      <c r="F6113" s="3"/>
    </row>
    <row r="6114" spans="5:6">
      <c r="E6114" s="3"/>
      <c r="F6114" s="3"/>
    </row>
    <row r="6115" spans="5:6">
      <c r="E6115" s="3"/>
      <c r="F6115" s="3"/>
    </row>
    <row r="6116" spans="5:6">
      <c r="E6116" s="3"/>
      <c r="F6116" s="3"/>
    </row>
    <row r="6117" spans="5:6">
      <c r="E6117" s="3"/>
      <c r="F6117" s="3"/>
    </row>
    <row r="6118" spans="5:6">
      <c r="E6118" s="3"/>
      <c r="F6118" s="3"/>
    </row>
    <row r="6119" spans="5:6">
      <c r="E6119" s="3"/>
      <c r="F6119" s="3"/>
    </row>
    <row r="6120" spans="5:6">
      <c r="E6120" s="3"/>
      <c r="F6120" s="3"/>
    </row>
    <row r="6121" spans="5:6">
      <c r="E6121" s="3"/>
      <c r="F6121" s="3"/>
    </row>
    <row r="6122" spans="5:6">
      <c r="E6122" s="3"/>
      <c r="F6122" s="3"/>
    </row>
    <row r="6123" spans="5:6">
      <c r="E6123" s="3"/>
      <c r="F6123" s="3"/>
    </row>
    <row r="6124" spans="5:6">
      <c r="E6124" s="3"/>
      <c r="F6124" s="3"/>
    </row>
    <row r="6125" spans="5:6">
      <c r="E6125" s="3"/>
      <c r="F6125" s="3"/>
    </row>
    <row r="6126" spans="5:6">
      <c r="E6126" s="3"/>
      <c r="F6126" s="3"/>
    </row>
    <row r="6127" spans="5:6">
      <c r="E6127" s="3"/>
      <c r="F6127" s="3"/>
    </row>
    <row r="6128" spans="5:6">
      <c r="E6128" s="3"/>
      <c r="F6128" s="3"/>
    </row>
    <row r="6129" spans="5:6">
      <c r="E6129" s="3"/>
      <c r="F6129" s="3"/>
    </row>
    <row r="6130" spans="5:6">
      <c r="E6130" s="3"/>
    </row>
    <row r="6131" spans="5:6">
      <c r="E6131" s="3"/>
    </row>
    <row r="6132" spans="5:6">
      <c r="E6132" s="3"/>
    </row>
    <row r="6133" spans="5:6">
      <c r="E6133" s="3"/>
    </row>
    <row r="6134" spans="5:6">
      <c r="E6134" s="3"/>
    </row>
    <row r="6135" spans="5:6">
      <c r="E6135" s="3"/>
    </row>
    <row r="6136" spans="5:6">
      <c r="E6136" s="3"/>
    </row>
    <row r="6137" spans="5:6">
      <c r="E6137" s="3"/>
    </row>
    <row r="6138" spans="5:6">
      <c r="E6138" s="3"/>
    </row>
    <row r="6139" spans="5:6">
      <c r="E6139" s="3"/>
    </row>
    <row r="6140" spans="5:6">
      <c r="E6140" s="3"/>
    </row>
    <row r="6141" spans="5:6">
      <c r="E6141" s="3"/>
    </row>
    <row r="6142" spans="5:6">
      <c r="E6142" s="3"/>
    </row>
    <row r="6143" spans="5:6">
      <c r="E6143" s="3"/>
    </row>
    <row r="6144" spans="5:6">
      <c r="E6144" s="3"/>
    </row>
    <row r="6145" spans="5:5">
      <c r="E6145" s="3"/>
    </row>
    <row r="6146" spans="5:5">
      <c r="E6146" s="3"/>
    </row>
    <row r="6147" spans="5:5">
      <c r="E6147" s="3"/>
    </row>
    <row r="6148" spans="5:5">
      <c r="E6148" s="3"/>
    </row>
    <row r="6149" spans="5:5">
      <c r="E6149" s="3"/>
    </row>
    <row r="6150" spans="5:5">
      <c r="E6150" s="3"/>
    </row>
    <row r="6151" spans="5:5">
      <c r="E6151" s="3"/>
    </row>
    <row r="6152" spans="5:5">
      <c r="E6152" s="3"/>
    </row>
    <row r="6153" spans="5:5">
      <c r="E6153" s="3"/>
    </row>
    <row r="6154" spans="5:5">
      <c r="E6154" s="3"/>
    </row>
    <row r="6155" spans="5:5">
      <c r="E6155" s="3"/>
    </row>
    <row r="6156" spans="5:5">
      <c r="E6156" s="3"/>
    </row>
    <row r="6157" spans="5:5">
      <c r="E6157" s="3"/>
    </row>
    <row r="6158" spans="5:5">
      <c r="E6158" s="3"/>
    </row>
    <row r="6159" spans="5:5">
      <c r="E6159" s="3"/>
    </row>
    <row r="6160" spans="5:5">
      <c r="E6160" s="3"/>
    </row>
    <row r="6161" spans="5:5">
      <c r="E6161" s="3"/>
    </row>
    <row r="6162" spans="5:5">
      <c r="E6162" s="3"/>
    </row>
    <row r="6163" spans="5:5">
      <c r="E6163" s="3"/>
    </row>
    <row r="6164" spans="5:5">
      <c r="E6164" s="3"/>
    </row>
    <row r="6165" spans="5:5">
      <c r="E6165" s="3"/>
    </row>
    <row r="6166" spans="5:5">
      <c r="E6166" s="3"/>
    </row>
    <row r="6167" spans="5:5">
      <c r="E6167" s="3"/>
    </row>
    <row r="6168" spans="5:5">
      <c r="E6168" s="3"/>
    </row>
    <row r="6169" spans="5:5">
      <c r="E6169" s="3"/>
    </row>
    <row r="6170" spans="5:5">
      <c r="E6170" s="3"/>
    </row>
    <row r="6171" spans="5:5">
      <c r="E6171" s="3"/>
    </row>
    <row r="6172" spans="5:5">
      <c r="E6172" s="3"/>
    </row>
    <row r="6173" spans="5:5">
      <c r="E6173" s="3"/>
    </row>
    <row r="6174" spans="5:5">
      <c r="E6174" s="3"/>
    </row>
    <row r="6175" spans="5:5">
      <c r="E6175" s="3"/>
    </row>
    <row r="6176" spans="5:5">
      <c r="E6176" s="3"/>
    </row>
    <row r="6177" spans="5:5">
      <c r="E6177" s="3"/>
    </row>
    <row r="6178" spans="5:5">
      <c r="E6178" s="3"/>
    </row>
    <row r="6179" spans="5:5">
      <c r="E6179" s="3"/>
    </row>
    <row r="6180" spans="5:5">
      <c r="E6180" s="3"/>
    </row>
    <row r="6181" spans="5:5">
      <c r="E6181" s="3"/>
    </row>
    <row r="6182" spans="5:5">
      <c r="E6182" s="3"/>
    </row>
    <row r="6183" spans="5:5">
      <c r="E6183" s="3"/>
    </row>
    <row r="6184" spans="5:5">
      <c r="E6184" s="3"/>
    </row>
    <row r="6185" spans="5:5">
      <c r="E6185" s="3"/>
    </row>
    <row r="6186" spans="5:5">
      <c r="E6186" s="3"/>
    </row>
    <row r="6187" spans="5:5">
      <c r="E6187" s="3"/>
    </row>
    <row r="6188" spans="5:5">
      <c r="E6188" s="3"/>
    </row>
    <row r="6189" spans="5:5">
      <c r="E6189" s="3"/>
    </row>
    <row r="6190" spans="5:5">
      <c r="E6190" s="3"/>
    </row>
    <row r="6191" spans="5:5">
      <c r="E6191" s="3"/>
    </row>
    <row r="6192" spans="5:5">
      <c r="E6192" s="3"/>
    </row>
    <row r="6193" spans="5:5">
      <c r="E6193" s="3"/>
    </row>
    <row r="6194" spans="5:5">
      <c r="E6194" s="3"/>
    </row>
    <row r="6195" spans="5:5">
      <c r="E6195" s="3"/>
    </row>
    <row r="6196" spans="5:5">
      <c r="E6196" s="3"/>
    </row>
    <row r="6197" spans="5:5">
      <c r="E6197" s="3"/>
    </row>
    <row r="6198" spans="5:5">
      <c r="E6198" s="3"/>
    </row>
    <row r="6199" spans="5:5">
      <c r="E6199" s="3"/>
    </row>
    <row r="6200" spans="5:5">
      <c r="E6200" s="3"/>
    </row>
    <row r="6201" spans="5:5">
      <c r="E6201" s="3"/>
    </row>
    <row r="6202" spans="5:5">
      <c r="E6202" s="3"/>
    </row>
    <row r="6203" spans="5:5">
      <c r="E6203" s="3"/>
    </row>
    <row r="6204" spans="5:5">
      <c r="E6204" s="3"/>
    </row>
    <row r="6205" spans="5:5">
      <c r="E6205" s="3"/>
    </row>
    <row r="6206" spans="5:5">
      <c r="E6206" s="3"/>
    </row>
    <row r="6207" spans="5:5">
      <c r="E6207" s="3"/>
    </row>
    <row r="6208" spans="5:5">
      <c r="E6208" s="3"/>
    </row>
    <row r="6209" spans="5:5">
      <c r="E6209" s="3"/>
    </row>
    <row r="6210" spans="5:5">
      <c r="E6210" s="3"/>
    </row>
    <row r="6211" spans="5:5">
      <c r="E6211" s="3"/>
    </row>
    <row r="6212" spans="5:5">
      <c r="E6212" s="3"/>
    </row>
    <row r="6213" spans="5:5">
      <c r="E6213" s="3"/>
    </row>
    <row r="6214" spans="5:5">
      <c r="E6214" s="3"/>
    </row>
    <row r="6215" spans="5:5">
      <c r="E6215" s="3"/>
    </row>
    <row r="6216" spans="5:5">
      <c r="E6216" s="3"/>
    </row>
    <row r="6217" spans="5:5">
      <c r="E6217" s="3"/>
    </row>
    <row r="6218" spans="5:5">
      <c r="E6218" s="3"/>
    </row>
    <row r="6219" spans="5:5">
      <c r="E6219" s="3"/>
    </row>
    <row r="6220" spans="5:5">
      <c r="E6220" s="3"/>
    </row>
    <row r="6221" spans="5:5">
      <c r="E6221" s="3"/>
    </row>
    <row r="6222" spans="5:5">
      <c r="E6222" s="3"/>
    </row>
    <row r="6223" spans="5:5">
      <c r="E6223" s="3"/>
    </row>
    <row r="6224" spans="5:5">
      <c r="E6224" s="3"/>
    </row>
    <row r="6225" spans="5:5">
      <c r="E6225" s="3"/>
    </row>
    <row r="6226" spans="5:5">
      <c r="E6226" s="3"/>
    </row>
    <row r="6227" spans="5:5">
      <c r="E6227" s="3"/>
    </row>
    <row r="6228" spans="5:5">
      <c r="E6228" s="3"/>
    </row>
    <row r="6229" spans="5:5">
      <c r="E6229" s="3"/>
    </row>
    <row r="6230" spans="5:5">
      <c r="E6230" s="3"/>
    </row>
    <row r="6231" spans="5:5">
      <c r="E6231" s="3"/>
    </row>
    <row r="6232" spans="5:5">
      <c r="E6232" s="3"/>
    </row>
    <row r="6233" spans="5:5">
      <c r="E6233" s="3"/>
    </row>
    <row r="6234" spans="5:5">
      <c r="E6234" s="3"/>
    </row>
    <row r="6235" spans="5:5">
      <c r="E6235" s="3"/>
    </row>
    <row r="6236" spans="5:5">
      <c r="E6236" s="3"/>
    </row>
    <row r="6237" spans="5:5">
      <c r="E6237" s="3"/>
    </row>
    <row r="6238" spans="5:5">
      <c r="E6238" s="3"/>
    </row>
    <row r="6239" spans="5:5">
      <c r="E6239" s="3"/>
    </row>
    <row r="6240" spans="5:5">
      <c r="E6240" s="3"/>
    </row>
    <row r="6241" spans="5:5">
      <c r="E6241" s="3"/>
    </row>
    <row r="6242" spans="5:5">
      <c r="E6242" s="3"/>
    </row>
    <row r="6243" spans="5:5">
      <c r="E6243" s="3"/>
    </row>
    <row r="6244" spans="5:5">
      <c r="E6244" s="3"/>
    </row>
    <row r="6245" spans="5:5">
      <c r="E6245" s="3"/>
    </row>
    <row r="6246" spans="5:5">
      <c r="E6246" s="3"/>
    </row>
    <row r="6247" spans="5:5">
      <c r="E6247" s="3"/>
    </row>
    <row r="6248" spans="5:5">
      <c r="E6248" s="3"/>
    </row>
    <row r="6249" spans="5:5">
      <c r="E6249" s="3"/>
    </row>
    <row r="6250" spans="5:5">
      <c r="E6250" s="3"/>
    </row>
    <row r="6251" spans="5:5">
      <c r="E6251" s="3"/>
    </row>
    <row r="6252" spans="5:5">
      <c r="E6252" s="3"/>
    </row>
    <row r="6253" spans="5:5">
      <c r="E6253" s="3"/>
    </row>
    <row r="6254" spans="5:5">
      <c r="E6254" s="3"/>
    </row>
    <row r="6255" spans="5:5">
      <c r="E6255" s="3"/>
    </row>
    <row r="6256" spans="5:5">
      <c r="E6256" s="3"/>
    </row>
    <row r="6257" spans="5:5">
      <c r="E6257" s="3"/>
    </row>
    <row r="6258" spans="5:5">
      <c r="E6258" s="3"/>
    </row>
    <row r="6259" spans="5:5">
      <c r="E6259" s="3"/>
    </row>
    <row r="6260" spans="5:5">
      <c r="E6260" s="3"/>
    </row>
    <row r="6261" spans="5:5">
      <c r="E6261" s="3"/>
    </row>
    <row r="6262" spans="5:5">
      <c r="E6262" s="3"/>
    </row>
    <row r="6263" spans="5:5">
      <c r="E6263" s="3"/>
    </row>
    <row r="6264" spans="5:5">
      <c r="E6264" s="3"/>
    </row>
    <row r="6265" spans="5:5">
      <c r="E6265" s="3"/>
    </row>
    <row r="6266" spans="5:5">
      <c r="E6266" s="3"/>
    </row>
    <row r="6267" spans="5:5">
      <c r="E6267" s="3"/>
    </row>
    <row r="6268" spans="5:5">
      <c r="E6268" s="3"/>
    </row>
    <row r="6269" spans="5:5">
      <c r="E6269" s="3"/>
    </row>
    <row r="6270" spans="5:5">
      <c r="E6270" s="3"/>
    </row>
    <row r="6271" spans="5:5">
      <c r="E6271" s="3"/>
    </row>
    <row r="6272" spans="5:5">
      <c r="E6272" s="3"/>
    </row>
    <row r="6273" spans="5:5">
      <c r="E6273" s="3"/>
    </row>
    <row r="6274" spans="5:5">
      <c r="E6274" s="3"/>
    </row>
    <row r="6275" spans="5:5">
      <c r="E6275" s="3"/>
    </row>
    <row r="6276" spans="5:5">
      <c r="E6276" s="3"/>
    </row>
    <row r="6277" spans="5:5">
      <c r="E6277" s="3"/>
    </row>
    <row r="6278" spans="5:5">
      <c r="E6278" s="3"/>
    </row>
    <row r="6279" spans="5:5">
      <c r="E6279" s="3"/>
    </row>
    <row r="6280" spans="5:5">
      <c r="E6280" s="3"/>
    </row>
    <row r="6281" spans="5:5">
      <c r="E6281" s="3"/>
    </row>
    <row r="6282" spans="5:5">
      <c r="E6282" s="3"/>
    </row>
    <row r="6283" spans="5:5">
      <c r="E6283" s="3"/>
    </row>
    <row r="6284" spans="5:5">
      <c r="E6284" s="3"/>
    </row>
    <row r="6285" spans="5:5">
      <c r="E6285" s="3"/>
    </row>
    <row r="6286" spans="5:5">
      <c r="E6286" s="3"/>
    </row>
    <row r="6287" spans="5:5">
      <c r="E6287" s="3"/>
    </row>
    <row r="6288" spans="5:5">
      <c r="E6288" s="3"/>
    </row>
    <row r="6289" spans="5:5">
      <c r="E6289" s="3"/>
    </row>
    <row r="6290" spans="5:5">
      <c r="E6290" s="3"/>
    </row>
    <row r="6291" spans="5:5">
      <c r="E6291" s="3"/>
    </row>
    <row r="6292" spans="5:5">
      <c r="E6292" s="3"/>
    </row>
    <row r="6293" spans="5:5">
      <c r="E6293" s="3"/>
    </row>
    <row r="6294" spans="5:5">
      <c r="E6294" s="3"/>
    </row>
    <row r="6295" spans="5:5">
      <c r="E6295" s="3"/>
    </row>
    <row r="6296" spans="5:5">
      <c r="E6296" s="3"/>
    </row>
    <row r="6297" spans="5:5">
      <c r="E6297" s="3"/>
    </row>
    <row r="6298" spans="5:5">
      <c r="E6298" s="3"/>
    </row>
    <row r="6299" spans="5:5">
      <c r="E6299" s="3"/>
    </row>
    <row r="6300" spans="5:5">
      <c r="E6300" s="3"/>
    </row>
    <row r="6301" spans="5:5">
      <c r="E6301" s="3"/>
    </row>
    <row r="6302" spans="5:5">
      <c r="E6302" s="3"/>
    </row>
    <row r="6303" spans="5:5">
      <c r="E6303" s="3"/>
    </row>
    <row r="6304" spans="5:5">
      <c r="E6304" s="3"/>
    </row>
    <row r="6305" spans="5:5">
      <c r="E6305" s="3"/>
    </row>
    <row r="6306" spans="5:5">
      <c r="E6306" s="3"/>
    </row>
    <row r="6307" spans="5:5">
      <c r="E6307" s="3"/>
    </row>
    <row r="6308" spans="5:5">
      <c r="E6308" s="3"/>
    </row>
    <row r="6309" spans="5:5">
      <c r="E6309" s="3"/>
    </row>
    <row r="6310" spans="5:5">
      <c r="E6310" s="3"/>
    </row>
    <row r="6311" spans="5:5">
      <c r="E6311" s="3"/>
    </row>
    <row r="6312" spans="5:5">
      <c r="E6312" s="3"/>
    </row>
    <row r="6313" spans="5:5">
      <c r="E6313" s="3"/>
    </row>
    <row r="6314" spans="5:5">
      <c r="E6314" s="3"/>
    </row>
    <row r="6315" spans="5:5">
      <c r="E6315" s="3"/>
    </row>
    <row r="6316" spans="5:5">
      <c r="E6316" s="3"/>
    </row>
    <row r="6317" spans="5:5">
      <c r="E6317" s="3"/>
    </row>
    <row r="6318" spans="5:5">
      <c r="E6318" s="3"/>
    </row>
    <row r="6319" spans="5:5">
      <c r="E6319" s="3"/>
    </row>
    <row r="6320" spans="5:5">
      <c r="E6320" s="3"/>
    </row>
    <row r="6321" spans="5:5">
      <c r="E6321" s="3"/>
    </row>
    <row r="6322" spans="5:5">
      <c r="E6322" s="3"/>
    </row>
    <row r="6323" spans="5:5">
      <c r="E6323" s="3"/>
    </row>
    <row r="6324" spans="5:5">
      <c r="E6324" s="3"/>
    </row>
    <row r="6325" spans="5:5">
      <c r="E6325" s="3"/>
    </row>
    <row r="6326" spans="5:5">
      <c r="E6326" s="3"/>
    </row>
    <row r="6327" spans="5:5">
      <c r="E6327" s="3"/>
    </row>
    <row r="6328" spans="5:5">
      <c r="E6328" s="3"/>
    </row>
    <row r="6329" spans="5:5">
      <c r="E6329" s="3"/>
    </row>
    <row r="6330" spans="5:5">
      <c r="E6330" s="3"/>
    </row>
    <row r="6331" spans="5:5">
      <c r="E6331" s="3"/>
    </row>
    <row r="6332" spans="5:5">
      <c r="E6332" s="3"/>
    </row>
    <row r="6333" spans="5:5">
      <c r="E6333" s="3"/>
    </row>
    <row r="6334" spans="5:5">
      <c r="E6334" s="3"/>
    </row>
    <row r="6335" spans="5:5">
      <c r="E6335" s="3"/>
    </row>
    <row r="6336" spans="5:5">
      <c r="E6336" s="3"/>
    </row>
    <row r="6337" spans="5:5">
      <c r="E6337" s="3"/>
    </row>
    <row r="6338" spans="5:5">
      <c r="E6338" s="3"/>
    </row>
    <row r="6339" spans="5:5">
      <c r="E6339" s="3"/>
    </row>
    <row r="6340" spans="5:5">
      <c r="E6340" s="3"/>
    </row>
    <row r="6341" spans="5:5">
      <c r="E6341" s="3"/>
    </row>
    <row r="6342" spans="5:5">
      <c r="E6342" s="3"/>
    </row>
    <row r="6343" spans="5:5">
      <c r="E6343" s="3"/>
    </row>
    <row r="6344" spans="5:5">
      <c r="E6344" s="3"/>
    </row>
    <row r="6345" spans="5:5">
      <c r="E6345" s="3"/>
    </row>
    <row r="6346" spans="5:5">
      <c r="E6346" s="3"/>
    </row>
    <row r="6347" spans="5:5">
      <c r="E6347" s="3"/>
    </row>
    <row r="6348" spans="5:5">
      <c r="E6348" s="3"/>
    </row>
    <row r="6349" spans="5:5">
      <c r="E6349" s="3"/>
    </row>
    <row r="6350" spans="5:5">
      <c r="E6350" s="3"/>
    </row>
    <row r="6351" spans="5:5">
      <c r="E6351" s="3"/>
    </row>
    <row r="6352" spans="5:5">
      <c r="E6352" s="3"/>
    </row>
    <row r="6353" spans="5:5">
      <c r="E6353" s="3"/>
    </row>
    <row r="6354" spans="5:5">
      <c r="E6354" s="3"/>
    </row>
    <row r="6355" spans="5:5">
      <c r="E6355" s="3"/>
    </row>
    <row r="6356" spans="5:5">
      <c r="E6356" s="3"/>
    </row>
    <row r="6357" spans="5:5">
      <c r="E6357" s="3"/>
    </row>
    <row r="6358" spans="5:5">
      <c r="E6358" s="3"/>
    </row>
    <row r="6359" spans="5:5">
      <c r="E6359" s="3"/>
    </row>
    <row r="6360" spans="5:5">
      <c r="E6360" s="3"/>
    </row>
    <row r="6361" spans="5:5">
      <c r="E6361" s="3"/>
    </row>
    <row r="6362" spans="5:5">
      <c r="E6362" s="3"/>
    </row>
    <row r="6363" spans="5:5">
      <c r="E6363" s="3"/>
    </row>
    <row r="6364" spans="5:5">
      <c r="E6364" s="3"/>
    </row>
    <row r="6365" spans="5:5">
      <c r="E6365" s="3"/>
    </row>
    <row r="6366" spans="5:5">
      <c r="E6366" s="3"/>
    </row>
    <row r="6367" spans="5:5">
      <c r="E6367" s="3"/>
    </row>
    <row r="6368" spans="5:5">
      <c r="E6368" s="3"/>
    </row>
    <row r="6369" spans="5:5">
      <c r="E6369" s="3"/>
    </row>
    <row r="6370" spans="5:5">
      <c r="E6370" s="3"/>
    </row>
    <row r="6371" spans="5:5">
      <c r="E6371" s="3"/>
    </row>
    <row r="6372" spans="5:5">
      <c r="E6372" s="3"/>
    </row>
    <row r="6373" spans="5:5">
      <c r="E6373" s="3"/>
    </row>
    <row r="6374" spans="5:5">
      <c r="E6374" s="3"/>
    </row>
    <row r="6375" spans="5:5">
      <c r="E6375" s="3"/>
    </row>
    <row r="6376" spans="5:5">
      <c r="E6376" s="3"/>
    </row>
    <row r="6377" spans="5:5">
      <c r="E6377" s="3"/>
    </row>
    <row r="6378" spans="5:5">
      <c r="E6378" s="3"/>
    </row>
    <row r="6379" spans="5:5">
      <c r="E6379" s="3"/>
    </row>
    <row r="6380" spans="5:5">
      <c r="E6380" s="3"/>
    </row>
    <row r="6381" spans="5:5">
      <c r="E6381" s="3"/>
    </row>
    <row r="6382" spans="5:5">
      <c r="E6382" s="3"/>
    </row>
    <row r="6383" spans="5:5">
      <c r="E6383" s="3"/>
    </row>
    <row r="6384" spans="5:5">
      <c r="E6384" s="3"/>
    </row>
    <row r="6385" spans="5:5">
      <c r="E6385" s="3"/>
    </row>
    <row r="6386" spans="5:5">
      <c r="E6386" s="3"/>
    </row>
    <row r="6387" spans="5:5">
      <c r="E6387" s="3"/>
    </row>
    <row r="6388" spans="5:5">
      <c r="E6388" s="3"/>
    </row>
    <row r="6389" spans="5:5">
      <c r="E6389" s="3"/>
    </row>
    <row r="6390" spans="5:5">
      <c r="E6390" s="3"/>
    </row>
    <row r="6391" spans="5:5">
      <c r="E6391" s="3"/>
    </row>
    <row r="6392" spans="5:5">
      <c r="E6392" s="3"/>
    </row>
    <row r="6393" spans="5:5">
      <c r="E6393" s="3"/>
    </row>
    <row r="6394" spans="5:5">
      <c r="E6394" s="3"/>
    </row>
    <row r="6395" spans="5:5">
      <c r="E6395" s="3"/>
    </row>
    <row r="6396" spans="5:5">
      <c r="E6396" s="3"/>
    </row>
    <row r="6397" spans="5:5">
      <c r="E6397" s="3"/>
    </row>
    <row r="6398" spans="5:5">
      <c r="E6398" s="3"/>
    </row>
    <row r="6399" spans="5:5">
      <c r="E6399" s="3"/>
    </row>
    <row r="6400" spans="5:5">
      <c r="E6400" s="3"/>
    </row>
    <row r="6401" spans="5:5">
      <c r="E6401" s="3"/>
    </row>
    <row r="6402" spans="5:5">
      <c r="E6402" s="3"/>
    </row>
    <row r="6403" spans="5:5">
      <c r="E6403" s="3"/>
    </row>
    <row r="6404" spans="5:5">
      <c r="E6404" s="3"/>
    </row>
    <row r="6405" spans="5:5">
      <c r="E6405" s="3"/>
    </row>
    <row r="6406" spans="5:5">
      <c r="E6406" s="3"/>
    </row>
    <row r="6407" spans="5:5">
      <c r="E6407" s="3"/>
    </row>
    <row r="6408" spans="5:5">
      <c r="E6408" s="3"/>
    </row>
    <row r="6409" spans="5:5">
      <c r="E6409" s="3"/>
    </row>
    <row r="6410" spans="5:5">
      <c r="E6410" s="3"/>
    </row>
    <row r="6411" spans="5:5">
      <c r="E6411" s="3"/>
    </row>
    <row r="6412" spans="5:5">
      <c r="E6412" s="3"/>
    </row>
    <row r="6413" spans="5:5">
      <c r="E6413" s="3"/>
    </row>
    <row r="6414" spans="5:5">
      <c r="E6414" s="3"/>
    </row>
    <row r="6415" spans="5:5">
      <c r="E6415" s="3"/>
    </row>
    <row r="6416" spans="5:5">
      <c r="E6416" s="3"/>
    </row>
    <row r="6417" spans="5:5">
      <c r="E6417" s="3"/>
    </row>
    <row r="6418" spans="5:5">
      <c r="E6418" s="3"/>
    </row>
    <row r="6419" spans="5:5">
      <c r="E6419" s="3"/>
    </row>
    <row r="6420" spans="5:5">
      <c r="E6420" s="3"/>
    </row>
    <row r="6421" spans="5:5">
      <c r="E6421" s="3"/>
    </row>
    <row r="6422" spans="5:5">
      <c r="E6422" s="3"/>
    </row>
    <row r="6423" spans="5:5">
      <c r="E6423" s="3"/>
    </row>
    <row r="6424" spans="5:5">
      <c r="E6424" s="3"/>
    </row>
    <row r="6425" spans="5:5">
      <c r="E6425" s="3"/>
    </row>
    <row r="6426" spans="5:5">
      <c r="E6426" s="3"/>
    </row>
    <row r="6427" spans="5:5">
      <c r="E6427" s="3"/>
    </row>
    <row r="6428" spans="5:5">
      <c r="E6428" s="3"/>
    </row>
    <row r="6429" spans="5:5">
      <c r="E6429" s="3"/>
    </row>
    <row r="6430" spans="5:5">
      <c r="E6430" s="3"/>
    </row>
    <row r="6431" spans="5:5">
      <c r="E6431" s="3"/>
    </row>
    <row r="6432" spans="5:5">
      <c r="E6432" s="3"/>
    </row>
    <row r="6433" spans="5:5">
      <c r="E6433" s="3"/>
    </row>
    <row r="6434" spans="5:5">
      <c r="E6434" s="3"/>
    </row>
    <row r="6435" spans="5:5">
      <c r="E6435" s="3"/>
    </row>
    <row r="6436" spans="5:5">
      <c r="E6436" s="3"/>
    </row>
    <row r="6437" spans="5:5">
      <c r="E6437" s="3"/>
    </row>
    <row r="6438" spans="5:5">
      <c r="E6438" s="3"/>
    </row>
    <row r="6439" spans="5:5">
      <c r="E6439" s="3"/>
    </row>
    <row r="6440" spans="5:5">
      <c r="E6440" s="3"/>
    </row>
    <row r="6441" spans="5:5">
      <c r="E6441" s="3"/>
    </row>
    <row r="6442" spans="5:5">
      <c r="E6442" s="3"/>
    </row>
    <row r="6443" spans="5:5">
      <c r="E6443" s="3"/>
    </row>
    <row r="6444" spans="5:5">
      <c r="E6444" s="3"/>
    </row>
    <row r="6445" spans="5:5">
      <c r="E6445" s="3"/>
    </row>
    <row r="6446" spans="5:5">
      <c r="E6446" s="3"/>
    </row>
    <row r="6447" spans="5:5">
      <c r="E6447" s="3"/>
    </row>
    <row r="6448" spans="5:5">
      <c r="E6448" s="3"/>
    </row>
    <row r="6449" spans="5:5">
      <c r="E6449" s="3"/>
    </row>
    <row r="6450" spans="5:5">
      <c r="E6450" s="3"/>
    </row>
    <row r="6451" spans="5:5">
      <c r="E6451" s="3"/>
    </row>
    <row r="6452" spans="5:5">
      <c r="E6452" s="3"/>
    </row>
    <row r="6453" spans="5:5">
      <c r="E6453" s="3"/>
    </row>
    <row r="6454" spans="5:5">
      <c r="E6454" s="3"/>
    </row>
    <row r="6455" spans="5:5">
      <c r="E6455" s="3"/>
    </row>
    <row r="6456" spans="5:5">
      <c r="E6456" s="3"/>
    </row>
    <row r="6457" spans="5:5">
      <c r="E6457" s="3"/>
    </row>
    <row r="6458" spans="5:5">
      <c r="E6458" s="3"/>
    </row>
    <row r="6459" spans="5:5">
      <c r="E6459" s="3"/>
    </row>
    <row r="6460" spans="5:5">
      <c r="E6460" s="3"/>
    </row>
    <row r="6461" spans="5:5">
      <c r="E6461" s="3"/>
    </row>
    <row r="6462" spans="5:5">
      <c r="E6462" s="3"/>
    </row>
    <row r="6463" spans="5:5">
      <c r="E6463" s="3"/>
    </row>
    <row r="6464" spans="5:5">
      <c r="E6464" s="3"/>
    </row>
    <row r="6465" spans="5:5">
      <c r="E6465" s="3"/>
    </row>
    <row r="6466" spans="5:5">
      <c r="E6466" s="3"/>
    </row>
    <row r="6467" spans="5:5">
      <c r="E6467" s="3"/>
    </row>
    <row r="6468" spans="5:5">
      <c r="E6468" s="3"/>
    </row>
    <row r="6469" spans="5:5">
      <c r="E6469" s="3"/>
    </row>
    <row r="6470" spans="5:5">
      <c r="E6470" s="3"/>
    </row>
    <row r="6471" spans="5:5">
      <c r="E6471" s="3"/>
    </row>
    <row r="6472" spans="5:5">
      <c r="E6472" s="3"/>
    </row>
    <row r="6473" spans="5:5">
      <c r="E6473" s="3"/>
    </row>
    <row r="6474" spans="5:5">
      <c r="E6474" s="3"/>
    </row>
    <row r="6475" spans="5:5">
      <c r="E6475" s="3"/>
    </row>
    <row r="6476" spans="5:5">
      <c r="E6476" s="3"/>
    </row>
    <row r="6477" spans="5:5">
      <c r="E6477" s="3"/>
    </row>
    <row r="6478" spans="5:5">
      <c r="E6478" s="3"/>
    </row>
    <row r="6479" spans="5:5">
      <c r="E6479" s="3"/>
    </row>
    <row r="6480" spans="5:5">
      <c r="E6480" s="3"/>
    </row>
    <row r="6481" spans="5:5">
      <c r="E6481" s="3"/>
    </row>
    <row r="6482" spans="5:5">
      <c r="E6482" s="3"/>
    </row>
    <row r="6483" spans="5:5">
      <c r="E6483" s="3"/>
    </row>
    <row r="6484" spans="5:5">
      <c r="E6484" s="3"/>
    </row>
    <row r="6485" spans="5:5">
      <c r="E6485" s="3"/>
    </row>
    <row r="6486" spans="5:5">
      <c r="E6486" s="3"/>
    </row>
    <row r="6487" spans="5:5">
      <c r="E6487" s="3"/>
    </row>
    <row r="6488" spans="5:5">
      <c r="E6488" s="3"/>
    </row>
    <row r="6489" spans="5:5">
      <c r="E6489" s="3"/>
    </row>
    <row r="6490" spans="5:5">
      <c r="E6490" s="3"/>
    </row>
    <row r="6491" spans="5:5">
      <c r="E6491" s="3"/>
    </row>
    <row r="6492" spans="5:5">
      <c r="E6492" s="3"/>
    </row>
    <row r="6493" spans="5:5">
      <c r="E6493" s="3"/>
    </row>
    <row r="6494" spans="5:5">
      <c r="E6494" s="3"/>
    </row>
    <row r="6495" spans="5:5">
      <c r="E6495" s="3"/>
    </row>
    <row r="6496" spans="5:5">
      <c r="E6496" s="3"/>
    </row>
    <row r="6497" spans="5:5">
      <c r="E6497" s="3"/>
    </row>
    <row r="6498" spans="5:5">
      <c r="E6498" s="3"/>
    </row>
    <row r="6499" spans="5:5">
      <c r="E6499" s="3"/>
    </row>
    <row r="6500" spans="5:5">
      <c r="E6500" s="3"/>
    </row>
    <row r="6501" spans="5:5">
      <c r="E6501" s="3"/>
    </row>
    <row r="6502" spans="5:5">
      <c r="E6502" s="3"/>
    </row>
    <row r="6503" spans="5:5">
      <c r="E6503" s="3"/>
    </row>
    <row r="6504" spans="5:5">
      <c r="E6504" s="3"/>
    </row>
    <row r="6505" spans="5:5">
      <c r="E6505" s="3"/>
    </row>
    <row r="6506" spans="5:5">
      <c r="E6506" s="3"/>
    </row>
    <row r="6507" spans="5:5">
      <c r="E6507" s="3"/>
    </row>
    <row r="6508" spans="5:5">
      <c r="E6508" s="3"/>
    </row>
    <row r="6509" spans="5:5">
      <c r="E6509" s="3"/>
    </row>
    <row r="6510" spans="5:5">
      <c r="E6510" s="3"/>
    </row>
    <row r="6511" spans="5:5">
      <c r="E6511" s="3"/>
    </row>
    <row r="6512" spans="5:5">
      <c r="E6512" s="3"/>
    </row>
    <row r="6513" spans="5:5">
      <c r="E6513" s="3"/>
    </row>
    <row r="6514" spans="5:5">
      <c r="E6514" s="3"/>
    </row>
    <row r="6515" spans="5:5">
      <c r="E6515" s="3"/>
    </row>
    <row r="6516" spans="5:5">
      <c r="E6516" s="3"/>
    </row>
    <row r="6517" spans="5:5">
      <c r="E6517" s="3"/>
    </row>
    <row r="6518" spans="5:5">
      <c r="E6518" s="3"/>
    </row>
    <row r="6519" spans="5:5">
      <c r="E6519" s="3"/>
    </row>
    <row r="6520" spans="5:5">
      <c r="E6520" s="3"/>
    </row>
    <row r="6521" spans="5:5">
      <c r="E6521" s="3"/>
    </row>
    <row r="6522" spans="5:5">
      <c r="E6522" s="3"/>
    </row>
    <row r="6523" spans="5:5">
      <c r="E6523" s="3"/>
    </row>
    <row r="6524" spans="5:5">
      <c r="E6524" s="3"/>
    </row>
    <row r="6525" spans="5:5">
      <c r="E6525" s="3"/>
    </row>
    <row r="6526" spans="5:5">
      <c r="E6526" s="3"/>
    </row>
    <row r="6527" spans="5:5">
      <c r="E6527" s="3"/>
    </row>
    <row r="6528" spans="5:5">
      <c r="E6528" s="3"/>
    </row>
    <row r="6529" spans="5:5">
      <c r="E6529" s="3"/>
    </row>
    <row r="6530" spans="5:5">
      <c r="E6530" s="3"/>
    </row>
    <row r="6531" spans="5:5">
      <c r="E6531" s="3"/>
    </row>
    <row r="6532" spans="5:5">
      <c r="E6532" s="3"/>
    </row>
    <row r="6533" spans="5:5">
      <c r="E6533" s="3"/>
    </row>
    <row r="6534" spans="5:5">
      <c r="E6534" s="3"/>
    </row>
    <row r="6535" spans="5:5">
      <c r="E6535" s="3"/>
    </row>
    <row r="6536" spans="5:5">
      <c r="E6536" s="3"/>
    </row>
    <row r="6537" spans="5:5">
      <c r="E6537" s="3"/>
    </row>
    <row r="6538" spans="5:5">
      <c r="E6538" s="3"/>
    </row>
    <row r="6539" spans="5:5">
      <c r="E6539" s="3"/>
    </row>
    <row r="6540" spans="5:5">
      <c r="E6540" s="3"/>
    </row>
    <row r="6541" spans="5:5">
      <c r="E6541" s="3"/>
    </row>
    <row r="6542" spans="5:5">
      <c r="E6542" s="3"/>
    </row>
    <row r="6543" spans="5:5">
      <c r="E6543" s="3"/>
    </row>
    <row r="6544" spans="5:5">
      <c r="E6544" s="3"/>
    </row>
    <row r="6545" spans="5:5">
      <c r="E6545" s="3"/>
    </row>
    <row r="6546" spans="5:5">
      <c r="E6546" s="3"/>
    </row>
    <row r="6547" spans="5:5">
      <c r="E6547" s="3"/>
    </row>
    <row r="6548" spans="5:5">
      <c r="E6548" s="3"/>
    </row>
    <row r="6549" spans="5:5">
      <c r="E6549" s="3"/>
    </row>
    <row r="6550" spans="5:5">
      <c r="E6550" s="3"/>
    </row>
    <row r="6551" spans="5:5">
      <c r="E6551" s="3"/>
    </row>
    <row r="6552" spans="5:5">
      <c r="E6552" s="3"/>
    </row>
    <row r="6553" spans="5:5">
      <c r="E6553" s="3"/>
    </row>
    <row r="6554" spans="5:5">
      <c r="E6554" s="3"/>
    </row>
    <row r="6555" spans="5:5">
      <c r="E6555" s="3"/>
    </row>
    <row r="6556" spans="5:5">
      <c r="E6556" s="3"/>
    </row>
    <row r="6557" spans="5:5">
      <c r="E6557" s="3"/>
    </row>
    <row r="6558" spans="5:5">
      <c r="E6558" s="3"/>
    </row>
    <row r="6559" spans="5:5">
      <c r="E6559" s="3"/>
    </row>
    <row r="6560" spans="5:5">
      <c r="E6560" s="3"/>
    </row>
    <row r="6561" spans="5:5">
      <c r="E6561" s="3"/>
    </row>
    <row r="6562" spans="5:5">
      <c r="E6562" s="3"/>
    </row>
    <row r="6563" spans="5:5">
      <c r="E6563" s="3"/>
    </row>
    <row r="6564" spans="5:5">
      <c r="E6564" s="3"/>
    </row>
    <row r="6565" spans="5:5">
      <c r="E6565" s="3"/>
    </row>
    <row r="6566" spans="5:5">
      <c r="E6566" s="3"/>
    </row>
    <row r="6567" spans="5:5">
      <c r="E6567" s="3"/>
    </row>
    <row r="6568" spans="5:5">
      <c r="E6568" s="3"/>
    </row>
    <row r="6569" spans="5:5">
      <c r="E6569" s="3"/>
    </row>
    <row r="6570" spans="5:5">
      <c r="E6570" s="3"/>
    </row>
    <row r="6571" spans="5:5">
      <c r="E6571" s="3"/>
    </row>
    <row r="6572" spans="5:5">
      <c r="E6572" s="3"/>
    </row>
    <row r="6573" spans="5:5">
      <c r="E6573" s="3"/>
    </row>
    <row r="6574" spans="5:5">
      <c r="E6574" s="3"/>
    </row>
    <row r="6575" spans="5:5">
      <c r="E6575" s="3"/>
    </row>
    <row r="6576" spans="5:5">
      <c r="E6576" s="3"/>
    </row>
    <row r="6577" spans="5:5">
      <c r="E6577" s="3"/>
    </row>
    <row r="6578" spans="5:5">
      <c r="E6578" s="3"/>
    </row>
    <row r="6579" spans="5:5">
      <c r="E6579" s="3"/>
    </row>
    <row r="6580" spans="5:5">
      <c r="E6580" s="3"/>
    </row>
    <row r="6581" spans="5:5">
      <c r="E6581" s="3"/>
    </row>
    <row r="6582" spans="5:5">
      <c r="E6582" s="3"/>
    </row>
    <row r="6583" spans="5:5">
      <c r="E6583" s="3"/>
    </row>
    <row r="6584" spans="5:5">
      <c r="E6584" s="3"/>
    </row>
    <row r="6585" spans="5:5">
      <c r="E6585" s="3"/>
    </row>
    <row r="6586" spans="5:5">
      <c r="E6586" s="3"/>
    </row>
    <row r="6587" spans="5:5">
      <c r="E6587" s="3"/>
    </row>
    <row r="6588" spans="5:5">
      <c r="E6588" s="3"/>
    </row>
    <row r="6589" spans="5:5">
      <c r="E6589" s="3"/>
    </row>
    <row r="6590" spans="5:5">
      <c r="E6590" s="3"/>
    </row>
    <row r="6591" spans="5:5">
      <c r="E6591" s="3"/>
    </row>
    <row r="6592" spans="5:5">
      <c r="E6592" s="3"/>
    </row>
    <row r="6593" spans="5:5">
      <c r="E6593" s="3"/>
    </row>
    <row r="6594" spans="5:5">
      <c r="E6594" s="3"/>
    </row>
    <row r="6595" spans="5:5">
      <c r="E6595" s="3"/>
    </row>
    <row r="6596" spans="5:5">
      <c r="E6596" s="3"/>
    </row>
    <row r="6597" spans="5:5">
      <c r="E6597" s="3"/>
    </row>
    <row r="6598" spans="5:5">
      <c r="E6598" s="3"/>
    </row>
    <row r="6599" spans="5:5">
      <c r="E6599" s="3"/>
    </row>
    <row r="6600" spans="5:5">
      <c r="E6600" s="3"/>
    </row>
    <row r="6601" spans="5:5">
      <c r="E6601" s="3"/>
    </row>
    <row r="6602" spans="5:5">
      <c r="E6602" s="3"/>
    </row>
    <row r="6603" spans="5:5">
      <c r="E6603" s="3"/>
    </row>
    <row r="6604" spans="5:5">
      <c r="E6604" s="3"/>
    </row>
    <row r="6605" spans="5:5">
      <c r="E6605" s="3"/>
    </row>
    <row r="6606" spans="5:5">
      <c r="E6606" s="3"/>
    </row>
    <row r="6607" spans="5:5">
      <c r="E6607" s="3"/>
    </row>
    <row r="6608" spans="5:5">
      <c r="E6608" s="3"/>
    </row>
    <row r="6609" spans="5:5">
      <c r="E6609" s="3"/>
    </row>
    <row r="6610" spans="5:5">
      <c r="E6610" s="3"/>
    </row>
    <row r="6611" spans="5:5">
      <c r="E6611" s="3"/>
    </row>
    <row r="6612" spans="5:5">
      <c r="E6612" s="3"/>
    </row>
    <row r="6613" spans="5:5">
      <c r="E6613" s="3"/>
    </row>
    <row r="6614" spans="5:5">
      <c r="E6614" s="3"/>
    </row>
    <row r="6615" spans="5:5">
      <c r="E6615" s="3"/>
    </row>
    <row r="6616" spans="5:5">
      <c r="E6616" s="3"/>
    </row>
    <row r="6617" spans="5:5">
      <c r="E6617" s="3"/>
    </row>
    <row r="6618" spans="5:5">
      <c r="E6618" s="3"/>
    </row>
    <row r="6619" spans="5:5">
      <c r="E6619" s="3"/>
    </row>
    <row r="6620" spans="5:5">
      <c r="E6620" s="3"/>
    </row>
    <row r="6621" spans="5:5">
      <c r="E6621" s="3"/>
    </row>
    <row r="6622" spans="5:5">
      <c r="E6622" s="3"/>
    </row>
    <row r="6623" spans="5:5">
      <c r="E6623" s="3"/>
    </row>
    <row r="6624" spans="5:5">
      <c r="E6624" s="3"/>
    </row>
    <row r="6625" spans="5:5">
      <c r="E6625" s="3"/>
    </row>
    <row r="6626" spans="5:5">
      <c r="E6626" s="3"/>
    </row>
    <row r="6627" spans="5:5">
      <c r="E6627" s="3"/>
    </row>
    <row r="6628" spans="5:5">
      <c r="E6628" s="3"/>
    </row>
    <row r="6629" spans="5:5">
      <c r="E6629" s="3"/>
    </row>
    <row r="6630" spans="5:5">
      <c r="E6630" s="3"/>
    </row>
    <row r="6631" spans="5:5">
      <c r="E6631" s="3"/>
    </row>
    <row r="6632" spans="5:5">
      <c r="E6632" s="3"/>
    </row>
    <row r="6633" spans="5:5">
      <c r="E6633" s="3"/>
    </row>
    <row r="6634" spans="5:5">
      <c r="E6634" s="3"/>
    </row>
    <row r="6635" spans="5:5">
      <c r="E6635" s="3"/>
    </row>
    <row r="6636" spans="5:5">
      <c r="E6636" s="3"/>
    </row>
    <row r="6637" spans="5:5">
      <c r="E6637" s="3"/>
    </row>
    <row r="6638" spans="5:5">
      <c r="E6638" s="3"/>
    </row>
    <row r="6639" spans="5:5">
      <c r="E6639" s="3"/>
    </row>
    <row r="6640" spans="5:5">
      <c r="E6640" s="3"/>
    </row>
    <row r="6641" spans="5:5">
      <c r="E6641" s="3"/>
    </row>
    <row r="6642" spans="5:5">
      <c r="E6642" s="3"/>
    </row>
    <row r="6643" spans="5:5">
      <c r="E6643" s="3"/>
    </row>
    <row r="6644" spans="5:5">
      <c r="E6644" s="3"/>
    </row>
    <row r="6645" spans="5:5">
      <c r="E6645" s="3"/>
    </row>
    <row r="6646" spans="5:5">
      <c r="E6646" s="3"/>
    </row>
    <row r="6647" spans="5:5">
      <c r="E6647" s="3"/>
    </row>
    <row r="6648" spans="5:5">
      <c r="E6648" s="3"/>
    </row>
    <row r="6649" spans="5:5">
      <c r="E6649" s="3"/>
    </row>
    <row r="6650" spans="5:5">
      <c r="E6650" s="3"/>
    </row>
    <row r="6651" spans="5:5">
      <c r="E6651" s="3"/>
    </row>
    <row r="6652" spans="5:5">
      <c r="E6652" s="3"/>
    </row>
    <row r="6653" spans="5:5">
      <c r="E6653" s="3"/>
    </row>
    <row r="6654" spans="5:5">
      <c r="E6654" s="3"/>
    </row>
    <row r="6655" spans="5:5">
      <c r="E6655" s="3"/>
    </row>
    <row r="6656" spans="5:5">
      <c r="E6656" s="3"/>
    </row>
    <row r="6657" spans="5:5">
      <c r="E6657" s="3"/>
    </row>
    <row r="6658" spans="5:5">
      <c r="E6658" s="3"/>
    </row>
    <row r="6659" spans="5:5">
      <c r="E6659" s="3"/>
    </row>
    <row r="6660" spans="5:5">
      <c r="E6660" s="3"/>
    </row>
    <row r="6661" spans="5:5">
      <c r="E6661" s="3"/>
    </row>
    <row r="6662" spans="5:5">
      <c r="E6662" s="3"/>
    </row>
    <row r="6663" spans="5:5">
      <c r="E6663" s="3"/>
    </row>
    <row r="6664" spans="5:5">
      <c r="E6664" s="3"/>
    </row>
    <row r="6665" spans="5:5">
      <c r="E6665" s="3"/>
    </row>
    <row r="6666" spans="5:5">
      <c r="E6666" s="3"/>
    </row>
    <row r="6667" spans="5:5">
      <c r="E6667" s="3"/>
    </row>
    <row r="6668" spans="5:5">
      <c r="E6668" s="3"/>
    </row>
    <row r="6669" spans="5:5">
      <c r="E6669" s="3"/>
    </row>
    <row r="6670" spans="5:5">
      <c r="E6670" s="3"/>
    </row>
    <row r="6671" spans="5:5">
      <c r="E6671" s="3"/>
    </row>
    <row r="6672" spans="5:5">
      <c r="E6672" s="3"/>
    </row>
    <row r="6673" spans="5:5">
      <c r="E6673" s="3"/>
    </row>
    <row r="6674" spans="5:5">
      <c r="E6674" s="3"/>
    </row>
    <row r="6675" spans="5:5">
      <c r="E6675" s="3"/>
    </row>
    <row r="6676" spans="5:5">
      <c r="E6676" s="3"/>
    </row>
    <row r="6677" spans="5:5">
      <c r="E6677" s="3"/>
    </row>
    <row r="6678" spans="5:5">
      <c r="E6678" s="3"/>
    </row>
    <row r="6679" spans="5:5">
      <c r="E6679" s="3"/>
    </row>
    <row r="6680" spans="5:5">
      <c r="E6680" s="3"/>
    </row>
    <row r="6681" spans="5:5">
      <c r="E6681" s="3"/>
    </row>
    <row r="6682" spans="5:5">
      <c r="E6682" s="3"/>
    </row>
    <row r="6683" spans="5:5">
      <c r="E6683" s="3"/>
    </row>
    <row r="6684" spans="5:5">
      <c r="E6684" s="3"/>
    </row>
    <row r="6685" spans="5:5">
      <c r="E6685" s="3"/>
    </row>
    <row r="6686" spans="5:5">
      <c r="E6686" s="3"/>
    </row>
    <row r="6687" spans="5:5">
      <c r="E6687" s="3"/>
    </row>
    <row r="6688" spans="5:5">
      <c r="E6688" s="3"/>
    </row>
    <row r="6689" spans="5:5">
      <c r="E6689" s="3"/>
    </row>
    <row r="6690" spans="5:5">
      <c r="E6690" s="3"/>
    </row>
    <row r="6691" spans="5:5">
      <c r="E6691" s="3"/>
    </row>
    <row r="6692" spans="5:5">
      <c r="E6692" s="3"/>
    </row>
    <row r="6693" spans="5:5">
      <c r="E6693" s="3"/>
    </row>
    <row r="6694" spans="5:5">
      <c r="E6694" s="3"/>
    </row>
    <row r="6695" spans="5:5">
      <c r="E6695" s="3"/>
    </row>
    <row r="6696" spans="5:5">
      <c r="E6696" s="3"/>
    </row>
    <row r="6697" spans="5:5">
      <c r="E6697" s="3"/>
    </row>
    <row r="6698" spans="5:5">
      <c r="E6698" s="3"/>
    </row>
    <row r="6699" spans="5:5">
      <c r="E6699" s="3"/>
    </row>
    <row r="6700" spans="5:5">
      <c r="E6700" s="3"/>
    </row>
    <row r="6701" spans="5:5">
      <c r="E6701" s="3"/>
    </row>
    <row r="6702" spans="5:5">
      <c r="E6702" s="3"/>
    </row>
    <row r="6703" spans="5:5">
      <c r="E6703" s="3"/>
    </row>
    <row r="6704" spans="5:5">
      <c r="E6704" s="3"/>
    </row>
    <row r="6705" spans="5:5">
      <c r="E6705" s="3"/>
    </row>
    <row r="6706" spans="5:5">
      <c r="E6706" s="3"/>
    </row>
    <row r="6707" spans="5:5">
      <c r="E6707" s="3"/>
    </row>
    <row r="6708" spans="5:5">
      <c r="E6708" s="3"/>
    </row>
    <row r="6709" spans="5:5">
      <c r="E6709" s="3"/>
    </row>
    <row r="6710" spans="5:5">
      <c r="E6710" s="3"/>
    </row>
    <row r="6711" spans="5:5">
      <c r="E6711" s="3"/>
    </row>
    <row r="6712" spans="5:5">
      <c r="E6712" s="3"/>
    </row>
    <row r="6713" spans="5:5">
      <c r="E6713" s="3"/>
    </row>
    <row r="6714" spans="5:5">
      <c r="E6714" s="3"/>
    </row>
    <row r="6715" spans="5:5">
      <c r="E6715" s="3"/>
    </row>
    <row r="6716" spans="5:5">
      <c r="E6716" s="3"/>
    </row>
    <row r="6717" spans="5:5">
      <c r="E6717" s="3"/>
    </row>
    <row r="6718" spans="5:5">
      <c r="E6718" s="3"/>
    </row>
    <row r="6719" spans="5:5">
      <c r="E6719" s="3"/>
    </row>
    <row r="6720" spans="5:5">
      <c r="E6720" s="3"/>
    </row>
    <row r="6721" spans="5:5">
      <c r="E6721" s="3"/>
    </row>
    <row r="6722" spans="5:5">
      <c r="E6722" s="3"/>
    </row>
    <row r="6723" spans="5:5">
      <c r="E6723" s="3"/>
    </row>
    <row r="6724" spans="5:5">
      <c r="E6724" s="3"/>
    </row>
    <row r="6725" spans="5:5">
      <c r="E6725" s="3"/>
    </row>
    <row r="6726" spans="5:5">
      <c r="E6726" s="3"/>
    </row>
    <row r="6727" spans="5:5">
      <c r="E6727" s="3"/>
    </row>
    <row r="6728" spans="5:5">
      <c r="E6728" s="3"/>
    </row>
    <row r="6729" spans="5:5">
      <c r="E6729" s="3"/>
    </row>
    <row r="6730" spans="5:5">
      <c r="E6730" s="3"/>
    </row>
    <row r="6731" spans="5:5">
      <c r="E6731" s="3"/>
    </row>
    <row r="6732" spans="5:5">
      <c r="E6732" s="3"/>
    </row>
    <row r="6733" spans="5:5">
      <c r="E6733" s="3"/>
    </row>
    <row r="6734" spans="5:5">
      <c r="E6734" s="3"/>
    </row>
    <row r="6735" spans="5:5">
      <c r="E6735" s="3"/>
    </row>
    <row r="6736" spans="5:5">
      <c r="E6736" s="3"/>
    </row>
    <row r="6737" spans="5:5">
      <c r="E6737" s="3"/>
    </row>
    <row r="6738" spans="5:5">
      <c r="E6738" s="3"/>
    </row>
    <row r="6739" spans="5:5">
      <c r="E6739" s="3"/>
    </row>
    <row r="6740" spans="5:5">
      <c r="E6740" s="3"/>
    </row>
    <row r="6741" spans="5:5">
      <c r="E6741" s="3"/>
    </row>
    <row r="6742" spans="5:5">
      <c r="E6742" s="3"/>
    </row>
    <row r="6743" spans="5:5">
      <c r="E6743" s="3"/>
    </row>
    <row r="6744" spans="5:5">
      <c r="E6744" s="3"/>
    </row>
    <row r="6745" spans="5:5">
      <c r="E6745" s="3"/>
    </row>
    <row r="6746" spans="5:5">
      <c r="E6746" s="3"/>
    </row>
    <row r="6747" spans="5:5">
      <c r="E6747" s="3"/>
    </row>
    <row r="6748" spans="5:5">
      <c r="E6748" s="3"/>
    </row>
    <row r="6749" spans="5:5">
      <c r="E6749" s="3"/>
    </row>
    <row r="6750" spans="5:5">
      <c r="E6750" s="3"/>
    </row>
    <row r="6751" spans="5:5">
      <c r="E6751" s="3"/>
    </row>
    <row r="6752" spans="5:5">
      <c r="E6752" s="3"/>
    </row>
    <row r="6753" spans="5:5">
      <c r="E6753" s="3"/>
    </row>
    <row r="6754" spans="5:5">
      <c r="E6754" s="3"/>
    </row>
    <row r="6755" spans="5:5">
      <c r="E6755" s="3"/>
    </row>
    <row r="6756" spans="5:5">
      <c r="E6756" s="3"/>
    </row>
    <row r="6757" spans="5:5">
      <c r="E6757" s="3"/>
    </row>
    <row r="6758" spans="5:5">
      <c r="E6758" s="3"/>
    </row>
    <row r="6759" spans="5:5">
      <c r="E6759" s="3"/>
    </row>
    <row r="6760" spans="5:5">
      <c r="E6760" s="3"/>
    </row>
    <row r="6761" spans="5:5">
      <c r="E6761" s="3"/>
    </row>
    <row r="6762" spans="5:5">
      <c r="E6762" s="3"/>
    </row>
    <row r="6763" spans="5:5">
      <c r="E6763" s="3"/>
    </row>
    <row r="6764" spans="5:5">
      <c r="E6764" s="3"/>
    </row>
    <row r="6765" spans="5:5">
      <c r="E6765" s="3"/>
    </row>
    <row r="6766" spans="5:5">
      <c r="E6766" s="3"/>
    </row>
    <row r="6767" spans="5:5">
      <c r="E6767" s="3"/>
    </row>
    <row r="6768" spans="5:5">
      <c r="E6768" s="3"/>
    </row>
    <row r="6769" spans="5:5">
      <c r="E6769" s="3"/>
    </row>
    <row r="6770" spans="5:5">
      <c r="E6770" s="3"/>
    </row>
    <row r="6771" spans="5:5">
      <c r="E6771" s="3"/>
    </row>
    <row r="6772" spans="5:5">
      <c r="E6772" s="3"/>
    </row>
    <row r="6773" spans="5:5">
      <c r="E6773" s="3"/>
    </row>
    <row r="6774" spans="5:5">
      <c r="E6774" s="3"/>
    </row>
    <row r="6775" spans="5:5">
      <c r="E6775" s="3"/>
    </row>
    <row r="6776" spans="5:5">
      <c r="E6776" s="3"/>
    </row>
    <row r="6777" spans="5:5">
      <c r="E6777" s="3"/>
    </row>
    <row r="6778" spans="5:5">
      <c r="E6778" s="3"/>
    </row>
    <row r="6779" spans="5:5">
      <c r="E6779" s="3"/>
    </row>
    <row r="6780" spans="5:5">
      <c r="E6780" s="3"/>
    </row>
    <row r="6781" spans="5:5">
      <c r="E6781" s="3"/>
    </row>
    <row r="6782" spans="5:5">
      <c r="E6782" s="3"/>
    </row>
    <row r="6783" spans="5:5">
      <c r="E6783" s="3"/>
    </row>
    <row r="6784" spans="5:5">
      <c r="E6784" s="3"/>
    </row>
    <row r="6785" spans="5:5">
      <c r="E6785" s="3"/>
    </row>
    <row r="6786" spans="5:5">
      <c r="E6786" s="3"/>
    </row>
    <row r="6787" spans="5:5">
      <c r="E6787" s="3"/>
    </row>
    <row r="6788" spans="5:5">
      <c r="E6788" s="3"/>
    </row>
    <row r="6789" spans="5:5">
      <c r="E6789" s="3"/>
    </row>
    <row r="6790" spans="5:5">
      <c r="E6790" s="3"/>
    </row>
    <row r="6791" spans="5:5">
      <c r="E6791" s="3"/>
    </row>
    <row r="6792" spans="5:5">
      <c r="E6792" s="3"/>
    </row>
    <row r="6793" spans="5:5">
      <c r="E6793" s="3"/>
    </row>
    <row r="6794" spans="5:5">
      <c r="E6794" s="3"/>
    </row>
    <row r="6795" spans="5:5">
      <c r="E6795" s="3"/>
    </row>
    <row r="6796" spans="5:5">
      <c r="E6796" s="3"/>
    </row>
    <row r="6797" spans="5:5">
      <c r="E6797" s="3"/>
    </row>
    <row r="6798" spans="5:5">
      <c r="E6798" s="3"/>
    </row>
    <row r="6799" spans="5:5">
      <c r="E6799" s="3"/>
    </row>
    <row r="6800" spans="5:5">
      <c r="E6800" s="3"/>
    </row>
    <row r="6801" spans="5:5">
      <c r="E6801" s="3"/>
    </row>
    <row r="6802" spans="5:5">
      <c r="E6802" s="3"/>
    </row>
    <row r="6803" spans="5:5">
      <c r="E6803" s="3"/>
    </row>
    <row r="6804" spans="5:5">
      <c r="E6804" s="3"/>
    </row>
    <row r="6805" spans="5:5">
      <c r="E6805" s="3"/>
    </row>
    <row r="6806" spans="5:5">
      <c r="E6806" s="3"/>
    </row>
    <row r="6807" spans="5:5">
      <c r="E6807" s="3"/>
    </row>
    <row r="6808" spans="5:5">
      <c r="E6808" s="3"/>
    </row>
    <row r="6809" spans="5:5">
      <c r="E6809" s="3"/>
    </row>
    <row r="6810" spans="5:5">
      <c r="E6810" s="3"/>
    </row>
    <row r="6811" spans="5:5">
      <c r="E6811" s="3"/>
    </row>
    <row r="6812" spans="5:5">
      <c r="E6812" s="3"/>
    </row>
    <row r="6813" spans="5:5">
      <c r="E6813" s="3"/>
    </row>
    <row r="6814" spans="5:5">
      <c r="E6814" s="3"/>
    </row>
    <row r="6815" spans="5:5">
      <c r="E6815" s="3"/>
    </row>
    <row r="6816" spans="5:5">
      <c r="E6816" s="3"/>
    </row>
    <row r="6817" spans="5:5">
      <c r="E6817" s="3"/>
    </row>
    <row r="6818" spans="5:5">
      <c r="E6818" s="3"/>
    </row>
    <row r="6819" spans="5:5">
      <c r="E6819" s="3"/>
    </row>
    <row r="6820" spans="5:5">
      <c r="E6820" s="3"/>
    </row>
    <row r="6821" spans="5:5">
      <c r="E6821" s="3"/>
    </row>
    <row r="6822" spans="5:5">
      <c r="E6822" s="3"/>
    </row>
    <row r="6823" spans="5:5">
      <c r="E6823" s="3"/>
    </row>
    <row r="6824" spans="5:5">
      <c r="E6824" s="3"/>
    </row>
    <row r="6825" spans="5:5">
      <c r="E6825" s="3"/>
    </row>
    <row r="6826" spans="5:5">
      <c r="E6826" s="3"/>
    </row>
    <row r="6827" spans="5:5">
      <c r="E6827" s="3"/>
    </row>
    <row r="6828" spans="5:5">
      <c r="E6828" s="3"/>
    </row>
    <row r="6829" spans="5:5">
      <c r="E6829" s="3"/>
    </row>
    <row r="6830" spans="5:5">
      <c r="E6830" s="3"/>
    </row>
    <row r="6831" spans="5:5">
      <c r="E6831" s="3"/>
    </row>
    <row r="6832" spans="5:5">
      <c r="E6832" s="3"/>
    </row>
    <row r="6833" spans="5:5">
      <c r="E6833" s="3"/>
    </row>
    <row r="6834" spans="5:5">
      <c r="E6834" s="3"/>
    </row>
    <row r="6835" spans="5:5">
      <c r="E6835" s="3"/>
    </row>
    <row r="6836" spans="5:5">
      <c r="E6836" s="3"/>
    </row>
    <row r="6837" spans="5:5">
      <c r="E6837" s="3"/>
    </row>
    <row r="6838" spans="5:5">
      <c r="E6838" s="3"/>
    </row>
    <row r="6839" spans="5:5">
      <c r="E6839" s="3"/>
    </row>
    <row r="6840" spans="5:5">
      <c r="E6840" s="3"/>
    </row>
    <row r="6841" spans="5:5">
      <c r="E6841" s="3"/>
    </row>
    <row r="6842" spans="5:5">
      <c r="E6842" s="3"/>
    </row>
    <row r="6843" spans="5:5">
      <c r="E6843" s="3"/>
    </row>
    <row r="6844" spans="5:5">
      <c r="E6844" s="3"/>
    </row>
    <row r="6845" spans="5:5">
      <c r="E6845" s="3"/>
    </row>
    <row r="6846" spans="5:5">
      <c r="E6846" s="3"/>
    </row>
    <row r="6847" spans="5:5">
      <c r="E6847" s="3"/>
    </row>
    <row r="6848" spans="5:5">
      <c r="E6848" s="3"/>
    </row>
    <row r="6849" spans="5:5">
      <c r="E6849" s="3"/>
    </row>
    <row r="6850" spans="5:5">
      <c r="E6850" s="3"/>
    </row>
    <row r="6851" spans="5:5">
      <c r="E6851" s="3"/>
    </row>
    <row r="6852" spans="5:5">
      <c r="E6852" s="3"/>
    </row>
    <row r="6853" spans="5:5">
      <c r="E6853" s="3"/>
    </row>
    <row r="6854" spans="5:5">
      <c r="E6854" s="3"/>
    </row>
    <row r="6855" spans="5:5">
      <c r="E6855" s="3"/>
    </row>
    <row r="6856" spans="5:5">
      <c r="E6856" s="3"/>
    </row>
    <row r="6857" spans="5:5">
      <c r="E6857" s="3"/>
    </row>
    <row r="6858" spans="5:5">
      <c r="E6858" s="3"/>
    </row>
    <row r="6859" spans="5:5">
      <c r="E6859" s="3"/>
    </row>
    <row r="6860" spans="5:5">
      <c r="E6860" s="3"/>
    </row>
    <row r="6861" spans="5:5">
      <c r="E6861" s="3"/>
    </row>
    <row r="6862" spans="5:5">
      <c r="E6862" s="3"/>
    </row>
    <row r="6863" spans="5:5">
      <c r="E6863" s="3"/>
    </row>
    <row r="6864" spans="5:5">
      <c r="E6864" s="3"/>
    </row>
    <row r="6865" spans="5:5">
      <c r="E6865" s="3"/>
    </row>
    <row r="6866" spans="5:5">
      <c r="E6866" s="3"/>
    </row>
    <row r="6867" spans="5:5">
      <c r="E6867" s="3"/>
    </row>
    <row r="6868" spans="5:5">
      <c r="E6868" s="3"/>
    </row>
    <row r="6869" spans="5:5">
      <c r="E6869" s="3"/>
    </row>
    <row r="6870" spans="5:5">
      <c r="E6870" s="3"/>
    </row>
    <row r="6871" spans="5:5">
      <c r="E6871" s="3"/>
    </row>
    <row r="6872" spans="5:5">
      <c r="E6872" s="3"/>
    </row>
    <row r="6873" spans="5:5">
      <c r="E6873" s="3"/>
    </row>
    <row r="6874" spans="5:5">
      <c r="E6874" s="3"/>
    </row>
    <row r="6875" spans="5:5">
      <c r="E6875" s="3"/>
    </row>
    <row r="6876" spans="5:5">
      <c r="E6876" s="3"/>
    </row>
    <row r="6877" spans="5:5">
      <c r="E6877" s="3"/>
    </row>
    <row r="6878" spans="5:5">
      <c r="E6878" s="3"/>
    </row>
    <row r="6879" spans="5:5">
      <c r="E6879" s="3"/>
    </row>
    <row r="6880" spans="5:5">
      <c r="E6880" s="3"/>
    </row>
    <row r="6881" spans="5:5">
      <c r="E6881" s="3"/>
    </row>
    <row r="6882" spans="5:5">
      <c r="E6882" s="3"/>
    </row>
    <row r="6883" spans="5:5">
      <c r="E6883" s="3"/>
    </row>
    <row r="6884" spans="5:5">
      <c r="E6884" s="3"/>
    </row>
    <row r="6885" spans="5:5">
      <c r="E6885" s="3"/>
    </row>
    <row r="6886" spans="5:5">
      <c r="E6886" s="3"/>
    </row>
    <row r="6887" spans="5:5">
      <c r="E6887" s="3"/>
    </row>
    <row r="6888" spans="5:5">
      <c r="E6888" s="3"/>
    </row>
    <row r="6889" spans="5:5">
      <c r="E6889" s="3"/>
    </row>
    <row r="6890" spans="5:5">
      <c r="E6890" s="3"/>
    </row>
    <row r="6891" spans="5:5">
      <c r="E6891" s="3"/>
    </row>
    <row r="6892" spans="5:5">
      <c r="E6892" s="3"/>
    </row>
    <row r="6893" spans="5:5">
      <c r="E6893" s="3"/>
    </row>
    <row r="6894" spans="5:5">
      <c r="E6894" s="3"/>
    </row>
    <row r="6895" spans="5:5">
      <c r="E6895" s="3"/>
    </row>
    <row r="6896" spans="5:5">
      <c r="E6896" s="3"/>
    </row>
    <row r="6897" spans="5:5">
      <c r="E6897" s="3"/>
    </row>
    <row r="6898" spans="5:5">
      <c r="E6898" s="3"/>
    </row>
    <row r="6899" spans="5:5">
      <c r="E6899" s="3"/>
    </row>
    <row r="6900" spans="5:5">
      <c r="E6900" s="3"/>
    </row>
    <row r="6901" spans="5:5">
      <c r="E6901" s="3"/>
    </row>
    <row r="6902" spans="5:5">
      <c r="E6902" s="3"/>
    </row>
    <row r="6903" spans="5:5">
      <c r="E6903" s="3"/>
    </row>
    <row r="6904" spans="5:5">
      <c r="E6904" s="3"/>
    </row>
    <row r="6905" spans="5:5">
      <c r="E6905" s="3"/>
    </row>
    <row r="6906" spans="5:5">
      <c r="E6906" s="3"/>
    </row>
    <row r="6907" spans="5:5">
      <c r="E6907" s="3"/>
    </row>
    <row r="6908" spans="5:5">
      <c r="E6908" s="3"/>
    </row>
    <row r="6909" spans="5:5">
      <c r="E6909" s="3"/>
    </row>
    <row r="6910" spans="5:5">
      <c r="E6910" s="3"/>
    </row>
    <row r="6911" spans="5:5">
      <c r="E6911" s="3"/>
    </row>
    <row r="6912" spans="5:5">
      <c r="E6912" s="3"/>
    </row>
    <row r="6913" spans="5:5">
      <c r="E6913" s="3"/>
    </row>
    <row r="6914" spans="5:5">
      <c r="E6914" s="3"/>
    </row>
    <row r="6915" spans="5:5">
      <c r="E6915" s="3"/>
    </row>
    <row r="6916" spans="5:5">
      <c r="E6916" s="3"/>
    </row>
    <row r="6917" spans="5:5">
      <c r="E6917" s="3"/>
    </row>
    <row r="6918" spans="5:5">
      <c r="E6918" s="3"/>
    </row>
    <row r="6919" spans="5:5">
      <c r="E6919" s="3"/>
    </row>
    <row r="6920" spans="5:5">
      <c r="E6920" s="3"/>
    </row>
    <row r="6921" spans="5:5">
      <c r="E6921" s="3"/>
    </row>
    <row r="6922" spans="5:5">
      <c r="E6922" s="3"/>
    </row>
    <row r="6923" spans="5:5">
      <c r="E6923" s="3"/>
    </row>
    <row r="6924" spans="5:5">
      <c r="E6924" s="3"/>
    </row>
    <row r="6925" spans="5:5">
      <c r="E6925" s="3"/>
    </row>
    <row r="6926" spans="5:5">
      <c r="E6926" s="3"/>
    </row>
    <row r="6927" spans="5:5">
      <c r="E6927" s="3"/>
    </row>
    <row r="6928" spans="5:5">
      <c r="E6928" s="3"/>
    </row>
    <row r="6929" spans="5:5">
      <c r="E6929" s="3"/>
    </row>
    <row r="6930" spans="5:5">
      <c r="E6930" s="3"/>
    </row>
    <row r="6931" spans="5:5">
      <c r="E6931" s="3"/>
    </row>
    <row r="6932" spans="5:5">
      <c r="E6932" s="3"/>
    </row>
    <row r="6933" spans="5:5">
      <c r="E6933" s="3"/>
    </row>
    <row r="6934" spans="5:5">
      <c r="E6934" s="3"/>
    </row>
    <row r="6935" spans="5:5">
      <c r="E6935" s="3"/>
    </row>
    <row r="6936" spans="5:5">
      <c r="E6936" s="3"/>
    </row>
    <row r="6937" spans="5:5">
      <c r="E6937" s="3"/>
    </row>
    <row r="6938" spans="5:5">
      <c r="E6938" s="3"/>
    </row>
    <row r="6939" spans="5:5">
      <c r="E6939" s="3"/>
    </row>
    <row r="6940" spans="5:5">
      <c r="E6940" s="3"/>
    </row>
    <row r="6941" spans="5:5">
      <c r="E6941" s="3"/>
    </row>
    <row r="6942" spans="5:5">
      <c r="E6942" s="3"/>
    </row>
    <row r="6943" spans="5:5">
      <c r="E6943" s="3"/>
    </row>
    <row r="6944" spans="5:5">
      <c r="E6944" s="3"/>
    </row>
    <row r="6945" spans="5:5">
      <c r="E6945" s="3"/>
    </row>
    <row r="6946" spans="5:5">
      <c r="E6946" s="3"/>
    </row>
    <row r="6947" spans="5:5">
      <c r="E6947" s="3"/>
    </row>
    <row r="6948" spans="5:5">
      <c r="E6948" s="3"/>
    </row>
    <row r="6949" spans="5:5">
      <c r="E6949" s="3"/>
    </row>
    <row r="6950" spans="5:5">
      <c r="E6950" s="3"/>
    </row>
    <row r="6951" spans="5:5">
      <c r="E6951" s="3"/>
    </row>
    <row r="6952" spans="5:5">
      <c r="E6952" s="3"/>
    </row>
    <row r="6953" spans="5:5">
      <c r="E6953" s="3"/>
    </row>
    <row r="6954" spans="5:5">
      <c r="E6954" s="3"/>
    </row>
    <row r="6955" spans="5:5">
      <c r="E6955" s="3"/>
    </row>
    <row r="6956" spans="5:5">
      <c r="E6956" s="3"/>
    </row>
    <row r="6957" spans="5:5">
      <c r="E6957" s="3"/>
    </row>
    <row r="6958" spans="5:5">
      <c r="E6958" s="3"/>
    </row>
    <row r="6959" spans="5:5">
      <c r="E6959" s="3"/>
    </row>
    <row r="6960" spans="5:5">
      <c r="E6960" s="3"/>
    </row>
    <row r="6961" spans="5:5">
      <c r="E6961" s="3"/>
    </row>
    <row r="6962" spans="5:5">
      <c r="E6962" s="3"/>
    </row>
    <row r="6963" spans="5:5">
      <c r="E6963" s="3"/>
    </row>
    <row r="6964" spans="5:5">
      <c r="E6964" s="3"/>
    </row>
    <row r="6965" spans="5:5">
      <c r="E6965" s="3"/>
    </row>
    <row r="6966" spans="5:5">
      <c r="E6966" s="3"/>
    </row>
    <row r="6967" spans="5:5">
      <c r="E6967" s="3"/>
    </row>
    <row r="6968" spans="5:5">
      <c r="E6968" s="3"/>
    </row>
    <row r="6969" spans="5:5">
      <c r="E6969" s="3"/>
    </row>
    <row r="6970" spans="5:5">
      <c r="E6970" s="3"/>
    </row>
    <row r="6971" spans="5:5">
      <c r="E6971" s="3"/>
    </row>
    <row r="6972" spans="5:5">
      <c r="E6972" s="3"/>
    </row>
    <row r="6973" spans="5:5">
      <c r="E6973" s="3"/>
    </row>
    <row r="6974" spans="5:5">
      <c r="E6974" s="3"/>
    </row>
    <row r="6975" spans="5:5">
      <c r="E6975" s="3"/>
    </row>
    <row r="6976" spans="5:5">
      <c r="E6976" s="3"/>
    </row>
    <row r="6977" spans="5:5">
      <c r="E6977" s="3"/>
    </row>
    <row r="6978" spans="5:5">
      <c r="E6978" s="3"/>
    </row>
    <row r="6979" spans="5:5">
      <c r="E6979" s="3"/>
    </row>
    <row r="6980" spans="5:5">
      <c r="E6980" s="3"/>
    </row>
    <row r="6981" spans="5:5">
      <c r="E6981" s="3"/>
    </row>
    <row r="6982" spans="5:5">
      <c r="E6982" s="3"/>
    </row>
    <row r="6983" spans="5:5">
      <c r="E6983" s="3"/>
    </row>
    <row r="6984" spans="5:5">
      <c r="E6984" s="3"/>
    </row>
    <row r="6985" spans="5:5">
      <c r="E6985" s="3"/>
    </row>
    <row r="6986" spans="5:5">
      <c r="E6986" s="3"/>
    </row>
    <row r="6987" spans="5:5">
      <c r="E6987" s="3"/>
    </row>
    <row r="6988" spans="5:5">
      <c r="E6988" s="3"/>
    </row>
    <row r="6989" spans="5:5">
      <c r="E6989" s="3"/>
    </row>
    <row r="6990" spans="5:5">
      <c r="E6990" s="3"/>
    </row>
    <row r="6991" spans="5:5">
      <c r="E6991" s="3"/>
    </row>
    <row r="6992" spans="5:5">
      <c r="E6992" s="3"/>
    </row>
    <row r="6993" spans="5:5">
      <c r="E6993" s="3"/>
    </row>
    <row r="6994" spans="5:5">
      <c r="E6994" s="3"/>
    </row>
    <row r="6995" spans="5:5">
      <c r="E6995" s="3"/>
    </row>
    <row r="6996" spans="5:5">
      <c r="E6996" s="3"/>
    </row>
    <row r="6997" spans="5:5">
      <c r="E6997" s="3"/>
    </row>
    <row r="6998" spans="5:5">
      <c r="E6998" s="3"/>
    </row>
    <row r="6999" spans="5:5">
      <c r="E6999" s="3"/>
    </row>
    <row r="7000" spans="5:5">
      <c r="E7000" s="3"/>
    </row>
    <row r="7001" spans="5:5">
      <c r="E7001" s="3"/>
    </row>
    <row r="7002" spans="5:5">
      <c r="E7002" s="3"/>
    </row>
    <row r="7003" spans="5:5">
      <c r="E7003" s="3"/>
    </row>
    <row r="7004" spans="5:5">
      <c r="E7004" s="3"/>
    </row>
    <row r="7005" spans="5:5">
      <c r="E7005" s="3"/>
    </row>
    <row r="7006" spans="5:5">
      <c r="E7006" s="3"/>
    </row>
    <row r="7007" spans="5:5">
      <c r="E7007" s="3"/>
    </row>
    <row r="7008" spans="5:5">
      <c r="E7008" s="3"/>
    </row>
    <row r="7009" spans="5:5">
      <c r="E7009" s="3"/>
    </row>
    <row r="7010" spans="5:5">
      <c r="E7010" s="3"/>
    </row>
    <row r="7011" spans="5:5">
      <c r="E7011" s="3"/>
    </row>
    <row r="7012" spans="5:5">
      <c r="E7012" s="3"/>
    </row>
    <row r="7013" spans="5:5">
      <c r="E7013" s="3"/>
    </row>
    <row r="7014" spans="5:5">
      <c r="E7014" s="3"/>
    </row>
    <row r="7015" spans="5:5">
      <c r="E7015" s="3"/>
    </row>
    <row r="7016" spans="5:5">
      <c r="E7016" s="3"/>
    </row>
    <row r="7017" spans="5:5">
      <c r="E7017" s="3"/>
    </row>
    <row r="7018" spans="5:5">
      <c r="E7018" s="3"/>
    </row>
    <row r="7019" spans="5:5">
      <c r="E7019" s="3"/>
    </row>
    <row r="7020" spans="5:5">
      <c r="E7020" s="3"/>
    </row>
    <row r="7021" spans="5:5">
      <c r="E7021" s="3"/>
    </row>
    <row r="7022" spans="5:5">
      <c r="E7022" s="3"/>
    </row>
    <row r="7023" spans="5:5">
      <c r="E7023" s="3"/>
    </row>
    <row r="7024" spans="5:5">
      <c r="E7024" s="3"/>
    </row>
    <row r="7025" spans="5:5">
      <c r="E7025" s="3"/>
    </row>
    <row r="7026" spans="5:5">
      <c r="E7026" s="3"/>
    </row>
    <row r="7027" spans="5:5">
      <c r="E7027" s="3"/>
    </row>
    <row r="7028" spans="5:5">
      <c r="E7028" s="3"/>
    </row>
    <row r="7029" spans="5:5">
      <c r="E7029" s="3"/>
    </row>
    <row r="7030" spans="5:5">
      <c r="E7030" s="3"/>
    </row>
    <row r="7031" spans="5:5">
      <c r="E7031" s="3"/>
    </row>
    <row r="7032" spans="5:5">
      <c r="E7032" s="3"/>
    </row>
    <row r="7033" spans="5:5">
      <c r="E7033" s="3"/>
    </row>
    <row r="7034" spans="5:5">
      <c r="E7034" s="3"/>
    </row>
    <row r="7035" spans="5:5">
      <c r="E7035" s="3"/>
    </row>
    <row r="7036" spans="5:5">
      <c r="E7036" s="3"/>
    </row>
    <row r="7037" spans="5:5">
      <c r="E7037" s="3"/>
    </row>
    <row r="7038" spans="5:5">
      <c r="E7038" s="3"/>
    </row>
    <row r="7039" spans="5:5">
      <c r="E7039" s="3"/>
    </row>
    <row r="7040" spans="5:5">
      <c r="E7040" s="3"/>
    </row>
    <row r="7041" spans="5:5">
      <c r="E7041" s="3"/>
    </row>
    <row r="7042" spans="5:5">
      <c r="E7042" s="3"/>
    </row>
    <row r="7043" spans="5:5">
      <c r="E7043" s="3"/>
    </row>
    <row r="7044" spans="5:5">
      <c r="E7044" s="3"/>
    </row>
    <row r="7045" spans="5:5">
      <c r="E7045" s="3"/>
    </row>
    <row r="7046" spans="5:5">
      <c r="E7046" s="3"/>
    </row>
    <row r="7047" spans="5:5">
      <c r="E7047" s="3"/>
    </row>
    <row r="7048" spans="5:5">
      <c r="E7048" s="3"/>
    </row>
    <row r="7049" spans="5:5">
      <c r="E7049" s="3"/>
    </row>
    <row r="7050" spans="5:5">
      <c r="E7050" s="3"/>
    </row>
    <row r="7051" spans="5:5">
      <c r="E7051" s="3"/>
    </row>
    <row r="7052" spans="5:5">
      <c r="E7052" s="3"/>
    </row>
    <row r="7053" spans="5:5">
      <c r="E7053" s="3"/>
    </row>
    <row r="7054" spans="5:5">
      <c r="E7054" s="3"/>
    </row>
    <row r="7055" spans="5:5">
      <c r="E7055" s="3"/>
    </row>
    <row r="7056" spans="5:5">
      <c r="E7056" s="3"/>
    </row>
    <row r="7057" spans="5:5">
      <c r="E7057" s="3"/>
    </row>
    <row r="7058" spans="5:5">
      <c r="E7058" s="3"/>
    </row>
    <row r="7059" spans="5:5">
      <c r="E7059" s="3"/>
    </row>
    <row r="7060" spans="5:5">
      <c r="E7060" s="3"/>
    </row>
    <row r="7061" spans="5:5">
      <c r="E7061" s="3"/>
    </row>
    <row r="7062" spans="5:5">
      <c r="E7062" s="3"/>
    </row>
    <row r="7063" spans="5:5">
      <c r="E7063" s="3"/>
    </row>
    <row r="7064" spans="5:5">
      <c r="E7064" s="3"/>
    </row>
    <row r="7065" spans="5:5">
      <c r="E7065" s="3"/>
    </row>
    <row r="7066" spans="5:5">
      <c r="E7066" s="3"/>
    </row>
    <row r="7067" spans="5:5">
      <c r="E7067" s="3"/>
    </row>
    <row r="7068" spans="5:5">
      <c r="E7068" s="3"/>
    </row>
    <row r="7069" spans="5:5">
      <c r="E7069" s="3"/>
    </row>
    <row r="7070" spans="5:5">
      <c r="E7070" s="3"/>
    </row>
    <row r="7071" spans="5:5">
      <c r="E7071" s="3"/>
    </row>
    <row r="7072" spans="5:5">
      <c r="E7072" s="3"/>
    </row>
    <row r="7073" spans="5:5">
      <c r="E7073" s="3"/>
    </row>
    <row r="7074" spans="5:5">
      <c r="E7074" s="3"/>
    </row>
    <row r="7075" spans="5:5">
      <c r="E7075" s="3"/>
    </row>
    <row r="7076" spans="5:5">
      <c r="E7076" s="3"/>
    </row>
    <row r="7077" spans="5:5">
      <c r="E7077" s="3"/>
    </row>
    <row r="7078" spans="5:5">
      <c r="E7078" s="3"/>
    </row>
    <row r="7079" spans="5:5">
      <c r="E7079" s="3"/>
    </row>
    <row r="7080" spans="5:5">
      <c r="E7080" s="3"/>
    </row>
    <row r="7081" spans="5:5">
      <c r="E7081" s="3"/>
    </row>
    <row r="7082" spans="5:5">
      <c r="E7082" s="3"/>
    </row>
    <row r="7083" spans="5:5">
      <c r="E7083" s="3"/>
    </row>
    <row r="7084" spans="5:5">
      <c r="E7084" s="3"/>
    </row>
    <row r="7085" spans="5:5">
      <c r="E7085" s="3"/>
    </row>
    <row r="7086" spans="5:5">
      <c r="E7086" s="3"/>
    </row>
    <row r="7087" spans="5:5">
      <c r="E7087" s="3"/>
    </row>
    <row r="7088" spans="5:5">
      <c r="E7088" s="3"/>
    </row>
    <row r="7089" spans="5:5">
      <c r="E7089" s="3"/>
    </row>
    <row r="7090" spans="5:5">
      <c r="E7090" s="3"/>
    </row>
    <row r="7091" spans="5:5">
      <c r="E7091" s="3"/>
    </row>
    <row r="7092" spans="5:5">
      <c r="E7092" s="3"/>
    </row>
    <row r="7093" spans="5:5">
      <c r="E7093" s="3"/>
    </row>
    <row r="7094" spans="5:5">
      <c r="E7094" s="3"/>
    </row>
    <row r="7095" spans="5:5">
      <c r="E7095" s="3"/>
    </row>
    <row r="7096" spans="5:5">
      <c r="E7096" s="3"/>
    </row>
    <row r="7097" spans="5:5">
      <c r="E7097" s="3"/>
    </row>
    <row r="7098" spans="5:5">
      <c r="E7098" s="3"/>
    </row>
    <row r="7099" spans="5:5">
      <c r="E7099" s="3"/>
    </row>
    <row r="7100" spans="5:5">
      <c r="E7100" s="3"/>
    </row>
    <row r="7101" spans="5:5">
      <c r="E7101" s="3"/>
    </row>
    <row r="7102" spans="5:5">
      <c r="E7102" s="3"/>
    </row>
    <row r="7103" spans="5:5">
      <c r="E7103" s="3"/>
    </row>
    <row r="7104" spans="5:5">
      <c r="E7104" s="3"/>
    </row>
    <row r="7105" spans="5:5">
      <c r="E7105" s="3"/>
    </row>
    <row r="7106" spans="5:5">
      <c r="E7106" s="3"/>
    </row>
    <row r="7107" spans="5:5">
      <c r="E7107" s="3"/>
    </row>
    <row r="7108" spans="5:5">
      <c r="E7108" s="3"/>
    </row>
    <row r="7109" spans="5:5">
      <c r="E7109" s="3"/>
    </row>
    <row r="7110" spans="5:5">
      <c r="E7110" s="3"/>
    </row>
    <row r="7111" spans="5:5">
      <c r="E7111" s="3"/>
    </row>
    <row r="7112" spans="5:5">
      <c r="E7112" s="3"/>
    </row>
    <row r="7113" spans="5:5">
      <c r="E7113" s="3"/>
    </row>
    <row r="7114" spans="5:5">
      <c r="E7114" s="3"/>
    </row>
    <row r="7115" spans="5:5">
      <c r="E7115" s="3"/>
    </row>
    <row r="7116" spans="5:5">
      <c r="E7116" s="3"/>
    </row>
    <row r="7117" spans="5:5">
      <c r="E7117" s="3"/>
    </row>
    <row r="7118" spans="5:5">
      <c r="E7118" s="3"/>
    </row>
    <row r="7119" spans="5:5">
      <c r="E7119" s="3"/>
    </row>
    <row r="7120" spans="5:5">
      <c r="E7120" s="3"/>
    </row>
    <row r="7121" spans="5:5">
      <c r="E7121" s="3"/>
    </row>
    <row r="7122" spans="5:5">
      <c r="E7122" s="3"/>
    </row>
    <row r="7123" spans="5:5">
      <c r="E7123" s="3"/>
    </row>
    <row r="7124" spans="5:5">
      <c r="E7124" s="3"/>
    </row>
    <row r="7125" spans="5:5">
      <c r="E7125" s="3"/>
    </row>
    <row r="7126" spans="5:5">
      <c r="E7126" s="3"/>
    </row>
    <row r="7127" spans="5:5">
      <c r="E7127" s="3"/>
    </row>
    <row r="7128" spans="5:5">
      <c r="E7128" s="3"/>
    </row>
    <row r="7129" spans="5:5">
      <c r="E7129" s="3"/>
    </row>
    <row r="7130" spans="5:5">
      <c r="E7130" s="3"/>
    </row>
    <row r="7131" spans="5:5">
      <c r="E7131" s="3"/>
    </row>
    <row r="7132" spans="5:5">
      <c r="E7132" s="3"/>
    </row>
    <row r="7133" spans="5:5">
      <c r="E7133" s="3"/>
    </row>
    <row r="7134" spans="5:5">
      <c r="E7134" s="3"/>
    </row>
    <row r="7135" spans="5:5">
      <c r="E7135" s="3"/>
    </row>
    <row r="7136" spans="5:5">
      <c r="E7136" s="3"/>
    </row>
    <row r="7137" spans="5:5">
      <c r="E7137" s="3"/>
    </row>
    <row r="7138" spans="5:5">
      <c r="E7138" s="3"/>
    </row>
    <row r="7139" spans="5:5">
      <c r="E7139" s="3"/>
    </row>
    <row r="7140" spans="5:5">
      <c r="E7140" s="3"/>
    </row>
    <row r="7141" spans="5:5">
      <c r="E7141" s="3"/>
    </row>
    <row r="7142" spans="5:5">
      <c r="E7142" s="3"/>
    </row>
    <row r="7143" spans="5:5">
      <c r="E7143" s="3"/>
    </row>
    <row r="7144" spans="5:5">
      <c r="E7144" s="3"/>
    </row>
    <row r="7145" spans="5:5">
      <c r="E7145" s="3"/>
    </row>
    <row r="7146" spans="5:5">
      <c r="E7146" s="3"/>
    </row>
    <row r="7147" spans="5:5">
      <c r="E7147" s="3"/>
    </row>
    <row r="7148" spans="5:5">
      <c r="E7148" s="3"/>
    </row>
    <row r="7149" spans="5:5">
      <c r="E7149" s="3"/>
    </row>
    <row r="7150" spans="5:5">
      <c r="E7150" s="3"/>
    </row>
    <row r="7151" spans="5:5">
      <c r="E7151" s="3"/>
    </row>
    <row r="7152" spans="5:5">
      <c r="E7152" s="3"/>
    </row>
    <row r="7153" spans="5:5">
      <c r="E7153" s="3"/>
    </row>
    <row r="7154" spans="5:5">
      <c r="E7154" s="3"/>
    </row>
    <row r="7155" spans="5:5">
      <c r="E7155" s="3"/>
    </row>
    <row r="7156" spans="5:5">
      <c r="E7156" s="3"/>
    </row>
    <row r="7157" spans="5:5">
      <c r="E7157" s="3"/>
    </row>
    <row r="7158" spans="5:5">
      <c r="E7158" s="3"/>
    </row>
    <row r="7159" spans="5:5">
      <c r="E7159" s="3"/>
    </row>
    <row r="7160" spans="5:5">
      <c r="E7160" s="3"/>
    </row>
    <row r="7161" spans="5:5">
      <c r="E7161" s="3"/>
    </row>
    <row r="7162" spans="5:5">
      <c r="E7162" s="3"/>
    </row>
    <row r="7163" spans="5:5">
      <c r="E7163" s="3"/>
    </row>
    <row r="7164" spans="5:5">
      <c r="E7164" s="3"/>
    </row>
    <row r="7165" spans="5:5">
      <c r="E7165" s="3"/>
    </row>
    <row r="7166" spans="5:5">
      <c r="E7166" s="3"/>
    </row>
    <row r="7167" spans="5:5">
      <c r="E7167" s="3"/>
    </row>
    <row r="7168" spans="5:5">
      <c r="E7168" s="3"/>
    </row>
    <row r="7169" spans="5:5">
      <c r="E7169" s="3"/>
    </row>
    <row r="7170" spans="5:5">
      <c r="E7170" s="3"/>
    </row>
    <row r="7171" spans="5:5">
      <c r="E7171" s="3"/>
    </row>
    <row r="7172" spans="5:5">
      <c r="E7172" s="3"/>
    </row>
    <row r="7173" spans="5:5">
      <c r="E7173" s="3"/>
    </row>
    <row r="7174" spans="5:5">
      <c r="E7174" s="3"/>
    </row>
    <row r="7175" spans="5:5">
      <c r="E7175" s="3"/>
    </row>
    <row r="7176" spans="5:5">
      <c r="E7176" s="3"/>
    </row>
    <row r="7177" spans="5:5">
      <c r="E7177" s="3"/>
    </row>
    <row r="7178" spans="5:5">
      <c r="E7178" s="3"/>
    </row>
    <row r="7179" spans="5:5">
      <c r="E7179" s="3"/>
    </row>
    <row r="7180" spans="5:5">
      <c r="E7180" s="3"/>
    </row>
    <row r="7181" spans="5:5">
      <c r="E7181" s="3"/>
    </row>
    <row r="7182" spans="5:5">
      <c r="E7182" s="3"/>
    </row>
    <row r="7183" spans="5:5">
      <c r="E7183" s="3"/>
    </row>
    <row r="7184" spans="5:5">
      <c r="E7184" s="3"/>
    </row>
    <row r="7185" spans="5:5">
      <c r="E7185" s="3"/>
    </row>
    <row r="7186" spans="5:5">
      <c r="E7186" s="3"/>
    </row>
    <row r="7187" spans="5:5">
      <c r="E7187" s="3"/>
    </row>
    <row r="7188" spans="5:5">
      <c r="E7188" s="3"/>
    </row>
    <row r="7189" spans="5:5">
      <c r="E7189" s="3"/>
    </row>
    <row r="7190" spans="5:5">
      <c r="E7190" s="3"/>
    </row>
    <row r="7191" spans="5:5">
      <c r="E7191" s="3"/>
    </row>
    <row r="7192" spans="5:5">
      <c r="E7192" s="3"/>
    </row>
    <row r="7193" spans="5:5">
      <c r="E7193" s="3"/>
    </row>
    <row r="7194" spans="5:5">
      <c r="E7194" s="3"/>
    </row>
    <row r="7195" spans="5:5">
      <c r="E7195" s="3"/>
    </row>
    <row r="7196" spans="5:5">
      <c r="E7196" s="3"/>
    </row>
    <row r="7197" spans="5:5">
      <c r="E7197" s="3"/>
    </row>
    <row r="7198" spans="5:5">
      <c r="E7198" s="3"/>
    </row>
    <row r="7199" spans="5:5">
      <c r="E7199" s="3"/>
    </row>
    <row r="7200" spans="5:5">
      <c r="E7200" s="3"/>
    </row>
    <row r="7201" spans="5:5">
      <c r="E7201" s="3"/>
    </row>
    <row r="7202" spans="5:5">
      <c r="E7202" s="3"/>
    </row>
    <row r="7203" spans="5:5">
      <c r="E7203" s="3"/>
    </row>
    <row r="7204" spans="5:5">
      <c r="E7204" s="3"/>
    </row>
    <row r="7205" spans="5:5">
      <c r="E7205" s="3"/>
    </row>
    <row r="7206" spans="5:5">
      <c r="E7206" s="3"/>
    </row>
    <row r="7207" spans="5:5">
      <c r="E7207" s="3"/>
    </row>
    <row r="7208" spans="5:5">
      <c r="E7208" s="3"/>
    </row>
    <row r="7209" spans="5:5">
      <c r="E7209" s="3"/>
    </row>
    <row r="7210" spans="5:5">
      <c r="E7210" s="3"/>
    </row>
    <row r="7211" spans="5:5">
      <c r="E7211" s="3"/>
    </row>
    <row r="7212" spans="5:5">
      <c r="E7212" s="3"/>
    </row>
    <row r="7213" spans="5:5">
      <c r="E7213" s="3"/>
    </row>
    <row r="7214" spans="5:5">
      <c r="E7214" s="3"/>
    </row>
    <row r="7215" spans="5:5">
      <c r="E7215" s="3"/>
    </row>
    <row r="7216" spans="5:5">
      <c r="E7216" s="3"/>
    </row>
    <row r="7217" spans="5:5">
      <c r="E7217" s="3"/>
    </row>
    <row r="7218" spans="5:5">
      <c r="E7218" s="3"/>
    </row>
    <row r="7219" spans="5:5">
      <c r="E7219" s="3"/>
    </row>
    <row r="7220" spans="5:5">
      <c r="E7220" s="3"/>
    </row>
    <row r="7221" spans="5:5">
      <c r="E7221" s="3"/>
    </row>
    <row r="7222" spans="5:5">
      <c r="E7222" s="3"/>
    </row>
    <row r="7223" spans="5:5">
      <c r="E7223" s="3"/>
    </row>
    <row r="7224" spans="5:5">
      <c r="E7224" s="3"/>
    </row>
    <row r="7225" spans="5:5">
      <c r="E7225" s="3"/>
    </row>
    <row r="7226" spans="5:5">
      <c r="E7226" s="3"/>
    </row>
    <row r="7227" spans="5:5">
      <c r="E7227" s="3"/>
    </row>
    <row r="7228" spans="5:5">
      <c r="E7228" s="3"/>
    </row>
    <row r="7229" spans="5:5">
      <c r="E7229" s="3"/>
    </row>
    <row r="7230" spans="5:5">
      <c r="E7230" s="3"/>
    </row>
    <row r="7231" spans="5:5">
      <c r="E7231" s="3"/>
    </row>
    <row r="7232" spans="5:5">
      <c r="E7232" s="3"/>
    </row>
    <row r="7233" spans="5:5">
      <c r="E7233" s="3"/>
    </row>
    <row r="7234" spans="5:5">
      <c r="E7234" s="3"/>
    </row>
    <row r="7235" spans="5:5">
      <c r="E7235" s="3"/>
    </row>
    <row r="7236" spans="5:5">
      <c r="E7236" s="3"/>
    </row>
    <row r="7237" spans="5:5">
      <c r="E7237" s="3"/>
    </row>
    <row r="7238" spans="5:5">
      <c r="E7238" s="3"/>
    </row>
    <row r="7239" spans="5:5">
      <c r="E7239" s="3"/>
    </row>
    <row r="7240" spans="5:5">
      <c r="E7240" s="3"/>
    </row>
    <row r="7241" spans="5:5">
      <c r="E7241" s="3"/>
    </row>
    <row r="7242" spans="5:5">
      <c r="E7242" s="3"/>
    </row>
    <row r="7243" spans="5:5">
      <c r="E7243" s="3"/>
    </row>
    <row r="7244" spans="5:5">
      <c r="E7244" s="3"/>
    </row>
    <row r="7245" spans="5:5">
      <c r="E7245" s="3"/>
    </row>
    <row r="7246" spans="5:5">
      <c r="E7246" s="3"/>
    </row>
    <row r="7247" spans="5:5">
      <c r="E7247" s="3"/>
    </row>
    <row r="7248" spans="5:5">
      <c r="E7248" s="3"/>
    </row>
    <row r="7249" spans="5:5">
      <c r="E7249" s="3"/>
    </row>
    <row r="7250" spans="5:5">
      <c r="E7250" s="3"/>
    </row>
    <row r="7251" spans="5:5">
      <c r="E7251" s="3"/>
    </row>
    <row r="7252" spans="5:5">
      <c r="E7252" s="3"/>
    </row>
    <row r="7253" spans="5:5">
      <c r="E7253" s="3"/>
    </row>
    <row r="7254" spans="5:5">
      <c r="E7254" s="3"/>
    </row>
    <row r="7255" spans="5:5">
      <c r="E7255" s="3"/>
    </row>
    <row r="7256" spans="5:5">
      <c r="E7256" s="3"/>
    </row>
    <row r="7257" spans="5:5">
      <c r="E7257" s="3"/>
    </row>
    <row r="7258" spans="5:5">
      <c r="E7258" s="3"/>
    </row>
    <row r="7259" spans="5:5">
      <c r="E7259" s="3"/>
    </row>
    <row r="7260" spans="5:5">
      <c r="E7260" s="3"/>
    </row>
    <row r="7261" spans="5:5">
      <c r="E7261" s="3"/>
    </row>
    <row r="7262" spans="5:5">
      <c r="E7262" s="3"/>
    </row>
    <row r="7263" spans="5:5">
      <c r="E7263" s="3"/>
    </row>
    <row r="7264" spans="5:5">
      <c r="E7264" s="3"/>
    </row>
    <row r="7265" spans="5:5">
      <c r="E7265" s="3"/>
    </row>
    <row r="7266" spans="5:5">
      <c r="E7266" s="3"/>
    </row>
    <row r="7267" spans="5:5">
      <c r="E7267" s="3"/>
    </row>
    <row r="7268" spans="5:5">
      <c r="E7268" s="3"/>
    </row>
    <row r="7269" spans="5:5">
      <c r="E7269" s="3"/>
    </row>
    <row r="7270" spans="5:5">
      <c r="E7270" s="3"/>
    </row>
    <row r="7271" spans="5:5">
      <c r="E7271" s="3"/>
    </row>
    <row r="7272" spans="5:5">
      <c r="E7272" s="3"/>
    </row>
    <row r="7273" spans="5:5">
      <c r="E7273" s="3"/>
    </row>
    <row r="7274" spans="5:5">
      <c r="E7274" s="3"/>
    </row>
    <row r="7275" spans="5:5">
      <c r="E7275" s="3"/>
    </row>
    <row r="7276" spans="5:5">
      <c r="E7276" s="3"/>
    </row>
    <row r="7277" spans="5:5">
      <c r="E7277" s="3"/>
    </row>
    <row r="7278" spans="5:5">
      <c r="E7278" s="3"/>
    </row>
    <row r="7279" spans="5:5">
      <c r="E7279" s="3"/>
    </row>
    <row r="7280" spans="5:5">
      <c r="E7280" s="3"/>
    </row>
    <row r="7281" spans="5:5">
      <c r="E7281" s="3"/>
    </row>
    <row r="7282" spans="5:5">
      <c r="E7282" s="3"/>
    </row>
    <row r="7283" spans="5:5">
      <c r="E7283" s="3"/>
    </row>
    <row r="7284" spans="5:5">
      <c r="E7284" s="3"/>
    </row>
    <row r="7285" spans="5:5">
      <c r="E7285" s="3"/>
    </row>
    <row r="7286" spans="5:5">
      <c r="E7286" s="3"/>
    </row>
    <row r="7287" spans="5:5">
      <c r="E7287" s="3"/>
    </row>
    <row r="7288" spans="5:5">
      <c r="E7288" s="3"/>
    </row>
    <row r="7289" spans="5:5">
      <c r="E7289" s="3"/>
    </row>
    <row r="7290" spans="5:5">
      <c r="E7290" s="3"/>
    </row>
    <row r="7291" spans="5:5">
      <c r="E7291" s="3"/>
    </row>
    <row r="7292" spans="5:5">
      <c r="E7292" s="3"/>
    </row>
    <row r="7293" spans="5:5">
      <c r="E7293" s="3"/>
    </row>
    <row r="7294" spans="5:5">
      <c r="E7294" s="3"/>
    </row>
    <row r="7295" spans="5:5">
      <c r="E7295" s="3"/>
    </row>
    <row r="7296" spans="5:5">
      <c r="E7296" s="3"/>
    </row>
    <row r="7297" spans="5:5">
      <c r="E7297" s="3"/>
    </row>
    <row r="7298" spans="5:5">
      <c r="E7298" s="3"/>
    </row>
    <row r="7299" spans="5:5">
      <c r="E7299" s="3"/>
    </row>
    <row r="7300" spans="5:5">
      <c r="E7300" s="3"/>
    </row>
    <row r="7301" spans="5:5">
      <c r="E7301" s="3"/>
    </row>
    <row r="7302" spans="5:5">
      <c r="E7302" s="3"/>
    </row>
    <row r="7303" spans="5:5">
      <c r="E7303" s="3"/>
    </row>
    <row r="7304" spans="5:5">
      <c r="E7304" s="3"/>
    </row>
    <row r="7305" spans="5:5">
      <c r="E7305" s="3"/>
    </row>
    <row r="7306" spans="5:5">
      <c r="E7306" s="3"/>
    </row>
    <row r="7307" spans="5:5">
      <c r="E7307" s="3"/>
    </row>
    <row r="7308" spans="5:5">
      <c r="E7308" s="3"/>
    </row>
    <row r="7309" spans="5:5">
      <c r="E7309" s="3"/>
    </row>
    <row r="7310" spans="5:5">
      <c r="E7310" s="3"/>
    </row>
    <row r="7311" spans="5:5">
      <c r="E7311" s="3"/>
    </row>
    <row r="7312" spans="5:5">
      <c r="E7312" s="3"/>
    </row>
    <row r="7313" spans="5:5">
      <c r="E7313" s="3"/>
    </row>
    <row r="7314" spans="5:5">
      <c r="E7314" s="3"/>
    </row>
    <row r="7315" spans="5:5">
      <c r="E7315" s="3"/>
    </row>
    <row r="7316" spans="5:5">
      <c r="E7316" s="3"/>
    </row>
    <row r="7317" spans="5:5">
      <c r="E7317" s="3"/>
    </row>
    <row r="7318" spans="5:5">
      <c r="E7318" s="3"/>
    </row>
    <row r="7319" spans="5:5">
      <c r="E7319" s="3"/>
    </row>
    <row r="7320" spans="5:5">
      <c r="E7320" s="3"/>
    </row>
    <row r="7321" spans="5:5">
      <c r="E7321" s="3"/>
    </row>
    <row r="7322" spans="5:5">
      <c r="E7322" s="3"/>
    </row>
    <row r="7323" spans="5:5">
      <c r="E7323" s="3"/>
    </row>
    <row r="7324" spans="5:5">
      <c r="E7324" s="3"/>
    </row>
    <row r="7325" spans="5:5">
      <c r="E7325" s="3"/>
    </row>
    <row r="7326" spans="5:5">
      <c r="E7326" s="3"/>
    </row>
    <row r="7327" spans="5:5">
      <c r="E7327" s="3"/>
    </row>
    <row r="7328" spans="5:5">
      <c r="E7328" s="3"/>
    </row>
    <row r="7329" spans="5:5">
      <c r="E7329" s="3"/>
    </row>
    <row r="7330" spans="5:5">
      <c r="E7330" s="3"/>
    </row>
    <row r="7331" spans="5:5">
      <c r="E7331" s="3"/>
    </row>
    <row r="7332" spans="5:5">
      <c r="E7332" s="3"/>
    </row>
    <row r="7333" spans="5:5">
      <c r="E7333" s="3"/>
    </row>
    <row r="7334" spans="5:5">
      <c r="E7334" s="3"/>
    </row>
    <row r="7335" spans="5:5">
      <c r="E7335" s="3"/>
    </row>
    <row r="7336" spans="5:5">
      <c r="E7336" s="3"/>
    </row>
    <row r="7337" spans="5:5">
      <c r="E7337" s="3"/>
    </row>
    <row r="7338" spans="5:5">
      <c r="E7338" s="3"/>
    </row>
    <row r="7339" spans="5:5">
      <c r="E7339" s="3"/>
    </row>
    <row r="7340" spans="5:5">
      <c r="E7340" s="3"/>
    </row>
    <row r="7341" spans="5:5">
      <c r="E7341" s="3"/>
    </row>
    <row r="7342" spans="5:5">
      <c r="E7342" s="3"/>
    </row>
    <row r="7343" spans="5:5">
      <c r="E7343" s="3"/>
    </row>
    <row r="7344" spans="5:5">
      <c r="E7344" s="3"/>
    </row>
    <row r="7345" spans="5:5">
      <c r="E7345" s="3"/>
    </row>
    <row r="7346" spans="5:5">
      <c r="E7346" s="3"/>
    </row>
    <row r="7347" spans="5:5">
      <c r="E7347" s="3"/>
    </row>
    <row r="7348" spans="5:5">
      <c r="E7348" s="3"/>
    </row>
    <row r="7349" spans="5:5">
      <c r="E7349" s="3"/>
    </row>
    <row r="7350" spans="5:5">
      <c r="E7350" s="3"/>
    </row>
    <row r="7351" spans="5:5">
      <c r="E7351" s="3"/>
    </row>
    <row r="7352" spans="5:5">
      <c r="E7352" s="3"/>
    </row>
    <row r="7353" spans="5:5">
      <c r="E7353" s="3"/>
    </row>
    <row r="7354" spans="5:5">
      <c r="E7354" s="3"/>
    </row>
    <row r="7355" spans="5:5">
      <c r="E7355" s="3"/>
    </row>
    <row r="7356" spans="5:5">
      <c r="E7356" s="3"/>
    </row>
    <row r="7357" spans="5:5">
      <c r="E7357" s="3"/>
    </row>
    <row r="7358" spans="5:5">
      <c r="E7358" s="3"/>
    </row>
    <row r="7359" spans="5:5">
      <c r="E7359" s="3"/>
    </row>
    <row r="7360" spans="5:5">
      <c r="E7360" s="3"/>
    </row>
    <row r="7361" spans="5:5">
      <c r="E7361" s="3"/>
    </row>
    <row r="7362" spans="5:5">
      <c r="E7362" s="3"/>
    </row>
    <row r="7363" spans="5:5">
      <c r="E7363" s="3"/>
    </row>
    <row r="7364" spans="5:5">
      <c r="E7364" s="3"/>
    </row>
    <row r="7365" spans="5:5">
      <c r="E7365" s="3"/>
    </row>
    <row r="7366" spans="5:5">
      <c r="E7366" s="3"/>
    </row>
    <row r="7367" spans="5:5">
      <c r="E7367" s="3"/>
    </row>
    <row r="7368" spans="5:5">
      <c r="E7368" s="3"/>
    </row>
    <row r="7369" spans="5:5">
      <c r="E7369" s="3"/>
    </row>
    <row r="7370" spans="5:5">
      <c r="E7370" s="3"/>
    </row>
    <row r="7371" spans="5:5">
      <c r="E7371" s="3"/>
    </row>
    <row r="7372" spans="5:5">
      <c r="E7372" s="3"/>
    </row>
    <row r="7373" spans="5:5">
      <c r="E7373" s="3"/>
    </row>
    <row r="7374" spans="5:5">
      <c r="E7374" s="3"/>
    </row>
    <row r="7375" spans="5:5">
      <c r="E7375" s="3"/>
    </row>
    <row r="7376" spans="5:5">
      <c r="E7376" s="3"/>
    </row>
    <row r="7377" spans="5:5">
      <c r="E7377" s="3"/>
    </row>
    <row r="7378" spans="5:5">
      <c r="E7378" s="3"/>
    </row>
    <row r="7379" spans="5:5">
      <c r="E7379" s="3"/>
    </row>
    <row r="7380" spans="5:5">
      <c r="E7380" s="3"/>
    </row>
    <row r="7381" spans="5:5">
      <c r="E7381" s="3"/>
    </row>
    <row r="7382" spans="5:5">
      <c r="E7382" s="3"/>
    </row>
    <row r="7383" spans="5:5">
      <c r="E7383" s="3"/>
    </row>
    <row r="7384" spans="5:5">
      <c r="E7384" s="3"/>
    </row>
    <row r="7385" spans="5:5">
      <c r="E7385" s="3"/>
    </row>
    <row r="7386" spans="5:5">
      <c r="E7386" s="3"/>
    </row>
    <row r="7387" spans="5:5">
      <c r="E7387" s="3"/>
    </row>
    <row r="7388" spans="5:5">
      <c r="E7388" s="3"/>
    </row>
    <row r="7389" spans="5:5">
      <c r="E7389" s="3"/>
    </row>
    <row r="7390" spans="5:5">
      <c r="E7390" s="3"/>
    </row>
    <row r="7391" spans="5:5">
      <c r="E7391" s="3"/>
    </row>
    <row r="7392" spans="5:5">
      <c r="E7392" s="3"/>
    </row>
    <row r="7393" spans="5:5">
      <c r="E7393" s="3"/>
    </row>
    <row r="7394" spans="5:5">
      <c r="E7394" s="3"/>
    </row>
    <row r="7395" spans="5:5">
      <c r="E7395" s="3"/>
    </row>
    <row r="7396" spans="5:5">
      <c r="E7396" s="3"/>
    </row>
    <row r="7397" spans="5:5">
      <c r="E7397" s="3"/>
    </row>
    <row r="7398" spans="5:5">
      <c r="E7398" s="3"/>
    </row>
    <row r="7399" spans="5:5">
      <c r="E7399" s="3"/>
    </row>
    <row r="7400" spans="5:5">
      <c r="E7400" s="3"/>
    </row>
    <row r="7401" spans="5:5">
      <c r="E7401" s="3"/>
    </row>
    <row r="7402" spans="5:5">
      <c r="E7402" s="3"/>
    </row>
    <row r="7403" spans="5:5">
      <c r="E7403" s="3"/>
    </row>
    <row r="7404" spans="5:5">
      <c r="E7404" s="3"/>
    </row>
    <row r="7405" spans="5:5">
      <c r="E7405" s="3"/>
    </row>
    <row r="7406" spans="5:5">
      <c r="E7406" s="3"/>
    </row>
    <row r="7407" spans="5:5">
      <c r="E7407" s="3"/>
    </row>
    <row r="7408" spans="5:5">
      <c r="E7408" s="3"/>
    </row>
    <row r="7409" spans="5:5">
      <c r="E7409" s="3"/>
    </row>
    <row r="7410" spans="5:5">
      <c r="E7410" s="3"/>
    </row>
    <row r="7411" spans="5:5">
      <c r="E7411" s="3"/>
    </row>
    <row r="7412" spans="5:5">
      <c r="E7412" s="3"/>
    </row>
    <row r="7413" spans="5:5">
      <c r="E7413" s="3"/>
    </row>
    <row r="7414" spans="5:5">
      <c r="E7414" s="3"/>
    </row>
    <row r="7415" spans="5:5">
      <c r="E7415" s="3"/>
    </row>
    <row r="7416" spans="5:5">
      <c r="E7416" s="3"/>
    </row>
    <row r="7417" spans="5:5">
      <c r="E7417" s="3"/>
    </row>
    <row r="7418" spans="5:5">
      <c r="E7418" s="3"/>
    </row>
    <row r="7419" spans="5:5">
      <c r="E7419" s="3"/>
    </row>
    <row r="7420" spans="5:5">
      <c r="E7420" s="3"/>
    </row>
    <row r="7421" spans="5:5">
      <c r="E7421" s="3"/>
    </row>
    <row r="7422" spans="5:5">
      <c r="E7422" s="3"/>
    </row>
    <row r="7423" spans="5:5">
      <c r="E7423" s="3"/>
    </row>
    <row r="7424" spans="5:5">
      <c r="E7424" s="3"/>
    </row>
    <row r="7425" spans="5:5">
      <c r="E7425" s="3"/>
    </row>
    <row r="7426" spans="5:5">
      <c r="E7426" s="3"/>
    </row>
    <row r="7427" spans="5:5">
      <c r="E7427" s="3"/>
    </row>
    <row r="7428" spans="5:5">
      <c r="E7428" s="3"/>
    </row>
    <row r="7429" spans="5:5">
      <c r="E7429" s="3"/>
    </row>
    <row r="7430" spans="5:5">
      <c r="E7430" s="3"/>
    </row>
    <row r="7431" spans="5:5">
      <c r="E7431" s="3"/>
    </row>
    <row r="7432" spans="5:5">
      <c r="E7432" s="3"/>
    </row>
    <row r="7433" spans="5:5">
      <c r="E7433" s="3"/>
    </row>
    <row r="7434" spans="5:5">
      <c r="E7434" s="3"/>
    </row>
    <row r="7435" spans="5:5">
      <c r="E7435" s="3"/>
    </row>
    <row r="7436" spans="5:5">
      <c r="E7436" s="3"/>
    </row>
    <row r="7437" spans="5:5">
      <c r="E7437" s="3"/>
    </row>
    <row r="7438" spans="5:5">
      <c r="E7438" s="3"/>
    </row>
    <row r="7439" spans="5:5">
      <c r="E7439" s="3"/>
    </row>
    <row r="7440" spans="5:5">
      <c r="E7440" s="3"/>
    </row>
    <row r="7441" spans="5:5">
      <c r="E7441" s="3"/>
    </row>
    <row r="7442" spans="5:5">
      <c r="E7442" s="3"/>
    </row>
    <row r="7443" spans="5:5">
      <c r="E7443" s="3"/>
    </row>
    <row r="7444" spans="5:5">
      <c r="E7444" s="3"/>
    </row>
    <row r="7445" spans="5:5">
      <c r="E7445" s="3"/>
    </row>
    <row r="7446" spans="5:5">
      <c r="E7446" s="3"/>
    </row>
    <row r="7447" spans="5:5">
      <c r="E7447" s="3"/>
    </row>
    <row r="7448" spans="5:5">
      <c r="E7448" s="3"/>
    </row>
    <row r="7449" spans="5:5">
      <c r="E7449" s="3"/>
    </row>
    <row r="7450" spans="5:5">
      <c r="E7450" s="3"/>
    </row>
    <row r="7451" spans="5:5">
      <c r="E7451" s="3"/>
    </row>
    <row r="7452" spans="5:5">
      <c r="E7452" s="3"/>
    </row>
    <row r="7453" spans="5:5">
      <c r="E7453" s="3"/>
    </row>
    <row r="7454" spans="5:5">
      <c r="E7454" s="3"/>
    </row>
    <row r="7455" spans="5:5">
      <c r="E7455" s="3"/>
    </row>
    <row r="7456" spans="5:5">
      <c r="E7456" s="3"/>
    </row>
    <row r="7457" spans="5:5">
      <c r="E7457" s="3"/>
    </row>
    <row r="7458" spans="5:5">
      <c r="E7458" s="3"/>
    </row>
    <row r="7459" spans="5:5">
      <c r="E7459" s="3"/>
    </row>
    <row r="7460" spans="5:5">
      <c r="E7460" s="3"/>
    </row>
    <row r="7461" spans="5:5">
      <c r="E7461" s="3"/>
    </row>
    <row r="7462" spans="5:5">
      <c r="E7462" s="3"/>
    </row>
    <row r="7463" spans="5:5">
      <c r="E7463" s="3"/>
    </row>
    <row r="7464" spans="5:5">
      <c r="E7464" s="3"/>
    </row>
    <row r="7465" spans="5:5">
      <c r="E7465" s="3"/>
    </row>
    <row r="7466" spans="5:5">
      <c r="E7466" s="3"/>
    </row>
    <row r="7467" spans="5:5">
      <c r="E7467" s="3"/>
    </row>
    <row r="7468" spans="5:5">
      <c r="E7468" s="3"/>
    </row>
    <row r="7469" spans="5:5">
      <c r="E7469" s="3"/>
    </row>
    <row r="7470" spans="5:5">
      <c r="E7470" s="3"/>
    </row>
    <row r="7471" spans="5:5">
      <c r="E7471" s="3"/>
    </row>
    <row r="7472" spans="5:5">
      <c r="E7472" s="3"/>
    </row>
    <row r="7473" spans="5:5">
      <c r="E7473" s="3"/>
    </row>
    <row r="7474" spans="5:5">
      <c r="E7474" s="3"/>
    </row>
    <row r="7475" spans="5:5">
      <c r="E7475" s="3"/>
    </row>
    <row r="7476" spans="5:5">
      <c r="E7476" s="3"/>
    </row>
    <row r="7477" spans="5:5">
      <c r="E7477" s="3"/>
    </row>
    <row r="7478" spans="5:5">
      <c r="E7478" s="3"/>
    </row>
    <row r="7479" spans="5:5">
      <c r="E7479" s="3"/>
    </row>
    <row r="7480" spans="5:5">
      <c r="E7480" s="3"/>
    </row>
    <row r="7481" spans="5:5">
      <c r="E7481" s="3"/>
    </row>
    <row r="7482" spans="5:5">
      <c r="E7482" s="3"/>
    </row>
    <row r="7483" spans="5:5">
      <c r="E7483" s="3"/>
    </row>
    <row r="7484" spans="5:5">
      <c r="E7484" s="3"/>
    </row>
    <row r="7485" spans="5:5">
      <c r="E7485" s="3"/>
    </row>
    <row r="7486" spans="5:5">
      <c r="E7486" s="3"/>
    </row>
    <row r="7487" spans="5:5">
      <c r="E7487" s="3"/>
    </row>
    <row r="7488" spans="5:5">
      <c r="E7488" s="3"/>
    </row>
    <row r="7489" spans="5:5">
      <c r="E7489" s="3"/>
    </row>
    <row r="7490" spans="5:5">
      <c r="E7490" s="3"/>
    </row>
    <row r="7491" spans="5:5">
      <c r="E7491" s="3"/>
    </row>
    <row r="7492" spans="5:5">
      <c r="E7492" s="3"/>
    </row>
    <row r="7493" spans="5:5">
      <c r="E7493" s="3"/>
    </row>
    <row r="7494" spans="5:5">
      <c r="E7494" s="3"/>
    </row>
    <row r="7495" spans="5:5">
      <c r="E7495" s="3"/>
    </row>
    <row r="7496" spans="5:5">
      <c r="E7496" s="3"/>
    </row>
    <row r="7497" spans="5:5">
      <c r="E7497" s="3"/>
    </row>
    <row r="7498" spans="5:5">
      <c r="E7498" s="3"/>
    </row>
    <row r="7499" spans="5:5">
      <c r="E7499" s="3"/>
    </row>
    <row r="7500" spans="5:5">
      <c r="E7500" s="3"/>
    </row>
    <row r="7501" spans="5:5">
      <c r="E7501" s="3"/>
    </row>
    <row r="7502" spans="5:5">
      <c r="E7502" s="3"/>
    </row>
    <row r="7503" spans="5:5">
      <c r="E7503" s="3"/>
    </row>
    <row r="7504" spans="5:5">
      <c r="E7504" s="3"/>
    </row>
    <row r="7505" spans="5:5">
      <c r="E7505" s="3"/>
    </row>
    <row r="7506" spans="5:5">
      <c r="E7506" s="3"/>
    </row>
    <row r="7507" spans="5:5">
      <c r="E7507" s="3"/>
    </row>
    <row r="7508" spans="5:5">
      <c r="E7508" s="3"/>
    </row>
    <row r="7509" spans="5:5">
      <c r="E7509" s="3"/>
    </row>
    <row r="7510" spans="5:5">
      <c r="E7510" s="3"/>
    </row>
    <row r="7511" spans="5:5">
      <c r="E7511" s="3"/>
    </row>
    <row r="7512" spans="5:5">
      <c r="E7512" s="3"/>
    </row>
    <row r="7513" spans="5:5">
      <c r="E7513" s="3"/>
    </row>
    <row r="7514" spans="5:5">
      <c r="E7514" s="3"/>
    </row>
    <row r="7515" spans="5:5">
      <c r="E7515" s="3"/>
    </row>
    <row r="7516" spans="5:5">
      <c r="E7516" s="3"/>
    </row>
    <row r="7517" spans="5:5">
      <c r="E7517" s="3"/>
    </row>
    <row r="7518" spans="5:5">
      <c r="E7518" s="3"/>
    </row>
    <row r="7519" spans="5:5">
      <c r="E7519" s="3"/>
    </row>
    <row r="7520" spans="5:5">
      <c r="E7520" s="3"/>
    </row>
    <row r="7521" spans="5:5">
      <c r="E7521" s="3"/>
    </row>
    <row r="7522" spans="5:5">
      <c r="E7522" s="3"/>
    </row>
    <row r="7523" spans="5:5">
      <c r="E7523" s="3"/>
    </row>
    <row r="7524" spans="5:5">
      <c r="E7524" s="3"/>
    </row>
    <row r="7525" spans="5:5">
      <c r="E7525" s="3"/>
    </row>
    <row r="7526" spans="5:5">
      <c r="E7526" s="3"/>
    </row>
    <row r="7527" spans="5:5">
      <c r="E7527" s="3"/>
    </row>
    <row r="7528" spans="5:5">
      <c r="E7528" s="3"/>
    </row>
    <row r="7529" spans="5:5">
      <c r="E7529" s="3"/>
    </row>
    <row r="7530" spans="5:5">
      <c r="E7530" s="3"/>
    </row>
    <row r="7531" spans="5:5">
      <c r="E7531" s="3"/>
    </row>
    <row r="7532" spans="5:5">
      <c r="E7532" s="3"/>
    </row>
    <row r="7533" spans="5:5">
      <c r="E7533" s="3"/>
    </row>
    <row r="7534" spans="5:5">
      <c r="E7534" s="3"/>
    </row>
    <row r="7535" spans="5:5">
      <c r="E7535" s="3"/>
    </row>
    <row r="7536" spans="5:5">
      <c r="E7536" s="3"/>
    </row>
    <row r="7537" spans="5:5">
      <c r="E7537" s="3"/>
    </row>
    <row r="7538" spans="5:5">
      <c r="E7538" s="3"/>
    </row>
    <row r="7539" spans="5:5">
      <c r="E7539" s="3"/>
    </row>
    <row r="7540" spans="5:5">
      <c r="E7540" s="3"/>
    </row>
    <row r="7541" spans="5:5">
      <c r="E7541" s="3"/>
    </row>
    <row r="7542" spans="5:5">
      <c r="E7542" s="3"/>
    </row>
    <row r="7543" spans="5:5">
      <c r="E7543" s="3"/>
    </row>
    <row r="7544" spans="5:5">
      <c r="E7544" s="3"/>
    </row>
    <row r="7545" spans="5:5">
      <c r="E7545" s="3"/>
    </row>
    <row r="7546" spans="5:5">
      <c r="E7546" s="3"/>
    </row>
    <row r="7547" spans="5:5">
      <c r="E7547" s="3"/>
    </row>
    <row r="7548" spans="5:5">
      <c r="E7548" s="3"/>
    </row>
    <row r="7549" spans="5:5">
      <c r="E7549" s="3"/>
    </row>
    <row r="7550" spans="5:5">
      <c r="E7550" s="3"/>
    </row>
    <row r="7551" spans="5:5">
      <c r="E7551" s="3"/>
    </row>
    <row r="7552" spans="5:5">
      <c r="E7552" s="3"/>
    </row>
    <row r="7553" spans="5:5">
      <c r="E7553" s="3"/>
    </row>
    <row r="7554" spans="5:5">
      <c r="E7554" s="3"/>
    </row>
    <row r="7555" spans="5:5">
      <c r="E7555" s="3"/>
    </row>
    <row r="7556" spans="5:5">
      <c r="E7556" s="3"/>
    </row>
    <row r="7557" spans="5:5">
      <c r="E7557" s="3"/>
    </row>
    <row r="7558" spans="5:5">
      <c r="E7558" s="3"/>
    </row>
    <row r="7559" spans="5:5">
      <c r="E7559" s="3"/>
    </row>
    <row r="7560" spans="5:5">
      <c r="E7560" s="3"/>
    </row>
    <row r="7561" spans="5:5">
      <c r="E7561" s="3"/>
    </row>
    <row r="7562" spans="5:5">
      <c r="E7562" s="3"/>
    </row>
    <row r="7563" spans="5:5">
      <c r="E7563" s="3"/>
    </row>
    <row r="7564" spans="5:5">
      <c r="E7564" s="3"/>
    </row>
    <row r="7565" spans="5:5">
      <c r="E7565" s="3"/>
    </row>
    <row r="7566" spans="5:5">
      <c r="E7566" s="3"/>
    </row>
    <row r="7567" spans="5:5">
      <c r="E7567" s="3"/>
    </row>
    <row r="7568" spans="5:5">
      <c r="E7568" s="3"/>
    </row>
    <row r="7569" spans="5:5">
      <c r="E7569" s="3"/>
    </row>
    <row r="7570" spans="5:5">
      <c r="E7570" s="3"/>
    </row>
    <row r="7571" spans="5:5">
      <c r="E7571" s="3"/>
    </row>
    <row r="7572" spans="5:5">
      <c r="E7572" s="3"/>
    </row>
    <row r="7573" spans="5:5">
      <c r="E7573" s="3"/>
    </row>
    <row r="7574" spans="5:5">
      <c r="E7574" s="3"/>
    </row>
    <row r="7575" spans="5:5">
      <c r="E7575" s="3"/>
    </row>
    <row r="7576" spans="5:5">
      <c r="E7576" s="3"/>
    </row>
    <row r="7577" spans="5:5">
      <c r="E7577" s="3"/>
    </row>
    <row r="7578" spans="5:5">
      <c r="E7578" s="3"/>
    </row>
    <row r="7579" spans="5:5">
      <c r="E7579" s="3"/>
    </row>
    <row r="7580" spans="5:5">
      <c r="E7580" s="3"/>
    </row>
    <row r="7581" spans="5:5">
      <c r="E7581" s="3"/>
    </row>
    <row r="7582" spans="5:5">
      <c r="E7582" s="3"/>
    </row>
    <row r="7583" spans="5:5">
      <c r="E7583" s="3"/>
    </row>
    <row r="7584" spans="5:5">
      <c r="E7584" s="3"/>
    </row>
    <row r="7585" spans="5:5">
      <c r="E7585" s="3"/>
    </row>
    <row r="7586" spans="5:5">
      <c r="E7586" s="3"/>
    </row>
    <row r="7587" spans="5:5">
      <c r="E7587" s="3"/>
    </row>
    <row r="7588" spans="5:5">
      <c r="E7588" s="3"/>
    </row>
    <row r="7589" spans="5:5">
      <c r="E7589" s="3"/>
    </row>
    <row r="7590" spans="5:5">
      <c r="E7590" s="3"/>
    </row>
    <row r="7591" spans="5:5">
      <c r="E7591" s="3"/>
    </row>
    <row r="7592" spans="5:5">
      <c r="E7592" s="3"/>
    </row>
    <row r="7593" spans="5:5">
      <c r="E7593" s="3"/>
    </row>
    <row r="7594" spans="5:5">
      <c r="E7594" s="3"/>
    </row>
    <row r="7595" spans="5:5">
      <c r="E7595" s="3"/>
    </row>
    <row r="7596" spans="5:5">
      <c r="E7596" s="3"/>
    </row>
    <row r="7597" spans="5:5">
      <c r="E7597" s="3"/>
    </row>
    <row r="7598" spans="5:5">
      <c r="E7598" s="3"/>
    </row>
    <row r="7599" spans="5:5">
      <c r="E7599" s="3"/>
    </row>
    <row r="7600" spans="5:5">
      <c r="E7600" s="3"/>
    </row>
    <row r="7601" spans="5:5">
      <c r="E7601" s="3"/>
    </row>
    <row r="7602" spans="5:5">
      <c r="E7602" s="3"/>
    </row>
    <row r="7603" spans="5:5">
      <c r="E7603" s="3"/>
    </row>
    <row r="7604" spans="5:5">
      <c r="E7604" s="3"/>
    </row>
    <row r="7605" spans="5:5">
      <c r="E7605" s="3"/>
    </row>
    <row r="7606" spans="5:5">
      <c r="E7606" s="3"/>
    </row>
    <row r="7607" spans="5:5">
      <c r="E7607" s="3"/>
    </row>
    <row r="7608" spans="5:5">
      <c r="E7608" s="3"/>
    </row>
    <row r="7609" spans="5:5">
      <c r="E7609" s="3"/>
    </row>
    <row r="7610" spans="5:5">
      <c r="E7610" s="3"/>
    </row>
    <row r="7611" spans="5:5">
      <c r="E7611" s="3"/>
    </row>
    <row r="7612" spans="5:5">
      <c r="E7612" s="3"/>
    </row>
    <row r="7613" spans="5:5">
      <c r="E7613" s="3"/>
    </row>
    <row r="7614" spans="5:5">
      <c r="E7614" s="3"/>
    </row>
    <row r="7615" spans="5:5">
      <c r="E7615" s="3"/>
    </row>
    <row r="7616" spans="5:5">
      <c r="E7616" s="3"/>
    </row>
    <row r="7617" spans="5:5">
      <c r="E7617" s="3"/>
    </row>
    <row r="7618" spans="5:5">
      <c r="E7618" s="3"/>
    </row>
    <row r="7619" spans="5:5">
      <c r="E7619" s="3"/>
    </row>
    <row r="7620" spans="5:5">
      <c r="E7620" s="3"/>
    </row>
    <row r="7621" spans="5:5">
      <c r="E7621" s="3"/>
    </row>
    <row r="7622" spans="5:5">
      <c r="E7622" s="3"/>
    </row>
    <row r="7623" spans="5:5">
      <c r="E7623" s="3"/>
    </row>
    <row r="7624" spans="5:5">
      <c r="E7624" s="3"/>
    </row>
    <row r="7625" spans="5:5">
      <c r="E7625" s="3"/>
    </row>
    <row r="7626" spans="5:5">
      <c r="E7626" s="3"/>
    </row>
    <row r="7627" spans="5:5">
      <c r="E7627" s="3"/>
    </row>
    <row r="7628" spans="5:5">
      <c r="E7628" s="3"/>
    </row>
    <row r="7629" spans="5:5">
      <c r="E7629" s="3"/>
    </row>
    <row r="7630" spans="5:5">
      <c r="E7630" s="3"/>
    </row>
    <row r="7631" spans="5:5">
      <c r="E7631" s="3"/>
    </row>
    <row r="7632" spans="5:5">
      <c r="E7632" s="3"/>
    </row>
    <row r="7633" spans="5:5">
      <c r="E7633" s="3"/>
    </row>
    <row r="7634" spans="5:5">
      <c r="E7634" s="3"/>
    </row>
    <row r="7635" spans="5:5">
      <c r="E7635" s="3"/>
    </row>
    <row r="7636" spans="5:5">
      <c r="E7636" s="3"/>
    </row>
    <row r="7637" spans="5:5">
      <c r="E7637" s="3"/>
    </row>
    <row r="7638" spans="5:5">
      <c r="E7638" s="3"/>
    </row>
    <row r="7639" spans="5:5">
      <c r="E7639" s="3"/>
    </row>
    <row r="7640" spans="5:5">
      <c r="E7640" s="3"/>
    </row>
    <row r="7641" spans="5:5">
      <c r="E7641" s="3"/>
    </row>
    <row r="7642" spans="5:5">
      <c r="E7642" s="3"/>
    </row>
    <row r="7643" spans="5:5">
      <c r="E7643" s="3"/>
    </row>
    <row r="7644" spans="5:5">
      <c r="E7644" s="3"/>
    </row>
    <row r="7645" spans="5:5">
      <c r="E7645" s="3"/>
    </row>
    <row r="7646" spans="5:5">
      <c r="E7646" s="3"/>
    </row>
    <row r="7647" spans="5:5">
      <c r="E7647" s="3"/>
    </row>
    <row r="7648" spans="5:5">
      <c r="E7648" s="3"/>
    </row>
    <row r="7649" spans="5:5">
      <c r="E7649" s="3"/>
    </row>
    <row r="7650" spans="5:5">
      <c r="E7650" s="3"/>
    </row>
    <row r="7651" spans="5:5">
      <c r="E7651" s="3"/>
    </row>
    <row r="7652" spans="5:5">
      <c r="E7652" s="3"/>
    </row>
    <row r="7653" spans="5:5">
      <c r="E7653" s="3"/>
    </row>
    <row r="7654" spans="5:5">
      <c r="E7654" s="3"/>
    </row>
    <row r="7655" spans="5:5">
      <c r="E7655" s="3"/>
    </row>
    <row r="7656" spans="5:5">
      <c r="E7656" s="3"/>
    </row>
    <row r="7657" spans="5:5">
      <c r="E7657" s="3"/>
    </row>
    <row r="7658" spans="5:5">
      <c r="E7658" s="3"/>
    </row>
    <row r="7659" spans="5:5">
      <c r="E7659" s="3"/>
    </row>
    <row r="7660" spans="5:5">
      <c r="E7660" s="3"/>
    </row>
    <row r="7661" spans="5:5">
      <c r="E7661" s="3"/>
    </row>
    <row r="7662" spans="5:5">
      <c r="E7662" s="3"/>
    </row>
    <row r="7663" spans="5:5">
      <c r="E7663" s="3"/>
    </row>
    <row r="7664" spans="5:5">
      <c r="E7664" s="3"/>
    </row>
    <row r="7665" spans="5:5">
      <c r="E7665" s="3"/>
    </row>
    <row r="7666" spans="5:5">
      <c r="E7666" s="3"/>
    </row>
    <row r="7667" spans="5:5">
      <c r="E7667" s="3"/>
    </row>
    <row r="7668" spans="5:5">
      <c r="E7668" s="3"/>
    </row>
    <row r="7669" spans="5:5">
      <c r="E7669" s="3"/>
    </row>
    <row r="7670" spans="5:5">
      <c r="E7670" s="3"/>
    </row>
    <row r="7671" spans="5:5">
      <c r="E7671" s="3"/>
    </row>
    <row r="7672" spans="5:5">
      <c r="E7672" s="3"/>
    </row>
    <row r="7673" spans="5:5">
      <c r="E7673" s="3"/>
    </row>
    <row r="7674" spans="5:5">
      <c r="E7674" s="3"/>
    </row>
    <row r="7675" spans="5:5">
      <c r="E7675" s="3"/>
    </row>
    <row r="7676" spans="5:5">
      <c r="E7676" s="3"/>
    </row>
    <row r="7677" spans="5:5">
      <c r="E7677" s="3"/>
    </row>
    <row r="7678" spans="5:5">
      <c r="E7678" s="3"/>
    </row>
    <row r="7679" spans="5:5">
      <c r="E7679" s="3"/>
    </row>
    <row r="7680" spans="5:5">
      <c r="E7680" s="3"/>
    </row>
    <row r="7681" spans="5:5">
      <c r="E7681" s="3"/>
    </row>
    <row r="7682" spans="5:5">
      <c r="E7682" s="3"/>
    </row>
    <row r="7683" spans="5:5">
      <c r="E7683" s="3"/>
    </row>
    <row r="7684" spans="5:5">
      <c r="E7684" s="3"/>
    </row>
    <row r="7685" spans="5:5">
      <c r="E7685" s="3"/>
    </row>
    <row r="7686" spans="5:5">
      <c r="E7686" s="3"/>
    </row>
    <row r="7687" spans="5:5">
      <c r="E7687" s="3"/>
    </row>
    <row r="7688" spans="5:5">
      <c r="E7688" s="3"/>
    </row>
    <row r="7689" spans="5:5">
      <c r="E7689" s="3"/>
    </row>
    <row r="7690" spans="5:5">
      <c r="E7690" s="3"/>
    </row>
    <row r="7691" spans="5:5">
      <c r="E7691" s="3"/>
    </row>
    <row r="7692" spans="5:5">
      <c r="E7692" s="3"/>
    </row>
    <row r="7693" spans="5:5">
      <c r="E7693" s="3"/>
    </row>
    <row r="7694" spans="5:5">
      <c r="E7694" s="3"/>
    </row>
    <row r="7695" spans="5:5">
      <c r="E7695" s="3"/>
    </row>
    <row r="7696" spans="5:5">
      <c r="E7696" s="3"/>
    </row>
    <row r="7697" spans="5:5">
      <c r="E7697" s="3"/>
    </row>
    <row r="7698" spans="5:5">
      <c r="E7698" s="3"/>
    </row>
    <row r="7699" spans="5:5">
      <c r="E7699" s="3"/>
    </row>
    <row r="7700" spans="5:5">
      <c r="E7700" s="3"/>
    </row>
    <row r="7701" spans="5:5">
      <c r="E7701" s="3"/>
    </row>
    <row r="7702" spans="5:5">
      <c r="E7702" s="3"/>
    </row>
    <row r="7703" spans="5:5">
      <c r="E7703" s="3"/>
    </row>
    <row r="7704" spans="5:5">
      <c r="E7704" s="3"/>
    </row>
    <row r="7705" spans="5:5">
      <c r="E7705" s="3"/>
    </row>
    <row r="7706" spans="5:5">
      <c r="E7706" s="3"/>
    </row>
    <row r="7707" spans="5:5">
      <c r="E7707" s="3"/>
    </row>
    <row r="7708" spans="5:5">
      <c r="E7708" s="3"/>
    </row>
    <row r="7709" spans="5:5">
      <c r="E7709" s="3"/>
    </row>
    <row r="7710" spans="5:5">
      <c r="E7710" s="3"/>
    </row>
    <row r="7711" spans="5:5">
      <c r="E7711" s="3"/>
    </row>
    <row r="7712" spans="5:5">
      <c r="E7712" s="3"/>
    </row>
    <row r="7713" spans="5:5">
      <c r="E7713" s="3"/>
    </row>
    <row r="7714" spans="5:5">
      <c r="E7714" s="3"/>
    </row>
    <row r="7715" spans="5:5">
      <c r="E7715" s="3"/>
    </row>
    <row r="7716" spans="5:5">
      <c r="E7716" s="3"/>
    </row>
    <row r="7717" spans="5:5">
      <c r="E7717" s="3"/>
    </row>
    <row r="7718" spans="5:5">
      <c r="E7718" s="3"/>
    </row>
    <row r="7719" spans="5:5">
      <c r="E7719" s="3"/>
    </row>
    <row r="7720" spans="5:5">
      <c r="E7720" s="3"/>
    </row>
    <row r="7721" spans="5:5">
      <c r="E7721" s="3"/>
    </row>
    <row r="7722" spans="5:5">
      <c r="E7722" s="3"/>
    </row>
    <row r="7723" spans="5:5">
      <c r="E7723" s="3"/>
    </row>
    <row r="7724" spans="5:5">
      <c r="E7724" s="3"/>
    </row>
    <row r="7725" spans="5:5">
      <c r="E7725" s="3"/>
    </row>
    <row r="7726" spans="5:5">
      <c r="E7726" s="3"/>
    </row>
    <row r="7727" spans="5:5">
      <c r="E7727" s="3"/>
    </row>
    <row r="7728" spans="5:5">
      <c r="E7728" s="3"/>
    </row>
    <row r="7729" spans="5:5">
      <c r="E7729" s="3"/>
    </row>
    <row r="7730" spans="5:5">
      <c r="E7730" s="3"/>
    </row>
    <row r="7731" spans="5:5">
      <c r="E7731" s="3"/>
    </row>
    <row r="7732" spans="5:5">
      <c r="E7732" s="3"/>
    </row>
    <row r="7733" spans="5:5">
      <c r="E7733" s="3"/>
    </row>
    <row r="7734" spans="5:5">
      <c r="E7734" s="3"/>
    </row>
    <row r="7735" spans="5:5">
      <c r="E7735" s="3"/>
    </row>
    <row r="7736" spans="5:5">
      <c r="E7736" s="3"/>
    </row>
    <row r="7737" spans="5:5">
      <c r="E7737" s="3"/>
    </row>
    <row r="7738" spans="5:5">
      <c r="E7738" s="3"/>
    </row>
    <row r="7739" spans="5:5">
      <c r="E7739" s="3"/>
    </row>
    <row r="7740" spans="5:5">
      <c r="E7740" s="3"/>
    </row>
    <row r="7741" spans="5:5">
      <c r="E7741" s="3"/>
    </row>
    <row r="7742" spans="5:5">
      <c r="E7742" s="3"/>
    </row>
    <row r="7743" spans="5:5">
      <c r="E7743" s="3"/>
    </row>
    <row r="7744" spans="5:5">
      <c r="E7744" s="3"/>
    </row>
    <row r="7745" spans="5:5">
      <c r="E7745" s="3"/>
    </row>
    <row r="7746" spans="5:5">
      <c r="E7746" s="3"/>
    </row>
    <row r="7747" spans="5:5">
      <c r="E7747" s="3"/>
    </row>
    <row r="7748" spans="5:5">
      <c r="E7748" s="3"/>
    </row>
    <row r="7749" spans="5:5">
      <c r="E7749" s="3"/>
    </row>
    <row r="7750" spans="5:5">
      <c r="E7750" s="3"/>
    </row>
    <row r="7751" spans="5:5">
      <c r="E7751" s="3"/>
    </row>
    <row r="7752" spans="5:5">
      <c r="E7752" s="3"/>
    </row>
    <row r="7753" spans="5:5">
      <c r="E7753" s="3"/>
    </row>
    <row r="7754" spans="5:5">
      <c r="E7754" s="3"/>
    </row>
    <row r="7755" spans="5:5">
      <c r="E7755" s="3"/>
    </row>
    <row r="7756" spans="5:5">
      <c r="E7756" s="3"/>
    </row>
    <row r="7757" spans="5:5">
      <c r="E7757" s="3"/>
    </row>
    <row r="7758" spans="5:5">
      <c r="E7758" s="3"/>
    </row>
    <row r="7759" spans="5:5">
      <c r="E7759" s="3"/>
    </row>
    <row r="7760" spans="5:5">
      <c r="E7760" s="3"/>
    </row>
    <row r="7761" spans="5:5">
      <c r="E7761" s="3"/>
    </row>
    <row r="7762" spans="5:5">
      <c r="E7762" s="3"/>
    </row>
    <row r="7763" spans="5:5">
      <c r="E7763" s="3"/>
    </row>
    <row r="7764" spans="5:5">
      <c r="E7764" s="3"/>
    </row>
    <row r="7765" spans="5:5">
      <c r="E7765" s="3"/>
    </row>
    <row r="7766" spans="5:5">
      <c r="E7766" s="3"/>
    </row>
    <row r="7767" spans="5:5">
      <c r="E7767" s="3"/>
    </row>
    <row r="7768" spans="5:5">
      <c r="E7768" s="3"/>
    </row>
    <row r="7769" spans="5:5">
      <c r="E7769" s="3"/>
    </row>
    <row r="7770" spans="5:5">
      <c r="E7770" s="3"/>
    </row>
    <row r="7771" spans="5:5">
      <c r="E7771" s="3"/>
    </row>
    <row r="7772" spans="5:5">
      <c r="E7772" s="3"/>
    </row>
    <row r="7773" spans="5:5">
      <c r="E7773" s="3"/>
    </row>
    <row r="7774" spans="5:5">
      <c r="E7774" s="3"/>
    </row>
    <row r="7775" spans="5:5">
      <c r="E7775" s="3"/>
    </row>
    <row r="7776" spans="5:5">
      <c r="E7776" s="3"/>
    </row>
    <row r="7777" spans="5:5">
      <c r="E7777" s="3"/>
    </row>
    <row r="7778" spans="5:5">
      <c r="E7778" s="3"/>
    </row>
    <row r="7779" spans="5:5">
      <c r="E7779" s="3"/>
    </row>
    <row r="7780" spans="5:5">
      <c r="E7780" s="3"/>
    </row>
    <row r="7781" spans="5:5">
      <c r="E7781" s="3"/>
    </row>
    <row r="7782" spans="5:5">
      <c r="E7782" s="3"/>
    </row>
    <row r="7783" spans="5:5">
      <c r="E7783" s="3"/>
    </row>
    <row r="7784" spans="5:5">
      <c r="E7784" s="3"/>
    </row>
    <row r="7785" spans="5:5">
      <c r="E7785" s="3"/>
    </row>
    <row r="7786" spans="5:5">
      <c r="E7786" s="3"/>
    </row>
    <row r="7787" spans="5:5">
      <c r="E7787" s="3"/>
    </row>
    <row r="7788" spans="5:5">
      <c r="E7788" s="3"/>
    </row>
    <row r="7789" spans="5:5">
      <c r="E7789" s="3"/>
    </row>
    <row r="7790" spans="5:5">
      <c r="E7790" s="3"/>
    </row>
    <row r="7791" spans="5:5">
      <c r="E7791" s="3"/>
    </row>
    <row r="7792" spans="5:5">
      <c r="E7792" s="3"/>
    </row>
    <row r="7793" spans="5:5">
      <c r="E7793" s="3"/>
    </row>
    <row r="7794" spans="5:5">
      <c r="E7794" s="3"/>
    </row>
    <row r="7795" spans="5:5">
      <c r="E7795" s="3"/>
    </row>
    <row r="7796" spans="5:5">
      <c r="E7796" s="3"/>
    </row>
    <row r="7797" spans="5:5">
      <c r="E7797" s="3"/>
    </row>
    <row r="7798" spans="5:5">
      <c r="E7798" s="3"/>
    </row>
    <row r="7799" spans="5:5">
      <c r="E7799" s="3"/>
    </row>
    <row r="7800" spans="5:5">
      <c r="E7800" s="3"/>
    </row>
    <row r="7801" spans="5:5">
      <c r="E7801" s="3"/>
    </row>
    <row r="7802" spans="5:5">
      <c r="E7802" s="3"/>
    </row>
    <row r="7803" spans="5:5">
      <c r="E7803" s="3"/>
    </row>
    <row r="7804" spans="5:5">
      <c r="E7804" s="3"/>
    </row>
    <row r="7805" spans="5:5">
      <c r="E7805" s="3"/>
    </row>
    <row r="7806" spans="5:5">
      <c r="E7806" s="3"/>
    </row>
    <row r="7807" spans="5:5">
      <c r="E7807" s="3"/>
    </row>
    <row r="7808" spans="5:5">
      <c r="E7808" s="3"/>
    </row>
    <row r="7809" spans="5:5">
      <c r="E7809" s="3"/>
    </row>
    <row r="7810" spans="5:5">
      <c r="E7810" s="3"/>
    </row>
    <row r="7811" spans="5:5">
      <c r="E7811" s="3"/>
    </row>
    <row r="7812" spans="5:5">
      <c r="E7812" s="3"/>
    </row>
    <row r="7813" spans="5:5">
      <c r="E7813" s="3"/>
    </row>
    <row r="7814" spans="5:5">
      <c r="E7814" s="3"/>
    </row>
    <row r="7815" spans="5:5">
      <c r="E7815" s="3"/>
    </row>
    <row r="7816" spans="5:5">
      <c r="E7816" s="3"/>
    </row>
    <row r="7817" spans="5:5">
      <c r="E7817" s="3"/>
    </row>
    <row r="7818" spans="5:5">
      <c r="E7818" s="3"/>
    </row>
    <row r="7819" spans="5:5">
      <c r="E7819" s="3"/>
    </row>
    <row r="7820" spans="5:5">
      <c r="E7820" s="3"/>
    </row>
    <row r="7821" spans="5:5">
      <c r="E7821" s="3"/>
    </row>
    <row r="7822" spans="5:5">
      <c r="E7822" s="3"/>
    </row>
    <row r="7823" spans="5:5">
      <c r="E7823" s="3"/>
    </row>
    <row r="7824" spans="5:5">
      <c r="E7824" s="3"/>
    </row>
    <row r="7825" spans="5:5">
      <c r="E7825" s="3"/>
    </row>
    <row r="7826" spans="5:5">
      <c r="E7826" s="3"/>
    </row>
    <row r="7827" spans="5:5">
      <c r="E7827" s="3"/>
    </row>
    <row r="7828" spans="5:5">
      <c r="E7828" s="3"/>
    </row>
    <row r="7829" spans="5:5">
      <c r="E7829" s="3"/>
    </row>
    <row r="7830" spans="5:5">
      <c r="E7830" s="3"/>
    </row>
    <row r="7831" spans="5:5">
      <c r="E7831" s="3"/>
    </row>
    <row r="7832" spans="5:5">
      <c r="E7832" s="3"/>
    </row>
    <row r="7833" spans="5:5">
      <c r="E7833" s="3"/>
    </row>
    <row r="7834" spans="5:5">
      <c r="E7834" s="3"/>
    </row>
    <row r="7835" spans="5:5">
      <c r="E7835" s="3"/>
    </row>
    <row r="7836" spans="5:5">
      <c r="E7836" s="3"/>
    </row>
    <row r="7837" spans="5:5">
      <c r="E7837" s="3"/>
    </row>
    <row r="7838" spans="5:5">
      <c r="E7838" s="3"/>
    </row>
    <row r="7839" spans="5:5">
      <c r="E7839" s="3"/>
    </row>
    <row r="7840" spans="5:5">
      <c r="E7840" s="3"/>
    </row>
    <row r="7841" spans="5:5">
      <c r="E7841" s="3"/>
    </row>
    <row r="7842" spans="5:5">
      <c r="E7842" s="3"/>
    </row>
    <row r="7843" spans="5:5">
      <c r="E7843" s="3"/>
    </row>
    <row r="7844" spans="5:5">
      <c r="E7844" s="3"/>
    </row>
    <row r="7845" spans="5:5">
      <c r="E7845" s="3"/>
    </row>
    <row r="7846" spans="5:5">
      <c r="E7846" s="3"/>
    </row>
    <row r="7847" spans="5:5">
      <c r="E7847" s="3"/>
    </row>
    <row r="7848" spans="5:5">
      <c r="E7848" s="3"/>
    </row>
    <row r="7849" spans="5:5">
      <c r="E7849" s="3"/>
    </row>
    <row r="7850" spans="5:5">
      <c r="E7850" s="3"/>
    </row>
    <row r="7851" spans="5:5">
      <c r="E7851" s="3"/>
    </row>
    <row r="7852" spans="5:5">
      <c r="E7852" s="3"/>
    </row>
    <row r="7853" spans="5:5">
      <c r="E7853" s="3"/>
    </row>
    <row r="7854" spans="5:5">
      <c r="E7854" s="3"/>
    </row>
    <row r="7855" spans="5:5">
      <c r="E7855" s="3"/>
    </row>
    <row r="7856" spans="5:5">
      <c r="E7856" s="3"/>
    </row>
    <row r="7857" spans="5:5">
      <c r="E7857" s="3"/>
    </row>
    <row r="7858" spans="5:5">
      <c r="E7858" s="3"/>
    </row>
    <row r="7859" spans="5:5">
      <c r="E7859" s="3"/>
    </row>
    <row r="7860" spans="5:5">
      <c r="E7860" s="3"/>
    </row>
    <row r="7861" spans="5:5">
      <c r="E7861" s="3"/>
    </row>
    <row r="7862" spans="5:5">
      <c r="E7862" s="3"/>
    </row>
    <row r="7863" spans="5:5">
      <c r="E7863" s="3"/>
    </row>
    <row r="7864" spans="5:5">
      <c r="E7864" s="3"/>
    </row>
    <row r="7865" spans="5:5">
      <c r="E7865" s="3"/>
    </row>
    <row r="7866" spans="5:5">
      <c r="E7866" s="3"/>
    </row>
    <row r="7867" spans="5:5">
      <c r="E7867" s="3"/>
    </row>
    <row r="7868" spans="5:5">
      <c r="E7868" s="3"/>
    </row>
    <row r="7869" spans="5:5">
      <c r="E7869" s="3"/>
    </row>
    <row r="7870" spans="5:5">
      <c r="E7870" s="3"/>
    </row>
    <row r="7871" spans="5:5">
      <c r="E7871" s="3"/>
    </row>
    <row r="7872" spans="5:5">
      <c r="E7872" s="3"/>
    </row>
    <row r="7873" spans="5:5">
      <c r="E7873" s="3"/>
    </row>
    <row r="7874" spans="5:5">
      <c r="E7874" s="3"/>
    </row>
    <row r="7875" spans="5:5">
      <c r="E7875" s="3"/>
    </row>
    <row r="7876" spans="5:5">
      <c r="E7876" s="3"/>
    </row>
    <row r="7877" spans="5:5">
      <c r="E7877" s="3"/>
    </row>
    <row r="7878" spans="5:5">
      <c r="E7878" s="3"/>
    </row>
    <row r="7879" spans="5:5">
      <c r="E7879" s="3"/>
    </row>
    <row r="7880" spans="5:5">
      <c r="E7880" s="3"/>
    </row>
    <row r="7881" spans="5:5">
      <c r="E7881" s="3"/>
    </row>
    <row r="7882" spans="5:5">
      <c r="E7882" s="3"/>
    </row>
    <row r="7883" spans="5:5">
      <c r="E7883" s="3"/>
    </row>
    <row r="7884" spans="5:5">
      <c r="E7884" s="3"/>
    </row>
    <row r="7885" spans="5:5">
      <c r="E7885" s="3"/>
    </row>
    <row r="7886" spans="5:5">
      <c r="E7886" s="3"/>
    </row>
    <row r="7887" spans="5:5">
      <c r="E7887" s="3"/>
    </row>
    <row r="7888" spans="5:5">
      <c r="E7888" s="3"/>
    </row>
    <row r="7889" spans="5:5">
      <c r="E7889" s="3"/>
    </row>
    <row r="7890" spans="5:5">
      <c r="E7890" s="3"/>
    </row>
    <row r="7891" spans="5:5">
      <c r="E7891" s="3"/>
    </row>
    <row r="7892" spans="5:5">
      <c r="E7892" s="3"/>
    </row>
    <row r="7893" spans="5:5">
      <c r="E7893" s="3"/>
    </row>
    <row r="7894" spans="5:5">
      <c r="E7894" s="3"/>
    </row>
    <row r="7895" spans="5:5">
      <c r="E7895" s="3"/>
    </row>
    <row r="7896" spans="5:5">
      <c r="E7896" s="3"/>
    </row>
    <row r="7897" spans="5:5">
      <c r="E7897" s="3"/>
    </row>
    <row r="7898" spans="5:5">
      <c r="E7898" s="3"/>
    </row>
    <row r="7899" spans="5:5">
      <c r="E7899" s="3"/>
    </row>
    <row r="7900" spans="5:5">
      <c r="E7900" s="3"/>
    </row>
    <row r="7901" spans="5:5">
      <c r="E7901" s="3"/>
    </row>
    <row r="7902" spans="5:5">
      <c r="E7902" s="3"/>
    </row>
    <row r="7903" spans="5:5">
      <c r="E7903" s="3"/>
    </row>
    <row r="7904" spans="5:5">
      <c r="E7904" s="3"/>
    </row>
    <row r="7905" spans="5:5">
      <c r="E7905" s="3"/>
    </row>
    <row r="7906" spans="5:5">
      <c r="E7906" s="3"/>
    </row>
    <row r="7907" spans="5:5">
      <c r="E7907" s="3"/>
    </row>
    <row r="7908" spans="5:5">
      <c r="E7908" s="3"/>
    </row>
    <row r="7909" spans="5:5">
      <c r="E7909" s="3"/>
    </row>
    <row r="7910" spans="5:5">
      <c r="E7910" s="3"/>
    </row>
    <row r="7911" spans="5:5">
      <c r="E7911" s="3"/>
    </row>
    <row r="7912" spans="5:5">
      <c r="E7912" s="3"/>
    </row>
    <row r="7913" spans="5:5">
      <c r="E7913" s="3"/>
    </row>
    <row r="7914" spans="5:5">
      <c r="E7914" s="3"/>
    </row>
    <row r="7915" spans="5:5">
      <c r="E7915" s="3"/>
    </row>
    <row r="7916" spans="5:5">
      <c r="E7916" s="3"/>
    </row>
    <row r="7917" spans="5:5">
      <c r="E7917" s="3"/>
    </row>
    <row r="7918" spans="5:5">
      <c r="E7918" s="3"/>
    </row>
    <row r="7919" spans="5:5">
      <c r="E7919" s="3"/>
    </row>
    <row r="7920" spans="5:5">
      <c r="E7920" s="3"/>
    </row>
    <row r="7921" spans="5:5">
      <c r="E7921" s="3"/>
    </row>
    <row r="7922" spans="5:5">
      <c r="E7922" s="3"/>
    </row>
    <row r="7923" spans="5:5">
      <c r="E7923" s="3"/>
    </row>
    <row r="7924" spans="5:5">
      <c r="E7924" s="3"/>
    </row>
    <row r="7925" spans="5:5">
      <c r="E7925" s="3"/>
    </row>
    <row r="7926" spans="5:5">
      <c r="E7926" s="3"/>
    </row>
    <row r="7927" spans="5:5">
      <c r="E7927" s="3"/>
    </row>
    <row r="7928" spans="5:5">
      <c r="E7928" s="3"/>
    </row>
    <row r="7929" spans="5:5">
      <c r="E7929" s="3"/>
    </row>
    <row r="7930" spans="5:5">
      <c r="E7930" s="3"/>
    </row>
    <row r="7931" spans="5:5">
      <c r="E7931" s="3"/>
    </row>
    <row r="7932" spans="5:5">
      <c r="E7932" s="3"/>
    </row>
    <row r="7933" spans="5:5">
      <c r="E7933" s="3"/>
    </row>
    <row r="7934" spans="5:5">
      <c r="E7934" s="3"/>
    </row>
    <row r="7935" spans="5:5">
      <c r="E7935" s="3"/>
    </row>
    <row r="7936" spans="5:5">
      <c r="E7936" s="3"/>
    </row>
    <row r="7937" spans="5:5">
      <c r="E7937" s="3"/>
    </row>
    <row r="7938" spans="5:5">
      <c r="E7938" s="3"/>
    </row>
    <row r="7939" spans="5:5">
      <c r="E7939" s="3"/>
    </row>
    <row r="7940" spans="5:5">
      <c r="E7940" s="3"/>
    </row>
    <row r="7941" spans="5:5">
      <c r="E7941" s="3"/>
    </row>
    <row r="7942" spans="5:5">
      <c r="E7942" s="3"/>
    </row>
    <row r="7943" spans="5:5">
      <c r="E7943" s="3"/>
    </row>
    <row r="7944" spans="5:5">
      <c r="E7944" s="3"/>
    </row>
    <row r="7945" spans="5:5">
      <c r="E7945" s="3"/>
    </row>
    <row r="7946" spans="5:5">
      <c r="E7946" s="3"/>
    </row>
    <row r="7947" spans="5:5">
      <c r="E7947" s="3"/>
    </row>
    <row r="7948" spans="5:5">
      <c r="E7948" s="3"/>
    </row>
    <row r="7949" spans="5:5">
      <c r="E7949" s="3"/>
    </row>
    <row r="7950" spans="5:5">
      <c r="E7950" s="3"/>
    </row>
    <row r="7951" spans="5:5">
      <c r="E7951" s="3"/>
    </row>
    <row r="7952" spans="5:5">
      <c r="E7952" s="3"/>
    </row>
    <row r="7953" spans="5:5">
      <c r="E7953" s="3"/>
    </row>
    <row r="7954" spans="5:5">
      <c r="E7954" s="3"/>
    </row>
    <row r="7955" spans="5:5">
      <c r="E7955" s="3"/>
    </row>
    <row r="7956" spans="5:5">
      <c r="E7956" s="3"/>
    </row>
    <row r="7957" spans="5:5">
      <c r="E7957" s="3"/>
    </row>
    <row r="7958" spans="5:5">
      <c r="E7958" s="3"/>
    </row>
    <row r="7959" spans="5:5">
      <c r="E7959" s="3"/>
    </row>
    <row r="7960" spans="5:5">
      <c r="E7960" s="3"/>
    </row>
    <row r="7961" spans="5:5">
      <c r="E7961" s="3"/>
    </row>
    <row r="7962" spans="5:5">
      <c r="E7962" s="3"/>
    </row>
    <row r="7963" spans="5:5">
      <c r="E7963" s="3"/>
    </row>
    <row r="7964" spans="5:5">
      <c r="E7964" s="3"/>
    </row>
    <row r="7965" spans="5:5">
      <c r="E7965" s="3"/>
    </row>
    <row r="7966" spans="5:5">
      <c r="E7966" s="3"/>
    </row>
    <row r="7967" spans="5:5">
      <c r="E7967" s="3"/>
    </row>
    <row r="7968" spans="5:5">
      <c r="E7968" s="3"/>
    </row>
    <row r="7969" spans="5:5">
      <c r="E7969" s="3"/>
    </row>
    <row r="7970" spans="5:5">
      <c r="E7970" s="3"/>
    </row>
    <row r="7971" spans="5:5">
      <c r="E7971" s="3"/>
    </row>
    <row r="7972" spans="5:5">
      <c r="E7972" s="3"/>
    </row>
    <row r="7973" spans="5:5">
      <c r="E7973" s="3"/>
    </row>
    <row r="7974" spans="5:5">
      <c r="E7974" s="3"/>
    </row>
    <row r="7975" spans="5:5">
      <c r="E7975" s="3"/>
    </row>
    <row r="7976" spans="5:5">
      <c r="E7976" s="3"/>
    </row>
    <row r="7977" spans="5:5">
      <c r="E7977" s="3"/>
    </row>
    <row r="7978" spans="5:5">
      <c r="E7978" s="3"/>
    </row>
    <row r="7979" spans="5:5">
      <c r="E7979" s="3"/>
    </row>
    <row r="7980" spans="5:5">
      <c r="E7980" s="3"/>
    </row>
    <row r="7981" spans="5:5">
      <c r="E7981" s="3"/>
    </row>
    <row r="7982" spans="5:5">
      <c r="E7982" s="3"/>
    </row>
    <row r="7983" spans="5:5">
      <c r="E7983" s="3"/>
    </row>
    <row r="7984" spans="5:5">
      <c r="E7984" s="3"/>
    </row>
    <row r="7985" spans="5:5">
      <c r="E7985" s="3"/>
    </row>
    <row r="7986" spans="5:5">
      <c r="E7986" s="3"/>
    </row>
    <row r="7987" spans="5:5">
      <c r="E7987" s="3"/>
    </row>
    <row r="7988" spans="5:5">
      <c r="E7988" s="3"/>
    </row>
    <row r="7989" spans="5:5">
      <c r="E7989" s="3"/>
    </row>
    <row r="7990" spans="5:5">
      <c r="E7990" s="3"/>
    </row>
    <row r="7991" spans="5:5">
      <c r="E7991" s="3"/>
    </row>
    <row r="7992" spans="5:5">
      <c r="E7992" s="3"/>
    </row>
    <row r="7993" spans="5:5">
      <c r="E7993" s="3"/>
    </row>
    <row r="7994" spans="5:5">
      <c r="E7994" s="3"/>
    </row>
    <row r="7995" spans="5:5">
      <c r="E7995" s="3"/>
    </row>
    <row r="7996" spans="5:5">
      <c r="E7996" s="3"/>
    </row>
    <row r="7997" spans="5:5">
      <c r="E7997" s="3"/>
    </row>
    <row r="7998" spans="5:5">
      <c r="E7998" s="3"/>
    </row>
    <row r="7999" spans="5:5">
      <c r="E7999" s="3"/>
    </row>
    <row r="8000" spans="5:5">
      <c r="E8000" s="3"/>
    </row>
    <row r="8001" spans="5:5">
      <c r="E8001" s="3"/>
    </row>
    <row r="8002" spans="5:5">
      <c r="E8002" s="3"/>
    </row>
    <row r="8003" spans="5:5">
      <c r="E8003" s="3"/>
    </row>
    <row r="8004" spans="5:5">
      <c r="E8004" s="3"/>
    </row>
    <row r="8005" spans="5:5">
      <c r="E8005" s="3"/>
    </row>
    <row r="8006" spans="5:5">
      <c r="E8006" s="3"/>
    </row>
    <row r="8007" spans="5:5">
      <c r="E8007" s="3"/>
    </row>
    <row r="8008" spans="5:5">
      <c r="E8008" s="3"/>
    </row>
    <row r="8009" spans="5:5">
      <c r="E8009" s="3"/>
    </row>
    <row r="8010" spans="5:5">
      <c r="E8010" s="3"/>
    </row>
    <row r="8011" spans="5:5">
      <c r="E8011" s="3"/>
    </row>
    <row r="8012" spans="5:5">
      <c r="E8012" s="3"/>
    </row>
    <row r="8013" spans="5:5">
      <c r="E8013" s="3"/>
    </row>
    <row r="8014" spans="5:5">
      <c r="E8014" s="3"/>
    </row>
    <row r="8015" spans="5:5">
      <c r="E8015" s="3"/>
    </row>
    <row r="8016" spans="5:5">
      <c r="E8016" s="3"/>
    </row>
    <row r="8017" spans="5:5">
      <c r="E8017" s="3"/>
    </row>
    <row r="8018" spans="5:5">
      <c r="E8018" s="3"/>
    </row>
    <row r="8019" spans="5:5">
      <c r="E8019" s="3"/>
    </row>
    <row r="8020" spans="5:5">
      <c r="E8020" s="3"/>
    </row>
    <row r="8021" spans="5:5">
      <c r="E8021" s="3"/>
    </row>
    <row r="8022" spans="5:5">
      <c r="E8022" s="3"/>
    </row>
    <row r="8023" spans="5:5">
      <c r="E8023" s="3"/>
    </row>
    <row r="8024" spans="5:5">
      <c r="E8024" s="3"/>
    </row>
    <row r="8025" spans="5:5">
      <c r="E8025" s="3"/>
    </row>
    <row r="8026" spans="5:5">
      <c r="E8026" s="3"/>
    </row>
    <row r="8027" spans="5:5">
      <c r="E8027" s="3"/>
    </row>
    <row r="8028" spans="5:5">
      <c r="E8028" s="3"/>
    </row>
    <row r="8029" spans="5:5">
      <c r="E8029" s="3"/>
    </row>
    <row r="8030" spans="5:5">
      <c r="E8030" s="3"/>
    </row>
    <row r="8031" spans="5:5">
      <c r="E8031" s="3"/>
    </row>
    <row r="8032" spans="5:5">
      <c r="E8032" s="3"/>
    </row>
    <row r="8033" spans="5:5">
      <c r="E8033" s="3"/>
    </row>
    <row r="8034" spans="5:5">
      <c r="E8034" s="3"/>
    </row>
    <row r="8035" spans="5:5">
      <c r="E8035" s="3"/>
    </row>
    <row r="8036" spans="5:5">
      <c r="E8036" s="3"/>
    </row>
    <row r="8037" spans="5:5">
      <c r="E8037" s="3"/>
    </row>
    <row r="8038" spans="5:5">
      <c r="E8038" s="3"/>
    </row>
    <row r="8039" spans="5:5">
      <c r="E8039" s="3"/>
    </row>
    <row r="8040" spans="5:5">
      <c r="E8040" s="3"/>
    </row>
    <row r="8041" spans="5:5">
      <c r="E8041" s="3"/>
    </row>
    <row r="8042" spans="5:5">
      <c r="E8042" s="3"/>
    </row>
    <row r="8043" spans="5:5">
      <c r="E8043" s="3"/>
    </row>
    <row r="8044" spans="5:5">
      <c r="E8044" s="3"/>
    </row>
    <row r="8045" spans="5:5">
      <c r="E8045" s="3"/>
    </row>
    <row r="8046" spans="5:5">
      <c r="E8046" s="3"/>
    </row>
    <row r="8047" spans="5:5">
      <c r="E8047" s="3"/>
    </row>
    <row r="8048" spans="5:5">
      <c r="E8048" s="3"/>
    </row>
    <row r="8049" spans="5:5">
      <c r="E8049" s="3"/>
    </row>
    <row r="8050" spans="5:5">
      <c r="E8050" s="3"/>
    </row>
    <row r="8051" spans="5:5">
      <c r="E8051" s="3"/>
    </row>
    <row r="8052" spans="5:5">
      <c r="E8052" s="3"/>
    </row>
    <row r="8053" spans="5:5">
      <c r="E8053" s="3"/>
    </row>
    <row r="8054" spans="5:5">
      <c r="E8054" s="3"/>
    </row>
    <row r="8055" spans="5:5">
      <c r="E8055" s="3"/>
    </row>
    <row r="8056" spans="5:5">
      <c r="E8056" s="3"/>
    </row>
    <row r="8057" spans="5:5">
      <c r="E8057" s="3"/>
    </row>
    <row r="8058" spans="5:5">
      <c r="E8058" s="3"/>
    </row>
    <row r="8059" spans="5:5">
      <c r="E8059" s="3"/>
    </row>
    <row r="8060" spans="5:5">
      <c r="E8060" s="3"/>
    </row>
    <row r="8061" spans="5:5">
      <c r="E8061" s="3"/>
    </row>
    <row r="8062" spans="5:5">
      <c r="E8062" s="3"/>
    </row>
    <row r="8063" spans="5:5">
      <c r="E8063" s="3"/>
    </row>
    <row r="8064" spans="5:5">
      <c r="E8064" s="3"/>
    </row>
    <row r="8065" spans="5:5">
      <c r="E8065" s="3"/>
    </row>
    <row r="8066" spans="5:5">
      <c r="E8066" s="3"/>
    </row>
    <row r="8067" spans="5:5">
      <c r="E8067" s="3"/>
    </row>
    <row r="8068" spans="5:5">
      <c r="E8068" s="3"/>
    </row>
    <row r="8069" spans="5:5">
      <c r="E8069" s="3"/>
    </row>
    <row r="8070" spans="5:5">
      <c r="E8070" s="3"/>
    </row>
    <row r="8071" spans="5:5">
      <c r="E8071" s="3"/>
    </row>
    <row r="8072" spans="5:5">
      <c r="E8072" s="3"/>
    </row>
    <row r="8073" spans="5:5">
      <c r="E8073" s="3"/>
    </row>
    <row r="8074" spans="5:5">
      <c r="E8074" s="3"/>
    </row>
    <row r="8075" spans="5:5">
      <c r="E8075" s="3"/>
    </row>
    <row r="8076" spans="5:5">
      <c r="E8076" s="3"/>
    </row>
    <row r="8077" spans="5:5">
      <c r="E8077" s="3"/>
    </row>
    <row r="8078" spans="5:5">
      <c r="E8078" s="3"/>
    </row>
    <row r="8079" spans="5:5">
      <c r="E8079" s="3"/>
    </row>
    <row r="8080" spans="5:5">
      <c r="E8080" s="3"/>
    </row>
    <row r="8081" spans="5:5">
      <c r="E8081" s="3"/>
    </row>
    <row r="8082" spans="5:5">
      <c r="E8082" s="3"/>
    </row>
    <row r="8083" spans="5:5">
      <c r="E8083" s="3"/>
    </row>
    <row r="8084" spans="5:5">
      <c r="E8084" s="3"/>
    </row>
    <row r="8085" spans="5:5">
      <c r="E8085" s="3"/>
    </row>
    <row r="8086" spans="5:5">
      <c r="E8086" s="3"/>
    </row>
    <row r="8087" spans="5:5">
      <c r="E8087" s="3"/>
    </row>
    <row r="8088" spans="5:5">
      <c r="E8088" s="3"/>
    </row>
    <row r="8089" spans="5:5">
      <c r="E8089" s="3"/>
    </row>
    <row r="8090" spans="5:5">
      <c r="E8090" s="3"/>
    </row>
    <row r="8091" spans="5:5">
      <c r="E8091" s="3"/>
    </row>
    <row r="8092" spans="5:5">
      <c r="E8092" s="3"/>
    </row>
    <row r="8093" spans="5:5">
      <c r="E8093" s="3"/>
    </row>
    <row r="8094" spans="5:5">
      <c r="E8094" s="3"/>
    </row>
    <row r="8095" spans="5:5">
      <c r="E8095" s="3"/>
    </row>
    <row r="8096" spans="5:5">
      <c r="E8096" s="3"/>
    </row>
    <row r="8097" spans="5:5">
      <c r="E8097" s="3"/>
    </row>
    <row r="8098" spans="5:5">
      <c r="E8098" s="3"/>
    </row>
    <row r="8099" spans="5:5">
      <c r="E8099" s="3"/>
    </row>
    <row r="8100" spans="5:5">
      <c r="E8100" s="3"/>
    </row>
    <row r="8101" spans="5:5">
      <c r="E8101" s="3"/>
    </row>
    <row r="8102" spans="5:5">
      <c r="E8102" s="3"/>
    </row>
    <row r="8103" spans="5:5">
      <c r="E8103" s="3"/>
    </row>
    <row r="8104" spans="5:5">
      <c r="E8104" s="3"/>
    </row>
    <row r="8105" spans="5:5">
      <c r="E8105" s="3"/>
    </row>
    <row r="8106" spans="5:5">
      <c r="E8106" s="3"/>
    </row>
    <row r="8107" spans="5:5">
      <c r="E8107" s="3"/>
    </row>
    <row r="8108" spans="5:5">
      <c r="E8108" s="3"/>
    </row>
    <row r="8109" spans="5:5">
      <c r="E8109" s="3"/>
    </row>
    <row r="8110" spans="5:5">
      <c r="E8110" s="3"/>
    </row>
    <row r="8111" spans="5:5">
      <c r="E8111" s="3"/>
    </row>
    <row r="8112" spans="5:5">
      <c r="E8112" s="3"/>
    </row>
    <row r="8113" spans="5:5">
      <c r="E8113" s="3"/>
    </row>
    <row r="8114" spans="5:5">
      <c r="E8114" s="3"/>
    </row>
    <row r="8115" spans="5:5">
      <c r="E8115" s="3"/>
    </row>
    <row r="8116" spans="5:5">
      <c r="E8116" s="3"/>
    </row>
    <row r="8117" spans="5:5">
      <c r="E8117" s="3"/>
    </row>
    <row r="8118" spans="5:5">
      <c r="E8118" s="3"/>
    </row>
    <row r="8119" spans="5:5">
      <c r="E8119" s="3"/>
    </row>
    <row r="8120" spans="5:5">
      <c r="E8120" s="3"/>
    </row>
    <row r="8121" spans="5:5">
      <c r="E8121" s="3"/>
    </row>
    <row r="8122" spans="5:5">
      <c r="E8122" s="3"/>
    </row>
    <row r="8123" spans="5:5">
      <c r="E8123" s="3"/>
    </row>
    <row r="8124" spans="5:5">
      <c r="E8124" s="3"/>
    </row>
    <row r="8125" spans="5:5">
      <c r="E8125" s="3"/>
    </row>
    <row r="8126" spans="5:5">
      <c r="E8126" s="3"/>
    </row>
    <row r="8127" spans="5:5">
      <c r="E8127" s="3"/>
    </row>
    <row r="8128" spans="5:5">
      <c r="E8128" s="3"/>
    </row>
    <row r="8129" spans="5:5">
      <c r="E8129" s="3"/>
    </row>
    <row r="8130" spans="5:5">
      <c r="E8130" s="3"/>
    </row>
    <row r="8131" spans="5:5">
      <c r="E8131" s="3"/>
    </row>
    <row r="8132" spans="5:5">
      <c r="E8132" s="3"/>
    </row>
    <row r="8133" spans="5:5">
      <c r="E8133" s="3"/>
    </row>
    <row r="8134" spans="5:5">
      <c r="E8134" s="3"/>
    </row>
    <row r="8135" spans="5:5">
      <c r="E8135" s="3"/>
    </row>
    <row r="8136" spans="5:5">
      <c r="E8136" s="3"/>
    </row>
    <row r="8137" spans="5:5">
      <c r="E8137" s="3"/>
    </row>
    <row r="8138" spans="5:5">
      <c r="E8138" s="3"/>
    </row>
    <row r="8139" spans="5:5">
      <c r="E8139" s="3"/>
    </row>
    <row r="8140" spans="5:5">
      <c r="E8140" s="3"/>
    </row>
    <row r="8141" spans="5:5">
      <c r="E8141" s="3"/>
    </row>
    <row r="8142" spans="5:5">
      <c r="E8142" s="3"/>
    </row>
    <row r="8143" spans="5:5">
      <c r="E8143" s="3"/>
    </row>
    <row r="8144" spans="5:5">
      <c r="E8144" s="3"/>
    </row>
    <row r="8145" spans="5:5">
      <c r="E8145" s="3"/>
    </row>
    <row r="8146" spans="5:5">
      <c r="E8146" s="3"/>
    </row>
    <row r="8147" spans="5:5">
      <c r="E8147" s="3"/>
    </row>
    <row r="8148" spans="5:5">
      <c r="E8148" s="3"/>
    </row>
    <row r="8149" spans="5:5">
      <c r="E8149" s="3"/>
    </row>
    <row r="8150" spans="5:5">
      <c r="E8150" s="3"/>
    </row>
    <row r="8151" spans="5:5">
      <c r="E8151" s="3"/>
    </row>
    <row r="8152" spans="5:5">
      <c r="E8152" s="3"/>
    </row>
    <row r="8153" spans="5:5">
      <c r="E8153" s="3"/>
    </row>
    <row r="8154" spans="5:5">
      <c r="E8154" s="3"/>
    </row>
    <row r="8155" spans="5:5">
      <c r="E8155" s="3"/>
    </row>
    <row r="8156" spans="5:5">
      <c r="E8156" s="3"/>
    </row>
    <row r="8157" spans="5:5">
      <c r="E8157" s="3"/>
    </row>
    <row r="8158" spans="5:5">
      <c r="E8158" s="3"/>
    </row>
    <row r="8159" spans="5:5">
      <c r="E8159" s="3"/>
    </row>
    <row r="8160" spans="5:5">
      <c r="E8160" s="3"/>
    </row>
    <row r="8161" spans="5:5">
      <c r="E8161" s="3"/>
    </row>
    <row r="8162" spans="5:5">
      <c r="E8162" s="3"/>
    </row>
    <row r="8163" spans="5:5">
      <c r="E8163" s="3"/>
    </row>
    <row r="8164" spans="5:5">
      <c r="E8164" s="3"/>
    </row>
    <row r="8165" spans="5:5">
      <c r="E8165" s="3"/>
    </row>
    <row r="8166" spans="5:5">
      <c r="E8166" s="3"/>
    </row>
    <row r="8167" spans="5:5">
      <c r="E8167" s="3"/>
    </row>
    <row r="8168" spans="5:5">
      <c r="E8168" s="3"/>
    </row>
    <row r="8169" spans="5:5">
      <c r="E8169" s="3"/>
    </row>
    <row r="8170" spans="5:5">
      <c r="E8170" s="3"/>
    </row>
    <row r="8171" spans="5:5">
      <c r="E8171" s="3"/>
    </row>
    <row r="8172" spans="5:5">
      <c r="E8172" s="3"/>
    </row>
    <row r="8173" spans="5:5">
      <c r="E8173" s="3"/>
    </row>
    <row r="8174" spans="5:5">
      <c r="E8174" s="3"/>
    </row>
    <row r="8175" spans="5:5">
      <c r="E8175" s="3"/>
    </row>
    <row r="8176" spans="5:5">
      <c r="E8176" s="3"/>
    </row>
    <row r="8177" spans="5:5">
      <c r="E8177" s="3"/>
    </row>
    <row r="8178" spans="5:5">
      <c r="E8178" s="3"/>
    </row>
    <row r="8179" spans="5:5">
      <c r="E8179" s="3"/>
    </row>
    <row r="8180" spans="5:5">
      <c r="E8180" s="3"/>
    </row>
    <row r="8181" spans="5:5">
      <c r="E8181" s="3"/>
    </row>
    <row r="8182" spans="5:5">
      <c r="E8182" s="3"/>
    </row>
    <row r="8183" spans="5:5">
      <c r="E8183" s="3"/>
    </row>
    <row r="8184" spans="5:5">
      <c r="E8184" s="3"/>
    </row>
    <row r="8185" spans="5:5">
      <c r="E8185" s="3"/>
    </row>
    <row r="8186" spans="5:5">
      <c r="E8186" s="3"/>
    </row>
    <row r="8187" spans="5:5">
      <c r="E8187" s="3"/>
    </row>
    <row r="8188" spans="5:5">
      <c r="E8188" s="3"/>
    </row>
    <row r="8189" spans="5:5">
      <c r="E8189" s="3"/>
    </row>
    <row r="8190" spans="5:5">
      <c r="E8190" s="3"/>
    </row>
    <row r="8191" spans="5:5">
      <c r="E8191" s="3"/>
    </row>
    <row r="8192" spans="5:5">
      <c r="E8192" s="3"/>
    </row>
    <row r="8193" spans="5:5">
      <c r="E8193" s="3"/>
    </row>
    <row r="8194" spans="5:5">
      <c r="E8194" s="3"/>
    </row>
    <row r="8195" spans="5:5">
      <c r="E8195" s="3"/>
    </row>
    <row r="8196" spans="5:5">
      <c r="E8196" s="3"/>
    </row>
    <row r="8197" spans="5:5">
      <c r="E8197" s="3"/>
    </row>
    <row r="8198" spans="5:5">
      <c r="E8198" s="3"/>
    </row>
    <row r="8199" spans="5:5">
      <c r="E8199" s="3"/>
    </row>
    <row r="8200" spans="5:5">
      <c r="E8200" s="3"/>
    </row>
    <row r="8201" spans="5:5">
      <c r="E8201" s="3"/>
    </row>
    <row r="8202" spans="5:5">
      <c r="E8202" s="3"/>
    </row>
    <row r="8203" spans="5:5">
      <c r="E8203" s="3"/>
    </row>
    <row r="8204" spans="5:5">
      <c r="E8204" s="3"/>
    </row>
    <row r="8205" spans="5:5">
      <c r="E8205" s="3"/>
    </row>
    <row r="8206" spans="5:5">
      <c r="E8206" s="3"/>
    </row>
    <row r="8207" spans="5:5">
      <c r="E8207" s="3"/>
    </row>
    <row r="8208" spans="5:5">
      <c r="E8208" s="3"/>
    </row>
    <row r="8209" spans="5:5">
      <c r="E8209" s="3"/>
    </row>
    <row r="8210" spans="5:5">
      <c r="E8210" s="3"/>
    </row>
    <row r="8211" spans="5:5">
      <c r="E8211" s="3"/>
    </row>
    <row r="8212" spans="5:5">
      <c r="E8212" s="3"/>
    </row>
    <row r="8213" spans="5:5">
      <c r="E8213" s="3"/>
    </row>
    <row r="8214" spans="5:5">
      <c r="E8214" s="3"/>
    </row>
    <row r="8215" spans="5:5">
      <c r="E8215" s="3"/>
    </row>
    <row r="8216" spans="5:5">
      <c r="E8216" s="3"/>
    </row>
    <row r="8217" spans="5:5">
      <c r="E8217" s="3"/>
    </row>
    <row r="8218" spans="5:5">
      <c r="E8218" s="3"/>
    </row>
    <row r="8219" spans="5:5">
      <c r="E8219" s="3"/>
    </row>
    <row r="8220" spans="5:5">
      <c r="E8220" s="3"/>
    </row>
    <row r="8221" spans="5:5">
      <c r="E8221" s="3"/>
    </row>
    <row r="8222" spans="5:5">
      <c r="E8222" s="3"/>
    </row>
    <row r="8223" spans="5:5">
      <c r="E8223" s="3"/>
    </row>
    <row r="8224" spans="5:5">
      <c r="E8224" s="3"/>
    </row>
    <row r="8225" spans="5:5">
      <c r="E8225" s="3"/>
    </row>
    <row r="8226" spans="5:5">
      <c r="E8226" s="3"/>
    </row>
    <row r="8227" spans="5:5">
      <c r="E8227" s="3"/>
    </row>
    <row r="8228" spans="5:5">
      <c r="E8228" s="3"/>
    </row>
    <row r="8229" spans="5:5">
      <c r="E8229" s="3"/>
    </row>
    <row r="8230" spans="5:5">
      <c r="E8230" s="3"/>
    </row>
    <row r="8231" spans="5:5">
      <c r="E8231" s="3"/>
    </row>
    <row r="8232" spans="5:5">
      <c r="E8232" s="3"/>
    </row>
    <row r="8233" spans="5:5">
      <c r="E8233" s="3"/>
    </row>
    <row r="8234" spans="5:5">
      <c r="E8234" s="3"/>
    </row>
    <row r="8235" spans="5:5">
      <c r="E8235" s="3"/>
    </row>
    <row r="8236" spans="5:5">
      <c r="E8236" s="3"/>
    </row>
    <row r="8237" spans="5:5">
      <c r="E8237" s="3"/>
    </row>
    <row r="8238" spans="5:5">
      <c r="E8238" s="3"/>
    </row>
    <row r="8239" spans="5:5">
      <c r="E8239" s="3"/>
    </row>
    <row r="8240" spans="5:5">
      <c r="E8240" s="3"/>
    </row>
    <row r="8241" spans="5:5">
      <c r="E8241" s="3"/>
    </row>
    <row r="8242" spans="5:5">
      <c r="E8242" s="3"/>
    </row>
    <row r="8243" spans="5:5">
      <c r="E8243" s="3"/>
    </row>
    <row r="8244" spans="5:5">
      <c r="E8244" s="3"/>
    </row>
    <row r="8245" spans="5:5">
      <c r="E8245" s="3"/>
    </row>
    <row r="8246" spans="5:5">
      <c r="E8246" s="3"/>
    </row>
    <row r="8247" spans="5:5">
      <c r="E8247" s="3"/>
    </row>
    <row r="8248" spans="5:5">
      <c r="E8248" s="3"/>
    </row>
    <row r="8249" spans="5:5">
      <c r="E8249" s="3"/>
    </row>
    <row r="8250" spans="5:5">
      <c r="E8250" s="3"/>
    </row>
    <row r="8251" spans="5:5">
      <c r="E8251" s="3"/>
    </row>
    <row r="8252" spans="5:5">
      <c r="E8252" s="3"/>
    </row>
    <row r="8253" spans="5:5">
      <c r="E8253" s="3"/>
    </row>
    <row r="8254" spans="5:5">
      <c r="E8254" s="3"/>
    </row>
    <row r="8255" spans="5:5">
      <c r="E8255" s="3"/>
    </row>
    <row r="8256" spans="5:5">
      <c r="E8256" s="3"/>
    </row>
    <row r="8257" spans="5:5">
      <c r="E8257" s="3"/>
    </row>
    <row r="8258" spans="5:5">
      <c r="E8258" s="3"/>
    </row>
    <row r="8259" spans="5:5">
      <c r="E8259" s="3"/>
    </row>
    <row r="8260" spans="5:5">
      <c r="E8260" s="3"/>
    </row>
    <row r="8261" spans="5:5">
      <c r="E8261" s="3"/>
    </row>
    <row r="8262" spans="5:5">
      <c r="E8262" s="3"/>
    </row>
    <row r="8263" spans="5:5">
      <c r="E8263" s="3"/>
    </row>
    <row r="8264" spans="5:5">
      <c r="E8264" s="3"/>
    </row>
    <row r="8265" spans="5:5">
      <c r="E8265" s="3"/>
    </row>
    <row r="8266" spans="5:5">
      <c r="E8266" s="3"/>
    </row>
    <row r="8267" spans="5:5">
      <c r="E8267" s="3"/>
    </row>
    <row r="8268" spans="5:5">
      <c r="E8268" s="3"/>
    </row>
    <row r="8269" spans="5:5">
      <c r="E8269" s="3"/>
    </row>
    <row r="8270" spans="5:5">
      <c r="E8270" s="3"/>
    </row>
    <row r="8271" spans="5:5">
      <c r="E8271" s="3"/>
    </row>
    <row r="8272" spans="5:5">
      <c r="E8272" s="3"/>
    </row>
    <row r="8273" spans="5:5">
      <c r="E8273" s="3"/>
    </row>
    <row r="8274" spans="5:5">
      <c r="E8274" s="3"/>
    </row>
    <row r="8275" spans="5:5">
      <c r="E8275" s="3"/>
    </row>
    <row r="8276" spans="5:5">
      <c r="E8276" s="3"/>
    </row>
    <row r="8277" spans="5:5">
      <c r="E8277" s="3"/>
    </row>
    <row r="8278" spans="5:5">
      <c r="E8278" s="3"/>
    </row>
    <row r="8279" spans="5:5">
      <c r="E8279" s="3"/>
    </row>
    <row r="8280" spans="5:5">
      <c r="E8280" s="3"/>
    </row>
    <row r="8281" spans="5:5">
      <c r="E8281" s="3"/>
    </row>
    <row r="8282" spans="5:5">
      <c r="E8282" s="3"/>
    </row>
    <row r="8283" spans="5:5">
      <c r="E8283" s="3"/>
    </row>
    <row r="8284" spans="5:5">
      <c r="E8284" s="3"/>
    </row>
    <row r="8285" spans="5:5">
      <c r="E8285" s="3"/>
    </row>
    <row r="8286" spans="5:5">
      <c r="E8286" s="3"/>
    </row>
    <row r="8287" spans="5:5">
      <c r="E8287" s="3"/>
    </row>
    <row r="8288" spans="5:5">
      <c r="E8288" s="3"/>
    </row>
    <row r="8289" spans="5:5">
      <c r="E8289" s="3"/>
    </row>
    <row r="8290" spans="5:5">
      <c r="E8290" s="3"/>
    </row>
    <row r="8291" spans="5:5">
      <c r="E8291" s="3"/>
    </row>
    <row r="8292" spans="5:5">
      <c r="E8292" s="3"/>
    </row>
    <row r="8293" spans="5:5">
      <c r="E8293" s="3"/>
    </row>
    <row r="8294" spans="5:5">
      <c r="E8294" s="3"/>
    </row>
    <row r="8295" spans="5:5">
      <c r="E8295" s="3"/>
    </row>
    <row r="8296" spans="5:5">
      <c r="E8296" s="3"/>
    </row>
    <row r="8297" spans="5:5">
      <c r="E8297" s="3"/>
    </row>
    <row r="8298" spans="5:5">
      <c r="E8298" s="3"/>
    </row>
    <row r="8299" spans="5:5">
      <c r="E8299" s="3"/>
    </row>
    <row r="8300" spans="5:5">
      <c r="E8300" s="3"/>
    </row>
    <row r="8301" spans="5:5">
      <c r="E8301" s="3"/>
    </row>
    <row r="8302" spans="5:5">
      <c r="E8302" s="3"/>
    </row>
    <row r="8303" spans="5:5">
      <c r="E8303" s="3"/>
    </row>
    <row r="8304" spans="5:5">
      <c r="E8304" s="3"/>
    </row>
    <row r="8305" spans="5:5">
      <c r="E8305" s="3"/>
    </row>
    <row r="8306" spans="5:5">
      <c r="E8306" s="3"/>
    </row>
    <row r="8307" spans="5:5">
      <c r="E8307" s="3"/>
    </row>
    <row r="8308" spans="5:5">
      <c r="E8308" s="3"/>
    </row>
    <row r="8309" spans="5:5">
      <c r="E8309" s="3"/>
    </row>
    <row r="8310" spans="5:5">
      <c r="E8310" s="3"/>
    </row>
    <row r="8311" spans="5:5">
      <c r="E8311" s="3"/>
    </row>
    <row r="8312" spans="5:5">
      <c r="E8312" s="3"/>
    </row>
    <row r="8313" spans="5:5">
      <c r="E8313" s="3"/>
    </row>
    <row r="8314" spans="5:5">
      <c r="E8314" s="3"/>
    </row>
    <row r="8315" spans="5:5">
      <c r="E8315" s="3"/>
    </row>
    <row r="8316" spans="5:5">
      <c r="E8316" s="3"/>
    </row>
    <row r="8317" spans="5:5">
      <c r="E8317" s="3"/>
    </row>
    <row r="8318" spans="5:5">
      <c r="E8318" s="3"/>
    </row>
    <row r="8319" spans="5:5">
      <c r="E8319" s="3"/>
    </row>
    <row r="8320" spans="5:5">
      <c r="E8320" s="3"/>
    </row>
    <row r="8321" spans="5:5">
      <c r="E8321" s="3"/>
    </row>
    <row r="8322" spans="5:5">
      <c r="E8322" s="3"/>
    </row>
    <row r="8323" spans="5:5">
      <c r="E8323" s="3"/>
    </row>
    <row r="8324" spans="5:5">
      <c r="E8324" s="3"/>
    </row>
    <row r="8325" spans="5:5">
      <c r="E8325" s="3"/>
    </row>
    <row r="8326" spans="5:5">
      <c r="E8326" s="3"/>
    </row>
    <row r="8327" spans="5:5">
      <c r="E8327" s="3"/>
    </row>
    <row r="8328" spans="5:5">
      <c r="E8328" s="3"/>
    </row>
    <row r="8329" spans="5:5">
      <c r="E8329" s="3"/>
    </row>
    <row r="8330" spans="5:5">
      <c r="E8330" s="3"/>
    </row>
    <row r="8331" spans="5:5">
      <c r="E8331" s="3"/>
    </row>
    <row r="8332" spans="5:5">
      <c r="E8332" s="3"/>
    </row>
    <row r="8333" spans="5:5">
      <c r="E8333" s="3"/>
    </row>
    <row r="8334" spans="5:5">
      <c r="E8334" s="3"/>
    </row>
    <row r="8335" spans="5:5">
      <c r="E8335" s="3"/>
    </row>
    <row r="8336" spans="5:5">
      <c r="E8336" s="3"/>
    </row>
    <row r="8337" spans="5:5">
      <c r="E8337" s="3"/>
    </row>
    <row r="8338" spans="5:5">
      <c r="E8338" s="3"/>
    </row>
    <row r="8339" spans="5:5">
      <c r="E8339" s="3"/>
    </row>
    <row r="8340" spans="5:5">
      <c r="E8340" s="3"/>
    </row>
    <row r="8341" spans="5:5">
      <c r="E8341" s="3"/>
    </row>
    <row r="8342" spans="5:5">
      <c r="E8342" s="3"/>
    </row>
    <row r="8343" spans="5:5">
      <c r="E8343" s="3"/>
    </row>
    <row r="8344" spans="5:5">
      <c r="E8344" s="3"/>
    </row>
    <row r="8345" spans="5:5">
      <c r="E8345" s="3"/>
    </row>
    <row r="8346" spans="5:5">
      <c r="E8346" s="3"/>
    </row>
    <row r="8347" spans="5:5">
      <c r="E8347" s="3"/>
    </row>
    <row r="8348" spans="5:5">
      <c r="E8348" s="3"/>
    </row>
    <row r="8349" spans="5:5">
      <c r="E8349" s="3"/>
    </row>
    <row r="8350" spans="5:5">
      <c r="E8350" s="3"/>
    </row>
    <row r="8351" spans="5:5">
      <c r="E8351" s="3"/>
    </row>
    <row r="8352" spans="5:5">
      <c r="E8352" s="3"/>
    </row>
    <row r="8353" spans="5:5">
      <c r="E8353" s="3"/>
    </row>
    <row r="8354" spans="5:5">
      <c r="E8354" s="3"/>
    </row>
    <row r="8355" spans="5:5">
      <c r="E8355" s="3"/>
    </row>
    <row r="8356" spans="5:5">
      <c r="E8356" s="3"/>
    </row>
    <row r="8357" spans="5:5">
      <c r="E8357" s="3"/>
    </row>
    <row r="8358" spans="5:5">
      <c r="E8358" s="3"/>
    </row>
    <row r="8359" spans="5:5">
      <c r="E8359" s="3"/>
    </row>
    <row r="8360" spans="5:5">
      <c r="E8360" s="3"/>
    </row>
    <row r="8361" spans="5:5">
      <c r="E8361" s="3"/>
    </row>
    <row r="8362" spans="5:5">
      <c r="E8362" s="3"/>
    </row>
    <row r="8363" spans="5:5">
      <c r="E8363" s="3"/>
    </row>
    <row r="8364" spans="5:5">
      <c r="E8364" s="3"/>
    </row>
    <row r="8365" spans="5:5">
      <c r="E8365" s="3"/>
    </row>
    <row r="8366" spans="5:5">
      <c r="E8366" s="3"/>
    </row>
    <row r="8367" spans="5:5">
      <c r="E8367" s="3"/>
    </row>
    <row r="8368" spans="5:5">
      <c r="E8368" s="3"/>
    </row>
    <row r="8369" spans="5:5">
      <c r="E8369" s="3"/>
    </row>
    <row r="8370" spans="5:5">
      <c r="E8370" s="3"/>
    </row>
    <row r="8371" spans="5:5">
      <c r="E8371" s="3"/>
    </row>
    <row r="8372" spans="5:5">
      <c r="E8372" s="3"/>
    </row>
    <row r="8373" spans="5:5">
      <c r="E8373" s="3"/>
    </row>
    <row r="8374" spans="5:5">
      <c r="E8374" s="3"/>
    </row>
    <row r="8375" spans="5:5">
      <c r="E8375" s="3"/>
    </row>
    <row r="8376" spans="5:5">
      <c r="E8376" s="3"/>
    </row>
    <row r="8377" spans="5:5">
      <c r="E8377" s="3"/>
    </row>
    <row r="8378" spans="5:5">
      <c r="E8378" s="3"/>
    </row>
    <row r="8379" spans="5:5">
      <c r="E8379" s="3"/>
    </row>
    <row r="8380" spans="5:5">
      <c r="E8380" s="3"/>
    </row>
    <row r="8381" spans="5:5">
      <c r="E8381" s="3"/>
    </row>
    <row r="8382" spans="5:5">
      <c r="E8382" s="3"/>
    </row>
    <row r="8383" spans="5:5">
      <c r="E8383" s="3"/>
    </row>
    <row r="8384" spans="5:5">
      <c r="E8384" s="3"/>
    </row>
    <row r="8385" spans="5:5">
      <c r="E8385" s="3"/>
    </row>
    <row r="8386" spans="5:5">
      <c r="E8386" s="3"/>
    </row>
    <row r="8387" spans="5:5">
      <c r="E8387" s="3"/>
    </row>
    <row r="8388" spans="5:5">
      <c r="E8388" s="3"/>
    </row>
    <row r="8389" spans="5:5">
      <c r="E8389" s="3"/>
    </row>
    <row r="8390" spans="5:5">
      <c r="E8390" s="3"/>
    </row>
    <row r="8391" spans="5:5">
      <c r="E8391" s="3"/>
    </row>
    <row r="8392" spans="5:5">
      <c r="E8392" s="3"/>
    </row>
    <row r="8393" spans="5:5">
      <c r="E8393" s="3"/>
    </row>
    <row r="8394" spans="5:5">
      <c r="E8394" s="3"/>
    </row>
    <row r="8395" spans="5:5">
      <c r="E8395" s="3"/>
    </row>
    <row r="8396" spans="5:5">
      <c r="E8396" s="3"/>
    </row>
    <row r="8397" spans="5:5">
      <c r="E8397" s="3"/>
    </row>
    <row r="8398" spans="5:5">
      <c r="E8398" s="3"/>
    </row>
    <row r="8399" spans="5:5">
      <c r="E8399" s="3"/>
    </row>
    <row r="8400" spans="5:5">
      <c r="E8400" s="3"/>
    </row>
    <row r="8401" spans="5:5">
      <c r="E8401" s="3"/>
    </row>
    <row r="8402" spans="5:5">
      <c r="E8402" s="3"/>
    </row>
    <row r="8403" spans="5:5">
      <c r="E8403" s="3"/>
    </row>
    <row r="8404" spans="5:5">
      <c r="E8404" s="3"/>
    </row>
    <row r="8405" spans="5:5">
      <c r="E8405" s="3"/>
    </row>
    <row r="8406" spans="5:5">
      <c r="E8406" s="3"/>
    </row>
    <row r="8407" spans="5:5">
      <c r="E8407" s="3"/>
    </row>
    <row r="8408" spans="5:5">
      <c r="E8408" s="3"/>
    </row>
    <row r="8409" spans="5:5">
      <c r="E8409" s="3"/>
    </row>
    <row r="8410" spans="5:5">
      <c r="E8410" s="3"/>
    </row>
    <row r="8411" spans="5:5">
      <c r="E8411" s="3"/>
    </row>
    <row r="8412" spans="5:5">
      <c r="E8412" s="3"/>
    </row>
    <row r="8413" spans="5:5">
      <c r="E8413" s="3"/>
    </row>
    <row r="8414" spans="5:5">
      <c r="E8414" s="3"/>
    </row>
    <row r="8415" spans="5:5">
      <c r="E8415" s="3"/>
    </row>
    <row r="8416" spans="5:5">
      <c r="E8416" s="3"/>
    </row>
    <row r="8417" spans="5:5">
      <c r="E8417" s="3"/>
    </row>
    <row r="8418" spans="5:5">
      <c r="E8418" s="3"/>
    </row>
    <row r="8419" spans="5:5">
      <c r="E8419" s="3"/>
    </row>
    <row r="8420" spans="5:5">
      <c r="E8420" s="3"/>
    </row>
    <row r="8421" spans="5:5">
      <c r="E8421" s="3"/>
    </row>
    <row r="8422" spans="5:5">
      <c r="E8422" s="3"/>
    </row>
    <row r="8423" spans="5:5">
      <c r="E8423" s="3"/>
    </row>
    <row r="8424" spans="5:5">
      <c r="E8424" s="3"/>
    </row>
    <row r="8425" spans="5:5">
      <c r="E8425" s="3"/>
    </row>
    <row r="8426" spans="5:5">
      <c r="E8426" s="3"/>
    </row>
    <row r="8427" spans="5:5">
      <c r="E8427" s="3"/>
    </row>
    <row r="8428" spans="5:5">
      <c r="E8428" s="3"/>
    </row>
    <row r="8429" spans="5:5">
      <c r="E8429" s="3"/>
    </row>
    <row r="8430" spans="5:5">
      <c r="E8430" s="3"/>
    </row>
    <row r="8431" spans="5:5">
      <c r="E8431" s="3"/>
    </row>
    <row r="8432" spans="5:5">
      <c r="E8432" s="3"/>
    </row>
    <row r="8433" spans="5:5">
      <c r="E8433" s="3"/>
    </row>
    <row r="8434" spans="5:5">
      <c r="E8434" s="3"/>
    </row>
    <row r="8435" spans="5:5">
      <c r="E8435" s="3"/>
    </row>
    <row r="8436" spans="5:5">
      <c r="E8436" s="3"/>
    </row>
    <row r="8437" spans="5:5">
      <c r="E8437" s="3"/>
    </row>
    <row r="8438" spans="5:5">
      <c r="E8438" s="3"/>
    </row>
    <row r="8439" spans="5:5">
      <c r="E8439" s="3"/>
    </row>
    <row r="8440" spans="5:5">
      <c r="E8440" s="3"/>
    </row>
    <row r="8441" spans="5:5">
      <c r="E8441" s="3"/>
    </row>
    <row r="8442" spans="5:5">
      <c r="E8442" s="3"/>
    </row>
    <row r="8443" spans="5:5">
      <c r="E8443" s="3"/>
    </row>
    <row r="8444" spans="5:5">
      <c r="E8444" s="3"/>
    </row>
    <row r="8445" spans="5:5">
      <c r="E8445" s="3"/>
    </row>
    <row r="8446" spans="5:5">
      <c r="E8446" s="3"/>
    </row>
    <row r="8447" spans="5:5">
      <c r="E8447" s="3"/>
    </row>
    <row r="8448" spans="5:5">
      <c r="E8448" s="3"/>
    </row>
    <row r="8449" spans="5:5">
      <c r="E8449" s="3"/>
    </row>
    <row r="8450" spans="5:5">
      <c r="E8450" s="3"/>
    </row>
    <row r="8451" spans="5:5">
      <c r="E8451" s="3"/>
    </row>
    <row r="8452" spans="5:5">
      <c r="E8452" s="3"/>
    </row>
    <row r="8453" spans="5:5">
      <c r="E8453" s="3"/>
    </row>
    <row r="8454" spans="5:5">
      <c r="E8454" s="3"/>
    </row>
    <row r="8455" spans="5:5">
      <c r="E8455" s="3"/>
    </row>
    <row r="8456" spans="5:5">
      <c r="E8456" s="3"/>
    </row>
    <row r="8457" spans="5:5">
      <c r="E8457" s="3"/>
    </row>
    <row r="8458" spans="5:5">
      <c r="E8458" s="3"/>
    </row>
    <row r="8459" spans="5:5">
      <c r="E8459" s="3"/>
    </row>
    <row r="8460" spans="5:5">
      <c r="E8460" s="3"/>
    </row>
    <row r="8461" spans="5:5">
      <c r="E8461" s="3"/>
    </row>
    <row r="8462" spans="5:5">
      <c r="E8462" s="3"/>
    </row>
    <row r="8463" spans="5:5">
      <c r="E8463" s="3"/>
    </row>
    <row r="8464" spans="5:5">
      <c r="E8464" s="3"/>
    </row>
    <row r="8465" spans="5:5">
      <c r="E8465" s="3"/>
    </row>
    <row r="8466" spans="5:5">
      <c r="E8466" s="3"/>
    </row>
    <row r="8467" spans="5:5">
      <c r="E8467" s="3"/>
    </row>
    <row r="8468" spans="5:5">
      <c r="E8468" s="3"/>
    </row>
    <row r="8469" spans="5:5">
      <c r="E8469" s="3"/>
    </row>
    <row r="8470" spans="5:5">
      <c r="E8470" s="3"/>
    </row>
    <row r="8471" spans="5:5">
      <c r="E8471" s="3"/>
    </row>
    <row r="8472" spans="5:5">
      <c r="E8472" s="3"/>
    </row>
    <row r="8473" spans="5:5">
      <c r="E8473" s="3"/>
    </row>
    <row r="8474" spans="5:5">
      <c r="E8474" s="3"/>
    </row>
    <row r="8475" spans="5:5">
      <c r="E8475" s="3"/>
    </row>
    <row r="8476" spans="5:5">
      <c r="E8476" s="3"/>
    </row>
    <row r="8477" spans="5:5">
      <c r="E8477" s="3"/>
    </row>
    <row r="8478" spans="5:5">
      <c r="E8478" s="3"/>
    </row>
    <row r="8479" spans="5:5">
      <c r="E8479" s="3"/>
    </row>
    <row r="8480" spans="5:5">
      <c r="E8480" s="3"/>
    </row>
    <row r="8481" spans="5:5">
      <c r="E8481" s="3"/>
    </row>
    <row r="8482" spans="5:5">
      <c r="E8482" s="3"/>
    </row>
    <row r="8483" spans="5:5">
      <c r="E8483" s="3"/>
    </row>
    <row r="8484" spans="5:5">
      <c r="E8484" s="3"/>
    </row>
    <row r="8485" spans="5:5">
      <c r="E8485" s="3"/>
    </row>
    <row r="8486" spans="5:5">
      <c r="E8486" s="3"/>
    </row>
    <row r="8487" spans="5:5">
      <c r="E8487" s="3"/>
    </row>
    <row r="8488" spans="5:5">
      <c r="E8488" s="3"/>
    </row>
    <row r="8489" spans="5:5">
      <c r="E8489" s="3"/>
    </row>
    <row r="8490" spans="5:5">
      <c r="E8490" s="3"/>
    </row>
    <row r="8491" spans="5:5">
      <c r="E8491" s="3"/>
    </row>
    <row r="8492" spans="5:5">
      <c r="E8492" s="3"/>
    </row>
    <row r="8493" spans="5:5">
      <c r="E8493" s="3"/>
    </row>
    <row r="8494" spans="5:5">
      <c r="E8494" s="3"/>
    </row>
    <row r="8495" spans="5:5">
      <c r="E8495" s="3"/>
    </row>
    <row r="8496" spans="5:5">
      <c r="E8496" s="3"/>
    </row>
    <row r="8497" spans="5:5">
      <c r="E8497" s="3"/>
    </row>
    <row r="8498" spans="5:5">
      <c r="E8498" s="3"/>
    </row>
    <row r="8499" spans="5:5">
      <c r="E8499" s="3"/>
    </row>
    <row r="8500" spans="5:5">
      <c r="E8500" s="3"/>
    </row>
    <row r="8501" spans="5:5">
      <c r="E8501" s="3"/>
    </row>
    <row r="8502" spans="5:5">
      <c r="E8502" s="3"/>
    </row>
    <row r="8503" spans="5:5">
      <c r="E8503" s="3"/>
    </row>
    <row r="8504" spans="5:5">
      <c r="E8504" s="3"/>
    </row>
    <row r="8505" spans="5:5">
      <c r="E8505" s="3"/>
    </row>
    <row r="8506" spans="5:5">
      <c r="E8506" s="3"/>
    </row>
    <row r="8507" spans="5:5">
      <c r="E8507" s="3"/>
    </row>
    <row r="8508" spans="5:5">
      <c r="E8508" s="3"/>
    </row>
    <row r="8509" spans="5:5">
      <c r="E8509" s="3"/>
    </row>
    <row r="8510" spans="5:5">
      <c r="E8510" s="3"/>
    </row>
    <row r="8511" spans="5:5">
      <c r="E8511" s="3"/>
    </row>
    <row r="8512" spans="5:5">
      <c r="E8512" s="3"/>
    </row>
    <row r="8513" spans="5:5">
      <c r="E8513" s="3"/>
    </row>
    <row r="8514" spans="5:5">
      <c r="E8514" s="3"/>
    </row>
    <row r="8515" spans="5:5">
      <c r="E8515" s="3"/>
    </row>
    <row r="8516" spans="5:5">
      <c r="E8516" s="3"/>
    </row>
    <row r="8517" spans="5:5">
      <c r="E8517" s="3"/>
    </row>
    <row r="8518" spans="5:5">
      <c r="E8518" s="3"/>
    </row>
    <row r="8519" spans="5:5">
      <c r="E8519" s="3"/>
    </row>
    <row r="8520" spans="5:5">
      <c r="E8520" s="3"/>
    </row>
    <row r="8521" spans="5:5">
      <c r="E8521" s="3"/>
    </row>
    <row r="8522" spans="5:5">
      <c r="E8522" s="3"/>
    </row>
    <row r="8523" spans="5:5">
      <c r="E8523" s="3"/>
    </row>
    <row r="8524" spans="5:5">
      <c r="E8524" s="3"/>
    </row>
    <row r="8525" spans="5:5">
      <c r="E8525" s="3"/>
    </row>
    <row r="8526" spans="5:5">
      <c r="E8526" s="3"/>
    </row>
    <row r="8527" spans="5:5">
      <c r="E8527" s="3"/>
    </row>
    <row r="8528" spans="5:5">
      <c r="E8528" s="3"/>
    </row>
    <row r="8529" spans="5:5">
      <c r="E8529" s="3"/>
    </row>
    <row r="8530" spans="5:5">
      <c r="E8530" s="3"/>
    </row>
    <row r="8531" spans="5:5">
      <c r="E8531" s="3"/>
    </row>
    <row r="8532" spans="5:5">
      <c r="E8532" s="3"/>
    </row>
    <row r="8533" spans="5:5">
      <c r="E8533" s="3"/>
    </row>
    <row r="8534" spans="5:5">
      <c r="E8534" s="3"/>
    </row>
    <row r="8535" spans="5:5">
      <c r="E8535" s="3"/>
    </row>
    <row r="8536" spans="5:5">
      <c r="E8536" s="3"/>
    </row>
    <row r="8537" spans="5:5">
      <c r="E8537" s="3"/>
    </row>
    <row r="8538" spans="5:5">
      <c r="E8538" s="3"/>
    </row>
    <row r="8539" spans="5:5">
      <c r="E8539" s="3"/>
    </row>
    <row r="8540" spans="5:5">
      <c r="E8540" s="3"/>
    </row>
    <row r="8541" spans="5:5">
      <c r="E8541" s="3"/>
    </row>
    <row r="8542" spans="5:5">
      <c r="E8542" s="3"/>
    </row>
    <row r="8543" spans="5:5">
      <c r="E8543" s="3"/>
    </row>
    <row r="8544" spans="5:5">
      <c r="E8544" s="3"/>
    </row>
    <row r="8545" spans="5:5">
      <c r="E8545" s="3"/>
    </row>
    <row r="8546" spans="5:5">
      <c r="E8546" s="3"/>
    </row>
    <row r="8547" spans="5:5">
      <c r="E8547" s="3"/>
    </row>
    <row r="8548" spans="5:5">
      <c r="E8548" s="3"/>
    </row>
    <row r="8549" spans="5:5">
      <c r="E8549" s="3"/>
    </row>
    <row r="8550" spans="5:5">
      <c r="E8550" s="3"/>
    </row>
    <row r="8551" spans="5:5">
      <c r="E8551" s="3"/>
    </row>
    <row r="8552" spans="5:5">
      <c r="E8552" s="3"/>
    </row>
    <row r="8553" spans="5:5">
      <c r="E8553" s="3"/>
    </row>
    <row r="8554" spans="5:5">
      <c r="E8554" s="3"/>
    </row>
    <row r="8555" spans="5:5">
      <c r="E8555" s="3"/>
    </row>
    <row r="8556" spans="5:5">
      <c r="E8556" s="3"/>
    </row>
    <row r="8557" spans="5:5">
      <c r="E8557" s="3"/>
    </row>
    <row r="8558" spans="5:5">
      <c r="E8558" s="3"/>
    </row>
    <row r="8559" spans="5:5">
      <c r="E8559" s="3"/>
    </row>
    <row r="8560" spans="5:5">
      <c r="E8560" s="3"/>
    </row>
    <row r="8561" spans="5:5">
      <c r="E8561" s="3"/>
    </row>
    <row r="8562" spans="5:5">
      <c r="E8562" s="3"/>
    </row>
    <row r="8563" spans="5:5">
      <c r="E8563" s="3"/>
    </row>
    <row r="8564" spans="5:5">
      <c r="E8564" s="3"/>
    </row>
    <row r="8565" spans="5:5">
      <c r="E8565" s="3"/>
    </row>
    <row r="8566" spans="5:5">
      <c r="E8566" s="3"/>
    </row>
    <row r="8567" spans="5:5">
      <c r="E8567" s="3"/>
    </row>
    <row r="8568" spans="5:5">
      <c r="E8568" s="3"/>
    </row>
    <row r="8569" spans="5:5">
      <c r="E8569" s="3"/>
    </row>
    <row r="8570" spans="5:5">
      <c r="E8570" s="3"/>
    </row>
    <row r="8571" spans="5:5">
      <c r="E8571" s="3"/>
    </row>
    <row r="8572" spans="5:5">
      <c r="E8572" s="3"/>
    </row>
    <row r="8573" spans="5:5">
      <c r="E8573" s="3"/>
    </row>
    <row r="8574" spans="5:5">
      <c r="E8574" s="3"/>
    </row>
    <row r="8575" spans="5:5">
      <c r="E8575" s="3"/>
    </row>
    <row r="8576" spans="5:5">
      <c r="E8576" s="3"/>
    </row>
    <row r="8577" spans="5:5">
      <c r="E8577" s="3"/>
    </row>
    <row r="8578" spans="5:5">
      <c r="E8578" s="3"/>
    </row>
    <row r="8579" spans="5:5">
      <c r="E8579" s="3"/>
    </row>
    <row r="8580" spans="5:5">
      <c r="E8580" s="3"/>
    </row>
    <row r="8581" spans="5:5">
      <c r="E8581" s="3"/>
    </row>
    <row r="8582" spans="5:5">
      <c r="E8582" s="3"/>
    </row>
    <row r="8583" spans="5:5">
      <c r="E8583" s="3"/>
    </row>
    <row r="8584" spans="5:5">
      <c r="E8584" s="3"/>
    </row>
    <row r="8585" spans="5:5">
      <c r="E8585" s="3"/>
    </row>
    <row r="8586" spans="5:5">
      <c r="E8586" s="3"/>
    </row>
    <row r="8587" spans="5:5">
      <c r="E8587" s="3"/>
    </row>
    <row r="8588" spans="5:5">
      <c r="E8588" s="3"/>
    </row>
    <row r="8589" spans="5:5">
      <c r="E8589" s="3"/>
    </row>
    <row r="8590" spans="5:5">
      <c r="E8590" s="3"/>
    </row>
    <row r="8591" spans="5:5">
      <c r="E8591" s="3"/>
    </row>
    <row r="8592" spans="5:5">
      <c r="E8592" s="3"/>
    </row>
    <row r="8593" spans="5:5">
      <c r="E8593" s="3"/>
    </row>
    <row r="8594" spans="5:5">
      <c r="E8594" s="3"/>
    </row>
    <row r="8595" spans="5:5">
      <c r="E8595" s="3"/>
    </row>
    <row r="8596" spans="5:5">
      <c r="E8596" s="3"/>
    </row>
    <row r="8597" spans="5:5">
      <c r="E8597" s="3"/>
    </row>
    <row r="8598" spans="5:5">
      <c r="E8598" s="3"/>
    </row>
    <row r="8599" spans="5:5">
      <c r="E8599" s="3"/>
    </row>
    <row r="8600" spans="5:5">
      <c r="E8600" s="3"/>
    </row>
    <row r="8601" spans="5:5">
      <c r="E8601" s="3"/>
    </row>
    <row r="8602" spans="5:5">
      <c r="E8602" s="3"/>
    </row>
    <row r="8603" spans="5:5">
      <c r="E8603" s="3"/>
    </row>
    <row r="8604" spans="5:5">
      <c r="E8604" s="3"/>
    </row>
    <row r="8605" spans="5:5">
      <c r="E8605" s="3"/>
    </row>
    <row r="8606" spans="5:5">
      <c r="E8606" s="3"/>
    </row>
    <row r="8607" spans="5:5">
      <c r="E8607" s="3"/>
    </row>
    <row r="8608" spans="5:5">
      <c r="E8608" s="3"/>
    </row>
    <row r="8609" spans="5:5">
      <c r="E8609" s="3"/>
    </row>
    <row r="8610" spans="5:5">
      <c r="E8610" s="3"/>
    </row>
    <row r="8611" spans="5:5">
      <c r="E8611" s="3"/>
    </row>
    <row r="8612" spans="5:5">
      <c r="E8612" s="3"/>
    </row>
    <row r="8613" spans="5:5">
      <c r="E8613" s="3"/>
    </row>
    <row r="8614" spans="5:5">
      <c r="E8614" s="3"/>
    </row>
    <row r="8615" spans="5:5">
      <c r="E8615" s="3"/>
    </row>
    <row r="8616" spans="5:5">
      <c r="E8616" s="3"/>
    </row>
    <row r="8617" spans="5:5">
      <c r="E8617" s="3"/>
    </row>
    <row r="8618" spans="5:5">
      <c r="E8618" s="3"/>
    </row>
    <row r="8619" spans="5:5">
      <c r="E8619" s="3"/>
    </row>
    <row r="8620" spans="5:5">
      <c r="E8620" s="3"/>
    </row>
    <row r="8621" spans="5:5">
      <c r="E8621" s="3"/>
    </row>
    <row r="8622" spans="5:5">
      <c r="E8622" s="3"/>
    </row>
    <row r="8623" spans="5:5">
      <c r="E8623" s="3"/>
    </row>
    <row r="8624" spans="5:5">
      <c r="E8624" s="3"/>
    </row>
    <row r="8625" spans="5:5">
      <c r="E8625" s="3"/>
    </row>
    <row r="8626" spans="5:5">
      <c r="E8626" s="3"/>
    </row>
    <row r="8627" spans="5:5">
      <c r="E8627" s="3"/>
    </row>
    <row r="8628" spans="5:5">
      <c r="E8628" s="3"/>
    </row>
    <row r="8629" spans="5:5">
      <c r="E8629" s="3"/>
    </row>
    <row r="8630" spans="5:5">
      <c r="E8630" s="3"/>
    </row>
    <row r="8631" spans="5:5">
      <c r="E8631" s="3"/>
    </row>
    <row r="8632" spans="5:5">
      <c r="E8632" s="3"/>
    </row>
    <row r="8633" spans="5:5">
      <c r="E8633" s="3"/>
    </row>
    <row r="8634" spans="5:5">
      <c r="E8634" s="3"/>
    </row>
    <row r="8635" spans="5:5">
      <c r="E8635" s="3"/>
    </row>
    <row r="8636" spans="5:5">
      <c r="E8636" s="3"/>
    </row>
    <row r="8637" spans="5:5">
      <c r="E8637" s="3"/>
    </row>
    <row r="8638" spans="5:5">
      <c r="E8638" s="3"/>
    </row>
    <row r="8639" spans="5:5">
      <c r="E8639" s="3"/>
    </row>
    <row r="8640" spans="5:5">
      <c r="E8640" s="3"/>
    </row>
    <row r="8641" spans="5:5">
      <c r="E8641" s="3"/>
    </row>
    <row r="8642" spans="5:5">
      <c r="E8642" s="3"/>
    </row>
    <row r="8643" spans="5:5">
      <c r="E8643" s="3"/>
    </row>
    <row r="8644" spans="5:5">
      <c r="E8644" s="3"/>
    </row>
    <row r="8645" spans="5:5">
      <c r="E8645" s="3"/>
    </row>
    <row r="8646" spans="5:5">
      <c r="E8646" s="3"/>
    </row>
    <row r="8647" spans="5:5">
      <c r="E8647" s="3"/>
    </row>
    <row r="8648" spans="5:5">
      <c r="E8648" s="3"/>
    </row>
    <row r="8649" spans="5:5">
      <c r="E8649" s="3"/>
    </row>
    <row r="8650" spans="5:5">
      <c r="E8650" s="3"/>
    </row>
    <row r="8651" spans="5:5">
      <c r="E8651" s="3"/>
    </row>
    <row r="8652" spans="5:5">
      <c r="E8652" s="3"/>
    </row>
    <row r="8653" spans="5:5">
      <c r="E8653" s="3"/>
    </row>
    <row r="8654" spans="5:5">
      <c r="E8654" s="3"/>
    </row>
    <row r="8655" spans="5:5">
      <c r="E8655" s="3"/>
    </row>
    <row r="8656" spans="5:5">
      <c r="E8656" s="3"/>
    </row>
    <row r="8657" spans="5:5">
      <c r="E8657" s="3"/>
    </row>
    <row r="8658" spans="5:5">
      <c r="E8658" s="3"/>
    </row>
    <row r="8659" spans="5:5">
      <c r="E8659" s="3"/>
    </row>
    <row r="8660" spans="5:5">
      <c r="E8660" s="3"/>
    </row>
    <row r="8661" spans="5:5">
      <c r="E8661" s="3"/>
    </row>
    <row r="8662" spans="5:5">
      <c r="E8662" s="3"/>
    </row>
    <row r="8663" spans="5:5">
      <c r="E8663" s="3"/>
    </row>
    <row r="8664" spans="5:5">
      <c r="E8664" s="3"/>
    </row>
    <row r="8665" spans="5:5">
      <c r="E8665" s="3"/>
    </row>
    <row r="8666" spans="5:5">
      <c r="E8666" s="3"/>
    </row>
    <row r="8667" spans="5:5">
      <c r="E8667" s="3"/>
    </row>
    <row r="8668" spans="5:5">
      <c r="E8668" s="3"/>
    </row>
    <row r="8669" spans="5:5">
      <c r="E8669" s="3"/>
    </row>
    <row r="8670" spans="5:5">
      <c r="E8670" s="3"/>
    </row>
    <row r="8671" spans="5:5">
      <c r="E8671" s="3"/>
    </row>
    <row r="8672" spans="5:5">
      <c r="E8672" s="3"/>
    </row>
    <row r="8673" spans="5:5">
      <c r="E8673" s="3"/>
    </row>
    <row r="8674" spans="5:5">
      <c r="E8674" s="3"/>
    </row>
    <row r="8675" spans="5:5">
      <c r="E8675" s="3"/>
    </row>
    <row r="8676" spans="5:5">
      <c r="E8676" s="3"/>
    </row>
    <row r="8677" spans="5:5">
      <c r="E8677" s="3"/>
    </row>
    <row r="8678" spans="5:5">
      <c r="E8678" s="3"/>
    </row>
    <row r="8679" spans="5:5">
      <c r="E8679" s="3"/>
    </row>
    <row r="8680" spans="5:5">
      <c r="E8680" s="3"/>
    </row>
    <row r="8681" spans="5:5">
      <c r="E8681" s="3"/>
    </row>
    <row r="8682" spans="5:5">
      <c r="E8682" s="3"/>
    </row>
    <row r="8683" spans="5:5">
      <c r="E8683" s="3"/>
    </row>
    <row r="8684" spans="5:5">
      <c r="E8684" s="3"/>
    </row>
    <row r="8685" spans="5:5">
      <c r="E8685" s="3"/>
    </row>
    <row r="8686" spans="5:5">
      <c r="E8686" s="3"/>
    </row>
    <row r="8687" spans="5:5">
      <c r="E8687" s="3"/>
    </row>
    <row r="8688" spans="5:5">
      <c r="E8688" s="3"/>
    </row>
    <row r="8689" spans="5:5">
      <c r="E8689" s="3"/>
    </row>
    <row r="8690" spans="5:5">
      <c r="E8690" s="3"/>
    </row>
    <row r="8691" spans="5:5">
      <c r="E8691" s="3"/>
    </row>
    <row r="8692" spans="5:5">
      <c r="E8692" s="3"/>
    </row>
    <row r="8693" spans="5:5">
      <c r="E8693" s="3"/>
    </row>
    <row r="8694" spans="5:5">
      <c r="E8694" s="3"/>
    </row>
    <row r="8695" spans="5:5">
      <c r="E8695" s="3"/>
    </row>
    <row r="8696" spans="5:5">
      <c r="E8696" s="3"/>
    </row>
    <row r="8697" spans="5:5">
      <c r="E8697" s="3"/>
    </row>
    <row r="8698" spans="5:5">
      <c r="E8698" s="3"/>
    </row>
    <row r="8699" spans="5:5">
      <c r="E8699" s="3"/>
    </row>
    <row r="8700" spans="5:5">
      <c r="E8700" s="3"/>
    </row>
    <row r="8701" spans="5:5">
      <c r="E8701" s="3"/>
    </row>
    <row r="8702" spans="5:5">
      <c r="E8702" s="3"/>
    </row>
    <row r="8703" spans="5:5">
      <c r="E8703" s="3"/>
    </row>
    <row r="8704" spans="5:5">
      <c r="E8704" s="3"/>
    </row>
    <row r="8705" spans="5:5">
      <c r="E8705" s="3"/>
    </row>
    <row r="8706" spans="5:5">
      <c r="E8706" s="3"/>
    </row>
    <row r="8707" spans="5:5">
      <c r="E8707" s="3"/>
    </row>
    <row r="8708" spans="5:5">
      <c r="E8708" s="3"/>
    </row>
    <row r="8709" spans="5:5">
      <c r="E8709" s="3"/>
    </row>
    <row r="8710" spans="5:5">
      <c r="E8710" s="3"/>
    </row>
    <row r="8711" spans="5:5">
      <c r="E8711" s="3"/>
    </row>
    <row r="8712" spans="5:5">
      <c r="E8712" s="3"/>
    </row>
    <row r="8713" spans="5:5">
      <c r="E8713" s="3"/>
    </row>
    <row r="8714" spans="5:5">
      <c r="E8714" s="3"/>
    </row>
    <row r="8715" spans="5:5">
      <c r="E8715" s="3"/>
    </row>
    <row r="8716" spans="5:5">
      <c r="E8716" s="3"/>
    </row>
    <row r="8717" spans="5:5">
      <c r="E8717" s="3"/>
    </row>
    <row r="8718" spans="5:5">
      <c r="E8718" s="3"/>
    </row>
    <row r="8719" spans="5:5">
      <c r="E8719" s="3"/>
    </row>
    <row r="8720" spans="5:5">
      <c r="E8720" s="3"/>
    </row>
    <row r="8721" spans="5:5">
      <c r="E8721" s="3"/>
    </row>
    <row r="8722" spans="5:5">
      <c r="E8722" s="3"/>
    </row>
    <row r="8723" spans="5:5">
      <c r="E8723" s="3"/>
    </row>
    <row r="8724" spans="5:5">
      <c r="E8724" s="3"/>
    </row>
    <row r="8725" spans="5:5">
      <c r="E8725" s="3"/>
    </row>
    <row r="8726" spans="5:5">
      <c r="E8726" s="3"/>
    </row>
    <row r="8727" spans="5:5">
      <c r="E8727" s="3"/>
    </row>
    <row r="8728" spans="5:5">
      <c r="E8728" s="3"/>
    </row>
    <row r="8729" spans="5:5">
      <c r="E8729" s="3"/>
    </row>
    <row r="8730" spans="5:5">
      <c r="E8730" s="3"/>
    </row>
    <row r="8731" spans="5:5">
      <c r="E8731" s="3"/>
    </row>
    <row r="8732" spans="5:5">
      <c r="E8732" s="3"/>
    </row>
    <row r="8733" spans="5:5">
      <c r="E8733" s="3"/>
    </row>
    <row r="8734" spans="5:5">
      <c r="E8734" s="3"/>
    </row>
    <row r="8735" spans="5:5">
      <c r="E8735" s="3"/>
    </row>
    <row r="8736" spans="5:5">
      <c r="E8736" s="3"/>
    </row>
    <row r="8737" spans="5:5">
      <c r="E8737" s="3"/>
    </row>
    <row r="8738" spans="5:5">
      <c r="E8738" s="3"/>
    </row>
    <row r="8739" spans="5:5">
      <c r="E8739" s="3"/>
    </row>
    <row r="8740" spans="5:5">
      <c r="E8740" s="3"/>
    </row>
    <row r="8741" spans="5:5">
      <c r="E8741" s="3"/>
    </row>
    <row r="8742" spans="5:5">
      <c r="E8742" s="3"/>
    </row>
    <row r="8743" spans="5:5">
      <c r="E8743" s="3"/>
    </row>
    <row r="8744" spans="5:5">
      <c r="E8744" s="3"/>
    </row>
    <row r="8745" spans="5:5">
      <c r="E8745" s="3"/>
    </row>
    <row r="8746" spans="5:5">
      <c r="E8746" s="3"/>
    </row>
    <row r="8747" spans="5:5">
      <c r="E8747" s="3"/>
    </row>
    <row r="8748" spans="5:5">
      <c r="E8748" s="3"/>
    </row>
    <row r="8749" spans="5:5">
      <c r="E8749" s="3"/>
    </row>
    <row r="8750" spans="5:5">
      <c r="E8750" s="3"/>
    </row>
    <row r="8751" spans="5:5">
      <c r="E8751" s="3"/>
    </row>
    <row r="8752" spans="5:5">
      <c r="E8752" s="3"/>
    </row>
    <row r="8753" spans="5:5">
      <c r="E8753" s="3"/>
    </row>
    <row r="8754" spans="5:5">
      <c r="E8754" s="3"/>
    </row>
    <row r="8755" spans="5:5">
      <c r="E8755" s="3"/>
    </row>
    <row r="8756" spans="5:5">
      <c r="E8756" s="3"/>
    </row>
    <row r="8757" spans="5:5">
      <c r="E8757" s="3"/>
    </row>
    <row r="8758" spans="5:5">
      <c r="E8758" s="3"/>
    </row>
    <row r="8759" spans="5:5">
      <c r="E8759" s="3"/>
    </row>
    <row r="8760" spans="5:5">
      <c r="E8760" s="3"/>
    </row>
    <row r="8761" spans="5:5">
      <c r="E8761" s="3"/>
    </row>
    <row r="8762" spans="5:5">
      <c r="E8762" s="3"/>
    </row>
    <row r="8763" spans="5:5">
      <c r="E8763" s="3"/>
    </row>
    <row r="8764" spans="5:5">
      <c r="E8764" s="3"/>
    </row>
    <row r="8765" spans="5:5">
      <c r="E8765" s="3"/>
    </row>
    <row r="8766" spans="5:5">
      <c r="E8766" s="3"/>
    </row>
    <row r="8767" spans="5:5">
      <c r="E8767" s="3"/>
    </row>
    <row r="8768" spans="5:5">
      <c r="E8768" s="3"/>
    </row>
    <row r="8769" spans="5:5">
      <c r="E8769" s="3"/>
    </row>
    <row r="8770" spans="5:5">
      <c r="E8770" s="3"/>
    </row>
    <row r="8771" spans="5:5">
      <c r="E8771" s="3"/>
    </row>
    <row r="8772" spans="5:5">
      <c r="E8772" s="3"/>
    </row>
    <row r="8773" spans="5:5">
      <c r="E8773" s="3"/>
    </row>
    <row r="8774" spans="5:5">
      <c r="E8774" s="3"/>
    </row>
    <row r="8775" spans="5:5">
      <c r="E8775" s="3"/>
    </row>
    <row r="8776" spans="5:5">
      <c r="E8776" s="3"/>
    </row>
    <row r="8777" spans="5:5">
      <c r="E8777" s="3"/>
    </row>
    <row r="8778" spans="5:5">
      <c r="E8778" s="3"/>
    </row>
    <row r="8779" spans="5:5">
      <c r="E8779" s="3"/>
    </row>
    <row r="8780" spans="5:5">
      <c r="E8780" s="3"/>
    </row>
    <row r="8781" spans="5:5">
      <c r="E8781" s="3"/>
    </row>
    <row r="8782" spans="5:5">
      <c r="E8782" s="3"/>
    </row>
    <row r="8783" spans="5:5">
      <c r="E8783" s="3"/>
    </row>
    <row r="8784" spans="5:5">
      <c r="E8784" s="3"/>
    </row>
    <row r="8785" spans="5:5">
      <c r="E8785" s="3"/>
    </row>
    <row r="8786" spans="5:5">
      <c r="E8786" s="3"/>
    </row>
    <row r="8787" spans="5:5">
      <c r="E8787" s="3"/>
    </row>
    <row r="8788" spans="5:5">
      <c r="E8788" s="3"/>
    </row>
    <row r="8789" spans="5:5">
      <c r="E8789" s="3"/>
    </row>
    <row r="8790" spans="5:5">
      <c r="E8790" s="3"/>
    </row>
    <row r="8791" spans="5:5">
      <c r="E8791" s="3"/>
    </row>
    <row r="8792" spans="5:5">
      <c r="E8792" s="3"/>
    </row>
    <row r="8793" spans="5:5">
      <c r="E8793" s="3"/>
    </row>
    <row r="8794" spans="5:5">
      <c r="E8794" s="3"/>
    </row>
    <row r="8795" spans="5:5">
      <c r="E8795" s="3"/>
    </row>
    <row r="8796" spans="5:5">
      <c r="E8796" s="3"/>
    </row>
    <row r="8797" spans="5:5">
      <c r="E8797" s="3"/>
    </row>
    <row r="8798" spans="5:5">
      <c r="E8798" s="3"/>
    </row>
    <row r="8799" spans="5:5">
      <c r="E8799" s="3"/>
    </row>
    <row r="8800" spans="5:5">
      <c r="E8800" s="3"/>
    </row>
    <row r="8801" spans="5:5">
      <c r="E8801" s="3"/>
    </row>
    <row r="8802" spans="5:5">
      <c r="E8802" s="3"/>
    </row>
    <row r="8803" spans="5:5">
      <c r="E8803" s="3"/>
    </row>
    <row r="8804" spans="5:5">
      <c r="E8804" s="3"/>
    </row>
    <row r="8805" spans="5:5">
      <c r="E8805" s="3"/>
    </row>
    <row r="8806" spans="5:5">
      <c r="E8806" s="3"/>
    </row>
    <row r="8807" spans="5:5">
      <c r="E8807" s="3"/>
    </row>
    <row r="8808" spans="5:5">
      <c r="E8808" s="3"/>
    </row>
    <row r="8809" spans="5:5">
      <c r="E8809" s="3"/>
    </row>
    <row r="8810" spans="5:5">
      <c r="E8810" s="3"/>
    </row>
    <row r="8811" spans="5:5">
      <c r="E8811" s="3"/>
    </row>
    <row r="8812" spans="5:5">
      <c r="E8812" s="3"/>
    </row>
    <row r="8813" spans="5:5">
      <c r="E8813" s="3"/>
    </row>
    <row r="8814" spans="5:5">
      <c r="E8814" s="3"/>
    </row>
    <row r="8815" spans="5:5">
      <c r="E8815" s="3"/>
    </row>
    <row r="8816" spans="5:5">
      <c r="E8816" s="3"/>
    </row>
    <row r="8817" spans="5:5">
      <c r="E8817" s="3"/>
    </row>
    <row r="8818" spans="5:5">
      <c r="E8818" s="3"/>
    </row>
    <row r="8819" spans="5:5">
      <c r="E8819" s="3"/>
    </row>
    <row r="8820" spans="5:5">
      <c r="E8820" s="3"/>
    </row>
    <row r="8821" spans="5:5">
      <c r="E8821" s="3"/>
    </row>
    <row r="8822" spans="5:5">
      <c r="E8822" s="3"/>
    </row>
    <row r="8823" spans="5:5">
      <c r="E8823" s="3"/>
    </row>
    <row r="8824" spans="5:5">
      <c r="E8824" s="3"/>
    </row>
    <row r="8825" spans="5:5">
      <c r="E8825" s="3"/>
    </row>
    <row r="8826" spans="5:5">
      <c r="E8826" s="3"/>
    </row>
    <row r="8827" spans="5:5">
      <c r="E8827" s="3"/>
    </row>
    <row r="8828" spans="5:5">
      <c r="E8828" s="3"/>
    </row>
    <row r="8829" spans="5:5">
      <c r="E8829" s="3"/>
    </row>
    <row r="8830" spans="5:5">
      <c r="E8830" s="3"/>
    </row>
    <row r="8831" spans="5:5">
      <c r="E8831" s="3"/>
    </row>
    <row r="8832" spans="5:5">
      <c r="E8832" s="3"/>
    </row>
    <row r="8833" spans="5:5">
      <c r="E8833" s="3"/>
    </row>
    <row r="8834" spans="5:5">
      <c r="E8834" s="3"/>
    </row>
    <row r="8835" spans="5:5">
      <c r="E8835" s="3"/>
    </row>
    <row r="8836" spans="5:5">
      <c r="E8836" s="3"/>
    </row>
    <row r="8837" spans="5:5">
      <c r="E8837" s="3"/>
    </row>
    <row r="8838" spans="5:5">
      <c r="E8838" s="3"/>
    </row>
    <row r="8839" spans="5:5">
      <c r="E8839" s="3"/>
    </row>
    <row r="8840" spans="5:5">
      <c r="E8840" s="3"/>
    </row>
    <row r="8841" spans="5:5">
      <c r="E8841" s="3"/>
    </row>
    <row r="8842" spans="5:5">
      <c r="E8842" s="3"/>
    </row>
    <row r="8843" spans="5:5">
      <c r="E8843" s="3"/>
    </row>
    <row r="8844" spans="5:5">
      <c r="E8844" s="3"/>
    </row>
    <row r="8845" spans="5:5">
      <c r="E8845" s="3"/>
    </row>
    <row r="8846" spans="5:5">
      <c r="E8846" s="3"/>
    </row>
    <row r="8847" spans="5:5">
      <c r="E8847" s="3"/>
    </row>
    <row r="8848" spans="5:5">
      <c r="E8848" s="3"/>
    </row>
    <row r="8849" spans="5:5">
      <c r="E8849" s="3"/>
    </row>
    <row r="8850" spans="5:5">
      <c r="E8850" s="3"/>
    </row>
    <row r="8851" spans="5:5">
      <c r="E8851" s="3"/>
    </row>
    <row r="8852" spans="5:5">
      <c r="E8852" s="3"/>
    </row>
    <row r="8853" spans="5:5">
      <c r="E8853" s="3"/>
    </row>
    <row r="8854" spans="5:5">
      <c r="E8854" s="3"/>
    </row>
    <row r="8855" spans="5:5">
      <c r="E8855" s="3"/>
    </row>
    <row r="8856" spans="5:5">
      <c r="E8856" s="3"/>
    </row>
    <row r="8857" spans="5:5">
      <c r="E8857" s="3"/>
    </row>
    <row r="8858" spans="5:5">
      <c r="E8858" s="3"/>
    </row>
    <row r="8859" spans="5:5">
      <c r="E8859" s="3"/>
    </row>
    <row r="8860" spans="5:5">
      <c r="E8860" s="3"/>
    </row>
    <row r="8861" spans="5:5">
      <c r="E8861" s="3"/>
    </row>
    <row r="8862" spans="5:5">
      <c r="E8862" s="3"/>
    </row>
    <row r="8863" spans="5:5">
      <c r="E8863" s="3"/>
    </row>
    <row r="8864" spans="5:5">
      <c r="E8864" s="3"/>
    </row>
    <row r="8865" spans="5:5">
      <c r="E8865" s="3"/>
    </row>
    <row r="8866" spans="5:5">
      <c r="E8866" s="3"/>
    </row>
    <row r="8867" spans="5:5">
      <c r="E8867" s="3"/>
    </row>
    <row r="8868" spans="5:5">
      <c r="E8868" s="3"/>
    </row>
    <row r="8869" spans="5:5">
      <c r="E8869" s="3"/>
    </row>
    <row r="8870" spans="5:5">
      <c r="E8870" s="3"/>
    </row>
    <row r="8871" spans="5:5">
      <c r="E8871" s="3"/>
    </row>
    <row r="8872" spans="5:5">
      <c r="E8872" s="3"/>
    </row>
    <row r="8873" spans="5:5">
      <c r="E8873" s="3"/>
    </row>
    <row r="8874" spans="5:5">
      <c r="E8874" s="3"/>
    </row>
    <row r="8875" spans="5:5">
      <c r="E8875" s="3"/>
    </row>
    <row r="8876" spans="5:5">
      <c r="E8876" s="3"/>
    </row>
    <row r="8877" spans="5:5">
      <c r="E8877" s="3"/>
    </row>
    <row r="8878" spans="5:5">
      <c r="E8878" s="3"/>
    </row>
    <row r="8879" spans="5:5">
      <c r="E8879" s="3"/>
    </row>
    <row r="8880" spans="5:5">
      <c r="E8880" s="3"/>
    </row>
    <row r="8881" spans="5:5">
      <c r="E8881" s="3"/>
    </row>
    <row r="8882" spans="5:5">
      <c r="E8882" s="3"/>
    </row>
    <row r="8883" spans="5:5">
      <c r="E8883" s="3"/>
    </row>
    <row r="8884" spans="5:5">
      <c r="E8884" s="3"/>
    </row>
    <row r="8885" spans="5:5">
      <c r="E8885" s="3"/>
    </row>
    <row r="8886" spans="5:5">
      <c r="E8886" s="3"/>
    </row>
    <row r="8887" spans="5:5">
      <c r="E8887" s="3"/>
    </row>
    <row r="8888" spans="5:5">
      <c r="E8888" s="3"/>
    </row>
    <row r="8889" spans="5:5">
      <c r="E8889" s="3"/>
    </row>
    <row r="8890" spans="5:5">
      <c r="E8890" s="3"/>
    </row>
    <row r="8891" spans="5:5">
      <c r="E8891" s="3"/>
    </row>
    <row r="8892" spans="5:5">
      <c r="E8892" s="3"/>
    </row>
    <row r="8893" spans="5:5">
      <c r="E8893" s="3"/>
    </row>
    <row r="8894" spans="5:5">
      <c r="E8894" s="3"/>
    </row>
    <row r="8895" spans="5:5">
      <c r="E8895" s="3"/>
    </row>
    <row r="8896" spans="5:5">
      <c r="E8896" s="3"/>
    </row>
    <row r="8897" spans="5:5">
      <c r="E8897" s="3"/>
    </row>
    <row r="8898" spans="5:5">
      <c r="E8898" s="3"/>
    </row>
    <row r="8899" spans="5:5">
      <c r="E8899" s="3"/>
    </row>
    <row r="8900" spans="5:5">
      <c r="E8900" s="3"/>
    </row>
    <row r="8901" spans="5:5">
      <c r="E8901" s="3"/>
    </row>
    <row r="8902" spans="5:5">
      <c r="E8902" s="3"/>
    </row>
    <row r="8903" spans="5:5">
      <c r="E8903" s="3"/>
    </row>
    <row r="8904" spans="5:5">
      <c r="E8904" s="3"/>
    </row>
    <row r="8905" spans="5:5">
      <c r="E8905" s="3"/>
    </row>
    <row r="8906" spans="5:5">
      <c r="E8906" s="3"/>
    </row>
    <row r="8907" spans="5:5">
      <c r="E8907" s="3"/>
    </row>
    <row r="8908" spans="5:5">
      <c r="E8908" s="3"/>
    </row>
    <row r="8909" spans="5:5">
      <c r="E8909" s="3"/>
    </row>
    <row r="8910" spans="5:5">
      <c r="E8910" s="3"/>
    </row>
    <row r="8911" spans="5:5">
      <c r="E8911" s="3"/>
    </row>
    <row r="8912" spans="5:5">
      <c r="E8912" s="3"/>
    </row>
    <row r="8913" spans="5:5">
      <c r="E8913" s="3"/>
    </row>
    <row r="8914" spans="5:5">
      <c r="E8914" s="3"/>
    </row>
    <row r="8915" spans="5:5">
      <c r="E8915" s="3"/>
    </row>
    <row r="8916" spans="5:5">
      <c r="E8916" s="3"/>
    </row>
    <row r="8917" spans="5:5">
      <c r="E8917" s="3"/>
    </row>
    <row r="8918" spans="5:5">
      <c r="E8918" s="3"/>
    </row>
    <row r="8919" spans="5:5">
      <c r="E8919" s="3"/>
    </row>
    <row r="8920" spans="5:5">
      <c r="E8920" s="3"/>
    </row>
    <row r="8921" spans="5:5">
      <c r="E8921" s="3"/>
    </row>
    <row r="8922" spans="5:5">
      <c r="E8922" s="3"/>
    </row>
    <row r="8923" spans="5:5">
      <c r="E8923" s="3"/>
    </row>
    <row r="8924" spans="5:5">
      <c r="E8924" s="3"/>
    </row>
    <row r="8925" spans="5:5">
      <c r="E8925" s="3"/>
    </row>
    <row r="8926" spans="5:5">
      <c r="E8926" s="3"/>
    </row>
    <row r="8927" spans="5:5">
      <c r="E8927" s="3"/>
    </row>
    <row r="8928" spans="5:5">
      <c r="E8928" s="3"/>
    </row>
    <row r="8929" spans="5:5">
      <c r="E8929" s="3"/>
    </row>
    <row r="8930" spans="5:5">
      <c r="E8930" s="3"/>
    </row>
    <row r="8931" spans="5:5">
      <c r="E8931" s="3"/>
    </row>
    <row r="8932" spans="5:5">
      <c r="E8932" s="3"/>
    </row>
    <row r="8933" spans="5:5">
      <c r="E8933" s="3"/>
    </row>
    <row r="8934" spans="5:5">
      <c r="E8934" s="3"/>
    </row>
    <row r="8935" spans="5:5">
      <c r="E8935" s="3"/>
    </row>
    <row r="8936" spans="5:5">
      <c r="E8936" s="3"/>
    </row>
    <row r="8937" spans="5:5">
      <c r="E8937" s="3"/>
    </row>
    <row r="8938" spans="5:5">
      <c r="E8938" s="3"/>
    </row>
    <row r="8939" spans="5:5">
      <c r="E8939" s="3"/>
    </row>
    <row r="8940" spans="5:5">
      <c r="E8940" s="3"/>
    </row>
    <row r="8941" spans="5:5">
      <c r="E8941" s="3"/>
    </row>
    <row r="8942" spans="5:5">
      <c r="E8942" s="3"/>
    </row>
    <row r="8943" spans="5:5">
      <c r="E8943" s="3"/>
    </row>
    <row r="8944" spans="5:5">
      <c r="E8944" s="3"/>
    </row>
    <row r="8945" spans="5:5">
      <c r="E8945" s="3"/>
    </row>
    <row r="8946" spans="5:5">
      <c r="E8946" s="3"/>
    </row>
    <row r="8947" spans="5:5">
      <c r="E8947" s="3"/>
    </row>
    <row r="8948" spans="5:5">
      <c r="E8948" s="3"/>
    </row>
    <row r="8949" spans="5:5">
      <c r="E8949" s="3"/>
    </row>
    <row r="8950" spans="5:5">
      <c r="E8950" s="3"/>
    </row>
    <row r="8951" spans="5:5">
      <c r="E8951" s="3"/>
    </row>
    <row r="8952" spans="5:5">
      <c r="E8952" s="3"/>
    </row>
    <row r="8953" spans="5:5">
      <c r="E8953" s="3"/>
    </row>
    <row r="8954" spans="5:5">
      <c r="E8954" s="3"/>
    </row>
    <row r="8955" spans="5:5">
      <c r="E8955" s="3"/>
    </row>
    <row r="8956" spans="5:5">
      <c r="E8956" s="3"/>
    </row>
    <row r="8957" spans="5:5">
      <c r="E8957" s="3"/>
    </row>
    <row r="8958" spans="5:5">
      <c r="E8958" s="3"/>
    </row>
    <row r="8959" spans="5:5">
      <c r="E8959" s="3"/>
    </row>
    <row r="8960" spans="5:5">
      <c r="E8960" s="3"/>
    </row>
    <row r="8961" spans="5:5">
      <c r="E8961" s="3"/>
    </row>
    <row r="8962" spans="5:5">
      <c r="E8962" s="3"/>
    </row>
    <row r="8963" spans="5:5">
      <c r="E8963" s="3"/>
    </row>
    <row r="8964" spans="5:5">
      <c r="E8964" s="3"/>
    </row>
    <row r="8965" spans="5:5">
      <c r="E8965" s="3"/>
    </row>
    <row r="8966" spans="5:5">
      <c r="E8966" s="3"/>
    </row>
    <row r="8967" spans="5:5">
      <c r="E8967" s="3"/>
    </row>
    <row r="8968" spans="5:5">
      <c r="E8968" s="3"/>
    </row>
    <row r="8969" spans="5:5">
      <c r="E8969" s="3"/>
    </row>
    <row r="8970" spans="5:5">
      <c r="E8970" s="3"/>
    </row>
    <row r="8971" spans="5:5">
      <c r="E8971" s="3"/>
    </row>
    <row r="8972" spans="5:5">
      <c r="E8972" s="3"/>
    </row>
    <row r="8973" spans="5:5">
      <c r="E8973" s="3"/>
    </row>
    <row r="8974" spans="5:5">
      <c r="E8974" s="3"/>
    </row>
    <row r="8975" spans="5:5">
      <c r="E8975" s="3"/>
    </row>
    <row r="8976" spans="5:5">
      <c r="E8976" s="3"/>
    </row>
    <row r="8977" spans="5:5">
      <c r="E8977" s="3"/>
    </row>
    <row r="8978" spans="5:5">
      <c r="E8978" s="3"/>
    </row>
    <row r="8979" spans="5:5">
      <c r="E8979" s="3"/>
    </row>
    <row r="8980" spans="5:5">
      <c r="E8980" s="3"/>
    </row>
    <row r="8981" spans="5:5">
      <c r="E8981" s="3"/>
    </row>
    <row r="8982" spans="5:5">
      <c r="E8982" s="3"/>
    </row>
    <row r="8983" spans="5:5">
      <c r="E8983" s="3"/>
    </row>
    <row r="8984" spans="5:5">
      <c r="E8984" s="3"/>
    </row>
    <row r="8985" spans="5:5">
      <c r="E8985" s="3"/>
    </row>
    <row r="8986" spans="5:5">
      <c r="E8986" s="3"/>
    </row>
    <row r="8987" spans="5:5">
      <c r="E8987" s="3"/>
    </row>
    <row r="8988" spans="5:5">
      <c r="E8988" s="3"/>
    </row>
    <row r="8989" spans="5:5">
      <c r="E8989" s="3"/>
    </row>
    <row r="8990" spans="5:5">
      <c r="E8990" s="3"/>
    </row>
    <row r="8991" spans="5:5">
      <c r="E8991" s="3"/>
    </row>
    <row r="8992" spans="5:5">
      <c r="E8992" s="3"/>
    </row>
    <row r="8993" spans="5:5">
      <c r="E8993" s="3"/>
    </row>
    <row r="8994" spans="5:5">
      <c r="E8994" s="3"/>
    </row>
    <row r="8995" spans="5:5">
      <c r="E8995" s="3"/>
    </row>
    <row r="8996" spans="5:5">
      <c r="E8996" s="3"/>
    </row>
    <row r="8997" spans="5:5">
      <c r="E8997" s="3"/>
    </row>
    <row r="8998" spans="5:5">
      <c r="E8998" s="3"/>
    </row>
    <row r="8999" spans="5:5">
      <c r="E8999" s="3"/>
    </row>
    <row r="9000" spans="5:5">
      <c r="E9000" s="3"/>
    </row>
    <row r="9001" spans="5:5">
      <c r="E9001" s="3"/>
    </row>
    <row r="9002" spans="5:5">
      <c r="E9002" s="3"/>
    </row>
    <row r="9003" spans="5:5">
      <c r="E9003" s="3"/>
    </row>
    <row r="9004" spans="5:5">
      <c r="E9004" s="3"/>
    </row>
    <row r="9005" spans="5:5">
      <c r="E9005" s="3"/>
    </row>
    <row r="9006" spans="5:5">
      <c r="E9006" s="3"/>
    </row>
    <row r="9007" spans="5:5">
      <c r="E9007" s="3"/>
    </row>
    <row r="9008" spans="5:5">
      <c r="E9008" s="3"/>
    </row>
    <row r="9009" spans="5:5">
      <c r="E9009" s="3"/>
    </row>
    <row r="9010" spans="5:5">
      <c r="E9010" s="3"/>
    </row>
    <row r="9011" spans="5:5">
      <c r="E9011" s="3"/>
    </row>
    <row r="9012" spans="5:5">
      <c r="E9012" s="3"/>
    </row>
    <row r="9013" spans="5:5">
      <c r="E9013" s="3"/>
    </row>
    <row r="9014" spans="5:5">
      <c r="E9014" s="3"/>
    </row>
    <row r="9015" spans="5:5">
      <c r="E9015" s="3"/>
    </row>
    <row r="9016" spans="5:5">
      <c r="E9016" s="3"/>
    </row>
    <row r="9017" spans="5:5">
      <c r="E9017" s="3"/>
    </row>
    <row r="9018" spans="5:5">
      <c r="E9018" s="3"/>
    </row>
    <row r="9019" spans="5:5">
      <c r="E9019" s="3"/>
    </row>
    <row r="9020" spans="5:5">
      <c r="E9020" s="3"/>
    </row>
    <row r="9021" spans="5:5">
      <c r="E9021" s="3"/>
    </row>
    <row r="9022" spans="5:5">
      <c r="E9022" s="3"/>
    </row>
    <row r="9023" spans="5:5">
      <c r="E9023" s="3"/>
    </row>
    <row r="9024" spans="5:5">
      <c r="E9024" s="3"/>
    </row>
    <row r="9025" spans="5:5">
      <c r="E9025" s="3"/>
    </row>
    <row r="9026" spans="5:5">
      <c r="E9026" s="3"/>
    </row>
    <row r="9027" spans="5:5">
      <c r="E9027" s="3"/>
    </row>
    <row r="9028" spans="5:5">
      <c r="E9028" s="3"/>
    </row>
    <row r="9029" spans="5:5">
      <c r="E9029" s="3"/>
    </row>
    <row r="9030" spans="5:5">
      <c r="E9030" s="3"/>
    </row>
    <row r="9031" spans="5:5">
      <c r="E9031" s="3"/>
    </row>
    <row r="9032" spans="5:5">
      <c r="E9032" s="3"/>
    </row>
    <row r="9033" spans="5:5">
      <c r="E9033" s="3"/>
    </row>
    <row r="9034" spans="5:5">
      <c r="E9034" s="3"/>
    </row>
    <row r="9035" spans="5:5">
      <c r="E9035" s="3"/>
    </row>
    <row r="9036" spans="5:5">
      <c r="E9036" s="3"/>
    </row>
    <row r="9037" spans="5:5">
      <c r="E9037" s="3"/>
    </row>
    <row r="9038" spans="5:5">
      <c r="E9038" s="3"/>
    </row>
    <row r="9039" spans="5:5">
      <c r="E9039" s="3"/>
    </row>
    <row r="9040" spans="5:5">
      <c r="E9040" s="3"/>
    </row>
    <row r="9041" spans="5:5">
      <c r="E9041" s="3"/>
    </row>
    <row r="9042" spans="5:5">
      <c r="E9042" s="3"/>
    </row>
    <row r="9043" spans="5:5">
      <c r="E9043" s="3"/>
    </row>
    <row r="9044" spans="5:5">
      <c r="E9044" s="3"/>
    </row>
    <row r="9045" spans="5:5">
      <c r="E9045" s="3"/>
    </row>
    <row r="9046" spans="5:5">
      <c r="E9046" s="3"/>
    </row>
    <row r="9047" spans="5:5">
      <c r="E9047" s="3"/>
    </row>
    <row r="9048" spans="5:5">
      <c r="E9048" s="3"/>
    </row>
    <row r="9049" spans="5:5">
      <c r="E9049" s="3"/>
    </row>
    <row r="9050" spans="5:5">
      <c r="E9050" s="3"/>
    </row>
    <row r="9051" spans="5:5">
      <c r="E9051" s="3"/>
    </row>
    <row r="9052" spans="5:5">
      <c r="E9052" s="3"/>
    </row>
    <row r="9053" spans="5:5">
      <c r="E9053" s="3"/>
    </row>
    <row r="9054" spans="5:5">
      <c r="E9054" s="3"/>
    </row>
    <row r="9055" spans="5:5">
      <c r="E9055" s="3"/>
    </row>
    <row r="9056" spans="5:5">
      <c r="E9056" s="3"/>
    </row>
    <row r="9057" spans="5:5">
      <c r="E9057" s="3"/>
    </row>
    <row r="9058" spans="5:5">
      <c r="E9058" s="3"/>
    </row>
    <row r="9059" spans="5:5">
      <c r="E9059" s="3"/>
    </row>
    <row r="9060" spans="5:5">
      <c r="E9060" s="3"/>
    </row>
    <row r="9061" spans="5:5">
      <c r="E9061" s="3"/>
    </row>
    <row r="9062" spans="5:5">
      <c r="E9062" s="3"/>
    </row>
    <row r="9063" spans="5:5">
      <c r="E9063" s="3"/>
    </row>
    <row r="9064" spans="5:5">
      <c r="E9064" s="3"/>
    </row>
    <row r="9065" spans="5:5">
      <c r="E9065" s="3"/>
    </row>
    <row r="9066" spans="5:5">
      <c r="E9066" s="3"/>
    </row>
    <row r="9067" spans="5:5">
      <c r="E9067" s="3"/>
    </row>
    <row r="9068" spans="5:5">
      <c r="E9068" s="3"/>
    </row>
    <row r="9069" spans="5:5">
      <c r="E9069" s="3"/>
    </row>
    <row r="9070" spans="5:5">
      <c r="E9070" s="3"/>
    </row>
    <row r="9071" spans="5:5">
      <c r="E9071" s="3"/>
    </row>
    <row r="9072" spans="5:5">
      <c r="E9072" s="3"/>
    </row>
    <row r="9073" spans="5:5">
      <c r="E9073" s="3"/>
    </row>
    <row r="9074" spans="5:5">
      <c r="E9074" s="3"/>
    </row>
    <row r="9075" spans="5:5">
      <c r="E9075" s="3"/>
    </row>
    <row r="9076" spans="5:5">
      <c r="E9076" s="3"/>
    </row>
    <row r="9077" spans="5:5">
      <c r="E9077" s="3"/>
    </row>
    <row r="9078" spans="5:5">
      <c r="E9078" s="3"/>
    </row>
    <row r="9079" spans="5:5">
      <c r="E9079" s="3"/>
    </row>
    <row r="9080" spans="5:5">
      <c r="E9080" s="3"/>
    </row>
    <row r="9081" spans="5:5">
      <c r="E9081" s="3"/>
    </row>
    <row r="9082" spans="5:5">
      <c r="E9082" s="3"/>
    </row>
    <row r="9083" spans="5:5">
      <c r="E9083" s="3"/>
    </row>
    <row r="9084" spans="5:5">
      <c r="E9084" s="3"/>
    </row>
    <row r="9085" spans="5:5">
      <c r="E9085" s="3"/>
    </row>
    <row r="9086" spans="5:5">
      <c r="E9086" s="3"/>
    </row>
    <row r="9087" spans="5:5">
      <c r="E9087" s="3"/>
    </row>
    <row r="9088" spans="5:5">
      <c r="E9088" s="3"/>
    </row>
    <row r="9089" spans="5:5">
      <c r="E9089" s="3"/>
    </row>
    <row r="9090" spans="5:5">
      <c r="E9090" s="3"/>
    </row>
    <row r="9091" spans="5:5">
      <c r="E9091" s="3"/>
    </row>
    <row r="9092" spans="5:5">
      <c r="E9092" s="3"/>
    </row>
    <row r="9093" spans="5:5">
      <c r="E9093" s="3"/>
    </row>
    <row r="9094" spans="5:5">
      <c r="E9094" s="3"/>
    </row>
    <row r="9095" spans="5:5">
      <c r="E9095" s="3"/>
    </row>
    <row r="9096" spans="5:5">
      <c r="E9096" s="3"/>
    </row>
    <row r="9097" spans="5:5">
      <c r="E9097" s="3"/>
    </row>
    <row r="9098" spans="5:5">
      <c r="E9098" s="3"/>
    </row>
    <row r="9099" spans="5:5">
      <c r="E9099" s="3"/>
    </row>
    <row r="9100" spans="5:5">
      <c r="E9100" s="3"/>
    </row>
    <row r="9101" spans="5:5">
      <c r="E9101" s="3"/>
    </row>
    <row r="9102" spans="5:5">
      <c r="E9102" s="3"/>
    </row>
    <row r="9103" spans="5:5">
      <c r="E9103" s="3"/>
    </row>
    <row r="9104" spans="5:5">
      <c r="E9104" s="3"/>
    </row>
    <row r="9105" spans="5:5">
      <c r="E9105" s="3"/>
    </row>
    <row r="9106" spans="5:5">
      <c r="E9106" s="3"/>
    </row>
    <row r="9107" spans="5:5">
      <c r="E9107" s="3"/>
    </row>
    <row r="9108" spans="5:5">
      <c r="E9108" s="3"/>
    </row>
    <row r="9109" spans="5:5">
      <c r="E9109" s="3"/>
    </row>
    <row r="9110" spans="5:5">
      <c r="E9110" s="3"/>
    </row>
    <row r="9111" spans="5:5">
      <c r="E9111" s="3"/>
    </row>
    <row r="9112" spans="5:5">
      <c r="E9112" s="3"/>
    </row>
    <row r="9113" spans="5:5">
      <c r="E9113" s="3"/>
    </row>
    <row r="9114" spans="5:5">
      <c r="E9114" s="3"/>
    </row>
    <row r="9115" spans="5:5">
      <c r="E9115" s="3"/>
    </row>
    <row r="9116" spans="5:5">
      <c r="E9116" s="3"/>
    </row>
    <row r="9117" spans="5:5">
      <c r="E9117" s="3"/>
    </row>
    <row r="9118" spans="5:5">
      <c r="E9118" s="3"/>
    </row>
    <row r="9119" spans="5:5">
      <c r="E9119" s="3"/>
    </row>
    <row r="9120" spans="5:5">
      <c r="E9120" s="3"/>
    </row>
    <row r="9121" spans="5:5">
      <c r="E9121" s="3"/>
    </row>
    <row r="9122" spans="5:5">
      <c r="E9122" s="3"/>
    </row>
    <row r="9123" spans="5:5">
      <c r="E9123" s="3"/>
    </row>
    <row r="9124" spans="5:5">
      <c r="E9124" s="3"/>
    </row>
    <row r="9125" spans="5:5">
      <c r="E9125" s="3"/>
    </row>
    <row r="9126" spans="5:5">
      <c r="E9126" s="3"/>
    </row>
    <row r="9127" spans="5:5">
      <c r="E9127" s="3"/>
    </row>
    <row r="9128" spans="5:5">
      <c r="E9128" s="3"/>
    </row>
    <row r="9129" spans="5:5">
      <c r="E9129" s="3"/>
    </row>
    <row r="9130" spans="5:5">
      <c r="E9130" s="3"/>
    </row>
    <row r="9131" spans="5:5">
      <c r="E9131" s="3"/>
    </row>
    <row r="9132" spans="5:5">
      <c r="E9132" s="3"/>
    </row>
    <row r="9133" spans="5:5">
      <c r="E9133" s="3"/>
    </row>
    <row r="9134" spans="5:5">
      <c r="E9134" s="3"/>
    </row>
    <row r="9135" spans="5:5">
      <c r="E9135" s="3"/>
    </row>
    <row r="9136" spans="5:5">
      <c r="E9136" s="3"/>
    </row>
    <row r="9137" spans="5:5">
      <c r="E9137" s="3"/>
    </row>
    <row r="9138" spans="5:5">
      <c r="E9138" s="3"/>
    </row>
    <row r="9139" spans="5:5">
      <c r="E9139" s="3"/>
    </row>
    <row r="9140" spans="5:5">
      <c r="E9140" s="3"/>
    </row>
    <row r="9141" spans="5:5">
      <c r="E9141" s="3"/>
    </row>
    <row r="9142" spans="5:5">
      <c r="E9142" s="3"/>
    </row>
    <row r="9143" spans="5:5">
      <c r="E9143" s="3"/>
    </row>
    <row r="9144" spans="5:5">
      <c r="E9144" s="3"/>
    </row>
    <row r="9145" spans="5:5">
      <c r="E9145" s="3"/>
    </row>
    <row r="9146" spans="5:5">
      <c r="E9146" s="3"/>
    </row>
    <row r="9147" spans="5:5">
      <c r="E9147" s="3"/>
    </row>
    <row r="9148" spans="5:5">
      <c r="E9148" s="3"/>
    </row>
    <row r="9149" spans="5:5">
      <c r="E9149" s="3"/>
    </row>
    <row r="9150" spans="5:5">
      <c r="E9150" s="3"/>
    </row>
    <row r="9151" spans="5:5">
      <c r="E9151" s="3"/>
    </row>
    <row r="9152" spans="5:5">
      <c r="E9152" s="3"/>
    </row>
    <row r="9153" spans="5:5">
      <c r="E9153" s="3"/>
    </row>
    <row r="9154" spans="5:5">
      <c r="E9154" s="3"/>
    </row>
    <row r="9155" spans="5:5">
      <c r="E9155" s="3"/>
    </row>
    <row r="9156" spans="5:5">
      <c r="E9156" s="3"/>
    </row>
    <row r="9157" spans="5:5">
      <c r="E9157" s="3"/>
    </row>
    <row r="9158" spans="5:5">
      <c r="E9158" s="3"/>
    </row>
    <row r="9159" spans="5:5">
      <c r="E9159" s="3"/>
    </row>
    <row r="9160" spans="5:5">
      <c r="E9160" s="3"/>
    </row>
    <row r="9161" spans="5:5">
      <c r="E9161" s="3"/>
    </row>
    <row r="9162" spans="5:5">
      <c r="E9162" s="3"/>
    </row>
    <row r="9163" spans="5:5">
      <c r="E9163" s="3"/>
    </row>
    <row r="9164" spans="5:5">
      <c r="E9164" s="3"/>
    </row>
    <row r="9165" spans="5:5">
      <c r="E9165" s="3"/>
    </row>
    <row r="9166" spans="5:5">
      <c r="E9166" s="3"/>
    </row>
    <row r="9167" spans="5:5">
      <c r="E9167" s="3"/>
    </row>
    <row r="9168" spans="5:5">
      <c r="E9168" s="3"/>
    </row>
    <row r="9169" spans="5:5">
      <c r="E9169" s="3"/>
    </row>
    <row r="9170" spans="5:5">
      <c r="E9170" s="3"/>
    </row>
    <row r="9171" spans="5:5">
      <c r="E9171" s="3"/>
    </row>
    <row r="9172" spans="5:5">
      <c r="E9172" s="3"/>
    </row>
    <row r="9173" spans="5:5">
      <c r="E9173" s="3"/>
    </row>
    <row r="9174" spans="5:5">
      <c r="E9174" s="3"/>
    </row>
    <row r="9175" spans="5:5">
      <c r="E9175" s="3"/>
    </row>
    <row r="9176" spans="5:5">
      <c r="E9176" s="3"/>
    </row>
    <row r="9177" spans="5:5">
      <c r="E9177" s="3"/>
    </row>
    <row r="9178" spans="5:5">
      <c r="E9178" s="3"/>
    </row>
    <row r="9179" spans="5:5">
      <c r="E9179" s="3"/>
    </row>
    <row r="9180" spans="5:5">
      <c r="E9180" s="3"/>
    </row>
    <row r="9181" spans="5:5">
      <c r="E9181" s="3"/>
    </row>
    <row r="9182" spans="5:5">
      <c r="E9182" s="3"/>
    </row>
    <row r="9183" spans="5:5">
      <c r="E9183" s="3"/>
    </row>
    <row r="9184" spans="5:5">
      <c r="E9184" s="3"/>
    </row>
    <row r="9185" spans="5:5">
      <c r="E9185" s="3"/>
    </row>
    <row r="9186" spans="5:5">
      <c r="E9186" s="3"/>
    </row>
    <row r="9187" spans="5:5">
      <c r="E9187" s="3"/>
    </row>
    <row r="9188" spans="5:5">
      <c r="E9188" s="3"/>
    </row>
    <row r="9189" spans="5:5">
      <c r="E9189" s="3"/>
    </row>
    <row r="9190" spans="5:5">
      <c r="E9190" s="3"/>
    </row>
    <row r="9191" spans="5:5">
      <c r="E9191" s="3"/>
    </row>
    <row r="9192" spans="5:5">
      <c r="E9192" s="3"/>
    </row>
    <row r="9193" spans="5:5">
      <c r="E9193" s="3"/>
    </row>
    <row r="9194" spans="5:5">
      <c r="E9194" s="3"/>
    </row>
    <row r="9195" spans="5:5">
      <c r="E9195" s="3"/>
    </row>
    <row r="9196" spans="5:5">
      <c r="E9196" s="3"/>
    </row>
    <row r="9197" spans="5:5">
      <c r="E9197" s="3"/>
    </row>
    <row r="9198" spans="5:5">
      <c r="E9198" s="3"/>
    </row>
    <row r="9199" spans="5:5">
      <c r="E9199" s="3"/>
    </row>
    <row r="9200" spans="5:5">
      <c r="E9200" s="3"/>
    </row>
    <row r="9201" spans="5:5">
      <c r="E9201" s="3"/>
    </row>
    <row r="9202" spans="5:5">
      <c r="E9202" s="3"/>
    </row>
    <row r="9203" spans="5:5">
      <c r="E9203" s="3"/>
    </row>
    <row r="9204" spans="5:5">
      <c r="E9204" s="3"/>
    </row>
    <row r="9205" spans="5:5">
      <c r="E9205" s="3"/>
    </row>
    <row r="9206" spans="5:5">
      <c r="E9206" s="3"/>
    </row>
    <row r="9207" spans="5:5">
      <c r="E9207" s="3"/>
    </row>
    <row r="9208" spans="5:5">
      <c r="E9208" s="3"/>
    </row>
    <row r="9209" spans="5:5">
      <c r="E9209" s="3"/>
    </row>
    <row r="9210" spans="5:5">
      <c r="E9210" s="3"/>
    </row>
    <row r="9211" spans="5:5">
      <c r="E9211" s="3"/>
    </row>
    <row r="9212" spans="5:5">
      <c r="E9212" s="3"/>
    </row>
    <row r="9213" spans="5:5">
      <c r="E9213" s="3"/>
    </row>
    <row r="9214" spans="5:5">
      <c r="E9214" s="3"/>
    </row>
    <row r="9215" spans="5:5">
      <c r="E9215" s="3"/>
    </row>
    <row r="9216" spans="5:5">
      <c r="E9216" s="3"/>
    </row>
    <row r="9217" spans="5:5">
      <c r="E9217" s="3"/>
    </row>
    <row r="9218" spans="5:5">
      <c r="E9218" s="3"/>
    </row>
    <row r="9219" spans="5:5">
      <c r="E9219" s="3"/>
    </row>
    <row r="9220" spans="5:5">
      <c r="E9220" s="3"/>
    </row>
    <row r="9221" spans="5:5">
      <c r="E9221" s="3"/>
    </row>
    <row r="9222" spans="5:5">
      <c r="E9222" s="3"/>
    </row>
    <row r="9223" spans="5:5">
      <c r="E9223" s="3"/>
    </row>
    <row r="9224" spans="5:5">
      <c r="E9224" s="3"/>
    </row>
    <row r="9225" spans="5:5">
      <c r="E9225" s="3"/>
    </row>
    <row r="9226" spans="5:5">
      <c r="E9226" s="3"/>
    </row>
    <row r="9227" spans="5:5">
      <c r="E9227" s="3"/>
    </row>
    <row r="9228" spans="5:5">
      <c r="E9228" s="3"/>
    </row>
    <row r="9229" spans="5:5">
      <c r="E9229" s="3"/>
    </row>
    <row r="9230" spans="5:5">
      <c r="E9230" s="3"/>
    </row>
    <row r="9231" spans="5:5">
      <c r="E9231" s="3"/>
    </row>
    <row r="9232" spans="5:5">
      <c r="E9232" s="3"/>
    </row>
    <row r="9233" spans="5:5">
      <c r="E9233" s="3"/>
    </row>
    <row r="9234" spans="5:5">
      <c r="E9234" s="3"/>
    </row>
    <row r="9235" spans="5:5">
      <c r="E9235" s="3"/>
    </row>
    <row r="9236" spans="5:5">
      <c r="E9236" s="3"/>
    </row>
    <row r="9237" spans="5:5">
      <c r="E9237" s="3"/>
    </row>
    <row r="9238" spans="5:5">
      <c r="E9238" s="3"/>
    </row>
    <row r="9239" spans="5:5">
      <c r="E9239" s="3"/>
    </row>
    <row r="9240" spans="5:5">
      <c r="E9240" s="3"/>
    </row>
    <row r="9241" spans="5:5">
      <c r="E9241" s="3"/>
    </row>
    <row r="9242" spans="5:5">
      <c r="E9242" s="3"/>
    </row>
    <row r="9243" spans="5:5">
      <c r="E9243" s="3"/>
    </row>
    <row r="9244" spans="5:5">
      <c r="E9244" s="3"/>
    </row>
    <row r="9245" spans="5:5">
      <c r="E9245" s="3"/>
    </row>
    <row r="9246" spans="5:5">
      <c r="E9246" s="3"/>
    </row>
    <row r="9247" spans="5:5">
      <c r="E9247" s="3"/>
    </row>
    <row r="9248" spans="5:5">
      <c r="E9248" s="3"/>
    </row>
    <row r="9249" spans="5:5">
      <c r="E9249" s="3"/>
    </row>
    <row r="9250" spans="5:5">
      <c r="E9250" s="3"/>
    </row>
    <row r="9251" spans="5:5">
      <c r="E9251" s="3"/>
    </row>
    <row r="9252" spans="5:5">
      <c r="E9252" s="3"/>
    </row>
    <row r="9253" spans="5:5">
      <c r="E9253" s="3"/>
    </row>
    <row r="9254" spans="5:5">
      <c r="E9254" s="3"/>
    </row>
    <row r="9255" spans="5:5">
      <c r="E9255" s="3"/>
    </row>
    <row r="9256" spans="5:5">
      <c r="E9256" s="3"/>
    </row>
    <row r="9257" spans="5:5">
      <c r="E9257" s="3"/>
    </row>
    <row r="9258" spans="5:5">
      <c r="E9258" s="3"/>
    </row>
    <row r="9259" spans="5:5">
      <c r="E9259" s="3"/>
    </row>
    <row r="9260" spans="5:5">
      <c r="E9260" s="3"/>
    </row>
    <row r="9261" spans="5:5">
      <c r="E9261" s="3"/>
    </row>
    <row r="9262" spans="5:5">
      <c r="E9262" s="3"/>
    </row>
    <row r="9263" spans="5:5">
      <c r="E9263" s="3"/>
    </row>
    <row r="9264" spans="5:5">
      <c r="E9264" s="3"/>
    </row>
    <row r="9265" spans="5:5">
      <c r="E9265" s="3"/>
    </row>
    <row r="9266" spans="5:5">
      <c r="E9266" s="3"/>
    </row>
    <row r="9267" spans="5:5">
      <c r="E9267" s="3"/>
    </row>
    <row r="9268" spans="5:5">
      <c r="E9268" s="3"/>
    </row>
    <row r="9269" spans="5:5">
      <c r="E9269" s="3"/>
    </row>
    <row r="9270" spans="5:5">
      <c r="E9270" s="3"/>
    </row>
    <row r="9271" spans="5:5">
      <c r="E9271" s="3"/>
    </row>
    <row r="9272" spans="5:5">
      <c r="E9272" s="3"/>
    </row>
    <row r="9273" spans="5:5">
      <c r="E9273" s="3"/>
    </row>
    <row r="9274" spans="5:5">
      <c r="E9274" s="3"/>
    </row>
    <row r="9275" spans="5:5">
      <c r="E9275" s="3"/>
    </row>
    <row r="9276" spans="5:5">
      <c r="E9276" s="3"/>
    </row>
    <row r="9277" spans="5:5">
      <c r="E9277" s="3"/>
    </row>
    <row r="9278" spans="5:5">
      <c r="E9278" s="3"/>
    </row>
    <row r="9279" spans="5:5">
      <c r="E9279" s="3"/>
    </row>
    <row r="9280" spans="5:5">
      <c r="E9280" s="3"/>
    </row>
    <row r="9281" spans="5:5">
      <c r="E9281" s="3"/>
    </row>
    <row r="9282" spans="5:5">
      <c r="E9282" s="3"/>
    </row>
    <row r="9283" spans="5:5">
      <c r="E9283" s="3"/>
    </row>
    <row r="9284" spans="5:5">
      <c r="E9284" s="3"/>
    </row>
    <row r="9285" spans="5:5">
      <c r="E9285" s="3"/>
    </row>
    <row r="9286" spans="5:5">
      <c r="E9286" s="3"/>
    </row>
    <row r="9287" spans="5:5">
      <c r="E9287" s="3"/>
    </row>
    <row r="9288" spans="5:5">
      <c r="E9288" s="3"/>
    </row>
    <row r="9289" spans="5:5">
      <c r="E9289" s="3"/>
    </row>
    <row r="9290" spans="5:5">
      <c r="E9290" s="3"/>
    </row>
    <row r="9291" spans="5:5">
      <c r="E9291" s="3"/>
    </row>
    <row r="9292" spans="5:5">
      <c r="E9292" s="3"/>
    </row>
    <row r="9293" spans="5:5">
      <c r="E9293" s="3"/>
    </row>
    <row r="9294" spans="5:5">
      <c r="E9294" s="3"/>
    </row>
    <row r="9295" spans="5:5">
      <c r="E9295" s="3"/>
    </row>
    <row r="9296" spans="5:5">
      <c r="E9296" s="3"/>
    </row>
    <row r="9297" spans="5:5">
      <c r="E9297" s="3"/>
    </row>
    <row r="9298" spans="5:5">
      <c r="E9298" s="3"/>
    </row>
    <row r="9299" spans="5:5">
      <c r="E9299" s="3"/>
    </row>
    <row r="9300" spans="5:5">
      <c r="E9300" s="3"/>
    </row>
    <row r="9301" spans="5:5">
      <c r="E9301" s="3"/>
    </row>
    <row r="9302" spans="5:5">
      <c r="E9302" s="3"/>
    </row>
    <row r="9303" spans="5:5">
      <c r="E9303" s="3"/>
    </row>
    <row r="9304" spans="5:5">
      <c r="E9304" s="3"/>
    </row>
    <row r="9305" spans="5:5">
      <c r="E9305" s="3"/>
    </row>
    <row r="9306" spans="5:5">
      <c r="E9306" s="3"/>
    </row>
    <row r="9307" spans="5:5">
      <c r="E9307" s="3"/>
    </row>
    <row r="9308" spans="5:5">
      <c r="E9308" s="3"/>
    </row>
    <row r="9309" spans="5:5">
      <c r="E9309" s="3"/>
    </row>
    <row r="9310" spans="5:5">
      <c r="E9310" s="3"/>
    </row>
    <row r="9311" spans="5:5">
      <c r="E9311" s="3"/>
    </row>
    <row r="9312" spans="5:5">
      <c r="E9312" s="3"/>
    </row>
    <row r="9313" spans="5:5">
      <c r="E9313" s="3"/>
    </row>
    <row r="9314" spans="5:5">
      <c r="E9314" s="3"/>
    </row>
    <row r="9315" spans="5:5">
      <c r="E9315" s="3"/>
    </row>
    <row r="9316" spans="5:5">
      <c r="E9316" s="3"/>
    </row>
    <row r="9317" spans="5:5">
      <c r="E9317" s="3"/>
    </row>
    <row r="9318" spans="5:5">
      <c r="E9318" s="3"/>
    </row>
    <row r="9319" spans="5:5">
      <c r="E9319" s="3"/>
    </row>
    <row r="9320" spans="5:5">
      <c r="E9320" s="3"/>
    </row>
    <row r="9321" spans="5:5">
      <c r="E9321" s="3"/>
    </row>
    <row r="9322" spans="5:5">
      <c r="E9322" s="3"/>
    </row>
    <row r="9323" spans="5:5">
      <c r="E9323" s="3"/>
    </row>
    <row r="9324" spans="5:5">
      <c r="E9324" s="3"/>
    </row>
    <row r="9325" spans="5:5">
      <c r="E9325" s="3"/>
    </row>
    <row r="9326" spans="5:5">
      <c r="E9326" s="3"/>
    </row>
    <row r="9327" spans="5:5">
      <c r="E9327" s="3"/>
    </row>
    <row r="9328" spans="5:5">
      <c r="E9328" s="3"/>
    </row>
    <row r="9329" spans="5:5">
      <c r="E9329" s="3"/>
    </row>
    <row r="9330" spans="5:5">
      <c r="E9330" s="3"/>
    </row>
    <row r="9331" spans="5:5">
      <c r="E9331" s="3"/>
    </row>
    <row r="9332" spans="5:5">
      <c r="E9332" s="3"/>
    </row>
    <row r="9333" spans="5:5">
      <c r="E9333" s="3"/>
    </row>
    <row r="9334" spans="5:5">
      <c r="E9334" s="3"/>
    </row>
    <row r="9335" spans="5:5">
      <c r="E9335" s="3"/>
    </row>
    <row r="9336" spans="5:5">
      <c r="E9336" s="3"/>
    </row>
    <row r="9337" spans="5:5">
      <c r="E9337" s="3"/>
    </row>
    <row r="9338" spans="5:5">
      <c r="E9338" s="3"/>
    </row>
    <row r="9339" spans="5:5">
      <c r="E9339" s="3"/>
    </row>
    <row r="9340" spans="5:5">
      <c r="E9340" s="3"/>
    </row>
    <row r="9341" spans="5:5">
      <c r="E9341" s="3"/>
    </row>
    <row r="9342" spans="5:5">
      <c r="E9342" s="3"/>
    </row>
    <row r="9343" spans="5:5">
      <c r="E9343" s="3"/>
    </row>
    <row r="9344" spans="5:5">
      <c r="E9344" s="3"/>
    </row>
    <row r="9345" spans="5:5">
      <c r="E9345" s="3"/>
    </row>
    <row r="9346" spans="5:5">
      <c r="E9346" s="3"/>
    </row>
    <row r="9347" spans="5:5">
      <c r="E9347" s="3"/>
    </row>
    <row r="9348" spans="5:5">
      <c r="E9348" s="3"/>
    </row>
    <row r="9349" spans="5:5">
      <c r="E9349" s="3"/>
    </row>
    <row r="9350" spans="5:5">
      <c r="E9350" s="3"/>
    </row>
    <row r="9351" spans="5:5">
      <c r="E9351" s="3"/>
    </row>
    <row r="9352" spans="5:5">
      <c r="E9352" s="3"/>
    </row>
    <row r="9353" spans="5:5">
      <c r="E9353" s="3"/>
    </row>
    <row r="9354" spans="5:5">
      <c r="E9354" s="3"/>
    </row>
    <row r="9355" spans="5:5">
      <c r="E9355" s="3"/>
    </row>
    <row r="9356" spans="5:5">
      <c r="E9356" s="3"/>
    </row>
    <row r="9357" spans="5:5">
      <c r="E9357" s="3"/>
    </row>
    <row r="9358" spans="5:5">
      <c r="E9358" s="3"/>
    </row>
    <row r="9359" spans="5:5">
      <c r="E9359" s="3"/>
    </row>
    <row r="9360" spans="5:5">
      <c r="E9360" s="3"/>
    </row>
    <row r="9361" spans="5:5">
      <c r="E9361" s="3"/>
    </row>
    <row r="9362" spans="5:5">
      <c r="E9362" s="3"/>
    </row>
    <row r="9363" spans="5:5">
      <c r="E9363" s="3"/>
    </row>
    <row r="9364" spans="5:5">
      <c r="E9364" s="3"/>
    </row>
    <row r="9365" spans="5:5">
      <c r="E9365" s="3"/>
    </row>
    <row r="9366" spans="5:5">
      <c r="E9366" s="3"/>
    </row>
    <row r="9367" spans="5:5">
      <c r="E9367" s="3"/>
    </row>
    <row r="9368" spans="5:5">
      <c r="E9368" s="3"/>
    </row>
    <row r="9369" spans="5:5">
      <c r="E9369" s="3"/>
    </row>
    <row r="9370" spans="5:5">
      <c r="E9370" s="3"/>
    </row>
    <row r="9371" spans="5:5">
      <c r="E9371" s="3"/>
    </row>
    <row r="9372" spans="5:5">
      <c r="E9372" s="3"/>
    </row>
    <row r="9373" spans="5:5">
      <c r="E9373" s="3"/>
    </row>
    <row r="9374" spans="5:5">
      <c r="E9374" s="3"/>
    </row>
    <row r="9375" spans="5:5">
      <c r="E9375" s="3"/>
    </row>
    <row r="9376" spans="5:5">
      <c r="E9376" s="3"/>
    </row>
    <row r="9377" spans="5:5">
      <c r="E9377" s="3"/>
    </row>
    <row r="9378" spans="5:5">
      <c r="E9378" s="3"/>
    </row>
    <row r="9379" spans="5:5">
      <c r="E9379" s="3"/>
    </row>
    <row r="9380" spans="5:5">
      <c r="E9380" s="3"/>
    </row>
    <row r="9381" spans="5:5">
      <c r="E9381" s="3"/>
    </row>
    <row r="9382" spans="5:5">
      <c r="E9382" s="3"/>
    </row>
    <row r="9383" spans="5:5">
      <c r="E9383" s="3"/>
    </row>
    <row r="9384" spans="5:5">
      <c r="E9384" s="3"/>
    </row>
    <row r="9385" spans="5:5">
      <c r="E9385" s="3"/>
    </row>
    <row r="9386" spans="5:5">
      <c r="E9386" s="3"/>
    </row>
    <row r="9387" spans="5:5">
      <c r="E9387" s="3"/>
    </row>
    <row r="9388" spans="5:5">
      <c r="E9388" s="3"/>
    </row>
    <row r="9389" spans="5:5">
      <c r="E9389" s="3"/>
    </row>
    <row r="9390" spans="5:5">
      <c r="E9390" s="3"/>
    </row>
    <row r="9391" spans="5:5">
      <c r="E9391" s="3"/>
    </row>
    <row r="9392" spans="5:5">
      <c r="E9392" s="3"/>
    </row>
    <row r="9393" spans="5:5">
      <c r="E9393" s="3"/>
    </row>
    <row r="9394" spans="5:5">
      <c r="E9394" s="3"/>
    </row>
    <row r="9395" spans="5:5">
      <c r="E9395" s="3"/>
    </row>
    <row r="9396" spans="5:5">
      <c r="E9396" s="3"/>
    </row>
    <row r="9397" spans="5:5">
      <c r="E9397" s="3"/>
    </row>
    <row r="9398" spans="5:5">
      <c r="E9398" s="3"/>
    </row>
    <row r="9399" spans="5:5">
      <c r="E9399" s="3"/>
    </row>
    <row r="9400" spans="5:5">
      <c r="E9400" s="3"/>
    </row>
    <row r="9401" spans="5:5">
      <c r="E9401" s="3"/>
    </row>
    <row r="9402" spans="5:5">
      <c r="E9402" s="3"/>
    </row>
    <row r="9403" spans="5:5">
      <c r="E9403" s="3"/>
    </row>
    <row r="9404" spans="5:5">
      <c r="E9404" s="3"/>
    </row>
    <row r="9405" spans="5:5">
      <c r="E9405" s="3"/>
    </row>
    <row r="9406" spans="5:5">
      <c r="E9406" s="3"/>
    </row>
    <row r="9407" spans="5:5">
      <c r="E9407" s="3"/>
    </row>
    <row r="9408" spans="5:5">
      <c r="E9408" s="3"/>
    </row>
    <row r="9409" spans="5:5">
      <c r="E9409" s="3"/>
    </row>
    <row r="9410" spans="5:5">
      <c r="E9410" s="3"/>
    </row>
    <row r="9411" spans="5:5">
      <c r="E9411" s="3"/>
    </row>
    <row r="9412" spans="5:5">
      <c r="E9412" s="3"/>
    </row>
    <row r="9413" spans="5:5">
      <c r="E9413" s="3"/>
    </row>
    <row r="9414" spans="5:5">
      <c r="E9414" s="3"/>
    </row>
    <row r="9415" spans="5:5">
      <c r="E9415" s="3"/>
    </row>
    <row r="9416" spans="5:5">
      <c r="E9416" s="3"/>
    </row>
    <row r="9417" spans="5:5">
      <c r="E9417" s="3"/>
    </row>
    <row r="9418" spans="5:5">
      <c r="E9418" s="3"/>
    </row>
    <row r="9419" spans="5:5">
      <c r="E9419" s="3"/>
    </row>
    <row r="9420" spans="5:5">
      <c r="E9420" s="3"/>
    </row>
    <row r="9421" spans="5:5">
      <c r="E9421" s="3"/>
    </row>
    <row r="9422" spans="5:5">
      <c r="E9422" s="3"/>
    </row>
    <row r="9423" spans="5:5">
      <c r="E9423" s="3"/>
    </row>
    <row r="9424" spans="5:5">
      <c r="E9424" s="3"/>
    </row>
    <row r="9425" spans="5:5">
      <c r="E9425" s="3"/>
    </row>
    <row r="9426" spans="5:5">
      <c r="E9426" s="3"/>
    </row>
    <row r="9427" spans="5:5">
      <c r="E9427" s="3"/>
    </row>
    <row r="9428" spans="5:5">
      <c r="E9428" s="3"/>
    </row>
    <row r="9429" spans="5:5">
      <c r="E9429" s="3"/>
    </row>
    <row r="9430" spans="5:5">
      <c r="E9430" s="3"/>
    </row>
    <row r="9431" spans="5:5">
      <c r="E9431" s="3"/>
    </row>
    <row r="9432" spans="5:5">
      <c r="E9432" s="3"/>
    </row>
    <row r="9433" spans="5:5">
      <c r="E9433" s="3"/>
    </row>
    <row r="9434" spans="5:5">
      <c r="E9434" s="3"/>
    </row>
    <row r="9435" spans="5:5">
      <c r="E9435" s="3"/>
    </row>
    <row r="9436" spans="5:5">
      <c r="E9436" s="3"/>
    </row>
    <row r="9437" spans="5:5">
      <c r="E9437" s="3"/>
    </row>
    <row r="9438" spans="5:5">
      <c r="E9438" s="3"/>
    </row>
    <row r="9439" spans="5:5">
      <c r="E9439" s="3"/>
    </row>
    <row r="9440" spans="5:5">
      <c r="E9440" s="3"/>
    </row>
    <row r="9441" spans="5:5">
      <c r="E9441" s="3"/>
    </row>
    <row r="9442" spans="5:5">
      <c r="E9442" s="3"/>
    </row>
    <row r="9443" spans="5:5">
      <c r="E9443" s="3"/>
    </row>
    <row r="9444" spans="5:5">
      <c r="E9444" s="3"/>
    </row>
    <row r="9445" spans="5:5">
      <c r="E9445" s="3"/>
    </row>
    <row r="9446" spans="5:5">
      <c r="E9446" s="3"/>
    </row>
    <row r="9447" spans="5:5">
      <c r="E9447" s="3"/>
    </row>
    <row r="9448" spans="5:5">
      <c r="E9448" s="3"/>
    </row>
    <row r="9449" spans="5:5">
      <c r="E9449" s="3"/>
    </row>
    <row r="9450" spans="5:5">
      <c r="E9450" s="3"/>
    </row>
    <row r="9451" spans="5:5">
      <c r="E9451" s="3"/>
    </row>
    <row r="9452" spans="5:5">
      <c r="E9452" s="3"/>
    </row>
    <row r="9453" spans="5:5">
      <c r="E9453" s="3"/>
    </row>
    <row r="9454" spans="5:5">
      <c r="E9454" s="3"/>
    </row>
    <row r="9455" spans="5:5">
      <c r="E9455" s="3"/>
    </row>
    <row r="9456" spans="5:5">
      <c r="E9456" s="3"/>
    </row>
    <row r="9457" spans="5:5">
      <c r="E9457" s="3"/>
    </row>
    <row r="9458" spans="5:5">
      <c r="E9458" s="3"/>
    </row>
    <row r="9459" spans="5:5">
      <c r="E9459" s="3"/>
    </row>
    <row r="9460" spans="5:5">
      <c r="E9460" s="3"/>
    </row>
    <row r="9461" spans="5:5">
      <c r="E9461" s="3"/>
    </row>
    <row r="9462" spans="5:5">
      <c r="E9462" s="3"/>
    </row>
    <row r="9463" spans="5:5">
      <c r="E9463" s="3"/>
    </row>
    <row r="9464" spans="5:5">
      <c r="E9464" s="3"/>
    </row>
    <row r="9465" spans="5:5">
      <c r="E9465" s="3"/>
    </row>
    <row r="9466" spans="5:5">
      <c r="E9466" s="3"/>
    </row>
    <row r="9467" spans="5:5">
      <c r="E9467" s="3"/>
    </row>
    <row r="9468" spans="5:5">
      <c r="E9468" s="3"/>
    </row>
    <row r="9469" spans="5:5">
      <c r="E9469" s="3"/>
    </row>
    <row r="9470" spans="5:5">
      <c r="E9470" s="3"/>
    </row>
    <row r="9471" spans="5:5">
      <c r="E9471" s="3"/>
    </row>
    <row r="9472" spans="5:5">
      <c r="E9472" s="3"/>
    </row>
    <row r="9473" spans="5:5">
      <c r="E9473" s="3"/>
    </row>
    <row r="9474" spans="5:5">
      <c r="E9474" s="3"/>
    </row>
    <row r="9475" spans="5:5">
      <c r="E9475" s="3"/>
    </row>
    <row r="9476" spans="5:5">
      <c r="E9476" s="3"/>
    </row>
    <row r="9477" spans="5:5">
      <c r="E9477" s="3"/>
    </row>
    <row r="9478" spans="5:5">
      <c r="E9478" s="3"/>
    </row>
    <row r="9479" spans="5:5">
      <c r="E9479" s="3"/>
    </row>
    <row r="9480" spans="5:5">
      <c r="E9480" s="3"/>
    </row>
    <row r="9481" spans="5:5">
      <c r="E9481" s="3"/>
    </row>
    <row r="9482" spans="5:5">
      <c r="E9482" s="3"/>
    </row>
    <row r="9483" spans="5:5">
      <c r="E9483" s="3"/>
    </row>
    <row r="9484" spans="5:5">
      <c r="E9484" s="3"/>
    </row>
    <row r="9485" spans="5:5">
      <c r="E9485" s="3"/>
    </row>
    <row r="9486" spans="5:5">
      <c r="E9486" s="3"/>
    </row>
    <row r="9487" spans="5:5">
      <c r="E9487" s="3"/>
    </row>
    <row r="9488" spans="5:5">
      <c r="E9488" s="3"/>
    </row>
    <row r="9489" spans="5:5">
      <c r="E9489" s="3"/>
    </row>
    <row r="9490" spans="5:5">
      <c r="E9490" s="3"/>
    </row>
    <row r="9491" spans="5:5">
      <c r="E9491" s="3"/>
    </row>
    <row r="9492" spans="5:5">
      <c r="E9492" s="3"/>
    </row>
    <row r="9493" spans="5:5">
      <c r="E9493" s="3"/>
    </row>
    <row r="9494" spans="5:5">
      <c r="E9494" s="3"/>
    </row>
    <row r="9495" spans="5:5">
      <c r="E9495" s="3"/>
    </row>
    <row r="9496" spans="5:5">
      <c r="E9496" s="3"/>
    </row>
    <row r="9497" spans="5:5">
      <c r="E9497" s="3"/>
    </row>
    <row r="9498" spans="5:5">
      <c r="E9498" s="3"/>
    </row>
    <row r="9499" spans="5:5">
      <c r="E9499" s="3"/>
    </row>
    <row r="9500" spans="5:5">
      <c r="E9500" s="3"/>
    </row>
    <row r="9501" spans="5:5">
      <c r="E9501" s="3"/>
    </row>
    <row r="9502" spans="5:5">
      <c r="E9502" s="3"/>
    </row>
    <row r="9503" spans="5:5">
      <c r="E9503" s="3"/>
    </row>
    <row r="9504" spans="5:5">
      <c r="E9504" s="3"/>
    </row>
    <row r="9505" spans="5:5">
      <c r="E9505" s="3"/>
    </row>
    <row r="9506" spans="5:5">
      <c r="E9506" s="3"/>
    </row>
    <row r="9507" spans="5:5">
      <c r="E9507" s="3"/>
    </row>
    <row r="9508" spans="5:5">
      <c r="E9508" s="3"/>
    </row>
    <row r="9509" spans="5:5">
      <c r="E9509" s="3"/>
    </row>
    <row r="9510" spans="5:5">
      <c r="E9510" s="3"/>
    </row>
    <row r="9511" spans="5:5">
      <c r="E9511" s="3"/>
    </row>
    <row r="9512" spans="5:5">
      <c r="E9512" s="3"/>
    </row>
    <row r="9513" spans="5:5">
      <c r="E9513" s="3"/>
    </row>
    <row r="9514" spans="5:5">
      <c r="E9514" s="3"/>
    </row>
    <row r="9515" spans="5:5">
      <c r="E9515" s="3"/>
    </row>
    <row r="9516" spans="5:5">
      <c r="E9516" s="3"/>
    </row>
    <row r="9517" spans="5:5">
      <c r="E9517" s="3"/>
    </row>
    <row r="9518" spans="5:5">
      <c r="E9518" s="3"/>
    </row>
    <row r="9519" spans="5:5">
      <c r="E9519" s="3"/>
    </row>
    <row r="9520" spans="5:5">
      <c r="E9520" s="3"/>
    </row>
    <row r="9521" spans="5:5">
      <c r="E9521" s="3"/>
    </row>
    <row r="9522" spans="5:5">
      <c r="E9522" s="3"/>
    </row>
    <row r="9523" spans="5:5">
      <c r="E9523" s="3"/>
    </row>
    <row r="9524" spans="5:5">
      <c r="E9524" s="3"/>
    </row>
    <row r="9525" spans="5:5">
      <c r="E9525" s="3"/>
    </row>
    <row r="9526" spans="5:5">
      <c r="E9526" s="3"/>
    </row>
    <row r="9527" spans="5:5">
      <c r="E9527" s="3"/>
    </row>
    <row r="9528" spans="5:5">
      <c r="E9528" s="3"/>
    </row>
    <row r="9529" spans="5:5">
      <c r="E9529" s="3"/>
    </row>
    <row r="9530" spans="5:5">
      <c r="E9530" s="3"/>
    </row>
    <row r="9531" spans="5:5">
      <c r="E9531" s="3"/>
    </row>
    <row r="9532" spans="5:5">
      <c r="E9532" s="3"/>
    </row>
    <row r="9533" spans="5:5">
      <c r="E9533" s="3"/>
    </row>
    <row r="9534" spans="5:5">
      <c r="E9534" s="3"/>
    </row>
    <row r="9535" spans="5:5">
      <c r="E9535" s="3"/>
    </row>
    <row r="9536" spans="5:5">
      <c r="E9536" s="3"/>
    </row>
    <row r="9537" spans="5:5">
      <c r="E9537" s="3"/>
    </row>
    <row r="9538" spans="5:5">
      <c r="E9538" s="3"/>
    </row>
    <row r="9539" spans="5:5">
      <c r="E9539" s="3"/>
    </row>
    <row r="9540" spans="5:5">
      <c r="E9540" s="3"/>
    </row>
    <row r="9541" spans="5:5">
      <c r="E9541" s="3"/>
    </row>
    <row r="9542" spans="5:5">
      <c r="E9542" s="3"/>
    </row>
    <row r="9543" spans="5:5">
      <c r="E9543" s="3"/>
    </row>
    <row r="9544" spans="5:5">
      <c r="E9544" s="3"/>
    </row>
    <row r="9545" spans="5:5">
      <c r="E9545" s="3"/>
    </row>
    <row r="9546" spans="5:5">
      <c r="E9546" s="3"/>
    </row>
    <row r="9547" spans="5:5">
      <c r="E9547" s="3"/>
    </row>
    <row r="9548" spans="5:5">
      <c r="E9548" s="3"/>
    </row>
    <row r="9549" spans="5:5">
      <c r="E9549" s="3"/>
    </row>
    <row r="9550" spans="5:5">
      <c r="E9550" s="3"/>
    </row>
    <row r="9551" spans="5:5">
      <c r="E9551" s="3"/>
    </row>
    <row r="9552" spans="5:5">
      <c r="E9552" s="3"/>
    </row>
    <row r="9553" spans="5:5">
      <c r="E9553" s="3"/>
    </row>
    <row r="9554" spans="5:5">
      <c r="E9554" s="3"/>
    </row>
    <row r="9555" spans="5:5">
      <c r="E9555" s="3"/>
    </row>
    <row r="9556" spans="5:5">
      <c r="E9556" s="3"/>
    </row>
    <row r="9557" spans="5:5">
      <c r="E9557" s="3"/>
    </row>
    <row r="9558" spans="5:5">
      <c r="E9558" s="3"/>
    </row>
    <row r="9559" spans="5:5">
      <c r="E9559" s="3"/>
    </row>
    <row r="9560" spans="5:5">
      <c r="E9560" s="3"/>
    </row>
    <row r="9561" spans="5:5">
      <c r="E9561" s="3"/>
    </row>
    <row r="9562" spans="5:5">
      <c r="E9562" s="3"/>
    </row>
    <row r="9563" spans="5:5">
      <c r="E9563" s="3"/>
    </row>
    <row r="9564" spans="5:5">
      <c r="E9564" s="3"/>
    </row>
    <row r="9565" spans="5:5">
      <c r="E9565" s="3"/>
    </row>
    <row r="9566" spans="5:5">
      <c r="E9566" s="3"/>
    </row>
    <row r="9567" spans="5:5">
      <c r="E9567" s="3"/>
    </row>
    <row r="9568" spans="5:5">
      <c r="E9568" s="3"/>
    </row>
    <row r="9569" spans="5:5">
      <c r="E9569" s="3"/>
    </row>
    <row r="9570" spans="5:5">
      <c r="E9570" s="3"/>
    </row>
    <row r="9571" spans="5:5">
      <c r="E9571" s="3"/>
    </row>
    <row r="9572" spans="5:5">
      <c r="E9572" s="3"/>
    </row>
    <row r="9573" spans="5:5">
      <c r="E9573" s="3"/>
    </row>
    <row r="9574" spans="5:5">
      <c r="E9574" s="3"/>
    </row>
    <row r="9575" spans="5:5">
      <c r="E9575" s="3"/>
    </row>
    <row r="9576" spans="5:5">
      <c r="E9576" s="3"/>
    </row>
    <row r="9577" spans="5:5">
      <c r="E9577" s="3"/>
    </row>
    <row r="9578" spans="5:5">
      <c r="E9578" s="3"/>
    </row>
    <row r="9579" spans="5:5">
      <c r="E9579" s="3"/>
    </row>
    <row r="9580" spans="5:5">
      <c r="E9580" s="3"/>
    </row>
    <row r="9581" spans="5:5">
      <c r="E9581" s="3"/>
    </row>
    <row r="9582" spans="5:5">
      <c r="E9582" s="3"/>
    </row>
    <row r="9583" spans="5:5">
      <c r="E9583" s="3"/>
    </row>
    <row r="9584" spans="5:5">
      <c r="E9584" s="3"/>
    </row>
    <row r="9585" spans="5:5">
      <c r="E9585" s="3"/>
    </row>
    <row r="9586" spans="5:5">
      <c r="E9586" s="3"/>
    </row>
    <row r="9587" spans="5:5">
      <c r="E9587" s="3"/>
    </row>
    <row r="9588" spans="5:5">
      <c r="E9588" s="3"/>
    </row>
    <row r="9589" spans="5:5">
      <c r="E9589" s="3"/>
    </row>
    <row r="9590" spans="5:5">
      <c r="E9590" s="3"/>
    </row>
    <row r="9591" spans="5:5">
      <c r="E9591" s="3"/>
    </row>
    <row r="9592" spans="5:5">
      <c r="E9592" s="3"/>
    </row>
    <row r="9593" spans="5:5">
      <c r="E9593" s="3"/>
    </row>
    <row r="9594" spans="5:5">
      <c r="E9594" s="3"/>
    </row>
    <row r="9595" spans="5:5">
      <c r="E9595" s="3"/>
    </row>
    <row r="9596" spans="5:5">
      <c r="E9596" s="3"/>
    </row>
    <row r="9597" spans="5:5">
      <c r="E9597" s="3"/>
    </row>
    <row r="9598" spans="5:5">
      <c r="E9598" s="3"/>
    </row>
    <row r="9599" spans="5:5">
      <c r="E9599" s="3"/>
    </row>
    <row r="9600" spans="5:5">
      <c r="E9600" s="3"/>
    </row>
    <row r="9601" spans="5:5">
      <c r="E9601" s="3"/>
    </row>
    <row r="9602" spans="5:5">
      <c r="E9602" s="3"/>
    </row>
    <row r="9603" spans="5:5">
      <c r="E9603" s="3"/>
    </row>
    <row r="9604" spans="5:5">
      <c r="E9604" s="3"/>
    </row>
    <row r="9605" spans="5:5">
      <c r="E9605" s="3"/>
    </row>
    <row r="9606" spans="5:5">
      <c r="E9606" s="3"/>
    </row>
    <row r="9607" spans="5:5">
      <c r="E9607" s="3"/>
    </row>
    <row r="9608" spans="5:5">
      <c r="E9608" s="3"/>
    </row>
    <row r="9609" spans="5:5">
      <c r="E9609" s="3"/>
    </row>
    <row r="9610" spans="5:5">
      <c r="E9610" s="3"/>
    </row>
    <row r="9611" spans="5:5">
      <c r="E9611" s="3"/>
    </row>
    <row r="9612" spans="5:5">
      <c r="E9612" s="3"/>
    </row>
    <row r="9613" spans="5:5">
      <c r="E9613" s="3"/>
    </row>
    <row r="9614" spans="5:5">
      <c r="E9614" s="3"/>
    </row>
    <row r="9615" spans="5:5">
      <c r="E9615" s="3"/>
    </row>
    <row r="9616" spans="5:5">
      <c r="E9616" s="3"/>
    </row>
    <row r="9617" spans="5:5">
      <c r="E9617" s="3"/>
    </row>
    <row r="9618" spans="5:5">
      <c r="E9618" s="3"/>
    </row>
    <row r="9619" spans="5:5">
      <c r="E9619" s="3"/>
    </row>
    <row r="9620" spans="5:5">
      <c r="E9620" s="3"/>
    </row>
    <row r="9621" spans="5:5">
      <c r="E9621" s="3"/>
    </row>
    <row r="9622" spans="5:5">
      <c r="E9622" s="3"/>
    </row>
    <row r="9623" spans="5:5">
      <c r="E9623" s="3"/>
    </row>
    <row r="9624" spans="5:5">
      <c r="E9624" s="3"/>
    </row>
    <row r="9625" spans="5:5">
      <c r="E9625" s="3"/>
    </row>
    <row r="9626" spans="5:5">
      <c r="E9626" s="3"/>
    </row>
    <row r="9627" spans="5:5">
      <c r="E9627" s="3"/>
    </row>
    <row r="9628" spans="5:5">
      <c r="E9628" s="3"/>
    </row>
    <row r="9629" spans="5:5">
      <c r="E9629" s="3"/>
    </row>
    <row r="9630" spans="5:5">
      <c r="E9630" s="3"/>
    </row>
    <row r="9631" spans="5:5">
      <c r="E9631" s="3"/>
    </row>
    <row r="9632" spans="5:5">
      <c r="E9632" s="3"/>
    </row>
    <row r="9633" spans="5:5">
      <c r="E9633" s="3"/>
    </row>
    <row r="9634" spans="5:5">
      <c r="E9634" s="3"/>
    </row>
    <row r="9635" spans="5:5">
      <c r="E9635" s="3"/>
    </row>
    <row r="9636" spans="5:5">
      <c r="E9636" s="3"/>
    </row>
    <row r="9637" spans="5:5">
      <c r="E9637" s="3"/>
    </row>
    <row r="9638" spans="5:5">
      <c r="E9638" s="3"/>
    </row>
    <row r="9639" spans="5:5">
      <c r="E9639" s="3"/>
    </row>
    <row r="9640" spans="5:5">
      <c r="E9640" s="3"/>
    </row>
    <row r="9641" spans="5:5">
      <c r="E9641" s="3"/>
    </row>
    <row r="9642" spans="5:5">
      <c r="E9642" s="3"/>
    </row>
    <row r="9643" spans="5:5">
      <c r="E9643" s="3"/>
    </row>
    <row r="9644" spans="5:5">
      <c r="E9644" s="3"/>
    </row>
    <row r="9645" spans="5:5">
      <c r="E9645" s="3"/>
    </row>
    <row r="9646" spans="5:5">
      <c r="E9646" s="3"/>
    </row>
    <row r="9647" spans="5:5">
      <c r="E9647" s="3"/>
    </row>
    <row r="9648" spans="5:5">
      <c r="E9648" s="3"/>
    </row>
    <row r="9649" spans="5:5">
      <c r="E9649" s="3"/>
    </row>
    <row r="9650" spans="5:5">
      <c r="E9650" s="3"/>
    </row>
    <row r="9651" spans="5:5">
      <c r="E9651" s="3"/>
    </row>
    <row r="9652" spans="5:5">
      <c r="E9652" s="3"/>
    </row>
    <row r="9653" spans="5:5">
      <c r="E9653" s="3"/>
    </row>
    <row r="9654" spans="5:5">
      <c r="E9654" s="3"/>
    </row>
    <row r="9655" spans="5:5">
      <c r="E9655" s="3"/>
    </row>
    <row r="9656" spans="5:5">
      <c r="E9656" s="3"/>
    </row>
    <row r="9657" spans="5:5">
      <c r="E9657" s="3"/>
    </row>
    <row r="9658" spans="5:5">
      <c r="E9658" s="3"/>
    </row>
    <row r="9659" spans="5:5">
      <c r="E9659" s="3"/>
    </row>
    <row r="9660" spans="5:5">
      <c r="E9660" s="3"/>
    </row>
    <row r="9661" spans="5:5">
      <c r="E9661" s="3"/>
    </row>
    <row r="9662" spans="5:5">
      <c r="E9662" s="3"/>
    </row>
    <row r="9663" spans="5:5">
      <c r="E9663" s="3"/>
    </row>
    <row r="9664" spans="5:5">
      <c r="E9664" s="3"/>
    </row>
    <row r="9665" spans="5:5">
      <c r="E9665" s="3"/>
    </row>
    <row r="9666" spans="5:5">
      <c r="E9666" s="3"/>
    </row>
    <row r="9667" spans="5:5">
      <c r="E9667" s="3"/>
    </row>
    <row r="9668" spans="5:5">
      <c r="E9668" s="3"/>
    </row>
    <row r="9669" spans="5:5">
      <c r="E9669" s="3"/>
    </row>
    <row r="9670" spans="5:5">
      <c r="E9670" s="3"/>
    </row>
    <row r="9671" spans="5:5">
      <c r="E9671" s="3"/>
    </row>
    <row r="9672" spans="5:5">
      <c r="E9672" s="3"/>
    </row>
    <row r="9673" spans="5:5">
      <c r="E9673" s="3"/>
    </row>
    <row r="9674" spans="5:5">
      <c r="E9674" s="3"/>
    </row>
    <row r="9675" spans="5:5">
      <c r="E9675" s="3"/>
    </row>
    <row r="9676" spans="5:5">
      <c r="E9676" s="3"/>
    </row>
    <row r="9677" spans="5:5">
      <c r="E9677" s="3"/>
    </row>
    <row r="9678" spans="5:5">
      <c r="E9678" s="3"/>
    </row>
    <row r="9679" spans="5:5">
      <c r="E9679" s="3"/>
    </row>
    <row r="9680" spans="5:5">
      <c r="E9680" s="3"/>
    </row>
    <row r="9681" spans="5:5">
      <c r="E9681" s="3"/>
    </row>
    <row r="9682" spans="5:5">
      <c r="E9682" s="3"/>
    </row>
    <row r="9683" spans="5:5">
      <c r="E9683" s="3"/>
    </row>
    <row r="9684" spans="5:5">
      <c r="E9684" s="3"/>
    </row>
    <row r="9685" spans="5:5">
      <c r="E9685" s="3"/>
    </row>
    <row r="9686" spans="5:5">
      <c r="E9686" s="3"/>
    </row>
    <row r="9687" spans="5:5">
      <c r="E9687" s="3"/>
    </row>
    <row r="9688" spans="5:5">
      <c r="E9688" s="3"/>
    </row>
    <row r="9689" spans="5:5">
      <c r="E9689" s="3"/>
    </row>
    <row r="9690" spans="5:5">
      <c r="E9690" s="3"/>
    </row>
    <row r="9691" spans="5:5">
      <c r="E9691" s="3"/>
    </row>
    <row r="9692" spans="5:5">
      <c r="E9692" s="3"/>
    </row>
    <row r="9693" spans="5:5">
      <c r="E9693" s="3"/>
    </row>
    <row r="9694" spans="5:5">
      <c r="E9694" s="3"/>
    </row>
    <row r="9695" spans="5:5">
      <c r="E9695" s="3"/>
    </row>
    <row r="9696" spans="5:5">
      <c r="E9696" s="3"/>
    </row>
    <row r="9697" spans="5:5">
      <c r="E9697" s="3"/>
    </row>
    <row r="9698" spans="5:5">
      <c r="E9698" s="3"/>
    </row>
    <row r="9699" spans="5:5">
      <c r="E9699" s="3"/>
    </row>
    <row r="9700" spans="5:5">
      <c r="E9700" s="3"/>
    </row>
    <row r="9701" spans="5:5">
      <c r="E9701" s="3"/>
    </row>
    <row r="9702" spans="5:5">
      <c r="E9702" s="3"/>
    </row>
    <row r="9703" spans="5:5">
      <c r="E9703" s="3"/>
    </row>
    <row r="9704" spans="5:5">
      <c r="E9704" s="3"/>
    </row>
    <row r="9705" spans="5:5">
      <c r="E9705" s="3"/>
    </row>
    <row r="9706" spans="5:5">
      <c r="E9706" s="3"/>
    </row>
    <row r="9707" spans="5:5">
      <c r="E9707" s="3"/>
    </row>
    <row r="9708" spans="5:5">
      <c r="E9708" s="3"/>
    </row>
    <row r="9709" spans="5:5">
      <c r="E9709" s="3"/>
    </row>
    <row r="9710" spans="5:5">
      <c r="E9710" s="3"/>
    </row>
    <row r="9711" spans="5:5">
      <c r="E9711" s="3"/>
    </row>
    <row r="9712" spans="5:5">
      <c r="E9712" s="3"/>
    </row>
    <row r="9713" spans="5:5">
      <c r="E9713" s="3"/>
    </row>
    <row r="9714" spans="5:5">
      <c r="E9714" s="3"/>
    </row>
    <row r="9715" spans="5:5">
      <c r="E9715" s="3"/>
    </row>
    <row r="9716" spans="5:5">
      <c r="E9716" s="3"/>
    </row>
    <row r="9717" spans="5:5">
      <c r="E9717" s="3"/>
    </row>
    <row r="9718" spans="5:5">
      <c r="E9718" s="3"/>
    </row>
    <row r="9719" spans="5:5">
      <c r="E9719" s="3"/>
    </row>
    <row r="9720" spans="5:5">
      <c r="E9720" s="3"/>
    </row>
    <row r="9721" spans="5:5">
      <c r="E9721" s="3"/>
    </row>
    <row r="9722" spans="5:5">
      <c r="E9722" s="3"/>
    </row>
    <row r="9723" spans="5:5">
      <c r="E9723" s="3"/>
    </row>
    <row r="9724" spans="5:5">
      <c r="E9724" s="3"/>
    </row>
    <row r="9725" spans="5:5">
      <c r="E9725" s="3"/>
    </row>
    <row r="9726" spans="5:5">
      <c r="E9726" s="3"/>
    </row>
    <row r="9727" spans="5:5">
      <c r="E9727" s="3"/>
    </row>
    <row r="9728" spans="5:5">
      <c r="E9728" s="3"/>
    </row>
    <row r="9729" spans="5:5">
      <c r="E9729" s="3"/>
    </row>
    <row r="9730" spans="5:5">
      <c r="E9730" s="3"/>
    </row>
    <row r="9731" spans="5:5">
      <c r="E9731" s="3"/>
    </row>
    <row r="9732" spans="5:5">
      <c r="E9732" s="3"/>
    </row>
    <row r="9733" spans="5:5">
      <c r="E9733" s="3"/>
    </row>
    <row r="9734" spans="5:5">
      <c r="E9734" s="3"/>
    </row>
    <row r="9735" spans="5:5">
      <c r="E9735" s="3"/>
    </row>
    <row r="9736" spans="5:5">
      <c r="E9736" s="3"/>
    </row>
    <row r="9737" spans="5:5">
      <c r="E9737" s="3"/>
    </row>
    <row r="9738" spans="5:5">
      <c r="E9738" s="3"/>
    </row>
    <row r="9739" spans="5:5">
      <c r="E9739" s="3"/>
    </row>
    <row r="9740" spans="5:5">
      <c r="E9740" s="3"/>
    </row>
    <row r="9741" spans="5:5">
      <c r="E9741" s="3"/>
    </row>
    <row r="9742" spans="5:5">
      <c r="E9742" s="3"/>
    </row>
    <row r="9743" spans="5:5">
      <c r="E9743" s="3"/>
    </row>
    <row r="9744" spans="5:5">
      <c r="E9744" s="3"/>
    </row>
    <row r="9745" spans="5:5">
      <c r="E9745" s="3"/>
    </row>
    <row r="9746" spans="5:5">
      <c r="E9746" s="3"/>
    </row>
    <row r="9747" spans="5:5">
      <c r="E9747" s="3"/>
    </row>
    <row r="9748" spans="5:5">
      <c r="E9748" s="3"/>
    </row>
    <row r="9749" spans="5:5">
      <c r="E9749" s="3"/>
    </row>
    <row r="9750" spans="5:5">
      <c r="E9750" s="3"/>
    </row>
    <row r="9751" spans="5:5">
      <c r="E9751" s="3"/>
    </row>
    <row r="9752" spans="5:5">
      <c r="E9752" s="3"/>
    </row>
    <row r="9753" spans="5:5">
      <c r="E9753" s="3"/>
    </row>
    <row r="9754" spans="5:5">
      <c r="E9754" s="3"/>
    </row>
    <row r="9755" spans="5:5">
      <c r="E9755" s="3"/>
    </row>
    <row r="9756" spans="5:5">
      <c r="E9756" s="3"/>
    </row>
    <row r="9757" spans="5:5">
      <c r="E9757" s="3"/>
    </row>
    <row r="9758" spans="5:5">
      <c r="E9758" s="3"/>
    </row>
    <row r="9759" spans="5:5">
      <c r="E9759" s="3"/>
    </row>
    <row r="9760" spans="5:5">
      <c r="E9760" s="3"/>
    </row>
    <row r="9761" spans="5:5">
      <c r="E9761" s="3"/>
    </row>
    <row r="9762" spans="5:5">
      <c r="E9762" s="3"/>
    </row>
    <row r="9763" spans="5:5">
      <c r="E9763" s="3"/>
    </row>
    <row r="9764" spans="5:5">
      <c r="E9764" s="3"/>
    </row>
    <row r="9765" spans="5:5">
      <c r="E9765" s="3"/>
    </row>
    <row r="9766" spans="5:5">
      <c r="E9766" s="3"/>
    </row>
    <row r="9767" spans="5:5">
      <c r="E9767" s="3"/>
    </row>
    <row r="9768" spans="5:5">
      <c r="E9768" s="3"/>
    </row>
    <row r="9769" spans="5:5">
      <c r="E9769" s="3"/>
    </row>
    <row r="9770" spans="5:5">
      <c r="E9770" s="3"/>
    </row>
    <row r="9771" spans="5:5">
      <c r="E9771" s="3"/>
    </row>
    <row r="9772" spans="5:5">
      <c r="E9772" s="3"/>
    </row>
    <row r="9773" spans="5:5">
      <c r="E9773" s="3"/>
    </row>
    <row r="9774" spans="5:5">
      <c r="E9774" s="3"/>
    </row>
    <row r="9775" spans="5:5">
      <c r="E9775" s="3"/>
    </row>
    <row r="9776" spans="5:5">
      <c r="E9776" s="3"/>
    </row>
    <row r="9777" spans="5:5">
      <c r="E9777" s="3"/>
    </row>
    <row r="9778" spans="5:5">
      <c r="E9778" s="3"/>
    </row>
    <row r="9779" spans="5:5">
      <c r="E9779" s="3"/>
    </row>
    <row r="9780" spans="5:5">
      <c r="E9780" s="3"/>
    </row>
    <row r="9781" spans="5:5">
      <c r="E9781" s="3"/>
    </row>
    <row r="9782" spans="5:5">
      <c r="E9782" s="3"/>
    </row>
    <row r="9783" spans="5:5">
      <c r="E9783" s="3"/>
    </row>
    <row r="9784" spans="5:5">
      <c r="E9784" s="3"/>
    </row>
    <row r="9785" spans="5:5">
      <c r="E9785" s="3"/>
    </row>
    <row r="9786" spans="5:5">
      <c r="E9786" s="3"/>
    </row>
    <row r="9787" spans="5:5">
      <c r="E9787" s="3"/>
    </row>
    <row r="9788" spans="5:5">
      <c r="E9788" s="3"/>
    </row>
    <row r="9789" spans="5:5">
      <c r="E9789" s="3"/>
    </row>
    <row r="9790" spans="5:5">
      <c r="E9790" s="3"/>
    </row>
    <row r="9791" spans="5:5">
      <c r="E9791" s="3"/>
    </row>
    <row r="9792" spans="5:5">
      <c r="E9792" s="3"/>
    </row>
    <row r="9793" spans="5:5">
      <c r="E9793" s="3"/>
    </row>
    <row r="9794" spans="5:5">
      <c r="E9794" s="3"/>
    </row>
    <row r="9795" spans="5:5">
      <c r="E9795" s="3"/>
    </row>
    <row r="9796" spans="5:5">
      <c r="E9796" s="3"/>
    </row>
    <row r="9797" spans="5:5">
      <c r="E9797" s="3"/>
    </row>
    <row r="9798" spans="5:5">
      <c r="E9798" s="3"/>
    </row>
    <row r="9799" spans="5:5">
      <c r="E9799" s="3"/>
    </row>
    <row r="9800" spans="5:5">
      <c r="E9800" s="3"/>
    </row>
    <row r="9801" spans="5:5">
      <c r="E9801" s="3"/>
    </row>
    <row r="9802" spans="5:5">
      <c r="E9802" s="3"/>
    </row>
    <row r="9803" spans="5:5">
      <c r="E9803" s="3"/>
    </row>
    <row r="9804" spans="5:5">
      <c r="E9804" s="3"/>
    </row>
    <row r="9805" spans="5:5">
      <c r="E9805" s="3"/>
    </row>
    <row r="9806" spans="5:5">
      <c r="E9806" s="3"/>
    </row>
    <row r="9807" spans="5:5">
      <c r="E9807" s="3"/>
    </row>
    <row r="9808" spans="5:5">
      <c r="E9808" s="3"/>
    </row>
    <row r="9809" spans="5:5">
      <c r="E9809" s="3"/>
    </row>
    <row r="9810" spans="5:5">
      <c r="E9810" s="3"/>
    </row>
    <row r="9811" spans="5:5">
      <c r="E9811" s="3"/>
    </row>
    <row r="9812" spans="5:5">
      <c r="E9812" s="3"/>
    </row>
    <row r="9813" spans="5:5">
      <c r="E9813" s="3"/>
    </row>
    <row r="9814" spans="5:5">
      <c r="E9814" s="3"/>
    </row>
    <row r="9815" spans="5:5">
      <c r="E9815" s="3"/>
    </row>
    <row r="9816" spans="5:5">
      <c r="E9816" s="3"/>
    </row>
    <row r="9817" spans="5:5">
      <c r="E9817" s="3"/>
    </row>
    <row r="9818" spans="5:5">
      <c r="E9818" s="3"/>
    </row>
    <row r="9819" spans="5:5">
      <c r="E9819" s="3"/>
    </row>
    <row r="9820" spans="5:5">
      <c r="E9820" s="3"/>
    </row>
    <row r="9821" spans="5:5">
      <c r="E9821" s="3"/>
    </row>
    <row r="9822" spans="5:5">
      <c r="E9822" s="3"/>
    </row>
    <row r="9823" spans="5:5">
      <c r="E9823" s="3"/>
    </row>
    <row r="9824" spans="5:5">
      <c r="E9824" s="3"/>
    </row>
    <row r="9825" spans="5:5">
      <c r="E9825" s="3"/>
    </row>
    <row r="9826" spans="5:5">
      <c r="E9826" s="3"/>
    </row>
    <row r="9827" spans="5:5">
      <c r="E9827" s="3"/>
    </row>
    <row r="9828" spans="5:5">
      <c r="E9828" s="3"/>
    </row>
    <row r="9829" spans="5:5">
      <c r="E9829" s="3"/>
    </row>
    <row r="9830" spans="5:5">
      <c r="E9830" s="3"/>
    </row>
    <row r="9831" spans="5:5">
      <c r="E9831" s="3"/>
    </row>
    <row r="9832" spans="5:5">
      <c r="E9832" s="3"/>
    </row>
    <row r="9833" spans="5:5">
      <c r="E9833" s="3"/>
    </row>
    <row r="9834" spans="5:5">
      <c r="E9834" s="3"/>
    </row>
    <row r="9835" spans="5:5">
      <c r="E9835" s="3"/>
    </row>
    <row r="9836" spans="5:5">
      <c r="E9836" s="3"/>
    </row>
    <row r="9837" spans="5:5">
      <c r="E9837" s="3"/>
    </row>
    <row r="9838" spans="5:5">
      <c r="E9838" s="3"/>
    </row>
    <row r="9839" spans="5:5">
      <c r="E9839" s="3"/>
    </row>
    <row r="9840" spans="5:5">
      <c r="E9840" s="3"/>
    </row>
    <row r="9841" spans="5:5">
      <c r="E9841" s="3"/>
    </row>
    <row r="9842" spans="5:5">
      <c r="E9842" s="3"/>
    </row>
    <row r="9843" spans="5:5">
      <c r="E9843" s="3"/>
    </row>
    <row r="9844" spans="5:5">
      <c r="E9844" s="3"/>
    </row>
    <row r="9845" spans="5:5">
      <c r="E9845" s="3"/>
    </row>
    <row r="9846" spans="5:5">
      <c r="E9846" s="3"/>
    </row>
    <row r="9847" spans="5:5">
      <c r="E9847" s="3"/>
    </row>
    <row r="9848" spans="5:5">
      <c r="E9848" s="3"/>
    </row>
    <row r="9849" spans="5:5">
      <c r="E9849" s="3"/>
    </row>
    <row r="9850" spans="5:5">
      <c r="E9850" s="3"/>
    </row>
    <row r="9851" spans="5:5">
      <c r="E9851" s="3"/>
    </row>
    <row r="9852" spans="5:5">
      <c r="E9852" s="3"/>
    </row>
    <row r="9853" spans="5:5">
      <c r="E9853" s="3"/>
    </row>
    <row r="9854" spans="5:5">
      <c r="E9854" s="3"/>
    </row>
    <row r="9855" spans="5:5">
      <c r="E9855" s="3"/>
    </row>
    <row r="9856" spans="5:5">
      <c r="E9856" s="3"/>
    </row>
    <row r="9857" spans="5:5">
      <c r="E9857" s="3"/>
    </row>
    <row r="9858" spans="5:5">
      <c r="E9858" s="3"/>
    </row>
    <row r="9859" spans="5:5">
      <c r="E9859" s="3"/>
    </row>
    <row r="9860" spans="5:5">
      <c r="E9860" s="3"/>
    </row>
    <row r="9861" spans="5:5">
      <c r="E9861" s="3"/>
    </row>
    <row r="9862" spans="5:5">
      <c r="E9862" s="3"/>
    </row>
    <row r="9863" spans="5:5">
      <c r="E9863" s="3"/>
    </row>
    <row r="9864" spans="5:5">
      <c r="E9864" s="3"/>
    </row>
    <row r="9865" spans="5:5">
      <c r="E9865" s="3"/>
    </row>
    <row r="9866" spans="5:5">
      <c r="E9866" s="3"/>
    </row>
    <row r="9867" spans="5:5">
      <c r="E9867" s="3"/>
    </row>
    <row r="9868" spans="5:5">
      <c r="E9868" s="3"/>
    </row>
    <row r="9869" spans="5:5">
      <c r="E9869" s="3"/>
    </row>
    <row r="9870" spans="5:5">
      <c r="E9870" s="3"/>
    </row>
    <row r="9871" spans="5:5">
      <c r="E9871" s="3"/>
    </row>
    <row r="9872" spans="5:5">
      <c r="E9872" s="3"/>
    </row>
    <row r="9873" spans="5:5">
      <c r="E9873" s="3"/>
    </row>
    <row r="9874" spans="5:5">
      <c r="E9874" s="3"/>
    </row>
    <row r="9875" spans="5:5">
      <c r="E9875" s="3"/>
    </row>
    <row r="9876" spans="5:5">
      <c r="E9876" s="3"/>
    </row>
    <row r="9877" spans="5:5">
      <c r="E9877" s="3"/>
    </row>
    <row r="9878" spans="5:5">
      <c r="E9878" s="3"/>
    </row>
    <row r="9879" spans="5:5">
      <c r="E9879" s="3"/>
    </row>
    <row r="9880" spans="5:5">
      <c r="E9880" s="3"/>
    </row>
    <row r="9881" spans="5:5">
      <c r="E9881" s="3"/>
    </row>
    <row r="9882" spans="5:5">
      <c r="E9882" s="3"/>
    </row>
    <row r="9883" spans="5:5">
      <c r="E9883" s="3"/>
    </row>
    <row r="9884" spans="5:5">
      <c r="E9884" s="3"/>
    </row>
    <row r="9885" spans="5:5">
      <c r="E9885" s="3"/>
    </row>
    <row r="9886" spans="5:5">
      <c r="E9886" s="3"/>
    </row>
    <row r="9887" spans="5:5">
      <c r="E9887" s="3"/>
    </row>
    <row r="9888" spans="5:5">
      <c r="E9888" s="3"/>
    </row>
    <row r="9889" spans="5:5">
      <c r="E9889" s="3"/>
    </row>
    <row r="9890" spans="5:5">
      <c r="E9890" s="3"/>
    </row>
    <row r="9891" spans="5:5">
      <c r="E9891" s="3"/>
    </row>
    <row r="9892" spans="5:5">
      <c r="E9892" s="3"/>
    </row>
    <row r="9893" spans="5:5">
      <c r="E9893" s="3"/>
    </row>
    <row r="9894" spans="5:5">
      <c r="E9894" s="3"/>
    </row>
    <row r="9895" spans="5:5">
      <c r="E9895" s="3"/>
    </row>
    <row r="9896" spans="5:5">
      <c r="E9896" s="3"/>
    </row>
    <row r="9897" spans="5:5">
      <c r="E9897" s="3"/>
    </row>
    <row r="9898" spans="5:5">
      <c r="E9898" s="3"/>
    </row>
    <row r="9899" spans="5:5">
      <c r="E9899" s="3"/>
    </row>
    <row r="9900" spans="5:5">
      <c r="E9900" s="3"/>
    </row>
    <row r="9901" spans="5:5">
      <c r="E9901" s="3"/>
    </row>
    <row r="9902" spans="5:5">
      <c r="E9902" s="3"/>
    </row>
    <row r="9903" spans="5:5">
      <c r="E9903" s="3"/>
    </row>
    <row r="9904" spans="5:5">
      <c r="E9904" s="3"/>
    </row>
    <row r="9905" spans="5:5">
      <c r="E9905" s="3"/>
    </row>
    <row r="9906" spans="5:5">
      <c r="E9906" s="3"/>
    </row>
    <row r="9907" spans="5:5">
      <c r="E9907" s="3"/>
    </row>
    <row r="9908" spans="5:5">
      <c r="E9908" s="3"/>
    </row>
    <row r="9909" spans="5:5">
      <c r="E9909" s="3"/>
    </row>
    <row r="9910" spans="5:5">
      <c r="E9910" s="3"/>
    </row>
    <row r="9911" spans="5:5">
      <c r="E9911" s="3"/>
    </row>
    <row r="9912" spans="5:5">
      <c r="E9912" s="3"/>
    </row>
    <row r="9913" spans="5:5">
      <c r="E9913" s="3"/>
    </row>
    <row r="9914" spans="5:5">
      <c r="E9914" s="3"/>
    </row>
    <row r="9915" spans="5:5">
      <c r="E9915" s="3"/>
    </row>
    <row r="9916" spans="5:5">
      <c r="E9916" s="3"/>
    </row>
    <row r="9917" spans="5:5">
      <c r="E9917" s="3"/>
    </row>
    <row r="9918" spans="5:5">
      <c r="E9918" s="3"/>
    </row>
    <row r="9919" spans="5:5">
      <c r="E9919" s="3"/>
    </row>
    <row r="9920" spans="5:5">
      <c r="E9920" s="3"/>
    </row>
    <row r="9921" spans="5:5">
      <c r="E9921" s="3"/>
    </row>
    <row r="9922" spans="5:5">
      <c r="E9922" s="3"/>
    </row>
    <row r="9923" spans="5:5">
      <c r="E9923" s="3"/>
    </row>
    <row r="9924" spans="5:5">
      <c r="E9924" s="3"/>
    </row>
    <row r="9925" spans="5:5">
      <c r="E9925" s="3"/>
    </row>
    <row r="9926" spans="5:5">
      <c r="E9926" s="3"/>
    </row>
    <row r="9927" spans="5:5">
      <c r="E9927" s="3"/>
    </row>
    <row r="9928" spans="5:5">
      <c r="E9928" s="3"/>
    </row>
    <row r="9929" spans="5:5">
      <c r="E9929" s="3"/>
    </row>
    <row r="9930" spans="5:5">
      <c r="E9930" s="3"/>
    </row>
    <row r="9931" spans="5:5">
      <c r="E9931" s="3"/>
    </row>
    <row r="9932" spans="5:5">
      <c r="E9932" s="3"/>
    </row>
    <row r="9933" spans="5:5">
      <c r="E9933" s="3"/>
    </row>
    <row r="9934" spans="5:5">
      <c r="E9934" s="3"/>
    </row>
    <row r="9935" spans="5:5">
      <c r="E9935" s="3"/>
    </row>
    <row r="9936" spans="5:5">
      <c r="E9936" s="3"/>
    </row>
    <row r="9937" spans="5:5">
      <c r="E9937" s="3"/>
    </row>
    <row r="9938" spans="5:5">
      <c r="E9938" s="3"/>
    </row>
    <row r="9939" spans="5:5">
      <c r="E9939" s="3"/>
    </row>
    <row r="9940" spans="5:5">
      <c r="E9940" s="3"/>
    </row>
    <row r="9941" spans="5:5">
      <c r="E9941" s="3"/>
    </row>
    <row r="9942" spans="5:5">
      <c r="E9942" s="3"/>
    </row>
    <row r="9943" spans="5:5">
      <c r="E9943" s="3"/>
    </row>
    <row r="9944" spans="5:5">
      <c r="E9944" s="3"/>
    </row>
    <row r="9945" spans="5:5">
      <c r="E9945" s="3"/>
    </row>
    <row r="9946" spans="5:5">
      <c r="E9946" s="3"/>
    </row>
    <row r="9947" spans="5:5">
      <c r="E9947" s="3"/>
    </row>
    <row r="9948" spans="5:5">
      <c r="E9948" s="3"/>
    </row>
    <row r="9949" spans="5:5">
      <c r="E9949" s="3"/>
    </row>
    <row r="9950" spans="5:5">
      <c r="E9950" s="3"/>
    </row>
    <row r="9951" spans="5:5">
      <c r="E9951" s="3"/>
    </row>
    <row r="9952" spans="5:5">
      <c r="E9952" s="3"/>
    </row>
    <row r="9953" spans="5:5">
      <c r="E9953" s="3"/>
    </row>
    <row r="9954" spans="5:5">
      <c r="E9954" s="3"/>
    </row>
    <row r="9955" spans="5:5">
      <c r="E9955" s="3"/>
    </row>
    <row r="9956" spans="5:5">
      <c r="E9956" s="3"/>
    </row>
    <row r="9957" spans="5:5">
      <c r="E9957" s="3"/>
    </row>
    <row r="9958" spans="5:5">
      <c r="E9958" s="3"/>
    </row>
    <row r="9959" spans="5:5">
      <c r="E9959" s="3"/>
    </row>
    <row r="9960" spans="5:5">
      <c r="E9960" s="3"/>
    </row>
    <row r="9961" spans="5:5">
      <c r="E9961" s="3"/>
    </row>
    <row r="9962" spans="5:5">
      <c r="E9962" s="3"/>
    </row>
    <row r="9963" spans="5:5">
      <c r="E9963" s="3"/>
    </row>
    <row r="9964" spans="5:5">
      <c r="E9964" s="3"/>
    </row>
    <row r="9965" spans="5:5">
      <c r="E9965" s="3"/>
    </row>
    <row r="9966" spans="5:5">
      <c r="E9966" s="3"/>
    </row>
    <row r="9967" spans="5:5">
      <c r="E9967" s="3"/>
    </row>
    <row r="9968" spans="5:5">
      <c r="E9968" s="3"/>
    </row>
    <row r="9969" spans="5:5">
      <c r="E9969" s="3"/>
    </row>
    <row r="9970" spans="5:5">
      <c r="E9970" s="3"/>
    </row>
    <row r="9971" spans="5:5">
      <c r="E9971" s="3"/>
    </row>
    <row r="9972" spans="5:5">
      <c r="E9972" s="3"/>
    </row>
    <row r="9973" spans="5:5">
      <c r="E9973" s="3"/>
    </row>
    <row r="9974" spans="5:5">
      <c r="E9974" s="3"/>
    </row>
    <row r="9975" spans="5:5">
      <c r="E9975" s="3"/>
    </row>
    <row r="9976" spans="5:5">
      <c r="E9976" s="3"/>
    </row>
    <row r="9977" spans="5:5">
      <c r="E9977" s="3"/>
    </row>
    <row r="9978" spans="5:5">
      <c r="E9978" s="3"/>
    </row>
    <row r="9979" spans="5:5">
      <c r="E9979" s="3"/>
    </row>
    <row r="9980" spans="5:5">
      <c r="E9980" s="3"/>
    </row>
    <row r="9981" spans="5:5">
      <c r="E9981" s="3"/>
    </row>
    <row r="9982" spans="5:5">
      <c r="E9982" s="3"/>
    </row>
    <row r="9983" spans="5:5">
      <c r="E9983" s="3"/>
    </row>
    <row r="9984" spans="5:5">
      <c r="E9984" s="3"/>
    </row>
    <row r="9985" spans="5:5">
      <c r="E9985" s="3"/>
    </row>
    <row r="9986" spans="5:5">
      <c r="E9986" s="3"/>
    </row>
    <row r="9987" spans="5:5">
      <c r="E9987" s="3"/>
    </row>
    <row r="9988" spans="5:5">
      <c r="E9988" s="3"/>
    </row>
    <row r="9989" spans="5:5">
      <c r="E9989" s="3"/>
    </row>
    <row r="9990" spans="5:5">
      <c r="E9990" s="3"/>
    </row>
    <row r="9991" spans="5:5">
      <c r="E9991" s="3"/>
    </row>
    <row r="9992" spans="5:5">
      <c r="E9992" s="3"/>
    </row>
    <row r="9993" spans="5:5">
      <c r="E9993" s="3"/>
    </row>
    <row r="9994" spans="5:5">
      <c r="E9994" s="3"/>
    </row>
    <row r="9995" spans="5:5">
      <c r="E9995" s="3"/>
    </row>
    <row r="9996" spans="5:5">
      <c r="E9996" s="3"/>
    </row>
    <row r="9997" spans="5:5">
      <c r="E9997" s="3"/>
    </row>
    <row r="9998" spans="5:5">
      <c r="E9998" s="3"/>
    </row>
    <row r="9999" spans="5:5">
      <c r="E9999" s="3"/>
    </row>
    <row r="10000" spans="5:5">
      <c r="E10000" s="3"/>
    </row>
    <row r="10001" spans="5:5">
      <c r="E10001" s="3"/>
    </row>
    <row r="10002" spans="5:5">
      <c r="E10002" s="3"/>
    </row>
    <row r="10003" spans="5:5">
      <c r="E10003" s="3"/>
    </row>
    <row r="10004" spans="5:5">
      <c r="E10004" s="3"/>
    </row>
    <row r="10005" spans="5:5">
      <c r="E10005" s="3"/>
    </row>
    <row r="10006" spans="5:5">
      <c r="E10006" s="3"/>
    </row>
    <row r="10007" spans="5:5">
      <c r="E10007" s="3"/>
    </row>
    <row r="10008" spans="5:5">
      <c r="E10008" s="3"/>
    </row>
    <row r="10009" spans="5:5">
      <c r="E10009" s="3"/>
    </row>
    <row r="10010" spans="5:5">
      <c r="E10010" s="3"/>
    </row>
    <row r="10011" spans="5:5">
      <c r="E10011" s="3"/>
    </row>
    <row r="10012" spans="5:5">
      <c r="E10012" s="3"/>
    </row>
    <row r="10013" spans="5:5">
      <c r="E10013" s="3"/>
    </row>
    <row r="10014" spans="5:5">
      <c r="E10014" s="3"/>
    </row>
    <row r="10015" spans="5:5">
      <c r="E10015" s="3"/>
    </row>
    <row r="10016" spans="5:5">
      <c r="E10016" s="3"/>
    </row>
    <row r="10017" spans="5:5">
      <c r="E10017" s="3"/>
    </row>
    <row r="10018" spans="5:5">
      <c r="E10018" s="3"/>
    </row>
    <row r="10019" spans="5:5">
      <c r="E10019" s="3"/>
    </row>
    <row r="10020" spans="5:5">
      <c r="E10020" s="3"/>
    </row>
    <row r="10021" spans="5:5">
      <c r="E10021" s="3"/>
    </row>
    <row r="10022" spans="5:5">
      <c r="E10022" s="3"/>
    </row>
    <row r="10023" spans="5:5">
      <c r="E10023" s="3"/>
    </row>
    <row r="10024" spans="5:5">
      <c r="E10024" s="3"/>
    </row>
    <row r="10025" spans="5:5">
      <c r="E10025" s="3"/>
    </row>
    <row r="10026" spans="5:5">
      <c r="E10026" s="3"/>
    </row>
    <row r="10027" spans="5:5">
      <c r="E10027" s="3"/>
    </row>
    <row r="10028" spans="5:5">
      <c r="E10028" s="3"/>
    </row>
    <row r="10029" spans="5:5">
      <c r="E10029" s="3"/>
    </row>
    <row r="10030" spans="5:5">
      <c r="E10030" s="3"/>
    </row>
    <row r="10031" spans="5:5">
      <c r="E10031" s="3"/>
    </row>
    <row r="10032" spans="5:5">
      <c r="E10032" s="3"/>
    </row>
    <row r="10033" spans="5:5">
      <c r="E10033" s="3"/>
    </row>
    <row r="10034" spans="5:5">
      <c r="E10034" s="3"/>
    </row>
    <row r="10035" spans="5:5">
      <c r="E10035" s="3"/>
    </row>
    <row r="10036" spans="5:5">
      <c r="E10036" s="3"/>
    </row>
    <row r="10037" spans="5:5">
      <c r="E10037" s="3"/>
    </row>
    <row r="10038" spans="5:5">
      <c r="E10038" s="3"/>
    </row>
    <row r="10039" spans="5:5">
      <c r="E10039" s="3"/>
    </row>
    <row r="10040" spans="5:5">
      <c r="E10040" s="3"/>
    </row>
    <row r="10041" spans="5:5">
      <c r="E10041" s="3"/>
    </row>
    <row r="10042" spans="5:5">
      <c r="E10042" s="3"/>
    </row>
    <row r="10043" spans="5:5">
      <c r="E10043" s="3"/>
    </row>
    <row r="10044" spans="5:5">
      <c r="E10044" s="3"/>
    </row>
    <row r="10045" spans="5:5">
      <c r="E10045" s="3"/>
    </row>
    <row r="10046" spans="5:5">
      <c r="E10046" s="3"/>
    </row>
    <row r="10047" spans="5:5">
      <c r="E10047" s="3"/>
    </row>
    <row r="10048" spans="5:5">
      <c r="E10048" s="3"/>
    </row>
    <row r="10049" spans="5:5">
      <c r="E10049" s="3"/>
    </row>
    <row r="10050" spans="5:5">
      <c r="E10050" s="3"/>
    </row>
    <row r="10051" spans="5:5">
      <c r="E10051" s="3"/>
    </row>
    <row r="10052" spans="5:5">
      <c r="E10052" s="3"/>
    </row>
    <row r="10053" spans="5:5">
      <c r="E10053" s="3"/>
    </row>
    <row r="10054" spans="5:5">
      <c r="E10054" s="3"/>
    </row>
    <row r="10055" spans="5:5">
      <c r="E10055" s="3"/>
    </row>
    <row r="10056" spans="5:5">
      <c r="E10056" s="3"/>
    </row>
    <row r="10057" spans="5:5">
      <c r="E10057" s="3"/>
    </row>
    <row r="10058" spans="5:5">
      <c r="E10058" s="3"/>
    </row>
    <row r="10059" spans="5:5">
      <c r="E10059" s="3"/>
    </row>
    <row r="10060" spans="5:5">
      <c r="E10060" s="3"/>
    </row>
    <row r="10061" spans="5:5">
      <c r="E10061" s="3"/>
    </row>
    <row r="10062" spans="5:5">
      <c r="E10062" s="3"/>
    </row>
    <row r="10063" spans="5:5">
      <c r="E10063" s="3"/>
    </row>
    <row r="10064" spans="5:5">
      <c r="E10064" s="3"/>
    </row>
    <row r="10065" spans="5:5">
      <c r="E10065" s="3"/>
    </row>
    <row r="10066" spans="5:5">
      <c r="E10066" s="3"/>
    </row>
    <row r="10067" spans="5:5">
      <c r="E10067" s="3"/>
    </row>
    <row r="10068" spans="5:5">
      <c r="E10068" s="3"/>
    </row>
    <row r="10069" spans="5:5">
      <c r="E10069" s="3"/>
    </row>
    <row r="10070" spans="5:5">
      <c r="E10070" s="3"/>
    </row>
    <row r="10071" spans="5:5">
      <c r="E10071" s="3"/>
    </row>
    <row r="10072" spans="5:5">
      <c r="E10072" s="3"/>
    </row>
    <row r="10073" spans="5:5">
      <c r="E10073" s="3"/>
    </row>
    <row r="10074" spans="5:5">
      <c r="E10074" s="3"/>
    </row>
    <row r="10075" spans="5:5">
      <c r="E10075" s="3"/>
    </row>
    <row r="10076" spans="5:5">
      <c r="E10076" s="3"/>
    </row>
    <row r="10077" spans="5:5">
      <c r="E10077" s="3"/>
    </row>
    <row r="10078" spans="5:5">
      <c r="E10078" s="3"/>
    </row>
    <row r="10079" spans="5:5">
      <c r="E10079" s="3"/>
    </row>
    <row r="10080" spans="5:5">
      <c r="E10080" s="3"/>
    </row>
    <row r="10081" spans="5:5">
      <c r="E10081" s="3"/>
    </row>
    <row r="10082" spans="5:5">
      <c r="E10082" s="3"/>
    </row>
    <row r="10083" spans="5:5">
      <c r="E10083" s="3"/>
    </row>
    <row r="10084" spans="5:5">
      <c r="E10084" s="3"/>
    </row>
    <row r="10085" spans="5:5">
      <c r="E10085" s="3"/>
    </row>
    <row r="10086" spans="5:5">
      <c r="E10086" s="3"/>
    </row>
    <row r="10087" spans="5:5">
      <c r="E10087" s="3"/>
    </row>
    <row r="10088" spans="5:5">
      <c r="E10088" s="3"/>
    </row>
    <row r="10089" spans="5:5">
      <c r="E10089" s="3"/>
    </row>
    <row r="10090" spans="5:5">
      <c r="E10090" s="3"/>
    </row>
    <row r="10091" spans="5:5">
      <c r="E10091" s="3"/>
    </row>
    <row r="10092" spans="5:5">
      <c r="E10092" s="3"/>
    </row>
    <row r="10093" spans="5:5">
      <c r="E10093" s="3"/>
    </row>
    <row r="10094" spans="5:5">
      <c r="E10094" s="3"/>
    </row>
    <row r="10095" spans="5:5">
      <c r="E10095" s="3"/>
    </row>
    <row r="10096" spans="5:5">
      <c r="E10096" s="3"/>
    </row>
    <row r="10097" spans="5:5">
      <c r="E10097" s="3"/>
    </row>
    <row r="10098" spans="5:5">
      <c r="E10098" s="3"/>
    </row>
    <row r="10099" spans="5:5">
      <c r="E10099" s="3"/>
    </row>
    <row r="10100" spans="5:5">
      <c r="E10100" s="3"/>
    </row>
    <row r="10101" spans="5:5">
      <c r="E10101" s="3"/>
    </row>
    <row r="10102" spans="5:5">
      <c r="E10102" s="3"/>
    </row>
    <row r="10103" spans="5:5">
      <c r="E10103" s="3"/>
    </row>
    <row r="10104" spans="5:5">
      <c r="E10104" s="3"/>
    </row>
    <row r="10105" spans="5:5">
      <c r="E10105" s="3"/>
    </row>
    <row r="10106" spans="5:5">
      <c r="E10106" s="3"/>
    </row>
    <row r="10107" spans="5:5">
      <c r="E10107" s="3"/>
    </row>
    <row r="10108" spans="5:5">
      <c r="E10108" s="3"/>
    </row>
    <row r="10109" spans="5:5">
      <c r="E10109" s="3"/>
    </row>
    <row r="10110" spans="5:5">
      <c r="E10110" s="3"/>
    </row>
    <row r="10111" spans="5:5">
      <c r="E10111" s="3"/>
    </row>
    <row r="10112" spans="5:5">
      <c r="E10112" s="3"/>
    </row>
    <row r="10113" spans="5:5">
      <c r="E10113" s="3"/>
    </row>
    <row r="10114" spans="5:5">
      <c r="E10114" s="3"/>
    </row>
    <row r="10115" spans="5:5">
      <c r="E10115" s="3"/>
    </row>
    <row r="10116" spans="5:5">
      <c r="E10116" s="3"/>
    </row>
    <row r="10117" spans="5:5">
      <c r="E10117" s="3"/>
    </row>
    <row r="10118" spans="5:5">
      <c r="E10118" s="3"/>
    </row>
    <row r="10119" spans="5:5">
      <c r="E10119" s="3"/>
    </row>
    <row r="10120" spans="5:5">
      <c r="E10120" s="3"/>
    </row>
    <row r="10121" spans="5:5">
      <c r="E10121" s="3"/>
    </row>
    <row r="10122" spans="5:5">
      <c r="E10122" s="3"/>
    </row>
    <row r="10123" spans="5:5">
      <c r="E10123" s="3"/>
    </row>
    <row r="10124" spans="5:5">
      <c r="E10124" s="3"/>
    </row>
    <row r="10125" spans="5:5">
      <c r="E10125" s="3"/>
    </row>
    <row r="10126" spans="5:5">
      <c r="E10126" s="3"/>
    </row>
    <row r="10127" spans="5:5">
      <c r="E10127" s="3"/>
    </row>
    <row r="10128" spans="5:5">
      <c r="E10128" s="3"/>
    </row>
    <row r="10129" spans="5:5">
      <c r="E10129" s="3"/>
    </row>
    <row r="10130" spans="5:5">
      <c r="E10130" s="3"/>
    </row>
    <row r="10131" spans="5:5">
      <c r="E10131" s="3"/>
    </row>
    <row r="10132" spans="5:5">
      <c r="E10132" s="3"/>
    </row>
    <row r="10133" spans="5:5">
      <c r="E10133" s="3"/>
    </row>
    <row r="10134" spans="5:5">
      <c r="E10134" s="3"/>
    </row>
    <row r="10135" spans="5:5">
      <c r="E10135" s="3"/>
    </row>
    <row r="10136" spans="5:5">
      <c r="E10136" s="3"/>
    </row>
    <row r="10137" spans="5:5">
      <c r="E10137" s="3"/>
    </row>
    <row r="10138" spans="5:5">
      <c r="E10138" s="3"/>
    </row>
    <row r="10139" spans="5:5">
      <c r="E10139" s="3"/>
    </row>
    <row r="10140" spans="5:5">
      <c r="E10140" s="3"/>
    </row>
    <row r="10141" spans="5:5">
      <c r="E10141" s="3"/>
    </row>
    <row r="10142" spans="5:5">
      <c r="E10142" s="3"/>
    </row>
    <row r="10143" spans="5:5">
      <c r="E10143" s="3"/>
    </row>
    <row r="10144" spans="5:5">
      <c r="E10144" s="3"/>
    </row>
    <row r="10145" spans="5:5">
      <c r="E10145" s="3"/>
    </row>
    <row r="10146" spans="5:5">
      <c r="E10146" s="3"/>
    </row>
    <row r="10147" spans="5:5">
      <c r="E10147" s="3"/>
    </row>
    <row r="10148" spans="5:5">
      <c r="E10148" s="3"/>
    </row>
    <row r="10149" spans="5:5">
      <c r="E10149" s="3"/>
    </row>
    <row r="10150" spans="5:5">
      <c r="E10150" s="3"/>
    </row>
    <row r="10151" spans="5:5">
      <c r="E10151" s="3"/>
    </row>
    <row r="10152" spans="5:5">
      <c r="E10152" s="3"/>
    </row>
    <row r="10153" spans="5:5">
      <c r="E10153" s="3"/>
    </row>
    <row r="10154" spans="5:5">
      <c r="E10154" s="3"/>
    </row>
    <row r="10155" spans="5:5">
      <c r="E10155" s="3"/>
    </row>
    <row r="10156" spans="5:5">
      <c r="E10156" s="3"/>
    </row>
    <row r="10157" spans="5:5">
      <c r="E10157" s="3"/>
    </row>
    <row r="10158" spans="5:5">
      <c r="E10158" s="3"/>
    </row>
    <row r="10159" spans="5:5">
      <c r="E10159" s="3"/>
    </row>
    <row r="10160" spans="5:5">
      <c r="E10160" s="3"/>
    </row>
    <row r="10161" spans="5:5">
      <c r="E10161" s="3"/>
    </row>
    <row r="10162" spans="5:5">
      <c r="E10162" s="3"/>
    </row>
    <row r="10163" spans="5:5">
      <c r="E10163" s="3"/>
    </row>
    <row r="10164" spans="5:5">
      <c r="E10164" s="3"/>
    </row>
    <row r="10165" spans="5:5">
      <c r="E10165" s="3"/>
    </row>
    <row r="10166" spans="5:5">
      <c r="E10166" s="3"/>
    </row>
    <row r="10167" spans="5:5">
      <c r="E10167" s="3"/>
    </row>
    <row r="10168" spans="5:5">
      <c r="E10168" s="3"/>
    </row>
    <row r="10169" spans="5:5">
      <c r="E10169" s="3"/>
    </row>
    <row r="10170" spans="5:5">
      <c r="E10170" s="3"/>
    </row>
    <row r="10171" spans="5:5">
      <c r="E10171" s="3"/>
    </row>
    <row r="10172" spans="5:5">
      <c r="E10172" s="3"/>
    </row>
    <row r="10173" spans="5:5">
      <c r="E10173" s="3"/>
    </row>
    <row r="10174" spans="5:5">
      <c r="E10174" s="3"/>
    </row>
    <row r="10175" spans="5:5">
      <c r="E10175" s="3"/>
    </row>
    <row r="10176" spans="5:5">
      <c r="E10176" s="3"/>
    </row>
    <row r="10177" spans="5:5">
      <c r="E10177" s="3"/>
    </row>
    <row r="10178" spans="5:5">
      <c r="E10178" s="3"/>
    </row>
    <row r="10179" spans="5:5">
      <c r="E10179" s="3"/>
    </row>
    <row r="10180" spans="5:5">
      <c r="E10180" s="3"/>
    </row>
    <row r="10181" spans="5:5">
      <c r="E10181" s="3"/>
    </row>
    <row r="10182" spans="5:5">
      <c r="E10182" s="3"/>
    </row>
    <row r="10183" spans="5:5">
      <c r="E10183" s="3"/>
    </row>
    <row r="10184" spans="5:5">
      <c r="E10184" s="3"/>
    </row>
    <row r="10185" spans="5:5">
      <c r="E10185" s="3"/>
    </row>
    <row r="10186" spans="5:5">
      <c r="E10186" s="3"/>
    </row>
    <row r="10187" spans="5:5">
      <c r="E10187" s="3"/>
    </row>
    <row r="10188" spans="5:5">
      <c r="E10188" s="3"/>
    </row>
    <row r="10189" spans="5:5">
      <c r="E10189" s="3"/>
    </row>
    <row r="10190" spans="5:5">
      <c r="E10190" s="3"/>
    </row>
    <row r="10191" spans="5:5">
      <c r="E10191" s="3"/>
    </row>
    <row r="10192" spans="5:5">
      <c r="E10192" s="3"/>
    </row>
    <row r="10193" spans="5:5">
      <c r="E10193" s="3"/>
    </row>
    <row r="10194" spans="5:5">
      <c r="E10194" s="3"/>
    </row>
    <row r="10195" spans="5:5">
      <c r="E10195" s="3"/>
    </row>
    <row r="10196" spans="5:5">
      <c r="E10196" s="3"/>
    </row>
    <row r="10197" spans="5:5">
      <c r="E10197" s="3"/>
    </row>
    <row r="10198" spans="5:5">
      <c r="E10198" s="3"/>
    </row>
    <row r="10199" spans="5:5">
      <c r="E10199" s="3"/>
    </row>
    <row r="10200" spans="5:5">
      <c r="E10200" s="3"/>
    </row>
    <row r="10201" spans="5:5">
      <c r="E10201" s="3"/>
    </row>
    <row r="10202" spans="5:5">
      <c r="E10202" s="3"/>
    </row>
    <row r="10203" spans="5:5">
      <c r="E10203" s="3"/>
    </row>
    <row r="10204" spans="5:5">
      <c r="E10204" s="3"/>
    </row>
    <row r="10205" spans="5:5">
      <c r="E10205" s="3"/>
    </row>
    <row r="10206" spans="5:5">
      <c r="E10206" s="3"/>
    </row>
    <row r="10207" spans="5:5">
      <c r="E10207" s="3"/>
    </row>
    <row r="10208" spans="5:5">
      <c r="E10208" s="3"/>
    </row>
    <row r="10209" spans="5:5">
      <c r="E10209" s="3"/>
    </row>
    <row r="10210" spans="5:5">
      <c r="E10210" s="3"/>
    </row>
    <row r="10211" spans="5:5">
      <c r="E10211" s="3"/>
    </row>
    <row r="10212" spans="5:5">
      <c r="E10212" s="3"/>
    </row>
    <row r="10213" spans="5:5">
      <c r="E10213" s="3"/>
    </row>
    <row r="10214" spans="5:5">
      <c r="E10214" s="3"/>
    </row>
    <row r="10215" spans="5:5">
      <c r="E10215" s="3"/>
    </row>
    <row r="10216" spans="5:5">
      <c r="E10216" s="3"/>
    </row>
    <row r="10217" spans="5:5">
      <c r="E10217" s="3"/>
    </row>
    <row r="10218" spans="5:5">
      <c r="E10218" s="3"/>
    </row>
    <row r="10219" spans="5:5">
      <c r="E10219" s="3"/>
    </row>
    <row r="10220" spans="5:5">
      <c r="E10220" s="3"/>
    </row>
    <row r="10221" spans="5:5">
      <c r="E10221" s="3"/>
    </row>
    <row r="10222" spans="5:5">
      <c r="E10222" s="3"/>
    </row>
    <row r="10223" spans="5:5">
      <c r="E10223" s="3"/>
    </row>
    <row r="10224" spans="5:5">
      <c r="E10224" s="3"/>
    </row>
    <row r="10225" spans="5:5">
      <c r="E10225" s="3"/>
    </row>
    <row r="10226" spans="5:5">
      <c r="E10226" s="3"/>
    </row>
    <row r="10227" spans="5:5">
      <c r="E10227" s="3"/>
    </row>
    <row r="10228" spans="5:5">
      <c r="E10228" s="3"/>
    </row>
    <row r="10229" spans="5:5">
      <c r="E10229" s="3"/>
    </row>
    <row r="10230" spans="5:5">
      <c r="E10230" s="3"/>
    </row>
    <row r="10231" spans="5:5">
      <c r="E10231" s="3"/>
    </row>
    <row r="10232" spans="5:5">
      <c r="E10232" s="3"/>
    </row>
    <row r="10233" spans="5:5">
      <c r="E10233" s="3"/>
    </row>
    <row r="10234" spans="5:5">
      <c r="E10234" s="3"/>
    </row>
    <row r="10235" spans="5:5">
      <c r="E10235" s="3"/>
    </row>
    <row r="10236" spans="5:5">
      <c r="E10236" s="3"/>
    </row>
    <row r="10237" spans="5:5">
      <c r="E10237" s="3"/>
    </row>
    <row r="10238" spans="5:5">
      <c r="E10238" s="3"/>
    </row>
    <row r="10239" spans="5:5">
      <c r="E10239" s="3"/>
    </row>
    <row r="10240" spans="5:5">
      <c r="E10240" s="3"/>
    </row>
    <row r="10241" spans="5:5">
      <c r="E10241" s="3"/>
    </row>
    <row r="10242" spans="5:5">
      <c r="E10242" s="3"/>
    </row>
    <row r="10243" spans="5:5">
      <c r="E10243" s="3"/>
    </row>
    <row r="10244" spans="5:5">
      <c r="E10244" s="3"/>
    </row>
    <row r="10245" spans="5:5">
      <c r="E10245" s="3"/>
    </row>
    <row r="10246" spans="5:5">
      <c r="E10246" s="3"/>
    </row>
    <row r="10247" spans="5:5">
      <c r="E10247" s="3"/>
    </row>
    <row r="10248" spans="5:5">
      <c r="E10248" s="3"/>
    </row>
    <row r="10249" spans="5:5">
      <c r="E10249" s="3"/>
    </row>
    <row r="10250" spans="5:5">
      <c r="E10250" s="3"/>
    </row>
    <row r="10251" spans="5:5">
      <c r="E10251" s="3"/>
    </row>
    <row r="10252" spans="5:5">
      <c r="E10252" s="3"/>
    </row>
    <row r="10253" spans="5:5">
      <c r="E10253" s="3"/>
    </row>
    <row r="10254" spans="5:5">
      <c r="E10254" s="3"/>
    </row>
    <row r="10255" spans="5:5">
      <c r="E10255" s="3"/>
    </row>
    <row r="10256" spans="5:5">
      <c r="E10256" s="3"/>
    </row>
    <row r="10257" spans="5:5">
      <c r="E10257" s="3"/>
    </row>
    <row r="10258" spans="5:5">
      <c r="E10258" s="3"/>
    </row>
    <row r="10259" spans="5:5">
      <c r="E10259" s="3"/>
    </row>
    <row r="10260" spans="5:5">
      <c r="E10260" s="3"/>
    </row>
    <row r="10261" spans="5:5">
      <c r="E10261" s="3"/>
    </row>
    <row r="10262" spans="5:5">
      <c r="E10262" s="3"/>
    </row>
    <row r="10263" spans="5:5">
      <c r="E10263" s="3"/>
    </row>
    <row r="10264" spans="5:5">
      <c r="E10264" s="3"/>
    </row>
    <row r="10265" spans="5:5">
      <c r="E10265" s="3"/>
    </row>
    <row r="10266" spans="5:5">
      <c r="E10266" s="3"/>
    </row>
    <row r="10267" spans="5:5">
      <c r="E10267" s="3"/>
    </row>
    <row r="10268" spans="5:5">
      <c r="E10268" s="3"/>
    </row>
    <row r="10269" spans="5:5">
      <c r="E10269" s="3"/>
    </row>
    <row r="10270" spans="5:5">
      <c r="E10270" s="3"/>
    </row>
    <row r="10271" spans="5:5">
      <c r="E10271" s="3"/>
    </row>
    <row r="10272" spans="5:5">
      <c r="E10272" s="3"/>
    </row>
    <row r="10273" spans="5:5">
      <c r="E10273" s="3"/>
    </row>
    <row r="10274" spans="5:5">
      <c r="E10274" s="3"/>
    </row>
    <row r="10275" spans="5:5">
      <c r="E10275" s="3"/>
    </row>
    <row r="10276" spans="5:5">
      <c r="E10276" s="3"/>
    </row>
    <row r="10277" spans="5:5">
      <c r="E10277" s="3"/>
    </row>
    <row r="10278" spans="5:5">
      <c r="E10278" s="3"/>
    </row>
    <row r="10279" spans="5:5">
      <c r="E10279" s="3"/>
    </row>
    <row r="10280" spans="5:5">
      <c r="E10280" s="3"/>
    </row>
    <row r="10281" spans="5:5">
      <c r="E10281" s="3"/>
    </row>
    <row r="10282" spans="5:5">
      <c r="E10282" s="3"/>
    </row>
    <row r="10283" spans="5:5">
      <c r="E10283" s="3"/>
    </row>
    <row r="10284" spans="5:5">
      <c r="E10284" s="3"/>
    </row>
    <row r="10285" spans="5:5">
      <c r="E10285" s="3"/>
    </row>
    <row r="10286" spans="5:5">
      <c r="E10286" s="3"/>
    </row>
    <row r="10287" spans="5:5">
      <c r="E10287" s="3"/>
    </row>
    <row r="10288" spans="5:5">
      <c r="E10288" s="3"/>
    </row>
    <row r="10289" spans="5:5">
      <c r="E10289" s="3"/>
    </row>
    <row r="10290" spans="5:5">
      <c r="E10290" s="3"/>
    </row>
    <row r="10291" spans="5:5">
      <c r="E10291" s="3"/>
    </row>
    <row r="10292" spans="5:5">
      <c r="E10292" s="3"/>
    </row>
    <row r="10293" spans="5:5">
      <c r="E10293" s="3"/>
    </row>
    <row r="10294" spans="5:5">
      <c r="E10294" s="3"/>
    </row>
    <row r="10295" spans="5:5">
      <c r="E10295" s="3"/>
    </row>
    <row r="10296" spans="5:5">
      <c r="E10296" s="3"/>
    </row>
    <row r="10297" spans="5:5">
      <c r="E10297" s="3"/>
    </row>
    <row r="10298" spans="5:5">
      <c r="E10298" s="3"/>
    </row>
    <row r="10299" spans="5:5">
      <c r="E10299" s="3"/>
    </row>
    <row r="10300" spans="5:5">
      <c r="E10300" s="3"/>
    </row>
    <row r="10301" spans="5:5">
      <c r="E10301" s="3"/>
    </row>
    <row r="10302" spans="5:5">
      <c r="E10302" s="3"/>
    </row>
    <row r="10303" spans="5:5">
      <c r="E10303" s="3"/>
    </row>
    <row r="10304" spans="5:5">
      <c r="E10304" s="3"/>
    </row>
    <row r="10305" spans="5:5">
      <c r="E10305" s="3"/>
    </row>
    <row r="10306" spans="5:5">
      <c r="E10306" s="3"/>
    </row>
    <row r="10307" spans="5:5">
      <c r="E10307" s="3"/>
    </row>
    <row r="10308" spans="5:5">
      <c r="E10308" s="3"/>
    </row>
    <row r="10309" spans="5:5">
      <c r="E10309" s="3"/>
    </row>
    <row r="10310" spans="5:5">
      <c r="E10310" s="3"/>
    </row>
    <row r="10311" spans="5:5">
      <c r="E10311" s="3"/>
    </row>
    <row r="10312" spans="5:5">
      <c r="E10312" s="3"/>
    </row>
    <row r="10313" spans="5:5">
      <c r="E10313" s="3"/>
    </row>
    <row r="10314" spans="5:5">
      <c r="E10314" s="3"/>
    </row>
    <row r="10315" spans="5:5">
      <c r="E10315" s="3"/>
    </row>
    <row r="10316" spans="5:5">
      <c r="E10316" s="3"/>
    </row>
    <row r="10317" spans="5:5">
      <c r="E10317" s="3"/>
    </row>
    <row r="10318" spans="5:5">
      <c r="E10318" s="3"/>
    </row>
    <row r="10319" spans="5:5">
      <c r="E10319" s="3"/>
    </row>
    <row r="10320" spans="5:5">
      <c r="E10320" s="3"/>
    </row>
    <row r="10321" spans="5:5">
      <c r="E10321" s="3"/>
    </row>
    <row r="10322" spans="5:5">
      <c r="E10322" s="3"/>
    </row>
    <row r="10323" spans="5:5">
      <c r="E10323" s="3"/>
    </row>
    <row r="10324" spans="5:5">
      <c r="E10324" s="3"/>
    </row>
    <row r="10325" spans="5:5">
      <c r="E10325" s="3"/>
    </row>
    <row r="10326" spans="5:5">
      <c r="E10326" s="3"/>
    </row>
    <row r="10327" spans="5:5">
      <c r="E10327" s="3"/>
    </row>
    <row r="10328" spans="5:5">
      <c r="E10328" s="3"/>
    </row>
    <row r="10329" spans="5:5">
      <c r="E10329" s="3"/>
    </row>
    <row r="10330" spans="5:5">
      <c r="E10330" s="3"/>
    </row>
    <row r="10331" spans="5:5">
      <c r="E10331" s="3"/>
    </row>
    <row r="10332" spans="5:5">
      <c r="E10332" s="3"/>
    </row>
    <row r="10333" spans="5:5">
      <c r="E10333" s="3"/>
    </row>
    <row r="10334" spans="5:5">
      <c r="E10334" s="3"/>
    </row>
    <row r="10335" spans="5:5">
      <c r="E10335" s="3"/>
    </row>
    <row r="10336" spans="5:5">
      <c r="E10336" s="3"/>
    </row>
    <row r="10337" spans="5:5">
      <c r="E10337" s="3"/>
    </row>
    <row r="10338" spans="5:5">
      <c r="E10338" s="3"/>
    </row>
    <row r="10339" spans="5:5">
      <c r="E10339" s="3"/>
    </row>
    <row r="10340" spans="5:5">
      <c r="E10340" s="3"/>
    </row>
    <row r="10341" spans="5:5">
      <c r="E10341" s="3"/>
    </row>
    <row r="10342" spans="5:5">
      <c r="E10342" s="3"/>
    </row>
    <row r="10343" spans="5:5">
      <c r="E10343" s="3"/>
    </row>
    <row r="10344" spans="5:5">
      <c r="E10344" s="3"/>
    </row>
    <row r="10345" spans="5:5">
      <c r="E10345" s="3"/>
    </row>
    <row r="10346" spans="5:5">
      <c r="E10346" s="3"/>
    </row>
    <row r="10347" spans="5:5">
      <c r="E10347" s="3"/>
    </row>
    <row r="10348" spans="5:5">
      <c r="E10348" s="3"/>
    </row>
    <row r="10349" spans="5:5">
      <c r="E10349" s="3"/>
    </row>
    <row r="10350" spans="5:5">
      <c r="E10350" s="3"/>
    </row>
    <row r="10351" spans="5:5">
      <c r="E10351" s="3"/>
    </row>
    <row r="10352" spans="5:5">
      <c r="E10352" s="3"/>
    </row>
    <row r="10353" spans="5:5">
      <c r="E10353" s="3"/>
    </row>
    <row r="10354" spans="5:5">
      <c r="E10354" s="3"/>
    </row>
    <row r="10355" spans="5:5">
      <c r="E10355" s="3"/>
    </row>
    <row r="10356" spans="5:5">
      <c r="E10356" s="3"/>
    </row>
    <row r="10357" spans="5:5">
      <c r="E10357" s="3"/>
    </row>
    <row r="10358" spans="5:5">
      <c r="E10358" s="3"/>
    </row>
    <row r="10359" spans="5:5">
      <c r="E10359" s="3"/>
    </row>
    <row r="10360" spans="5:5">
      <c r="E10360" s="3"/>
    </row>
    <row r="10361" spans="5:5">
      <c r="E10361" s="3"/>
    </row>
    <row r="10362" spans="5:5">
      <c r="E10362" s="3"/>
    </row>
    <row r="10363" spans="5:5">
      <c r="E10363" s="3"/>
    </row>
    <row r="10364" spans="5:5">
      <c r="E10364" s="3"/>
    </row>
    <row r="10365" spans="5:5">
      <c r="E10365" s="3"/>
    </row>
    <row r="10366" spans="5:5">
      <c r="E10366" s="3"/>
    </row>
    <row r="10367" spans="5:5">
      <c r="E10367" s="3"/>
    </row>
    <row r="10368" spans="5:5">
      <c r="E10368" s="3"/>
    </row>
    <row r="10369" spans="5:5">
      <c r="E10369" s="3"/>
    </row>
    <row r="10370" spans="5:5">
      <c r="E10370" s="3"/>
    </row>
    <row r="10371" spans="5:5">
      <c r="E10371" s="3"/>
    </row>
    <row r="10372" spans="5:5">
      <c r="E10372" s="3"/>
    </row>
    <row r="10373" spans="5:5">
      <c r="E10373" s="3"/>
    </row>
    <row r="10374" spans="5:5">
      <c r="E10374" s="3"/>
    </row>
    <row r="10375" spans="5:5">
      <c r="E10375" s="3"/>
    </row>
    <row r="10376" spans="5:5">
      <c r="E10376" s="3"/>
    </row>
    <row r="10377" spans="5:5">
      <c r="E10377" s="3"/>
    </row>
    <row r="10378" spans="5:5">
      <c r="E10378" s="3"/>
    </row>
    <row r="10379" spans="5:5">
      <c r="E10379" s="3"/>
    </row>
    <row r="10380" spans="5:5">
      <c r="E10380" s="3"/>
    </row>
    <row r="10381" spans="5:5">
      <c r="E10381" s="3"/>
    </row>
    <row r="10382" spans="5:5">
      <c r="E10382" s="3"/>
    </row>
    <row r="10383" spans="5:5">
      <c r="E10383" s="3"/>
    </row>
    <row r="10384" spans="5:5">
      <c r="E10384" s="3"/>
    </row>
    <row r="10385" spans="5:5">
      <c r="E10385" s="3"/>
    </row>
    <row r="10386" spans="5:5">
      <c r="E10386" s="3"/>
    </row>
    <row r="10387" spans="5:5">
      <c r="E10387" s="3"/>
    </row>
    <row r="10388" spans="5:5">
      <c r="E10388" s="3"/>
    </row>
    <row r="10389" spans="5:5">
      <c r="E10389" s="3"/>
    </row>
    <row r="10390" spans="5:5">
      <c r="E10390" s="3"/>
    </row>
    <row r="10391" spans="5:5">
      <c r="E10391" s="3"/>
    </row>
    <row r="10392" spans="5:5">
      <c r="E10392" s="3"/>
    </row>
    <row r="10393" spans="5:5">
      <c r="E10393" s="3"/>
    </row>
    <row r="10394" spans="5:5">
      <c r="E10394" s="3"/>
    </row>
    <row r="10395" spans="5:5">
      <c r="E10395" s="3"/>
    </row>
    <row r="10396" spans="5:5">
      <c r="E10396" s="3"/>
    </row>
    <row r="10397" spans="5:5">
      <c r="E10397" s="3"/>
    </row>
    <row r="10398" spans="5:5">
      <c r="E10398" s="3"/>
    </row>
    <row r="10399" spans="5:5">
      <c r="E10399" s="3"/>
    </row>
    <row r="10400" spans="5:5">
      <c r="E10400" s="3"/>
    </row>
    <row r="10401" spans="5:5">
      <c r="E10401" s="3"/>
    </row>
    <row r="10402" spans="5:5">
      <c r="E10402" s="3"/>
    </row>
    <row r="10403" spans="5:5">
      <c r="E10403" s="3"/>
    </row>
    <row r="10404" spans="5:5">
      <c r="E10404" s="3"/>
    </row>
    <row r="10405" spans="5:5">
      <c r="E10405" s="3"/>
    </row>
    <row r="10406" spans="5:5">
      <c r="E10406" s="3"/>
    </row>
    <row r="10407" spans="5:5">
      <c r="E10407" s="3"/>
    </row>
    <row r="10408" spans="5:5">
      <c r="E10408" s="3"/>
    </row>
    <row r="10409" spans="5:5">
      <c r="E10409" s="3"/>
    </row>
    <row r="10410" spans="5:5">
      <c r="E10410" s="3"/>
    </row>
    <row r="10411" spans="5:5">
      <c r="E10411" s="3"/>
    </row>
    <row r="10412" spans="5:5">
      <c r="E10412" s="3"/>
    </row>
    <row r="10413" spans="5:5">
      <c r="E10413" s="3"/>
    </row>
    <row r="10414" spans="5:5">
      <c r="E10414" s="3"/>
    </row>
    <row r="10415" spans="5:5">
      <c r="E10415" s="3"/>
    </row>
    <row r="10416" spans="5:5">
      <c r="E10416" s="3"/>
    </row>
    <row r="10417" spans="5:5">
      <c r="E10417" s="3"/>
    </row>
    <row r="10418" spans="5:5">
      <c r="E10418" s="3"/>
    </row>
    <row r="10419" spans="5:5">
      <c r="E10419" s="3"/>
    </row>
    <row r="10420" spans="5:5">
      <c r="E10420" s="3"/>
    </row>
    <row r="10421" spans="5:5">
      <c r="E10421" s="3"/>
    </row>
    <row r="10422" spans="5:5">
      <c r="E10422" s="3"/>
    </row>
    <row r="10423" spans="5:5">
      <c r="E10423" s="3"/>
    </row>
    <row r="10424" spans="5:5">
      <c r="E10424" s="3"/>
    </row>
    <row r="10425" spans="5:5">
      <c r="E10425" s="3"/>
    </row>
    <row r="10426" spans="5:5">
      <c r="E10426" s="3"/>
    </row>
    <row r="10427" spans="5:5">
      <c r="E10427" s="3"/>
    </row>
    <row r="10428" spans="5:5">
      <c r="E10428" s="3"/>
    </row>
    <row r="10429" spans="5:5">
      <c r="E10429" s="3"/>
    </row>
    <row r="10430" spans="5:5">
      <c r="E10430" s="3"/>
    </row>
    <row r="10431" spans="5:5">
      <c r="E10431" s="3"/>
    </row>
    <row r="10432" spans="5:5">
      <c r="E10432" s="3"/>
    </row>
    <row r="10433" spans="5:5">
      <c r="E10433" s="3"/>
    </row>
    <row r="10434" spans="5:5">
      <c r="E10434" s="3"/>
    </row>
    <row r="10435" spans="5:5">
      <c r="E10435" s="3"/>
    </row>
    <row r="10436" spans="5:5">
      <c r="E10436" s="3"/>
    </row>
    <row r="10437" spans="5:5">
      <c r="E10437" s="3"/>
    </row>
    <row r="10438" spans="5:5">
      <c r="E10438" s="3"/>
    </row>
    <row r="10439" spans="5:5">
      <c r="E10439" s="3"/>
    </row>
    <row r="10440" spans="5:5">
      <c r="E10440" s="3"/>
    </row>
    <row r="10441" spans="5:5">
      <c r="E10441" s="3"/>
    </row>
    <row r="10442" spans="5:5">
      <c r="E10442" s="3"/>
    </row>
    <row r="10443" spans="5:5">
      <c r="E10443" s="3"/>
    </row>
    <row r="10444" spans="5:5">
      <c r="E10444" s="3"/>
    </row>
    <row r="10445" spans="5:5">
      <c r="E10445" s="3"/>
    </row>
    <row r="10446" spans="5:5">
      <c r="E10446" s="3"/>
    </row>
    <row r="10447" spans="5:5">
      <c r="E10447" s="3"/>
    </row>
    <row r="10448" spans="5:5">
      <c r="E10448" s="3"/>
    </row>
    <row r="10449" spans="5:5">
      <c r="E10449" s="3"/>
    </row>
    <row r="10450" spans="5:5">
      <c r="E10450" s="3"/>
    </row>
    <row r="10451" spans="5:5">
      <c r="E10451" s="3"/>
    </row>
    <row r="10452" spans="5:5">
      <c r="E10452" s="3"/>
    </row>
    <row r="10453" spans="5:5">
      <c r="E10453" s="3"/>
    </row>
    <row r="10454" spans="5:5">
      <c r="E10454" s="3"/>
    </row>
    <row r="10455" spans="5:5">
      <c r="E10455" s="3"/>
    </row>
    <row r="10456" spans="5:5">
      <c r="E10456" s="3"/>
    </row>
    <row r="10457" spans="5:5">
      <c r="E10457" s="3"/>
    </row>
    <row r="10458" spans="5:5">
      <c r="E10458" s="3"/>
    </row>
    <row r="10459" spans="5:5">
      <c r="E10459" s="3"/>
    </row>
    <row r="10460" spans="5:5">
      <c r="E10460" s="3"/>
    </row>
    <row r="10461" spans="5:5">
      <c r="E10461" s="3"/>
    </row>
    <row r="10462" spans="5:5">
      <c r="E10462" s="3"/>
    </row>
    <row r="10463" spans="5:5">
      <c r="E10463" s="3"/>
    </row>
    <row r="10464" spans="5:5">
      <c r="E10464" s="3"/>
    </row>
    <row r="10465" spans="5:5">
      <c r="E10465" s="3"/>
    </row>
    <row r="10466" spans="5:5">
      <c r="E10466" s="3"/>
    </row>
    <row r="10467" spans="5:5">
      <c r="E10467" s="3"/>
    </row>
    <row r="10468" spans="5:5">
      <c r="E10468" s="3"/>
    </row>
    <row r="10469" spans="5:5">
      <c r="E10469" s="3"/>
    </row>
    <row r="10470" spans="5:5">
      <c r="E10470" s="3"/>
    </row>
    <row r="10471" spans="5:5">
      <c r="E10471" s="3"/>
    </row>
    <row r="10472" spans="5:5">
      <c r="E10472" s="3"/>
    </row>
    <row r="10473" spans="5:5">
      <c r="E10473" s="3"/>
    </row>
    <row r="10474" spans="5:5">
      <c r="E10474" s="3"/>
    </row>
    <row r="10475" spans="5:5">
      <c r="E10475" s="3"/>
    </row>
    <row r="10476" spans="5:5">
      <c r="E10476" s="3"/>
    </row>
    <row r="10477" spans="5:5">
      <c r="E10477" s="3"/>
    </row>
    <row r="10478" spans="5:5">
      <c r="E10478" s="3"/>
    </row>
    <row r="10479" spans="5:5">
      <c r="E10479" s="3"/>
    </row>
    <row r="10480" spans="5:5">
      <c r="E10480" s="3"/>
    </row>
    <row r="10481" spans="5:5">
      <c r="E10481" s="3"/>
    </row>
    <row r="10482" spans="5:5">
      <c r="E10482" s="3"/>
    </row>
    <row r="10483" spans="5:5">
      <c r="E10483" s="3"/>
    </row>
    <row r="10484" spans="5:5">
      <c r="E10484" s="3"/>
    </row>
    <row r="10485" spans="5:5">
      <c r="E10485" s="3"/>
    </row>
    <row r="10486" spans="5:5">
      <c r="E10486" s="3"/>
    </row>
    <row r="10487" spans="5:5">
      <c r="E10487" s="3"/>
    </row>
    <row r="10488" spans="5:5">
      <c r="E10488" s="3"/>
    </row>
    <row r="10489" spans="5:5">
      <c r="E10489" s="3"/>
    </row>
    <row r="10490" spans="5:5">
      <c r="E10490" s="3"/>
    </row>
    <row r="10491" spans="5:5">
      <c r="E10491" s="3"/>
    </row>
    <row r="10492" spans="5:5">
      <c r="E10492" s="3"/>
    </row>
    <row r="10493" spans="5:5">
      <c r="E10493" s="3"/>
    </row>
    <row r="10494" spans="5:5">
      <c r="E10494" s="3"/>
    </row>
    <row r="10495" spans="5:5">
      <c r="E10495" s="3"/>
    </row>
    <row r="10496" spans="5:5">
      <c r="E10496" s="3"/>
    </row>
    <row r="10497" spans="5:5">
      <c r="E10497" s="3"/>
    </row>
    <row r="10498" spans="5:5">
      <c r="E10498" s="3"/>
    </row>
    <row r="10499" spans="5:5">
      <c r="E10499" s="3"/>
    </row>
    <row r="10500" spans="5:5">
      <c r="E10500" s="3"/>
    </row>
    <row r="10501" spans="5:5">
      <c r="E10501" s="3"/>
    </row>
    <row r="10502" spans="5:5">
      <c r="E10502" s="3"/>
    </row>
    <row r="10503" spans="5:5">
      <c r="E10503" s="3"/>
    </row>
    <row r="10504" spans="5:5">
      <c r="E10504" s="3"/>
    </row>
    <row r="10505" spans="5:5">
      <c r="E10505" s="3"/>
    </row>
    <row r="10506" spans="5:5">
      <c r="E10506" s="3"/>
    </row>
    <row r="10507" spans="5:5">
      <c r="E10507" s="3"/>
    </row>
    <row r="10508" spans="5:5">
      <c r="E10508" s="3"/>
    </row>
    <row r="10509" spans="5:5">
      <c r="E10509" s="3"/>
    </row>
    <row r="10510" spans="5:5">
      <c r="E10510" s="3"/>
    </row>
    <row r="10511" spans="5:5">
      <c r="E10511" s="3"/>
    </row>
    <row r="10512" spans="5:5">
      <c r="E10512" s="3"/>
    </row>
    <row r="10513" spans="5:5">
      <c r="E10513" s="3"/>
    </row>
    <row r="10514" spans="5:5">
      <c r="E10514" s="3"/>
    </row>
    <row r="10515" spans="5:5">
      <c r="E10515" s="3"/>
    </row>
    <row r="10516" spans="5:5">
      <c r="E10516" s="3"/>
    </row>
    <row r="10517" spans="5:5">
      <c r="E10517" s="3"/>
    </row>
    <row r="10518" spans="5:5">
      <c r="E10518" s="3"/>
    </row>
    <row r="10519" spans="5:5">
      <c r="E10519" s="3"/>
    </row>
    <row r="10520" spans="5:5">
      <c r="E10520" s="3"/>
    </row>
    <row r="10521" spans="5:5">
      <c r="E10521" s="3"/>
    </row>
    <row r="10522" spans="5:5">
      <c r="E10522" s="3"/>
    </row>
    <row r="10523" spans="5:5">
      <c r="E10523" s="3"/>
    </row>
    <row r="10524" spans="5:5">
      <c r="E10524" s="3"/>
    </row>
    <row r="10525" spans="5:5">
      <c r="E10525" s="3"/>
    </row>
    <row r="10526" spans="5:5">
      <c r="E10526" s="3"/>
    </row>
    <row r="10527" spans="5:5">
      <c r="E10527" s="3"/>
    </row>
    <row r="10528" spans="5:5">
      <c r="E10528" s="3"/>
    </row>
    <row r="10529" spans="5:5">
      <c r="E10529" s="3"/>
    </row>
    <row r="10530" spans="5:5">
      <c r="E10530" s="3"/>
    </row>
    <row r="10531" spans="5:5">
      <c r="E10531" s="3"/>
    </row>
    <row r="10532" spans="5:5">
      <c r="E10532" s="3"/>
    </row>
    <row r="10533" spans="5:5">
      <c r="E10533" s="3"/>
    </row>
    <row r="10534" spans="5:5">
      <c r="E10534" s="3"/>
    </row>
    <row r="10535" spans="5:5">
      <c r="E10535" s="3"/>
    </row>
    <row r="10536" spans="5:5">
      <c r="E10536" s="3"/>
    </row>
    <row r="10537" spans="5:5">
      <c r="E10537" s="3"/>
    </row>
    <row r="10538" spans="5:5">
      <c r="E10538" s="3"/>
    </row>
    <row r="10539" spans="5:5">
      <c r="E10539" s="3"/>
    </row>
    <row r="10540" spans="5:5">
      <c r="E10540" s="3"/>
    </row>
    <row r="10541" spans="5:5">
      <c r="E10541" s="3"/>
    </row>
    <row r="10542" spans="5:5">
      <c r="E10542" s="3"/>
    </row>
    <row r="10543" spans="5:5">
      <c r="E10543" s="3"/>
    </row>
    <row r="10544" spans="5:5">
      <c r="E10544" s="3"/>
    </row>
    <row r="10545" spans="5:5">
      <c r="E10545" s="3"/>
    </row>
    <row r="10546" spans="5:5">
      <c r="E10546" s="3"/>
    </row>
    <row r="10547" spans="5:5">
      <c r="E10547" s="3"/>
    </row>
    <row r="10548" spans="5:5">
      <c r="E10548" s="3"/>
    </row>
    <row r="10549" spans="5:5">
      <c r="E10549" s="3"/>
    </row>
    <row r="10550" spans="5:5">
      <c r="E10550" s="3"/>
    </row>
    <row r="10551" spans="5:5">
      <c r="E10551" s="3"/>
    </row>
    <row r="10552" spans="5:5">
      <c r="E10552" s="3"/>
    </row>
    <row r="10553" spans="5:5">
      <c r="E10553" s="3"/>
    </row>
    <row r="10554" spans="5:5">
      <c r="E10554" s="3"/>
    </row>
    <row r="10555" spans="5:5">
      <c r="E10555" s="3"/>
    </row>
    <row r="10556" spans="5:5">
      <c r="E10556" s="3"/>
    </row>
    <row r="10557" spans="5:5">
      <c r="E10557" s="3"/>
    </row>
    <row r="10558" spans="5:5">
      <c r="E10558" s="3"/>
    </row>
    <row r="10559" spans="5:5">
      <c r="E10559" s="3"/>
    </row>
    <row r="10560" spans="5:5">
      <c r="E10560" s="3"/>
    </row>
    <row r="10561" spans="5:5">
      <c r="E10561" s="3"/>
    </row>
    <row r="10562" spans="5:5">
      <c r="E10562" s="3"/>
    </row>
    <row r="10563" spans="5:5">
      <c r="E10563" s="3"/>
    </row>
    <row r="10564" spans="5:5">
      <c r="E10564" s="3"/>
    </row>
    <row r="10565" spans="5:5">
      <c r="E10565" s="3"/>
    </row>
    <row r="10566" spans="5:5">
      <c r="E10566" s="3"/>
    </row>
    <row r="10567" spans="5:5">
      <c r="E10567" s="3"/>
    </row>
    <row r="10568" spans="5:5">
      <c r="E10568" s="3"/>
    </row>
    <row r="10569" spans="5:5">
      <c r="E10569" s="3"/>
    </row>
    <row r="10570" spans="5:5">
      <c r="E10570" s="3"/>
    </row>
    <row r="10571" spans="5:5">
      <c r="E10571" s="3"/>
    </row>
    <row r="10572" spans="5:5">
      <c r="E10572" s="3"/>
    </row>
    <row r="10573" spans="5:5">
      <c r="E10573" s="3"/>
    </row>
    <row r="10574" spans="5:5">
      <c r="E10574" s="3"/>
    </row>
    <row r="10575" spans="5:5">
      <c r="E10575" s="3"/>
    </row>
    <row r="10576" spans="5:5">
      <c r="E10576" s="3"/>
    </row>
    <row r="10577" spans="5:5">
      <c r="E10577" s="3"/>
    </row>
    <row r="10578" spans="5:5">
      <c r="E10578" s="3"/>
    </row>
    <row r="10579" spans="5:5">
      <c r="E10579" s="3"/>
    </row>
    <row r="10580" spans="5:5">
      <c r="E10580" s="3"/>
    </row>
    <row r="10581" spans="5:5">
      <c r="E10581" s="3"/>
    </row>
    <row r="10582" spans="5:5">
      <c r="E10582" s="3"/>
    </row>
    <row r="10583" spans="5:5">
      <c r="E10583" s="3"/>
    </row>
    <row r="10584" spans="5:5">
      <c r="E10584" s="3"/>
    </row>
    <row r="10585" spans="5:5">
      <c r="E10585" s="3"/>
    </row>
    <row r="10586" spans="5:5">
      <c r="E10586" s="3"/>
    </row>
    <row r="10587" spans="5:5">
      <c r="E10587" s="3"/>
    </row>
    <row r="10588" spans="5:5">
      <c r="E10588" s="3"/>
    </row>
    <row r="10589" spans="5:5">
      <c r="E10589" s="3"/>
    </row>
    <row r="10590" spans="5:5">
      <c r="E10590" s="3"/>
    </row>
    <row r="10591" spans="5:5">
      <c r="E10591" s="3"/>
    </row>
    <row r="10592" spans="5:5">
      <c r="E10592" s="3"/>
    </row>
    <row r="10593" spans="5:5">
      <c r="E10593" s="3"/>
    </row>
    <row r="10594" spans="5:5">
      <c r="E10594" s="3"/>
    </row>
    <row r="10595" spans="5:5">
      <c r="E10595" s="3"/>
    </row>
    <row r="10596" spans="5:5">
      <c r="E10596" s="3"/>
    </row>
    <row r="10597" spans="5:5">
      <c r="E10597" s="3"/>
    </row>
    <row r="10598" spans="5:5">
      <c r="E10598" s="3"/>
    </row>
    <row r="10599" spans="5:5">
      <c r="E10599" s="3"/>
    </row>
    <row r="10600" spans="5:5">
      <c r="E10600" s="3"/>
    </row>
    <row r="10601" spans="5:5">
      <c r="E10601" s="3"/>
    </row>
    <row r="10602" spans="5:5">
      <c r="E10602" s="3"/>
    </row>
    <row r="10603" spans="5:5">
      <c r="E10603" s="3"/>
    </row>
    <row r="10604" spans="5:5">
      <c r="E10604" s="3"/>
    </row>
    <row r="10605" spans="5:5">
      <c r="E10605" s="3"/>
    </row>
    <row r="10606" spans="5:5">
      <c r="E10606" s="3"/>
    </row>
    <row r="10607" spans="5:5">
      <c r="E10607" s="3"/>
    </row>
    <row r="10608" spans="5:5">
      <c r="E10608" s="3"/>
    </row>
    <row r="10609" spans="5:5">
      <c r="E10609" s="3"/>
    </row>
    <row r="10610" spans="5:5">
      <c r="E10610" s="3"/>
    </row>
    <row r="10611" spans="5:5">
      <c r="E10611" s="3"/>
    </row>
    <row r="10612" spans="5:5">
      <c r="E10612" s="3"/>
    </row>
    <row r="10613" spans="5:5">
      <c r="E10613" s="3"/>
    </row>
    <row r="10614" spans="5:5">
      <c r="E10614" s="3"/>
    </row>
    <row r="10615" spans="5:5">
      <c r="E10615" s="3"/>
    </row>
    <row r="10616" spans="5:5">
      <c r="E10616" s="3"/>
    </row>
    <row r="10617" spans="5:5">
      <c r="E10617" s="3"/>
    </row>
    <row r="10618" spans="5:5">
      <c r="E10618" s="3"/>
    </row>
    <row r="10619" spans="5:5">
      <c r="E10619" s="3"/>
    </row>
    <row r="10620" spans="5:5">
      <c r="E10620" s="3"/>
    </row>
    <row r="10621" spans="5:5">
      <c r="E10621" s="3"/>
    </row>
    <row r="10622" spans="5:5">
      <c r="E10622" s="3"/>
    </row>
    <row r="10623" spans="5:5">
      <c r="E10623" s="3"/>
    </row>
    <row r="10624" spans="5:5">
      <c r="E10624" s="3"/>
    </row>
    <row r="10625" spans="5:5">
      <c r="E10625" s="3"/>
    </row>
    <row r="10626" spans="5:5">
      <c r="E10626" s="3"/>
    </row>
    <row r="10627" spans="5:5">
      <c r="E10627" s="3"/>
    </row>
    <row r="10628" spans="5:5">
      <c r="E10628" s="3"/>
    </row>
    <row r="10629" spans="5:5">
      <c r="E10629" s="3"/>
    </row>
    <row r="10630" spans="5:5">
      <c r="E10630" s="3"/>
    </row>
    <row r="10631" spans="5:5">
      <c r="E10631" s="3"/>
    </row>
    <row r="10632" spans="5:5">
      <c r="E10632" s="3"/>
    </row>
    <row r="10633" spans="5:5">
      <c r="E10633" s="3"/>
    </row>
    <row r="10634" spans="5:5">
      <c r="E10634" s="3"/>
    </row>
    <row r="10635" spans="5:5">
      <c r="E10635" s="3"/>
    </row>
    <row r="10636" spans="5:5">
      <c r="E10636" s="3"/>
    </row>
    <row r="10637" spans="5:5">
      <c r="E10637" s="3"/>
    </row>
    <row r="10638" spans="5:5">
      <c r="E10638" s="3"/>
    </row>
    <row r="10639" spans="5:5">
      <c r="E10639" s="3"/>
    </row>
    <row r="10640" spans="5:5">
      <c r="E10640" s="3"/>
    </row>
    <row r="10641" spans="5:5">
      <c r="E10641" s="3"/>
    </row>
    <row r="10642" spans="5:5">
      <c r="E10642" s="3"/>
    </row>
    <row r="10643" spans="5:5">
      <c r="E10643" s="3"/>
    </row>
    <row r="10644" spans="5:5">
      <c r="E10644" s="3"/>
    </row>
    <row r="10645" spans="5:5">
      <c r="E10645" s="3"/>
    </row>
    <row r="10646" spans="5:5">
      <c r="E10646" s="3"/>
    </row>
    <row r="10647" spans="5:5">
      <c r="E10647" s="3"/>
    </row>
    <row r="10648" spans="5:5">
      <c r="E10648" s="3"/>
    </row>
    <row r="10649" spans="5:5">
      <c r="E10649" s="3"/>
    </row>
    <row r="10650" spans="5:5">
      <c r="E10650" s="3"/>
    </row>
    <row r="10651" spans="5:5">
      <c r="E10651" s="3"/>
    </row>
    <row r="10652" spans="5:5">
      <c r="E10652" s="3"/>
    </row>
    <row r="10653" spans="5:5">
      <c r="E10653" s="3"/>
    </row>
    <row r="10654" spans="5:5">
      <c r="E10654" s="3"/>
    </row>
    <row r="10655" spans="5:5">
      <c r="E10655" s="3"/>
    </row>
    <row r="10656" spans="5:5">
      <c r="E10656" s="3"/>
    </row>
    <row r="10657" spans="5:5">
      <c r="E10657" s="3"/>
    </row>
    <row r="10658" spans="5:5">
      <c r="E10658" s="3"/>
    </row>
    <row r="10659" spans="5:5">
      <c r="E10659" s="3"/>
    </row>
    <row r="10660" spans="5:5">
      <c r="E10660" s="3"/>
    </row>
    <row r="10661" spans="5:5">
      <c r="E10661" s="3"/>
    </row>
    <row r="10662" spans="5:5">
      <c r="E10662" s="3"/>
    </row>
    <row r="10663" spans="5:5">
      <c r="E10663" s="3"/>
    </row>
    <row r="10664" spans="5:5">
      <c r="E10664" s="3"/>
    </row>
    <row r="10665" spans="5:5">
      <c r="E10665" s="3"/>
    </row>
    <row r="10666" spans="5:5">
      <c r="E10666" s="3"/>
    </row>
    <row r="10667" spans="5:5">
      <c r="E10667" s="3"/>
    </row>
    <row r="10668" spans="5:5">
      <c r="E10668" s="3"/>
    </row>
    <row r="10669" spans="5:5">
      <c r="E10669" s="3"/>
    </row>
    <row r="10670" spans="5:5">
      <c r="E10670" s="3"/>
    </row>
    <row r="10671" spans="5:5">
      <c r="E10671" s="3"/>
    </row>
    <row r="10672" spans="5:5">
      <c r="E10672" s="3"/>
    </row>
    <row r="10673" spans="5:5">
      <c r="E10673" s="3"/>
    </row>
    <row r="10674" spans="5:5">
      <c r="E10674" s="3"/>
    </row>
    <row r="10675" spans="5:5">
      <c r="E10675" s="3"/>
    </row>
    <row r="10676" spans="5:5">
      <c r="E10676" s="3"/>
    </row>
    <row r="10677" spans="5:5">
      <c r="E10677" s="3"/>
    </row>
    <row r="10678" spans="5:5">
      <c r="E10678" s="3"/>
    </row>
    <row r="10679" spans="5:5">
      <c r="E10679" s="3"/>
    </row>
    <row r="10680" spans="5:5">
      <c r="E10680" s="3"/>
    </row>
    <row r="10681" spans="5:5">
      <c r="E10681" s="3"/>
    </row>
    <row r="10682" spans="5:5">
      <c r="E10682" s="3"/>
    </row>
    <row r="10683" spans="5:5">
      <c r="E10683" s="3"/>
    </row>
    <row r="10684" spans="5:5">
      <c r="E10684" s="3"/>
    </row>
    <row r="10685" spans="5:5">
      <c r="E10685" s="3"/>
    </row>
    <row r="10686" spans="5:5">
      <c r="E10686" s="3"/>
    </row>
    <row r="10687" spans="5:5">
      <c r="E10687" s="3"/>
    </row>
    <row r="10688" spans="5:5">
      <c r="E10688" s="3"/>
    </row>
    <row r="10689" spans="5:5">
      <c r="E10689" s="3"/>
    </row>
    <row r="10690" spans="5:5">
      <c r="E10690" s="3"/>
    </row>
    <row r="10691" spans="5:5">
      <c r="E10691" s="3"/>
    </row>
    <row r="10692" spans="5:5">
      <c r="E10692" s="3"/>
    </row>
    <row r="10693" spans="5:5">
      <c r="E10693" s="3"/>
    </row>
    <row r="10694" spans="5:5">
      <c r="E10694" s="3"/>
    </row>
    <row r="10695" spans="5:5">
      <c r="E10695" s="3"/>
    </row>
    <row r="10696" spans="5:5">
      <c r="E10696" s="3"/>
    </row>
    <row r="10697" spans="5:5">
      <c r="E10697" s="3"/>
    </row>
    <row r="10698" spans="5:5">
      <c r="E10698" s="3"/>
    </row>
    <row r="10699" spans="5:5">
      <c r="E10699" s="3"/>
    </row>
    <row r="10700" spans="5:5">
      <c r="E10700" s="3"/>
    </row>
    <row r="10701" spans="5:5">
      <c r="E10701" s="3"/>
    </row>
    <row r="10702" spans="5:5">
      <c r="E10702" s="3"/>
    </row>
    <row r="10703" spans="5:5">
      <c r="E10703" s="3"/>
    </row>
    <row r="10704" spans="5:5">
      <c r="E10704" s="3"/>
    </row>
    <row r="10705" spans="5:5">
      <c r="E10705" s="3"/>
    </row>
    <row r="10706" spans="5:5">
      <c r="E10706" s="3"/>
    </row>
    <row r="10707" spans="5:5">
      <c r="E10707" s="3"/>
    </row>
    <row r="10708" spans="5:5">
      <c r="E10708" s="3"/>
    </row>
    <row r="10709" spans="5:5">
      <c r="E10709" s="3"/>
    </row>
    <row r="10710" spans="5:5">
      <c r="E10710" s="3"/>
    </row>
    <row r="10711" spans="5:5">
      <c r="E10711" s="3"/>
    </row>
    <row r="10712" spans="5:5">
      <c r="E10712" s="3"/>
    </row>
    <row r="10713" spans="5:5">
      <c r="E10713" s="3"/>
    </row>
    <row r="10714" spans="5:5">
      <c r="E10714" s="3"/>
    </row>
    <row r="10715" spans="5:5">
      <c r="E10715" s="3"/>
    </row>
    <row r="10716" spans="5:5">
      <c r="E10716" s="3"/>
    </row>
    <row r="10717" spans="5:5">
      <c r="E10717" s="3"/>
    </row>
    <row r="10718" spans="5:5">
      <c r="E10718" s="3"/>
    </row>
    <row r="10719" spans="5:5">
      <c r="E10719" s="3"/>
    </row>
    <row r="10720" spans="5:5">
      <c r="E10720" s="3"/>
    </row>
    <row r="10721" spans="5:5">
      <c r="E10721" s="3"/>
    </row>
    <row r="10722" spans="5:5">
      <c r="E10722" s="3"/>
    </row>
    <row r="10723" spans="5:5">
      <c r="E10723" s="3"/>
    </row>
    <row r="10724" spans="5:5">
      <c r="E10724" s="3"/>
    </row>
    <row r="10725" spans="5:5">
      <c r="E10725" s="3"/>
    </row>
    <row r="10726" spans="5:5">
      <c r="E10726" s="3"/>
    </row>
    <row r="10727" spans="5:5">
      <c r="E10727" s="3"/>
    </row>
    <row r="10728" spans="5:5">
      <c r="E10728" s="3"/>
    </row>
    <row r="10729" spans="5:5">
      <c r="E10729" s="3"/>
    </row>
    <row r="10730" spans="5:5">
      <c r="E10730" s="3"/>
    </row>
    <row r="10731" spans="5:5">
      <c r="E10731" s="3"/>
    </row>
    <row r="10732" spans="5:5">
      <c r="E10732" s="3"/>
    </row>
    <row r="10733" spans="5:5">
      <c r="E10733" s="3"/>
    </row>
    <row r="10734" spans="5:5">
      <c r="E10734" s="3"/>
    </row>
    <row r="10735" spans="5:5">
      <c r="E10735" s="3"/>
    </row>
    <row r="10736" spans="5:5">
      <c r="E10736" s="3"/>
    </row>
    <row r="10737" spans="5:5">
      <c r="E10737" s="3"/>
    </row>
    <row r="10738" spans="5:5">
      <c r="E10738" s="3"/>
    </row>
    <row r="10739" spans="5:5">
      <c r="E10739" s="3"/>
    </row>
    <row r="10740" spans="5:5">
      <c r="E10740" s="3"/>
    </row>
    <row r="10741" spans="5:5">
      <c r="E10741" s="3"/>
    </row>
    <row r="10742" spans="5:5">
      <c r="E10742" s="3"/>
    </row>
    <row r="10743" spans="5:5">
      <c r="E10743" s="3"/>
    </row>
    <row r="10744" spans="5:5">
      <c r="E10744" s="3"/>
    </row>
    <row r="10745" spans="5:5">
      <c r="E10745" s="3"/>
    </row>
    <row r="10746" spans="5:5">
      <c r="E10746" s="3"/>
    </row>
    <row r="10747" spans="5:5">
      <c r="E10747" s="3"/>
    </row>
    <row r="10748" spans="5:5">
      <c r="E10748" s="3"/>
    </row>
    <row r="10749" spans="5:5">
      <c r="E10749" s="3"/>
    </row>
    <row r="10750" spans="5:5">
      <c r="E10750" s="3"/>
    </row>
    <row r="10751" spans="5:5">
      <c r="E10751" s="3"/>
    </row>
    <row r="10752" spans="5:5">
      <c r="E10752" s="3"/>
    </row>
    <row r="10753" spans="5:5">
      <c r="E10753" s="3"/>
    </row>
    <row r="10754" spans="5:5">
      <c r="E10754" s="3"/>
    </row>
    <row r="10755" spans="5:5">
      <c r="E10755" s="3"/>
    </row>
    <row r="10756" spans="5:5">
      <c r="E10756" s="3"/>
    </row>
    <row r="10757" spans="5:5">
      <c r="E10757" s="3"/>
    </row>
    <row r="10758" spans="5:5">
      <c r="E10758" s="3"/>
    </row>
    <row r="10759" spans="5:5">
      <c r="E10759" s="3"/>
    </row>
    <row r="10760" spans="5:5">
      <c r="E10760" s="3"/>
    </row>
    <row r="10761" spans="5:5">
      <c r="E10761" s="3"/>
    </row>
    <row r="10762" spans="5:5">
      <c r="E10762" s="3"/>
    </row>
    <row r="10763" spans="5:5">
      <c r="E10763" s="3"/>
    </row>
    <row r="10764" spans="5:5">
      <c r="E10764" s="3"/>
    </row>
    <row r="10765" spans="5:5">
      <c r="E10765" s="3"/>
    </row>
    <row r="10766" spans="5:5">
      <c r="E10766" s="3"/>
    </row>
    <row r="10767" spans="5:5">
      <c r="E10767" s="3"/>
    </row>
    <row r="10768" spans="5:5">
      <c r="E10768" s="3"/>
    </row>
    <row r="10769" spans="5:5">
      <c r="E10769" s="3"/>
    </row>
    <row r="10770" spans="5:5">
      <c r="E10770" s="3"/>
    </row>
    <row r="10771" spans="5:5">
      <c r="E10771" s="3"/>
    </row>
    <row r="10772" spans="5:5">
      <c r="E10772" s="3"/>
    </row>
    <row r="10773" spans="5:5">
      <c r="E10773" s="3"/>
    </row>
    <row r="10774" spans="5:5">
      <c r="E10774" s="3"/>
    </row>
    <row r="10775" spans="5:5">
      <c r="E10775" s="3"/>
    </row>
    <row r="10776" spans="5:5">
      <c r="E10776" s="3"/>
    </row>
    <row r="10777" spans="5:5">
      <c r="E10777" s="3"/>
    </row>
    <row r="10778" spans="5:5">
      <c r="E10778" s="3"/>
    </row>
    <row r="10779" spans="5:5">
      <c r="E10779" s="3"/>
    </row>
    <row r="10780" spans="5:5">
      <c r="E10780" s="3"/>
    </row>
    <row r="10781" spans="5:5">
      <c r="E10781" s="3"/>
    </row>
    <row r="10782" spans="5:5">
      <c r="E10782" s="3"/>
    </row>
    <row r="10783" spans="5:5">
      <c r="E10783" s="3"/>
    </row>
    <row r="10784" spans="5:5">
      <c r="E10784" s="3"/>
    </row>
    <row r="10785" spans="5:5">
      <c r="E10785" s="3"/>
    </row>
    <row r="10786" spans="5:5">
      <c r="E10786" s="3"/>
    </row>
    <row r="10787" spans="5:5">
      <c r="E10787" s="3"/>
    </row>
    <row r="10788" spans="5:5">
      <c r="E10788" s="3"/>
    </row>
    <row r="10789" spans="5:5">
      <c r="E10789" s="3"/>
    </row>
    <row r="10790" spans="5:5">
      <c r="E10790" s="3"/>
    </row>
    <row r="10791" spans="5:5">
      <c r="E10791" s="3"/>
    </row>
    <row r="10792" spans="5:5">
      <c r="E10792" s="3"/>
    </row>
    <row r="10793" spans="5:5">
      <c r="E10793" s="3"/>
    </row>
    <row r="10794" spans="5:5">
      <c r="E10794" s="3"/>
    </row>
    <row r="10795" spans="5:5">
      <c r="E10795" s="3"/>
    </row>
    <row r="10796" spans="5:5">
      <c r="E10796" s="3"/>
    </row>
    <row r="10797" spans="5:5">
      <c r="E10797" s="3"/>
    </row>
    <row r="10798" spans="5:5">
      <c r="E10798" s="3"/>
    </row>
    <row r="10799" spans="5:5">
      <c r="E10799" s="3"/>
    </row>
    <row r="10800" spans="5:5">
      <c r="E10800" s="3"/>
    </row>
    <row r="10801" spans="5:5">
      <c r="E10801" s="3"/>
    </row>
    <row r="10802" spans="5:5">
      <c r="E10802" s="3"/>
    </row>
    <row r="10803" spans="5:5">
      <c r="E10803" s="3"/>
    </row>
    <row r="10804" spans="5:5">
      <c r="E10804" s="3"/>
    </row>
    <row r="10805" spans="5:5">
      <c r="E10805" s="3"/>
    </row>
    <row r="10806" spans="5:5">
      <c r="E10806" s="3"/>
    </row>
    <row r="10807" spans="5:5">
      <c r="E10807" s="3"/>
    </row>
    <row r="10808" spans="5:5">
      <c r="E10808" s="3"/>
    </row>
    <row r="10809" spans="5:5">
      <c r="E10809" s="3"/>
    </row>
    <row r="10810" spans="5:5">
      <c r="E10810" s="3"/>
    </row>
    <row r="10811" spans="5:5">
      <c r="E10811" s="3"/>
    </row>
    <row r="10812" spans="5:5">
      <c r="E10812" s="3"/>
    </row>
    <row r="10813" spans="5:5">
      <c r="E10813" s="3"/>
    </row>
    <row r="10814" spans="5:5">
      <c r="E10814" s="3"/>
    </row>
    <row r="10815" spans="5:5">
      <c r="E10815" s="3"/>
    </row>
    <row r="10816" spans="5:5">
      <c r="E10816" s="3"/>
    </row>
    <row r="10817" spans="5:5">
      <c r="E10817" s="3"/>
    </row>
    <row r="10818" spans="5:5">
      <c r="E10818" s="3"/>
    </row>
    <row r="10819" spans="5:5">
      <c r="E10819" s="3"/>
    </row>
    <row r="10820" spans="5:5">
      <c r="E10820" s="3"/>
    </row>
    <row r="10821" spans="5:5">
      <c r="E10821" s="3"/>
    </row>
    <row r="10822" spans="5:5">
      <c r="E10822" s="3"/>
    </row>
    <row r="10823" spans="5:5">
      <c r="E10823" s="3"/>
    </row>
    <row r="10824" spans="5:5">
      <c r="E10824" s="3"/>
    </row>
    <row r="10825" spans="5:5">
      <c r="E10825" s="3"/>
    </row>
    <row r="10826" spans="5:5">
      <c r="E10826" s="3"/>
    </row>
    <row r="10827" spans="5:5">
      <c r="E10827" s="3"/>
    </row>
    <row r="10828" spans="5:5">
      <c r="E10828" s="3"/>
    </row>
    <row r="10829" spans="5:5">
      <c r="E10829" s="3"/>
    </row>
    <row r="10830" spans="5:5">
      <c r="E10830" s="3"/>
    </row>
    <row r="10831" spans="5:5">
      <c r="E10831" s="3"/>
    </row>
    <row r="10832" spans="5:5">
      <c r="E10832" s="3"/>
    </row>
    <row r="10833" spans="5:5">
      <c r="E10833" s="3"/>
    </row>
    <row r="10834" spans="5:5">
      <c r="E10834" s="3"/>
    </row>
    <row r="10835" spans="5:5">
      <c r="E10835" s="3"/>
    </row>
    <row r="10836" spans="5:5">
      <c r="E10836" s="3"/>
    </row>
    <row r="10837" spans="5:5">
      <c r="E10837" s="3"/>
    </row>
    <row r="10838" spans="5:5">
      <c r="E10838" s="3"/>
    </row>
    <row r="10839" spans="5:5">
      <c r="E10839" s="3"/>
    </row>
    <row r="10840" spans="5:5">
      <c r="E10840" s="3"/>
    </row>
    <row r="10841" spans="5:5">
      <c r="E10841" s="3"/>
    </row>
    <row r="10842" spans="5:5">
      <c r="E10842" s="3"/>
    </row>
    <row r="10843" spans="5:5">
      <c r="E10843" s="3"/>
    </row>
    <row r="10844" spans="5:5">
      <c r="E10844" s="3"/>
    </row>
    <row r="10845" spans="5:5">
      <c r="E10845" s="3"/>
    </row>
    <row r="10846" spans="5:5">
      <c r="E10846" s="3"/>
    </row>
    <row r="10847" spans="5:5">
      <c r="E10847" s="3"/>
    </row>
    <row r="10848" spans="5:5">
      <c r="E10848" s="3"/>
    </row>
    <row r="10849" spans="5:5">
      <c r="E10849" s="3"/>
    </row>
    <row r="10850" spans="5:5">
      <c r="E10850" s="3"/>
    </row>
    <row r="10851" spans="5:5">
      <c r="E10851" s="3"/>
    </row>
    <row r="10852" spans="5:5">
      <c r="E10852" s="3"/>
    </row>
    <row r="10853" spans="5:5">
      <c r="E10853" s="3"/>
    </row>
    <row r="10854" spans="5:5">
      <c r="E10854" s="3"/>
    </row>
    <row r="10855" spans="5:5">
      <c r="E10855" s="3"/>
    </row>
    <row r="10856" spans="5:5">
      <c r="E10856" s="3"/>
    </row>
    <row r="10857" spans="5:5">
      <c r="E10857" s="3"/>
    </row>
    <row r="10858" spans="5:5">
      <c r="E10858" s="3"/>
    </row>
    <row r="10859" spans="5:5">
      <c r="E10859" s="3"/>
    </row>
    <row r="10860" spans="5:5">
      <c r="E10860" s="3"/>
    </row>
    <row r="10861" spans="5:5">
      <c r="E10861" s="3"/>
    </row>
    <row r="10862" spans="5:5">
      <c r="E10862" s="3"/>
    </row>
    <row r="10863" spans="5:5">
      <c r="E10863" s="3"/>
    </row>
    <row r="10864" spans="5:5">
      <c r="E10864" s="3"/>
    </row>
    <row r="10865" spans="5:5">
      <c r="E10865" s="3"/>
    </row>
    <row r="10866" spans="5:5">
      <c r="E10866" s="3"/>
    </row>
    <row r="10867" spans="5:5">
      <c r="E10867" s="3"/>
    </row>
    <row r="10868" spans="5:5">
      <c r="E10868" s="3"/>
    </row>
    <row r="10869" spans="5:5">
      <c r="E10869" s="3"/>
    </row>
    <row r="10870" spans="5:5">
      <c r="E10870" s="3"/>
    </row>
    <row r="10871" spans="5:5">
      <c r="E10871" s="3"/>
    </row>
    <row r="10872" spans="5:5">
      <c r="E10872" s="3"/>
    </row>
    <row r="10873" spans="5:5">
      <c r="E10873" s="3"/>
    </row>
    <row r="10874" spans="5:5">
      <c r="E10874" s="3"/>
    </row>
    <row r="10875" spans="5:5">
      <c r="E10875" s="3"/>
    </row>
    <row r="10876" spans="5:5">
      <c r="E10876" s="3"/>
    </row>
    <row r="10877" spans="5:5">
      <c r="E10877" s="3"/>
    </row>
    <row r="10878" spans="5:5">
      <c r="E10878" s="3"/>
    </row>
    <row r="10879" spans="5:5">
      <c r="E10879" s="3"/>
    </row>
    <row r="10880" spans="5:5">
      <c r="E10880" s="3"/>
    </row>
    <row r="10881" spans="5:5">
      <c r="E10881" s="3"/>
    </row>
    <row r="10882" spans="5:5">
      <c r="E10882" s="3"/>
    </row>
    <row r="10883" spans="5:5">
      <c r="E10883" s="3"/>
    </row>
    <row r="10884" spans="5:5">
      <c r="E10884" s="3"/>
    </row>
    <row r="10885" spans="5:5">
      <c r="E10885" s="3"/>
    </row>
    <row r="10886" spans="5:5">
      <c r="E10886" s="3"/>
    </row>
    <row r="10887" spans="5:5">
      <c r="E10887" s="3"/>
    </row>
    <row r="10888" spans="5:5">
      <c r="E10888" s="3"/>
    </row>
    <row r="10889" spans="5:5">
      <c r="E10889" s="3"/>
    </row>
    <row r="10890" spans="5:5">
      <c r="E10890" s="3"/>
    </row>
    <row r="10891" spans="5:5">
      <c r="E10891" s="3"/>
    </row>
    <row r="10892" spans="5:5">
      <c r="E10892" s="3"/>
    </row>
    <row r="10893" spans="5:5">
      <c r="E10893" s="3"/>
    </row>
    <row r="10894" spans="5:5">
      <c r="E10894" s="3"/>
    </row>
    <row r="10895" spans="5:5">
      <c r="E10895" s="3"/>
    </row>
    <row r="10896" spans="5:5">
      <c r="E10896" s="3"/>
    </row>
    <row r="10897" spans="5:5">
      <c r="E10897" s="3"/>
    </row>
    <row r="10898" spans="5:5">
      <c r="E10898" s="3"/>
    </row>
    <row r="10899" spans="5:5">
      <c r="E10899" s="3"/>
    </row>
    <row r="10900" spans="5:5">
      <c r="E10900" s="3"/>
    </row>
    <row r="10901" spans="5:5">
      <c r="E10901" s="3"/>
    </row>
    <row r="10902" spans="5:5">
      <c r="E10902" s="3"/>
    </row>
    <row r="10903" spans="5:5">
      <c r="E10903" s="3"/>
    </row>
    <row r="10904" spans="5:5">
      <c r="E10904" s="3"/>
    </row>
    <row r="10905" spans="5:5">
      <c r="E10905" s="3"/>
    </row>
    <row r="10906" spans="5:5">
      <c r="E10906" s="3"/>
    </row>
    <row r="10907" spans="5:5">
      <c r="E10907" s="3"/>
    </row>
    <row r="10908" spans="5:5">
      <c r="E10908" s="3"/>
    </row>
    <row r="10909" spans="5:5">
      <c r="E10909" s="3"/>
    </row>
    <row r="10910" spans="5:5">
      <c r="E10910" s="3"/>
    </row>
    <row r="10911" spans="5:5">
      <c r="E10911" s="3"/>
    </row>
    <row r="10912" spans="5:5">
      <c r="E10912" s="3"/>
    </row>
    <row r="10913" spans="5:5">
      <c r="E10913" s="3"/>
    </row>
    <row r="10914" spans="5:5">
      <c r="E10914" s="3"/>
    </row>
    <row r="10915" spans="5:5">
      <c r="E10915" s="3"/>
    </row>
    <row r="10916" spans="5:5">
      <c r="E10916" s="3"/>
    </row>
    <row r="10917" spans="5:5">
      <c r="E10917" s="3"/>
    </row>
    <row r="10918" spans="5:5">
      <c r="E10918" s="3"/>
    </row>
    <row r="10919" spans="5:5">
      <c r="E10919" s="3"/>
    </row>
    <row r="10920" spans="5:5">
      <c r="E10920" s="3"/>
    </row>
    <row r="10921" spans="5:5">
      <c r="E10921" s="3"/>
    </row>
    <row r="10922" spans="5:5">
      <c r="E10922" s="3"/>
    </row>
    <row r="10923" spans="5:5">
      <c r="E10923" s="3"/>
    </row>
    <row r="10924" spans="5:5">
      <c r="E10924" s="3"/>
    </row>
    <row r="10925" spans="5:5">
      <c r="E10925" s="3"/>
    </row>
    <row r="10926" spans="5:5">
      <c r="E10926" s="3"/>
    </row>
    <row r="10927" spans="5:5">
      <c r="E10927" s="3"/>
    </row>
    <row r="10928" spans="5:5">
      <c r="E10928" s="3"/>
    </row>
    <row r="10929" spans="5:5">
      <c r="E10929" s="3"/>
    </row>
    <row r="10930" spans="5:5">
      <c r="E10930" s="3"/>
    </row>
    <row r="10931" spans="5:5">
      <c r="E10931" s="3"/>
    </row>
    <row r="10932" spans="5:5">
      <c r="E10932" s="3"/>
    </row>
    <row r="10933" spans="5:5">
      <c r="E10933" s="3"/>
    </row>
    <row r="10934" spans="5:5">
      <c r="E10934" s="3"/>
    </row>
    <row r="10935" spans="5:5">
      <c r="E10935" s="3"/>
    </row>
    <row r="10936" spans="5:5">
      <c r="E10936" s="3"/>
    </row>
    <row r="10937" spans="5:5">
      <c r="E10937" s="3"/>
    </row>
    <row r="10938" spans="5:5">
      <c r="E10938" s="3"/>
    </row>
    <row r="10939" spans="5:5">
      <c r="E10939" s="3"/>
    </row>
    <row r="10940" spans="5:5">
      <c r="E10940" s="3"/>
    </row>
    <row r="10941" spans="5:5">
      <c r="E10941" s="3"/>
    </row>
    <row r="10942" spans="5:5">
      <c r="E10942" s="3"/>
    </row>
    <row r="10943" spans="5:5">
      <c r="E10943" s="3"/>
    </row>
    <row r="10944" spans="5:5">
      <c r="E10944" s="3"/>
    </row>
    <row r="10945" spans="5:5">
      <c r="E10945" s="3"/>
    </row>
    <row r="10946" spans="5:5">
      <c r="E10946" s="3"/>
    </row>
    <row r="10947" spans="5:5">
      <c r="E10947" s="3"/>
    </row>
    <row r="10948" spans="5:5">
      <c r="E10948" s="3"/>
    </row>
    <row r="10949" spans="5:5">
      <c r="E10949" s="3"/>
    </row>
    <row r="10950" spans="5:5">
      <c r="E10950" s="3"/>
    </row>
    <row r="10951" spans="5:5">
      <c r="E10951" s="3"/>
    </row>
    <row r="10952" spans="5:5">
      <c r="E10952" s="3"/>
    </row>
    <row r="10953" spans="5:5">
      <c r="E10953" s="3"/>
    </row>
    <row r="10954" spans="5:5">
      <c r="E10954" s="3"/>
    </row>
    <row r="10955" spans="5:5">
      <c r="E10955" s="3"/>
    </row>
    <row r="10956" spans="5:5">
      <c r="E10956" s="3"/>
    </row>
    <row r="10957" spans="5:5">
      <c r="E10957" s="3"/>
    </row>
    <row r="10958" spans="5:5">
      <c r="E10958" s="3"/>
    </row>
    <row r="10959" spans="5:5">
      <c r="E10959" s="3"/>
    </row>
    <row r="10960" spans="5:5">
      <c r="E10960" s="3"/>
    </row>
    <row r="10961" spans="5:5">
      <c r="E10961" s="3"/>
    </row>
    <row r="10962" spans="5:5">
      <c r="E10962" s="3"/>
    </row>
    <row r="10963" spans="5:5">
      <c r="E10963" s="3"/>
    </row>
    <row r="10964" spans="5:5">
      <c r="E10964" s="3"/>
    </row>
    <row r="10965" spans="5:5">
      <c r="E10965" s="3"/>
    </row>
    <row r="10966" spans="5:5">
      <c r="E10966" s="3"/>
    </row>
    <row r="10967" spans="5:5">
      <c r="E10967" s="3"/>
    </row>
    <row r="10968" spans="5:5">
      <c r="E10968" s="3"/>
    </row>
    <row r="10969" spans="5:5">
      <c r="E10969" s="3"/>
    </row>
    <row r="10970" spans="5:5">
      <c r="E10970" s="3"/>
    </row>
    <row r="10971" spans="5:5">
      <c r="E10971" s="3"/>
    </row>
    <row r="10972" spans="5:5">
      <c r="E10972" s="3"/>
    </row>
    <row r="10973" spans="5:5">
      <c r="E10973" s="3"/>
    </row>
    <row r="10974" spans="5:5">
      <c r="E10974" s="3"/>
    </row>
    <row r="10975" spans="5:5">
      <c r="E10975" s="3"/>
    </row>
    <row r="10976" spans="5:5">
      <c r="E10976" s="3"/>
    </row>
    <row r="10977" spans="5:5">
      <c r="E10977" s="3"/>
    </row>
    <row r="10978" spans="5:5">
      <c r="E10978" s="3"/>
    </row>
    <row r="10979" spans="5:5">
      <c r="E10979" s="3"/>
    </row>
    <row r="10980" spans="5:5">
      <c r="E10980" s="3"/>
    </row>
    <row r="10981" spans="5:5">
      <c r="E10981" s="3"/>
    </row>
    <row r="10982" spans="5:5">
      <c r="E10982" s="3"/>
    </row>
    <row r="10983" spans="5:5">
      <c r="E10983" s="3"/>
    </row>
    <row r="10984" spans="5:5">
      <c r="E10984" s="3"/>
    </row>
    <row r="10985" spans="5:5">
      <c r="E10985" s="3"/>
    </row>
    <row r="10986" spans="5:5">
      <c r="E10986" s="3"/>
    </row>
    <row r="10987" spans="5:5">
      <c r="E10987" s="3"/>
    </row>
    <row r="10988" spans="5:5">
      <c r="E10988" s="3"/>
    </row>
    <row r="10989" spans="5:5">
      <c r="E10989" s="3"/>
    </row>
    <row r="10990" spans="5:5">
      <c r="E10990" s="3"/>
    </row>
    <row r="10991" spans="5:5">
      <c r="E10991" s="3"/>
    </row>
    <row r="10992" spans="5:5">
      <c r="E10992" s="3"/>
    </row>
    <row r="10993" spans="5:5">
      <c r="E10993" s="3"/>
    </row>
    <row r="10994" spans="5:5">
      <c r="E10994" s="3"/>
    </row>
    <row r="10995" spans="5:5">
      <c r="E10995" s="3"/>
    </row>
    <row r="10996" spans="5:5">
      <c r="E10996" s="3"/>
    </row>
    <row r="10997" spans="5:5">
      <c r="E10997" s="3"/>
    </row>
    <row r="10998" spans="5:5">
      <c r="E10998" s="3"/>
    </row>
    <row r="10999" spans="5:5">
      <c r="E10999" s="3"/>
    </row>
    <row r="11000" spans="5:5">
      <c r="E11000" s="3"/>
    </row>
    <row r="11001" spans="5:5">
      <c r="E11001" s="3"/>
    </row>
    <row r="11002" spans="5:5">
      <c r="E11002" s="3"/>
    </row>
    <row r="11003" spans="5:5">
      <c r="E11003" s="3"/>
    </row>
    <row r="11004" spans="5:5">
      <c r="E11004" s="3"/>
    </row>
    <row r="11005" spans="5:5">
      <c r="E11005" s="3"/>
    </row>
    <row r="11006" spans="5:5">
      <c r="E11006" s="3"/>
    </row>
    <row r="11007" spans="5:5">
      <c r="E11007" s="3"/>
    </row>
    <row r="11008" spans="5:5">
      <c r="E11008" s="3"/>
    </row>
    <row r="11009" spans="5:5">
      <c r="E11009" s="3"/>
    </row>
    <row r="11010" spans="5:5">
      <c r="E11010" s="3"/>
    </row>
    <row r="11011" spans="5:5">
      <c r="E11011" s="3"/>
    </row>
    <row r="11012" spans="5:5">
      <c r="E11012" s="3"/>
    </row>
    <row r="11013" spans="5:5">
      <c r="E11013" s="3"/>
    </row>
    <row r="11014" spans="5:5">
      <c r="E11014" s="3"/>
    </row>
    <row r="11015" spans="5:5">
      <c r="E11015" s="3"/>
    </row>
    <row r="11016" spans="5:5">
      <c r="E11016" s="3"/>
    </row>
    <row r="11017" spans="5:5">
      <c r="E11017" s="3"/>
    </row>
    <row r="11018" spans="5:5">
      <c r="E11018" s="3"/>
    </row>
    <row r="11019" spans="5:5">
      <c r="E11019" s="3"/>
    </row>
    <row r="11020" spans="5:5">
      <c r="E11020" s="3"/>
    </row>
    <row r="11021" spans="5:5">
      <c r="E11021" s="3"/>
    </row>
    <row r="11022" spans="5:5">
      <c r="E11022" s="3"/>
    </row>
    <row r="11023" spans="5:5">
      <c r="E11023" s="3"/>
    </row>
    <row r="11024" spans="5:5">
      <c r="E11024" s="3"/>
    </row>
    <row r="11025" spans="5:5">
      <c r="E11025" s="3"/>
    </row>
    <row r="11026" spans="5:5">
      <c r="E11026" s="3"/>
    </row>
    <row r="11027" spans="5:5">
      <c r="E11027" s="3"/>
    </row>
    <row r="11028" spans="5:5">
      <c r="E11028" s="3"/>
    </row>
    <row r="11029" spans="5:5">
      <c r="E11029" s="3"/>
    </row>
    <row r="11030" spans="5:5">
      <c r="E11030" s="3"/>
    </row>
    <row r="11031" spans="5:5">
      <c r="E11031" s="3"/>
    </row>
    <row r="11032" spans="5:5">
      <c r="E11032" s="3"/>
    </row>
    <row r="11033" spans="5:5">
      <c r="E11033" s="3"/>
    </row>
    <row r="11034" spans="5:5">
      <c r="E11034" s="3"/>
    </row>
    <row r="11035" spans="5:5">
      <c r="E11035" s="3"/>
    </row>
    <row r="11036" spans="5:5">
      <c r="E11036" s="3"/>
    </row>
    <row r="11037" spans="5:5">
      <c r="E11037" s="3"/>
    </row>
    <row r="11038" spans="5:5">
      <c r="E11038" s="3"/>
    </row>
    <row r="11039" spans="5:5">
      <c r="E11039" s="3"/>
    </row>
    <row r="11040" spans="5:5">
      <c r="E11040" s="3"/>
    </row>
    <row r="11041" spans="5:5">
      <c r="E11041" s="3"/>
    </row>
    <row r="11042" spans="5:5">
      <c r="E11042" s="3"/>
    </row>
    <row r="11043" spans="5:5">
      <c r="E11043" s="3"/>
    </row>
    <row r="11044" spans="5:5">
      <c r="E11044" s="3"/>
    </row>
    <row r="11045" spans="5:5">
      <c r="E11045" s="3"/>
    </row>
    <row r="11046" spans="5:5">
      <c r="E11046" s="3"/>
    </row>
    <row r="11047" spans="5:5">
      <c r="E11047" s="3"/>
    </row>
    <row r="11048" spans="5:5">
      <c r="E11048" s="3"/>
    </row>
    <row r="11049" spans="5:5">
      <c r="E11049" s="3"/>
    </row>
    <row r="11050" spans="5:5">
      <c r="E11050" s="3"/>
    </row>
    <row r="11051" spans="5:5">
      <c r="E11051" s="3"/>
    </row>
    <row r="11052" spans="5:5">
      <c r="E11052" s="3"/>
    </row>
    <row r="11053" spans="5:5">
      <c r="E11053" s="3"/>
    </row>
    <row r="11054" spans="5:5">
      <c r="E11054" s="3"/>
    </row>
    <row r="11055" spans="5:5">
      <c r="E11055" s="3"/>
    </row>
    <row r="11056" spans="5:5">
      <c r="E11056" s="3"/>
    </row>
    <row r="11057" spans="5:5">
      <c r="E11057" s="3"/>
    </row>
    <row r="11058" spans="5:5">
      <c r="E11058" s="3"/>
    </row>
    <row r="11059" spans="5:5">
      <c r="E11059" s="3"/>
    </row>
    <row r="11060" spans="5:5">
      <c r="E11060" s="3"/>
    </row>
    <row r="11061" spans="5:5">
      <c r="E11061" s="3"/>
    </row>
    <row r="11062" spans="5:5">
      <c r="E11062" s="3"/>
    </row>
    <row r="11063" spans="5:5">
      <c r="E11063" s="3"/>
    </row>
    <row r="11064" spans="5:5">
      <c r="E11064" s="3"/>
    </row>
    <row r="11065" spans="5:5">
      <c r="E11065" s="3"/>
    </row>
    <row r="11066" spans="5:5">
      <c r="E11066" s="3"/>
    </row>
    <row r="11067" spans="5:5">
      <c r="E11067" s="3"/>
    </row>
    <row r="11068" spans="5:5">
      <c r="E11068" s="3"/>
    </row>
    <row r="11069" spans="5:5">
      <c r="E11069" s="3"/>
    </row>
    <row r="11070" spans="5:5">
      <c r="E11070" s="3"/>
    </row>
    <row r="11071" spans="5:5">
      <c r="E11071" s="3"/>
    </row>
    <row r="11072" spans="5:5">
      <c r="E11072" s="3"/>
    </row>
    <row r="11073" spans="5:5">
      <c r="E11073" s="3"/>
    </row>
    <row r="11074" spans="5:5">
      <c r="E11074" s="3"/>
    </row>
    <row r="11075" spans="5:5">
      <c r="E11075" s="3"/>
    </row>
    <row r="11076" spans="5:5">
      <c r="E11076" s="3"/>
    </row>
    <row r="11077" spans="5:5">
      <c r="E11077" s="3"/>
    </row>
    <row r="11078" spans="5:5">
      <c r="E11078" s="3"/>
    </row>
    <row r="11079" spans="5:5">
      <c r="E11079" s="3"/>
    </row>
    <row r="11080" spans="5:5">
      <c r="E11080" s="3"/>
    </row>
    <row r="11081" spans="5:5">
      <c r="E11081" s="3"/>
    </row>
    <row r="11082" spans="5:5">
      <c r="E11082" s="3"/>
    </row>
    <row r="11083" spans="5:5">
      <c r="E11083" s="3"/>
    </row>
    <row r="11084" spans="5:5">
      <c r="E11084" s="3"/>
    </row>
    <row r="11085" spans="5:5">
      <c r="E11085" s="3"/>
    </row>
    <row r="11086" spans="5:5">
      <c r="E11086" s="3"/>
    </row>
    <row r="11087" spans="5:5">
      <c r="E11087" s="3"/>
    </row>
    <row r="11088" spans="5:5">
      <c r="E11088" s="3"/>
    </row>
    <row r="11089" spans="5:5">
      <c r="E11089" s="3"/>
    </row>
    <row r="11090" spans="5:5">
      <c r="E11090" s="3"/>
    </row>
    <row r="11091" spans="5:5">
      <c r="E11091" s="3"/>
    </row>
    <row r="11092" spans="5:5">
      <c r="E11092" s="3"/>
    </row>
    <row r="11093" spans="5:5">
      <c r="E11093" s="3"/>
    </row>
    <row r="11094" spans="5:5">
      <c r="E11094" s="3"/>
    </row>
    <row r="11095" spans="5:5">
      <c r="E11095" s="3"/>
    </row>
    <row r="11096" spans="5:5">
      <c r="E11096" s="3"/>
    </row>
    <row r="11097" spans="5:5">
      <c r="E11097" s="3"/>
    </row>
    <row r="11098" spans="5:5">
      <c r="E11098" s="3"/>
    </row>
    <row r="11099" spans="5:5">
      <c r="E11099" s="3"/>
    </row>
    <row r="11100" spans="5:5">
      <c r="E11100" s="3"/>
    </row>
    <row r="11101" spans="5:5">
      <c r="E11101" s="3"/>
    </row>
    <row r="11102" spans="5:5">
      <c r="E11102" s="3"/>
    </row>
    <row r="11103" spans="5:5">
      <c r="E11103" s="3"/>
    </row>
    <row r="11104" spans="5:5">
      <c r="E11104" s="3"/>
    </row>
    <row r="11105" spans="5:5">
      <c r="E11105" s="3"/>
    </row>
    <row r="11106" spans="5:5">
      <c r="E11106" s="3"/>
    </row>
    <row r="11107" spans="5:5">
      <c r="E11107" s="3"/>
    </row>
    <row r="11108" spans="5:5">
      <c r="E11108" s="3"/>
    </row>
    <row r="11109" spans="5:5">
      <c r="E11109" s="3"/>
    </row>
    <row r="11110" spans="5:5">
      <c r="E11110" s="3"/>
    </row>
    <row r="11111" spans="5:5">
      <c r="E11111" s="3"/>
    </row>
    <row r="11112" spans="5:5">
      <c r="E11112" s="3"/>
    </row>
    <row r="11113" spans="5:5">
      <c r="E11113" s="3"/>
    </row>
    <row r="11114" spans="5:5">
      <c r="E11114" s="3"/>
    </row>
    <row r="11115" spans="5:5">
      <c r="E11115" s="3"/>
    </row>
    <row r="11116" spans="5:5">
      <c r="E11116" s="3"/>
    </row>
    <row r="11117" spans="5:5">
      <c r="E11117" s="3"/>
    </row>
    <row r="11118" spans="5:5">
      <c r="E11118" s="3"/>
    </row>
    <row r="11119" spans="5:5">
      <c r="E11119" s="3"/>
    </row>
    <row r="11120" spans="5:5">
      <c r="E11120" s="3"/>
    </row>
    <row r="11121" spans="5:5">
      <c r="E11121" s="3"/>
    </row>
    <row r="11122" spans="5:5">
      <c r="E11122" s="3"/>
    </row>
    <row r="11123" spans="5:5">
      <c r="E11123" s="3"/>
    </row>
    <row r="11124" spans="5:5">
      <c r="E11124" s="3"/>
    </row>
    <row r="11125" spans="5:5">
      <c r="E11125" s="3"/>
    </row>
    <row r="11126" spans="5:5">
      <c r="E11126" s="3"/>
    </row>
    <row r="11127" spans="5:5">
      <c r="E11127" s="3"/>
    </row>
    <row r="11128" spans="5:5">
      <c r="E11128" s="3"/>
    </row>
    <row r="11129" spans="5:5">
      <c r="E11129" s="3"/>
    </row>
    <row r="11130" spans="5:5">
      <c r="E11130" s="3"/>
    </row>
    <row r="11131" spans="5:5">
      <c r="E11131" s="3"/>
    </row>
    <row r="11132" spans="5:5">
      <c r="E11132" s="3"/>
    </row>
    <row r="11133" spans="5:5">
      <c r="E11133" s="3"/>
    </row>
    <row r="11134" spans="5:5">
      <c r="E11134" s="3"/>
    </row>
    <row r="11135" spans="5:5">
      <c r="E11135" s="3"/>
    </row>
    <row r="11136" spans="5:5">
      <c r="E11136" s="3"/>
    </row>
    <row r="11137" spans="5:5">
      <c r="E11137" s="3"/>
    </row>
    <row r="11138" spans="5:5">
      <c r="E11138" s="3"/>
    </row>
    <row r="11139" spans="5:5">
      <c r="E11139" s="3"/>
    </row>
    <row r="11140" spans="5:5">
      <c r="E11140" s="3"/>
    </row>
    <row r="11141" spans="5:5">
      <c r="E11141" s="3"/>
    </row>
    <row r="11142" spans="5:5">
      <c r="E11142" s="3"/>
    </row>
    <row r="11143" spans="5:5">
      <c r="E11143" s="3"/>
    </row>
    <row r="11144" spans="5:5">
      <c r="E11144" s="3"/>
    </row>
    <row r="11145" spans="5:5">
      <c r="E11145" s="3"/>
    </row>
    <row r="11146" spans="5:5">
      <c r="E11146" s="3"/>
    </row>
    <row r="11147" spans="5:5">
      <c r="E11147" s="3"/>
    </row>
    <row r="11148" spans="5:5">
      <c r="E11148" s="3"/>
    </row>
    <row r="11149" spans="5:5">
      <c r="E11149" s="3"/>
    </row>
    <row r="11150" spans="5:5">
      <c r="E11150" s="3"/>
    </row>
    <row r="11151" spans="5:5">
      <c r="E11151" s="3"/>
    </row>
    <row r="11152" spans="5:5">
      <c r="E11152" s="3"/>
    </row>
    <row r="11153" spans="5:5">
      <c r="E11153" s="3"/>
    </row>
    <row r="11154" spans="5:5">
      <c r="E11154" s="3"/>
    </row>
    <row r="11155" spans="5:5">
      <c r="E11155" s="3"/>
    </row>
    <row r="11156" spans="5:5">
      <c r="E11156" s="3"/>
    </row>
    <row r="11157" spans="5:5">
      <c r="E11157" s="3"/>
    </row>
    <row r="11158" spans="5:5">
      <c r="E11158" s="3"/>
    </row>
    <row r="11159" spans="5:5">
      <c r="E11159" s="3"/>
    </row>
    <row r="11160" spans="5:5">
      <c r="E11160" s="3"/>
    </row>
    <row r="11161" spans="5:5">
      <c r="E11161" s="3"/>
    </row>
    <row r="11162" spans="5:5">
      <c r="E11162" s="3"/>
    </row>
    <row r="11163" spans="5:5">
      <c r="E11163" s="3"/>
    </row>
    <row r="11164" spans="5:5">
      <c r="E11164" s="3"/>
    </row>
    <row r="11165" spans="5:5">
      <c r="E11165" s="3"/>
    </row>
    <row r="11166" spans="5:5">
      <c r="E11166" s="3"/>
    </row>
    <row r="11167" spans="5:5">
      <c r="E11167" s="3"/>
    </row>
    <row r="11168" spans="5:5">
      <c r="E11168" s="3"/>
    </row>
    <row r="11169" spans="5:5">
      <c r="E11169" s="3"/>
    </row>
    <row r="11170" spans="5:5">
      <c r="E11170" s="3"/>
    </row>
    <row r="11171" spans="5:5">
      <c r="E11171" s="3"/>
    </row>
    <row r="11172" spans="5:5">
      <c r="E11172" s="3"/>
    </row>
    <row r="11173" spans="5:5">
      <c r="E11173" s="3"/>
    </row>
    <row r="11174" spans="5:5">
      <c r="E11174" s="3"/>
    </row>
    <row r="11175" spans="5:5">
      <c r="E11175" s="3"/>
    </row>
    <row r="11176" spans="5:5">
      <c r="E11176" s="3"/>
    </row>
    <row r="11177" spans="5:5">
      <c r="E11177" s="3"/>
    </row>
    <row r="11178" spans="5:5">
      <c r="E11178" s="3"/>
    </row>
    <row r="11179" spans="5:5">
      <c r="E11179" s="3"/>
    </row>
    <row r="11180" spans="5:5">
      <c r="E11180" s="3"/>
    </row>
    <row r="11181" spans="5:5">
      <c r="E11181" s="3"/>
    </row>
    <row r="11182" spans="5:5">
      <c r="E11182" s="3"/>
    </row>
    <row r="11183" spans="5:5">
      <c r="E11183" s="3"/>
    </row>
    <row r="11184" spans="5:5">
      <c r="E11184" s="3"/>
    </row>
    <row r="11185" spans="5:5">
      <c r="E11185" s="3"/>
    </row>
    <row r="11186" spans="5:5">
      <c r="E11186" s="3"/>
    </row>
    <row r="11187" spans="5:5">
      <c r="E11187" s="3"/>
    </row>
    <row r="11188" spans="5:5">
      <c r="E11188" s="3"/>
    </row>
    <row r="11189" spans="5:5">
      <c r="E11189" s="3"/>
    </row>
    <row r="11190" spans="5:5">
      <c r="E11190" s="3"/>
    </row>
    <row r="11191" spans="5:5">
      <c r="E11191" s="3"/>
    </row>
    <row r="11192" spans="5:5">
      <c r="E11192" s="3"/>
    </row>
    <row r="11193" spans="5:5">
      <c r="E11193" s="3"/>
    </row>
    <row r="11194" spans="5:5">
      <c r="E11194" s="3"/>
    </row>
    <row r="11195" spans="5:5">
      <c r="E11195" s="3"/>
    </row>
    <row r="11196" spans="5:5">
      <c r="E11196" s="3"/>
    </row>
    <row r="11197" spans="5:5">
      <c r="E11197" s="3"/>
    </row>
    <row r="11198" spans="5:5">
      <c r="E11198" s="3"/>
    </row>
    <row r="11199" spans="5:5">
      <c r="E11199" s="3"/>
    </row>
    <row r="11200" spans="5:5">
      <c r="E11200" s="3"/>
    </row>
    <row r="11201" spans="5:5">
      <c r="E11201" s="3"/>
    </row>
    <row r="11202" spans="5:5">
      <c r="E11202" s="3"/>
    </row>
    <row r="11203" spans="5:5">
      <c r="E11203" s="3"/>
    </row>
    <row r="11204" spans="5:5">
      <c r="E11204" s="3"/>
    </row>
    <row r="11205" spans="5:5">
      <c r="E11205" s="3"/>
    </row>
    <row r="11206" spans="5:5">
      <c r="E11206" s="3"/>
    </row>
    <row r="11207" spans="5:5">
      <c r="E11207" s="3"/>
    </row>
    <row r="11208" spans="5:5">
      <c r="E11208" s="3"/>
    </row>
    <row r="11209" spans="5:5">
      <c r="E11209" s="3"/>
    </row>
    <row r="11210" spans="5:5">
      <c r="E11210" s="3"/>
    </row>
    <row r="11211" spans="5:5">
      <c r="E11211" s="3"/>
    </row>
    <row r="11212" spans="5:5">
      <c r="E11212" s="3"/>
    </row>
    <row r="11213" spans="5:5">
      <c r="E11213" s="3"/>
    </row>
    <row r="11214" spans="5:5">
      <c r="E11214" s="3"/>
    </row>
    <row r="11215" spans="5:5">
      <c r="E11215" s="3"/>
    </row>
    <row r="11216" spans="5:5">
      <c r="E11216" s="3"/>
    </row>
    <row r="11217" spans="5:5">
      <c r="E11217" s="3"/>
    </row>
    <row r="11218" spans="5:5">
      <c r="E11218" s="3"/>
    </row>
    <row r="11219" spans="5:5">
      <c r="E11219" s="3"/>
    </row>
    <row r="11220" spans="5:5">
      <c r="E11220" s="3"/>
    </row>
    <row r="11221" spans="5:5">
      <c r="E11221" s="3"/>
    </row>
    <row r="11222" spans="5:5">
      <c r="E11222" s="3"/>
    </row>
    <row r="11223" spans="5:5">
      <c r="E11223" s="3"/>
    </row>
    <row r="11224" spans="5:5">
      <c r="E11224" s="3"/>
    </row>
    <row r="11225" spans="5:5">
      <c r="E11225" s="3"/>
    </row>
    <row r="11226" spans="5:5">
      <c r="E11226" s="3"/>
    </row>
    <row r="11227" spans="5:5">
      <c r="E11227" s="3"/>
    </row>
    <row r="11228" spans="5:5">
      <c r="E11228" s="3"/>
    </row>
    <row r="11229" spans="5:5">
      <c r="E11229" s="3"/>
    </row>
    <row r="11230" spans="5:5">
      <c r="E11230" s="3"/>
    </row>
    <row r="11231" spans="5:5">
      <c r="E11231" s="3"/>
    </row>
    <row r="11232" spans="5:5">
      <c r="E11232" s="3"/>
    </row>
    <row r="11233" spans="5:5">
      <c r="E11233" s="3"/>
    </row>
    <row r="11234" spans="5:5">
      <c r="E11234" s="3"/>
    </row>
    <row r="11235" spans="5:5">
      <c r="E11235" s="3"/>
    </row>
    <row r="11236" spans="5:5">
      <c r="E11236" s="3"/>
    </row>
    <row r="11237" spans="5:5">
      <c r="E11237" s="3"/>
    </row>
    <row r="11238" spans="5:5">
      <c r="E11238" s="3"/>
    </row>
    <row r="11239" spans="5:5">
      <c r="E11239" s="3"/>
    </row>
    <row r="11240" spans="5:5">
      <c r="E11240" s="3"/>
    </row>
    <row r="11241" spans="5:5">
      <c r="E11241" s="3"/>
    </row>
    <row r="11242" spans="5:5">
      <c r="E11242" s="3"/>
    </row>
    <row r="11243" spans="5:5">
      <c r="E11243" s="3"/>
    </row>
    <row r="11244" spans="5:5">
      <c r="E11244" s="3"/>
    </row>
    <row r="11245" spans="5:5">
      <c r="E11245" s="3"/>
    </row>
    <row r="11246" spans="5:5">
      <c r="E11246" s="3"/>
    </row>
    <row r="11247" spans="5:5">
      <c r="E11247" s="3"/>
    </row>
    <row r="11248" spans="5:5">
      <c r="E11248" s="3"/>
    </row>
    <row r="11249" spans="5:5">
      <c r="E11249" s="3"/>
    </row>
    <row r="11250" spans="5:5">
      <c r="E11250" s="3"/>
    </row>
    <row r="11251" spans="5:5">
      <c r="E11251" s="3"/>
    </row>
    <row r="11252" spans="5:5">
      <c r="E11252" s="3"/>
    </row>
    <row r="11253" spans="5:5">
      <c r="E11253" s="3"/>
    </row>
    <row r="11254" spans="5:5">
      <c r="E11254" s="3"/>
    </row>
    <row r="11255" spans="5:5">
      <c r="E11255" s="3"/>
    </row>
    <row r="11256" spans="5:5">
      <c r="E11256" s="3"/>
    </row>
    <row r="11257" spans="5:5">
      <c r="E11257" s="3"/>
    </row>
    <row r="11258" spans="5:5">
      <c r="E11258" s="3"/>
    </row>
    <row r="11259" spans="5:5">
      <c r="E11259" s="3"/>
    </row>
    <row r="11260" spans="5:5">
      <c r="E11260" s="3"/>
    </row>
    <row r="11261" spans="5:5">
      <c r="E11261" s="3"/>
    </row>
    <row r="11262" spans="5:5">
      <c r="E11262" s="3"/>
    </row>
    <row r="11263" spans="5:5">
      <c r="E11263" s="3"/>
    </row>
    <row r="11264" spans="5:5">
      <c r="E11264" s="3"/>
    </row>
    <row r="11265" spans="5:5">
      <c r="E11265" s="3"/>
    </row>
    <row r="11266" spans="5:5">
      <c r="E11266" s="3"/>
    </row>
    <row r="11267" spans="5:5">
      <c r="E11267" s="3"/>
    </row>
    <row r="11268" spans="5:5">
      <c r="E11268" s="3"/>
    </row>
    <row r="11269" spans="5:5">
      <c r="E11269" s="3"/>
    </row>
    <row r="11270" spans="5:5">
      <c r="E11270" s="3"/>
    </row>
    <row r="11271" spans="5:5">
      <c r="E11271" s="3"/>
    </row>
    <row r="11272" spans="5:5">
      <c r="E11272" s="3"/>
    </row>
    <row r="11273" spans="5:5">
      <c r="E11273" s="3"/>
    </row>
    <row r="11274" spans="5:5">
      <c r="E11274" s="3"/>
    </row>
    <row r="11275" spans="5:5">
      <c r="E11275" s="3"/>
    </row>
    <row r="11276" spans="5:5">
      <c r="E11276" s="3"/>
    </row>
    <row r="11277" spans="5:5">
      <c r="E11277" s="3"/>
    </row>
    <row r="11278" spans="5:5">
      <c r="E11278" s="3"/>
    </row>
    <row r="11279" spans="5:5">
      <c r="E11279" s="3"/>
    </row>
    <row r="11280" spans="5:5">
      <c r="E11280" s="3"/>
    </row>
    <row r="11281" spans="5:5">
      <c r="E11281" s="3"/>
    </row>
    <row r="11282" spans="5:5">
      <c r="E11282" s="3"/>
    </row>
    <row r="11283" spans="5:5">
      <c r="E11283" s="3"/>
    </row>
    <row r="11284" spans="5:5">
      <c r="E11284" s="3"/>
    </row>
    <row r="11285" spans="5:5">
      <c r="E11285" s="3"/>
    </row>
    <row r="11286" spans="5:5">
      <c r="E11286" s="3"/>
    </row>
    <row r="11287" spans="5:5">
      <c r="E11287" s="3"/>
    </row>
    <row r="11288" spans="5:5">
      <c r="E11288" s="3"/>
    </row>
    <row r="11289" spans="5:5">
      <c r="E11289" s="3"/>
    </row>
    <row r="11290" spans="5:5">
      <c r="E11290" s="3"/>
    </row>
    <row r="11291" spans="5:5">
      <c r="E11291" s="3"/>
    </row>
    <row r="11292" spans="5:5">
      <c r="E11292" s="3"/>
    </row>
    <row r="11293" spans="5:5">
      <c r="E11293" s="3"/>
    </row>
    <row r="11294" spans="5:5">
      <c r="E11294" s="3"/>
    </row>
    <row r="11295" spans="5:5">
      <c r="E11295" s="3"/>
    </row>
    <row r="11296" spans="5:5">
      <c r="E11296" s="3"/>
    </row>
    <row r="11297" spans="5:5">
      <c r="E11297" s="3"/>
    </row>
    <row r="11298" spans="5:5">
      <c r="E11298" s="3"/>
    </row>
    <row r="11299" spans="5:5">
      <c r="E11299" s="3"/>
    </row>
    <row r="11300" spans="5:5">
      <c r="E11300" s="3"/>
    </row>
    <row r="11301" spans="5:5">
      <c r="E11301" s="3"/>
    </row>
    <row r="11302" spans="5:5">
      <c r="E11302" s="3"/>
    </row>
    <row r="11303" spans="5:5">
      <c r="E11303" s="3"/>
    </row>
    <row r="11304" spans="5:5">
      <c r="E11304" s="3"/>
    </row>
    <row r="11305" spans="5:5">
      <c r="E11305" s="3"/>
    </row>
    <row r="11306" spans="5:5">
      <c r="E11306" s="3"/>
    </row>
    <row r="11307" spans="5:5">
      <c r="E11307" s="3"/>
    </row>
    <row r="11308" spans="5:5">
      <c r="E11308" s="3"/>
    </row>
    <row r="11309" spans="5:5">
      <c r="E11309" s="3"/>
    </row>
    <row r="11310" spans="5:5">
      <c r="E11310" s="3"/>
    </row>
    <row r="11311" spans="5:5">
      <c r="E11311" s="3"/>
    </row>
    <row r="11312" spans="5:5">
      <c r="E11312" s="3"/>
    </row>
    <row r="11313" spans="5:5">
      <c r="E11313" s="3"/>
    </row>
    <row r="11314" spans="5:5">
      <c r="E11314" s="3"/>
    </row>
    <row r="11315" spans="5:5">
      <c r="E11315" s="3"/>
    </row>
    <row r="11316" spans="5:5">
      <c r="E11316" s="3"/>
    </row>
    <row r="11317" spans="5:5">
      <c r="E11317" s="3"/>
    </row>
    <row r="11318" spans="5:5">
      <c r="E11318" s="3"/>
    </row>
    <row r="11319" spans="5:5">
      <c r="E11319" s="3"/>
    </row>
    <row r="11320" spans="5:5">
      <c r="E11320" s="3"/>
    </row>
    <row r="11321" spans="5:5">
      <c r="E11321" s="3"/>
    </row>
    <row r="11322" spans="5:5">
      <c r="E11322" s="3"/>
    </row>
    <row r="11323" spans="5:5">
      <c r="E11323" s="3"/>
    </row>
    <row r="11324" spans="5:5">
      <c r="E11324" s="3"/>
    </row>
    <row r="11325" spans="5:5">
      <c r="E11325" s="3"/>
    </row>
    <row r="11326" spans="5:5">
      <c r="E11326" s="3"/>
    </row>
    <row r="11327" spans="5:5">
      <c r="E11327" s="3"/>
    </row>
    <row r="11328" spans="5:5">
      <c r="E11328" s="3"/>
    </row>
    <row r="11329" spans="5:5">
      <c r="E11329" s="3"/>
    </row>
    <row r="11330" spans="5:5">
      <c r="E11330" s="3"/>
    </row>
    <row r="11331" spans="5:5">
      <c r="E11331" s="3"/>
    </row>
    <row r="11332" spans="5:5">
      <c r="E11332" s="3"/>
    </row>
    <row r="11333" spans="5:5">
      <c r="E11333" s="3"/>
    </row>
    <row r="11334" spans="5:5">
      <c r="E11334" s="3"/>
    </row>
    <row r="11335" spans="5:5">
      <c r="E11335" s="3"/>
    </row>
    <row r="11336" spans="5:5">
      <c r="E11336" s="3"/>
    </row>
    <row r="11337" spans="5:5">
      <c r="E11337" s="3"/>
    </row>
    <row r="11338" spans="5:5">
      <c r="E11338" s="3"/>
    </row>
    <row r="11339" spans="5:5">
      <c r="E11339" s="3"/>
    </row>
    <row r="11340" spans="5:5">
      <c r="E11340" s="3"/>
    </row>
    <row r="11341" spans="5:5">
      <c r="E11341" s="3"/>
    </row>
    <row r="11342" spans="5:5">
      <c r="E11342" s="3"/>
    </row>
    <row r="11343" spans="5:5">
      <c r="E11343" s="3"/>
    </row>
    <row r="11344" spans="5:5">
      <c r="E11344" s="3"/>
    </row>
    <row r="11345" spans="5:5">
      <c r="E11345" s="3"/>
    </row>
    <row r="11346" spans="5:5">
      <c r="E11346" s="3"/>
    </row>
    <row r="11347" spans="5:5">
      <c r="E11347" s="3"/>
    </row>
    <row r="11348" spans="5:5">
      <c r="E11348" s="3"/>
    </row>
    <row r="11349" spans="5:5">
      <c r="E11349" s="3"/>
    </row>
    <row r="11350" spans="5:5">
      <c r="E11350" s="3"/>
    </row>
    <row r="11351" spans="5:5">
      <c r="E11351" s="3"/>
    </row>
    <row r="11352" spans="5:5">
      <c r="E11352" s="3"/>
    </row>
    <row r="11353" spans="5:5">
      <c r="E11353" s="3"/>
    </row>
    <row r="11354" spans="5:5">
      <c r="E11354" s="3"/>
    </row>
    <row r="11355" spans="5:5">
      <c r="E11355" s="3"/>
    </row>
    <row r="11356" spans="5:5">
      <c r="E11356" s="3"/>
    </row>
    <row r="11357" spans="5:5">
      <c r="E11357" s="3"/>
    </row>
    <row r="11358" spans="5:5">
      <c r="E11358" s="3"/>
    </row>
    <row r="11359" spans="5:5">
      <c r="E11359" s="3"/>
    </row>
    <row r="11360" spans="5:5">
      <c r="E11360" s="3"/>
    </row>
    <row r="11361" spans="5:5">
      <c r="E11361" s="3"/>
    </row>
    <row r="11362" spans="5:5">
      <c r="E11362" s="3"/>
    </row>
    <row r="11363" spans="5:5">
      <c r="E11363" s="3"/>
    </row>
    <row r="11364" spans="5:5">
      <c r="E11364" s="3"/>
    </row>
    <row r="11365" spans="5:5">
      <c r="E11365" s="3"/>
    </row>
    <row r="11366" spans="5:5">
      <c r="E11366" s="3"/>
    </row>
    <row r="11367" spans="5:5">
      <c r="E11367" s="3"/>
    </row>
    <row r="11368" spans="5:5">
      <c r="E11368" s="3"/>
    </row>
    <row r="11369" spans="5:5">
      <c r="E11369" s="3"/>
    </row>
    <row r="11370" spans="5:5">
      <c r="E11370" s="3"/>
    </row>
    <row r="11371" spans="5:5">
      <c r="E11371" s="3"/>
    </row>
    <row r="11372" spans="5:5">
      <c r="E11372" s="3"/>
    </row>
    <row r="11373" spans="5:5">
      <c r="E11373" s="3"/>
    </row>
    <row r="11374" spans="5:5">
      <c r="E11374" s="3"/>
    </row>
    <row r="11375" spans="5:5">
      <c r="E11375" s="3"/>
    </row>
    <row r="11376" spans="5:5">
      <c r="E11376" s="3"/>
    </row>
    <row r="11377" spans="5:5">
      <c r="E11377" s="3"/>
    </row>
    <row r="11378" spans="5:5">
      <c r="E11378" s="3"/>
    </row>
    <row r="11379" spans="5:5">
      <c r="E11379" s="3"/>
    </row>
    <row r="11380" spans="5:5">
      <c r="E11380" s="3"/>
    </row>
    <row r="11381" spans="5:5">
      <c r="E11381" s="3"/>
    </row>
    <row r="11382" spans="5:5">
      <c r="E11382" s="3"/>
    </row>
    <row r="11383" spans="5:5">
      <c r="E11383" s="3"/>
    </row>
    <row r="11384" spans="5:5">
      <c r="E11384" s="3"/>
    </row>
    <row r="11385" spans="5:5">
      <c r="E11385" s="3"/>
    </row>
    <row r="11386" spans="5:5">
      <c r="E11386" s="3"/>
    </row>
    <row r="11387" spans="5:5">
      <c r="E11387" s="3"/>
    </row>
    <row r="11388" spans="5:5">
      <c r="E11388" s="3"/>
    </row>
    <row r="11389" spans="5:5">
      <c r="E11389" s="3"/>
    </row>
    <row r="11390" spans="5:5">
      <c r="E11390" s="3"/>
    </row>
    <row r="11391" spans="5:5">
      <c r="E11391" s="3"/>
    </row>
    <row r="11392" spans="5:5">
      <c r="E11392" s="3"/>
    </row>
    <row r="11393" spans="5:5">
      <c r="E11393" s="3"/>
    </row>
    <row r="11394" spans="5:5">
      <c r="E11394" s="3"/>
    </row>
    <row r="11395" spans="5:5">
      <c r="E11395" s="3"/>
    </row>
    <row r="11396" spans="5:5">
      <c r="E11396" s="3"/>
    </row>
    <row r="11397" spans="5:5">
      <c r="E11397" s="3"/>
    </row>
    <row r="11398" spans="5:5">
      <c r="E11398" s="3"/>
    </row>
    <row r="11399" spans="5:5">
      <c r="E11399" s="3"/>
    </row>
    <row r="11400" spans="5:5">
      <c r="E11400" s="3"/>
    </row>
    <row r="11401" spans="5:5">
      <c r="E11401" s="3"/>
    </row>
    <row r="11402" spans="5:5">
      <c r="E11402" s="3"/>
    </row>
    <row r="11403" spans="5:5">
      <c r="E11403" s="3"/>
    </row>
    <row r="11404" spans="5:5">
      <c r="E11404" s="3"/>
    </row>
    <row r="11405" spans="5:5">
      <c r="E11405" s="3"/>
    </row>
    <row r="11406" spans="5:5">
      <c r="E11406" s="3"/>
    </row>
    <row r="11407" spans="5:5">
      <c r="E11407" s="3"/>
    </row>
    <row r="11408" spans="5:5">
      <c r="E11408" s="3"/>
    </row>
    <row r="11409" spans="5:5">
      <c r="E11409" s="3"/>
    </row>
    <row r="11410" spans="5:5">
      <c r="E11410" s="3"/>
    </row>
    <row r="11411" spans="5:5">
      <c r="E11411" s="3"/>
    </row>
    <row r="11412" spans="5:5">
      <c r="E11412" s="3"/>
    </row>
    <row r="11413" spans="5:5">
      <c r="E11413" s="3"/>
    </row>
    <row r="11414" spans="5:5">
      <c r="E11414" s="3"/>
    </row>
    <row r="11415" spans="5:5">
      <c r="E11415" s="3"/>
    </row>
    <row r="11416" spans="5:5">
      <c r="E11416" s="3"/>
    </row>
    <row r="11417" spans="5:5">
      <c r="E11417" s="3"/>
    </row>
    <row r="11418" spans="5:5">
      <c r="E11418" s="3"/>
    </row>
    <row r="11419" spans="5:5">
      <c r="E11419" s="3"/>
    </row>
    <row r="11420" spans="5:5">
      <c r="E11420" s="3"/>
    </row>
    <row r="11421" spans="5:5">
      <c r="E11421" s="3"/>
    </row>
    <row r="11422" spans="5:5">
      <c r="E11422" s="3"/>
    </row>
    <row r="11423" spans="5:5">
      <c r="E11423" s="3"/>
    </row>
    <row r="11424" spans="5:5">
      <c r="E11424" s="3"/>
    </row>
    <row r="11425" spans="5:5">
      <c r="E11425" s="3"/>
    </row>
    <row r="11426" spans="5:5">
      <c r="E11426" s="3"/>
    </row>
    <row r="11427" spans="5:5">
      <c r="E11427" s="3"/>
    </row>
    <row r="11428" spans="5:5">
      <c r="E11428" s="3"/>
    </row>
    <row r="11429" spans="5:5">
      <c r="E11429" s="3"/>
    </row>
    <row r="11430" spans="5:5">
      <c r="E11430" s="3"/>
    </row>
    <row r="11431" spans="5:5">
      <c r="E11431" s="3"/>
    </row>
    <row r="11432" spans="5:5">
      <c r="E11432" s="3"/>
    </row>
    <row r="11433" spans="5:5">
      <c r="E11433" s="3"/>
    </row>
    <row r="11434" spans="5:5">
      <c r="E11434" s="3"/>
    </row>
    <row r="11435" spans="5:5">
      <c r="E11435" s="3"/>
    </row>
    <row r="11436" spans="5:5">
      <c r="E11436" s="3"/>
    </row>
    <row r="11437" spans="5:5">
      <c r="E11437" s="3"/>
    </row>
    <row r="11438" spans="5:5">
      <c r="E11438" s="3"/>
    </row>
    <row r="11439" spans="5:5">
      <c r="E11439" s="3"/>
    </row>
    <row r="11440" spans="5:5">
      <c r="E11440" s="3"/>
    </row>
    <row r="11441" spans="5:5">
      <c r="E11441" s="3"/>
    </row>
    <row r="11442" spans="5:5">
      <c r="E11442" s="3"/>
    </row>
    <row r="11443" spans="5:5">
      <c r="E11443" s="3"/>
    </row>
    <row r="11444" spans="5:5">
      <c r="E11444" s="3"/>
    </row>
    <row r="11445" spans="5:5">
      <c r="E11445" s="3"/>
    </row>
    <row r="11446" spans="5:5">
      <c r="E11446" s="3"/>
    </row>
    <row r="11447" spans="5:5">
      <c r="E11447" s="3"/>
    </row>
    <row r="11448" spans="5:5">
      <c r="E11448" s="3"/>
    </row>
    <row r="11449" spans="5:5">
      <c r="E11449" s="3"/>
    </row>
    <row r="11450" spans="5:5">
      <c r="E11450" s="3"/>
    </row>
    <row r="11451" spans="5:5">
      <c r="E11451" s="3"/>
    </row>
    <row r="11452" spans="5:5">
      <c r="E11452" s="3"/>
    </row>
    <row r="11453" spans="5:5">
      <c r="E11453" s="3"/>
    </row>
    <row r="11454" spans="5:5">
      <c r="E11454" s="3"/>
    </row>
    <row r="11455" spans="5:5">
      <c r="E11455" s="3"/>
    </row>
    <row r="11456" spans="5:5">
      <c r="E11456" s="3"/>
    </row>
    <row r="11457" spans="5:5">
      <c r="E11457" s="3"/>
    </row>
    <row r="11458" spans="5:5">
      <c r="E11458" s="3"/>
    </row>
    <row r="11459" spans="5:5">
      <c r="E11459" s="3"/>
    </row>
    <row r="11460" spans="5:5">
      <c r="E11460" s="3"/>
    </row>
    <row r="11461" spans="5:5">
      <c r="E11461" s="3"/>
    </row>
    <row r="11462" spans="5:5">
      <c r="E11462" s="3"/>
    </row>
    <row r="11463" spans="5:5">
      <c r="E11463" s="3"/>
    </row>
    <row r="11464" spans="5:5">
      <c r="E11464" s="3"/>
    </row>
    <row r="11465" spans="5:5">
      <c r="E11465" s="3"/>
    </row>
    <row r="11466" spans="5:5">
      <c r="E11466" s="3"/>
    </row>
    <row r="11467" spans="5:5">
      <c r="E11467" s="3"/>
    </row>
    <row r="11468" spans="5:5">
      <c r="E11468" s="3"/>
    </row>
    <row r="11469" spans="5:5">
      <c r="E11469" s="3"/>
    </row>
    <row r="11470" spans="5:5">
      <c r="E11470" s="3"/>
    </row>
    <row r="11471" spans="5:5">
      <c r="E11471" s="3"/>
    </row>
    <row r="11472" spans="5:5">
      <c r="E11472" s="3"/>
    </row>
    <row r="11473" spans="5:5">
      <c r="E11473" s="3"/>
    </row>
    <row r="11474" spans="5:5">
      <c r="E11474" s="3"/>
    </row>
    <row r="11475" spans="5:5">
      <c r="E11475" s="3"/>
    </row>
    <row r="11476" spans="5:5">
      <c r="E11476" s="3"/>
    </row>
    <row r="11477" spans="5:5">
      <c r="E11477" s="3"/>
    </row>
    <row r="11478" spans="5:5">
      <c r="E11478" s="3"/>
    </row>
    <row r="11479" spans="5:5">
      <c r="E11479" s="3"/>
    </row>
    <row r="11480" spans="5:5">
      <c r="E11480" s="3"/>
    </row>
    <row r="11481" spans="5:5">
      <c r="E11481" s="3"/>
    </row>
    <row r="11482" spans="5:5">
      <c r="E11482" s="3"/>
    </row>
    <row r="11483" spans="5:5">
      <c r="E11483" s="3"/>
    </row>
    <row r="11484" spans="5:5">
      <c r="E11484" s="3"/>
    </row>
    <row r="11485" spans="5:5">
      <c r="E11485" s="3"/>
    </row>
    <row r="11486" spans="5:5">
      <c r="E11486" s="3"/>
    </row>
    <row r="11487" spans="5:5">
      <c r="E11487" s="3"/>
    </row>
    <row r="11488" spans="5:5">
      <c r="E11488" s="3"/>
    </row>
    <row r="11489" spans="5:5">
      <c r="E11489" s="3"/>
    </row>
    <row r="11490" spans="5:5">
      <c r="E11490" s="3"/>
    </row>
    <row r="11491" spans="5:5">
      <c r="E11491" s="3"/>
    </row>
    <row r="11492" spans="5:5">
      <c r="E11492" s="3"/>
    </row>
    <row r="11493" spans="5:5">
      <c r="E11493" s="3"/>
    </row>
    <row r="11494" spans="5:5">
      <c r="E11494" s="3"/>
    </row>
    <row r="11495" spans="5:5">
      <c r="E11495" s="3"/>
    </row>
    <row r="11496" spans="5:5">
      <c r="E11496" s="3"/>
    </row>
    <row r="11497" spans="5:5">
      <c r="E11497" s="3"/>
    </row>
    <row r="11498" spans="5:5">
      <c r="E11498" s="3"/>
    </row>
    <row r="11499" spans="5:5">
      <c r="E11499" s="3"/>
    </row>
    <row r="11500" spans="5:5">
      <c r="E11500" s="3"/>
    </row>
    <row r="11501" spans="5:5">
      <c r="E11501" s="3"/>
    </row>
    <row r="11502" spans="5:5">
      <c r="E11502" s="3"/>
    </row>
    <row r="11503" spans="5:5">
      <c r="E11503" s="3"/>
    </row>
    <row r="11504" spans="5:5">
      <c r="E11504" s="3"/>
    </row>
    <row r="11505" spans="5:5">
      <c r="E11505" s="3"/>
    </row>
    <row r="11506" spans="5:5">
      <c r="E11506" s="3"/>
    </row>
    <row r="11507" spans="5:5">
      <c r="E11507" s="3"/>
    </row>
    <row r="11508" spans="5:5">
      <c r="E11508" s="3"/>
    </row>
    <row r="11509" spans="5:5">
      <c r="E11509" s="3"/>
    </row>
    <row r="11510" spans="5:5">
      <c r="E11510" s="3"/>
    </row>
    <row r="11511" spans="5:5">
      <c r="E11511" s="3"/>
    </row>
    <row r="11512" spans="5:5">
      <c r="E11512" s="3"/>
    </row>
    <row r="11513" spans="5:5">
      <c r="E11513" s="3"/>
    </row>
    <row r="11514" spans="5:5">
      <c r="E11514" s="3"/>
    </row>
    <row r="11515" spans="5:5">
      <c r="E11515" s="3"/>
    </row>
    <row r="11516" spans="5:5">
      <c r="E11516" s="3"/>
    </row>
    <row r="11517" spans="5:5">
      <c r="E11517" s="3"/>
    </row>
    <row r="11518" spans="5:5">
      <c r="E11518" s="3"/>
    </row>
    <row r="11519" spans="5:5">
      <c r="E11519" s="3"/>
    </row>
    <row r="11520" spans="5:5">
      <c r="E11520" s="3"/>
    </row>
    <row r="11521" spans="5:5">
      <c r="E11521" s="3"/>
    </row>
    <row r="11522" spans="5:5">
      <c r="E11522" s="3"/>
    </row>
    <row r="11523" spans="5:5">
      <c r="E11523" s="3"/>
    </row>
    <row r="11524" spans="5:5">
      <c r="E11524" s="3"/>
    </row>
    <row r="11525" spans="5:5">
      <c r="E11525" s="3"/>
    </row>
    <row r="11526" spans="5:5">
      <c r="E11526" s="3"/>
    </row>
    <row r="11527" spans="5:5">
      <c r="E11527" s="3"/>
    </row>
    <row r="11528" spans="5:5">
      <c r="E11528" s="3"/>
    </row>
    <row r="11529" spans="5:5">
      <c r="E11529" s="3"/>
    </row>
    <row r="11530" spans="5:5">
      <c r="E11530" s="3"/>
    </row>
    <row r="11531" spans="5:5">
      <c r="E11531" s="3"/>
    </row>
    <row r="11532" spans="5:5">
      <c r="E11532" s="3"/>
    </row>
    <row r="11533" spans="5:5">
      <c r="E11533" s="3"/>
    </row>
    <row r="11534" spans="5:5">
      <c r="E11534" s="3"/>
    </row>
    <row r="11535" spans="5:5">
      <c r="E11535" s="3"/>
    </row>
    <row r="11536" spans="5:5">
      <c r="E11536" s="3"/>
    </row>
    <row r="11537" spans="5:5">
      <c r="E11537" s="3"/>
    </row>
    <row r="11538" spans="5:5">
      <c r="E11538" s="3"/>
    </row>
    <row r="11539" spans="5:5">
      <c r="E11539" s="3"/>
    </row>
    <row r="11540" spans="5:5">
      <c r="E11540" s="3"/>
    </row>
    <row r="11541" spans="5:5">
      <c r="E11541" s="3"/>
    </row>
    <row r="11542" spans="5:5">
      <c r="E11542" s="3"/>
    </row>
    <row r="11543" spans="5:5">
      <c r="E11543" s="3"/>
    </row>
    <row r="11544" spans="5:5">
      <c r="E11544" s="3"/>
    </row>
    <row r="11545" spans="5:5">
      <c r="E11545" s="3"/>
    </row>
    <row r="11546" spans="5:5">
      <c r="E11546" s="3"/>
    </row>
    <row r="11547" spans="5:5">
      <c r="E11547" s="3"/>
    </row>
    <row r="11548" spans="5:5">
      <c r="E11548" s="3"/>
    </row>
    <row r="11549" spans="5:5">
      <c r="E11549" s="3"/>
    </row>
    <row r="11550" spans="5:5">
      <c r="E11550" s="3"/>
    </row>
    <row r="11551" spans="5:5">
      <c r="E11551" s="3"/>
    </row>
    <row r="11552" spans="5:5">
      <c r="E11552" s="3"/>
    </row>
    <row r="11553" spans="5:5">
      <c r="E11553" s="3"/>
    </row>
    <row r="11554" spans="5:5">
      <c r="E11554" s="3"/>
    </row>
    <row r="11555" spans="5:5">
      <c r="E11555" s="3"/>
    </row>
    <row r="11556" spans="5:5">
      <c r="E11556" s="3"/>
    </row>
    <row r="11557" spans="5:5">
      <c r="E11557" s="3"/>
    </row>
    <row r="11558" spans="5:5">
      <c r="E11558" s="3"/>
    </row>
    <row r="11559" spans="5:5">
      <c r="E11559" s="3"/>
    </row>
    <row r="11560" spans="5:5">
      <c r="E11560" s="3"/>
    </row>
    <row r="11561" spans="5:5">
      <c r="E11561" s="3"/>
    </row>
    <row r="11562" spans="5:5">
      <c r="E11562" s="3"/>
    </row>
    <row r="11563" spans="5:5">
      <c r="E11563" s="3"/>
    </row>
    <row r="11564" spans="5:5">
      <c r="E11564" s="3"/>
    </row>
    <row r="11565" spans="5:5">
      <c r="E11565" s="3"/>
    </row>
    <row r="11566" spans="5:5">
      <c r="E11566" s="3"/>
    </row>
    <row r="11567" spans="5:5">
      <c r="E11567" s="3"/>
    </row>
    <row r="11568" spans="5:5">
      <c r="E11568" s="3"/>
    </row>
    <row r="11569" spans="5:5">
      <c r="E11569" s="3"/>
    </row>
    <row r="11570" spans="5:5">
      <c r="E11570" s="3"/>
    </row>
    <row r="11571" spans="5:5">
      <c r="E11571" s="3"/>
    </row>
    <row r="11572" spans="5:5">
      <c r="E11572" s="3"/>
    </row>
    <row r="11573" spans="5:5">
      <c r="E11573" s="3"/>
    </row>
    <row r="11574" spans="5:5">
      <c r="E11574" s="3"/>
    </row>
    <row r="11575" spans="5:5">
      <c r="E11575" s="3"/>
    </row>
    <row r="11576" spans="5:5">
      <c r="E11576" s="3"/>
    </row>
    <row r="11577" spans="5:5">
      <c r="E11577" s="3"/>
    </row>
    <row r="11578" spans="5:5">
      <c r="E11578" s="3"/>
    </row>
    <row r="11579" spans="5:5">
      <c r="E11579" s="3"/>
    </row>
    <row r="11580" spans="5:5">
      <c r="E11580" s="3"/>
    </row>
    <row r="11581" spans="5:5">
      <c r="E11581" s="3"/>
    </row>
    <row r="11582" spans="5:5">
      <c r="E11582" s="3"/>
    </row>
    <row r="11583" spans="5:5">
      <c r="E11583" s="3"/>
    </row>
    <row r="11584" spans="5:5">
      <c r="E11584" s="3"/>
    </row>
    <row r="11585" spans="5:5">
      <c r="E11585" s="3"/>
    </row>
    <row r="11586" spans="5:5">
      <c r="E11586" s="3"/>
    </row>
    <row r="11587" spans="5:5">
      <c r="E11587" s="3"/>
    </row>
    <row r="11588" spans="5:5">
      <c r="E11588" s="3"/>
    </row>
    <row r="11589" spans="5:5">
      <c r="E11589" s="3"/>
    </row>
    <row r="11590" spans="5:5">
      <c r="E11590" s="3"/>
    </row>
    <row r="11591" spans="5:5">
      <c r="E11591" s="3"/>
    </row>
    <row r="11592" spans="5:5">
      <c r="E11592" s="3"/>
    </row>
    <row r="11593" spans="5:5">
      <c r="E11593" s="3"/>
    </row>
    <row r="11594" spans="5:5">
      <c r="E11594" s="3"/>
    </row>
    <row r="11595" spans="5:5">
      <c r="E11595" s="3"/>
    </row>
    <row r="11596" spans="5:5">
      <c r="E11596" s="3"/>
    </row>
    <row r="11597" spans="5:5">
      <c r="E11597" s="3"/>
    </row>
    <row r="11598" spans="5:5">
      <c r="E11598" s="3"/>
    </row>
    <row r="11599" spans="5:5">
      <c r="E11599" s="3"/>
    </row>
    <row r="11600" spans="5:5">
      <c r="E11600" s="3"/>
    </row>
    <row r="11601" spans="5:5">
      <c r="E11601" s="3"/>
    </row>
    <row r="11602" spans="5:5">
      <c r="E11602" s="3"/>
    </row>
    <row r="11603" spans="5:5">
      <c r="E11603" s="3"/>
    </row>
    <row r="11604" spans="5:5">
      <c r="E11604" s="3"/>
    </row>
    <row r="11605" spans="5:5">
      <c r="E11605" s="3"/>
    </row>
    <row r="11606" spans="5:5">
      <c r="E11606" s="3"/>
    </row>
    <row r="11607" spans="5:5">
      <c r="E11607" s="3"/>
    </row>
    <row r="11608" spans="5:5">
      <c r="E11608" s="3"/>
    </row>
    <row r="11609" spans="5:5">
      <c r="E11609" s="3"/>
    </row>
    <row r="11610" spans="5:5">
      <c r="E11610" s="3"/>
    </row>
    <row r="11611" spans="5:5">
      <c r="E11611" s="3"/>
    </row>
    <row r="11612" spans="5:5">
      <c r="E11612" s="3"/>
    </row>
    <row r="11613" spans="5:5">
      <c r="E11613" s="3"/>
    </row>
    <row r="11614" spans="5:5">
      <c r="E11614" s="3"/>
    </row>
    <row r="11615" spans="5:5">
      <c r="E11615" s="3"/>
    </row>
    <row r="11616" spans="5:5">
      <c r="E11616" s="3"/>
    </row>
    <row r="11617" spans="5:5">
      <c r="E11617" s="3"/>
    </row>
    <row r="11618" spans="5:5">
      <c r="E11618" s="3"/>
    </row>
    <row r="11619" spans="5:5">
      <c r="E11619" s="3"/>
    </row>
    <row r="11620" spans="5:5">
      <c r="E11620" s="3"/>
    </row>
    <row r="11621" spans="5:5">
      <c r="E11621" s="3"/>
    </row>
    <row r="11622" spans="5:5">
      <c r="E11622" s="3"/>
    </row>
    <row r="11623" spans="5:5">
      <c r="E11623" s="3"/>
    </row>
    <row r="11624" spans="5:5">
      <c r="E11624" s="3"/>
    </row>
    <row r="11625" spans="5:5">
      <c r="E11625" s="3"/>
    </row>
    <row r="11626" spans="5:5">
      <c r="E11626" s="3"/>
    </row>
    <row r="11627" spans="5:5">
      <c r="E11627" s="3"/>
    </row>
    <row r="11628" spans="5:5">
      <c r="E11628" s="3"/>
    </row>
    <row r="11629" spans="5:5">
      <c r="E11629" s="3"/>
    </row>
    <row r="11630" spans="5:5">
      <c r="E11630" s="3"/>
    </row>
    <row r="11631" spans="5:5">
      <c r="E11631" s="3"/>
    </row>
    <row r="11632" spans="5:5">
      <c r="E11632" s="3"/>
    </row>
    <row r="11633" spans="5:5">
      <c r="E11633" s="3"/>
    </row>
    <row r="11634" spans="5:5">
      <c r="E11634" s="3"/>
    </row>
    <row r="11635" spans="5:5">
      <c r="E11635" s="3"/>
    </row>
    <row r="11636" spans="5:5">
      <c r="E11636" s="3"/>
    </row>
    <row r="11637" spans="5:5">
      <c r="E11637" s="3"/>
    </row>
    <row r="11638" spans="5:5">
      <c r="E11638" s="3"/>
    </row>
    <row r="11639" spans="5:5">
      <c r="E11639" s="3"/>
    </row>
    <row r="11640" spans="5:5">
      <c r="E11640" s="3"/>
    </row>
    <row r="11641" spans="5:5">
      <c r="E11641" s="3"/>
    </row>
    <row r="11642" spans="5:5">
      <c r="E11642" s="3"/>
    </row>
    <row r="11643" spans="5:5">
      <c r="E11643" s="3"/>
    </row>
    <row r="11644" spans="5:5">
      <c r="E11644" s="3"/>
    </row>
    <row r="11645" spans="5:5">
      <c r="E11645" s="3"/>
    </row>
    <row r="11646" spans="5:5">
      <c r="E11646" s="3"/>
    </row>
    <row r="11647" spans="5:5">
      <c r="E11647" s="3"/>
    </row>
    <row r="11648" spans="5:5">
      <c r="E11648" s="3"/>
    </row>
    <row r="11649" spans="5:5">
      <c r="E11649" s="3"/>
    </row>
    <row r="11650" spans="5:5">
      <c r="E11650" s="3"/>
    </row>
    <row r="11651" spans="5:5">
      <c r="E11651" s="3"/>
    </row>
    <row r="11652" spans="5:5">
      <c r="E11652" s="3"/>
    </row>
    <row r="11653" spans="5:5">
      <c r="E11653" s="3"/>
    </row>
    <row r="11654" spans="5:5">
      <c r="E11654" s="3"/>
    </row>
    <row r="11655" spans="5:5">
      <c r="E11655" s="3"/>
    </row>
    <row r="11656" spans="5:5">
      <c r="E11656" s="3"/>
    </row>
    <row r="11657" spans="5:5">
      <c r="E11657" s="3"/>
    </row>
    <row r="11658" spans="5:5">
      <c r="E11658" s="3"/>
    </row>
    <row r="11659" spans="5:5">
      <c r="E11659" s="3"/>
    </row>
    <row r="11660" spans="5:5">
      <c r="E11660" s="3"/>
    </row>
    <row r="11661" spans="5:5">
      <c r="E11661" s="3"/>
    </row>
    <row r="11662" spans="5:5">
      <c r="E11662" s="3"/>
    </row>
    <row r="11663" spans="5:5">
      <c r="E11663" s="3"/>
    </row>
    <row r="11664" spans="5:5">
      <c r="E11664" s="3"/>
    </row>
    <row r="11665" spans="5:5">
      <c r="E11665" s="3"/>
    </row>
    <row r="11666" spans="5:5">
      <c r="E11666" s="3"/>
    </row>
    <row r="11667" spans="5:5">
      <c r="E11667" s="3"/>
    </row>
    <row r="11668" spans="5:5">
      <c r="E11668" s="3"/>
    </row>
    <row r="11669" spans="5:5">
      <c r="E11669" s="3"/>
    </row>
    <row r="11670" spans="5:5">
      <c r="E11670" s="3"/>
    </row>
    <row r="11671" spans="5:5">
      <c r="E11671" s="3"/>
    </row>
    <row r="11672" spans="5:5">
      <c r="E11672" s="3"/>
    </row>
    <row r="11673" spans="5:5">
      <c r="E11673" s="3"/>
    </row>
    <row r="11674" spans="5:5">
      <c r="E11674" s="3"/>
    </row>
    <row r="11675" spans="5:5">
      <c r="E11675" s="3"/>
    </row>
    <row r="11676" spans="5:5">
      <c r="E11676" s="3"/>
    </row>
    <row r="11677" spans="5:5">
      <c r="E11677" s="3"/>
    </row>
    <row r="11678" spans="5:5">
      <c r="E11678" s="3"/>
    </row>
    <row r="11679" spans="5:5">
      <c r="E11679" s="3"/>
    </row>
    <row r="11680" spans="5:5">
      <c r="E11680" s="3"/>
    </row>
    <row r="11681" spans="5:5">
      <c r="E11681" s="3"/>
    </row>
    <row r="11682" spans="5:5">
      <c r="E11682" s="3"/>
    </row>
    <row r="11683" spans="5:5">
      <c r="E11683" s="3"/>
    </row>
    <row r="11684" spans="5:5">
      <c r="E11684" s="3"/>
    </row>
    <row r="11685" spans="5:5">
      <c r="E11685" s="3"/>
    </row>
    <row r="11686" spans="5:5">
      <c r="E11686" s="3"/>
    </row>
    <row r="11687" spans="5:5">
      <c r="E11687" s="3"/>
    </row>
    <row r="11688" spans="5:5">
      <c r="E11688" s="3"/>
    </row>
    <row r="11689" spans="5:5">
      <c r="E11689" s="3"/>
    </row>
    <row r="11690" spans="5:5">
      <c r="E11690" s="3"/>
    </row>
    <row r="11691" spans="5:5">
      <c r="E11691" s="3"/>
    </row>
    <row r="11692" spans="5:5">
      <c r="E11692" s="3"/>
    </row>
    <row r="11693" spans="5:5">
      <c r="E11693" s="3"/>
    </row>
    <row r="11694" spans="5:5">
      <c r="E11694" s="3"/>
    </row>
    <row r="11695" spans="5:5">
      <c r="E11695" s="3"/>
    </row>
    <row r="11696" spans="5:5">
      <c r="E11696" s="3"/>
    </row>
    <row r="11697" spans="5:5">
      <c r="E11697" s="3"/>
    </row>
    <row r="11698" spans="5:5">
      <c r="E11698" s="3"/>
    </row>
    <row r="11699" spans="5:5">
      <c r="E11699" s="3"/>
    </row>
    <row r="11700" spans="5:5">
      <c r="E11700" s="3"/>
    </row>
    <row r="11701" spans="5:5">
      <c r="E11701" s="3"/>
    </row>
    <row r="11702" spans="5:5">
      <c r="E11702" s="3"/>
    </row>
    <row r="11703" spans="5:5">
      <c r="E11703" s="3"/>
    </row>
    <row r="11704" spans="5:5">
      <c r="E11704" s="3"/>
    </row>
    <row r="11705" spans="5:5">
      <c r="E11705" s="3"/>
    </row>
    <row r="11706" spans="5:5">
      <c r="E11706" s="3"/>
    </row>
    <row r="11707" spans="5:5">
      <c r="E11707" s="3"/>
    </row>
    <row r="11708" spans="5:5">
      <c r="E11708" s="3"/>
    </row>
    <row r="11709" spans="5:5">
      <c r="E11709" s="3"/>
    </row>
    <row r="11710" spans="5:5">
      <c r="E11710" s="3"/>
    </row>
    <row r="11711" spans="5:5">
      <c r="E11711" s="3"/>
    </row>
    <row r="11712" spans="5:5">
      <c r="E11712" s="3"/>
    </row>
    <row r="11713" spans="5:5">
      <c r="E11713" s="3"/>
    </row>
    <row r="11714" spans="5:5">
      <c r="E11714" s="3"/>
    </row>
    <row r="11715" spans="5:5">
      <c r="E11715" s="3"/>
    </row>
    <row r="11716" spans="5:5">
      <c r="E11716" s="3"/>
    </row>
    <row r="11717" spans="5:5">
      <c r="E11717" s="3"/>
    </row>
    <row r="11718" spans="5:5">
      <c r="E11718" s="3"/>
    </row>
    <row r="11719" spans="5:5">
      <c r="E11719" s="3"/>
    </row>
    <row r="11720" spans="5:5">
      <c r="E11720" s="3"/>
    </row>
    <row r="11721" spans="5:5">
      <c r="E11721" s="3"/>
    </row>
    <row r="11722" spans="5:5">
      <c r="E11722" s="3"/>
    </row>
    <row r="11723" spans="5:5">
      <c r="E11723" s="3"/>
    </row>
    <row r="11724" spans="5:5">
      <c r="E11724" s="3"/>
    </row>
    <row r="11725" spans="5:5">
      <c r="E11725" s="3"/>
    </row>
    <row r="11726" spans="5:5">
      <c r="E11726" s="3"/>
    </row>
    <row r="11727" spans="5:5">
      <c r="E11727" s="3"/>
    </row>
    <row r="11728" spans="5:5">
      <c r="E11728" s="3"/>
    </row>
    <row r="11729" spans="5:5">
      <c r="E11729" s="3"/>
    </row>
    <row r="11730" spans="5:5">
      <c r="E11730" s="3"/>
    </row>
    <row r="11731" spans="5:5">
      <c r="E11731" s="3"/>
    </row>
    <row r="11732" spans="5:5">
      <c r="E11732" s="3"/>
    </row>
    <row r="11733" spans="5:5">
      <c r="E11733" s="3"/>
    </row>
    <row r="11734" spans="5:5">
      <c r="E11734" s="3"/>
    </row>
    <row r="11735" spans="5:5">
      <c r="E11735" s="3"/>
    </row>
    <row r="11736" spans="5:5">
      <c r="E11736" s="3"/>
    </row>
    <row r="11737" spans="5:5">
      <c r="E11737" s="3"/>
    </row>
    <row r="11738" spans="5:5">
      <c r="E11738" s="3"/>
    </row>
    <row r="11739" spans="5:5">
      <c r="E11739" s="3"/>
    </row>
    <row r="11740" spans="5:5">
      <c r="E11740" s="3"/>
    </row>
    <row r="11741" spans="5:5">
      <c r="E11741" s="3"/>
    </row>
    <row r="11742" spans="5:5">
      <c r="E11742" s="3"/>
    </row>
    <row r="11743" spans="5:5">
      <c r="E11743" s="3"/>
    </row>
    <row r="11744" spans="5:5">
      <c r="E11744" s="3"/>
    </row>
    <row r="11745" spans="5:5">
      <c r="E11745" s="3"/>
    </row>
    <row r="11746" spans="5:5">
      <c r="E11746" s="3"/>
    </row>
    <row r="11747" spans="5:5">
      <c r="E11747" s="3"/>
    </row>
    <row r="11748" spans="5:5">
      <c r="E11748" s="3"/>
    </row>
    <row r="11749" spans="5:5">
      <c r="E11749" s="3"/>
    </row>
    <row r="11750" spans="5:5">
      <c r="E11750" s="3"/>
    </row>
    <row r="11751" spans="5:5">
      <c r="E11751" s="3"/>
    </row>
    <row r="11752" spans="5:5">
      <c r="E11752" s="3"/>
    </row>
    <row r="11753" spans="5:5">
      <c r="E11753" s="3"/>
    </row>
    <row r="11754" spans="5:5">
      <c r="E11754" s="3"/>
    </row>
    <row r="11755" spans="5:5">
      <c r="E11755" s="3"/>
    </row>
    <row r="11756" spans="5:5">
      <c r="E11756" s="3"/>
    </row>
    <row r="11757" spans="5:5">
      <c r="E11757" s="3"/>
    </row>
    <row r="11758" spans="5:5">
      <c r="E11758" s="3"/>
    </row>
    <row r="11759" spans="5:5">
      <c r="E11759" s="3"/>
    </row>
    <row r="11760" spans="5:5">
      <c r="E11760" s="3"/>
    </row>
    <row r="11761" spans="5:5">
      <c r="E11761" s="3"/>
    </row>
    <row r="11762" spans="5:5">
      <c r="E11762" s="3"/>
    </row>
    <row r="11763" spans="5:5">
      <c r="E11763" s="3"/>
    </row>
    <row r="11764" spans="5:5">
      <c r="E11764" s="3"/>
    </row>
    <row r="11765" spans="5:5">
      <c r="E11765" s="3"/>
    </row>
    <row r="11766" spans="5:5">
      <c r="E11766" s="3"/>
    </row>
    <row r="11767" spans="5:5">
      <c r="E11767" s="3"/>
    </row>
    <row r="11768" spans="5:5">
      <c r="E11768" s="3"/>
    </row>
    <row r="11769" spans="5:5">
      <c r="E11769" s="3"/>
    </row>
    <row r="11770" spans="5:5">
      <c r="E11770" s="3"/>
    </row>
    <row r="11771" spans="5:5">
      <c r="E11771" s="3"/>
    </row>
    <row r="11772" spans="5:5">
      <c r="E11772" s="3"/>
    </row>
    <row r="11773" spans="5:5">
      <c r="E11773" s="3"/>
    </row>
    <row r="11774" spans="5:5">
      <c r="E11774" s="3"/>
    </row>
    <row r="11775" spans="5:5">
      <c r="E11775" s="3"/>
    </row>
    <row r="11776" spans="5:5">
      <c r="E11776" s="3"/>
    </row>
    <row r="11777" spans="5:5">
      <c r="E11777" s="3"/>
    </row>
    <row r="11778" spans="5:5">
      <c r="E11778" s="3"/>
    </row>
    <row r="11779" spans="5:5">
      <c r="E11779" s="3"/>
    </row>
    <row r="11780" spans="5:5">
      <c r="E11780" s="3"/>
    </row>
    <row r="11781" spans="5:5">
      <c r="E11781" s="3"/>
    </row>
    <row r="11782" spans="5:5">
      <c r="E11782" s="3"/>
    </row>
    <row r="11783" spans="5:5">
      <c r="E11783" s="3"/>
    </row>
    <row r="11784" spans="5:5">
      <c r="E11784" s="3"/>
    </row>
    <row r="11785" spans="5:5">
      <c r="E11785" s="3"/>
    </row>
    <row r="11786" spans="5:5">
      <c r="E11786" s="3"/>
    </row>
    <row r="11787" spans="5:5">
      <c r="E11787" s="3"/>
    </row>
    <row r="11788" spans="5:5">
      <c r="E11788" s="3"/>
    </row>
    <row r="11789" spans="5:5">
      <c r="E11789" s="3"/>
    </row>
    <row r="11790" spans="5:5">
      <c r="E11790" s="3"/>
    </row>
    <row r="11791" spans="5:5">
      <c r="E11791" s="3"/>
    </row>
    <row r="11792" spans="5:5">
      <c r="E11792" s="3"/>
    </row>
    <row r="11793" spans="5:5">
      <c r="E11793" s="3"/>
    </row>
    <row r="11794" spans="5:5">
      <c r="E11794" s="3"/>
    </row>
    <row r="11795" spans="5:5">
      <c r="E11795" s="3"/>
    </row>
    <row r="11796" spans="5:5">
      <c r="E11796" s="3"/>
    </row>
    <row r="11797" spans="5:5">
      <c r="E11797" s="3"/>
    </row>
    <row r="11798" spans="5:5">
      <c r="E11798" s="3"/>
    </row>
    <row r="11799" spans="5:5">
      <c r="E11799" s="3"/>
    </row>
    <row r="11800" spans="5:5">
      <c r="E11800" s="3"/>
    </row>
    <row r="11801" spans="5:5">
      <c r="E11801" s="3"/>
    </row>
    <row r="11802" spans="5:5">
      <c r="E11802" s="3"/>
    </row>
    <row r="11803" spans="5:5">
      <c r="E11803" s="3"/>
    </row>
    <row r="11804" spans="5:5">
      <c r="E11804" s="3"/>
    </row>
    <row r="11805" spans="5:5">
      <c r="E11805" s="3"/>
    </row>
    <row r="11806" spans="5:5">
      <c r="E11806" s="3"/>
    </row>
    <row r="11807" spans="5:5">
      <c r="E11807" s="3"/>
    </row>
    <row r="11808" spans="5:5">
      <c r="E11808" s="3"/>
    </row>
    <row r="11809" spans="5:5">
      <c r="E11809" s="3"/>
    </row>
    <row r="11810" spans="5:5">
      <c r="E11810" s="3"/>
    </row>
    <row r="11811" spans="5:5">
      <c r="E11811" s="3"/>
    </row>
    <row r="11812" spans="5:5">
      <c r="E11812" s="3"/>
    </row>
    <row r="11813" spans="5:5">
      <c r="E11813" s="3"/>
    </row>
    <row r="11814" spans="5:5">
      <c r="E11814" s="3"/>
    </row>
    <row r="11815" spans="5:5">
      <c r="E11815" s="3"/>
    </row>
    <row r="11816" spans="5:5">
      <c r="E11816" s="3"/>
    </row>
    <row r="11817" spans="5:5">
      <c r="E11817" s="3"/>
    </row>
    <row r="11818" spans="5:5">
      <c r="E11818" s="3"/>
    </row>
    <row r="11819" spans="5:5">
      <c r="E11819" s="3"/>
    </row>
    <row r="11820" spans="5:5">
      <c r="E11820" s="3"/>
    </row>
    <row r="11821" spans="5:5">
      <c r="E11821" s="3"/>
    </row>
    <row r="11822" spans="5:5">
      <c r="E11822" s="3"/>
    </row>
    <row r="11823" spans="5:5">
      <c r="E11823" s="3"/>
    </row>
    <row r="11824" spans="5:5">
      <c r="E11824" s="3"/>
    </row>
    <row r="11825" spans="5:5">
      <c r="E11825" s="3"/>
    </row>
    <row r="11826" spans="5:5">
      <c r="E11826" s="3"/>
    </row>
    <row r="11827" spans="5:5">
      <c r="E11827" s="3"/>
    </row>
    <row r="11828" spans="5:5">
      <c r="E11828" s="3"/>
    </row>
    <row r="11829" spans="5:5">
      <c r="E11829" s="3"/>
    </row>
    <row r="11830" spans="5:5">
      <c r="E11830" s="3"/>
    </row>
    <row r="11831" spans="5:5">
      <c r="E11831" s="3"/>
    </row>
    <row r="11832" spans="5:5">
      <c r="E11832" s="3"/>
    </row>
    <row r="11833" spans="5:5">
      <c r="E11833" s="3"/>
    </row>
    <row r="11834" spans="5:5">
      <c r="E11834" s="3"/>
    </row>
    <row r="11835" spans="5:5">
      <c r="E11835" s="3"/>
    </row>
    <row r="11836" spans="5:5">
      <c r="E11836" s="3"/>
    </row>
    <row r="11837" spans="5:5">
      <c r="E11837" s="3"/>
    </row>
    <row r="11838" spans="5:5">
      <c r="E11838" s="3"/>
    </row>
    <row r="11839" spans="5:5">
      <c r="E11839" s="3"/>
    </row>
    <row r="11840" spans="5:5">
      <c r="E11840" s="3"/>
    </row>
    <row r="11841" spans="5:5">
      <c r="E11841" s="3"/>
    </row>
    <row r="11842" spans="5:5">
      <c r="E11842" s="3"/>
    </row>
    <row r="11843" spans="5:5">
      <c r="E11843" s="3"/>
    </row>
    <row r="11844" spans="5:5">
      <c r="E11844" s="3"/>
    </row>
    <row r="11845" spans="5:5">
      <c r="E11845" s="3"/>
    </row>
    <row r="11846" spans="5:5">
      <c r="E11846" s="3"/>
    </row>
    <row r="11847" spans="5:5">
      <c r="E11847" s="3"/>
    </row>
    <row r="11848" spans="5:5">
      <c r="E11848" s="3"/>
    </row>
    <row r="11849" spans="5:5">
      <c r="E11849" s="3"/>
    </row>
    <row r="11850" spans="5:5">
      <c r="E11850" s="3"/>
    </row>
    <row r="11851" spans="5:5">
      <c r="E11851" s="3"/>
    </row>
    <row r="11852" spans="5:5">
      <c r="E11852" s="3"/>
    </row>
    <row r="11853" spans="5:5">
      <c r="E11853" s="3"/>
    </row>
    <row r="11854" spans="5:5">
      <c r="E11854" s="3"/>
    </row>
    <row r="11855" spans="5:5">
      <c r="E11855" s="3"/>
    </row>
    <row r="11856" spans="5:5">
      <c r="E11856" s="3"/>
    </row>
    <row r="11857" spans="5:5">
      <c r="E11857" s="3"/>
    </row>
    <row r="11858" spans="5:5">
      <c r="E11858" s="3"/>
    </row>
    <row r="11859" spans="5:5">
      <c r="E11859" s="3"/>
    </row>
    <row r="11860" spans="5:5">
      <c r="E11860" s="3"/>
    </row>
    <row r="11861" spans="5:5">
      <c r="E11861" s="3"/>
    </row>
    <row r="11862" spans="5:5">
      <c r="E11862" s="3"/>
    </row>
    <row r="11863" spans="5:5">
      <c r="E11863" s="3"/>
    </row>
    <row r="11864" spans="5:5">
      <c r="E11864" s="3"/>
    </row>
    <row r="11865" spans="5:5">
      <c r="E11865" s="3"/>
    </row>
    <row r="11866" spans="5:5">
      <c r="E11866" s="3"/>
    </row>
    <row r="11867" spans="5:5">
      <c r="E11867" s="3"/>
    </row>
    <row r="11868" spans="5:5">
      <c r="E11868" s="3"/>
    </row>
    <row r="11869" spans="5:5">
      <c r="E11869" s="3"/>
    </row>
    <row r="11870" spans="5:5">
      <c r="E11870" s="3"/>
    </row>
    <row r="11871" spans="5:5">
      <c r="E11871" s="3"/>
    </row>
    <row r="11872" spans="5:5">
      <c r="E11872" s="3"/>
    </row>
    <row r="11873" spans="5:5">
      <c r="E11873" s="3"/>
    </row>
    <row r="11874" spans="5:5">
      <c r="E11874" s="3"/>
    </row>
    <row r="11875" spans="5:5">
      <c r="E11875" s="3"/>
    </row>
    <row r="11876" spans="5:5">
      <c r="E11876" s="3"/>
    </row>
    <row r="11877" spans="5:5">
      <c r="E11877" s="3"/>
    </row>
    <row r="11878" spans="5:5">
      <c r="E11878" s="3"/>
    </row>
    <row r="11879" spans="5:5">
      <c r="E11879" s="3"/>
    </row>
    <row r="11880" spans="5:5">
      <c r="E11880" s="3"/>
    </row>
    <row r="11881" spans="5:5">
      <c r="E11881" s="3"/>
    </row>
    <row r="11882" spans="5:5">
      <c r="E11882" s="3"/>
    </row>
    <row r="11883" spans="5:5">
      <c r="E11883" s="3"/>
    </row>
    <row r="11884" spans="5:5">
      <c r="E11884" s="3"/>
    </row>
    <row r="11885" spans="5:5">
      <c r="E11885" s="3"/>
    </row>
    <row r="11886" spans="5:5">
      <c r="E11886" s="3"/>
    </row>
    <row r="11887" spans="5:5">
      <c r="E11887" s="3"/>
    </row>
    <row r="11888" spans="5:5">
      <c r="E11888" s="3"/>
    </row>
    <row r="11889" spans="5:5">
      <c r="E11889" s="3"/>
    </row>
    <row r="11890" spans="5:5">
      <c r="E11890" s="3"/>
    </row>
    <row r="11891" spans="5:5">
      <c r="E11891" s="3"/>
    </row>
    <row r="11892" spans="5:5">
      <c r="E11892" s="3"/>
    </row>
    <row r="11893" spans="5:5">
      <c r="E11893" s="3"/>
    </row>
    <row r="11894" spans="5:5">
      <c r="E11894" s="3"/>
    </row>
    <row r="11895" spans="5:5">
      <c r="E11895" s="3"/>
    </row>
    <row r="11896" spans="5:5">
      <c r="E11896" s="3"/>
    </row>
    <row r="11897" spans="5:5">
      <c r="E11897" s="3"/>
    </row>
    <row r="11898" spans="5:5">
      <c r="E11898" s="3"/>
    </row>
    <row r="11899" spans="5:5">
      <c r="E11899" s="3"/>
    </row>
    <row r="11900" spans="5:5">
      <c r="E11900" s="3"/>
    </row>
    <row r="11901" spans="5:5">
      <c r="E11901" s="3"/>
    </row>
    <row r="11902" spans="5:5">
      <c r="E11902" s="3"/>
    </row>
    <row r="11903" spans="5:5">
      <c r="E11903" s="3"/>
    </row>
    <row r="11904" spans="5:5">
      <c r="E11904" s="3"/>
    </row>
    <row r="11905" spans="5:5">
      <c r="E11905" s="3"/>
    </row>
    <row r="11906" spans="5:5">
      <c r="E11906" s="3"/>
    </row>
    <row r="11907" spans="5:5">
      <c r="E11907" s="3"/>
    </row>
    <row r="11908" spans="5:5">
      <c r="E11908" s="3"/>
    </row>
    <row r="11909" spans="5:5">
      <c r="E11909" s="3"/>
    </row>
    <row r="11910" spans="5:5">
      <c r="E11910" s="3"/>
    </row>
    <row r="11911" spans="5:5">
      <c r="E11911" s="3"/>
    </row>
    <row r="11912" spans="5:5">
      <c r="E11912" s="3"/>
    </row>
    <row r="11913" spans="5:5">
      <c r="E11913" s="3"/>
    </row>
    <row r="11914" spans="5:5">
      <c r="E11914" s="3"/>
    </row>
    <row r="11915" spans="5:5">
      <c r="E11915" s="3"/>
    </row>
    <row r="11916" spans="5:5">
      <c r="E11916" s="3"/>
    </row>
    <row r="11917" spans="5:5">
      <c r="E11917" s="3"/>
    </row>
    <row r="11918" spans="5:5">
      <c r="E11918" s="3"/>
    </row>
    <row r="11919" spans="5:5">
      <c r="E11919" s="3"/>
    </row>
    <row r="11920" spans="5:5">
      <c r="E11920" s="3"/>
    </row>
    <row r="11921" spans="5:5">
      <c r="E11921" s="3"/>
    </row>
    <row r="11922" spans="5:5">
      <c r="E11922" s="3"/>
    </row>
    <row r="11923" spans="5:5">
      <c r="E11923" s="3"/>
    </row>
    <row r="11924" spans="5:5">
      <c r="E11924" s="3"/>
    </row>
    <row r="11925" spans="5:5">
      <c r="E11925" s="3"/>
    </row>
    <row r="11926" spans="5:5">
      <c r="E11926" s="3"/>
    </row>
    <row r="11927" spans="5:5">
      <c r="E11927" s="3"/>
    </row>
    <row r="11928" spans="5:5">
      <c r="E11928" s="3"/>
    </row>
    <row r="11929" spans="5:5">
      <c r="E11929" s="3"/>
    </row>
    <row r="11930" spans="5:5">
      <c r="E11930" s="3"/>
    </row>
    <row r="11931" spans="5:5">
      <c r="E11931" s="3"/>
    </row>
    <row r="11932" spans="5:5">
      <c r="E11932" s="3"/>
    </row>
    <row r="11933" spans="5:5">
      <c r="E11933" s="3"/>
    </row>
    <row r="11934" spans="5:5">
      <c r="E11934" s="3"/>
    </row>
    <row r="11935" spans="5:5">
      <c r="E11935" s="3"/>
    </row>
    <row r="11936" spans="5:5">
      <c r="E11936" s="3"/>
    </row>
    <row r="11937" spans="5:5">
      <c r="E11937" s="3"/>
    </row>
    <row r="11938" spans="5:5">
      <c r="E11938" s="3"/>
    </row>
    <row r="11939" spans="5:5">
      <c r="E11939" s="3"/>
    </row>
    <row r="11940" spans="5:5">
      <c r="E11940" s="3"/>
    </row>
    <row r="11941" spans="5:5">
      <c r="E11941" s="3"/>
    </row>
    <row r="11942" spans="5:5">
      <c r="E11942" s="3"/>
    </row>
    <row r="11943" spans="5:5">
      <c r="E11943" s="3"/>
    </row>
    <row r="11944" spans="5:5">
      <c r="E11944" s="3"/>
    </row>
    <row r="11945" spans="5:5">
      <c r="E11945" s="3"/>
    </row>
    <row r="11946" spans="5:5">
      <c r="E11946" s="3"/>
    </row>
    <row r="11947" spans="5:5">
      <c r="E11947" s="3"/>
    </row>
    <row r="11948" spans="5:5">
      <c r="E11948" s="3"/>
    </row>
    <row r="11949" spans="5:5">
      <c r="E11949" s="3"/>
    </row>
    <row r="11950" spans="5:5">
      <c r="E11950" s="3"/>
    </row>
    <row r="11951" spans="5:5">
      <c r="E11951" s="3"/>
    </row>
    <row r="11952" spans="5:5">
      <c r="E11952" s="3"/>
    </row>
    <row r="11953" spans="5:5">
      <c r="E11953" s="3"/>
    </row>
    <row r="11954" spans="5:5">
      <c r="E11954" s="3"/>
    </row>
    <row r="11955" spans="5:5">
      <c r="E11955" s="3"/>
    </row>
    <row r="11956" spans="5:5">
      <c r="E11956" s="3"/>
    </row>
    <row r="11957" spans="5:5">
      <c r="E11957" s="3"/>
    </row>
    <row r="11958" spans="5:5">
      <c r="E11958" s="3"/>
    </row>
    <row r="11959" spans="5:5">
      <c r="E11959" s="3"/>
    </row>
    <row r="11960" spans="5:5">
      <c r="E11960" s="3"/>
    </row>
    <row r="11961" spans="5:5">
      <c r="E11961" s="3"/>
    </row>
    <row r="11962" spans="5:5">
      <c r="E11962" s="3"/>
    </row>
    <row r="11963" spans="5:5">
      <c r="E11963" s="3"/>
    </row>
    <row r="11964" spans="5:5">
      <c r="E11964" s="3"/>
    </row>
    <row r="11965" spans="5:5">
      <c r="E11965" s="3"/>
    </row>
    <row r="11966" spans="5:5">
      <c r="E11966" s="3"/>
    </row>
    <row r="11967" spans="5:5">
      <c r="E11967" s="3"/>
    </row>
    <row r="11968" spans="5:5">
      <c r="E11968" s="3"/>
    </row>
    <row r="11969" spans="5:5">
      <c r="E11969" s="3"/>
    </row>
    <row r="11970" spans="5:5">
      <c r="E11970" s="3"/>
    </row>
    <row r="11971" spans="5:5">
      <c r="E11971" s="3"/>
    </row>
    <row r="11972" spans="5:5">
      <c r="E11972" s="3"/>
    </row>
    <row r="11973" spans="5:5">
      <c r="E11973" s="3"/>
    </row>
    <row r="11974" spans="5:5">
      <c r="E11974" s="3"/>
    </row>
    <row r="11975" spans="5:5">
      <c r="E11975" s="3"/>
    </row>
    <row r="11976" spans="5:5">
      <c r="E11976" s="3"/>
    </row>
    <row r="11977" spans="5:5">
      <c r="E11977" s="3"/>
    </row>
    <row r="11978" spans="5:5">
      <c r="E11978" s="3"/>
    </row>
    <row r="11979" spans="5:5">
      <c r="E11979" s="3"/>
    </row>
    <row r="11980" spans="5:5">
      <c r="E11980" s="3"/>
    </row>
    <row r="11981" spans="5:5">
      <c r="E11981" s="3"/>
    </row>
    <row r="11982" spans="5:5">
      <c r="E11982" s="3"/>
    </row>
    <row r="11983" spans="5:5">
      <c r="E11983" s="3"/>
    </row>
    <row r="11984" spans="5:5">
      <c r="E11984" s="3"/>
    </row>
    <row r="11985" spans="5:5">
      <c r="E11985" s="3"/>
    </row>
    <row r="11986" spans="5:5">
      <c r="E11986" s="3"/>
    </row>
    <row r="11987" spans="5:5">
      <c r="E11987" s="3"/>
    </row>
    <row r="11988" spans="5:5">
      <c r="E11988" s="3"/>
    </row>
    <row r="11989" spans="5:5">
      <c r="E11989" s="3"/>
    </row>
    <row r="11990" spans="5:5">
      <c r="E11990" s="3"/>
    </row>
    <row r="11991" spans="5:5">
      <c r="E11991" s="3"/>
    </row>
    <row r="11992" spans="5:5">
      <c r="E11992" s="3"/>
    </row>
    <row r="11993" spans="5:5">
      <c r="E11993" s="3"/>
    </row>
    <row r="11994" spans="5:5">
      <c r="E11994" s="3"/>
    </row>
    <row r="11995" spans="5:5">
      <c r="E11995" s="3"/>
    </row>
    <row r="11996" spans="5:5">
      <c r="E11996" s="3"/>
    </row>
    <row r="11997" spans="5:5">
      <c r="E11997" s="3"/>
    </row>
    <row r="11998" spans="5:5">
      <c r="E11998" s="3"/>
    </row>
    <row r="11999" spans="5:5">
      <c r="E11999" s="3"/>
    </row>
    <row r="12000" spans="5:5">
      <c r="E12000" s="3"/>
    </row>
    <row r="12001" spans="5:5">
      <c r="E12001" s="3"/>
    </row>
    <row r="12002" spans="5:5">
      <c r="E12002" s="3"/>
    </row>
    <row r="12003" spans="5:5">
      <c r="E12003" s="3"/>
    </row>
    <row r="12004" spans="5:5">
      <c r="E12004" s="3"/>
    </row>
    <row r="12005" spans="5:5">
      <c r="E12005" s="3"/>
    </row>
    <row r="12006" spans="5:5">
      <c r="E12006" s="3"/>
    </row>
    <row r="12007" spans="5:5">
      <c r="E12007" s="3"/>
    </row>
    <row r="12008" spans="5:5">
      <c r="E12008" s="3"/>
    </row>
    <row r="12009" spans="5:5">
      <c r="E12009" s="3"/>
    </row>
    <row r="12010" spans="5:5">
      <c r="E12010" s="3"/>
    </row>
    <row r="12011" spans="5:5">
      <c r="E12011" s="3"/>
    </row>
    <row r="12012" spans="5:5">
      <c r="E12012" s="3"/>
    </row>
    <row r="12013" spans="5:5">
      <c r="E12013" s="3"/>
    </row>
    <row r="12014" spans="5:5">
      <c r="E12014" s="3"/>
    </row>
    <row r="12015" spans="5:5">
      <c r="E12015" s="3"/>
    </row>
    <row r="12016" spans="5:5">
      <c r="E12016" s="3"/>
    </row>
    <row r="12017" spans="5:5">
      <c r="E12017" s="3"/>
    </row>
    <row r="12018" spans="5:5">
      <c r="E12018" s="3"/>
    </row>
    <row r="12019" spans="5:5">
      <c r="E12019" s="3"/>
    </row>
    <row r="12020" spans="5:5">
      <c r="E12020" s="3"/>
    </row>
    <row r="12021" spans="5:5">
      <c r="E12021" s="3"/>
    </row>
    <row r="12022" spans="5:5">
      <c r="E12022" s="3"/>
    </row>
    <row r="12023" spans="5:5">
      <c r="E12023" s="3"/>
    </row>
    <row r="12024" spans="5:5">
      <c r="E12024" s="3"/>
    </row>
    <row r="12025" spans="5:5">
      <c r="E12025" s="3"/>
    </row>
    <row r="12026" spans="5:5">
      <c r="E12026" s="3"/>
    </row>
    <row r="12027" spans="5:5">
      <c r="E12027" s="3"/>
    </row>
    <row r="12028" spans="5:5">
      <c r="E12028" s="3"/>
    </row>
    <row r="12029" spans="5:5">
      <c r="E12029" s="3"/>
    </row>
    <row r="12030" spans="5:5">
      <c r="E12030" s="3"/>
    </row>
    <row r="12031" spans="5:5">
      <c r="E12031" s="3"/>
    </row>
    <row r="12032" spans="5:5">
      <c r="E12032" s="3"/>
    </row>
    <row r="12033" spans="5:5">
      <c r="E12033" s="3"/>
    </row>
    <row r="12034" spans="5:5">
      <c r="E12034" s="3"/>
    </row>
    <row r="12035" spans="5:5">
      <c r="E12035" s="3"/>
    </row>
    <row r="12036" spans="5:5">
      <c r="E12036" s="3"/>
    </row>
    <row r="12037" spans="5:5">
      <c r="E12037" s="3"/>
    </row>
    <row r="12038" spans="5:5">
      <c r="E12038" s="3"/>
    </row>
    <row r="12039" spans="5:5">
      <c r="E12039" s="3"/>
    </row>
    <row r="12040" spans="5:5">
      <c r="E12040" s="3"/>
    </row>
    <row r="12041" spans="5:5">
      <c r="E12041" s="3"/>
    </row>
    <row r="12042" spans="5:5">
      <c r="E12042" s="3"/>
    </row>
    <row r="12043" spans="5:5">
      <c r="E12043" s="3"/>
    </row>
    <row r="12044" spans="5:5">
      <c r="E12044" s="3"/>
    </row>
    <row r="12045" spans="5:5">
      <c r="E12045" s="3"/>
    </row>
    <row r="12046" spans="5:5">
      <c r="E12046" s="3"/>
    </row>
    <row r="12047" spans="5:5">
      <c r="E12047" s="3"/>
    </row>
    <row r="12048" spans="5:5">
      <c r="E12048" s="3"/>
    </row>
    <row r="12049" spans="5:5">
      <c r="E12049" s="3"/>
    </row>
    <row r="12050" spans="5:5">
      <c r="E12050" s="3"/>
    </row>
    <row r="12051" spans="5:5">
      <c r="E12051" s="3"/>
    </row>
    <row r="12052" spans="5:5">
      <c r="E12052" s="3"/>
    </row>
    <row r="12053" spans="5:5">
      <c r="E12053" s="3"/>
    </row>
    <row r="12054" spans="5:5">
      <c r="E12054" s="3"/>
    </row>
    <row r="12055" spans="5:5">
      <c r="E12055" s="3"/>
    </row>
    <row r="12056" spans="5:5">
      <c r="E12056" s="3"/>
    </row>
    <row r="12057" spans="5:5">
      <c r="E12057" s="3"/>
    </row>
    <row r="12058" spans="5:5">
      <c r="E12058" s="3"/>
    </row>
    <row r="12059" spans="5:5">
      <c r="E12059" s="3"/>
    </row>
    <row r="12060" spans="5:5">
      <c r="E12060" s="3"/>
    </row>
    <row r="12061" spans="5:5">
      <c r="E12061" s="3"/>
    </row>
    <row r="12062" spans="5:5">
      <c r="E12062" s="3"/>
    </row>
    <row r="12063" spans="5:5">
      <c r="E12063" s="3"/>
    </row>
    <row r="12064" spans="5:5">
      <c r="E12064" s="3"/>
    </row>
    <row r="12065" spans="5:5">
      <c r="E12065" s="3"/>
    </row>
    <row r="12066" spans="5:5">
      <c r="E12066" s="3"/>
    </row>
    <row r="12067" spans="5:5">
      <c r="E12067" s="3"/>
    </row>
    <row r="12068" spans="5:5">
      <c r="E12068" s="3"/>
    </row>
    <row r="12069" spans="5:5">
      <c r="E12069" s="3"/>
    </row>
    <row r="12070" spans="5:5">
      <c r="E12070" s="3"/>
    </row>
    <row r="12071" spans="5:5">
      <c r="E12071" s="3"/>
    </row>
    <row r="12072" spans="5:5">
      <c r="E12072" s="3"/>
    </row>
    <row r="12073" spans="5:5">
      <c r="E12073" s="3"/>
    </row>
    <row r="12074" spans="5:5">
      <c r="E12074" s="3"/>
    </row>
    <row r="12075" spans="5:5">
      <c r="E12075" s="3"/>
    </row>
    <row r="12076" spans="5:5">
      <c r="E12076" s="3"/>
    </row>
    <row r="12077" spans="5:5">
      <c r="E12077" s="3"/>
    </row>
    <row r="12078" spans="5:5">
      <c r="E12078" s="3"/>
    </row>
    <row r="12079" spans="5:5">
      <c r="E12079" s="3"/>
    </row>
    <row r="12080" spans="5:5">
      <c r="E12080" s="3"/>
    </row>
    <row r="12081" spans="5:5">
      <c r="E12081" s="3"/>
    </row>
    <row r="12082" spans="5:5">
      <c r="E12082" s="3"/>
    </row>
    <row r="12083" spans="5:5">
      <c r="E12083" s="3"/>
    </row>
    <row r="12084" spans="5:5">
      <c r="E12084" s="3"/>
    </row>
    <row r="12085" spans="5:5">
      <c r="E12085" s="3"/>
    </row>
    <row r="12086" spans="5:5">
      <c r="E12086" s="3"/>
    </row>
    <row r="12087" spans="5:5">
      <c r="E12087" s="3"/>
    </row>
    <row r="12088" spans="5:5">
      <c r="E12088" s="3"/>
    </row>
    <row r="12089" spans="5:5">
      <c r="E12089" s="3"/>
    </row>
    <row r="12090" spans="5:5">
      <c r="E12090" s="3"/>
    </row>
    <row r="12091" spans="5:5">
      <c r="E12091" s="3"/>
    </row>
    <row r="12092" spans="5:5">
      <c r="E12092" s="3"/>
    </row>
    <row r="12093" spans="5:5">
      <c r="E12093" s="3"/>
    </row>
    <row r="12094" spans="5:5">
      <c r="E12094" s="3"/>
    </row>
    <row r="12095" spans="5:5">
      <c r="E12095" s="3"/>
    </row>
    <row r="12096" spans="5:5">
      <c r="E12096" s="3"/>
    </row>
    <row r="12097" spans="5:5">
      <c r="E12097" s="3"/>
    </row>
    <row r="12098" spans="5:5">
      <c r="E12098" s="3"/>
    </row>
    <row r="12099" spans="5:5">
      <c r="E12099" s="3"/>
    </row>
    <row r="12100" spans="5:5">
      <c r="E12100" s="3"/>
    </row>
    <row r="12101" spans="5:5">
      <c r="E12101" s="3"/>
    </row>
    <row r="12102" spans="5:5">
      <c r="E12102" s="3"/>
    </row>
    <row r="12103" spans="5:5">
      <c r="E12103" s="3"/>
    </row>
    <row r="12104" spans="5:5">
      <c r="E12104" s="3"/>
    </row>
    <row r="12105" spans="5:5">
      <c r="E12105" s="3"/>
    </row>
    <row r="12106" spans="5:5">
      <c r="E12106" s="3"/>
    </row>
    <row r="12107" spans="5:5">
      <c r="E12107" s="3"/>
    </row>
    <row r="12108" spans="5:5">
      <c r="E12108" s="3"/>
    </row>
    <row r="12109" spans="5:5">
      <c r="E12109" s="3"/>
    </row>
    <row r="12110" spans="5:5">
      <c r="E12110" s="3"/>
    </row>
    <row r="12111" spans="5:5">
      <c r="E12111" s="3"/>
    </row>
    <row r="12112" spans="5:5">
      <c r="E12112" s="3"/>
    </row>
    <row r="12113" spans="5:5">
      <c r="E12113" s="3"/>
    </row>
    <row r="12114" spans="5:5">
      <c r="E12114" s="3"/>
    </row>
    <row r="12115" spans="5:5">
      <c r="E12115" s="3"/>
    </row>
    <row r="12116" spans="5:5">
      <c r="E12116" s="3"/>
    </row>
    <row r="12117" spans="5:5">
      <c r="E12117" s="3"/>
    </row>
    <row r="12118" spans="5:5">
      <c r="E12118" s="3"/>
    </row>
    <row r="12119" spans="5:5">
      <c r="E12119" s="3"/>
    </row>
    <row r="12120" spans="5:5">
      <c r="E12120" s="3"/>
    </row>
    <row r="12121" spans="5:5">
      <c r="E12121" s="3"/>
    </row>
    <row r="12122" spans="5:5">
      <c r="E12122" s="3"/>
    </row>
    <row r="12123" spans="5:5">
      <c r="E12123" s="3"/>
    </row>
    <row r="12124" spans="5:5">
      <c r="E12124" s="3"/>
    </row>
    <row r="12125" spans="5:5">
      <c r="E12125" s="3"/>
    </row>
    <row r="12126" spans="5:5">
      <c r="E12126" s="3"/>
    </row>
    <row r="12127" spans="5:5">
      <c r="E12127" s="3"/>
    </row>
    <row r="12128" spans="5:5">
      <c r="E12128" s="3"/>
    </row>
    <row r="12129" spans="5:5">
      <c r="E12129" s="3"/>
    </row>
    <row r="12130" spans="5:5">
      <c r="E12130" s="3"/>
    </row>
    <row r="12131" spans="5:5">
      <c r="E12131" s="3"/>
    </row>
    <row r="12132" spans="5:5">
      <c r="E12132" s="3"/>
    </row>
    <row r="12133" spans="5:5">
      <c r="E12133" s="3"/>
    </row>
    <row r="12134" spans="5:5">
      <c r="E12134" s="3"/>
    </row>
    <row r="12135" spans="5:5">
      <c r="E12135" s="3"/>
    </row>
    <row r="12136" spans="5:5">
      <c r="E12136" s="3"/>
    </row>
    <row r="12137" spans="5:5">
      <c r="E12137" s="3"/>
    </row>
    <row r="12138" spans="5:5">
      <c r="E12138" s="3"/>
    </row>
    <row r="12139" spans="5:5">
      <c r="E12139" s="3"/>
    </row>
    <row r="12140" spans="5:5">
      <c r="E12140" s="3"/>
    </row>
    <row r="12141" spans="5:5">
      <c r="E12141" s="3"/>
    </row>
    <row r="12142" spans="5:5">
      <c r="E12142" s="3"/>
    </row>
    <row r="12143" spans="5:5">
      <c r="E12143" s="3"/>
    </row>
    <row r="12144" spans="5:5">
      <c r="E12144" s="3"/>
    </row>
    <row r="12145" spans="5:5">
      <c r="E12145" s="3"/>
    </row>
    <row r="12146" spans="5:5">
      <c r="E12146" s="3"/>
    </row>
    <row r="12147" spans="5:5">
      <c r="E12147" s="3"/>
    </row>
    <row r="12148" spans="5:5">
      <c r="E12148" s="3"/>
    </row>
    <row r="12149" spans="5:5">
      <c r="E12149" s="3"/>
    </row>
    <row r="12150" spans="5:5">
      <c r="E12150" s="3"/>
    </row>
    <row r="12151" spans="5:5">
      <c r="E12151" s="3"/>
    </row>
    <row r="12152" spans="5:5">
      <c r="E12152" s="3"/>
    </row>
    <row r="12153" spans="5:5">
      <c r="E12153" s="3"/>
    </row>
    <row r="12154" spans="5:5">
      <c r="E12154" s="3"/>
    </row>
    <row r="12155" spans="5:5">
      <c r="E12155" s="3"/>
    </row>
    <row r="12156" spans="5:5">
      <c r="E12156" s="3"/>
    </row>
    <row r="12157" spans="5:5">
      <c r="E12157" s="3"/>
    </row>
    <row r="12158" spans="5:5">
      <c r="E12158" s="3"/>
    </row>
    <row r="12159" spans="5:5">
      <c r="E12159" s="3"/>
    </row>
    <row r="12160" spans="5:5">
      <c r="E12160" s="3"/>
    </row>
    <row r="12161" spans="5:5">
      <c r="E12161" s="3"/>
    </row>
    <row r="12162" spans="5:5">
      <c r="E12162" s="3"/>
    </row>
    <row r="12163" spans="5:5">
      <c r="E12163" s="3"/>
    </row>
    <row r="12164" spans="5:5">
      <c r="E12164" s="3"/>
    </row>
    <row r="12165" spans="5:5">
      <c r="E12165" s="3"/>
    </row>
    <row r="12166" spans="5:5">
      <c r="E12166" s="3"/>
    </row>
    <row r="12167" spans="5:5">
      <c r="E12167" s="3"/>
    </row>
    <row r="12168" spans="5:5">
      <c r="E12168" s="3"/>
    </row>
    <row r="12169" spans="5:5">
      <c r="E12169" s="3"/>
    </row>
    <row r="12170" spans="5:5">
      <c r="E12170" s="3"/>
    </row>
    <row r="12171" spans="5:5">
      <c r="E12171" s="3"/>
    </row>
    <row r="12172" spans="5:5">
      <c r="E12172" s="3"/>
    </row>
    <row r="12173" spans="5:5">
      <c r="E12173" s="3"/>
    </row>
    <row r="12174" spans="5:5">
      <c r="E12174" s="3"/>
    </row>
    <row r="12175" spans="5:5">
      <c r="E12175" s="3"/>
    </row>
    <row r="12176" spans="5:5">
      <c r="E12176" s="3"/>
    </row>
    <row r="12177" spans="5:5">
      <c r="E12177" s="3"/>
    </row>
    <row r="12178" spans="5:5">
      <c r="E12178" s="3"/>
    </row>
    <row r="12179" spans="5:5">
      <c r="E12179" s="3"/>
    </row>
    <row r="12180" spans="5:5">
      <c r="E12180" s="3"/>
    </row>
    <row r="12181" spans="5:5">
      <c r="E12181" s="3"/>
    </row>
    <row r="12182" spans="5:5">
      <c r="E12182" s="3"/>
    </row>
    <row r="12183" spans="5:5">
      <c r="E12183" s="3"/>
    </row>
    <row r="12184" spans="5:5">
      <c r="E12184" s="3"/>
    </row>
    <row r="12185" spans="5:5">
      <c r="E12185" s="3"/>
    </row>
    <row r="12186" spans="5:5">
      <c r="E12186" s="3"/>
    </row>
    <row r="12187" spans="5:5">
      <c r="E12187" s="3"/>
    </row>
    <row r="12188" spans="5:5">
      <c r="E12188" s="3"/>
    </row>
    <row r="12189" spans="5:5">
      <c r="E12189" s="3"/>
    </row>
    <row r="12190" spans="5:5">
      <c r="E12190" s="3"/>
    </row>
    <row r="12191" spans="5:5">
      <c r="E12191" s="3"/>
    </row>
    <row r="12192" spans="5:5">
      <c r="E12192" s="3"/>
    </row>
    <row r="12193" spans="5:5">
      <c r="E12193" s="3"/>
    </row>
    <row r="12194" spans="5:5">
      <c r="E12194" s="3"/>
    </row>
    <row r="12195" spans="5:5">
      <c r="E12195" s="3"/>
    </row>
    <row r="12196" spans="5:5">
      <c r="E12196" s="3"/>
    </row>
    <row r="12197" spans="5:5">
      <c r="E12197" s="3"/>
    </row>
    <row r="12198" spans="5:5">
      <c r="E12198" s="3"/>
    </row>
    <row r="12199" spans="5:5">
      <c r="E12199" s="3"/>
    </row>
    <row r="12200" spans="5:5">
      <c r="E12200" s="3"/>
    </row>
    <row r="12201" spans="5:5">
      <c r="E12201" s="3"/>
    </row>
    <row r="12202" spans="5:5">
      <c r="E12202" s="3"/>
    </row>
    <row r="12203" spans="5:5">
      <c r="E12203" s="3"/>
    </row>
    <row r="12204" spans="5:5">
      <c r="E12204" s="3"/>
    </row>
    <row r="12205" spans="5:5">
      <c r="E12205" s="3"/>
    </row>
    <row r="12206" spans="5:5">
      <c r="E12206" s="3"/>
    </row>
    <row r="12207" spans="5:5">
      <c r="E12207" s="3"/>
    </row>
    <row r="12208" spans="5:5">
      <c r="E12208" s="3"/>
    </row>
    <row r="12209" spans="5:5">
      <c r="E12209" s="3"/>
    </row>
    <row r="12210" spans="5:5">
      <c r="E12210" s="3"/>
    </row>
    <row r="12211" spans="5:5">
      <c r="E12211" s="3"/>
    </row>
    <row r="12212" spans="5:5">
      <c r="E12212" s="3"/>
    </row>
    <row r="12213" spans="5:5">
      <c r="E12213" s="3"/>
    </row>
    <row r="12214" spans="5:5">
      <c r="E12214" s="3"/>
    </row>
    <row r="12215" spans="5:5">
      <c r="E12215" s="3"/>
    </row>
    <row r="12216" spans="5:5">
      <c r="E12216" s="3"/>
    </row>
    <row r="12217" spans="5:5">
      <c r="E12217" s="3"/>
    </row>
    <row r="12218" spans="5:5">
      <c r="E12218" s="3"/>
    </row>
    <row r="12219" spans="5:5">
      <c r="E12219" s="3"/>
    </row>
    <row r="12220" spans="5:5">
      <c r="E12220" s="3"/>
    </row>
    <row r="12221" spans="5:5">
      <c r="E12221" s="3"/>
    </row>
    <row r="12222" spans="5:5">
      <c r="E12222" s="3"/>
    </row>
    <row r="12223" spans="5:5">
      <c r="E12223" s="3"/>
    </row>
    <row r="12224" spans="5:5">
      <c r="E12224" s="3"/>
    </row>
    <row r="12225" spans="5:5">
      <c r="E12225" s="3"/>
    </row>
    <row r="12226" spans="5:5">
      <c r="E12226" s="3"/>
    </row>
    <row r="12227" spans="5:5">
      <c r="E12227" s="3"/>
    </row>
    <row r="12228" spans="5:5">
      <c r="E12228" s="3"/>
    </row>
    <row r="12229" spans="5:5">
      <c r="E12229" s="3"/>
    </row>
    <row r="12230" spans="5:5">
      <c r="E12230" s="3"/>
    </row>
    <row r="12231" spans="5:5">
      <c r="E12231" s="3"/>
    </row>
    <row r="12232" spans="5:5">
      <c r="E12232" s="3"/>
    </row>
    <row r="12233" spans="5:5">
      <c r="E12233" s="3"/>
    </row>
    <row r="12234" spans="5:5">
      <c r="E12234" s="3"/>
    </row>
    <row r="12235" spans="5:5">
      <c r="E12235" s="3"/>
    </row>
    <row r="12236" spans="5:5">
      <c r="E12236" s="3"/>
    </row>
    <row r="12237" spans="5:5">
      <c r="E12237" s="3"/>
    </row>
    <row r="12238" spans="5:5">
      <c r="E12238" s="3"/>
    </row>
    <row r="12239" spans="5:5">
      <c r="E12239" s="3"/>
    </row>
    <row r="12240" spans="5:5">
      <c r="E12240" s="3"/>
    </row>
    <row r="12241" spans="5:5">
      <c r="E12241" s="3"/>
    </row>
    <row r="12242" spans="5:5">
      <c r="E12242" s="3"/>
    </row>
    <row r="12243" spans="5:5">
      <c r="E12243" s="3"/>
    </row>
    <row r="12244" spans="5:5">
      <c r="E12244" s="3"/>
    </row>
    <row r="12245" spans="5:5">
      <c r="E12245" s="3"/>
    </row>
    <row r="12246" spans="5:5">
      <c r="E12246" s="3"/>
    </row>
    <row r="12247" spans="5:5">
      <c r="E12247" s="3"/>
    </row>
    <row r="12248" spans="5:5">
      <c r="E12248" s="3"/>
    </row>
    <row r="12249" spans="5:5">
      <c r="E12249" s="3"/>
    </row>
    <row r="12250" spans="5:5">
      <c r="E12250" s="3"/>
    </row>
    <row r="12251" spans="5:5">
      <c r="E12251" s="3"/>
    </row>
    <row r="12252" spans="5:5">
      <c r="E12252" s="3"/>
    </row>
    <row r="12253" spans="5:5">
      <c r="E12253" s="3"/>
    </row>
    <row r="12254" spans="5:5">
      <c r="E12254" s="3"/>
    </row>
    <row r="12255" spans="5:5">
      <c r="E12255" s="3"/>
    </row>
    <row r="12256" spans="5:5">
      <c r="E12256" s="3"/>
    </row>
    <row r="12257" spans="5:5">
      <c r="E12257" s="3"/>
    </row>
    <row r="12258" spans="5:5">
      <c r="E12258" s="3"/>
    </row>
    <row r="12259" spans="5:5">
      <c r="E12259" s="3"/>
    </row>
    <row r="12260" spans="5:5">
      <c r="E12260" s="3"/>
    </row>
    <row r="12261" spans="5:5">
      <c r="E12261" s="3"/>
    </row>
    <row r="12262" spans="5:5">
      <c r="E12262" s="3"/>
    </row>
    <row r="12263" spans="5:5">
      <c r="E12263" s="3"/>
    </row>
    <row r="12264" spans="5:5">
      <c r="E12264" s="3"/>
    </row>
    <row r="12265" spans="5:5">
      <c r="E12265" s="3"/>
    </row>
    <row r="12266" spans="5:5">
      <c r="E12266" s="3"/>
    </row>
    <row r="12267" spans="5:5">
      <c r="E12267" s="3"/>
    </row>
    <row r="12268" spans="5:5">
      <c r="E12268" s="3"/>
    </row>
    <row r="12269" spans="5:5">
      <c r="E12269" s="3"/>
    </row>
    <row r="12270" spans="5:5">
      <c r="E12270" s="3"/>
    </row>
    <row r="12271" spans="5:5">
      <c r="E12271" s="3"/>
    </row>
    <row r="12272" spans="5:5">
      <c r="E12272" s="3"/>
    </row>
    <row r="12273" spans="5:5">
      <c r="E12273" s="3"/>
    </row>
    <row r="12274" spans="5:5">
      <c r="E12274" s="3"/>
    </row>
    <row r="12275" spans="5:5">
      <c r="E12275" s="3"/>
    </row>
    <row r="12276" spans="5:5">
      <c r="E12276" s="3"/>
    </row>
    <row r="12277" spans="5:5">
      <c r="E12277" s="3"/>
    </row>
    <row r="12278" spans="5:5">
      <c r="E12278" s="3"/>
    </row>
    <row r="12279" spans="5:5">
      <c r="E12279" s="3"/>
    </row>
    <row r="12280" spans="5:5">
      <c r="E12280" s="3"/>
    </row>
    <row r="12281" spans="5:5">
      <c r="E12281" s="3"/>
    </row>
    <row r="12282" spans="5:5">
      <c r="E12282" s="3"/>
    </row>
    <row r="12283" spans="5:5">
      <c r="E12283" s="3"/>
    </row>
    <row r="12284" spans="5:5">
      <c r="E12284" s="3"/>
    </row>
    <row r="12285" spans="5:5">
      <c r="E12285" s="3"/>
    </row>
    <row r="12286" spans="5:5">
      <c r="E12286" s="3"/>
    </row>
    <row r="12287" spans="5:5">
      <c r="E12287" s="3"/>
    </row>
    <row r="12288" spans="5:5">
      <c r="E12288" s="3"/>
    </row>
    <row r="12289" spans="5:5">
      <c r="E12289" s="3"/>
    </row>
    <row r="12290" spans="5:5">
      <c r="E12290" s="3"/>
    </row>
    <row r="12291" spans="5:5">
      <c r="E12291" s="3"/>
    </row>
    <row r="12292" spans="5:5">
      <c r="E12292" s="3"/>
    </row>
    <row r="12293" spans="5:5">
      <c r="E12293" s="3"/>
    </row>
    <row r="12294" spans="5:5">
      <c r="E12294" s="3"/>
    </row>
    <row r="12295" spans="5:5">
      <c r="E12295" s="3"/>
    </row>
    <row r="12296" spans="5:5">
      <c r="E12296" s="3"/>
    </row>
    <row r="12297" spans="5:5">
      <c r="E12297" s="3"/>
    </row>
    <row r="12298" spans="5:5">
      <c r="E12298" s="3"/>
    </row>
    <row r="12299" spans="5:5">
      <c r="E12299" s="3"/>
    </row>
    <row r="12300" spans="5:5">
      <c r="E12300" s="3"/>
    </row>
    <row r="12301" spans="5:5">
      <c r="E12301" s="3"/>
    </row>
    <row r="12302" spans="5:5">
      <c r="E12302" s="3"/>
    </row>
    <row r="12303" spans="5:5">
      <c r="E12303" s="3"/>
    </row>
    <row r="12304" spans="5:5">
      <c r="E12304" s="3"/>
    </row>
    <row r="12305" spans="5:5">
      <c r="E12305" s="3"/>
    </row>
    <row r="12306" spans="5:5">
      <c r="E12306" s="3"/>
    </row>
    <row r="12307" spans="5:5">
      <c r="E12307" s="3"/>
    </row>
    <row r="12308" spans="5:5">
      <c r="E12308" s="3"/>
    </row>
    <row r="12309" spans="5:5">
      <c r="E12309" s="3"/>
    </row>
    <row r="12310" spans="5:5">
      <c r="E12310" s="3"/>
    </row>
    <row r="12311" spans="5:5">
      <c r="E12311" s="3"/>
    </row>
    <row r="12312" spans="5:5">
      <c r="E12312" s="3"/>
    </row>
    <row r="12313" spans="5:5">
      <c r="E12313" s="3"/>
    </row>
    <row r="12314" spans="5:5">
      <c r="E12314" s="3"/>
    </row>
    <row r="12315" spans="5:5">
      <c r="E12315" s="3"/>
    </row>
    <row r="12316" spans="5:5">
      <c r="E12316" s="3"/>
    </row>
    <row r="12317" spans="5:5">
      <c r="E12317" s="3"/>
    </row>
    <row r="12318" spans="5:5">
      <c r="E12318" s="3"/>
    </row>
    <row r="12319" spans="5:5">
      <c r="E12319" s="3"/>
    </row>
    <row r="12320" spans="5:5">
      <c r="E12320" s="3"/>
    </row>
    <row r="12321" spans="5:5">
      <c r="E12321" s="3"/>
    </row>
    <row r="12322" spans="5:5">
      <c r="E12322" s="3"/>
    </row>
    <row r="12323" spans="5:5">
      <c r="E12323" s="3"/>
    </row>
    <row r="12324" spans="5:5">
      <c r="E12324" s="3"/>
    </row>
    <row r="12325" spans="5:5">
      <c r="E12325" s="3"/>
    </row>
    <row r="12326" spans="5:5">
      <c r="E12326" s="3"/>
    </row>
    <row r="12327" spans="5:5">
      <c r="E12327" s="3"/>
    </row>
    <row r="12328" spans="5:5">
      <c r="E12328" s="3"/>
    </row>
    <row r="12329" spans="5:5">
      <c r="E12329" s="3"/>
    </row>
    <row r="12330" spans="5:5">
      <c r="E12330" s="3"/>
    </row>
    <row r="12331" spans="5:5">
      <c r="E12331" s="3"/>
    </row>
    <row r="12332" spans="5:5">
      <c r="E12332" s="3"/>
    </row>
    <row r="12333" spans="5:5">
      <c r="E12333" s="3"/>
    </row>
    <row r="12334" spans="5:5">
      <c r="E12334" s="3"/>
    </row>
    <row r="12335" spans="5:5">
      <c r="E12335" s="3"/>
    </row>
    <row r="12336" spans="5:5">
      <c r="E12336" s="3"/>
    </row>
    <row r="12337" spans="5:5">
      <c r="E12337" s="3"/>
    </row>
    <row r="12338" spans="5:5">
      <c r="E12338" s="3"/>
    </row>
    <row r="12339" spans="5:5">
      <c r="E12339" s="3"/>
    </row>
    <row r="12340" spans="5:5">
      <c r="E12340" s="3"/>
    </row>
    <row r="12341" spans="5:5">
      <c r="E12341" s="3"/>
    </row>
    <row r="12342" spans="5:5">
      <c r="E12342" s="3"/>
    </row>
    <row r="12343" spans="5:5">
      <c r="E12343" s="3"/>
    </row>
    <row r="12344" spans="5:5">
      <c r="E12344" s="3"/>
    </row>
    <row r="12345" spans="5:5">
      <c r="E12345" s="3"/>
    </row>
    <row r="12346" spans="5:5">
      <c r="E12346" s="3"/>
    </row>
    <row r="12347" spans="5:5">
      <c r="E12347" s="3"/>
    </row>
    <row r="12348" spans="5:5">
      <c r="E12348" s="3"/>
    </row>
    <row r="12349" spans="5:5">
      <c r="E12349" s="3"/>
    </row>
    <row r="12350" spans="5:5">
      <c r="E12350" s="3"/>
    </row>
    <row r="12351" spans="5:5">
      <c r="E12351" s="3"/>
    </row>
    <row r="12352" spans="5:5">
      <c r="E12352" s="3"/>
    </row>
    <row r="12353" spans="5:5">
      <c r="E12353" s="3"/>
    </row>
    <row r="12354" spans="5:5">
      <c r="E12354" s="3"/>
    </row>
    <row r="12355" spans="5:5">
      <c r="E12355" s="3"/>
    </row>
    <row r="12356" spans="5:5">
      <c r="E12356" s="3"/>
    </row>
    <row r="12357" spans="5:5">
      <c r="E12357" s="3"/>
    </row>
    <row r="12358" spans="5:5">
      <c r="E12358" s="3"/>
    </row>
    <row r="12359" spans="5:5">
      <c r="E12359" s="3"/>
    </row>
    <row r="12360" spans="5:5">
      <c r="E12360" s="3"/>
    </row>
    <row r="12361" spans="5:5">
      <c r="E12361" s="3"/>
    </row>
    <row r="12362" spans="5:5">
      <c r="E12362" s="3"/>
    </row>
    <row r="12363" spans="5:5">
      <c r="E12363" s="3"/>
    </row>
    <row r="12364" spans="5:5">
      <c r="E12364" s="3"/>
    </row>
    <row r="12365" spans="5:5">
      <c r="E12365" s="3"/>
    </row>
    <row r="12366" spans="5:5">
      <c r="E12366" s="3"/>
    </row>
    <row r="12367" spans="5:5">
      <c r="E12367" s="3"/>
    </row>
    <row r="12368" spans="5:5">
      <c r="E12368" s="3"/>
    </row>
    <row r="12369" spans="5:5">
      <c r="E12369" s="3"/>
    </row>
    <row r="12370" spans="5:5">
      <c r="E12370" s="3"/>
    </row>
    <row r="12371" spans="5:5">
      <c r="E12371" s="3"/>
    </row>
    <row r="12372" spans="5:5">
      <c r="E12372" s="3"/>
    </row>
    <row r="12373" spans="5:5">
      <c r="E12373" s="3"/>
    </row>
    <row r="12374" spans="5:5">
      <c r="E12374" s="3"/>
    </row>
    <row r="12375" spans="5:5">
      <c r="E12375" s="3"/>
    </row>
    <row r="12376" spans="5:5">
      <c r="E12376" s="3"/>
    </row>
    <row r="12377" spans="5:5">
      <c r="E12377" s="3"/>
    </row>
    <row r="12378" spans="5:5">
      <c r="E12378" s="3"/>
    </row>
    <row r="12379" spans="5:5">
      <c r="E12379" s="3"/>
    </row>
    <row r="12380" spans="5:5">
      <c r="E12380" s="3"/>
    </row>
    <row r="12381" spans="5:5">
      <c r="E12381" s="3"/>
    </row>
    <row r="12382" spans="5:5">
      <c r="E12382" s="3"/>
    </row>
    <row r="12383" spans="5:5">
      <c r="E12383" s="3"/>
    </row>
    <row r="12384" spans="5:5">
      <c r="E12384" s="3"/>
    </row>
    <row r="12385" spans="5:5">
      <c r="E12385" s="3"/>
    </row>
    <row r="12386" spans="5:5">
      <c r="E12386" s="3"/>
    </row>
    <row r="12387" spans="5:5">
      <c r="E12387" s="3"/>
    </row>
    <row r="12388" spans="5:5">
      <c r="E12388" s="3"/>
    </row>
    <row r="12389" spans="5:5">
      <c r="E12389" s="3"/>
    </row>
    <row r="12390" spans="5:5">
      <c r="E12390" s="3"/>
    </row>
    <row r="12391" spans="5:5">
      <c r="E12391" s="3"/>
    </row>
    <row r="12392" spans="5:5">
      <c r="E12392" s="3"/>
    </row>
    <row r="12393" spans="5:5">
      <c r="E12393" s="3"/>
    </row>
    <row r="12394" spans="5:5">
      <c r="E12394" s="3"/>
    </row>
    <row r="12395" spans="5:5">
      <c r="E12395" s="3"/>
    </row>
    <row r="12396" spans="5:5">
      <c r="E12396" s="3"/>
    </row>
    <row r="12397" spans="5:5">
      <c r="E12397" s="3"/>
    </row>
    <row r="12398" spans="5:5">
      <c r="E12398" s="3"/>
    </row>
    <row r="12399" spans="5:5">
      <c r="E12399" s="3"/>
    </row>
    <row r="12400" spans="5:5">
      <c r="E12400" s="3"/>
    </row>
    <row r="12401" spans="5:5">
      <c r="E12401" s="3"/>
    </row>
    <row r="12402" spans="5:5">
      <c r="E12402" s="3"/>
    </row>
    <row r="12403" spans="5:5">
      <c r="E12403" s="3"/>
    </row>
    <row r="12404" spans="5:5">
      <c r="E12404" s="3"/>
    </row>
    <row r="12405" spans="5:5">
      <c r="E12405" s="3"/>
    </row>
    <row r="12406" spans="5:5">
      <c r="E12406" s="3"/>
    </row>
    <row r="12407" spans="5:5">
      <c r="E12407" s="3"/>
    </row>
    <row r="12408" spans="5:5">
      <c r="E12408" s="3"/>
    </row>
    <row r="12409" spans="5:5">
      <c r="E12409" s="3"/>
    </row>
    <row r="12410" spans="5:5">
      <c r="E12410" s="3"/>
    </row>
    <row r="12411" spans="5:5">
      <c r="E12411" s="3"/>
    </row>
    <row r="12412" spans="5:5">
      <c r="E12412" s="3"/>
    </row>
    <row r="12413" spans="5:5">
      <c r="E12413" s="3"/>
    </row>
    <row r="12414" spans="5:5">
      <c r="E12414" s="3"/>
    </row>
    <row r="12415" spans="5:5">
      <c r="E12415" s="3"/>
    </row>
    <row r="12416" spans="5:5">
      <c r="E12416" s="3"/>
    </row>
    <row r="12417" spans="5:5">
      <c r="E12417" s="3"/>
    </row>
    <row r="12418" spans="5:5">
      <c r="E12418" s="3"/>
    </row>
    <row r="12419" spans="5:5">
      <c r="E12419" s="3"/>
    </row>
    <row r="12420" spans="5:5">
      <c r="E12420" s="3"/>
    </row>
    <row r="12421" spans="5:5">
      <c r="E12421" s="3"/>
    </row>
    <row r="12422" spans="5:5">
      <c r="E12422" s="3"/>
    </row>
    <row r="12423" spans="5:5">
      <c r="E12423" s="3"/>
    </row>
    <row r="12424" spans="5:5">
      <c r="E12424" s="3"/>
    </row>
    <row r="12425" spans="5:5">
      <c r="E12425" s="3"/>
    </row>
    <row r="12426" spans="5:5">
      <c r="E12426" s="3"/>
    </row>
    <row r="12427" spans="5:5">
      <c r="E12427" s="3"/>
    </row>
    <row r="12428" spans="5:5">
      <c r="E12428" s="3"/>
    </row>
    <row r="12429" spans="5:5">
      <c r="E12429" s="3"/>
    </row>
    <row r="12430" spans="5:5">
      <c r="E12430" s="3"/>
    </row>
    <row r="12431" spans="5:5">
      <c r="E12431" s="3"/>
    </row>
    <row r="12432" spans="5:5">
      <c r="E12432" s="3"/>
    </row>
    <row r="12433" spans="5:5">
      <c r="E12433" s="3"/>
    </row>
    <row r="12434" spans="5:5">
      <c r="E12434" s="3"/>
    </row>
    <row r="12435" spans="5:5">
      <c r="E12435" s="3"/>
    </row>
    <row r="12436" spans="5:5">
      <c r="E12436" s="3"/>
    </row>
    <row r="12437" spans="5:5">
      <c r="E12437" s="3"/>
    </row>
    <row r="12438" spans="5:5">
      <c r="E12438" s="3"/>
    </row>
    <row r="12439" spans="5:5">
      <c r="E12439" s="3"/>
    </row>
    <row r="12440" spans="5:5">
      <c r="E12440" s="3"/>
    </row>
    <row r="12441" spans="5:5">
      <c r="E12441" s="3"/>
    </row>
    <row r="12442" spans="5:5">
      <c r="E12442" s="3"/>
    </row>
    <row r="12443" spans="5:5">
      <c r="E12443" s="3"/>
    </row>
    <row r="12444" spans="5:5">
      <c r="E12444" s="3"/>
    </row>
    <row r="12445" spans="5:5">
      <c r="E12445" s="3"/>
    </row>
    <row r="12446" spans="5:5">
      <c r="E12446" s="3"/>
    </row>
    <row r="12447" spans="5:5">
      <c r="E12447" s="3"/>
    </row>
    <row r="12448" spans="5:5">
      <c r="E12448" s="3"/>
    </row>
    <row r="12449" spans="5:5">
      <c r="E12449" s="3"/>
    </row>
    <row r="12450" spans="5:5">
      <c r="E12450" s="3"/>
    </row>
    <row r="12451" spans="5:5">
      <c r="E12451" s="3"/>
    </row>
    <row r="12452" spans="5:5">
      <c r="E12452" s="3"/>
    </row>
    <row r="12453" spans="5:5">
      <c r="E12453" s="3"/>
    </row>
    <row r="12454" spans="5:5">
      <c r="E12454" s="3"/>
    </row>
    <row r="12455" spans="5:5">
      <c r="E12455" s="3"/>
    </row>
    <row r="12456" spans="5:5">
      <c r="E12456" s="3"/>
    </row>
    <row r="12457" spans="5:5">
      <c r="E12457" s="3"/>
    </row>
    <row r="12458" spans="5:5">
      <c r="E12458" s="3"/>
    </row>
    <row r="12459" spans="5:5">
      <c r="E12459" s="3"/>
    </row>
    <row r="12460" spans="5:5">
      <c r="E12460" s="3"/>
    </row>
    <row r="12461" spans="5:5">
      <c r="E12461" s="3"/>
    </row>
    <row r="12462" spans="5:5">
      <c r="E12462" s="3"/>
    </row>
    <row r="12463" spans="5:5">
      <c r="E12463" s="3"/>
    </row>
    <row r="12464" spans="5:5">
      <c r="E12464" s="3"/>
    </row>
    <row r="12465" spans="5:5">
      <c r="E12465" s="3"/>
    </row>
    <row r="12466" spans="5:5">
      <c r="E12466" s="3"/>
    </row>
    <row r="12467" spans="5:5">
      <c r="E12467" s="3"/>
    </row>
    <row r="12468" spans="5:5">
      <c r="E12468" s="3"/>
    </row>
    <row r="12469" spans="5:5">
      <c r="E12469" s="3"/>
    </row>
    <row r="12470" spans="5:5">
      <c r="E12470" s="3"/>
    </row>
    <row r="12471" spans="5:5">
      <c r="E12471" s="3"/>
    </row>
    <row r="12472" spans="5:5">
      <c r="E12472" s="3"/>
    </row>
    <row r="12473" spans="5:5">
      <c r="E12473" s="3"/>
    </row>
    <row r="12474" spans="5:5">
      <c r="E12474" s="3"/>
    </row>
    <row r="12475" spans="5:5">
      <c r="E12475" s="3"/>
    </row>
    <row r="12476" spans="5:5">
      <c r="E12476" s="3"/>
    </row>
    <row r="12477" spans="5:5">
      <c r="E12477" s="3"/>
    </row>
    <row r="12478" spans="5:5">
      <c r="E12478" s="3"/>
    </row>
    <row r="12479" spans="5:5">
      <c r="E12479" s="3"/>
    </row>
    <row r="12480" spans="5:5">
      <c r="E12480" s="3"/>
    </row>
    <row r="12481" spans="5:5">
      <c r="E12481" s="3"/>
    </row>
    <row r="12482" spans="5:5">
      <c r="E12482" s="3"/>
    </row>
    <row r="12483" spans="5:5">
      <c r="E12483" s="3"/>
    </row>
    <row r="12484" spans="5:5">
      <c r="E12484" s="3"/>
    </row>
    <row r="12485" spans="5:5">
      <c r="E12485" s="3"/>
    </row>
    <row r="12486" spans="5:5">
      <c r="E12486" s="3"/>
    </row>
    <row r="12487" spans="5:5">
      <c r="E12487" s="3"/>
    </row>
    <row r="12488" spans="5:5">
      <c r="E12488" s="3"/>
    </row>
    <row r="12489" spans="5:5">
      <c r="E12489" s="3"/>
    </row>
    <row r="12490" spans="5:5">
      <c r="E12490" s="3"/>
    </row>
    <row r="12491" spans="5:5">
      <c r="E12491" s="3"/>
    </row>
    <row r="12492" spans="5:5">
      <c r="E12492" s="3"/>
    </row>
    <row r="12493" spans="5:5">
      <c r="E12493" s="3"/>
    </row>
    <row r="12494" spans="5:5">
      <c r="E12494" s="3"/>
    </row>
    <row r="12495" spans="5:5">
      <c r="E12495" s="3"/>
    </row>
    <row r="12496" spans="5:5">
      <c r="E12496" s="3"/>
    </row>
    <row r="12497" spans="5:5">
      <c r="E12497" s="3"/>
    </row>
    <row r="12498" spans="5:5">
      <c r="E12498" s="3"/>
    </row>
    <row r="12499" spans="5:5">
      <c r="E12499" s="3"/>
    </row>
    <row r="12500" spans="5:5">
      <c r="E12500" s="3"/>
    </row>
    <row r="12501" spans="5:5">
      <c r="E12501" s="3"/>
    </row>
    <row r="12502" spans="5:5">
      <c r="E12502" s="3"/>
    </row>
    <row r="12503" spans="5:5">
      <c r="E12503" s="3"/>
    </row>
    <row r="12504" spans="5:5">
      <c r="E12504" s="3"/>
    </row>
    <row r="12505" spans="5:5">
      <c r="E12505" s="3"/>
    </row>
    <row r="12506" spans="5:5">
      <c r="E12506" s="3"/>
    </row>
    <row r="12507" spans="5:5">
      <c r="E12507" s="3"/>
    </row>
    <row r="12508" spans="5:5">
      <c r="E12508" s="3"/>
    </row>
    <row r="12509" spans="5:5">
      <c r="E12509" s="3"/>
    </row>
    <row r="12510" spans="5:5">
      <c r="E12510" s="3"/>
    </row>
    <row r="12511" spans="5:5">
      <c r="E12511" s="3"/>
    </row>
    <row r="12512" spans="5:5">
      <c r="E12512" s="3"/>
    </row>
    <row r="12513" spans="5:5">
      <c r="E12513" s="3"/>
    </row>
    <row r="12514" spans="5:5">
      <c r="E12514" s="3"/>
    </row>
    <row r="12515" spans="5:5">
      <c r="E12515" s="3"/>
    </row>
    <row r="12516" spans="5:5">
      <c r="E12516" s="3"/>
    </row>
    <row r="12517" spans="5:5">
      <c r="E12517" s="3"/>
    </row>
    <row r="12518" spans="5:5">
      <c r="E12518" s="3"/>
    </row>
    <row r="12519" spans="5:5">
      <c r="E12519" s="3"/>
    </row>
    <row r="12520" spans="5:5">
      <c r="E12520" s="3"/>
    </row>
    <row r="12521" spans="5:5">
      <c r="E12521" s="3"/>
    </row>
    <row r="12522" spans="5:5">
      <c r="E12522" s="3"/>
    </row>
    <row r="12523" spans="5:5">
      <c r="E12523" s="3"/>
    </row>
    <row r="12524" spans="5:5">
      <c r="E12524" s="3"/>
    </row>
    <row r="12525" spans="5:5">
      <c r="E12525" s="3"/>
    </row>
    <row r="12526" spans="5:5">
      <c r="E12526" s="3"/>
    </row>
    <row r="12527" spans="5:5">
      <c r="E12527" s="3"/>
    </row>
    <row r="12528" spans="5:5">
      <c r="E12528" s="3"/>
    </row>
    <row r="12529" spans="5:5">
      <c r="E12529" s="3"/>
    </row>
    <row r="12530" spans="5:5">
      <c r="E12530" s="3"/>
    </row>
    <row r="12531" spans="5:5">
      <c r="E12531" s="3"/>
    </row>
    <row r="12532" spans="5:5">
      <c r="E12532" s="3"/>
    </row>
    <row r="12533" spans="5:5">
      <c r="E12533" s="3"/>
    </row>
    <row r="12534" spans="5:5">
      <c r="E12534" s="3"/>
    </row>
    <row r="12535" spans="5:5">
      <c r="E12535" s="3"/>
    </row>
    <row r="12536" spans="5:5">
      <c r="E12536" s="3"/>
    </row>
    <row r="12537" spans="5:5">
      <c r="E12537" s="3"/>
    </row>
    <row r="12538" spans="5:5">
      <c r="E12538" s="3"/>
    </row>
    <row r="12539" spans="5:5">
      <c r="E12539" s="3"/>
    </row>
    <row r="12540" spans="5:5">
      <c r="E12540" s="3"/>
    </row>
    <row r="12541" spans="5:5">
      <c r="E12541" s="3"/>
    </row>
    <row r="12542" spans="5:5">
      <c r="E12542" s="3"/>
    </row>
    <row r="12543" spans="5:5">
      <c r="E12543" s="3"/>
    </row>
    <row r="12544" spans="5:5">
      <c r="E12544" s="3"/>
    </row>
    <row r="12545" spans="5:5">
      <c r="E12545" s="3"/>
    </row>
    <row r="12546" spans="5:5">
      <c r="E12546" s="3"/>
    </row>
    <row r="12547" spans="5:5">
      <c r="E12547" s="3"/>
    </row>
    <row r="12548" spans="5:5">
      <c r="E12548" s="3"/>
    </row>
    <row r="12549" spans="5:5">
      <c r="E12549" s="3"/>
    </row>
    <row r="12550" spans="5:5">
      <c r="E12550" s="3"/>
    </row>
    <row r="12551" spans="5:5">
      <c r="E12551" s="3"/>
    </row>
    <row r="12552" spans="5:5">
      <c r="E12552" s="3"/>
    </row>
    <row r="12553" spans="5:5">
      <c r="E12553" s="3"/>
    </row>
    <row r="12554" spans="5:5">
      <c r="E12554" s="3"/>
    </row>
    <row r="12555" spans="5:5">
      <c r="E12555" s="3"/>
    </row>
    <row r="12556" spans="5:5">
      <c r="E12556" s="3"/>
    </row>
    <row r="12557" spans="5:5">
      <c r="E12557" s="3"/>
    </row>
    <row r="12558" spans="5:5">
      <c r="E12558" s="3"/>
    </row>
    <row r="12559" spans="5:5">
      <c r="E12559" s="3"/>
    </row>
    <row r="12560" spans="5:5">
      <c r="E12560" s="3"/>
    </row>
    <row r="12561" spans="5:5">
      <c r="E12561" s="3"/>
    </row>
    <row r="12562" spans="5:5">
      <c r="E12562" s="3"/>
    </row>
    <row r="12563" spans="5:5">
      <c r="E12563" s="3"/>
    </row>
    <row r="12564" spans="5:5">
      <c r="E12564" s="3"/>
    </row>
    <row r="12565" spans="5:5">
      <c r="E12565" s="3"/>
    </row>
    <row r="12566" spans="5:5">
      <c r="E12566" s="3"/>
    </row>
    <row r="12567" spans="5:5">
      <c r="E12567" s="3"/>
    </row>
    <row r="12568" spans="5:5">
      <c r="E12568" s="3"/>
    </row>
    <row r="12569" spans="5:5">
      <c r="E12569" s="3"/>
    </row>
    <row r="12570" spans="5:5">
      <c r="E12570" s="3"/>
    </row>
    <row r="12571" spans="5:5">
      <c r="E12571" s="3"/>
    </row>
    <row r="12572" spans="5:5">
      <c r="E12572" s="3"/>
    </row>
    <row r="12573" spans="5:5">
      <c r="E12573" s="3"/>
    </row>
    <row r="12574" spans="5:5">
      <c r="E12574" s="3"/>
    </row>
    <row r="12575" spans="5:5">
      <c r="E12575" s="3"/>
    </row>
    <row r="12576" spans="5:5">
      <c r="E12576" s="3"/>
    </row>
    <row r="12577" spans="5:5">
      <c r="E12577" s="3"/>
    </row>
    <row r="12578" spans="5:5">
      <c r="E12578" s="3"/>
    </row>
    <row r="12579" spans="5:5">
      <c r="E12579" s="3"/>
    </row>
    <row r="12580" spans="5:5">
      <c r="E12580" s="3"/>
    </row>
    <row r="12581" spans="5:5">
      <c r="E12581" s="3"/>
    </row>
    <row r="12582" spans="5:5">
      <c r="E12582" s="3"/>
    </row>
    <row r="12583" spans="5:5">
      <c r="E12583" s="3"/>
    </row>
    <row r="12584" spans="5:5">
      <c r="E12584" s="3"/>
    </row>
    <row r="12585" spans="5:5">
      <c r="E12585" s="3"/>
    </row>
    <row r="12586" spans="5:5">
      <c r="E12586" s="3"/>
    </row>
    <row r="12587" spans="5:5">
      <c r="E12587" s="3"/>
    </row>
    <row r="12588" spans="5:5">
      <c r="E12588" s="3"/>
    </row>
    <row r="12589" spans="5:5">
      <c r="E12589" s="3"/>
    </row>
    <row r="12590" spans="5:5">
      <c r="E12590" s="3"/>
    </row>
    <row r="12591" spans="5:5">
      <c r="E12591" s="3"/>
    </row>
    <row r="12592" spans="5:5">
      <c r="E12592" s="3"/>
    </row>
    <row r="12593" spans="5:5">
      <c r="E12593" s="3"/>
    </row>
    <row r="12594" spans="5:5">
      <c r="E12594" s="3"/>
    </row>
    <row r="12595" spans="5:5">
      <c r="E12595" s="3"/>
    </row>
    <row r="12596" spans="5:5">
      <c r="E12596" s="3"/>
    </row>
    <row r="12597" spans="5:5">
      <c r="E12597" s="3"/>
    </row>
    <row r="12598" spans="5:5">
      <c r="E12598" s="3"/>
    </row>
    <row r="12599" spans="5:5">
      <c r="E12599" s="3"/>
    </row>
    <row r="12600" spans="5:5">
      <c r="E12600" s="3"/>
    </row>
    <row r="12601" spans="5:5">
      <c r="E12601" s="3"/>
    </row>
    <row r="12602" spans="5:5">
      <c r="E12602" s="3"/>
    </row>
    <row r="12603" spans="5:5">
      <c r="E12603" s="3"/>
    </row>
    <row r="12604" spans="5:5">
      <c r="E12604" s="3"/>
    </row>
    <row r="12605" spans="5:5">
      <c r="E12605" s="3"/>
    </row>
    <row r="12606" spans="5:5">
      <c r="E12606" s="3"/>
    </row>
    <row r="12607" spans="5:5">
      <c r="E12607" s="3"/>
    </row>
    <row r="12608" spans="5:5">
      <c r="E12608" s="3"/>
    </row>
    <row r="12609" spans="5:5">
      <c r="E12609" s="3"/>
    </row>
    <row r="12610" spans="5:5">
      <c r="E12610" s="3"/>
    </row>
    <row r="12611" spans="5:5">
      <c r="E12611" s="3"/>
    </row>
    <row r="12612" spans="5:5">
      <c r="E12612" s="3"/>
    </row>
    <row r="12613" spans="5:5">
      <c r="E12613" s="3"/>
    </row>
    <row r="12614" spans="5:5">
      <c r="E12614" s="3"/>
    </row>
    <row r="12615" spans="5:5">
      <c r="E12615" s="3"/>
    </row>
    <row r="12616" spans="5:5">
      <c r="E12616" s="3"/>
    </row>
    <row r="12617" spans="5:5">
      <c r="E12617" s="3"/>
    </row>
    <row r="12618" spans="5:5">
      <c r="E12618" s="3"/>
    </row>
    <row r="12619" spans="5:5">
      <c r="E12619" s="3"/>
    </row>
    <row r="12620" spans="5:5">
      <c r="E12620" s="3"/>
    </row>
    <row r="12621" spans="5:5">
      <c r="E12621" s="3"/>
    </row>
    <row r="12622" spans="5:5">
      <c r="E12622" s="3"/>
    </row>
    <row r="12623" spans="5:5">
      <c r="E12623" s="3"/>
    </row>
    <row r="12624" spans="5:5">
      <c r="E12624" s="3"/>
    </row>
    <row r="12625" spans="5:5">
      <c r="E12625" s="3"/>
    </row>
    <row r="12626" spans="5:5">
      <c r="E12626" s="3"/>
    </row>
    <row r="12627" spans="5:5">
      <c r="E12627" s="3"/>
    </row>
    <row r="12628" spans="5:5">
      <c r="E12628" s="3"/>
    </row>
    <row r="12629" spans="5:5">
      <c r="E12629" s="3"/>
    </row>
    <row r="12630" spans="5:5">
      <c r="E12630" s="3"/>
    </row>
    <row r="12631" spans="5:5">
      <c r="E12631" s="3"/>
    </row>
    <row r="12632" spans="5:5">
      <c r="E12632" s="3"/>
    </row>
    <row r="12633" spans="5:5">
      <c r="E12633" s="3"/>
    </row>
    <row r="12634" spans="5:5">
      <c r="E12634" s="3"/>
    </row>
    <row r="12635" spans="5:5">
      <c r="E12635" s="3"/>
    </row>
    <row r="12636" spans="5:5">
      <c r="E12636" s="3"/>
    </row>
    <row r="12637" spans="5:5">
      <c r="E12637" s="3"/>
    </row>
    <row r="12638" spans="5:5">
      <c r="E12638" s="3"/>
    </row>
    <row r="12639" spans="5:5">
      <c r="E12639" s="3"/>
    </row>
    <row r="12640" spans="5:5">
      <c r="E12640" s="3"/>
    </row>
    <row r="12641" spans="5:5">
      <c r="E12641" s="3"/>
    </row>
    <row r="12642" spans="5:5">
      <c r="E12642" s="3"/>
    </row>
    <row r="12643" spans="5:5">
      <c r="E12643" s="3"/>
    </row>
    <row r="12644" spans="5:5">
      <c r="E12644" s="3"/>
    </row>
    <row r="12645" spans="5:5">
      <c r="E12645" s="3"/>
    </row>
    <row r="12646" spans="5:5">
      <c r="E12646" s="3"/>
    </row>
    <row r="12647" spans="5:5">
      <c r="E12647" s="3"/>
    </row>
    <row r="12648" spans="5:5">
      <c r="E12648" s="3"/>
    </row>
    <row r="12649" spans="5:5">
      <c r="E12649" s="3"/>
    </row>
    <row r="12650" spans="5:5">
      <c r="E12650" s="3"/>
    </row>
    <row r="12651" spans="5:5">
      <c r="E12651" s="3"/>
    </row>
    <row r="12652" spans="5:5">
      <c r="E12652" s="3"/>
    </row>
    <row r="12653" spans="5:5">
      <c r="E12653" s="3"/>
    </row>
    <row r="12654" spans="5:5">
      <c r="E12654" s="3"/>
    </row>
    <row r="12655" spans="5:5">
      <c r="E12655" s="3"/>
    </row>
    <row r="12656" spans="5:5">
      <c r="E12656" s="3"/>
    </row>
    <row r="12657" spans="5:5">
      <c r="E12657" s="3"/>
    </row>
    <row r="12658" spans="5:5">
      <c r="E12658" s="3"/>
    </row>
    <row r="12659" spans="5:5">
      <c r="E12659" s="3"/>
    </row>
    <row r="12660" spans="5:5">
      <c r="E12660" s="3"/>
    </row>
    <row r="12661" spans="5:5">
      <c r="E12661" s="3"/>
    </row>
    <row r="12662" spans="5:5">
      <c r="E12662" s="3"/>
    </row>
    <row r="12663" spans="5:5">
      <c r="E12663" s="3"/>
    </row>
    <row r="12664" spans="5:5">
      <c r="E12664" s="3"/>
    </row>
    <row r="12665" spans="5:5">
      <c r="E12665" s="3"/>
    </row>
    <row r="12666" spans="5:5">
      <c r="E12666" s="3"/>
    </row>
    <row r="12667" spans="5:5">
      <c r="E12667" s="3"/>
    </row>
    <row r="12668" spans="5:5">
      <c r="E12668" s="3"/>
    </row>
    <row r="12669" spans="5:5">
      <c r="E12669" s="3"/>
    </row>
    <row r="12670" spans="5:5">
      <c r="E12670" s="3"/>
    </row>
    <row r="12671" spans="5:5">
      <c r="E12671" s="3"/>
    </row>
    <row r="12672" spans="5:5">
      <c r="E12672" s="3"/>
    </row>
    <row r="12673" spans="5:5">
      <c r="E12673" s="3"/>
    </row>
    <row r="12674" spans="5:5">
      <c r="E12674" s="3"/>
    </row>
    <row r="12675" spans="5:5">
      <c r="E12675" s="3"/>
    </row>
    <row r="12676" spans="5:5">
      <c r="E12676" s="3"/>
    </row>
    <row r="12677" spans="5:5">
      <c r="E12677" s="3"/>
    </row>
    <row r="12678" spans="5:5">
      <c r="E12678" s="3"/>
    </row>
    <row r="12679" spans="5:5">
      <c r="E12679" s="3"/>
    </row>
    <row r="12680" spans="5:5">
      <c r="E12680" s="3"/>
    </row>
    <row r="12681" spans="5:5">
      <c r="E12681" s="3"/>
    </row>
    <row r="12682" spans="5:5">
      <c r="E12682" s="3"/>
    </row>
    <row r="12683" spans="5:5">
      <c r="E12683" s="3"/>
    </row>
    <row r="12684" spans="5:5">
      <c r="E12684" s="3"/>
    </row>
    <row r="12685" spans="5:5">
      <c r="E12685" s="3"/>
    </row>
    <row r="12686" spans="5:5">
      <c r="E12686" s="3"/>
    </row>
    <row r="12687" spans="5:5">
      <c r="E12687" s="3"/>
    </row>
    <row r="12688" spans="5:5">
      <c r="E12688" s="3"/>
    </row>
    <row r="12689" spans="5:5">
      <c r="E12689" s="3"/>
    </row>
    <row r="12690" spans="5:5">
      <c r="E12690" s="3"/>
    </row>
    <row r="12691" spans="5:5">
      <c r="E12691" s="3"/>
    </row>
    <row r="12692" spans="5:5">
      <c r="E12692" s="3"/>
    </row>
    <row r="12693" spans="5:5">
      <c r="E12693" s="3"/>
    </row>
    <row r="12694" spans="5:5">
      <c r="E12694" s="3"/>
    </row>
    <row r="12695" spans="5:5">
      <c r="E12695" s="3"/>
    </row>
    <row r="12696" spans="5:5">
      <c r="E12696" s="3"/>
    </row>
    <row r="12697" spans="5:5">
      <c r="E12697" s="3"/>
    </row>
    <row r="12698" spans="5:5">
      <c r="E12698" s="3"/>
    </row>
    <row r="12699" spans="5:5">
      <c r="E12699" s="3"/>
    </row>
    <row r="12700" spans="5:5">
      <c r="E12700" s="3"/>
    </row>
    <row r="12701" spans="5:5">
      <c r="E12701" s="3"/>
    </row>
    <row r="12702" spans="5:5">
      <c r="E12702" s="3"/>
    </row>
    <row r="12703" spans="5:5">
      <c r="E12703" s="3"/>
    </row>
    <row r="12704" spans="5:5">
      <c r="E12704" s="3"/>
    </row>
    <row r="12705" spans="5:5">
      <c r="E12705" s="3"/>
    </row>
    <row r="12706" spans="5:5">
      <c r="E12706" s="3"/>
    </row>
    <row r="12707" spans="5:5">
      <c r="E12707" s="3"/>
    </row>
    <row r="12708" spans="5:5">
      <c r="E12708" s="3"/>
    </row>
    <row r="12709" spans="5:5">
      <c r="E12709" s="3"/>
    </row>
    <row r="12710" spans="5:5">
      <c r="E12710" s="3"/>
    </row>
    <row r="12711" spans="5:5">
      <c r="E12711" s="3"/>
    </row>
    <row r="12712" spans="5:5">
      <c r="E12712" s="3"/>
    </row>
    <row r="12713" spans="5:5">
      <c r="E12713" s="3"/>
    </row>
    <row r="12714" spans="5:5">
      <c r="E12714" s="3"/>
    </row>
    <row r="12715" spans="5:5">
      <c r="E12715" s="3"/>
    </row>
    <row r="12716" spans="5:5">
      <c r="E12716" s="3"/>
    </row>
    <row r="12717" spans="5:5">
      <c r="E12717" s="3"/>
    </row>
    <row r="12718" spans="5:5">
      <c r="E12718" s="3"/>
    </row>
    <row r="12719" spans="5:5">
      <c r="E12719" s="3"/>
    </row>
    <row r="12720" spans="5:5">
      <c r="E12720" s="3"/>
    </row>
    <row r="12721" spans="5:5">
      <c r="E12721" s="3"/>
    </row>
    <row r="12722" spans="5:5">
      <c r="E12722" s="3"/>
    </row>
    <row r="12723" spans="5:5">
      <c r="E12723" s="3"/>
    </row>
    <row r="12724" spans="5:5">
      <c r="E12724" s="3"/>
    </row>
    <row r="12725" spans="5:5">
      <c r="E12725" s="3"/>
    </row>
    <row r="12726" spans="5:5">
      <c r="E12726" s="3"/>
    </row>
    <row r="12727" spans="5:5">
      <c r="E12727" s="3"/>
    </row>
    <row r="12728" spans="5:5">
      <c r="E12728" s="3"/>
    </row>
    <row r="12729" spans="5:5">
      <c r="E12729" s="3"/>
    </row>
    <row r="12730" spans="5:5">
      <c r="E12730" s="3"/>
    </row>
    <row r="12731" spans="5:5">
      <c r="E12731" s="3"/>
    </row>
    <row r="12732" spans="5:5">
      <c r="E12732" s="3"/>
    </row>
    <row r="12733" spans="5:5">
      <c r="E12733" s="3"/>
    </row>
    <row r="12734" spans="5:5">
      <c r="E12734" s="3"/>
    </row>
    <row r="12735" spans="5:5">
      <c r="E12735" s="3"/>
    </row>
    <row r="12736" spans="5:5">
      <c r="E12736" s="3"/>
    </row>
    <row r="12737" spans="5:5">
      <c r="E12737" s="3"/>
    </row>
    <row r="12738" spans="5:5">
      <c r="E12738" s="3"/>
    </row>
    <row r="12739" spans="5:5">
      <c r="E12739" s="3"/>
    </row>
    <row r="12740" spans="5:5">
      <c r="E12740" s="3"/>
    </row>
    <row r="12741" spans="5:5">
      <c r="E12741" s="3"/>
    </row>
    <row r="12742" spans="5:5">
      <c r="E12742" s="3"/>
    </row>
    <row r="12743" spans="5:5">
      <c r="E12743" s="3"/>
    </row>
    <row r="12744" spans="5:5">
      <c r="E12744" s="3"/>
    </row>
    <row r="12745" spans="5:5">
      <c r="E12745" s="3"/>
    </row>
    <row r="12746" spans="5:5">
      <c r="E12746" s="3"/>
    </row>
    <row r="12747" spans="5:5">
      <c r="E12747" s="3"/>
    </row>
    <row r="12748" spans="5:5">
      <c r="E12748" s="3"/>
    </row>
    <row r="12749" spans="5:5">
      <c r="E12749" s="3"/>
    </row>
    <row r="12750" spans="5:5">
      <c r="E12750" s="3"/>
    </row>
    <row r="12751" spans="5:5">
      <c r="E12751" s="3"/>
    </row>
    <row r="12752" spans="5:5">
      <c r="E12752" s="3"/>
    </row>
    <row r="12753" spans="5:5">
      <c r="E12753" s="3"/>
    </row>
    <row r="12754" spans="5:5">
      <c r="E12754" s="3"/>
    </row>
    <row r="12755" spans="5:5">
      <c r="E12755" s="3"/>
    </row>
    <row r="12756" spans="5:5">
      <c r="E12756" s="3"/>
    </row>
    <row r="12757" spans="5:5">
      <c r="E12757" s="3"/>
    </row>
    <row r="12758" spans="5:5">
      <c r="E12758" s="3"/>
    </row>
    <row r="12759" spans="5:5">
      <c r="E12759" s="3"/>
    </row>
    <row r="12760" spans="5:5">
      <c r="E12760" s="3"/>
    </row>
    <row r="12761" spans="5:5">
      <c r="E12761" s="3"/>
    </row>
    <row r="12762" spans="5:5">
      <c r="E12762" s="3"/>
    </row>
    <row r="12763" spans="5:5">
      <c r="E12763" s="3"/>
    </row>
    <row r="12764" spans="5:5">
      <c r="E12764" s="3"/>
    </row>
    <row r="12765" spans="5:5">
      <c r="E12765" s="3"/>
    </row>
    <row r="12766" spans="5:5">
      <c r="E12766" s="3"/>
    </row>
    <row r="12767" spans="5:5">
      <c r="E12767" s="3"/>
    </row>
    <row r="12768" spans="5:5">
      <c r="E12768" s="3"/>
    </row>
    <row r="12769" spans="5:5">
      <c r="E12769" s="3"/>
    </row>
    <row r="12770" spans="5:5">
      <c r="E12770" s="3"/>
    </row>
    <row r="12771" spans="5:5">
      <c r="E12771" s="3"/>
    </row>
    <row r="12772" spans="5:5">
      <c r="E12772" s="3"/>
    </row>
    <row r="12773" spans="5:5">
      <c r="E12773" s="3"/>
    </row>
    <row r="12774" spans="5:5">
      <c r="E12774" s="3"/>
    </row>
    <row r="12775" spans="5:5">
      <c r="E12775" s="3"/>
    </row>
    <row r="12776" spans="5:5">
      <c r="E12776" s="3"/>
    </row>
    <row r="12777" spans="5:5">
      <c r="E12777" s="3"/>
    </row>
    <row r="12778" spans="5:5">
      <c r="E12778" s="3"/>
    </row>
    <row r="12779" spans="5:5">
      <c r="E12779" s="3"/>
    </row>
    <row r="12780" spans="5:5">
      <c r="E12780" s="3"/>
    </row>
    <row r="12781" spans="5:5">
      <c r="E12781" s="3"/>
    </row>
    <row r="12782" spans="5:5">
      <c r="E12782" s="3"/>
    </row>
    <row r="12783" spans="5:5">
      <c r="E12783" s="3"/>
    </row>
    <row r="12784" spans="5:5">
      <c r="E12784" s="3"/>
    </row>
    <row r="12785" spans="5:5">
      <c r="E12785" s="3"/>
    </row>
    <row r="12786" spans="5:5">
      <c r="E12786" s="3"/>
    </row>
    <row r="12787" spans="5:5">
      <c r="E12787" s="3"/>
    </row>
    <row r="12788" spans="5:5">
      <c r="E12788" s="3"/>
    </row>
    <row r="12789" spans="5:5">
      <c r="E12789" s="3"/>
    </row>
    <row r="12790" spans="5:5">
      <c r="E12790" s="3"/>
    </row>
    <row r="12791" spans="5:5">
      <c r="E12791" s="3"/>
    </row>
    <row r="12792" spans="5:5">
      <c r="E12792" s="3"/>
    </row>
    <row r="12793" spans="5:5">
      <c r="E12793" s="3"/>
    </row>
    <row r="12794" spans="5:5">
      <c r="E12794" s="3"/>
    </row>
    <row r="12795" spans="5:5">
      <c r="E12795" s="3"/>
    </row>
    <row r="12796" spans="5:5">
      <c r="E12796" s="3"/>
    </row>
    <row r="12797" spans="5:5">
      <c r="E12797" s="3"/>
    </row>
    <row r="12798" spans="5:5">
      <c r="E12798" s="3"/>
    </row>
    <row r="12799" spans="5:5">
      <c r="E12799" s="3"/>
    </row>
    <row r="12800" spans="5:5">
      <c r="E12800" s="3"/>
    </row>
    <row r="12801" spans="5:5">
      <c r="E12801" s="3"/>
    </row>
    <row r="12802" spans="5:5">
      <c r="E12802" s="3"/>
    </row>
    <row r="12803" spans="5:5">
      <c r="E12803" s="3"/>
    </row>
    <row r="12804" spans="5:5">
      <c r="E12804" s="3"/>
    </row>
    <row r="12805" spans="5:5">
      <c r="E12805" s="3"/>
    </row>
    <row r="12806" spans="5:5">
      <c r="E12806" s="3"/>
    </row>
    <row r="12807" spans="5:5">
      <c r="E12807" s="3"/>
    </row>
    <row r="12808" spans="5:5">
      <c r="E12808" s="3"/>
    </row>
    <row r="12809" spans="5:5">
      <c r="E12809" s="3"/>
    </row>
    <row r="12810" spans="5:5">
      <c r="E12810" s="3"/>
    </row>
    <row r="12811" spans="5:5">
      <c r="E12811" s="3"/>
    </row>
    <row r="12812" spans="5:5">
      <c r="E12812" s="3"/>
    </row>
    <row r="12813" spans="5:5">
      <c r="E12813" s="3"/>
    </row>
    <row r="12814" spans="5:5">
      <c r="E12814" s="3"/>
    </row>
    <row r="12815" spans="5:5">
      <c r="E12815" s="3"/>
    </row>
    <row r="12816" spans="5:5">
      <c r="E12816" s="3"/>
    </row>
    <row r="12817" spans="5:5">
      <c r="E12817" s="3"/>
    </row>
    <row r="12818" spans="5:5">
      <c r="E12818" s="3"/>
    </row>
    <row r="12819" spans="5:5">
      <c r="E12819" s="3"/>
    </row>
    <row r="12820" spans="5:5">
      <c r="E12820" s="3"/>
    </row>
    <row r="12821" spans="5:5">
      <c r="E12821" s="3"/>
    </row>
    <row r="12822" spans="5:5">
      <c r="E12822" s="3"/>
    </row>
    <row r="12823" spans="5:5">
      <c r="E12823" s="3"/>
    </row>
    <row r="12824" spans="5:5">
      <c r="E12824" s="3"/>
    </row>
    <row r="12825" spans="5:5">
      <c r="E12825" s="3"/>
    </row>
    <row r="12826" spans="5:5">
      <c r="E12826" s="3"/>
    </row>
    <row r="12827" spans="5:5">
      <c r="E12827" s="3"/>
    </row>
    <row r="12828" spans="5:5">
      <c r="E12828" s="3"/>
    </row>
    <row r="12829" spans="5:5">
      <c r="E12829" s="3"/>
    </row>
    <row r="12830" spans="5:5">
      <c r="E12830" s="3"/>
    </row>
    <row r="12831" spans="5:5">
      <c r="E12831" s="3"/>
    </row>
    <row r="12832" spans="5:5">
      <c r="E12832" s="3"/>
    </row>
    <row r="12833" spans="5:5">
      <c r="E12833" s="3"/>
    </row>
    <row r="12834" spans="5:5">
      <c r="E12834" s="3"/>
    </row>
    <row r="12835" spans="5:5">
      <c r="E12835" s="3"/>
    </row>
    <row r="12836" spans="5:5">
      <c r="E12836" s="3"/>
    </row>
    <row r="12837" spans="5:5">
      <c r="E12837" s="3"/>
    </row>
    <row r="12838" spans="5:5">
      <c r="E12838" s="3"/>
    </row>
    <row r="12839" spans="5:5">
      <c r="E12839" s="3"/>
    </row>
    <row r="12840" spans="5:5">
      <c r="E12840" s="3"/>
    </row>
    <row r="12841" spans="5:5">
      <c r="E12841" s="3"/>
    </row>
    <row r="12842" spans="5:5">
      <c r="E12842" s="3"/>
    </row>
    <row r="12843" spans="5:5">
      <c r="E12843" s="3"/>
    </row>
    <row r="12844" spans="5:5">
      <c r="E12844" s="3"/>
    </row>
    <row r="12845" spans="5:5">
      <c r="E12845" s="3"/>
    </row>
    <row r="12846" spans="5:5">
      <c r="E12846" s="3"/>
    </row>
    <row r="12847" spans="5:5">
      <c r="E12847" s="3"/>
    </row>
    <row r="12848" spans="5:5">
      <c r="E12848" s="3"/>
    </row>
    <row r="12849" spans="5:5">
      <c r="E12849" s="3"/>
    </row>
    <row r="12850" spans="5:5">
      <c r="E12850" s="3"/>
    </row>
    <row r="12851" spans="5:5">
      <c r="E12851" s="3"/>
    </row>
    <row r="12852" spans="5:5">
      <c r="E12852" s="3"/>
    </row>
    <row r="12853" spans="5:5">
      <c r="E12853" s="3"/>
    </row>
    <row r="12854" spans="5:5">
      <c r="E12854" s="3"/>
    </row>
    <row r="12855" spans="5:5">
      <c r="E12855" s="3"/>
    </row>
    <row r="12856" spans="5:5">
      <c r="E12856" s="3"/>
    </row>
    <row r="12857" spans="5:5">
      <c r="E12857" s="3"/>
    </row>
    <row r="12858" spans="5:5">
      <c r="E12858" s="3"/>
    </row>
    <row r="12859" spans="5:5">
      <c r="E12859" s="3"/>
    </row>
    <row r="12860" spans="5:5">
      <c r="E12860" s="3"/>
    </row>
    <row r="12861" spans="5:5">
      <c r="E12861" s="3"/>
    </row>
    <row r="12862" spans="5:5">
      <c r="E12862" s="3"/>
    </row>
    <row r="12863" spans="5:5">
      <c r="E12863" s="3"/>
    </row>
    <row r="12864" spans="5:5">
      <c r="E12864" s="3"/>
    </row>
    <row r="12865" spans="5:5">
      <c r="E12865" s="3"/>
    </row>
    <row r="12866" spans="5:5">
      <c r="E12866" s="3"/>
    </row>
    <row r="12867" spans="5:5">
      <c r="E12867" s="3"/>
    </row>
    <row r="12868" spans="5:5">
      <c r="E12868" s="3"/>
    </row>
    <row r="12869" spans="5:5">
      <c r="E12869" s="3"/>
    </row>
    <row r="12870" spans="5:5">
      <c r="E12870" s="3"/>
    </row>
    <row r="12871" spans="5:5">
      <c r="E12871" s="3"/>
    </row>
    <row r="12872" spans="5:5">
      <c r="E12872" s="3"/>
    </row>
    <row r="12873" spans="5:5">
      <c r="E12873" s="3"/>
    </row>
    <row r="12874" spans="5:5">
      <c r="E12874" s="3"/>
    </row>
    <row r="12875" spans="5:5">
      <c r="E12875" s="3"/>
    </row>
    <row r="12876" spans="5:5">
      <c r="E12876" s="3"/>
    </row>
    <row r="12877" spans="5:5">
      <c r="E12877" s="3"/>
    </row>
    <row r="12878" spans="5:5">
      <c r="E12878" s="3"/>
    </row>
    <row r="12879" spans="5:5">
      <c r="E12879" s="3"/>
    </row>
    <row r="12880" spans="5:5">
      <c r="E12880" s="3"/>
    </row>
    <row r="12881" spans="5:5">
      <c r="E12881" s="3"/>
    </row>
    <row r="12882" spans="5:5">
      <c r="E12882" s="3"/>
    </row>
    <row r="12883" spans="5:5">
      <c r="E12883" s="3"/>
    </row>
    <row r="12884" spans="5:5">
      <c r="E12884" s="3"/>
    </row>
    <row r="12885" spans="5:5">
      <c r="E12885" s="3"/>
    </row>
    <row r="12886" spans="5:5">
      <c r="E12886" s="3"/>
    </row>
    <row r="12887" spans="5:5">
      <c r="E12887" s="3"/>
    </row>
    <row r="12888" spans="5:5">
      <c r="E12888" s="3"/>
    </row>
    <row r="12889" spans="5:5">
      <c r="E12889" s="3"/>
    </row>
    <row r="12890" spans="5:5">
      <c r="E12890" s="3"/>
    </row>
    <row r="12891" spans="5:5">
      <c r="E12891" s="3"/>
    </row>
    <row r="12892" spans="5:5">
      <c r="E12892" s="3"/>
    </row>
    <row r="12893" spans="5:5">
      <c r="E12893" s="3"/>
    </row>
    <row r="12894" spans="5:5">
      <c r="E12894" s="3"/>
    </row>
    <row r="12895" spans="5:5">
      <c r="E12895" s="3"/>
    </row>
    <row r="12896" spans="5:5">
      <c r="E12896" s="3"/>
    </row>
    <row r="12897" spans="5:5">
      <c r="E12897" s="3"/>
    </row>
    <row r="12898" spans="5:5">
      <c r="E12898" s="3"/>
    </row>
    <row r="12899" spans="5:5">
      <c r="E12899" s="3"/>
    </row>
    <row r="12900" spans="5:5">
      <c r="E12900" s="3"/>
    </row>
    <row r="12901" spans="5:5">
      <c r="E12901" s="3"/>
    </row>
    <row r="12902" spans="5:5">
      <c r="E12902" s="3"/>
    </row>
    <row r="12903" spans="5:5">
      <c r="E12903" s="3"/>
    </row>
    <row r="12904" spans="5:5">
      <c r="E12904" s="3"/>
    </row>
    <row r="12905" spans="5:5">
      <c r="E12905" s="3"/>
    </row>
    <row r="12906" spans="5:5">
      <c r="E12906" s="3"/>
    </row>
    <row r="12907" spans="5:5">
      <c r="E12907" s="3"/>
    </row>
    <row r="12908" spans="5:5">
      <c r="E12908" s="3"/>
    </row>
    <row r="12909" spans="5:5">
      <c r="E12909" s="3"/>
    </row>
    <row r="12910" spans="5:5">
      <c r="E12910" s="3"/>
    </row>
    <row r="12911" spans="5:5">
      <c r="E12911" s="3"/>
    </row>
    <row r="12912" spans="5:5">
      <c r="E12912" s="3"/>
    </row>
    <row r="12913" spans="5:5">
      <c r="E12913" s="3"/>
    </row>
    <row r="12914" spans="5:5">
      <c r="E12914" s="3"/>
    </row>
    <row r="12915" spans="5:5">
      <c r="E12915" s="3"/>
    </row>
    <row r="12916" spans="5:5">
      <c r="E12916" s="3"/>
    </row>
    <row r="12917" spans="5:5">
      <c r="E12917" s="3"/>
    </row>
    <row r="12918" spans="5:5">
      <c r="E12918" s="3"/>
    </row>
    <row r="12919" spans="5:5">
      <c r="E12919" s="3"/>
    </row>
    <row r="12920" spans="5:5">
      <c r="E12920" s="3"/>
    </row>
    <row r="12921" spans="5:5">
      <c r="E12921" s="3"/>
    </row>
    <row r="12922" spans="5:5">
      <c r="E12922" s="3"/>
    </row>
    <row r="12923" spans="5:5">
      <c r="E12923" s="3"/>
    </row>
    <row r="12924" spans="5:5">
      <c r="E12924" s="3"/>
    </row>
    <row r="12925" spans="5:5">
      <c r="E12925" s="3"/>
    </row>
    <row r="12926" spans="5:5">
      <c r="E12926" s="3"/>
    </row>
    <row r="12927" spans="5:5">
      <c r="E12927" s="3"/>
    </row>
    <row r="12928" spans="5:5">
      <c r="E12928" s="3"/>
    </row>
    <row r="12929" spans="5:5">
      <c r="E12929" s="3"/>
    </row>
    <row r="12930" spans="5:5">
      <c r="E12930" s="3"/>
    </row>
    <row r="12931" spans="5:5">
      <c r="E12931" s="3"/>
    </row>
    <row r="12932" spans="5:5">
      <c r="E12932" s="3"/>
    </row>
    <row r="12933" spans="5:5">
      <c r="E12933" s="3"/>
    </row>
    <row r="12934" spans="5:5">
      <c r="E12934" s="3"/>
    </row>
    <row r="12935" spans="5:5">
      <c r="E12935" s="3"/>
    </row>
    <row r="12936" spans="5:5">
      <c r="E12936" s="3"/>
    </row>
    <row r="12937" spans="5:5">
      <c r="E12937" s="3"/>
    </row>
    <row r="12938" spans="5:5">
      <c r="E12938" s="3"/>
    </row>
    <row r="12939" spans="5:5">
      <c r="E12939" s="3"/>
    </row>
    <row r="12940" spans="5:5">
      <c r="E12940" s="3"/>
    </row>
    <row r="12941" spans="5:5">
      <c r="E12941" s="3"/>
    </row>
    <row r="12942" spans="5:5">
      <c r="E12942" s="3"/>
    </row>
    <row r="12943" spans="5:5">
      <c r="E12943" s="3"/>
    </row>
    <row r="12944" spans="5:5">
      <c r="E12944" s="3"/>
    </row>
    <row r="12945" spans="5:5">
      <c r="E12945" s="3"/>
    </row>
    <row r="12946" spans="5:5">
      <c r="E12946" s="3"/>
    </row>
    <row r="12947" spans="5:5">
      <c r="E12947" s="3"/>
    </row>
    <row r="12948" spans="5:5">
      <c r="E12948" s="3"/>
    </row>
    <row r="12949" spans="5:5">
      <c r="E12949" s="3"/>
    </row>
    <row r="12950" spans="5:5">
      <c r="E12950" s="3"/>
    </row>
    <row r="12951" spans="5:5">
      <c r="E12951" s="3"/>
    </row>
    <row r="12952" spans="5:5">
      <c r="E12952" s="3"/>
    </row>
    <row r="12953" spans="5:5">
      <c r="E12953" s="3"/>
    </row>
    <row r="12954" spans="5:5">
      <c r="E12954" s="3"/>
    </row>
    <row r="12955" spans="5:5">
      <c r="E12955" s="3"/>
    </row>
    <row r="12956" spans="5:5">
      <c r="E12956" s="3"/>
    </row>
    <row r="12957" spans="5:5">
      <c r="E12957" s="3"/>
    </row>
    <row r="12958" spans="5:5">
      <c r="E12958" s="3"/>
    </row>
    <row r="12959" spans="5:5">
      <c r="E12959" s="3"/>
    </row>
    <row r="12960" spans="5:5">
      <c r="E12960" s="3"/>
    </row>
    <row r="12961" spans="5:5">
      <c r="E12961" s="3"/>
    </row>
    <row r="12962" spans="5:5">
      <c r="E12962" s="3"/>
    </row>
    <row r="12963" spans="5:5">
      <c r="E12963" s="3"/>
    </row>
    <row r="12964" spans="5:5">
      <c r="E12964" s="3"/>
    </row>
    <row r="12965" spans="5:5">
      <c r="E12965" s="3"/>
    </row>
    <row r="12966" spans="5:5">
      <c r="E12966" s="3"/>
    </row>
    <row r="12967" spans="5:5">
      <c r="E12967" s="3"/>
    </row>
    <row r="12968" spans="5:5">
      <c r="E12968" s="3"/>
    </row>
    <row r="12969" spans="5:5">
      <c r="E12969" s="3"/>
    </row>
    <row r="12970" spans="5:5">
      <c r="E12970" s="3"/>
    </row>
    <row r="12971" spans="5:5">
      <c r="E12971" s="3"/>
    </row>
    <row r="12972" spans="5:5">
      <c r="E12972" s="3"/>
    </row>
    <row r="12973" spans="5:5">
      <c r="E12973" s="3"/>
    </row>
    <row r="12974" spans="5:5">
      <c r="E12974" s="3"/>
    </row>
    <row r="12975" spans="5:5">
      <c r="E12975" s="3"/>
    </row>
    <row r="12976" spans="5:5">
      <c r="E12976" s="3"/>
    </row>
    <row r="12977" spans="5:5">
      <c r="E12977" s="3"/>
    </row>
    <row r="12978" spans="5:5">
      <c r="E12978" s="3"/>
    </row>
    <row r="12979" spans="5:5">
      <c r="E12979" s="3"/>
    </row>
    <row r="12980" spans="5:5">
      <c r="E12980" s="3"/>
    </row>
    <row r="12981" spans="5:5">
      <c r="E12981" s="3"/>
    </row>
    <row r="12982" spans="5:5">
      <c r="E12982" s="3"/>
    </row>
    <row r="12983" spans="5:5">
      <c r="E12983" s="3"/>
    </row>
    <row r="12984" spans="5:5">
      <c r="E12984" s="3"/>
    </row>
    <row r="12985" spans="5:5">
      <c r="E12985" s="3"/>
    </row>
    <row r="12986" spans="5:5">
      <c r="E12986" s="3"/>
    </row>
    <row r="12987" spans="5:5">
      <c r="E12987" s="3"/>
    </row>
    <row r="12988" spans="5:5">
      <c r="E12988" s="3"/>
    </row>
    <row r="12989" spans="5:5">
      <c r="E12989" s="3"/>
    </row>
    <row r="12990" spans="5:5">
      <c r="E12990" s="3"/>
    </row>
    <row r="12991" spans="5:5">
      <c r="E12991" s="3"/>
    </row>
    <row r="12992" spans="5:5">
      <c r="E12992" s="3"/>
    </row>
    <row r="12993" spans="5:5">
      <c r="E12993" s="3"/>
    </row>
    <row r="12994" spans="5:5">
      <c r="E12994" s="3"/>
    </row>
    <row r="12995" spans="5:5">
      <c r="E12995" s="3"/>
    </row>
    <row r="12996" spans="5:5">
      <c r="E12996" s="3"/>
    </row>
    <row r="12997" spans="5:5">
      <c r="E12997" s="3"/>
    </row>
    <row r="12998" spans="5:5">
      <c r="E12998" s="3"/>
    </row>
    <row r="12999" spans="5:5">
      <c r="E12999" s="3"/>
    </row>
    <row r="13000" spans="5:5">
      <c r="E13000" s="3"/>
    </row>
    <row r="13001" spans="5:5">
      <c r="E13001" s="3"/>
    </row>
    <row r="13002" spans="5:5">
      <c r="E13002" s="3"/>
    </row>
    <row r="13003" spans="5:5">
      <c r="E13003" s="3"/>
    </row>
    <row r="13004" spans="5:5">
      <c r="E13004" s="3"/>
    </row>
    <row r="13005" spans="5:5">
      <c r="E13005" s="3"/>
    </row>
    <row r="13006" spans="5:5">
      <c r="E13006" s="3"/>
    </row>
    <row r="13007" spans="5:5">
      <c r="E13007" s="3"/>
    </row>
    <row r="13008" spans="5:5">
      <c r="E13008" s="3"/>
    </row>
    <row r="13009" spans="5:5">
      <c r="E13009" s="3"/>
    </row>
    <row r="13010" spans="5:5">
      <c r="E13010" s="3"/>
    </row>
    <row r="13011" spans="5:5">
      <c r="E13011" s="3"/>
    </row>
    <row r="13012" spans="5:5">
      <c r="E13012" s="3"/>
    </row>
    <row r="13013" spans="5:5">
      <c r="E13013" s="3"/>
    </row>
    <row r="13014" spans="5:5">
      <c r="E13014" s="3"/>
    </row>
    <row r="13015" spans="5:5">
      <c r="E13015" s="3"/>
    </row>
    <row r="13016" spans="5:5">
      <c r="E13016" s="3"/>
    </row>
    <row r="13017" spans="5:5">
      <c r="E13017" s="3"/>
    </row>
    <row r="13018" spans="5:5">
      <c r="E13018" s="3"/>
    </row>
    <row r="13019" spans="5:5">
      <c r="E13019" s="3"/>
    </row>
    <row r="13020" spans="5:5">
      <c r="E13020" s="3"/>
    </row>
    <row r="13021" spans="5:5">
      <c r="E13021" s="3"/>
    </row>
    <row r="13022" spans="5:5">
      <c r="E13022" s="3"/>
    </row>
    <row r="13023" spans="5:5">
      <c r="E13023" s="3"/>
    </row>
    <row r="13024" spans="5:5">
      <c r="E13024" s="3"/>
    </row>
    <row r="13025" spans="5:5">
      <c r="E13025" s="3"/>
    </row>
    <row r="13026" spans="5:5">
      <c r="E13026" s="3"/>
    </row>
    <row r="13027" spans="5:5">
      <c r="E13027" s="3"/>
    </row>
    <row r="13028" spans="5:5">
      <c r="E13028" s="3"/>
    </row>
    <row r="13029" spans="5:5">
      <c r="E13029" s="3"/>
    </row>
    <row r="13030" spans="5:5">
      <c r="E13030" s="3"/>
    </row>
    <row r="13031" spans="5:5">
      <c r="E13031" s="3"/>
    </row>
    <row r="13032" spans="5:5">
      <c r="E13032" s="3"/>
    </row>
    <row r="13033" spans="5:5">
      <c r="E13033" s="3"/>
    </row>
    <row r="13034" spans="5:5">
      <c r="E13034" s="3"/>
    </row>
    <row r="13035" spans="5:5">
      <c r="E13035" s="3"/>
    </row>
    <row r="13036" spans="5:5">
      <c r="E13036" s="3"/>
    </row>
    <row r="13037" spans="5:5">
      <c r="E13037" s="3"/>
    </row>
    <row r="13038" spans="5:5">
      <c r="E13038" s="3"/>
    </row>
    <row r="13039" spans="5:5">
      <c r="E13039" s="3"/>
    </row>
    <row r="13040" spans="5:5">
      <c r="E13040" s="3"/>
    </row>
    <row r="13041" spans="5:5">
      <c r="E13041" s="3"/>
    </row>
    <row r="13042" spans="5:5">
      <c r="E13042" s="3"/>
    </row>
    <row r="13043" spans="5:5">
      <c r="E13043" s="3"/>
    </row>
    <row r="13044" spans="5:5">
      <c r="E13044" s="3"/>
    </row>
    <row r="13045" spans="5:5">
      <c r="E13045" s="3"/>
    </row>
    <row r="13046" spans="5:5">
      <c r="E13046" s="3"/>
    </row>
    <row r="13047" spans="5:5">
      <c r="E13047" s="3"/>
    </row>
    <row r="13048" spans="5:5">
      <c r="E13048" s="3"/>
    </row>
    <row r="13049" spans="5:5">
      <c r="E13049" s="3"/>
    </row>
    <row r="13050" spans="5:5">
      <c r="E13050" s="3"/>
    </row>
    <row r="13051" spans="5:5">
      <c r="E13051" s="3"/>
    </row>
    <row r="13052" spans="5:5">
      <c r="E13052" s="3"/>
    </row>
    <row r="13053" spans="5:5">
      <c r="E13053" s="3"/>
    </row>
    <row r="13054" spans="5:5">
      <c r="E13054" s="3"/>
    </row>
    <row r="13055" spans="5:5">
      <c r="E13055" s="3"/>
    </row>
    <row r="13056" spans="5:5">
      <c r="E13056" s="3"/>
    </row>
    <row r="13057" spans="5:5">
      <c r="E13057" s="3"/>
    </row>
    <row r="13058" spans="5:5">
      <c r="E13058" s="3"/>
    </row>
    <row r="13059" spans="5:5">
      <c r="E13059" s="3"/>
    </row>
    <row r="13060" spans="5:5">
      <c r="E13060" s="3"/>
    </row>
    <row r="13061" spans="5:5">
      <c r="E13061" s="3"/>
    </row>
    <row r="13062" spans="5:5">
      <c r="E13062" s="3"/>
    </row>
    <row r="13063" spans="5:5">
      <c r="E13063" s="3"/>
    </row>
    <row r="13064" spans="5:5">
      <c r="E13064" s="3"/>
    </row>
    <row r="13065" spans="5:5">
      <c r="E13065" s="3"/>
    </row>
    <row r="13066" spans="5:5">
      <c r="E13066" s="3"/>
    </row>
    <row r="13067" spans="5:5">
      <c r="E13067" s="3"/>
    </row>
    <row r="13068" spans="5:5">
      <c r="E13068" s="3"/>
    </row>
    <row r="13069" spans="5:5">
      <c r="E13069" s="3"/>
    </row>
    <row r="13070" spans="5:5">
      <c r="E13070" s="3"/>
    </row>
    <row r="13071" spans="5:5">
      <c r="E13071" s="3"/>
    </row>
    <row r="13072" spans="5:5">
      <c r="E13072" s="3"/>
    </row>
    <row r="13073" spans="5:5">
      <c r="E13073" s="3"/>
    </row>
    <row r="13074" spans="5:5">
      <c r="E13074" s="3"/>
    </row>
    <row r="13075" spans="5:5">
      <c r="E13075" s="3"/>
    </row>
    <row r="13076" spans="5:5">
      <c r="E13076" s="3"/>
    </row>
    <row r="13077" spans="5:5">
      <c r="E13077" s="3"/>
    </row>
    <row r="13078" spans="5:5">
      <c r="E13078" s="3"/>
    </row>
    <row r="13079" spans="5:5">
      <c r="E13079" s="3"/>
    </row>
    <row r="13080" spans="5:5">
      <c r="E13080" s="3"/>
    </row>
    <row r="13081" spans="5:5">
      <c r="E13081" s="3"/>
    </row>
    <row r="13082" spans="5:5">
      <c r="E13082" s="3"/>
    </row>
    <row r="13083" spans="5:5">
      <c r="E13083" s="3"/>
    </row>
    <row r="13084" spans="5:5">
      <c r="E13084" s="3"/>
    </row>
    <row r="13085" spans="5:5">
      <c r="E13085" s="3"/>
    </row>
    <row r="13086" spans="5:5">
      <c r="E13086" s="3"/>
    </row>
    <row r="13087" spans="5:5">
      <c r="E13087" s="3"/>
    </row>
    <row r="13088" spans="5:5">
      <c r="E13088" s="3"/>
    </row>
    <row r="13089" spans="5:5">
      <c r="E13089" s="3"/>
    </row>
    <row r="13090" spans="5:5">
      <c r="E13090" s="3"/>
    </row>
    <row r="13091" spans="5:5">
      <c r="E13091" s="3"/>
    </row>
    <row r="13092" spans="5:5">
      <c r="E13092" s="3"/>
    </row>
    <row r="13093" spans="5:5">
      <c r="E13093" s="3"/>
    </row>
    <row r="13094" spans="5:5">
      <c r="E13094" s="3"/>
    </row>
    <row r="13095" spans="5:5">
      <c r="E13095" s="3"/>
    </row>
    <row r="13096" spans="5:5">
      <c r="E13096" s="3"/>
    </row>
    <row r="13097" spans="5:5">
      <c r="E13097" s="3"/>
    </row>
    <row r="13098" spans="5:5">
      <c r="E13098" s="3"/>
    </row>
    <row r="13099" spans="5:5">
      <c r="E13099" s="3"/>
    </row>
    <row r="13100" spans="5:5">
      <c r="E13100" s="3"/>
    </row>
    <row r="13101" spans="5:5">
      <c r="E13101" s="3"/>
    </row>
    <row r="13102" spans="5:5">
      <c r="E13102" s="3"/>
    </row>
    <row r="13103" spans="5:5">
      <c r="E13103" s="3"/>
    </row>
    <row r="13104" spans="5:5">
      <c r="E13104" s="3"/>
    </row>
    <row r="13105" spans="5:5">
      <c r="E13105" s="3"/>
    </row>
    <row r="13106" spans="5:5">
      <c r="E13106" s="3"/>
    </row>
    <row r="13107" spans="5:5">
      <c r="E13107" s="3"/>
    </row>
    <row r="13108" spans="5:5">
      <c r="E13108" s="3"/>
    </row>
    <row r="13109" spans="5:5">
      <c r="E13109" s="3"/>
    </row>
    <row r="13110" spans="5:5">
      <c r="E13110" s="3"/>
    </row>
    <row r="13111" spans="5:5">
      <c r="E13111" s="3"/>
    </row>
    <row r="13112" spans="5:5">
      <c r="E13112" s="3"/>
    </row>
    <row r="13113" spans="5:5">
      <c r="E13113" s="3"/>
    </row>
    <row r="13114" spans="5:5">
      <c r="E13114" s="3"/>
    </row>
    <row r="13115" spans="5:5">
      <c r="E13115" s="3"/>
    </row>
    <row r="13116" spans="5:5">
      <c r="E13116" s="3"/>
    </row>
    <row r="13117" spans="5:5">
      <c r="E13117" s="3"/>
    </row>
    <row r="13118" spans="5:5">
      <c r="E13118" s="3"/>
    </row>
    <row r="13119" spans="5:5">
      <c r="E13119" s="3"/>
    </row>
    <row r="13120" spans="5:5">
      <c r="E13120" s="3"/>
    </row>
    <row r="13121" spans="5:5">
      <c r="E13121" s="3"/>
    </row>
    <row r="13122" spans="5:5">
      <c r="E13122" s="3"/>
    </row>
    <row r="13123" spans="5:5">
      <c r="E13123" s="3"/>
    </row>
    <row r="13124" spans="5:5">
      <c r="E13124" s="3"/>
    </row>
    <row r="13125" spans="5:5">
      <c r="E13125" s="3"/>
    </row>
    <row r="13126" spans="5:5">
      <c r="E13126" s="3"/>
    </row>
    <row r="13127" spans="5:5">
      <c r="E13127" s="3"/>
    </row>
    <row r="13128" spans="5:5">
      <c r="E13128" s="3"/>
    </row>
    <row r="13129" spans="5:5">
      <c r="E13129" s="3"/>
    </row>
    <row r="13130" spans="5:5">
      <c r="E13130" s="3"/>
    </row>
    <row r="13131" spans="5:5">
      <c r="E13131" s="3"/>
    </row>
    <row r="13132" spans="5:5">
      <c r="E13132" s="3"/>
    </row>
    <row r="13133" spans="5:5">
      <c r="E13133" s="3"/>
    </row>
    <row r="13134" spans="5:5">
      <c r="E13134" s="3"/>
    </row>
    <row r="13135" spans="5:5">
      <c r="E13135" s="3"/>
    </row>
    <row r="13136" spans="5:5">
      <c r="E13136" s="3"/>
    </row>
    <row r="13137" spans="5:5">
      <c r="E13137" s="3"/>
    </row>
    <row r="13138" spans="5:5">
      <c r="E13138" s="3"/>
    </row>
    <row r="13139" spans="5:5">
      <c r="E13139" s="3"/>
    </row>
    <row r="13140" spans="5:5">
      <c r="E13140" s="3"/>
    </row>
    <row r="13141" spans="5:5">
      <c r="E13141" s="3"/>
    </row>
    <row r="13142" spans="5:5">
      <c r="E13142" s="3"/>
    </row>
    <row r="13143" spans="5:5">
      <c r="E13143" s="3"/>
    </row>
    <row r="13144" spans="5:5">
      <c r="E13144" s="3"/>
    </row>
    <row r="13145" spans="5:5">
      <c r="E13145" s="3"/>
    </row>
    <row r="13146" spans="5:5">
      <c r="E13146" s="3"/>
    </row>
    <row r="13147" spans="5:5">
      <c r="E13147" s="3"/>
    </row>
    <row r="13148" spans="5:5">
      <c r="E13148" s="3"/>
    </row>
    <row r="13149" spans="5:5">
      <c r="E13149" s="3"/>
    </row>
    <row r="13150" spans="5:5">
      <c r="E13150" s="3"/>
    </row>
    <row r="13151" spans="5:5">
      <c r="E13151" s="3"/>
    </row>
    <row r="13152" spans="5:5">
      <c r="E13152" s="3"/>
    </row>
    <row r="13153" spans="5:5">
      <c r="E13153" s="3"/>
    </row>
    <row r="13154" spans="5:5">
      <c r="E13154" s="3"/>
    </row>
    <row r="13155" spans="5:5">
      <c r="E13155" s="3"/>
    </row>
    <row r="13156" spans="5:5">
      <c r="E13156" s="3"/>
    </row>
    <row r="13157" spans="5:5">
      <c r="E13157" s="3"/>
    </row>
    <row r="13158" spans="5:5">
      <c r="E13158" s="3"/>
    </row>
    <row r="13159" spans="5:5">
      <c r="E13159" s="3"/>
    </row>
    <row r="13160" spans="5:5">
      <c r="E13160" s="3"/>
    </row>
    <row r="13161" spans="5:5">
      <c r="E13161" s="3"/>
    </row>
    <row r="13162" spans="5:5">
      <c r="E13162" s="3"/>
    </row>
    <row r="13163" spans="5:5">
      <c r="E13163" s="3"/>
    </row>
    <row r="13164" spans="5:5">
      <c r="E13164" s="3"/>
    </row>
    <row r="13165" spans="5:5">
      <c r="E13165" s="3"/>
    </row>
    <row r="13166" spans="5:5">
      <c r="E13166" s="3"/>
    </row>
    <row r="13167" spans="5:5">
      <c r="E13167" s="3"/>
    </row>
    <row r="13168" spans="5:5">
      <c r="E13168" s="3"/>
    </row>
    <row r="13169" spans="5:5">
      <c r="E13169" s="3"/>
    </row>
    <row r="13170" spans="5:5">
      <c r="E13170" s="3"/>
    </row>
    <row r="13171" spans="5:5">
      <c r="E13171" s="3"/>
    </row>
    <row r="13172" spans="5:5">
      <c r="E13172" s="3"/>
    </row>
    <row r="13173" spans="5:5">
      <c r="E13173" s="3"/>
    </row>
    <row r="13174" spans="5:5">
      <c r="E13174" s="3"/>
    </row>
    <row r="13175" spans="5:5">
      <c r="E13175" s="3"/>
    </row>
    <row r="13176" spans="5:5">
      <c r="E13176" s="3"/>
    </row>
    <row r="13177" spans="5:5">
      <c r="E13177" s="3"/>
    </row>
    <row r="13178" spans="5:5">
      <c r="E13178" s="3"/>
    </row>
    <row r="13179" spans="5:5">
      <c r="E13179" s="3"/>
    </row>
    <row r="13180" spans="5:5">
      <c r="E13180" s="3"/>
    </row>
    <row r="13181" spans="5:5">
      <c r="E13181" s="3"/>
    </row>
    <row r="13182" spans="5:5">
      <c r="E13182" s="3"/>
    </row>
    <row r="13183" spans="5:5">
      <c r="E13183" s="3"/>
    </row>
    <row r="13184" spans="5:5">
      <c r="E13184" s="3"/>
    </row>
    <row r="13185" spans="5:5">
      <c r="E13185" s="3"/>
    </row>
    <row r="13186" spans="5:5">
      <c r="E13186" s="3"/>
    </row>
    <row r="13187" spans="5:5">
      <c r="E13187" s="3"/>
    </row>
    <row r="13188" spans="5:5">
      <c r="E13188" s="3"/>
    </row>
    <row r="13189" spans="5:5">
      <c r="E13189" s="3"/>
    </row>
    <row r="13190" spans="5:5">
      <c r="E13190" s="3"/>
    </row>
    <row r="13191" spans="5:5">
      <c r="E13191" s="3"/>
    </row>
    <row r="13192" spans="5:5">
      <c r="E13192" s="3"/>
    </row>
    <row r="13193" spans="5:5">
      <c r="E13193" s="3"/>
    </row>
    <row r="13194" spans="5:5">
      <c r="E13194" s="3"/>
    </row>
    <row r="13195" spans="5:5">
      <c r="E13195" s="3"/>
    </row>
    <row r="13196" spans="5:5">
      <c r="E13196" s="3"/>
    </row>
    <row r="13197" spans="5:5">
      <c r="E13197" s="3"/>
    </row>
    <row r="13198" spans="5:5">
      <c r="E13198" s="3"/>
    </row>
    <row r="13199" spans="5:5">
      <c r="E13199" s="3"/>
    </row>
    <row r="13200" spans="5:5">
      <c r="E13200" s="3"/>
    </row>
    <row r="13201" spans="5:5">
      <c r="E13201" s="3"/>
    </row>
    <row r="13202" spans="5:5">
      <c r="E13202" s="3"/>
    </row>
    <row r="13203" spans="5:5">
      <c r="E13203" s="3"/>
    </row>
    <row r="13204" spans="5:5">
      <c r="E13204" s="3"/>
    </row>
    <row r="13205" spans="5:5">
      <c r="E13205" s="3"/>
    </row>
    <row r="13206" spans="5:5">
      <c r="E13206" s="3"/>
    </row>
    <row r="13207" spans="5:5">
      <c r="E13207" s="3"/>
    </row>
    <row r="13208" spans="5:5">
      <c r="E13208" s="3"/>
    </row>
    <row r="13209" spans="5:5">
      <c r="E13209" s="3"/>
    </row>
    <row r="13210" spans="5:5">
      <c r="E13210" s="3"/>
    </row>
    <row r="13211" spans="5:5">
      <c r="E13211" s="3"/>
    </row>
    <row r="13212" spans="5:5">
      <c r="E13212" s="3"/>
    </row>
    <row r="13213" spans="5:5">
      <c r="E13213" s="3"/>
    </row>
    <row r="13214" spans="5:5">
      <c r="E13214" s="3"/>
    </row>
    <row r="13215" spans="5:5">
      <c r="E13215" s="3"/>
    </row>
    <row r="13216" spans="5:5">
      <c r="E13216" s="3"/>
    </row>
    <row r="13217" spans="5:5">
      <c r="E13217" s="3"/>
    </row>
    <row r="13218" spans="5:5">
      <c r="E13218" s="3"/>
    </row>
    <row r="13219" spans="5:5">
      <c r="E13219" s="3"/>
    </row>
    <row r="13220" spans="5:5">
      <c r="E13220" s="3"/>
    </row>
    <row r="13221" spans="5:5">
      <c r="E13221" s="3"/>
    </row>
    <row r="13222" spans="5:5">
      <c r="E13222" s="3"/>
    </row>
    <row r="13223" spans="5:5">
      <c r="E13223" s="3"/>
    </row>
    <row r="13224" spans="5:5">
      <c r="E13224" s="3"/>
    </row>
    <row r="13225" spans="5:5">
      <c r="E13225" s="3"/>
    </row>
    <row r="13226" spans="5:5">
      <c r="E13226" s="3"/>
    </row>
    <row r="13227" spans="5:5">
      <c r="E13227" s="3"/>
    </row>
    <row r="13228" spans="5:5">
      <c r="E13228" s="3"/>
    </row>
    <row r="13229" spans="5:5">
      <c r="E13229" s="3"/>
    </row>
    <row r="13230" spans="5:5">
      <c r="E13230" s="3"/>
    </row>
    <row r="13231" spans="5:5">
      <c r="E13231" s="3"/>
    </row>
    <row r="13232" spans="5:5">
      <c r="E13232" s="3"/>
    </row>
    <row r="13233" spans="5:5">
      <c r="E13233" s="3"/>
    </row>
    <row r="13234" spans="5:5">
      <c r="E13234" s="3"/>
    </row>
    <row r="13235" spans="5:5">
      <c r="E13235" s="3"/>
    </row>
    <row r="13236" spans="5:5">
      <c r="E13236" s="3"/>
    </row>
    <row r="13237" spans="5:5">
      <c r="E13237" s="3"/>
    </row>
    <row r="13238" spans="5:5">
      <c r="E13238" s="3"/>
    </row>
    <row r="13239" spans="5:5">
      <c r="E13239" s="3"/>
    </row>
    <row r="13240" spans="5:5">
      <c r="E13240" s="3"/>
    </row>
    <row r="13241" spans="5:5">
      <c r="E13241" s="3"/>
    </row>
    <row r="13242" spans="5:5">
      <c r="E13242" s="3"/>
    </row>
    <row r="13243" spans="5:5">
      <c r="E13243" s="3"/>
    </row>
    <row r="13244" spans="5:5">
      <c r="E13244" s="3"/>
    </row>
    <row r="13245" spans="5:5">
      <c r="E13245" s="3"/>
    </row>
    <row r="13246" spans="5:5">
      <c r="E13246" s="3"/>
    </row>
    <row r="13247" spans="5:5">
      <c r="E13247" s="3"/>
    </row>
    <row r="13248" spans="5:5">
      <c r="E13248" s="3"/>
    </row>
    <row r="13249" spans="5:5">
      <c r="E13249" s="3"/>
    </row>
    <row r="13250" spans="5:5">
      <c r="E13250" s="3"/>
    </row>
    <row r="13251" spans="5:5">
      <c r="E13251" s="3"/>
    </row>
    <row r="13252" spans="5:5">
      <c r="E13252" s="3"/>
    </row>
    <row r="13253" spans="5:5">
      <c r="E13253" s="3"/>
    </row>
    <row r="13254" spans="5:5">
      <c r="E13254" s="3"/>
    </row>
    <row r="13255" spans="5:5">
      <c r="E13255" s="3"/>
    </row>
    <row r="13256" spans="5:5">
      <c r="E13256" s="3"/>
    </row>
    <row r="13257" spans="5:5">
      <c r="E13257" s="3"/>
    </row>
    <row r="13258" spans="5:5">
      <c r="E13258" s="3"/>
    </row>
    <row r="13259" spans="5:5">
      <c r="E13259" s="3"/>
    </row>
    <row r="13260" spans="5:5">
      <c r="E13260" s="3"/>
    </row>
    <row r="13261" spans="5:5">
      <c r="E13261" s="3"/>
    </row>
    <row r="13262" spans="5:5">
      <c r="E13262" s="3"/>
    </row>
    <row r="13263" spans="5:5">
      <c r="E13263" s="3"/>
    </row>
    <row r="13264" spans="5:5">
      <c r="E13264" s="3"/>
    </row>
    <row r="13265" spans="5:5">
      <c r="E13265" s="3"/>
    </row>
    <row r="13266" spans="5:5">
      <c r="E13266" s="3"/>
    </row>
    <row r="13267" spans="5:5">
      <c r="E13267" s="3"/>
    </row>
    <row r="13268" spans="5:5">
      <c r="E13268" s="3"/>
    </row>
    <row r="13269" spans="5:5">
      <c r="E13269" s="3"/>
    </row>
    <row r="13270" spans="5:5">
      <c r="E13270" s="3"/>
    </row>
    <row r="13271" spans="5:5">
      <c r="E13271" s="3"/>
    </row>
    <row r="13272" spans="5:5">
      <c r="E13272" s="3"/>
    </row>
    <row r="13273" spans="5:5">
      <c r="E13273" s="3"/>
    </row>
    <row r="13274" spans="5:5">
      <c r="E13274" s="3"/>
    </row>
    <row r="13275" spans="5:5">
      <c r="E13275" s="3"/>
    </row>
    <row r="13276" spans="5:5">
      <c r="E13276" s="3"/>
    </row>
    <row r="13277" spans="5:5">
      <c r="E13277" s="3"/>
    </row>
    <row r="13278" spans="5:5">
      <c r="E13278" s="3"/>
    </row>
    <row r="13279" spans="5:5">
      <c r="E13279" s="3"/>
    </row>
    <row r="13280" spans="5:5">
      <c r="E13280" s="3"/>
    </row>
    <row r="13281" spans="5:5">
      <c r="E13281" s="3"/>
    </row>
    <row r="13282" spans="5:5">
      <c r="E13282" s="3"/>
    </row>
    <row r="13283" spans="5:5">
      <c r="E13283" s="3"/>
    </row>
    <row r="13284" spans="5:5">
      <c r="E13284" s="3"/>
    </row>
    <row r="13285" spans="5:5">
      <c r="E13285" s="3"/>
    </row>
    <row r="13286" spans="5:5">
      <c r="E13286" s="3"/>
    </row>
    <row r="13287" spans="5:5">
      <c r="E13287" s="3"/>
    </row>
    <row r="13288" spans="5:5">
      <c r="E13288" s="3"/>
    </row>
    <row r="13289" spans="5:5">
      <c r="E13289" s="3"/>
    </row>
    <row r="13290" spans="5:5">
      <c r="E13290" s="3"/>
    </row>
    <row r="13291" spans="5:5">
      <c r="E13291" s="3"/>
    </row>
    <row r="13292" spans="5:5">
      <c r="E13292" s="3"/>
    </row>
    <row r="13293" spans="5:5">
      <c r="E13293" s="3"/>
    </row>
    <row r="13294" spans="5:5">
      <c r="E13294" s="3"/>
    </row>
    <row r="13295" spans="5:5">
      <c r="E13295" s="3"/>
    </row>
    <row r="13296" spans="5:5">
      <c r="E13296" s="3"/>
    </row>
    <row r="13297" spans="5:5">
      <c r="E13297" s="3"/>
    </row>
    <row r="13298" spans="5:5">
      <c r="E13298" s="3"/>
    </row>
    <row r="13299" spans="5:5">
      <c r="E13299" s="3"/>
    </row>
    <row r="13300" spans="5:5">
      <c r="E13300" s="3"/>
    </row>
    <row r="13301" spans="5:5">
      <c r="E13301" s="3"/>
    </row>
    <row r="13302" spans="5:5">
      <c r="E13302" s="3"/>
    </row>
    <row r="13303" spans="5:5">
      <c r="E13303" s="3"/>
    </row>
    <row r="13304" spans="5:5">
      <c r="E13304" s="3"/>
    </row>
    <row r="13305" spans="5:5">
      <c r="E13305" s="3"/>
    </row>
    <row r="13306" spans="5:5">
      <c r="E13306" s="3"/>
    </row>
    <row r="13307" spans="5:5">
      <c r="E13307" s="3"/>
    </row>
    <row r="13308" spans="5:5">
      <c r="E13308" s="3"/>
    </row>
    <row r="13309" spans="5:5">
      <c r="E13309" s="3"/>
    </row>
    <row r="13310" spans="5:5">
      <c r="E13310" s="3"/>
    </row>
    <row r="13311" spans="5:5">
      <c r="E13311" s="3"/>
    </row>
    <row r="13312" spans="5:5">
      <c r="E13312" s="3"/>
    </row>
    <row r="13313" spans="5:5">
      <c r="E13313" s="3"/>
    </row>
    <row r="13314" spans="5:5">
      <c r="E13314" s="3"/>
    </row>
    <row r="13315" spans="5:5">
      <c r="E13315" s="3"/>
    </row>
    <row r="13316" spans="5:5">
      <c r="E13316" s="3"/>
    </row>
    <row r="13317" spans="5:5">
      <c r="E13317" s="3"/>
    </row>
    <row r="13318" spans="5:5">
      <c r="E13318" s="3"/>
    </row>
    <row r="13319" spans="5:5">
      <c r="E13319" s="3"/>
    </row>
    <row r="13320" spans="5:5">
      <c r="E13320" s="3"/>
    </row>
    <row r="13321" spans="5:5">
      <c r="E13321" s="3"/>
    </row>
    <row r="13322" spans="5:5">
      <c r="E13322" s="3"/>
    </row>
    <row r="13323" spans="5:5">
      <c r="E13323" s="3"/>
    </row>
    <row r="13324" spans="5:5">
      <c r="E13324" s="3"/>
    </row>
    <row r="13325" spans="5:5">
      <c r="E13325" s="3"/>
    </row>
    <row r="13326" spans="5:5">
      <c r="E13326" s="3"/>
    </row>
    <row r="13327" spans="5:5">
      <c r="E13327" s="3"/>
    </row>
    <row r="13328" spans="5:5">
      <c r="E13328" s="3"/>
    </row>
    <row r="13329" spans="5:5">
      <c r="E13329" s="3"/>
    </row>
    <row r="13330" spans="5:5">
      <c r="E13330" s="3"/>
    </row>
    <row r="13331" spans="5:5">
      <c r="E13331" s="3"/>
    </row>
    <row r="13332" spans="5:5">
      <c r="E13332" s="3"/>
    </row>
    <row r="13333" spans="5:5">
      <c r="E13333" s="3"/>
    </row>
    <row r="13334" spans="5:5">
      <c r="E13334" s="3"/>
    </row>
    <row r="13335" spans="5:5">
      <c r="E13335" s="3"/>
    </row>
    <row r="13336" spans="5:5">
      <c r="E13336" s="3"/>
    </row>
    <row r="13337" spans="5:5">
      <c r="E13337" s="3"/>
    </row>
    <row r="13338" spans="5:5">
      <c r="E13338" s="3"/>
    </row>
    <row r="13339" spans="5:5">
      <c r="E13339" s="3"/>
    </row>
    <row r="13340" spans="5:5">
      <c r="E13340" s="3"/>
    </row>
    <row r="13341" spans="5:5">
      <c r="E13341" s="3"/>
    </row>
    <row r="13342" spans="5:5">
      <c r="E13342" s="3"/>
    </row>
    <row r="13343" spans="5:5">
      <c r="E13343" s="3"/>
    </row>
    <row r="13344" spans="5:5">
      <c r="E13344" s="3"/>
    </row>
    <row r="13345" spans="5:5">
      <c r="E13345" s="3"/>
    </row>
    <row r="13346" spans="5:5">
      <c r="E13346" s="3"/>
    </row>
    <row r="13347" spans="5:5">
      <c r="E13347" s="3"/>
    </row>
    <row r="13348" spans="5:5">
      <c r="E13348" s="3"/>
    </row>
    <row r="13349" spans="5:5">
      <c r="E13349" s="3"/>
    </row>
    <row r="13350" spans="5:5">
      <c r="E13350" s="3"/>
    </row>
    <row r="13351" spans="5:5">
      <c r="E13351" s="3"/>
    </row>
    <row r="13352" spans="5:5">
      <c r="E13352" s="3"/>
    </row>
    <row r="13353" spans="5:5">
      <c r="E13353" s="3"/>
    </row>
    <row r="13354" spans="5:5">
      <c r="E13354" s="3"/>
    </row>
    <row r="13355" spans="5:5">
      <c r="E13355" s="3"/>
    </row>
    <row r="13356" spans="5:5">
      <c r="E13356" s="3"/>
    </row>
    <row r="13357" spans="5:5">
      <c r="E13357" s="3"/>
    </row>
    <row r="13358" spans="5:5">
      <c r="E13358" s="3"/>
    </row>
    <row r="13359" spans="5:5">
      <c r="E13359" s="3"/>
    </row>
    <row r="13360" spans="5:5">
      <c r="E13360" s="3"/>
    </row>
    <row r="13361" spans="5:5">
      <c r="E13361" s="3"/>
    </row>
    <row r="13362" spans="5:5">
      <c r="E13362" s="3"/>
    </row>
    <row r="13363" spans="5:5">
      <c r="E13363" s="3"/>
    </row>
    <row r="13364" spans="5:5">
      <c r="E13364" s="3"/>
    </row>
    <row r="13365" spans="5:5">
      <c r="E13365" s="3"/>
    </row>
    <row r="13366" spans="5:5">
      <c r="E13366" s="3"/>
    </row>
    <row r="13367" spans="5:5">
      <c r="E13367" s="3"/>
    </row>
    <row r="13368" spans="5:5">
      <c r="E13368" s="3"/>
    </row>
    <row r="13369" spans="5:5">
      <c r="E13369" s="3"/>
    </row>
    <row r="13370" spans="5:5">
      <c r="E13370" s="3"/>
    </row>
    <row r="13371" spans="5:5">
      <c r="E13371" s="3"/>
    </row>
    <row r="13372" spans="5:5">
      <c r="E13372" s="3"/>
    </row>
    <row r="13373" spans="5:5">
      <c r="E13373" s="3"/>
    </row>
    <row r="13374" spans="5:5">
      <c r="E13374" s="3"/>
    </row>
    <row r="13375" spans="5:5">
      <c r="E13375" s="3"/>
    </row>
    <row r="13376" spans="5:5">
      <c r="E13376" s="3"/>
    </row>
    <row r="13377" spans="5:5">
      <c r="E13377" s="3"/>
    </row>
    <row r="13378" spans="5:5">
      <c r="E13378" s="3"/>
    </row>
    <row r="13379" spans="5:5">
      <c r="E13379" s="3"/>
    </row>
    <row r="13380" spans="5:5">
      <c r="E13380" s="3"/>
    </row>
    <row r="13381" spans="5:5">
      <c r="E13381" s="3"/>
    </row>
    <row r="13382" spans="5:5">
      <c r="E13382" s="3"/>
    </row>
    <row r="13383" spans="5:5">
      <c r="E13383" s="3"/>
    </row>
    <row r="13384" spans="5:5">
      <c r="E13384" s="3"/>
    </row>
    <row r="13385" spans="5:5">
      <c r="E13385" s="3"/>
    </row>
    <row r="13386" spans="5:5">
      <c r="E13386" s="3"/>
    </row>
    <row r="13387" spans="5:5">
      <c r="E13387" s="3"/>
    </row>
    <row r="13388" spans="5:5">
      <c r="E13388" s="3"/>
    </row>
    <row r="13389" spans="5:5">
      <c r="E13389" s="3"/>
    </row>
    <row r="13390" spans="5:5">
      <c r="E13390" s="3"/>
    </row>
    <row r="13391" spans="5:5">
      <c r="E13391" s="3"/>
    </row>
    <row r="13392" spans="5:5">
      <c r="E13392" s="3"/>
    </row>
    <row r="13393" spans="5:5">
      <c r="E13393" s="3"/>
    </row>
    <row r="13394" spans="5:5">
      <c r="E13394" s="3"/>
    </row>
    <row r="13395" spans="5:5">
      <c r="E13395" s="3"/>
    </row>
    <row r="13396" spans="5:5">
      <c r="E13396" s="3"/>
    </row>
    <row r="13397" spans="5:5">
      <c r="E13397" s="3"/>
    </row>
    <row r="13398" spans="5:5">
      <c r="E13398" s="3"/>
    </row>
    <row r="13399" spans="5:5">
      <c r="E13399" s="3"/>
    </row>
    <row r="13400" spans="5:5">
      <c r="E13400" s="3"/>
    </row>
    <row r="13401" spans="5:5">
      <c r="E13401" s="3"/>
    </row>
    <row r="13402" spans="5:5">
      <c r="E13402" s="3"/>
    </row>
    <row r="13403" spans="5:5">
      <c r="E13403" s="3"/>
    </row>
    <row r="13404" spans="5:5">
      <c r="E13404" s="3"/>
    </row>
    <row r="13405" spans="5:5">
      <c r="E13405" s="3"/>
    </row>
    <row r="13406" spans="5:5">
      <c r="E13406" s="3"/>
    </row>
    <row r="13407" spans="5:5">
      <c r="E13407" s="3"/>
    </row>
    <row r="13408" spans="5:5">
      <c r="E13408" s="3"/>
    </row>
    <row r="13409" spans="5:5">
      <c r="E13409" s="3"/>
    </row>
    <row r="13410" spans="5:5">
      <c r="E13410" s="3"/>
    </row>
    <row r="13411" spans="5:5">
      <c r="E13411" s="3"/>
    </row>
    <row r="13412" spans="5:5">
      <c r="E13412" s="3"/>
    </row>
    <row r="13413" spans="5:5">
      <c r="E13413" s="3"/>
    </row>
    <row r="13414" spans="5:5">
      <c r="E13414" s="3"/>
    </row>
    <row r="13415" spans="5:5">
      <c r="E13415" s="3"/>
    </row>
    <row r="13416" spans="5:5">
      <c r="E13416" s="3"/>
    </row>
    <row r="13417" spans="5:5">
      <c r="E13417" s="3"/>
    </row>
    <row r="13418" spans="5:5">
      <c r="E13418" s="3"/>
    </row>
    <row r="13419" spans="5:5">
      <c r="E13419" s="3"/>
    </row>
    <row r="13420" spans="5:5">
      <c r="E13420" s="3"/>
    </row>
    <row r="13421" spans="5:5">
      <c r="E13421" s="3"/>
    </row>
    <row r="13422" spans="5:5">
      <c r="E13422" s="3"/>
    </row>
    <row r="13423" spans="5:5">
      <c r="E13423" s="3"/>
    </row>
    <row r="13424" spans="5:5">
      <c r="E13424" s="3"/>
    </row>
    <row r="13425" spans="5:5">
      <c r="E13425" s="3"/>
    </row>
    <row r="13426" spans="5:5">
      <c r="E13426" s="3"/>
    </row>
    <row r="13427" spans="5:5">
      <c r="E13427" s="3"/>
    </row>
    <row r="13428" spans="5:5">
      <c r="E13428" s="3"/>
    </row>
    <row r="13429" spans="5:5">
      <c r="E13429" s="3"/>
    </row>
    <row r="13430" spans="5:5">
      <c r="E13430" s="3"/>
    </row>
    <row r="13431" spans="5:5">
      <c r="E13431" s="3"/>
    </row>
    <row r="13432" spans="5:5">
      <c r="E13432" s="3"/>
    </row>
    <row r="13433" spans="5:5">
      <c r="E13433" s="3"/>
    </row>
    <row r="13434" spans="5:5">
      <c r="E13434" s="3"/>
    </row>
    <row r="13435" spans="5:5">
      <c r="E13435" s="3"/>
    </row>
    <row r="13436" spans="5:5">
      <c r="E13436" s="3"/>
    </row>
    <row r="13437" spans="5:5">
      <c r="E13437" s="3"/>
    </row>
    <row r="13438" spans="5:5">
      <c r="E13438" s="3"/>
    </row>
    <row r="13439" spans="5:5">
      <c r="E13439" s="3"/>
    </row>
    <row r="13440" spans="5:5">
      <c r="E13440" s="3"/>
    </row>
    <row r="13441" spans="5:5">
      <c r="E13441" s="3"/>
    </row>
    <row r="13442" spans="5:5">
      <c r="E13442" s="3"/>
    </row>
    <row r="13443" spans="5:5">
      <c r="E13443" s="3"/>
    </row>
    <row r="13444" spans="5:5">
      <c r="E13444" s="3"/>
    </row>
    <row r="13445" spans="5:5">
      <c r="E13445" s="3"/>
    </row>
    <row r="13446" spans="5:5">
      <c r="E13446" s="3"/>
    </row>
    <row r="13447" spans="5:5">
      <c r="E13447" s="3"/>
    </row>
    <row r="13448" spans="5:5">
      <c r="E13448" s="3"/>
    </row>
    <row r="13449" spans="5:5">
      <c r="E13449" s="3"/>
    </row>
    <row r="13450" spans="5:5">
      <c r="E13450" s="3"/>
    </row>
    <row r="13451" spans="5:5">
      <c r="E13451" s="3"/>
    </row>
    <row r="13452" spans="5:5">
      <c r="E13452" s="3"/>
    </row>
    <row r="13453" spans="5:5">
      <c r="E13453" s="3"/>
    </row>
    <row r="13454" spans="5:5">
      <c r="E13454" s="3"/>
    </row>
    <row r="13455" spans="5:5">
      <c r="E13455" s="3"/>
    </row>
    <row r="13456" spans="5:5">
      <c r="E13456" s="3"/>
    </row>
    <row r="13457" spans="5:5">
      <c r="E13457" s="3"/>
    </row>
    <row r="13458" spans="5:5">
      <c r="E13458" s="3"/>
    </row>
    <row r="13459" spans="5:5">
      <c r="E13459" s="3"/>
    </row>
    <row r="13460" spans="5:5">
      <c r="E13460" s="3"/>
    </row>
    <row r="13461" spans="5:5">
      <c r="E13461" s="3"/>
    </row>
    <row r="13462" spans="5:5">
      <c r="E13462" s="3"/>
    </row>
    <row r="13463" spans="5:5">
      <c r="E13463" s="3"/>
    </row>
    <row r="13464" spans="5:5">
      <c r="E13464" s="3"/>
    </row>
    <row r="13465" spans="5:5">
      <c r="E13465" s="3"/>
    </row>
    <row r="13466" spans="5:5">
      <c r="E13466" s="3"/>
    </row>
    <row r="13467" spans="5:5">
      <c r="E13467" s="3"/>
    </row>
    <row r="13468" spans="5:5">
      <c r="E13468" s="3"/>
    </row>
    <row r="13469" spans="5:5">
      <c r="E13469" s="3"/>
    </row>
    <row r="13470" spans="5:5">
      <c r="E13470" s="3"/>
    </row>
    <row r="13471" spans="5:5">
      <c r="E13471" s="3"/>
    </row>
    <row r="13472" spans="5:5">
      <c r="E13472" s="3"/>
    </row>
    <row r="13473" spans="5:5">
      <c r="E13473" s="3"/>
    </row>
    <row r="13474" spans="5:5">
      <c r="E13474" s="3"/>
    </row>
    <row r="13475" spans="5:5">
      <c r="E13475" s="3"/>
    </row>
    <row r="13476" spans="5:5">
      <c r="E13476" s="3"/>
    </row>
    <row r="13477" spans="5:5">
      <c r="E13477" s="3"/>
    </row>
    <row r="13478" spans="5:5">
      <c r="E13478" s="3"/>
    </row>
    <row r="13479" spans="5:5">
      <c r="E13479" s="3"/>
    </row>
    <row r="13480" spans="5:5">
      <c r="E13480" s="3"/>
    </row>
    <row r="13481" spans="5:5">
      <c r="E13481" s="3"/>
    </row>
    <row r="13482" spans="5:5">
      <c r="E13482" s="3"/>
    </row>
    <row r="13483" spans="5:5">
      <c r="E13483" s="3"/>
    </row>
    <row r="13484" spans="5:5">
      <c r="E13484" s="3"/>
    </row>
    <row r="13485" spans="5:5">
      <c r="E13485" s="3"/>
    </row>
    <row r="13486" spans="5:5">
      <c r="E13486" s="3"/>
    </row>
    <row r="13487" spans="5:5">
      <c r="E13487" s="3"/>
    </row>
    <row r="13488" spans="5:5">
      <c r="E13488" s="3"/>
    </row>
    <row r="13489" spans="5:5">
      <c r="E13489" s="3"/>
    </row>
    <row r="13490" spans="5:5">
      <c r="E13490" s="3"/>
    </row>
    <row r="13491" spans="5:5">
      <c r="E13491" s="3"/>
    </row>
    <row r="13492" spans="5:5">
      <c r="E13492" s="3"/>
    </row>
    <row r="13493" spans="5:5">
      <c r="E13493" s="3"/>
    </row>
    <row r="13494" spans="5:5">
      <c r="E13494" s="3"/>
    </row>
    <row r="13495" spans="5:5">
      <c r="E13495" s="3"/>
    </row>
    <row r="13496" spans="5:5">
      <c r="E13496" s="3"/>
    </row>
    <row r="13497" spans="5:5">
      <c r="E13497" s="3"/>
    </row>
    <row r="13498" spans="5:5">
      <c r="E13498" s="3"/>
    </row>
    <row r="13499" spans="5:5">
      <c r="E13499" s="3"/>
    </row>
    <row r="13500" spans="5:5">
      <c r="E13500" s="3"/>
    </row>
    <row r="13501" spans="5:5">
      <c r="E13501" s="3"/>
    </row>
    <row r="13502" spans="5:5">
      <c r="E13502" s="3"/>
    </row>
    <row r="13503" spans="5:5">
      <c r="E13503" s="3"/>
    </row>
    <row r="13504" spans="5:5">
      <c r="E13504" s="3"/>
    </row>
    <row r="13505" spans="5:5">
      <c r="E13505" s="3"/>
    </row>
    <row r="13506" spans="5:5">
      <c r="E13506" s="3"/>
    </row>
    <row r="13507" spans="5:5">
      <c r="E13507" s="3"/>
    </row>
    <row r="13508" spans="5:5">
      <c r="E13508" s="3"/>
    </row>
    <row r="13509" spans="5:5">
      <c r="E13509" s="3"/>
    </row>
    <row r="13510" spans="5:5">
      <c r="E13510" s="3"/>
    </row>
    <row r="13511" spans="5:5">
      <c r="E13511" s="3"/>
    </row>
    <row r="13512" spans="5:5">
      <c r="E13512" s="3"/>
    </row>
    <row r="13513" spans="5:5">
      <c r="E13513" s="3"/>
    </row>
    <row r="13514" spans="5:5">
      <c r="E13514" s="3"/>
    </row>
    <row r="13515" spans="5:5">
      <c r="E13515" s="3"/>
    </row>
    <row r="13516" spans="5:5">
      <c r="E13516" s="3"/>
    </row>
    <row r="13517" spans="5:5">
      <c r="E13517" s="3"/>
    </row>
    <row r="13518" spans="5:5">
      <c r="E13518" s="3"/>
    </row>
    <row r="13519" spans="5:5">
      <c r="E13519" s="3"/>
    </row>
    <row r="13520" spans="5:5">
      <c r="E13520" s="3"/>
    </row>
    <row r="13521" spans="5:5">
      <c r="E13521" s="3"/>
    </row>
    <row r="13522" spans="5:5">
      <c r="E13522" s="3"/>
    </row>
    <row r="13523" spans="5:5">
      <c r="E13523" s="3"/>
    </row>
    <row r="13524" spans="5:5">
      <c r="E13524" s="3"/>
    </row>
    <row r="13525" spans="5:5">
      <c r="E13525" s="3"/>
    </row>
    <row r="13526" spans="5:5">
      <c r="E13526" s="3"/>
    </row>
    <row r="13527" spans="5:5">
      <c r="E13527" s="3"/>
    </row>
    <row r="13528" spans="5:5">
      <c r="E13528" s="3"/>
    </row>
    <row r="13529" spans="5:5">
      <c r="E13529" s="3"/>
    </row>
    <row r="13530" spans="5:5">
      <c r="E13530" s="3"/>
    </row>
    <row r="13531" spans="5:5">
      <c r="E13531" s="3"/>
    </row>
    <row r="13532" spans="5:5">
      <c r="E13532" s="3"/>
    </row>
    <row r="13533" spans="5:5">
      <c r="E13533" s="3"/>
    </row>
    <row r="13534" spans="5:5">
      <c r="E13534" s="3"/>
    </row>
    <row r="13535" spans="5:5">
      <c r="E13535" s="3"/>
    </row>
    <row r="13536" spans="5:5">
      <c r="E13536" s="3"/>
    </row>
    <row r="13537" spans="5:5">
      <c r="E13537" s="3"/>
    </row>
    <row r="13538" spans="5:5">
      <c r="E13538" s="3"/>
    </row>
    <row r="13539" spans="5:5">
      <c r="E13539" s="3"/>
    </row>
    <row r="13540" spans="5:5">
      <c r="E13540" s="3"/>
    </row>
    <row r="13541" spans="5:5">
      <c r="E13541" s="3"/>
    </row>
    <row r="13542" spans="5:5">
      <c r="E13542" s="3"/>
    </row>
    <row r="13543" spans="5:5">
      <c r="E13543" s="3"/>
    </row>
    <row r="13544" spans="5:5">
      <c r="E13544" s="3"/>
    </row>
    <row r="13545" spans="5:5">
      <c r="E13545" s="3"/>
    </row>
    <row r="13546" spans="5:5">
      <c r="E13546" s="3"/>
    </row>
    <row r="13547" spans="5:5">
      <c r="E13547" s="3"/>
    </row>
    <row r="13548" spans="5:5">
      <c r="E13548" s="3"/>
    </row>
    <row r="13549" spans="5:5">
      <c r="E13549" s="3"/>
    </row>
    <row r="13550" spans="5:5">
      <c r="E13550" s="3"/>
    </row>
    <row r="13551" spans="5:5">
      <c r="E13551" s="3"/>
    </row>
    <row r="13552" spans="5:5">
      <c r="E13552" s="3"/>
    </row>
    <row r="13553" spans="5:5">
      <c r="E13553" s="3"/>
    </row>
    <row r="13554" spans="5:5">
      <c r="E13554" s="3"/>
    </row>
    <row r="13555" spans="5:5">
      <c r="E13555" s="3"/>
    </row>
    <row r="13556" spans="5:5">
      <c r="E13556" s="3"/>
    </row>
    <row r="13557" spans="5:5">
      <c r="E13557" s="3"/>
    </row>
    <row r="13558" spans="5:5">
      <c r="E13558" s="3"/>
    </row>
    <row r="13559" spans="5:5">
      <c r="E13559" s="3"/>
    </row>
    <row r="13560" spans="5:5">
      <c r="E13560" s="3"/>
    </row>
    <row r="13561" spans="5:5">
      <c r="E13561" s="3"/>
    </row>
    <row r="13562" spans="5:5">
      <c r="E13562" s="3"/>
    </row>
    <row r="13563" spans="5:5">
      <c r="E13563" s="3"/>
    </row>
    <row r="13564" spans="5:5">
      <c r="E13564" s="3"/>
    </row>
    <row r="13565" spans="5:5">
      <c r="E13565" s="3"/>
    </row>
    <row r="13566" spans="5:5">
      <c r="E13566" s="3"/>
    </row>
    <row r="13567" spans="5:5">
      <c r="E13567" s="3"/>
    </row>
    <row r="13568" spans="5:5">
      <c r="E13568" s="3"/>
    </row>
    <row r="13569" spans="5:5">
      <c r="E13569" s="3"/>
    </row>
    <row r="13570" spans="5:5">
      <c r="E13570" s="3"/>
    </row>
    <row r="13571" spans="5:5">
      <c r="E13571" s="3"/>
    </row>
    <row r="13572" spans="5:5">
      <c r="E13572" s="3"/>
    </row>
    <row r="13573" spans="5:5">
      <c r="E13573" s="3"/>
    </row>
    <row r="13574" spans="5:5">
      <c r="E13574" s="3"/>
    </row>
    <row r="13575" spans="5:5">
      <c r="E13575" s="3"/>
    </row>
    <row r="13576" spans="5:5">
      <c r="E13576" s="3"/>
    </row>
    <row r="13577" spans="5:5">
      <c r="E13577" s="3"/>
    </row>
    <row r="13578" spans="5:5">
      <c r="E13578" s="3"/>
    </row>
    <row r="13579" spans="5:5">
      <c r="E13579" s="3"/>
    </row>
    <row r="13580" spans="5:5">
      <c r="E13580" s="3"/>
    </row>
    <row r="13581" spans="5:5">
      <c r="E13581" s="3"/>
    </row>
    <row r="13582" spans="5:5">
      <c r="E13582" s="3"/>
    </row>
    <row r="13583" spans="5:5">
      <c r="E13583" s="3"/>
    </row>
    <row r="13584" spans="5:5">
      <c r="E13584" s="3"/>
    </row>
    <row r="13585" spans="5:5">
      <c r="E13585" s="3"/>
    </row>
    <row r="13586" spans="5:5">
      <c r="E13586" s="3"/>
    </row>
    <row r="13587" spans="5:5">
      <c r="E13587" s="3"/>
    </row>
    <row r="13588" spans="5:5">
      <c r="E13588" s="3"/>
    </row>
    <row r="13589" spans="5:5">
      <c r="E13589" s="3"/>
    </row>
    <row r="13590" spans="5:5">
      <c r="E13590" s="3"/>
    </row>
    <row r="13591" spans="5:5">
      <c r="E13591" s="3"/>
    </row>
    <row r="13592" spans="5:5">
      <c r="E13592" s="3"/>
    </row>
    <row r="13593" spans="5:5">
      <c r="E13593" s="3"/>
    </row>
    <row r="13594" spans="5:5">
      <c r="E13594" s="3"/>
    </row>
    <row r="13595" spans="5:5">
      <c r="E13595" s="3"/>
    </row>
    <row r="13596" spans="5:5">
      <c r="E13596" s="3"/>
    </row>
    <row r="13597" spans="5:5">
      <c r="E13597" s="3"/>
    </row>
    <row r="13598" spans="5:5">
      <c r="E13598" s="3"/>
    </row>
    <row r="13599" spans="5:5">
      <c r="E13599" s="3"/>
    </row>
    <row r="13600" spans="5:5">
      <c r="E13600" s="3"/>
    </row>
    <row r="13601" spans="5:5">
      <c r="E13601" s="3"/>
    </row>
    <row r="13602" spans="5:5">
      <c r="E13602" s="3"/>
    </row>
    <row r="13603" spans="5:5">
      <c r="E13603" s="3"/>
    </row>
    <row r="13604" spans="5:5">
      <c r="E13604" s="3"/>
    </row>
    <row r="13605" spans="5:5">
      <c r="E13605" s="3"/>
    </row>
    <row r="13606" spans="5:5">
      <c r="E13606" s="3"/>
    </row>
    <row r="13607" spans="5:5">
      <c r="E13607" s="3"/>
    </row>
    <row r="13608" spans="5:5">
      <c r="E13608" s="3"/>
    </row>
    <row r="13609" spans="5:5">
      <c r="E13609" s="3"/>
    </row>
    <row r="13610" spans="5:5">
      <c r="E13610" s="3"/>
    </row>
    <row r="13611" spans="5:5">
      <c r="E13611" s="3"/>
    </row>
    <row r="13612" spans="5:5">
      <c r="E13612" s="3"/>
    </row>
    <row r="13613" spans="5:5">
      <c r="E13613" s="3"/>
    </row>
    <row r="13614" spans="5:5">
      <c r="E13614" s="3"/>
    </row>
    <row r="13615" spans="5:5">
      <c r="E13615" s="3"/>
    </row>
    <row r="13616" spans="5:5">
      <c r="E13616" s="3"/>
    </row>
    <row r="13617" spans="5:5">
      <c r="E13617" s="3"/>
    </row>
    <row r="13618" spans="5:5">
      <c r="E13618" s="3"/>
    </row>
    <row r="13619" spans="5:5">
      <c r="E13619" s="3"/>
    </row>
    <row r="13620" spans="5:5">
      <c r="E13620" s="3"/>
    </row>
    <row r="13621" spans="5:5">
      <c r="E13621" s="3"/>
    </row>
    <row r="13622" spans="5:5">
      <c r="E13622" s="3"/>
    </row>
    <row r="13623" spans="5:5">
      <c r="E13623" s="3"/>
    </row>
    <row r="13624" spans="5:5">
      <c r="E13624" s="3"/>
    </row>
    <row r="13625" spans="5:5">
      <c r="E13625" s="3"/>
    </row>
    <row r="13626" spans="5:5">
      <c r="E13626" s="3"/>
    </row>
    <row r="13627" spans="5:5">
      <c r="E13627" s="3"/>
    </row>
    <row r="13628" spans="5:5">
      <c r="E13628" s="3"/>
    </row>
    <row r="13629" spans="5:5">
      <c r="E13629" s="3"/>
    </row>
    <row r="13630" spans="5:5">
      <c r="E13630" s="3"/>
    </row>
    <row r="13631" spans="5:5">
      <c r="E13631" s="3"/>
    </row>
    <row r="13632" spans="5:5">
      <c r="E13632" s="3"/>
    </row>
    <row r="13633" spans="5:5">
      <c r="E13633" s="3"/>
    </row>
    <row r="13634" spans="5:5">
      <c r="E13634" s="3"/>
    </row>
    <row r="13635" spans="5:5">
      <c r="E13635" s="3"/>
    </row>
    <row r="13636" spans="5:5">
      <c r="E13636" s="3"/>
    </row>
    <row r="13637" spans="5:5">
      <c r="E13637" s="3"/>
    </row>
    <row r="13638" spans="5:5">
      <c r="E13638" s="3"/>
    </row>
    <row r="13639" spans="5:5">
      <c r="E13639" s="3"/>
    </row>
    <row r="13640" spans="5:5">
      <c r="E13640" s="3"/>
    </row>
    <row r="13641" spans="5:5">
      <c r="E13641" s="3"/>
    </row>
    <row r="13642" spans="5:5">
      <c r="E13642" s="3"/>
    </row>
    <row r="13643" spans="5:5">
      <c r="E13643" s="3"/>
    </row>
    <row r="13644" spans="5:5">
      <c r="E13644" s="3"/>
    </row>
    <row r="13645" spans="5:5">
      <c r="E13645" s="3"/>
    </row>
    <row r="13646" spans="5:5">
      <c r="E13646" s="3"/>
    </row>
    <row r="13647" spans="5:5">
      <c r="E13647" s="3"/>
    </row>
    <row r="13648" spans="5:5">
      <c r="E13648" s="3"/>
    </row>
    <row r="13649" spans="5:5">
      <c r="E13649" s="3"/>
    </row>
    <row r="13650" spans="5:5">
      <c r="E13650" s="3"/>
    </row>
    <row r="13651" spans="5:5">
      <c r="E13651" s="3"/>
    </row>
    <row r="13652" spans="5:5">
      <c r="E13652" s="3"/>
    </row>
    <row r="13653" spans="5:5">
      <c r="E13653" s="3"/>
    </row>
    <row r="13654" spans="5:5">
      <c r="E13654" s="3"/>
    </row>
    <row r="13655" spans="5:5">
      <c r="E13655" s="3"/>
    </row>
    <row r="13656" spans="5:5">
      <c r="E13656" s="3"/>
    </row>
    <row r="13657" spans="5:5">
      <c r="E13657" s="3"/>
    </row>
    <row r="13658" spans="5:5">
      <c r="E13658" s="3"/>
    </row>
    <row r="13659" spans="5:5">
      <c r="E13659" s="3"/>
    </row>
    <row r="13660" spans="5:5">
      <c r="E13660" s="3"/>
    </row>
    <row r="13661" spans="5:5">
      <c r="E13661" s="3"/>
    </row>
    <row r="13662" spans="5:5">
      <c r="E13662" s="3"/>
    </row>
    <row r="13663" spans="5:5">
      <c r="E13663" s="3"/>
    </row>
    <row r="13664" spans="5:5">
      <c r="E13664" s="3"/>
    </row>
    <row r="13665" spans="5:5">
      <c r="E13665" s="3"/>
    </row>
    <row r="13666" spans="5:5">
      <c r="E13666" s="3"/>
    </row>
    <row r="13667" spans="5:5">
      <c r="E13667" s="3"/>
    </row>
    <row r="13668" spans="5:5">
      <c r="E13668" s="3"/>
    </row>
    <row r="13669" spans="5:5">
      <c r="E13669" s="3"/>
    </row>
    <row r="13670" spans="5:5">
      <c r="E13670" s="3"/>
    </row>
    <row r="13671" spans="5:5">
      <c r="E13671" s="3"/>
    </row>
    <row r="13672" spans="5:5">
      <c r="E13672" s="3"/>
    </row>
    <row r="13673" spans="5:5">
      <c r="E13673" s="3"/>
    </row>
    <row r="13674" spans="5:5">
      <c r="E13674" s="3"/>
    </row>
    <row r="13675" spans="5:5">
      <c r="E13675" s="3"/>
    </row>
    <row r="13676" spans="5:5">
      <c r="E13676" s="3"/>
    </row>
    <row r="13677" spans="5:5">
      <c r="E13677" s="3"/>
    </row>
    <row r="13678" spans="5:5">
      <c r="E13678" s="3"/>
    </row>
    <row r="13679" spans="5:5">
      <c r="E13679" s="3"/>
    </row>
    <row r="13680" spans="5:5">
      <c r="E13680" s="3"/>
    </row>
    <row r="13681" spans="5:5">
      <c r="E13681" s="3"/>
    </row>
    <row r="13682" spans="5:5">
      <c r="E13682" s="3"/>
    </row>
    <row r="13683" spans="5:5">
      <c r="E13683" s="3"/>
    </row>
    <row r="13684" spans="5:5">
      <c r="E13684" s="3"/>
    </row>
    <row r="13685" spans="5:5">
      <c r="E13685" s="3"/>
    </row>
    <row r="13686" spans="5:5">
      <c r="E13686" s="3"/>
    </row>
    <row r="13687" spans="5:5">
      <c r="E13687" s="3"/>
    </row>
    <row r="13688" spans="5:5">
      <c r="E13688" s="3"/>
    </row>
    <row r="13689" spans="5:5">
      <c r="E13689" s="3"/>
    </row>
    <row r="13690" spans="5:5">
      <c r="E13690" s="3"/>
    </row>
    <row r="13691" spans="5:5">
      <c r="E13691" s="3"/>
    </row>
    <row r="13692" spans="5:5">
      <c r="E13692" s="3"/>
    </row>
    <row r="13693" spans="5:5">
      <c r="E13693" s="3"/>
    </row>
    <row r="13694" spans="5:5">
      <c r="E13694" s="3"/>
    </row>
    <row r="13695" spans="5:5">
      <c r="E13695" s="3"/>
    </row>
    <row r="13696" spans="5:5">
      <c r="E13696" s="3"/>
    </row>
    <row r="13697" spans="5:5">
      <c r="E13697" s="3"/>
    </row>
    <row r="13698" spans="5:5">
      <c r="E13698" s="3"/>
    </row>
    <row r="13699" spans="5:5">
      <c r="E13699" s="3"/>
    </row>
    <row r="13700" spans="5:5">
      <c r="E13700" s="3"/>
    </row>
    <row r="13701" spans="5:5">
      <c r="E13701" s="3"/>
    </row>
    <row r="13702" spans="5:5">
      <c r="E13702" s="3"/>
    </row>
    <row r="13703" spans="5:5">
      <c r="E13703" s="3"/>
    </row>
    <row r="13704" spans="5:5">
      <c r="E13704" s="3"/>
    </row>
    <row r="13705" spans="5:5">
      <c r="E13705" s="3"/>
    </row>
    <row r="13706" spans="5:5">
      <c r="E13706" s="3"/>
    </row>
    <row r="13707" spans="5:5">
      <c r="E13707" s="3"/>
    </row>
    <row r="13708" spans="5:5">
      <c r="E13708" s="3"/>
    </row>
    <row r="13709" spans="5:5">
      <c r="E13709" s="3"/>
    </row>
    <row r="13710" spans="5:5">
      <c r="E13710" s="3"/>
    </row>
    <row r="13711" spans="5:5">
      <c r="E13711" s="3"/>
    </row>
    <row r="13712" spans="5:5">
      <c r="E13712" s="3"/>
    </row>
    <row r="13713" spans="5:5">
      <c r="E13713" s="3"/>
    </row>
    <row r="13714" spans="5:5">
      <c r="E13714" s="3"/>
    </row>
    <row r="13715" spans="5:5">
      <c r="E13715" s="3"/>
    </row>
    <row r="13716" spans="5:5">
      <c r="E13716" s="3"/>
    </row>
    <row r="13717" spans="5:5">
      <c r="E13717" s="3"/>
    </row>
    <row r="13718" spans="5:5">
      <c r="E13718" s="3"/>
    </row>
    <row r="13719" spans="5:5">
      <c r="E13719" s="3"/>
    </row>
    <row r="13720" spans="5:5">
      <c r="E13720" s="3"/>
    </row>
    <row r="13721" spans="5:5">
      <c r="E13721" s="3"/>
    </row>
    <row r="13722" spans="5:5">
      <c r="E13722" s="3"/>
    </row>
    <row r="13723" spans="5:5">
      <c r="E13723" s="3"/>
    </row>
    <row r="13724" spans="5:5">
      <c r="E13724" s="3"/>
    </row>
    <row r="13725" spans="5:5">
      <c r="E13725" s="3"/>
    </row>
    <row r="13726" spans="5:5">
      <c r="E13726" s="3"/>
    </row>
    <row r="13727" spans="5:5">
      <c r="E13727" s="3"/>
    </row>
    <row r="13728" spans="5:5">
      <c r="E13728" s="3"/>
    </row>
    <row r="13729" spans="5:5">
      <c r="E13729" s="3"/>
    </row>
    <row r="13730" spans="5:5">
      <c r="E13730" s="3"/>
    </row>
    <row r="13731" spans="5:5">
      <c r="E13731" s="3"/>
    </row>
    <row r="13732" spans="5:5">
      <c r="E13732" s="3"/>
    </row>
    <row r="13733" spans="5:5">
      <c r="E13733" s="3"/>
    </row>
    <row r="13734" spans="5:5">
      <c r="E13734" s="3"/>
    </row>
    <row r="13735" spans="5:5">
      <c r="E13735" s="3"/>
    </row>
    <row r="13736" spans="5:5">
      <c r="E13736" s="3"/>
    </row>
    <row r="13737" spans="5:5">
      <c r="E13737" s="3"/>
    </row>
    <row r="13738" spans="5:5">
      <c r="E13738" s="3"/>
    </row>
    <row r="13739" spans="5:5">
      <c r="E13739" s="3"/>
    </row>
    <row r="13740" spans="5:5">
      <c r="E13740" s="3"/>
    </row>
    <row r="13741" spans="5:5">
      <c r="E13741" s="3"/>
    </row>
    <row r="13742" spans="5:5">
      <c r="E13742" s="3"/>
    </row>
    <row r="13743" spans="5:5">
      <c r="E13743" s="3"/>
    </row>
    <row r="13744" spans="5:5">
      <c r="E13744" s="3"/>
    </row>
    <row r="13745" spans="5:5">
      <c r="E13745" s="3"/>
    </row>
    <row r="13746" spans="5:5">
      <c r="E13746" s="3"/>
    </row>
    <row r="13747" spans="5:5">
      <c r="E13747" s="3"/>
    </row>
    <row r="13748" spans="5:5">
      <c r="E13748" s="3"/>
    </row>
    <row r="13749" spans="5:5">
      <c r="E13749" s="3"/>
    </row>
    <row r="13750" spans="5:5">
      <c r="E13750" s="3"/>
    </row>
    <row r="13751" spans="5:5">
      <c r="E13751" s="3"/>
    </row>
    <row r="13752" spans="5:5">
      <c r="E13752" s="3"/>
    </row>
    <row r="13753" spans="5:5">
      <c r="E13753" s="3"/>
    </row>
    <row r="13754" spans="5:5">
      <c r="E13754" s="3"/>
    </row>
    <row r="13755" spans="5:5">
      <c r="E13755" s="3"/>
    </row>
    <row r="13756" spans="5:5">
      <c r="E13756" s="3"/>
    </row>
    <row r="13757" spans="5:5">
      <c r="E13757" s="3"/>
    </row>
    <row r="13758" spans="5:5">
      <c r="E13758" s="3"/>
    </row>
    <row r="13759" spans="5:5">
      <c r="E13759" s="3"/>
    </row>
    <row r="13760" spans="5:5">
      <c r="E13760" s="3"/>
    </row>
    <row r="13761" spans="5:5">
      <c r="E13761" s="3"/>
    </row>
    <row r="13762" spans="5:5">
      <c r="E13762" s="3"/>
    </row>
    <row r="13763" spans="5:5">
      <c r="E13763" s="3"/>
    </row>
    <row r="13764" spans="5:5">
      <c r="E13764" s="3"/>
    </row>
    <row r="13765" spans="5:5">
      <c r="E13765" s="3"/>
    </row>
    <row r="13766" spans="5:5">
      <c r="E13766" s="3"/>
    </row>
    <row r="13767" spans="5:5">
      <c r="E13767" s="3"/>
    </row>
    <row r="13768" spans="5:5">
      <c r="E13768" s="3"/>
    </row>
    <row r="13769" spans="5:5">
      <c r="E13769" s="3"/>
    </row>
    <row r="13770" spans="5:5">
      <c r="E13770" s="3"/>
    </row>
    <row r="13771" spans="5:5">
      <c r="E13771" s="3"/>
    </row>
    <row r="13772" spans="5:5">
      <c r="E13772" s="3"/>
    </row>
    <row r="13773" spans="5:5">
      <c r="E13773" s="3"/>
    </row>
    <row r="13774" spans="5:5">
      <c r="E13774" s="3"/>
    </row>
    <row r="13775" spans="5:5">
      <c r="E13775" s="3"/>
    </row>
    <row r="13776" spans="5:5">
      <c r="E13776" s="3"/>
    </row>
    <row r="13777" spans="5:5">
      <c r="E13777" s="3"/>
    </row>
    <row r="13778" spans="5:5">
      <c r="E13778" s="3"/>
    </row>
    <row r="13779" spans="5:5">
      <c r="E13779" s="3"/>
    </row>
    <row r="13780" spans="5:5">
      <c r="E13780" s="3"/>
    </row>
    <row r="13781" spans="5:5">
      <c r="E13781" s="3"/>
    </row>
    <row r="13782" spans="5:5">
      <c r="E13782" s="3"/>
    </row>
    <row r="13783" spans="5:5">
      <c r="E13783" s="3"/>
    </row>
    <row r="13784" spans="5:5">
      <c r="E13784" s="3"/>
    </row>
    <row r="13785" spans="5:5">
      <c r="E13785" s="3"/>
    </row>
    <row r="13786" spans="5:5">
      <c r="E13786" s="3"/>
    </row>
    <row r="13787" spans="5:5">
      <c r="E13787" s="3"/>
    </row>
    <row r="13788" spans="5:5">
      <c r="E13788" s="3"/>
    </row>
    <row r="13789" spans="5:5">
      <c r="E13789" s="3"/>
    </row>
    <row r="13790" spans="5:5">
      <c r="E13790" s="3"/>
    </row>
    <row r="13791" spans="5:5">
      <c r="E13791" s="3"/>
    </row>
    <row r="13792" spans="5:5">
      <c r="E13792" s="3"/>
    </row>
    <row r="13793" spans="5:5">
      <c r="E13793" s="3"/>
    </row>
    <row r="13794" spans="5:5">
      <c r="E13794" s="3"/>
    </row>
    <row r="13795" spans="5:5">
      <c r="E13795" s="3"/>
    </row>
    <row r="13796" spans="5:5">
      <c r="E13796" s="3"/>
    </row>
    <row r="13797" spans="5:5">
      <c r="E13797" s="3"/>
    </row>
    <row r="13798" spans="5:5">
      <c r="E13798" s="3"/>
    </row>
    <row r="13799" spans="5:5">
      <c r="E13799" s="3"/>
    </row>
    <row r="13800" spans="5:5">
      <c r="E13800" s="3"/>
    </row>
    <row r="13801" spans="5:5">
      <c r="E13801" s="3"/>
    </row>
    <row r="13802" spans="5:5">
      <c r="E13802" s="3"/>
    </row>
    <row r="13803" spans="5:5">
      <c r="E13803" s="3"/>
    </row>
    <row r="13804" spans="5:5">
      <c r="E13804" s="3"/>
    </row>
    <row r="13805" spans="5:5">
      <c r="E13805" s="3"/>
    </row>
    <row r="13806" spans="5:5">
      <c r="E13806" s="3"/>
    </row>
    <row r="13807" spans="5:5">
      <c r="E13807" s="3"/>
    </row>
    <row r="13808" spans="5:5">
      <c r="E13808" s="3"/>
    </row>
    <row r="13809" spans="5:5">
      <c r="E13809" s="3"/>
    </row>
    <row r="13810" spans="5:5">
      <c r="E13810" s="3"/>
    </row>
    <row r="13811" spans="5:5">
      <c r="E13811" s="3"/>
    </row>
    <row r="13812" spans="5:5">
      <c r="E13812" s="3"/>
    </row>
    <row r="13813" spans="5:5">
      <c r="E13813" s="3"/>
    </row>
    <row r="13814" spans="5:5">
      <c r="E13814" s="3"/>
    </row>
    <row r="13815" spans="5:5">
      <c r="E13815" s="3"/>
    </row>
    <row r="13816" spans="5:5">
      <c r="E13816" s="3"/>
    </row>
    <row r="13817" spans="5:5">
      <c r="E13817" s="3"/>
    </row>
    <row r="13818" spans="5:5">
      <c r="E13818" s="3"/>
    </row>
    <row r="13819" spans="5:5">
      <c r="E13819" s="3"/>
    </row>
    <row r="13820" spans="5:5">
      <c r="E13820" s="3"/>
    </row>
    <row r="13821" spans="5:5">
      <c r="E13821" s="3"/>
    </row>
    <row r="13822" spans="5:5">
      <c r="E13822" s="3"/>
    </row>
    <row r="13823" spans="5:5">
      <c r="E13823" s="3"/>
    </row>
    <row r="13824" spans="5:5">
      <c r="E13824" s="3"/>
    </row>
    <row r="13825" spans="5:5">
      <c r="E13825" s="3"/>
    </row>
    <row r="13826" spans="5:5">
      <c r="E13826" s="3"/>
    </row>
    <row r="13827" spans="5:5">
      <c r="E13827" s="3"/>
    </row>
    <row r="13828" spans="5:5">
      <c r="E13828" s="3"/>
    </row>
    <row r="13829" spans="5:5">
      <c r="E13829" s="3"/>
    </row>
    <row r="13830" spans="5:5">
      <c r="E13830" s="3"/>
    </row>
    <row r="13831" spans="5:5">
      <c r="E13831" s="3"/>
    </row>
    <row r="13832" spans="5:5">
      <c r="E13832" s="3"/>
    </row>
    <row r="13833" spans="5:5">
      <c r="E13833" s="3"/>
    </row>
    <row r="13834" spans="5:5">
      <c r="E13834" s="3"/>
    </row>
    <row r="13835" spans="5:5">
      <c r="E13835" s="3"/>
    </row>
    <row r="13836" spans="5:5">
      <c r="E13836" s="3"/>
    </row>
    <row r="13837" spans="5:5">
      <c r="E13837" s="3"/>
    </row>
    <row r="13838" spans="5:5">
      <c r="E13838" s="3"/>
    </row>
    <row r="13839" spans="5:5">
      <c r="E13839" s="3"/>
    </row>
    <row r="13840" spans="5:5">
      <c r="E13840" s="3"/>
    </row>
    <row r="13841" spans="5:5">
      <c r="E13841" s="3"/>
    </row>
    <row r="13842" spans="5:5">
      <c r="E13842" s="3"/>
    </row>
    <row r="13843" spans="5:5">
      <c r="E13843" s="3"/>
    </row>
    <row r="13844" spans="5:5">
      <c r="E13844" s="3"/>
    </row>
    <row r="13845" spans="5:5">
      <c r="E13845" s="3"/>
    </row>
    <row r="13846" spans="5:5">
      <c r="E13846" s="3"/>
    </row>
    <row r="13847" spans="5:5">
      <c r="E13847" s="3"/>
    </row>
    <row r="13848" spans="5:5">
      <c r="E13848" s="3"/>
    </row>
    <row r="13849" spans="5:5">
      <c r="E13849" s="3"/>
    </row>
    <row r="13850" spans="5:5">
      <c r="E13850" s="3"/>
    </row>
    <row r="13851" spans="5:5">
      <c r="E13851" s="3"/>
    </row>
    <row r="13852" spans="5:5">
      <c r="E13852" s="3"/>
    </row>
    <row r="13853" spans="5:5">
      <c r="E13853" s="3"/>
    </row>
    <row r="13854" spans="5:5">
      <c r="E13854" s="3"/>
    </row>
    <row r="13855" spans="5:5">
      <c r="E13855" s="3"/>
    </row>
    <row r="13856" spans="5:5">
      <c r="E13856" s="3"/>
    </row>
    <row r="13857" spans="5:5">
      <c r="E13857" s="3"/>
    </row>
    <row r="13858" spans="5:5">
      <c r="E13858" s="3"/>
    </row>
    <row r="13859" spans="5:5">
      <c r="E13859" s="3"/>
    </row>
    <row r="13860" spans="5:5">
      <c r="E13860" s="3"/>
    </row>
    <row r="13861" spans="5:5">
      <c r="E13861" s="3"/>
    </row>
    <row r="13862" spans="5:5">
      <c r="E13862" s="3"/>
    </row>
    <row r="13863" spans="5:5">
      <c r="E13863" s="3"/>
    </row>
    <row r="13864" spans="5:5">
      <c r="E13864" s="3"/>
    </row>
    <row r="13865" spans="5:5">
      <c r="E13865" s="3"/>
    </row>
    <row r="13866" spans="5:5">
      <c r="E13866" s="3"/>
    </row>
    <row r="13867" spans="5:5">
      <c r="E13867" s="3"/>
    </row>
    <row r="13868" spans="5:5">
      <c r="E13868" s="3"/>
    </row>
    <row r="13869" spans="5:5">
      <c r="E13869" s="3"/>
    </row>
    <row r="13870" spans="5:5">
      <c r="E13870" s="3"/>
    </row>
    <row r="13871" spans="5:5">
      <c r="E13871" s="3"/>
    </row>
    <row r="13872" spans="5:5">
      <c r="E13872" s="3"/>
    </row>
    <row r="13873" spans="5:5">
      <c r="E13873" s="3"/>
    </row>
    <row r="13874" spans="5:5">
      <c r="E13874" s="3"/>
    </row>
    <row r="13875" spans="5:5">
      <c r="E13875" s="3"/>
    </row>
    <row r="13876" spans="5:5">
      <c r="E13876" s="3"/>
    </row>
    <row r="13877" spans="5:5">
      <c r="E13877" s="3"/>
    </row>
    <row r="13878" spans="5:5">
      <c r="E13878" s="3"/>
    </row>
    <row r="13879" spans="5:5">
      <c r="E13879" s="3"/>
    </row>
    <row r="13880" spans="5:5">
      <c r="E13880" s="3"/>
    </row>
    <row r="13881" spans="5:5">
      <c r="E13881" s="3"/>
    </row>
    <row r="13882" spans="5:5">
      <c r="E13882" s="3"/>
    </row>
    <row r="13883" spans="5:5">
      <c r="E13883" s="3"/>
    </row>
    <row r="13884" spans="5:5">
      <c r="E13884" s="3"/>
    </row>
    <row r="13885" spans="5:5">
      <c r="E13885" s="3"/>
    </row>
    <row r="13886" spans="5:5">
      <c r="E13886" s="3"/>
    </row>
    <row r="13887" spans="5:5">
      <c r="E13887" s="3"/>
    </row>
    <row r="13888" spans="5:5">
      <c r="E13888" s="3"/>
    </row>
    <row r="13889" spans="5:5">
      <c r="E13889" s="3"/>
    </row>
    <row r="13890" spans="5:5">
      <c r="E13890" s="3"/>
    </row>
    <row r="13891" spans="5:5">
      <c r="E13891" s="3"/>
    </row>
    <row r="13892" spans="5:5">
      <c r="E13892" s="3"/>
    </row>
    <row r="13893" spans="5:5">
      <c r="E13893" s="3"/>
    </row>
    <row r="13894" spans="5:5">
      <c r="E13894" s="3"/>
    </row>
    <row r="13895" spans="5:5">
      <c r="E13895" s="3"/>
    </row>
    <row r="13896" spans="5:5">
      <c r="E13896" s="3"/>
    </row>
    <row r="13897" spans="5:5">
      <c r="E13897" s="3"/>
    </row>
    <row r="13898" spans="5:5">
      <c r="E13898" s="3"/>
    </row>
    <row r="13899" spans="5:5">
      <c r="E13899" s="3"/>
    </row>
    <row r="13900" spans="5:5">
      <c r="E13900" s="3"/>
    </row>
    <row r="13901" spans="5:5">
      <c r="E13901" s="3"/>
    </row>
    <row r="13902" spans="5:5">
      <c r="E13902" s="3"/>
    </row>
    <row r="13903" spans="5:5">
      <c r="E13903" s="3"/>
    </row>
    <row r="13904" spans="5:5">
      <c r="E13904" s="3"/>
    </row>
    <row r="13905" spans="5:5">
      <c r="E13905" s="3"/>
    </row>
    <row r="13906" spans="5:5">
      <c r="E13906" s="3"/>
    </row>
    <row r="13907" spans="5:5">
      <c r="E13907" s="3"/>
    </row>
    <row r="13908" spans="5:5">
      <c r="E13908" s="3"/>
    </row>
    <row r="13909" spans="5:5">
      <c r="E13909" s="3"/>
    </row>
    <row r="13910" spans="5:5">
      <c r="E13910" s="3"/>
    </row>
    <row r="13911" spans="5:5">
      <c r="E13911" s="3"/>
    </row>
    <row r="13912" spans="5:5">
      <c r="E13912" s="3"/>
    </row>
    <row r="13913" spans="5:5">
      <c r="E13913" s="3"/>
    </row>
    <row r="13914" spans="5:5">
      <c r="E13914" s="3"/>
    </row>
    <row r="13915" spans="5:5">
      <c r="E13915" s="3"/>
    </row>
    <row r="13916" spans="5:5">
      <c r="E13916" s="3"/>
    </row>
    <row r="13917" spans="5:5">
      <c r="E13917" s="3"/>
    </row>
    <row r="13918" spans="5:5">
      <c r="E13918" s="3"/>
    </row>
    <row r="13919" spans="5:5">
      <c r="E13919" s="3"/>
    </row>
    <row r="13920" spans="5:5">
      <c r="E13920" s="3"/>
    </row>
    <row r="13921" spans="5:5">
      <c r="E13921" s="3"/>
    </row>
    <row r="13922" spans="5:5">
      <c r="E13922" s="3"/>
    </row>
    <row r="13923" spans="5:5">
      <c r="E13923" s="3"/>
    </row>
    <row r="13924" spans="5:5">
      <c r="E13924" s="3"/>
    </row>
    <row r="13925" spans="5:5">
      <c r="E13925" s="3"/>
    </row>
    <row r="13926" spans="5:5">
      <c r="E13926" s="3"/>
    </row>
    <row r="13927" spans="5:5">
      <c r="E13927" s="3"/>
    </row>
    <row r="13928" spans="5:5">
      <c r="E13928" s="3"/>
    </row>
    <row r="13929" spans="5:5">
      <c r="E13929" s="3"/>
    </row>
    <row r="13930" spans="5:5">
      <c r="E13930" s="3"/>
    </row>
    <row r="13931" spans="5:5">
      <c r="E13931" s="3"/>
    </row>
    <row r="13932" spans="5:5">
      <c r="E13932" s="3"/>
    </row>
    <row r="13933" spans="5:5">
      <c r="E13933" s="3"/>
    </row>
    <row r="13934" spans="5:5">
      <c r="E13934" s="3"/>
    </row>
    <row r="13935" spans="5:5">
      <c r="E13935" s="3"/>
    </row>
    <row r="13936" spans="5:5">
      <c r="E13936" s="3"/>
    </row>
    <row r="13937" spans="5:5">
      <c r="E13937" s="3"/>
    </row>
    <row r="13938" spans="5:5">
      <c r="E13938" s="3"/>
    </row>
    <row r="13939" spans="5:5">
      <c r="E13939" s="3"/>
    </row>
    <row r="13940" spans="5:5">
      <c r="E13940" s="3"/>
    </row>
    <row r="13941" spans="5:5">
      <c r="E13941" s="3"/>
    </row>
    <row r="13942" spans="5:5">
      <c r="E13942" s="3"/>
    </row>
    <row r="13943" spans="5:5">
      <c r="E13943" s="3"/>
    </row>
    <row r="13944" spans="5:5">
      <c r="E13944" s="3"/>
    </row>
    <row r="13945" spans="5:5">
      <c r="E13945" s="3"/>
    </row>
    <row r="13946" spans="5:5">
      <c r="E13946" s="3"/>
    </row>
    <row r="13947" spans="5:5">
      <c r="E13947" s="3"/>
    </row>
    <row r="13948" spans="5:5">
      <c r="E13948" s="3"/>
    </row>
    <row r="13949" spans="5:5">
      <c r="E13949" s="3"/>
    </row>
    <row r="13950" spans="5:5">
      <c r="E13950" s="3"/>
    </row>
    <row r="13951" spans="5:5">
      <c r="E13951" s="3"/>
    </row>
    <row r="13952" spans="5:5">
      <c r="E13952" s="3"/>
    </row>
    <row r="13953" spans="5:5">
      <c r="E13953" s="3"/>
    </row>
    <row r="13954" spans="5:5">
      <c r="E13954" s="3"/>
    </row>
    <row r="13955" spans="5:5">
      <c r="E13955" s="3"/>
    </row>
    <row r="13956" spans="5:5">
      <c r="E13956" s="3"/>
    </row>
    <row r="13957" spans="5:5">
      <c r="E13957" s="3"/>
    </row>
    <row r="13958" spans="5:5">
      <c r="E13958" s="3"/>
    </row>
    <row r="13959" spans="5:5">
      <c r="E13959" s="3"/>
    </row>
    <row r="13960" spans="5:5">
      <c r="E13960" s="3"/>
    </row>
    <row r="13961" spans="5:5">
      <c r="E13961" s="3"/>
    </row>
    <row r="13962" spans="5:5">
      <c r="E13962" s="3"/>
    </row>
    <row r="13963" spans="5:5">
      <c r="E13963" s="3"/>
    </row>
    <row r="13964" spans="5:5">
      <c r="E13964" s="3"/>
    </row>
    <row r="13965" spans="5:5">
      <c r="E13965" s="3"/>
    </row>
    <row r="13966" spans="5:5">
      <c r="E13966" s="3"/>
    </row>
    <row r="13967" spans="5:5">
      <c r="E13967" s="3"/>
    </row>
    <row r="13968" spans="5:5">
      <c r="E13968" s="3"/>
    </row>
    <row r="13969" spans="5:5">
      <c r="E13969" s="3"/>
    </row>
    <row r="13970" spans="5:5">
      <c r="E13970" s="3"/>
    </row>
    <row r="13971" spans="5:5">
      <c r="E13971" s="3"/>
    </row>
    <row r="13972" spans="5:5">
      <c r="E13972" s="3"/>
    </row>
    <row r="13973" spans="5:5">
      <c r="E13973" s="3"/>
    </row>
    <row r="13974" spans="5:5">
      <c r="E13974" s="3"/>
    </row>
    <row r="13975" spans="5:5">
      <c r="E13975" s="3"/>
    </row>
    <row r="13976" spans="5:5">
      <c r="E13976" s="3"/>
    </row>
    <row r="13977" spans="5:5">
      <c r="E13977" s="3"/>
    </row>
    <row r="13978" spans="5:5">
      <c r="E13978" s="3"/>
    </row>
    <row r="13979" spans="5:5">
      <c r="E13979" s="3"/>
    </row>
    <row r="13980" spans="5:5">
      <c r="E13980" s="3"/>
    </row>
    <row r="13981" spans="5:5">
      <c r="E13981" s="3"/>
    </row>
    <row r="13982" spans="5:5">
      <c r="E13982" s="3"/>
    </row>
    <row r="13983" spans="5:5">
      <c r="E13983" s="3"/>
    </row>
    <row r="13984" spans="5:5">
      <c r="E13984" s="3"/>
    </row>
    <row r="13985" spans="5:5">
      <c r="E13985" s="3"/>
    </row>
    <row r="13986" spans="5:5">
      <c r="E13986" s="3"/>
    </row>
    <row r="13987" spans="5:5">
      <c r="E13987" s="3"/>
    </row>
    <row r="13988" spans="5:5">
      <c r="E13988" s="3"/>
    </row>
    <row r="13989" spans="5:5">
      <c r="E13989" s="3"/>
    </row>
    <row r="13990" spans="5:5">
      <c r="E13990" s="3"/>
    </row>
    <row r="13991" spans="5:5">
      <c r="E13991" s="3"/>
    </row>
    <row r="13992" spans="5:5">
      <c r="E13992" s="3"/>
    </row>
    <row r="13993" spans="5:5">
      <c r="E13993" s="3"/>
    </row>
    <row r="13994" spans="5:5">
      <c r="E13994" s="3"/>
    </row>
    <row r="13995" spans="5:5">
      <c r="E13995" s="3"/>
    </row>
    <row r="13996" spans="5:5">
      <c r="E13996" s="3"/>
    </row>
    <row r="13997" spans="5:5">
      <c r="E13997" s="3"/>
    </row>
    <row r="13998" spans="5:5">
      <c r="E13998" s="3"/>
    </row>
    <row r="13999" spans="5:5">
      <c r="E13999" s="3"/>
    </row>
    <row r="14000" spans="5:5">
      <c r="E14000" s="3"/>
    </row>
    <row r="14001" spans="5:5">
      <c r="E14001" s="3"/>
    </row>
    <row r="14002" spans="5:5">
      <c r="E14002" s="3"/>
    </row>
    <row r="14003" spans="5:5">
      <c r="E14003" s="3"/>
    </row>
    <row r="14004" spans="5:5">
      <c r="E14004" s="3"/>
    </row>
    <row r="14005" spans="5:5">
      <c r="E14005" s="3"/>
    </row>
    <row r="14006" spans="5:5">
      <c r="E14006" s="3"/>
    </row>
    <row r="14007" spans="5:5">
      <c r="E14007" s="3"/>
    </row>
    <row r="14008" spans="5:5">
      <c r="E14008" s="3"/>
    </row>
    <row r="14009" spans="5:5">
      <c r="E14009" s="3"/>
    </row>
    <row r="14010" spans="5:5">
      <c r="E14010" s="3"/>
    </row>
    <row r="14011" spans="5:5">
      <c r="E14011" s="3"/>
    </row>
    <row r="14012" spans="5:5">
      <c r="E14012" s="3"/>
    </row>
    <row r="14013" spans="5:5">
      <c r="E14013" s="3"/>
    </row>
    <row r="14014" spans="5:5">
      <c r="E14014" s="3"/>
    </row>
    <row r="14015" spans="5:5">
      <c r="E14015" s="3"/>
    </row>
    <row r="14016" spans="5:5">
      <c r="E14016" s="3"/>
    </row>
    <row r="14017" spans="5:5">
      <c r="E14017" s="3"/>
    </row>
    <row r="14018" spans="5:5">
      <c r="E14018" s="3"/>
    </row>
    <row r="14019" spans="5:5">
      <c r="E14019" s="3"/>
    </row>
    <row r="14020" spans="5:5">
      <c r="E14020" s="3"/>
    </row>
    <row r="14021" spans="5:5">
      <c r="E14021" s="3"/>
    </row>
    <row r="14022" spans="5:5">
      <c r="E14022" s="3"/>
    </row>
    <row r="14023" spans="5:5">
      <c r="E14023" s="3"/>
    </row>
    <row r="14024" spans="5:5">
      <c r="E14024" s="3"/>
    </row>
    <row r="14025" spans="5:5">
      <c r="E14025" s="3"/>
    </row>
    <row r="14026" spans="5:5">
      <c r="E14026" s="3"/>
    </row>
    <row r="14027" spans="5:5">
      <c r="E14027" s="3"/>
    </row>
    <row r="14028" spans="5:5">
      <c r="E14028" s="3"/>
    </row>
    <row r="14029" spans="5:5">
      <c r="E14029" s="3"/>
    </row>
    <row r="14030" spans="5:5">
      <c r="E14030" s="3"/>
    </row>
    <row r="14031" spans="5:5">
      <c r="E14031" s="3"/>
    </row>
    <row r="14032" spans="5:5">
      <c r="E14032" s="3"/>
    </row>
    <row r="14033" spans="5:5">
      <c r="E14033" s="3"/>
    </row>
    <row r="14034" spans="5:5">
      <c r="E14034" s="3"/>
    </row>
    <row r="14035" spans="5:5">
      <c r="E14035" s="3"/>
    </row>
    <row r="14036" spans="5:5">
      <c r="E14036" s="3"/>
    </row>
    <row r="14037" spans="5:5">
      <c r="E14037" s="3"/>
    </row>
    <row r="14038" spans="5:5">
      <c r="E14038" s="3"/>
    </row>
    <row r="14039" spans="5:5">
      <c r="E14039" s="3"/>
    </row>
    <row r="14040" spans="5:5">
      <c r="E14040" s="3"/>
    </row>
    <row r="14041" spans="5:5">
      <c r="E14041" s="3"/>
    </row>
    <row r="14042" spans="5:5">
      <c r="E14042" s="3"/>
    </row>
    <row r="14043" spans="5:5">
      <c r="E14043" s="3"/>
    </row>
    <row r="14044" spans="5:5">
      <c r="E14044" s="3"/>
    </row>
    <row r="14045" spans="5:5">
      <c r="E14045" s="3"/>
    </row>
    <row r="14046" spans="5:5">
      <c r="E14046" s="3"/>
    </row>
    <row r="14047" spans="5:5">
      <c r="E14047" s="3"/>
    </row>
    <row r="14048" spans="5:5">
      <c r="E14048" s="3"/>
    </row>
    <row r="14049" spans="5:5">
      <c r="E14049" s="3"/>
    </row>
    <row r="14050" spans="5:5">
      <c r="E14050" s="3"/>
    </row>
    <row r="14051" spans="5:5">
      <c r="E14051" s="3"/>
    </row>
    <row r="14052" spans="5:5">
      <c r="E14052" s="3"/>
    </row>
    <row r="14053" spans="5:5">
      <c r="E14053" s="3"/>
    </row>
    <row r="14054" spans="5:5">
      <c r="E14054" s="3"/>
    </row>
    <row r="14055" spans="5:5">
      <c r="E14055" s="3"/>
    </row>
    <row r="14056" spans="5:5">
      <c r="E14056" s="3"/>
    </row>
    <row r="14057" spans="5:5">
      <c r="E14057" s="3"/>
    </row>
    <row r="14058" spans="5:5">
      <c r="E14058" s="3"/>
    </row>
    <row r="14059" spans="5:5">
      <c r="E14059" s="3"/>
    </row>
    <row r="14060" spans="5:5">
      <c r="E14060" s="3"/>
    </row>
    <row r="14061" spans="5:5">
      <c r="E14061" s="3"/>
    </row>
    <row r="14062" spans="5:5">
      <c r="E14062" s="3"/>
    </row>
    <row r="14063" spans="5:5">
      <c r="E14063" s="3"/>
    </row>
    <row r="14064" spans="5:5">
      <c r="E14064" s="3"/>
    </row>
    <row r="14065" spans="5:5">
      <c r="E14065" s="3"/>
    </row>
    <row r="14066" spans="5:5">
      <c r="E14066" s="3"/>
    </row>
    <row r="14067" spans="5:5">
      <c r="E14067" s="3"/>
    </row>
    <row r="14068" spans="5:5">
      <c r="E14068" s="3"/>
    </row>
    <row r="14069" spans="5:5">
      <c r="E14069" s="3"/>
    </row>
    <row r="14070" spans="5:5">
      <c r="E14070" s="3"/>
    </row>
    <row r="14071" spans="5:5">
      <c r="E14071" s="3"/>
    </row>
    <row r="14072" spans="5:5">
      <c r="E14072" s="3"/>
    </row>
    <row r="14073" spans="5:5">
      <c r="E14073" s="3"/>
    </row>
    <row r="14074" spans="5:5">
      <c r="E14074" s="3"/>
    </row>
    <row r="14075" spans="5:5">
      <c r="E14075" s="3"/>
    </row>
    <row r="14076" spans="5:5">
      <c r="E14076" s="3"/>
    </row>
    <row r="14077" spans="5:5">
      <c r="E14077" s="3"/>
    </row>
    <row r="14078" spans="5:5">
      <c r="E14078" s="3"/>
    </row>
    <row r="14079" spans="5:5">
      <c r="E14079" s="3"/>
    </row>
    <row r="14080" spans="5:5">
      <c r="E14080" s="3"/>
    </row>
    <row r="14081" spans="5:5">
      <c r="E14081" s="3"/>
    </row>
    <row r="14082" spans="5:5">
      <c r="E14082" s="3"/>
    </row>
    <row r="14083" spans="5:5">
      <c r="E14083" s="3"/>
    </row>
    <row r="14084" spans="5:5">
      <c r="E14084" s="3"/>
    </row>
    <row r="14085" spans="5:5">
      <c r="E14085" s="3"/>
    </row>
    <row r="14086" spans="5:5">
      <c r="E14086" s="3"/>
    </row>
    <row r="14087" spans="5:5">
      <c r="E14087" s="3"/>
    </row>
    <row r="14088" spans="5:5">
      <c r="E14088" s="3"/>
    </row>
    <row r="14089" spans="5:5">
      <c r="E14089" s="3"/>
    </row>
    <row r="14090" spans="5:5">
      <c r="E14090" s="3"/>
    </row>
    <row r="14091" spans="5:5">
      <c r="E14091" s="3"/>
    </row>
    <row r="14092" spans="5:5">
      <c r="E14092" s="3"/>
    </row>
    <row r="14093" spans="5:5">
      <c r="E14093" s="3"/>
    </row>
    <row r="14094" spans="5:5">
      <c r="E14094" s="3"/>
    </row>
    <row r="14095" spans="5:5">
      <c r="E14095" s="3"/>
    </row>
    <row r="14096" spans="5:5">
      <c r="E14096" s="3"/>
    </row>
    <row r="14097" spans="5:5">
      <c r="E14097" s="3"/>
    </row>
    <row r="14098" spans="5:5">
      <c r="E14098" s="3"/>
    </row>
    <row r="14099" spans="5:5">
      <c r="E14099" s="3"/>
    </row>
    <row r="14100" spans="5:5">
      <c r="E14100" s="3"/>
    </row>
    <row r="14101" spans="5:5">
      <c r="E14101" s="3"/>
    </row>
    <row r="14102" spans="5:5">
      <c r="E14102" s="3"/>
    </row>
    <row r="14103" spans="5:5">
      <c r="E14103" s="3"/>
    </row>
    <row r="14104" spans="5:5">
      <c r="E14104" s="3"/>
    </row>
    <row r="14105" spans="5:5">
      <c r="E14105" s="3"/>
    </row>
    <row r="14106" spans="5:5">
      <c r="E14106" s="3"/>
    </row>
    <row r="14107" spans="5:5">
      <c r="E14107" s="3"/>
    </row>
    <row r="14108" spans="5:5">
      <c r="E14108" s="3"/>
    </row>
    <row r="14109" spans="5:5">
      <c r="E14109" s="3"/>
    </row>
    <row r="14110" spans="5:5">
      <c r="E14110" s="3"/>
    </row>
    <row r="14111" spans="5:5">
      <c r="E14111" s="3"/>
    </row>
    <row r="14112" spans="5:5">
      <c r="E14112" s="3"/>
    </row>
    <row r="14113" spans="5:5">
      <c r="E14113" s="3"/>
    </row>
    <row r="14114" spans="5:5">
      <c r="E14114" s="3"/>
    </row>
    <row r="14115" spans="5:5">
      <c r="E14115" s="3"/>
    </row>
    <row r="14116" spans="5:5">
      <c r="E14116" s="3"/>
    </row>
    <row r="14117" spans="5:5">
      <c r="E14117" s="3"/>
    </row>
    <row r="14118" spans="5:5">
      <c r="E14118" s="3"/>
    </row>
    <row r="14119" spans="5:5">
      <c r="E14119" s="3"/>
    </row>
    <row r="14120" spans="5:5">
      <c r="E14120" s="3"/>
    </row>
    <row r="14121" spans="5:5">
      <c r="E14121" s="3"/>
    </row>
    <row r="14122" spans="5:5">
      <c r="E14122" s="3"/>
    </row>
    <row r="14123" spans="5:5">
      <c r="E14123" s="3"/>
    </row>
    <row r="14124" spans="5:5">
      <c r="E14124" s="3"/>
    </row>
    <row r="14125" spans="5:5">
      <c r="E14125" s="3"/>
    </row>
    <row r="14126" spans="5:5">
      <c r="E14126" s="3"/>
    </row>
    <row r="14127" spans="5:5">
      <c r="E14127" s="3"/>
    </row>
    <row r="14128" spans="5:5">
      <c r="E14128" s="3"/>
    </row>
    <row r="14129" spans="5:5">
      <c r="E14129" s="3"/>
    </row>
    <row r="14130" spans="5:5">
      <c r="E14130" s="3"/>
    </row>
    <row r="14131" spans="5:5">
      <c r="E14131" s="3"/>
    </row>
    <row r="14132" spans="5:5">
      <c r="E14132" s="3"/>
    </row>
    <row r="14133" spans="5:5">
      <c r="E14133" s="3"/>
    </row>
    <row r="14134" spans="5:5">
      <c r="E14134" s="3"/>
    </row>
    <row r="14135" spans="5:5">
      <c r="E14135" s="3"/>
    </row>
    <row r="14136" spans="5:5">
      <c r="E14136" s="3"/>
    </row>
    <row r="14137" spans="5:5">
      <c r="E14137" s="3"/>
    </row>
    <row r="14138" spans="5:5">
      <c r="E14138" s="3"/>
    </row>
    <row r="14139" spans="5:5">
      <c r="E14139" s="3"/>
    </row>
    <row r="14140" spans="5:5">
      <c r="E14140" s="3"/>
    </row>
    <row r="14141" spans="5:5">
      <c r="E14141" s="3"/>
    </row>
    <row r="14142" spans="5:5">
      <c r="E14142" s="3"/>
    </row>
    <row r="14143" spans="5:5">
      <c r="E14143" s="3"/>
    </row>
    <row r="14144" spans="5:5">
      <c r="E14144" s="3"/>
    </row>
    <row r="14145" spans="5:5">
      <c r="E14145" s="3"/>
    </row>
    <row r="14146" spans="5:5">
      <c r="E14146" s="3"/>
    </row>
    <row r="14147" spans="5:5">
      <c r="E14147" s="3"/>
    </row>
    <row r="14148" spans="5:5">
      <c r="E14148" s="3"/>
    </row>
    <row r="14149" spans="5:5">
      <c r="E14149" s="3"/>
    </row>
    <row r="14150" spans="5:5">
      <c r="E14150" s="3"/>
    </row>
    <row r="14151" spans="5:5">
      <c r="E14151" s="3"/>
    </row>
    <row r="14152" spans="5:5">
      <c r="E14152" s="3"/>
    </row>
    <row r="14153" spans="5:5">
      <c r="E14153" s="3"/>
    </row>
    <row r="14154" spans="5:5">
      <c r="E14154" s="3"/>
    </row>
    <row r="14155" spans="5:5">
      <c r="E14155" s="3"/>
    </row>
    <row r="14156" spans="5:5">
      <c r="E14156" s="3"/>
    </row>
    <row r="14157" spans="5:5">
      <c r="E14157" s="3"/>
    </row>
    <row r="14158" spans="5:5">
      <c r="E14158" s="3"/>
    </row>
    <row r="14159" spans="5:5">
      <c r="E14159" s="3"/>
    </row>
    <row r="14160" spans="5:5">
      <c r="E14160" s="3"/>
    </row>
    <row r="14161" spans="5:5">
      <c r="E14161" s="3"/>
    </row>
    <row r="14162" spans="5:5">
      <c r="E14162" s="3"/>
    </row>
    <row r="14163" spans="5:5">
      <c r="E14163" s="3"/>
    </row>
    <row r="14164" spans="5:5">
      <c r="E14164" s="3"/>
    </row>
    <row r="14165" spans="5:5">
      <c r="E14165" s="3"/>
    </row>
    <row r="14166" spans="5:5">
      <c r="E14166" s="3"/>
    </row>
    <row r="14167" spans="5:5">
      <c r="E14167" s="3"/>
    </row>
    <row r="14168" spans="5:5">
      <c r="E14168" s="3"/>
    </row>
    <row r="14169" spans="5:5">
      <c r="E14169" s="3"/>
    </row>
    <row r="14170" spans="5:5">
      <c r="E14170" s="3"/>
    </row>
    <row r="14171" spans="5:5">
      <c r="E14171" s="3"/>
    </row>
    <row r="14172" spans="5:5">
      <c r="E14172" s="3"/>
    </row>
    <row r="14173" spans="5:5">
      <c r="E14173" s="3"/>
    </row>
    <row r="14174" spans="5:5">
      <c r="E14174" s="3"/>
    </row>
    <row r="14175" spans="5:5">
      <c r="E14175" s="3"/>
    </row>
    <row r="14176" spans="5:5">
      <c r="E14176" s="3"/>
    </row>
    <row r="14177" spans="5:5">
      <c r="E14177" s="3"/>
    </row>
    <row r="14178" spans="5:5">
      <c r="E14178" s="3"/>
    </row>
    <row r="14179" spans="5:5">
      <c r="E14179" s="3"/>
    </row>
    <row r="14180" spans="5:5">
      <c r="E14180" s="3"/>
    </row>
    <row r="14181" spans="5:5">
      <c r="E14181" s="3"/>
    </row>
    <row r="14182" spans="5:5">
      <c r="E14182" s="3"/>
    </row>
    <row r="14183" spans="5:5">
      <c r="E14183" s="3"/>
    </row>
    <row r="14184" spans="5:5">
      <c r="E14184" s="3"/>
    </row>
    <row r="14185" spans="5:5">
      <c r="E14185" s="3"/>
    </row>
    <row r="14186" spans="5:5">
      <c r="E14186" s="3"/>
    </row>
    <row r="14187" spans="5:5">
      <c r="E14187" s="3"/>
    </row>
    <row r="14188" spans="5:5">
      <c r="E14188" s="3"/>
    </row>
    <row r="14189" spans="5:5">
      <c r="E14189" s="3"/>
    </row>
    <row r="14190" spans="5:5">
      <c r="E14190" s="3"/>
    </row>
    <row r="14191" spans="5:5">
      <c r="E14191" s="3"/>
    </row>
    <row r="14192" spans="5:5">
      <c r="E14192" s="3"/>
    </row>
    <row r="14193" spans="5:5">
      <c r="E14193" s="3"/>
    </row>
    <row r="14194" spans="5:5">
      <c r="E14194" s="3"/>
    </row>
    <row r="14195" spans="5:5">
      <c r="E14195" s="3"/>
    </row>
    <row r="14196" spans="5:5">
      <c r="E14196" s="3"/>
    </row>
    <row r="14197" spans="5:5">
      <c r="E14197" s="3"/>
    </row>
    <row r="14198" spans="5:5">
      <c r="E14198" s="3"/>
    </row>
    <row r="14199" spans="5:5">
      <c r="E14199" s="3"/>
    </row>
    <row r="14200" spans="5:5">
      <c r="E14200" s="3"/>
    </row>
    <row r="14201" spans="5:5">
      <c r="E14201" s="3"/>
    </row>
    <row r="14202" spans="5:5">
      <c r="E14202" s="3"/>
    </row>
    <row r="14203" spans="5:5">
      <c r="E14203" s="3"/>
    </row>
    <row r="14204" spans="5:5">
      <c r="E14204" s="3"/>
    </row>
    <row r="14205" spans="5:5">
      <c r="E14205" s="3"/>
    </row>
    <row r="14206" spans="5:5">
      <c r="E14206" s="3"/>
    </row>
    <row r="14207" spans="5:5">
      <c r="E14207" s="3"/>
    </row>
    <row r="14208" spans="5:5">
      <c r="E14208" s="3"/>
    </row>
    <row r="14209" spans="5:5">
      <c r="E14209" s="3"/>
    </row>
    <row r="14210" spans="5:5">
      <c r="E14210" s="3"/>
    </row>
    <row r="14211" spans="5:5">
      <c r="E14211" s="3"/>
    </row>
    <row r="14212" spans="5:5">
      <c r="E14212" s="3"/>
    </row>
    <row r="14213" spans="5:5">
      <c r="E14213" s="3"/>
    </row>
    <row r="14214" spans="5:5">
      <c r="E14214" s="3"/>
    </row>
    <row r="14215" spans="5:5">
      <c r="E14215" s="3"/>
    </row>
    <row r="14216" spans="5:5">
      <c r="E14216" s="3"/>
    </row>
    <row r="14217" spans="5:5">
      <c r="E14217" s="3"/>
    </row>
    <row r="14218" spans="5:5">
      <c r="E14218" s="3"/>
    </row>
    <row r="14219" spans="5:5">
      <c r="E14219" s="3"/>
    </row>
    <row r="14220" spans="5:5">
      <c r="E14220" s="3"/>
    </row>
    <row r="14221" spans="5:5">
      <c r="E14221" s="3"/>
    </row>
    <row r="14222" spans="5:5">
      <c r="E14222" s="3"/>
    </row>
    <row r="14223" spans="5:5">
      <c r="E14223" s="3"/>
    </row>
    <row r="14224" spans="5:5">
      <c r="E14224" s="3"/>
    </row>
    <row r="14225" spans="5:5">
      <c r="E14225" s="3"/>
    </row>
    <row r="14226" spans="5:5">
      <c r="E14226" s="3"/>
    </row>
    <row r="14227" spans="5:5">
      <c r="E14227" s="3"/>
    </row>
    <row r="14228" spans="5:5">
      <c r="E14228" s="3"/>
    </row>
    <row r="14229" spans="5:5">
      <c r="E14229" s="3"/>
    </row>
    <row r="14230" spans="5:5">
      <c r="E14230" s="3"/>
    </row>
    <row r="14231" spans="5:5">
      <c r="E14231" s="3"/>
    </row>
    <row r="14232" spans="5:5">
      <c r="E14232" s="3"/>
    </row>
    <row r="14233" spans="5:5">
      <c r="E14233" s="3"/>
    </row>
    <row r="14234" spans="5:5">
      <c r="E14234" s="3"/>
    </row>
    <row r="14235" spans="5:5">
      <c r="E14235" s="3"/>
    </row>
    <row r="14236" spans="5:5">
      <c r="E14236" s="3"/>
    </row>
    <row r="14237" spans="5:5">
      <c r="E14237" s="3"/>
    </row>
    <row r="14238" spans="5:5">
      <c r="E14238" s="3"/>
    </row>
    <row r="14239" spans="5:5">
      <c r="E14239" s="3"/>
    </row>
    <row r="14240" spans="5:5">
      <c r="E14240" s="3"/>
    </row>
    <row r="14241" spans="5:5">
      <c r="E14241" s="3"/>
    </row>
    <row r="14242" spans="5:5">
      <c r="E14242" s="3"/>
    </row>
    <row r="14243" spans="5:5">
      <c r="E14243" s="3"/>
    </row>
    <row r="14244" spans="5:5">
      <c r="E14244" s="3"/>
    </row>
    <row r="14245" spans="5:5">
      <c r="E14245" s="3"/>
    </row>
    <row r="14246" spans="5:5">
      <c r="E14246" s="3"/>
    </row>
    <row r="14247" spans="5:5">
      <c r="E14247" s="3"/>
    </row>
    <row r="14248" spans="5:5">
      <c r="E14248" s="3"/>
    </row>
    <row r="14249" spans="5:5">
      <c r="E14249" s="3"/>
    </row>
    <row r="14250" spans="5:5">
      <c r="E14250" s="3"/>
    </row>
    <row r="14251" spans="5:5">
      <c r="E14251" s="3"/>
    </row>
    <row r="14252" spans="5:5">
      <c r="E14252" s="3"/>
    </row>
    <row r="14253" spans="5:5">
      <c r="E14253" s="3"/>
    </row>
    <row r="14254" spans="5:5">
      <c r="E14254" s="3"/>
    </row>
    <row r="14255" spans="5:5">
      <c r="E14255" s="3"/>
    </row>
    <row r="14256" spans="5:5">
      <c r="E14256" s="3"/>
    </row>
    <row r="14257" spans="5:5">
      <c r="E14257" s="3"/>
    </row>
    <row r="14258" spans="5:5">
      <c r="E14258" s="3"/>
    </row>
    <row r="14259" spans="5:5">
      <c r="E14259" s="3"/>
    </row>
    <row r="14260" spans="5:5">
      <c r="E14260" s="3"/>
    </row>
    <row r="14261" spans="5:5">
      <c r="E14261" s="3"/>
    </row>
    <row r="14262" spans="5:5">
      <c r="E14262" s="3"/>
    </row>
    <row r="14263" spans="5:5">
      <c r="E14263" s="3"/>
    </row>
    <row r="14264" spans="5:5">
      <c r="E14264" s="3"/>
    </row>
    <row r="14265" spans="5:5">
      <c r="E14265" s="3"/>
    </row>
    <row r="14266" spans="5:5">
      <c r="E14266" s="3"/>
    </row>
    <row r="14267" spans="5:5">
      <c r="E14267" s="3"/>
    </row>
    <row r="14268" spans="5:5">
      <c r="E14268" s="3"/>
    </row>
    <row r="14269" spans="5:5">
      <c r="E14269" s="3"/>
    </row>
    <row r="14270" spans="5:5">
      <c r="E14270" s="3"/>
    </row>
    <row r="14271" spans="5:5">
      <c r="E14271" s="3"/>
    </row>
    <row r="14272" spans="5:5">
      <c r="E14272" s="3"/>
    </row>
    <row r="14273" spans="5:5">
      <c r="E14273" s="3"/>
    </row>
    <row r="14274" spans="5:5">
      <c r="E14274" s="3"/>
    </row>
    <row r="14275" spans="5:5">
      <c r="E14275" s="3"/>
    </row>
    <row r="14276" spans="5:5">
      <c r="E14276" s="3"/>
    </row>
    <row r="14277" spans="5:5">
      <c r="E14277" s="3"/>
    </row>
    <row r="14278" spans="5:5">
      <c r="E14278" s="3"/>
    </row>
    <row r="14279" spans="5:5">
      <c r="E14279" s="3"/>
    </row>
    <row r="14280" spans="5:5">
      <c r="E14280" s="3"/>
    </row>
    <row r="14281" spans="5:5">
      <c r="E14281" s="3"/>
    </row>
    <row r="14282" spans="5:5">
      <c r="E14282" s="3"/>
    </row>
    <row r="14283" spans="5:5">
      <c r="E14283" s="3"/>
    </row>
    <row r="14284" spans="5:5">
      <c r="E14284" s="3"/>
    </row>
    <row r="14285" spans="5:5">
      <c r="E14285" s="3"/>
    </row>
    <row r="14286" spans="5:5">
      <c r="E14286" s="3"/>
    </row>
    <row r="14287" spans="5:5">
      <c r="E14287" s="3"/>
    </row>
    <row r="14288" spans="5:5">
      <c r="E14288" s="3"/>
    </row>
    <row r="14289" spans="5:5">
      <c r="E14289" s="3"/>
    </row>
    <row r="14290" spans="5:5">
      <c r="E14290" s="3"/>
    </row>
    <row r="14291" spans="5:5">
      <c r="E14291" s="3"/>
    </row>
    <row r="14292" spans="5:5">
      <c r="E14292" s="3"/>
    </row>
    <row r="14293" spans="5:5">
      <c r="E14293" s="3"/>
    </row>
    <row r="14294" spans="5:5">
      <c r="E14294" s="3"/>
    </row>
    <row r="14295" spans="5:5">
      <c r="E14295" s="3"/>
    </row>
    <row r="14296" spans="5:5">
      <c r="E14296" s="3"/>
    </row>
    <row r="14297" spans="5:5">
      <c r="E14297" s="3"/>
    </row>
    <row r="14298" spans="5:5">
      <c r="E14298" s="3"/>
    </row>
    <row r="14299" spans="5:5">
      <c r="E14299" s="3"/>
    </row>
    <row r="14300" spans="5:5">
      <c r="E14300" s="3"/>
    </row>
    <row r="14301" spans="5:5">
      <c r="E14301" s="3"/>
    </row>
    <row r="14302" spans="5:5">
      <c r="E14302" s="3"/>
    </row>
    <row r="14303" spans="5:5">
      <c r="E14303" s="3"/>
    </row>
    <row r="14304" spans="5:5">
      <c r="E14304" s="3"/>
    </row>
    <row r="14305" spans="5:5">
      <c r="E14305" s="3"/>
    </row>
    <row r="14306" spans="5:5">
      <c r="E14306" s="3"/>
    </row>
    <row r="14307" spans="5:5">
      <c r="E14307" s="3"/>
    </row>
    <row r="14308" spans="5:5">
      <c r="E14308" s="3"/>
    </row>
    <row r="14309" spans="5:5">
      <c r="E14309" s="3"/>
    </row>
    <row r="14310" spans="5:5">
      <c r="E14310" s="3"/>
    </row>
    <row r="14311" spans="5:5">
      <c r="E14311" s="3"/>
    </row>
    <row r="14312" spans="5:5">
      <c r="E14312" s="3"/>
    </row>
    <row r="14313" spans="5:5">
      <c r="E14313" s="3"/>
    </row>
    <row r="14314" spans="5:5">
      <c r="E14314" s="3"/>
    </row>
    <row r="14315" spans="5:5">
      <c r="E14315" s="3"/>
    </row>
    <row r="14316" spans="5:5">
      <c r="E14316" s="3"/>
    </row>
    <row r="14317" spans="5:5">
      <c r="E14317" s="3"/>
    </row>
    <row r="14318" spans="5:5">
      <c r="E14318" s="3"/>
    </row>
    <row r="14319" spans="5:5">
      <c r="E14319" s="3"/>
    </row>
    <row r="14320" spans="5:5">
      <c r="E14320" s="3"/>
    </row>
    <row r="14321" spans="5:5">
      <c r="E14321" s="3"/>
    </row>
    <row r="14322" spans="5:5">
      <c r="E14322" s="3"/>
    </row>
    <row r="14323" spans="5:5">
      <c r="E14323" s="3"/>
    </row>
    <row r="14324" spans="5:5">
      <c r="E14324" s="3"/>
    </row>
    <row r="14325" spans="5:5">
      <c r="E14325" s="3"/>
    </row>
    <row r="14326" spans="5:5">
      <c r="E14326" s="3"/>
    </row>
    <row r="14327" spans="5:5">
      <c r="E14327" s="3"/>
    </row>
    <row r="14328" spans="5:5">
      <c r="E14328" s="3"/>
    </row>
    <row r="14329" spans="5:5">
      <c r="E14329" s="3"/>
    </row>
    <row r="14330" spans="5:5">
      <c r="E14330" s="3"/>
    </row>
    <row r="14331" spans="5:5">
      <c r="E14331" s="3"/>
    </row>
    <row r="14332" spans="5:5">
      <c r="E14332" s="3"/>
    </row>
    <row r="14333" spans="5:5">
      <c r="E14333" s="3"/>
    </row>
    <row r="14334" spans="5:5">
      <c r="E14334" s="3"/>
    </row>
    <row r="14335" spans="5:5">
      <c r="E14335" s="3"/>
    </row>
    <row r="14336" spans="5:5">
      <c r="E14336" s="3"/>
    </row>
    <row r="14337" spans="5:5">
      <c r="E14337" s="3"/>
    </row>
    <row r="14338" spans="5:5">
      <c r="E14338" s="3"/>
    </row>
    <row r="14339" spans="5:5">
      <c r="E14339" s="3"/>
    </row>
    <row r="14340" spans="5:5">
      <c r="E14340" s="3"/>
    </row>
    <row r="14341" spans="5:5">
      <c r="E14341" s="3"/>
    </row>
    <row r="14342" spans="5:5">
      <c r="E14342" s="3"/>
    </row>
    <row r="14343" spans="5:5">
      <c r="E14343" s="3"/>
    </row>
    <row r="14344" spans="5:5">
      <c r="E14344" s="3"/>
    </row>
    <row r="14345" spans="5:5">
      <c r="E14345" s="3"/>
    </row>
    <row r="14346" spans="5:5">
      <c r="E14346" s="3"/>
    </row>
    <row r="14347" spans="5:5">
      <c r="E14347" s="3"/>
    </row>
    <row r="14348" spans="5:5">
      <c r="E14348" s="3"/>
    </row>
    <row r="14349" spans="5:5">
      <c r="E14349" s="3"/>
    </row>
    <row r="14350" spans="5:5">
      <c r="E14350" s="3"/>
    </row>
    <row r="14351" spans="5:5">
      <c r="E14351" s="3"/>
    </row>
    <row r="14352" spans="5:5">
      <c r="E14352" s="3"/>
    </row>
    <row r="14353" spans="5:5">
      <c r="E14353" s="3"/>
    </row>
    <row r="14354" spans="5:5">
      <c r="E14354" s="3"/>
    </row>
    <row r="14355" spans="5:5">
      <c r="E14355" s="3"/>
    </row>
    <row r="14356" spans="5:5">
      <c r="E14356" s="3"/>
    </row>
    <row r="14357" spans="5:5">
      <c r="E14357" s="3"/>
    </row>
    <row r="14358" spans="5:5">
      <c r="E14358" s="3"/>
    </row>
    <row r="14359" spans="5:5">
      <c r="E14359" s="3"/>
    </row>
    <row r="14360" spans="5:5">
      <c r="E14360" s="3"/>
    </row>
    <row r="14361" spans="5:5">
      <c r="E14361" s="3"/>
    </row>
    <row r="14362" spans="5:5">
      <c r="E14362" s="3"/>
    </row>
    <row r="14363" spans="5:5">
      <c r="E14363" s="3"/>
    </row>
    <row r="14364" spans="5:5">
      <c r="E14364" s="3"/>
    </row>
    <row r="14365" spans="5:5">
      <c r="E14365" s="3"/>
    </row>
    <row r="14366" spans="5:5">
      <c r="E14366" s="3"/>
    </row>
    <row r="14367" spans="5:5">
      <c r="E14367" s="3"/>
    </row>
    <row r="14368" spans="5:5">
      <c r="E14368" s="3"/>
    </row>
    <row r="14369" spans="5:5">
      <c r="E14369" s="3"/>
    </row>
    <row r="14370" spans="5:5">
      <c r="E14370" s="3"/>
    </row>
    <row r="14371" spans="5:5">
      <c r="E14371" s="3"/>
    </row>
    <row r="14372" spans="5:5">
      <c r="E14372" s="3"/>
    </row>
    <row r="14373" spans="5:5">
      <c r="E14373" s="3"/>
    </row>
    <row r="14374" spans="5:5">
      <c r="E14374" s="3"/>
    </row>
    <row r="14375" spans="5:5">
      <c r="E14375" s="3"/>
    </row>
    <row r="14376" spans="5:5">
      <c r="E14376" s="3"/>
    </row>
    <row r="14377" spans="5:5">
      <c r="E14377" s="3"/>
    </row>
    <row r="14378" spans="5:5">
      <c r="E14378" s="3"/>
    </row>
    <row r="14379" spans="5:5">
      <c r="E14379" s="3"/>
    </row>
    <row r="14380" spans="5:5">
      <c r="E14380" s="3"/>
    </row>
    <row r="14381" spans="5:5">
      <c r="E14381" s="3"/>
    </row>
    <row r="14382" spans="5:5">
      <c r="E14382" s="3"/>
    </row>
    <row r="14383" spans="5:5">
      <c r="E14383" s="3"/>
    </row>
    <row r="14384" spans="5:5">
      <c r="E14384" s="3"/>
    </row>
    <row r="14385" spans="5:5">
      <c r="E14385" s="3"/>
    </row>
    <row r="14386" spans="5:5">
      <c r="E14386" s="3"/>
    </row>
    <row r="14387" spans="5:5">
      <c r="E14387" s="3"/>
    </row>
    <row r="14388" spans="5:5">
      <c r="E14388" s="3"/>
    </row>
    <row r="14389" spans="5:5">
      <c r="E14389" s="3"/>
    </row>
    <row r="14390" spans="5:5">
      <c r="E14390" s="3"/>
    </row>
    <row r="14391" spans="5:5">
      <c r="E14391" s="3"/>
    </row>
    <row r="14392" spans="5:5">
      <c r="E14392" s="3"/>
    </row>
    <row r="14393" spans="5:5">
      <c r="E14393" s="3"/>
    </row>
    <row r="14394" spans="5:5">
      <c r="E14394" s="3"/>
    </row>
    <row r="14395" spans="5:5">
      <c r="E14395" s="3"/>
    </row>
    <row r="14396" spans="5:5">
      <c r="E14396" s="3"/>
    </row>
    <row r="14397" spans="5:5">
      <c r="E14397" s="3"/>
    </row>
    <row r="14398" spans="5:5">
      <c r="E14398" s="3"/>
    </row>
    <row r="14399" spans="5:5">
      <c r="E14399" s="3"/>
    </row>
    <row r="14400" spans="5:5">
      <c r="E14400" s="3"/>
    </row>
    <row r="14401" spans="5:5">
      <c r="E14401" s="3"/>
    </row>
    <row r="14402" spans="5:5">
      <c r="E14402" s="3"/>
    </row>
    <row r="14403" spans="5:5">
      <c r="E14403" s="3"/>
    </row>
    <row r="14404" spans="5:5">
      <c r="E14404" s="3"/>
    </row>
    <row r="14405" spans="5:5">
      <c r="E14405" s="3"/>
    </row>
    <row r="14406" spans="5:5">
      <c r="E14406" s="3"/>
    </row>
    <row r="14407" spans="5:5">
      <c r="E14407" s="3"/>
    </row>
    <row r="14408" spans="5:5">
      <c r="E14408" s="3"/>
    </row>
    <row r="14409" spans="5:5">
      <c r="E14409" s="3"/>
    </row>
    <row r="14410" spans="5:5">
      <c r="E14410" s="3"/>
    </row>
    <row r="14411" spans="5:5">
      <c r="E14411" s="3"/>
    </row>
    <row r="14412" spans="5:5">
      <c r="E14412" s="3"/>
    </row>
    <row r="14413" spans="5:5">
      <c r="E14413" s="3"/>
    </row>
    <row r="14414" spans="5:5">
      <c r="E14414" s="3"/>
    </row>
    <row r="14415" spans="5:5">
      <c r="E14415" s="3"/>
    </row>
    <row r="14416" spans="5:5">
      <c r="E14416" s="3"/>
    </row>
    <row r="14417" spans="5:5">
      <c r="E14417" s="3"/>
    </row>
    <row r="14418" spans="5:5">
      <c r="E14418" s="3"/>
    </row>
    <row r="14419" spans="5:5">
      <c r="E14419" s="3"/>
    </row>
    <row r="14420" spans="5:5">
      <c r="E14420" s="3"/>
    </row>
    <row r="14421" spans="5:5">
      <c r="E14421" s="3"/>
    </row>
    <row r="14422" spans="5:5">
      <c r="E14422" s="3"/>
    </row>
    <row r="14423" spans="5:5">
      <c r="E14423" s="3"/>
    </row>
    <row r="14424" spans="5:5">
      <c r="E14424" s="3"/>
    </row>
    <row r="14425" spans="5:5">
      <c r="E14425" s="3"/>
    </row>
    <row r="14426" spans="5:5">
      <c r="E14426" s="3"/>
    </row>
    <row r="14427" spans="5:5">
      <c r="E14427" s="3"/>
    </row>
    <row r="14428" spans="5:5">
      <c r="E14428" s="3"/>
    </row>
    <row r="14429" spans="5:5">
      <c r="E14429" s="3"/>
    </row>
    <row r="14430" spans="5:5">
      <c r="E14430" s="3"/>
    </row>
    <row r="14431" spans="5:5">
      <c r="E14431" s="3"/>
    </row>
    <row r="14432" spans="5:5">
      <c r="E14432" s="3"/>
    </row>
    <row r="14433" spans="5:5">
      <c r="E14433" s="3"/>
    </row>
    <row r="14434" spans="5:5">
      <c r="E14434" s="3"/>
    </row>
    <row r="14435" spans="5:5">
      <c r="E14435" s="3"/>
    </row>
    <row r="14436" spans="5:5">
      <c r="E14436" s="3"/>
    </row>
    <row r="14437" spans="5:5">
      <c r="E14437" s="3"/>
    </row>
    <row r="14438" spans="5:5">
      <c r="E14438" s="3"/>
    </row>
    <row r="14439" spans="5:5">
      <c r="E14439" s="3"/>
    </row>
    <row r="14440" spans="5:5">
      <c r="E14440" s="3"/>
    </row>
    <row r="14441" spans="5:5">
      <c r="E14441" s="3"/>
    </row>
    <row r="14442" spans="5:5">
      <c r="E14442" s="3"/>
    </row>
    <row r="14443" spans="5:5">
      <c r="E14443" s="3"/>
    </row>
    <row r="14444" spans="5:5">
      <c r="E14444" s="3"/>
    </row>
    <row r="14445" spans="5:5">
      <c r="E14445" s="3"/>
    </row>
    <row r="14446" spans="5:5">
      <c r="E14446" s="3"/>
    </row>
    <row r="14447" spans="5:5">
      <c r="E14447" s="3"/>
    </row>
    <row r="14448" spans="5:5">
      <c r="E14448" s="3"/>
    </row>
    <row r="14449" spans="5:5">
      <c r="E14449" s="3"/>
    </row>
    <row r="14450" spans="5:5">
      <c r="E14450" s="3"/>
    </row>
    <row r="14451" spans="5:5">
      <c r="E14451" s="3"/>
    </row>
    <row r="14452" spans="5:5">
      <c r="E14452" s="3"/>
    </row>
    <row r="14453" spans="5:5">
      <c r="E14453" s="3"/>
    </row>
    <row r="14454" spans="5:5">
      <c r="E14454" s="3"/>
    </row>
    <row r="14455" spans="5:5">
      <c r="E14455" s="3"/>
    </row>
    <row r="14456" spans="5:5">
      <c r="E14456" s="3"/>
    </row>
    <row r="14457" spans="5:5">
      <c r="E14457" s="3"/>
    </row>
    <row r="14458" spans="5:5">
      <c r="E14458" s="3"/>
    </row>
    <row r="14459" spans="5:5">
      <c r="E14459" s="3"/>
    </row>
    <row r="14460" spans="5:5">
      <c r="E14460" s="3"/>
    </row>
    <row r="14461" spans="5:5">
      <c r="E14461" s="3"/>
    </row>
    <row r="14462" spans="5:5">
      <c r="E14462" s="3"/>
    </row>
    <row r="14463" spans="5:5">
      <c r="E14463" s="3"/>
    </row>
    <row r="14464" spans="5:5">
      <c r="E14464" s="3"/>
    </row>
    <row r="14465" spans="5:5">
      <c r="E14465" s="3"/>
    </row>
    <row r="14466" spans="5:5">
      <c r="E14466" s="3"/>
    </row>
    <row r="14467" spans="5:5">
      <c r="E14467" s="3"/>
    </row>
    <row r="14468" spans="5:5">
      <c r="E14468" s="3"/>
    </row>
    <row r="14469" spans="5:5">
      <c r="E14469" s="3"/>
    </row>
    <row r="14470" spans="5:5">
      <c r="E14470" s="3"/>
    </row>
    <row r="14471" spans="5:5">
      <c r="E14471" s="3"/>
    </row>
    <row r="14472" spans="5:5">
      <c r="E14472" s="3"/>
    </row>
    <row r="14473" spans="5:5">
      <c r="E14473" s="3"/>
    </row>
    <row r="14474" spans="5:5">
      <c r="E14474" s="3"/>
    </row>
    <row r="14475" spans="5:5">
      <c r="E14475" s="3"/>
    </row>
    <row r="14476" spans="5:5">
      <c r="E14476" s="3"/>
    </row>
    <row r="14477" spans="5:5">
      <c r="E14477" s="3"/>
    </row>
    <row r="14478" spans="5:5">
      <c r="E14478" s="3"/>
    </row>
    <row r="14479" spans="5:5">
      <c r="E14479" s="3"/>
    </row>
    <row r="14480" spans="5:5">
      <c r="E14480" s="3"/>
    </row>
    <row r="14481" spans="5:5">
      <c r="E14481" s="3"/>
    </row>
    <row r="14482" spans="5:5">
      <c r="E14482" s="3"/>
    </row>
    <row r="14483" spans="5:5">
      <c r="E14483" s="3"/>
    </row>
    <row r="14484" spans="5:5">
      <c r="E14484" s="3"/>
    </row>
    <row r="14485" spans="5:5">
      <c r="E14485" s="3"/>
    </row>
    <row r="14486" spans="5:5">
      <c r="E14486" s="3"/>
    </row>
    <row r="14487" spans="5:5">
      <c r="E14487" s="3"/>
    </row>
    <row r="14488" spans="5:5">
      <c r="E14488" s="3"/>
    </row>
    <row r="14489" spans="5:5">
      <c r="E14489" s="3"/>
    </row>
    <row r="14490" spans="5:5">
      <c r="E14490" s="3"/>
    </row>
    <row r="14491" spans="5:5">
      <c r="E14491" s="3"/>
    </row>
    <row r="14492" spans="5:5">
      <c r="E14492" s="3"/>
    </row>
    <row r="14493" spans="5:5">
      <c r="E14493" s="3"/>
    </row>
    <row r="14494" spans="5:5">
      <c r="E14494" s="3"/>
    </row>
    <row r="14495" spans="5:5">
      <c r="E14495" s="3"/>
    </row>
    <row r="14496" spans="5:5">
      <c r="E14496" s="3"/>
    </row>
    <row r="14497" spans="5:5">
      <c r="E14497" s="3"/>
    </row>
    <row r="14498" spans="5:5">
      <c r="E14498" s="3"/>
    </row>
    <row r="14499" spans="5:5">
      <c r="E14499" s="3"/>
    </row>
    <row r="14500" spans="5:5">
      <c r="E14500" s="3"/>
    </row>
    <row r="14501" spans="5:5">
      <c r="E14501" s="3"/>
    </row>
    <row r="14502" spans="5:5">
      <c r="E14502" s="3"/>
    </row>
    <row r="14503" spans="5:5">
      <c r="E14503" s="3"/>
    </row>
    <row r="14504" spans="5:5">
      <c r="E14504" s="3"/>
    </row>
    <row r="14505" spans="5:5">
      <c r="E14505" s="3"/>
    </row>
    <row r="14506" spans="5:5">
      <c r="E14506" s="3"/>
    </row>
    <row r="14507" spans="5:5">
      <c r="E14507" s="3"/>
    </row>
    <row r="14508" spans="5:5">
      <c r="E14508" s="3"/>
    </row>
    <row r="14509" spans="5:5">
      <c r="E14509" s="3"/>
    </row>
    <row r="14510" spans="5:5">
      <c r="E14510" s="3"/>
    </row>
    <row r="14511" spans="5:5">
      <c r="E14511" s="3"/>
    </row>
    <row r="14512" spans="5:5">
      <c r="E14512" s="3"/>
    </row>
    <row r="14513" spans="5:5">
      <c r="E14513" s="3"/>
    </row>
    <row r="14514" spans="5:5">
      <c r="E14514" s="3"/>
    </row>
    <row r="14515" spans="5:5">
      <c r="E14515" s="3"/>
    </row>
    <row r="14516" spans="5:5">
      <c r="E14516" s="3"/>
    </row>
    <row r="14517" spans="5:5">
      <c r="E14517" s="3"/>
    </row>
    <row r="14518" spans="5:5">
      <c r="E14518" s="3"/>
    </row>
    <row r="14519" spans="5:5">
      <c r="E14519" s="3"/>
    </row>
    <row r="14520" spans="5:5">
      <c r="E14520" s="3"/>
    </row>
    <row r="14521" spans="5:5">
      <c r="E14521" s="3"/>
    </row>
    <row r="14522" spans="5:5">
      <c r="E14522" s="3"/>
    </row>
    <row r="14523" spans="5:5">
      <c r="E14523" s="3"/>
    </row>
    <row r="14524" spans="5:5">
      <c r="E14524" s="3"/>
    </row>
    <row r="14525" spans="5:5">
      <c r="E14525" s="3"/>
    </row>
    <row r="14526" spans="5:5">
      <c r="E14526" s="3"/>
    </row>
    <row r="14527" spans="5:5">
      <c r="E14527" s="3"/>
    </row>
    <row r="14528" spans="5:5">
      <c r="E14528" s="3"/>
    </row>
    <row r="14529" spans="5:5">
      <c r="E14529" s="3"/>
    </row>
    <row r="14530" spans="5:5">
      <c r="E14530" s="3"/>
    </row>
    <row r="14531" spans="5:5">
      <c r="E14531" s="3"/>
    </row>
    <row r="14532" spans="5:5">
      <c r="E14532" s="3"/>
    </row>
    <row r="14533" spans="5:5">
      <c r="E14533" s="3"/>
    </row>
    <row r="14534" spans="5:5">
      <c r="E14534" s="3"/>
    </row>
    <row r="14535" spans="5:5">
      <c r="E14535" s="3"/>
    </row>
    <row r="14536" spans="5:5">
      <c r="E14536" s="3"/>
    </row>
    <row r="14537" spans="5:5">
      <c r="E14537" s="3"/>
    </row>
    <row r="14538" spans="5:5">
      <c r="E14538" s="3"/>
    </row>
    <row r="14539" spans="5:5">
      <c r="E14539" s="3"/>
    </row>
    <row r="14540" spans="5:5">
      <c r="E14540" s="3"/>
    </row>
    <row r="14541" spans="5:5">
      <c r="E14541" s="3"/>
    </row>
    <row r="14542" spans="5:5">
      <c r="E14542" s="3"/>
    </row>
    <row r="14543" spans="5:5">
      <c r="E14543" s="3"/>
    </row>
    <row r="14544" spans="5:5">
      <c r="E14544" s="3"/>
    </row>
    <row r="14545" spans="5:5">
      <c r="E14545" s="3"/>
    </row>
    <row r="14546" spans="5:5">
      <c r="E14546" s="3"/>
    </row>
    <row r="14547" spans="5:5">
      <c r="E14547" s="3"/>
    </row>
    <row r="14548" spans="5:5">
      <c r="E14548" s="3"/>
    </row>
    <row r="14549" spans="5:5">
      <c r="E14549" s="3"/>
    </row>
    <row r="14550" spans="5:5">
      <c r="E14550" s="3"/>
    </row>
    <row r="14551" spans="5:5">
      <c r="E14551" s="3"/>
    </row>
    <row r="14552" spans="5:5">
      <c r="E14552" s="3"/>
    </row>
    <row r="14553" spans="5:5">
      <c r="E14553" s="3"/>
    </row>
    <row r="14554" spans="5:5">
      <c r="E14554" s="3"/>
    </row>
    <row r="14555" spans="5:5">
      <c r="E14555" s="3"/>
    </row>
    <row r="14556" spans="5:5">
      <c r="E14556" s="3"/>
    </row>
    <row r="14557" spans="5:5">
      <c r="E14557" s="3"/>
    </row>
    <row r="14558" spans="5:5">
      <c r="E14558" s="3"/>
    </row>
    <row r="14559" spans="5:5">
      <c r="E14559" s="3"/>
    </row>
    <row r="14560" spans="5:5">
      <c r="E14560" s="3"/>
    </row>
    <row r="14561" spans="5:5">
      <c r="E14561" s="3"/>
    </row>
    <row r="14562" spans="5:5">
      <c r="E14562" s="3"/>
    </row>
    <row r="14563" spans="5:5">
      <c r="E14563" s="3"/>
    </row>
    <row r="14564" spans="5:5">
      <c r="E14564" s="3"/>
    </row>
    <row r="14565" spans="5:5">
      <c r="E14565" s="3"/>
    </row>
    <row r="14566" spans="5:5">
      <c r="E14566" s="3"/>
    </row>
    <row r="14567" spans="5:5">
      <c r="E14567" s="3"/>
    </row>
    <row r="14568" spans="5:5">
      <c r="E14568" s="3"/>
    </row>
    <row r="14569" spans="5:5">
      <c r="E14569" s="3"/>
    </row>
    <row r="14570" spans="5:5">
      <c r="E14570" s="3"/>
    </row>
    <row r="14571" spans="5:5">
      <c r="E14571" s="3"/>
    </row>
    <row r="14572" spans="5:5">
      <c r="E14572" s="3"/>
    </row>
    <row r="14573" spans="5:5">
      <c r="E14573" s="3"/>
    </row>
    <row r="14574" spans="5:5">
      <c r="E14574" s="3"/>
    </row>
    <row r="14575" spans="5:5">
      <c r="E14575" s="3"/>
    </row>
    <row r="14576" spans="5:5">
      <c r="E14576" s="3"/>
    </row>
    <row r="14577" spans="5:5">
      <c r="E14577" s="3"/>
    </row>
    <row r="14578" spans="5:5">
      <c r="E14578" s="3"/>
    </row>
    <row r="14579" spans="5:5">
      <c r="E14579" s="3"/>
    </row>
    <row r="14580" spans="5:5">
      <c r="E14580" s="3"/>
    </row>
    <row r="14581" spans="5:5">
      <c r="E14581" s="3"/>
    </row>
    <row r="14582" spans="5:5">
      <c r="E14582" s="3"/>
    </row>
    <row r="14583" spans="5:5">
      <c r="E14583" s="3"/>
    </row>
    <row r="14584" spans="5:5">
      <c r="E14584" s="3"/>
    </row>
    <row r="14585" spans="5:5">
      <c r="E14585" s="3"/>
    </row>
    <row r="14586" spans="5:5">
      <c r="E14586" s="3"/>
    </row>
    <row r="14587" spans="5:5">
      <c r="E14587" s="3"/>
    </row>
    <row r="14588" spans="5:5">
      <c r="E14588" s="3"/>
    </row>
    <row r="14589" spans="5:5">
      <c r="E14589" s="3"/>
    </row>
    <row r="14590" spans="5:5">
      <c r="E14590" s="3"/>
    </row>
    <row r="14591" spans="5:5">
      <c r="E14591" s="3"/>
    </row>
    <row r="14592" spans="5:5">
      <c r="E14592" s="3"/>
    </row>
    <row r="14593" spans="5:5">
      <c r="E14593" s="3"/>
    </row>
    <row r="14594" spans="5:5">
      <c r="E14594" s="3"/>
    </row>
    <row r="14595" spans="5:5">
      <c r="E14595" s="3"/>
    </row>
    <row r="14596" spans="5:5">
      <c r="E14596" s="3"/>
    </row>
    <row r="14597" spans="5:5">
      <c r="E14597" s="3"/>
    </row>
    <row r="14598" spans="5:5">
      <c r="E14598" s="3"/>
    </row>
    <row r="14599" spans="5:5">
      <c r="E14599" s="3"/>
    </row>
    <row r="14600" spans="5:5">
      <c r="E14600" s="3"/>
    </row>
    <row r="14601" spans="5:5">
      <c r="E14601" s="3"/>
    </row>
    <row r="14602" spans="5:5">
      <c r="E14602" s="3"/>
    </row>
    <row r="14603" spans="5:5">
      <c r="E14603" s="3"/>
    </row>
    <row r="14604" spans="5:5">
      <c r="E14604" s="3"/>
    </row>
    <row r="14605" spans="5:5">
      <c r="E14605" s="3"/>
    </row>
    <row r="14606" spans="5:5">
      <c r="E14606" s="3"/>
    </row>
    <row r="14607" spans="5:5">
      <c r="E14607" s="3"/>
    </row>
    <row r="14608" spans="5:5">
      <c r="E14608" s="3"/>
    </row>
    <row r="14609" spans="5:5">
      <c r="E14609" s="3"/>
    </row>
    <row r="14610" spans="5:5">
      <c r="E14610" s="3"/>
    </row>
    <row r="14611" spans="5:5">
      <c r="E14611" s="3"/>
    </row>
    <row r="14612" spans="5:5">
      <c r="E14612" s="3"/>
    </row>
    <row r="14613" spans="5:5">
      <c r="E14613" s="3"/>
    </row>
    <row r="14614" spans="5:5">
      <c r="E14614" s="3"/>
    </row>
    <row r="14615" spans="5:5">
      <c r="E14615" s="3"/>
    </row>
    <row r="14616" spans="5:5">
      <c r="E14616" s="3"/>
    </row>
    <row r="14617" spans="5:5">
      <c r="E14617" s="3"/>
    </row>
    <row r="14618" spans="5:5">
      <c r="E14618" s="3"/>
    </row>
    <row r="14619" spans="5:5">
      <c r="E14619" s="3"/>
    </row>
    <row r="14620" spans="5:5">
      <c r="E14620" s="3"/>
    </row>
    <row r="14621" spans="5:5">
      <c r="E14621" s="3"/>
    </row>
    <row r="14622" spans="5:5">
      <c r="E14622" s="3"/>
    </row>
    <row r="14623" spans="5:5">
      <c r="E14623" s="3"/>
    </row>
    <row r="14624" spans="5:5">
      <c r="E14624" s="3"/>
    </row>
    <row r="14625" spans="5:5">
      <c r="E14625" s="3"/>
    </row>
    <row r="14626" spans="5:5">
      <c r="E14626" s="3"/>
    </row>
    <row r="14627" spans="5:5">
      <c r="E14627" s="3"/>
    </row>
    <row r="14628" spans="5:5">
      <c r="E14628" s="3"/>
    </row>
    <row r="14629" spans="5:5">
      <c r="E14629" s="3"/>
    </row>
    <row r="14630" spans="5:5">
      <c r="E14630" s="3"/>
    </row>
    <row r="14631" spans="5:5">
      <c r="E14631" s="3"/>
    </row>
    <row r="14632" spans="5:5">
      <c r="E14632" s="3"/>
    </row>
    <row r="14633" spans="5:5">
      <c r="E14633" s="3"/>
    </row>
    <row r="14634" spans="5:5">
      <c r="E14634" s="3"/>
    </row>
    <row r="14635" spans="5:5">
      <c r="E14635" s="3"/>
    </row>
    <row r="14636" spans="5:5">
      <c r="E14636" s="3"/>
    </row>
    <row r="14637" spans="5:5">
      <c r="E14637" s="3"/>
    </row>
    <row r="14638" spans="5:5">
      <c r="E14638" s="3"/>
    </row>
    <row r="14639" spans="5:5">
      <c r="E14639" s="3"/>
    </row>
    <row r="14640" spans="5:5">
      <c r="E14640" s="3"/>
    </row>
    <row r="14641" spans="5:5">
      <c r="E14641" s="3"/>
    </row>
    <row r="14642" spans="5:5">
      <c r="E14642" s="3"/>
    </row>
    <row r="14643" spans="5:5">
      <c r="E14643" s="3"/>
    </row>
    <row r="14644" spans="5:5">
      <c r="E14644" s="3"/>
    </row>
    <row r="14645" spans="5:5">
      <c r="E14645" s="3"/>
    </row>
    <row r="14646" spans="5:5">
      <c r="E14646" s="3"/>
    </row>
    <row r="14647" spans="5:5">
      <c r="E14647" s="3"/>
    </row>
    <row r="14648" spans="5:5">
      <c r="E14648" s="3"/>
    </row>
    <row r="14649" spans="5:5">
      <c r="E14649" s="3"/>
    </row>
    <row r="14650" spans="5:5">
      <c r="E14650" s="3"/>
    </row>
    <row r="14651" spans="5:5">
      <c r="E14651" s="3"/>
    </row>
    <row r="14652" spans="5:5">
      <c r="E14652" s="3"/>
    </row>
    <row r="14653" spans="5:5">
      <c r="E14653" s="3"/>
    </row>
    <row r="14654" spans="5:5">
      <c r="E14654" s="3"/>
    </row>
    <row r="14655" spans="5:5">
      <c r="E14655" s="3"/>
    </row>
    <row r="14656" spans="5:5">
      <c r="E14656" s="3"/>
    </row>
    <row r="14657" spans="5:5">
      <c r="E14657" s="3"/>
    </row>
    <row r="14658" spans="5:5">
      <c r="E14658" s="3"/>
    </row>
    <row r="14659" spans="5:5">
      <c r="E14659" s="3"/>
    </row>
    <row r="14660" spans="5:5">
      <c r="E14660" s="3"/>
    </row>
    <row r="14661" spans="5:5">
      <c r="E14661" s="3"/>
    </row>
    <row r="14662" spans="5:5">
      <c r="E14662" s="3"/>
    </row>
    <row r="14663" spans="5:5">
      <c r="E14663" s="3"/>
    </row>
    <row r="14664" spans="5:5">
      <c r="E14664" s="3"/>
    </row>
    <row r="14665" spans="5:5">
      <c r="E14665" s="3"/>
    </row>
    <row r="14666" spans="5:5">
      <c r="E14666" s="3"/>
    </row>
    <row r="14667" spans="5:5">
      <c r="E14667" s="3"/>
    </row>
    <row r="14668" spans="5:5">
      <c r="E14668" s="3"/>
    </row>
    <row r="14669" spans="5:5">
      <c r="E14669" s="3"/>
    </row>
    <row r="14670" spans="5:5">
      <c r="E14670" s="3"/>
    </row>
    <row r="14671" spans="5:5">
      <c r="E14671" s="3"/>
    </row>
    <row r="14672" spans="5:5">
      <c r="E14672" s="3"/>
    </row>
    <row r="14673" spans="5:5">
      <c r="E14673" s="3"/>
    </row>
    <row r="14674" spans="5:5">
      <c r="E14674" s="3"/>
    </row>
    <row r="14675" spans="5:5">
      <c r="E14675" s="3"/>
    </row>
    <row r="14676" spans="5:5">
      <c r="E14676" s="3"/>
    </row>
    <row r="14677" spans="5:5">
      <c r="E14677" s="3"/>
    </row>
    <row r="14678" spans="5:5">
      <c r="E14678" s="3"/>
    </row>
    <row r="14679" spans="5:5">
      <c r="E14679" s="3"/>
    </row>
    <row r="14680" spans="5:5">
      <c r="E14680" s="3"/>
    </row>
    <row r="14681" spans="5:5">
      <c r="E14681" s="3"/>
    </row>
    <row r="14682" spans="5:5">
      <c r="E14682" s="3"/>
    </row>
    <row r="14683" spans="5:5">
      <c r="E14683" s="3"/>
    </row>
    <row r="14684" spans="5:5">
      <c r="E14684" s="3"/>
    </row>
    <row r="14685" spans="5:5">
      <c r="E14685" s="3"/>
    </row>
    <row r="14686" spans="5:5">
      <c r="E14686" s="3"/>
    </row>
    <row r="14687" spans="5:5">
      <c r="E14687" s="3"/>
    </row>
    <row r="14688" spans="5:5">
      <c r="E14688" s="3"/>
    </row>
    <row r="14689" spans="5:5">
      <c r="E14689" s="3"/>
    </row>
    <row r="14690" spans="5:5">
      <c r="E14690" s="3"/>
    </row>
    <row r="14691" spans="5:5">
      <c r="E14691" s="3"/>
    </row>
    <row r="14692" spans="5:5">
      <c r="E14692" s="3"/>
    </row>
    <row r="14693" spans="5:5">
      <c r="E14693" s="3"/>
    </row>
    <row r="14694" spans="5:5">
      <c r="E14694" s="3"/>
    </row>
    <row r="14695" spans="5:5">
      <c r="E14695" s="3"/>
    </row>
    <row r="14696" spans="5:5">
      <c r="E14696" s="3"/>
    </row>
    <row r="14697" spans="5:5">
      <c r="E14697" s="3"/>
    </row>
    <row r="14698" spans="5:5">
      <c r="E14698" s="3"/>
    </row>
    <row r="14699" spans="5:5">
      <c r="E14699" s="3"/>
    </row>
    <row r="14700" spans="5:5">
      <c r="E14700" s="3"/>
    </row>
    <row r="14701" spans="5:5">
      <c r="E14701" s="3"/>
    </row>
    <row r="14702" spans="5:5">
      <c r="E14702" s="3"/>
    </row>
    <row r="14703" spans="5:5">
      <c r="E14703" s="3"/>
    </row>
    <row r="14704" spans="5:5">
      <c r="E14704" s="3"/>
    </row>
    <row r="14705" spans="5:5">
      <c r="E14705" s="3"/>
    </row>
    <row r="14706" spans="5:5">
      <c r="E14706" s="3"/>
    </row>
    <row r="14707" spans="5:5">
      <c r="E14707" s="3"/>
    </row>
    <row r="14708" spans="5:5">
      <c r="E14708" s="3"/>
    </row>
    <row r="14709" spans="5:5">
      <c r="E14709" s="3"/>
    </row>
    <row r="14710" spans="5:5">
      <c r="E14710" s="3"/>
    </row>
    <row r="14711" spans="5:5">
      <c r="E14711" s="3"/>
    </row>
    <row r="14712" spans="5:5">
      <c r="E14712" s="3"/>
    </row>
    <row r="14713" spans="5:5">
      <c r="E14713" s="3"/>
    </row>
    <row r="14714" spans="5:5">
      <c r="E14714" s="3"/>
    </row>
    <row r="14715" spans="5:5">
      <c r="E14715" s="3"/>
    </row>
    <row r="14716" spans="5:5">
      <c r="E14716" s="3"/>
    </row>
    <row r="14717" spans="5:5">
      <c r="E14717" s="3"/>
    </row>
    <row r="14718" spans="5:5">
      <c r="E14718" s="3"/>
    </row>
    <row r="14719" spans="5:5">
      <c r="E14719" s="3"/>
    </row>
    <row r="14720" spans="5:5">
      <c r="E14720" s="3"/>
    </row>
    <row r="14721" spans="5:5">
      <c r="E14721" s="3"/>
    </row>
    <row r="14722" spans="5:5">
      <c r="E14722" s="3"/>
    </row>
    <row r="14723" spans="5:5">
      <c r="E14723" s="3"/>
    </row>
    <row r="14724" spans="5:5">
      <c r="E14724" s="3"/>
    </row>
    <row r="14725" spans="5:5">
      <c r="E14725" s="3"/>
    </row>
    <row r="14726" spans="5:5">
      <c r="E14726" s="3"/>
    </row>
    <row r="14727" spans="5:5">
      <c r="E14727" s="3"/>
    </row>
    <row r="14728" spans="5:5">
      <c r="E14728" s="3"/>
    </row>
    <row r="14729" spans="5:5">
      <c r="E14729" s="3"/>
    </row>
    <row r="14730" spans="5:5">
      <c r="E14730" s="3"/>
    </row>
    <row r="14731" spans="5:5">
      <c r="E14731" s="3"/>
    </row>
    <row r="14732" spans="5:5">
      <c r="E14732" s="3"/>
    </row>
    <row r="14733" spans="5:5">
      <c r="E14733" s="3"/>
    </row>
    <row r="14734" spans="5:5">
      <c r="E14734" s="3"/>
    </row>
    <row r="14735" spans="5:5">
      <c r="E14735" s="3"/>
    </row>
    <row r="14736" spans="5:5">
      <c r="E14736" s="3"/>
    </row>
    <row r="14737" spans="5:5">
      <c r="E14737" s="3"/>
    </row>
    <row r="14738" spans="5:5">
      <c r="E14738" s="3"/>
    </row>
    <row r="14739" spans="5:5">
      <c r="E14739" s="3"/>
    </row>
    <row r="14740" spans="5:5">
      <c r="E14740" s="3"/>
    </row>
    <row r="14741" spans="5:5">
      <c r="E14741" s="3"/>
    </row>
    <row r="14742" spans="5:5">
      <c r="E14742" s="3"/>
    </row>
    <row r="14743" spans="5:5">
      <c r="E14743" s="3"/>
    </row>
    <row r="14744" spans="5:5">
      <c r="E14744" s="3"/>
    </row>
    <row r="14745" spans="5:5">
      <c r="E14745" s="3"/>
    </row>
    <row r="14746" spans="5:5">
      <c r="E14746" s="3"/>
    </row>
    <row r="14747" spans="5:5">
      <c r="E14747" s="3"/>
    </row>
    <row r="14748" spans="5:5">
      <c r="E14748" s="3"/>
    </row>
    <row r="14749" spans="5:5">
      <c r="E14749" s="3"/>
    </row>
    <row r="14750" spans="5:5">
      <c r="E14750" s="3"/>
    </row>
    <row r="14751" spans="5:5">
      <c r="E14751" s="3"/>
    </row>
    <row r="14752" spans="5:5">
      <c r="E14752" s="3"/>
    </row>
    <row r="14753" spans="5:5">
      <c r="E14753" s="3"/>
    </row>
    <row r="14754" spans="5:5">
      <c r="E14754" s="3"/>
    </row>
    <row r="14755" spans="5:5">
      <c r="E14755" s="3"/>
    </row>
    <row r="14756" spans="5:5">
      <c r="E14756" s="3"/>
    </row>
    <row r="14757" spans="5:5">
      <c r="E14757" s="3"/>
    </row>
    <row r="14758" spans="5:5">
      <c r="E14758" s="3"/>
    </row>
    <row r="14759" spans="5:5">
      <c r="E14759" s="3"/>
    </row>
    <row r="14760" spans="5:5">
      <c r="E14760" s="3"/>
    </row>
    <row r="14761" spans="5:5">
      <c r="E14761" s="3"/>
    </row>
    <row r="14762" spans="5:5">
      <c r="E14762" s="3"/>
    </row>
    <row r="14763" spans="5:5">
      <c r="E14763" s="3"/>
    </row>
    <row r="14764" spans="5:5">
      <c r="E14764" s="3"/>
    </row>
    <row r="14765" spans="5:5">
      <c r="E14765" s="3"/>
    </row>
    <row r="14766" spans="5:5">
      <c r="E14766" s="3"/>
    </row>
    <row r="14767" spans="5:5">
      <c r="E14767" s="3"/>
    </row>
    <row r="14768" spans="5:5">
      <c r="E14768" s="3"/>
    </row>
    <row r="14769" spans="5:5">
      <c r="E14769" s="3"/>
    </row>
    <row r="14770" spans="5:5">
      <c r="E14770" s="3"/>
    </row>
    <row r="14771" spans="5:5">
      <c r="E14771" s="3"/>
    </row>
    <row r="14772" spans="5:5">
      <c r="E14772" s="3"/>
    </row>
    <row r="14773" spans="5:5">
      <c r="E14773" s="3"/>
    </row>
    <row r="14774" spans="5:5">
      <c r="E14774" s="3"/>
    </row>
    <row r="14775" spans="5:5">
      <c r="E14775" s="3"/>
    </row>
    <row r="14776" spans="5:5">
      <c r="E14776" s="3"/>
    </row>
    <row r="14777" spans="5:5">
      <c r="E14777" s="3"/>
    </row>
    <row r="14778" spans="5:5">
      <c r="E14778" s="3"/>
    </row>
    <row r="14779" spans="5:5">
      <c r="E14779" s="3"/>
    </row>
    <row r="14780" spans="5:5">
      <c r="E14780" s="3"/>
    </row>
    <row r="14781" spans="5:5">
      <c r="E14781" s="3"/>
    </row>
    <row r="14782" spans="5:5">
      <c r="E14782" s="3"/>
    </row>
    <row r="14783" spans="5:5">
      <c r="E14783" s="3"/>
    </row>
    <row r="14784" spans="5:5">
      <c r="E14784" s="3"/>
    </row>
    <row r="14785" spans="5:5">
      <c r="E14785" s="3"/>
    </row>
    <row r="14786" spans="5:5">
      <c r="E14786" s="3"/>
    </row>
    <row r="14787" spans="5:5">
      <c r="E14787" s="3"/>
    </row>
    <row r="14788" spans="5:5">
      <c r="E14788" s="3"/>
    </row>
    <row r="14789" spans="5:5">
      <c r="E14789" s="3"/>
    </row>
    <row r="14790" spans="5:5">
      <c r="E14790" s="3"/>
    </row>
    <row r="14791" spans="5:5">
      <c r="E14791" s="3"/>
    </row>
    <row r="14792" spans="5:5">
      <c r="E14792" s="3"/>
    </row>
    <row r="14793" spans="5:5">
      <c r="E14793" s="3"/>
    </row>
    <row r="14794" spans="5:5">
      <c r="E14794" s="3"/>
    </row>
    <row r="14795" spans="5:5">
      <c r="E14795" s="3"/>
    </row>
    <row r="14796" spans="5:5">
      <c r="E14796" s="3"/>
    </row>
    <row r="14797" spans="5:5">
      <c r="E14797" s="3"/>
    </row>
    <row r="14798" spans="5:5">
      <c r="E14798" s="3"/>
    </row>
    <row r="14799" spans="5:5">
      <c r="E14799" s="3"/>
    </row>
    <row r="14800" spans="5:5">
      <c r="E14800" s="3"/>
    </row>
    <row r="14801" spans="5:5">
      <c r="E14801" s="3"/>
    </row>
    <row r="14802" spans="5:5">
      <c r="E14802" s="3"/>
    </row>
    <row r="14803" spans="5:5">
      <c r="E14803" s="3"/>
    </row>
    <row r="14804" spans="5:5">
      <c r="E14804" s="3"/>
    </row>
    <row r="14805" spans="5:5">
      <c r="E14805" s="3"/>
    </row>
    <row r="14806" spans="5:5">
      <c r="E14806" s="3"/>
    </row>
    <row r="14807" spans="5:5">
      <c r="E14807" s="3"/>
    </row>
    <row r="14808" spans="5:5">
      <c r="E14808" s="3"/>
    </row>
    <row r="14809" spans="5:5">
      <c r="E14809" s="3"/>
    </row>
    <row r="14810" spans="5:5">
      <c r="E14810" s="3"/>
    </row>
    <row r="14811" spans="5:5">
      <c r="E14811" s="3"/>
    </row>
    <row r="14812" spans="5:5">
      <c r="E14812" s="3"/>
    </row>
    <row r="14813" spans="5:5">
      <c r="E14813" s="3"/>
    </row>
    <row r="14814" spans="5:5">
      <c r="E14814" s="3"/>
    </row>
    <row r="14815" spans="5:5">
      <c r="E14815" s="3"/>
    </row>
    <row r="14816" spans="5:5">
      <c r="E14816" s="3"/>
    </row>
    <row r="14817" spans="5:5">
      <c r="E14817" s="3"/>
    </row>
    <row r="14818" spans="5:5">
      <c r="E14818" s="3"/>
    </row>
    <row r="14819" spans="5:5">
      <c r="E14819" s="3"/>
    </row>
    <row r="14820" spans="5:5">
      <c r="E14820" s="3"/>
    </row>
    <row r="14821" spans="5:5">
      <c r="E14821" s="3"/>
    </row>
    <row r="14822" spans="5:5">
      <c r="E14822" s="3"/>
    </row>
    <row r="14823" spans="5:5">
      <c r="E14823" s="3"/>
    </row>
    <row r="14824" spans="5:5">
      <c r="E14824" s="3"/>
    </row>
    <row r="14825" spans="5:5">
      <c r="E14825" s="3"/>
    </row>
    <row r="14826" spans="5:5">
      <c r="E14826" s="3"/>
    </row>
    <row r="14827" spans="5:5">
      <c r="E14827" s="3"/>
    </row>
    <row r="14828" spans="5:5">
      <c r="E14828" s="3"/>
    </row>
    <row r="14829" spans="5:5">
      <c r="E14829" s="3"/>
    </row>
    <row r="14830" spans="5:5">
      <c r="E14830" s="3"/>
    </row>
    <row r="14831" spans="5:5">
      <c r="E14831" s="3"/>
    </row>
    <row r="14832" spans="5:5">
      <c r="E14832" s="3"/>
    </row>
    <row r="14833" spans="5:5">
      <c r="E14833" s="3"/>
    </row>
    <row r="14834" spans="5:5">
      <c r="E14834" s="3"/>
    </row>
    <row r="14835" spans="5:5">
      <c r="E14835" s="3"/>
    </row>
    <row r="14836" spans="5:5">
      <c r="E14836" s="3"/>
    </row>
    <row r="14837" spans="5:5">
      <c r="E14837" s="3"/>
    </row>
    <row r="14838" spans="5:5">
      <c r="E14838" s="3"/>
    </row>
    <row r="14839" spans="5:5">
      <c r="E14839" s="3"/>
    </row>
    <row r="14840" spans="5:5">
      <c r="E14840" s="3"/>
    </row>
    <row r="14841" spans="5:5">
      <c r="E14841" s="3"/>
    </row>
    <row r="14842" spans="5:5">
      <c r="E14842" s="3"/>
    </row>
    <row r="14843" spans="5:5">
      <c r="E14843" s="3"/>
    </row>
    <row r="14844" spans="5:5">
      <c r="E14844" s="3"/>
    </row>
    <row r="14845" spans="5:5">
      <c r="E14845" s="3"/>
    </row>
    <row r="14846" spans="5:5">
      <c r="E14846" s="3"/>
    </row>
    <row r="14847" spans="5:5">
      <c r="E14847" s="3"/>
    </row>
    <row r="14848" spans="5:5">
      <c r="E14848" s="3"/>
    </row>
    <row r="14849" spans="5:5">
      <c r="E14849" s="3"/>
    </row>
    <row r="14850" spans="5:5">
      <c r="E14850" s="3"/>
    </row>
    <row r="14851" spans="5:5">
      <c r="E14851" s="3"/>
    </row>
    <row r="14852" spans="5:5">
      <c r="E14852" s="3"/>
    </row>
    <row r="14853" spans="5:5">
      <c r="E14853" s="3"/>
    </row>
    <row r="14854" spans="5:5">
      <c r="E14854" s="3"/>
    </row>
    <row r="14855" spans="5:5">
      <c r="E14855" s="3"/>
    </row>
    <row r="14856" spans="5:5">
      <c r="E14856" s="3"/>
    </row>
    <row r="14857" spans="5:5">
      <c r="E14857" s="3"/>
    </row>
    <row r="14858" spans="5:5">
      <c r="E14858" s="3"/>
    </row>
    <row r="14859" spans="5:5">
      <c r="E14859" s="3"/>
    </row>
    <row r="14860" spans="5:5">
      <c r="E14860" s="3"/>
    </row>
    <row r="14861" spans="5:5">
      <c r="E14861" s="3"/>
    </row>
    <row r="14862" spans="5:5">
      <c r="E14862" s="3"/>
    </row>
    <row r="14863" spans="5:5">
      <c r="E14863" s="3"/>
    </row>
    <row r="14864" spans="5:5">
      <c r="E14864" s="3"/>
    </row>
    <row r="14865" spans="5:5">
      <c r="E14865" s="3"/>
    </row>
    <row r="14866" spans="5:5">
      <c r="E14866" s="3"/>
    </row>
    <row r="14867" spans="5:5">
      <c r="E14867" s="3"/>
    </row>
    <row r="14868" spans="5:5">
      <c r="E14868" s="3"/>
    </row>
    <row r="14869" spans="5:5">
      <c r="E14869" s="3"/>
    </row>
    <row r="14870" spans="5:5">
      <c r="E14870" s="3"/>
    </row>
    <row r="14871" spans="5:5">
      <c r="E14871" s="3"/>
    </row>
    <row r="14872" spans="5:5">
      <c r="E14872" s="3"/>
    </row>
    <row r="14873" spans="5:5">
      <c r="E14873" s="3"/>
    </row>
    <row r="14874" spans="5:5">
      <c r="E14874" s="3"/>
    </row>
    <row r="14875" spans="5:5">
      <c r="E14875" s="3"/>
    </row>
    <row r="14876" spans="5:5">
      <c r="E14876" s="3"/>
    </row>
    <row r="14877" spans="5:5">
      <c r="E14877" s="3"/>
    </row>
    <row r="14878" spans="5:5">
      <c r="E14878" s="3"/>
    </row>
    <row r="14879" spans="5:5">
      <c r="E14879" s="3"/>
    </row>
    <row r="14880" spans="5:5">
      <c r="E14880" s="3"/>
    </row>
    <row r="14881" spans="5:5">
      <c r="E14881" s="3"/>
    </row>
    <row r="14882" spans="5:5">
      <c r="E14882" s="3"/>
    </row>
    <row r="14883" spans="5:5">
      <c r="E14883" s="3"/>
    </row>
    <row r="14884" spans="5:5">
      <c r="E14884" s="3"/>
    </row>
    <row r="14885" spans="5:5">
      <c r="E14885" s="3"/>
    </row>
    <row r="14886" spans="5:5">
      <c r="E14886" s="3"/>
    </row>
    <row r="14887" spans="5:5">
      <c r="E14887" s="3"/>
    </row>
    <row r="14888" spans="5:5">
      <c r="E14888" s="3"/>
    </row>
    <row r="14889" spans="5:5">
      <c r="E14889" s="3"/>
    </row>
    <row r="14890" spans="5:5">
      <c r="E14890" s="3"/>
    </row>
    <row r="14891" spans="5:5">
      <c r="E14891" s="3"/>
    </row>
    <row r="14892" spans="5:5">
      <c r="E14892" s="3"/>
    </row>
    <row r="14893" spans="5:5">
      <c r="E14893" s="3"/>
    </row>
    <row r="14894" spans="5:5">
      <c r="E14894" s="3"/>
    </row>
    <row r="14895" spans="5:5">
      <c r="E14895" s="3"/>
    </row>
    <row r="14896" spans="5:5">
      <c r="E14896" s="3"/>
    </row>
    <row r="14897" spans="5:5">
      <c r="E14897" s="3"/>
    </row>
    <row r="14898" spans="5:5">
      <c r="E14898" s="3"/>
    </row>
    <row r="14899" spans="5:5">
      <c r="E14899" s="3"/>
    </row>
    <row r="14900" spans="5:5">
      <c r="E14900" s="3"/>
    </row>
    <row r="14901" spans="5:5">
      <c r="E14901" s="3"/>
    </row>
    <row r="14902" spans="5:5">
      <c r="E14902" s="3"/>
    </row>
    <row r="14903" spans="5:5">
      <c r="E14903" s="3"/>
    </row>
    <row r="14904" spans="5:5">
      <c r="E14904" s="3"/>
    </row>
    <row r="14905" spans="5:5">
      <c r="E14905" s="3"/>
    </row>
    <row r="14906" spans="5:5">
      <c r="E14906" s="3"/>
    </row>
    <row r="14907" spans="5:5">
      <c r="E14907" s="3"/>
    </row>
    <row r="14908" spans="5:5">
      <c r="E14908" s="3"/>
    </row>
    <row r="14909" spans="5:5">
      <c r="E14909" s="3"/>
    </row>
    <row r="14910" spans="5:5">
      <c r="E14910" s="3"/>
    </row>
    <row r="14911" spans="5:5">
      <c r="E14911" s="3"/>
    </row>
    <row r="14912" spans="5:5">
      <c r="E14912" s="3"/>
    </row>
    <row r="14913" spans="5:5">
      <c r="E14913" s="3"/>
    </row>
    <row r="14914" spans="5:5">
      <c r="E14914" s="3"/>
    </row>
    <row r="14915" spans="5:5">
      <c r="E14915" s="3"/>
    </row>
    <row r="14916" spans="5:5">
      <c r="E14916" s="3"/>
    </row>
    <row r="14917" spans="5:5">
      <c r="E14917" s="3"/>
    </row>
    <row r="14918" spans="5:5">
      <c r="E14918" s="3"/>
    </row>
    <row r="14919" spans="5:5">
      <c r="E14919" s="3"/>
    </row>
    <row r="14920" spans="5:5">
      <c r="E14920" s="3"/>
    </row>
    <row r="14921" spans="5:5">
      <c r="E14921" s="3"/>
    </row>
    <row r="14922" spans="5:5">
      <c r="E14922" s="3"/>
    </row>
    <row r="14923" spans="5:5">
      <c r="E14923" s="3"/>
    </row>
    <row r="14924" spans="5:5">
      <c r="E14924" s="3"/>
    </row>
    <row r="14925" spans="5:5">
      <c r="E14925" s="3"/>
    </row>
    <row r="14926" spans="5:5">
      <c r="E14926" s="3"/>
    </row>
    <row r="14927" spans="5:5">
      <c r="E14927" s="3"/>
    </row>
    <row r="14928" spans="5:5">
      <c r="E14928" s="3"/>
    </row>
    <row r="14929" spans="5:5">
      <c r="E14929" s="3"/>
    </row>
    <row r="14930" spans="5:5">
      <c r="E14930" s="3"/>
    </row>
    <row r="14931" spans="5:5">
      <c r="E14931" s="3"/>
    </row>
    <row r="14932" spans="5:5">
      <c r="E14932" s="3"/>
    </row>
    <row r="14933" spans="5:5">
      <c r="E14933" s="3"/>
    </row>
    <row r="14934" spans="5:5">
      <c r="E14934" s="3"/>
    </row>
    <row r="14935" spans="5:5">
      <c r="E14935" s="3"/>
    </row>
    <row r="14936" spans="5:5">
      <c r="E14936" s="3"/>
    </row>
    <row r="14937" spans="5:5">
      <c r="E14937" s="3"/>
    </row>
    <row r="14938" spans="5:5">
      <c r="E14938" s="3"/>
    </row>
    <row r="14939" spans="5:5">
      <c r="E14939" s="3"/>
    </row>
    <row r="14940" spans="5:5">
      <c r="E14940" s="3"/>
    </row>
    <row r="14941" spans="5:5">
      <c r="E14941" s="3"/>
    </row>
    <row r="14942" spans="5:5">
      <c r="E14942" s="3"/>
    </row>
    <row r="14943" spans="5:5">
      <c r="E14943" s="3"/>
    </row>
    <row r="14944" spans="5:5">
      <c r="E14944" s="3"/>
    </row>
    <row r="14945" spans="5:5">
      <c r="E14945" s="3"/>
    </row>
    <row r="14946" spans="5:5">
      <c r="E14946" s="3"/>
    </row>
    <row r="14947" spans="5:5">
      <c r="E14947" s="3"/>
    </row>
    <row r="14948" spans="5:5">
      <c r="E14948" s="3"/>
    </row>
    <row r="14949" spans="5:5">
      <c r="E14949" s="3"/>
    </row>
    <row r="14950" spans="5:5">
      <c r="E14950" s="3"/>
    </row>
    <row r="14951" spans="5:5">
      <c r="E14951" s="3"/>
    </row>
    <row r="14952" spans="5:5">
      <c r="E14952" s="3"/>
    </row>
    <row r="14953" spans="5:5">
      <c r="E14953" s="3"/>
    </row>
    <row r="14954" spans="5:5">
      <c r="E14954" s="3"/>
    </row>
    <row r="14955" spans="5:5">
      <c r="E14955" s="3"/>
    </row>
    <row r="14956" spans="5:5">
      <c r="E14956" s="3"/>
    </row>
    <row r="14957" spans="5:5">
      <c r="E14957" s="3"/>
    </row>
    <row r="14958" spans="5:5">
      <c r="E14958" s="3"/>
    </row>
    <row r="14959" spans="5:5">
      <c r="E14959" s="3"/>
    </row>
    <row r="14960" spans="5:5">
      <c r="E14960" s="3"/>
    </row>
    <row r="14961" spans="5:5">
      <c r="E14961" s="3"/>
    </row>
    <row r="14962" spans="5:5">
      <c r="E14962" s="3"/>
    </row>
    <row r="14963" spans="5:5">
      <c r="E14963" s="3"/>
    </row>
    <row r="14964" spans="5:5">
      <c r="E14964" s="3"/>
    </row>
    <row r="14965" spans="5:5">
      <c r="E14965" s="3"/>
    </row>
    <row r="14966" spans="5:5">
      <c r="E14966" s="3"/>
    </row>
    <row r="14967" spans="5:5">
      <c r="E14967" s="3"/>
    </row>
    <row r="14968" spans="5:5">
      <c r="E14968" s="3"/>
    </row>
    <row r="14969" spans="5:5">
      <c r="E14969" s="3"/>
    </row>
    <row r="14970" spans="5:5">
      <c r="E14970" s="3"/>
    </row>
    <row r="14971" spans="5:5">
      <c r="E14971" s="3"/>
    </row>
    <row r="14972" spans="5:5">
      <c r="E14972" s="3"/>
    </row>
    <row r="14973" spans="5:5">
      <c r="E14973" s="3"/>
    </row>
    <row r="14974" spans="5:5">
      <c r="E14974" s="3"/>
    </row>
    <row r="14975" spans="5:5">
      <c r="E14975" s="3"/>
    </row>
    <row r="14976" spans="5:5">
      <c r="E14976" s="3"/>
    </row>
    <row r="14977" spans="5:5">
      <c r="E14977" s="3"/>
    </row>
    <row r="14978" spans="5:5">
      <c r="E14978" s="3"/>
    </row>
    <row r="14979" spans="5:5">
      <c r="E14979" s="3"/>
    </row>
    <row r="14980" spans="5:5">
      <c r="E14980" s="3"/>
    </row>
    <row r="14981" spans="5:5">
      <c r="E14981" s="3"/>
    </row>
    <row r="14982" spans="5:5">
      <c r="E14982" s="3"/>
    </row>
    <row r="14983" spans="5:5">
      <c r="E14983" s="3"/>
    </row>
    <row r="14984" spans="5:5">
      <c r="E14984" s="3"/>
    </row>
    <row r="14985" spans="5:5">
      <c r="E14985" s="3"/>
    </row>
    <row r="14986" spans="5:5">
      <c r="E14986" s="3"/>
    </row>
    <row r="14987" spans="5:5">
      <c r="E14987" s="3"/>
    </row>
    <row r="14988" spans="5:5">
      <c r="E14988" s="3"/>
    </row>
    <row r="14989" spans="5:5">
      <c r="E14989" s="3"/>
    </row>
    <row r="14990" spans="5:5">
      <c r="E14990" s="3"/>
    </row>
    <row r="14991" spans="5:5">
      <c r="E14991" s="3"/>
    </row>
    <row r="14992" spans="5:5">
      <c r="E14992" s="3"/>
    </row>
    <row r="14993" spans="5:5">
      <c r="E14993" s="3"/>
    </row>
    <row r="14994" spans="5:5">
      <c r="E14994" s="3"/>
    </row>
    <row r="14995" spans="5:5">
      <c r="E14995" s="3"/>
    </row>
    <row r="14996" spans="5:5">
      <c r="E14996" s="3"/>
    </row>
    <row r="14997" spans="5:5">
      <c r="E14997" s="3"/>
    </row>
    <row r="14998" spans="5:5">
      <c r="E14998" s="3"/>
    </row>
    <row r="14999" spans="5:5">
      <c r="E14999" s="3"/>
    </row>
    <row r="15000" spans="5:5">
      <c r="E15000" s="3"/>
    </row>
    <row r="15001" spans="5:5">
      <c r="E15001" s="3"/>
    </row>
    <row r="15002" spans="5:5">
      <c r="E15002" s="3"/>
    </row>
    <row r="15003" spans="5:5">
      <c r="E15003" s="3"/>
    </row>
    <row r="15004" spans="5:5">
      <c r="E15004" s="3"/>
    </row>
    <row r="15005" spans="5:5">
      <c r="E15005" s="3"/>
    </row>
    <row r="15006" spans="5:5">
      <c r="E15006" s="3"/>
    </row>
    <row r="15007" spans="5:5">
      <c r="E15007" s="3"/>
    </row>
    <row r="15008" spans="5:5">
      <c r="E15008" s="3"/>
    </row>
    <row r="15009" spans="5:5">
      <c r="E15009" s="3"/>
    </row>
    <row r="15010" spans="5:5">
      <c r="E15010" s="3"/>
    </row>
    <row r="15011" spans="5:5">
      <c r="E15011" s="3"/>
    </row>
    <row r="15012" spans="5:5">
      <c r="E15012" s="3"/>
    </row>
    <row r="15013" spans="5:5">
      <c r="E15013" s="3"/>
    </row>
    <row r="15014" spans="5:5">
      <c r="E15014" s="3"/>
    </row>
    <row r="15015" spans="5:5">
      <c r="E15015" s="3"/>
    </row>
    <row r="15016" spans="5:5">
      <c r="E15016" s="3"/>
    </row>
    <row r="15017" spans="5:5">
      <c r="E15017" s="3"/>
    </row>
    <row r="15018" spans="5:5">
      <c r="E15018" s="3"/>
    </row>
    <row r="15019" spans="5:5">
      <c r="E15019" s="3"/>
    </row>
    <row r="15020" spans="5:5">
      <c r="E15020" s="3"/>
    </row>
    <row r="15021" spans="5:5">
      <c r="E15021" s="3"/>
    </row>
    <row r="15022" spans="5:5">
      <c r="E15022" s="3"/>
    </row>
    <row r="15023" spans="5:5">
      <c r="E15023" s="3"/>
    </row>
    <row r="15024" spans="5:5">
      <c r="E15024" s="3"/>
    </row>
    <row r="15025" spans="5:5">
      <c r="E15025" s="3"/>
    </row>
    <row r="15026" spans="5:5">
      <c r="E15026" s="3"/>
    </row>
    <row r="15027" spans="5:5">
      <c r="E15027" s="3"/>
    </row>
    <row r="15028" spans="5:5">
      <c r="E15028" s="3"/>
    </row>
    <row r="15029" spans="5:5">
      <c r="E15029" s="3"/>
    </row>
    <row r="15030" spans="5:5">
      <c r="E15030" s="3"/>
    </row>
    <row r="15031" spans="5:5">
      <c r="E15031" s="3"/>
    </row>
    <row r="15032" spans="5:5">
      <c r="E15032" s="3"/>
    </row>
    <row r="15033" spans="5:5">
      <c r="E15033" s="3"/>
    </row>
    <row r="15034" spans="5:5">
      <c r="E15034" s="3"/>
    </row>
    <row r="15035" spans="5:5">
      <c r="E15035" s="3"/>
    </row>
    <row r="15036" spans="5:5">
      <c r="E15036" s="3"/>
    </row>
    <row r="15037" spans="5:5">
      <c r="E15037" s="3"/>
    </row>
    <row r="15038" spans="5:5">
      <c r="E15038" s="3"/>
    </row>
    <row r="15039" spans="5:5">
      <c r="E15039" s="3"/>
    </row>
    <row r="15040" spans="5:5">
      <c r="E15040" s="3"/>
    </row>
    <row r="15041" spans="5:5">
      <c r="E15041" s="3"/>
    </row>
    <row r="15042" spans="5:5">
      <c r="E15042" s="3"/>
    </row>
    <row r="15043" spans="5:5">
      <c r="E15043" s="3"/>
    </row>
    <row r="15044" spans="5:5">
      <c r="E15044" s="3"/>
    </row>
    <row r="15045" spans="5:5">
      <c r="E15045" s="3"/>
    </row>
    <row r="15046" spans="5:5">
      <c r="E15046" s="3"/>
    </row>
    <row r="15047" spans="5:5">
      <c r="E15047" s="3"/>
    </row>
    <row r="15048" spans="5:5">
      <c r="E15048" s="3"/>
    </row>
    <row r="15049" spans="5:5">
      <c r="E15049" s="3"/>
    </row>
    <row r="15050" spans="5:5">
      <c r="E15050" s="3"/>
    </row>
    <row r="15051" spans="5:5">
      <c r="E15051" s="3"/>
    </row>
    <row r="15052" spans="5:5">
      <c r="E15052" s="3"/>
    </row>
    <row r="15053" spans="5:5">
      <c r="E15053" s="3"/>
    </row>
    <row r="15054" spans="5:5">
      <c r="E15054" s="3"/>
    </row>
    <row r="15055" spans="5:5">
      <c r="E15055" s="3"/>
    </row>
    <row r="15056" spans="5:5">
      <c r="E15056" s="3"/>
    </row>
    <row r="15057" spans="5:5">
      <c r="E15057" s="3"/>
    </row>
    <row r="15058" spans="5:5">
      <c r="E15058" s="3"/>
    </row>
    <row r="15059" spans="5:5">
      <c r="E15059" s="3"/>
    </row>
    <row r="15060" spans="5:5">
      <c r="E15060" s="3"/>
    </row>
    <row r="15061" spans="5:5">
      <c r="E15061" s="3"/>
    </row>
    <row r="15062" spans="5:5">
      <c r="E15062" s="3"/>
    </row>
    <row r="15063" spans="5:5">
      <c r="E15063" s="3"/>
    </row>
    <row r="15064" spans="5:5">
      <c r="E15064" s="3"/>
    </row>
    <row r="15065" spans="5:5">
      <c r="E15065" s="3"/>
    </row>
    <row r="15066" spans="5:5">
      <c r="E15066" s="3"/>
    </row>
    <row r="15067" spans="5:5">
      <c r="E15067" s="3"/>
    </row>
    <row r="15068" spans="5:5">
      <c r="E15068" s="3"/>
    </row>
    <row r="15069" spans="5:5">
      <c r="E15069" s="3"/>
    </row>
    <row r="15070" spans="5:5">
      <c r="E15070" s="3"/>
    </row>
    <row r="15071" spans="5:5">
      <c r="E15071" s="3"/>
    </row>
    <row r="15072" spans="5:5">
      <c r="E15072" s="3"/>
    </row>
    <row r="15073" spans="5:5">
      <c r="E15073" s="3"/>
    </row>
    <row r="15074" spans="5:5">
      <c r="E15074" s="3"/>
    </row>
    <row r="15075" spans="5:5">
      <c r="E15075" s="3"/>
    </row>
    <row r="15076" spans="5:5">
      <c r="E15076" s="3"/>
    </row>
    <row r="15077" spans="5:5">
      <c r="E15077" s="3"/>
    </row>
    <row r="15078" spans="5:5">
      <c r="E15078" s="3"/>
    </row>
    <row r="15079" spans="5:5">
      <c r="E15079" s="3"/>
    </row>
    <row r="15080" spans="5:5">
      <c r="E15080" s="3"/>
    </row>
    <row r="15081" spans="5:5">
      <c r="E15081" s="3"/>
    </row>
    <row r="15082" spans="5:5">
      <c r="E15082" s="3"/>
    </row>
    <row r="15083" spans="5:5">
      <c r="E15083" s="3"/>
    </row>
    <row r="15084" spans="5:5">
      <c r="E15084" s="3"/>
    </row>
    <row r="15085" spans="5:5">
      <c r="E15085" s="3"/>
    </row>
    <row r="15086" spans="5:5">
      <c r="E15086" s="3"/>
    </row>
    <row r="15087" spans="5:5">
      <c r="E15087" s="3"/>
    </row>
    <row r="15088" spans="5:5">
      <c r="E15088" s="3"/>
    </row>
    <row r="15089" spans="5:5">
      <c r="E15089" s="3"/>
    </row>
    <row r="15090" spans="5:5">
      <c r="E15090" s="3"/>
    </row>
    <row r="15091" spans="5:5">
      <c r="E15091" s="3"/>
    </row>
    <row r="15092" spans="5:5">
      <c r="E15092" s="3"/>
    </row>
    <row r="15093" spans="5:5">
      <c r="E15093" s="3"/>
    </row>
    <row r="15094" spans="5:5">
      <c r="E15094" s="3"/>
    </row>
    <row r="15095" spans="5:5">
      <c r="E15095" s="3"/>
    </row>
    <row r="15096" spans="5:5">
      <c r="E15096" s="3"/>
    </row>
    <row r="15097" spans="5:5">
      <c r="E15097" s="3"/>
    </row>
    <row r="15098" spans="5:5">
      <c r="E15098" s="3"/>
    </row>
    <row r="15099" spans="5:5">
      <c r="E15099" s="3"/>
    </row>
    <row r="15100" spans="5:5">
      <c r="E15100" s="3"/>
    </row>
    <row r="15101" spans="5:5">
      <c r="E15101" s="3"/>
    </row>
    <row r="15102" spans="5:5">
      <c r="E15102" s="3"/>
    </row>
    <row r="15103" spans="5:5">
      <c r="E15103" s="3"/>
    </row>
    <row r="15104" spans="5:5">
      <c r="E15104" s="3"/>
    </row>
    <row r="15105" spans="5:5">
      <c r="E15105" s="3"/>
    </row>
    <row r="15106" spans="5:5">
      <c r="E15106" s="3"/>
    </row>
    <row r="15107" spans="5:5">
      <c r="E15107" s="3"/>
    </row>
    <row r="15108" spans="5:5">
      <c r="E15108" s="3"/>
    </row>
    <row r="15109" spans="5:5">
      <c r="E15109" s="3"/>
    </row>
    <row r="15110" spans="5:5">
      <c r="E15110" s="3"/>
    </row>
    <row r="15111" spans="5:5">
      <c r="E15111" s="3"/>
    </row>
    <row r="15112" spans="5:5">
      <c r="E15112" s="3"/>
    </row>
    <row r="15113" spans="5:5">
      <c r="E15113" s="3"/>
    </row>
    <row r="15114" spans="5:5">
      <c r="E15114" s="3"/>
    </row>
    <row r="15115" spans="5:5">
      <c r="E15115" s="3"/>
    </row>
    <row r="15116" spans="5:5">
      <c r="E15116" s="3"/>
    </row>
    <row r="15117" spans="5:5">
      <c r="E15117" s="3"/>
    </row>
    <row r="15118" spans="5:5">
      <c r="E15118" s="3"/>
    </row>
    <row r="15119" spans="5:5">
      <c r="E15119" s="3"/>
    </row>
    <row r="15120" spans="5:5">
      <c r="E15120" s="3"/>
    </row>
    <row r="15121" spans="5:5">
      <c r="E15121" s="3"/>
    </row>
    <row r="15122" spans="5:5">
      <c r="E15122" s="3"/>
    </row>
    <row r="15123" spans="5:5">
      <c r="E15123" s="3"/>
    </row>
    <row r="15124" spans="5:5">
      <c r="E15124" s="3"/>
    </row>
    <row r="15125" spans="5:5">
      <c r="E15125" s="3"/>
    </row>
    <row r="15126" spans="5:5">
      <c r="E15126" s="3"/>
    </row>
    <row r="15127" spans="5:5">
      <c r="E15127" s="3"/>
    </row>
    <row r="15128" spans="5:5">
      <c r="E15128" s="3"/>
    </row>
    <row r="15129" spans="5:5">
      <c r="E15129" s="3"/>
    </row>
    <row r="15130" spans="5:5">
      <c r="E15130" s="3"/>
    </row>
    <row r="15131" spans="5:5">
      <c r="E15131" s="3"/>
    </row>
    <row r="15132" spans="5:5">
      <c r="E15132" s="3"/>
    </row>
    <row r="15133" spans="5:5">
      <c r="E15133" s="3"/>
    </row>
    <row r="15134" spans="5:5">
      <c r="E15134" s="3"/>
    </row>
    <row r="15135" spans="5:5">
      <c r="E15135" s="3"/>
    </row>
    <row r="15136" spans="5:5">
      <c r="E15136" s="3"/>
    </row>
    <row r="15137" spans="5:5">
      <c r="E15137" s="3"/>
    </row>
    <row r="15138" spans="5:5">
      <c r="E15138" s="3"/>
    </row>
    <row r="15139" spans="5:5">
      <c r="E15139" s="3"/>
    </row>
    <row r="15140" spans="5:5">
      <c r="E15140" s="3"/>
    </row>
    <row r="15141" spans="5:5">
      <c r="E15141" s="3"/>
    </row>
    <row r="15142" spans="5:5">
      <c r="E15142" s="3"/>
    </row>
    <row r="15143" spans="5:5">
      <c r="E15143" s="3"/>
    </row>
    <row r="15144" spans="5:5">
      <c r="E15144" s="3"/>
    </row>
    <row r="15145" spans="5:5">
      <c r="E15145" s="3"/>
    </row>
    <row r="15146" spans="5:5">
      <c r="E15146" s="3"/>
    </row>
    <row r="15147" spans="5:5">
      <c r="E15147" s="3"/>
    </row>
    <row r="15148" spans="5:5">
      <c r="E15148" s="3"/>
    </row>
    <row r="15149" spans="5:5">
      <c r="E15149" s="3"/>
    </row>
    <row r="15150" spans="5:5">
      <c r="E15150" s="3"/>
    </row>
    <row r="15151" spans="5:5">
      <c r="E15151" s="3"/>
    </row>
    <row r="15152" spans="5:5">
      <c r="E15152" s="3"/>
    </row>
    <row r="15153" spans="5:5">
      <c r="E15153" s="3"/>
    </row>
    <row r="15154" spans="5:5">
      <c r="E15154" s="3"/>
    </row>
    <row r="15155" spans="5:5">
      <c r="E15155" s="3"/>
    </row>
    <row r="15156" spans="5:5">
      <c r="E15156" s="3"/>
    </row>
    <row r="15157" spans="5:5">
      <c r="E15157" s="3"/>
    </row>
    <row r="15158" spans="5:5">
      <c r="E15158" s="3"/>
    </row>
    <row r="15159" spans="5:5">
      <c r="E15159" s="3"/>
    </row>
    <row r="15160" spans="5:5">
      <c r="E15160" s="3"/>
    </row>
    <row r="15161" spans="5:5">
      <c r="E15161" s="3"/>
    </row>
    <row r="15162" spans="5:5">
      <c r="E15162" s="3"/>
    </row>
    <row r="15163" spans="5:5">
      <c r="E15163" s="3"/>
    </row>
    <row r="15164" spans="5:5">
      <c r="E15164" s="3"/>
    </row>
    <row r="15165" spans="5:5">
      <c r="E15165" s="3"/>
    </row>
    <row r="15166" spans="5:5">
      <c r="E15166" s="3"/>
    </row>
    <row r="15167" spans="5:5">
      <c r="E15167" s="3"/>
    </row>
    <row r="15168" spans="5:5">
      <c r="E15168" s="3"/>
    </row>
    <row r="15169" spans="5:5">
      <c r="E15169" s="3"/>
    </row>
    <row r="15170" spans="5:5">
      <c r="E15170" s="3"/>
    </row>
    <row r="15171" spans="5:5">
      <c r="E15171" s="3"/>
    </row>
    <row r="15172" spans="5:5">
      <c r="E15172" s="3"/>
    </row>
    <row r="15173" spans="5:5">
      <c r="E15173" s="3"/>
    </row>
    <row r="15174" spans="5:5">
      <c r="E15174" s="3"/>
    </row>
    <row r="15175" spans="5:5">
      <c r="E15175" s="3"/>
    </row>
    <row r="15176" spans="5:5">
      <c r="E15176" s="3"/>
    </row>
    <row r="15177" spans="5:5">
      <c r="E15177" s="3"/>
    </row>
    <row r="15178" spans="5:5">
      <c r="E15178" s="3"/>
    </row>
    <row r="15179" spans="5:5">
      <c r="E15179" s="3"/>
    </row>
    <row r="15180" spans="5:5">
      <c r="E15180" s="3"/>
    </row>
    <row r="15181" spans="5:5">
      <c r="E15181" s="3"/>
    </row>
    <row r="15182" spans="5:5">
      <c r="E15182" s="3"/>
    </row>
    <row r="15183" spans="5:5">
      <c r="E15183" s="3"/>
    </row>
    <row r="15184" spans="5:5">
      <c r="E15184" s="3"/>
    </row>
    <row r="15185" spans="5:5">
      <c r="E15185" s="3"/>
    </row>
    <row r="15186" spans="5:5">
      <c r="E15186" s="3"/>
    </row>
    <row r="15187" spans="5:5">
      <c r="E15187" s="3"/>
    </row>
    <row r="15188" spans="5:5">
      <c r="E15188" s="3"/>
    </row>
    <row r="15189" spans="5:5">
      <c r="E15189" s="3"/>
    </row>
    <row r="15190" spans="5:5">
      <c r="E15190" s="3"/>
    </row>
    <row r="15191" spans="5:5">
      <c r="E15191" s="3"/>
    </row>
    <row r="15192" spans="5:5">
      <c r="E15192" s="3"/>
    </row>
    <row r="15193" spans="5:5">
      <c r="E15193" s="3"/>
    </row>
    <row r="15194" spans="5:5">
      <c r="E15194" s="3"/>
    </row>
    <row r="15195" spans="5:5">
      <c r="E15195" s="3"/>
    </row>
    <row r="15196" spans="5:5">
      <c r="E15196" s="3"/>
    </row>
    <row r="15197" spans="5:5">
      <c r="E15197" s="3"/>
    </row>
    <row r="15198" spans="5:5">
      <c r="E15198" s="3"/>
    </row>
    <row r="15199" spans="5:5">
      <c r="E15199" s="3"/>
    </row>
    <row r="15200" spans="5:5">
      <c r="E15200" s="3"/>
    </row>
    <row r="15201" spans="5:5">
      <c r="E15201" s="3"/>
    </row>
    <row r="15202" spans="5:5">
      <c r="E15202" s="3"/>
    </row>
    <row r="15203" spans="5:5">
      <c r="E15203" s="3"/>
    </row>
    <row r="15204" spans="5:5">
      <c r="E15204" s="3"/>
    </row>
    <row r="15205" spans="5:5">
      <c r="E15205" s="3"/>
    </row>
    <row r="15206" spans="5:5">
      <c r="E15206" s="3"/>
    </row>
    <row r="15207" spans="5:5">
      <c r="E15207" s="3"/>
    </row>
    <row r="15208" spans="5:5">
      <c r="E15208" s="3"/>
    </row>
    <row r="15209" spans="5:5">
      <c r="E15209" s="3"/>
    </row>
    <row r="15210" spans="5:5">
      <c r="E15210" s="3"/>
    </row>
    <row r="15211" spans="5:5">
      <c r="E15211" s="3"/>
    </row>
    <row r="15212" spans="5:5">
      <c r="E15212" s="3"/>
    </row>
    <row r="15213" spans="5:5">
      <c r="E15213" s="3"/>
    </row>
    <row r="15214" spans="5:5">
      <c r="E15214" s="3"/>
    </row>
    <row r="15215" spans="5:5">
      <c r="E15215" s="3"/>
    </row>
    <row r="15216" spans="5:5">
      <c r="E15216" s="3"/>
    </row>
    <row r="15217" spans="5:5">
      <c r="E15217" s="3"/>
    </row>
    <row r="15218" spans="5:5">
      <c r="E15218" s="3"/>
    </row>
    <row r="15219" spans="5:5">
      <c r="E15219" s="3"/>
    </row>
    <row r="15220" spans="5:5">
      <c r="E15220" s="3"/>
    </row>
    <row r="15221" spans="5:5">
      <c r="E15221" s="3"/>
    </row>
    <row r="15222" spans="5:5">
      <c r="E15222" s="3"/>
    </row>
    <row r="15223" spans="5:5">
      <c r="E15223" s="3"/>
    </row>
    <row r="15224" spans="5:5">
      <c r="E15224" s="3"/>
    </row>
    <row r="15225" spans="5:5">
      <c r="E15225" s="3"/>
    </row>
    <row r="15226" spans="5:5">
      <c r="E15226" s="3"/>
    </row>
    <row r="15227" spans="5:5">
      <c r="E15227" s="3"/>
    </row>
    <row r="15228" spans="5:5">
      <c r="E15228" s="3"/>
    </row>
    <row r="15229" spans="5:5">
      <c r="E15229" s="3"/>
    </row>
    <row r="15230" spans="5:5">
      <c r="E15230" s="3"/>
    </row>
    <row r="15231" spans="5:5">
      <c r="E15231" s="3"/>
    </row>
    <row r="15232" spans="5:5">
      <c r="E15232" s="3"/>
    </row>
    <row r="15233" spans="5:5">
      <c r="E15233" s="3"/>
    </row>
    <row r="15234" spans="5:5">
      <c r="E15234" s="3"/>
    </row>
    <row r="15235" spans="5:5">
      <c r="E15235" s="3"/>
    </row>
    <row r="15236" spans="5:5">
      <c r="E15236" s="3"/>
    </row>
    <row r="15237" spans="5:5">
      <c r="E15237" s="3"/>
    </row>
    <row r="15238" spans="5:5">
      <c r="E15238" s="3"/>
    </row>
    <row r="15239" spans="5:5">
      <c r="E15239" s="3"/>
    </row>
    <row r="15240" spans="5:5">
      <c r="E15240" s="3"/>
    </row>
    <row r="15241" spans="5:5">
      <c r="E15241" s="3"/>
    </row>
    <row r="15242" spans="5:5">
      <c r="E15242" s="3"/>
    </row>
    <row r="15243" spans="5:5">
      <c r="E15243" s="3"/>
    </row>
    <row r="15244" spans="5:5">
      <c r="E15244" s="3"/>
    </row>
    <row r="15245" spans="5:5">
      <c r="E15245" s="3"/>
    </row>
    <row r="15246" spans="5:5">
      <c r="E15246" s="3"/>
    </row>
    <row r="15247" spans="5:5">
      <c r="E15247" s="3"/>
    </row>
    <row r="15248" spans="5:5">
      <c r="E15248" s="3"/>
    </row>
    <row r="15249" spans="5:5">
      <c r="E15249" s="3"/>
    </row>
    <row r="15250" spans="5:5">
      <c r="E15250" s="3"/>
    </row>
    <row r="15251" spans="5:5">
      <c r="E15251" s="3"/>
    </row>
    <row r="15252" spans="5:5">
      <c r="E15252" s="3"/>
    </row>
    <row r="15253" spans="5:5">
      <c r="E15253" s="3"/>
    </row>
    <row r="15254" spans="5:5">
      <c r="E15254" s="3"/>
    </row>
    <row r="15255" spans="5:5">
      <c r="E15255" s="3"/>
    </row>
    <row r="15256" spans="5:5">
      <c r="E15256" s="3"/>
    </row>
    <row r="15257" spans="5:5">
      <c r="E15257" s="3"/>
    </row>
    <row r="15258" spans="5:5">
      <c r="E15258" s="3"/>
    </row>
    <row r="15259" spans="5:5">
      <c r="E15259" s="3"/>
    </row>
    <row r="15260" spans="5:5">
      <c r="E15260" s="3"/>
    </row>
    <row r="15261" spans="5:5">
      <c r="E15261" s="3"/>
    </row>
    <row r="15262" spans="5:5">
      <c r="E15262" s="3"/>
    </row>
    <row r="15263" spans="5:5">
      <c r="E15263" s="3"/>
    </row>
    <row r="15264" spans="5:5">
      <c r="E15264" s="3"/>
    </row>
    <row r="15265" spans="5:5">
      <c r="E15265" s="3"/>
    </row>
    <row r="15266" spans="5:5">
      <c r="E15266" s="3"/>
    </row>
    <row r="15267" spans="5:5">
      <c r="E15267" s="3"/>
    </row>
    <row r="15268" spans="5:5">
      <c r="E15268" s="3"/>
    </row>
    <row r="15269" spans="5:5">
      <c r="E15269" s="3"/>
    </row>
    <row r="15270" spans="5:5">
      <c r="E15270" s="3"/>
    </row>
    <row r="15271" spans="5:5">
      <c r="E15271" s="3"/>
    </row>
    <row r="15272" spans="5:5">
      <c r="E15272" s="3"/>
    </row>
    <row r="15273" spans="5:5">
      <c r="E15273" s="3"/>
    </row>
    <row r="15274" spans="5:5">
      <c r="E15274" s="3"/>
    </row>
    <row r="15275" spans="5:5">
      <c r="E15275" s="3"/>
    </row>
    <row r="15276" spans="5:5">
      <c r="E15276" s="3"/>
    </row>
    <row r="15277" spans="5:5">
      <c r="E15277" s="3"/>
    </row>
    <row r="15278" spans="5:5">
      <c r="E15278" s="3"/>
    </row>
    <row r="15279" spans="5:5">
      <c r="E15279" s="3"/>
    </row>
    <row r="15280" spans="5:5">
      <c r="E15280" s="3"/>
    </row>
    <row r="15281" spans="5:5">
      <c r="E15281" s="3"/>
    </row>
    <row r="15282" spans="5:5">
      <c r="E15282" s="3"/>
    </row>
    <row r="15283" spans="5:5">
      <c r="E15283" s="3"/>
    </row>
    <row r="15284" spans="5:5">
      <c r="E15284" s="3"/>
    </row>
    <row r="15285" spans="5:5">
      <c r="E15285" s="3"/>
    </row>
    <row r="15286" spans="5:5">
      <c r="E15286" s="3"/>
    </row>
    <row r="15287" spans="5:5">
      <c r="E15287" s="3"/>
    </row>
    <row r="15288" spans="5:5">
      <c r="E15288" s="3"/>
    </row>
    <row r="15289" spans="5:5">
      <c r="E15289" s="3"/>
    </row>
    <row r="15290" spans="5:5">
      <c r="E15290" s="3"/>
    </row>
    <row r="15291" spans="5:5">
      <c r="E15291" s="3"/>
    </row>
    <row r="15292" spans="5:5">
      <c r="E15292" s="3"/>
    </row>
    <row r="15293" spans="5:5">
      <c r="E15293" s="3"/>
    </row>
    <row r="15294" spans="5:5">
      <c r="E15294" s="3"/>
    </row>
    <row r="15295" spans="5:5">
      <c r="E15295" s="3"/>
    </row>
    <row r="15296" spans="5:5">
      <c r="E15296" s="3"/>
    </row>
    <row r="15297" spans="5:5">
      <c r="E15297" s="3"/>
    </row>
    <row r="15298" spans="5:5">
      <c r="E15298" s="3"/>
    </row>
    <row r="15299" spans="5:5">
      <c r="E15299" s="3"/>
    </row>
    <row r="15300" spans="5:5">
      <c r="E15300" s="3"/>
    </row>
    <row r="15301" spans="5:5">
      <c r="E15301" s="3"/>
    </row>
    <row r="15302" spans="5:5">
      <c r="E15302" s="3"/>
    </row>
    <row r="15303" spans="5:5">
      <c r="E15303" s="3"/>
    </row>
    <row r="15304" spans="5:5">
      <c r="E15304" s="3"/>
    </row>
    <row r="15305" spans="5:5">
      <c r="E15305" s="3"/>
    </row>
    <row r="15306" spans="5:5">
      <c r="E15306" s="3"/>
    </row>
    <row r="15307" spans="5:5">
      <c r="E15307" s="3"/>
    </row>
    <row r="15308" spans="5:5">
      <c r="E15308" s="3"/>
    </row>
    <row r="15309" spans="5:5">
      <c r="E15309" s="3"/>
    </row>
    <row r="15310" spans="5:5">
      <c r="E15310" s="3"/>
    </row>
    <row r="15311" spans="5:5">
      <c r="E15311" s="3"/>
    </row>
    <row r="15312" spans="5:5">
      <c r="E15312" s="3"/>
    </row>
    <row r="15313" spans="5:5">
      <c r="E15313" s="3"/>
    </row>
    <row r="15314" spans="5:5">
      <c r="E15314" s="3"/>
    </row>
    <row r="15315" spans="5:5">
      <c r="E15315" s="3"/>
    </row>
    <row r="15316" spans="5:5">
      <c r="E15316" s="3"/>
    </row>
    <row r="15317" spans="5:5">
      <c r="E15317" s="3"/>
    </row>
    <row r="15318" spans="5:5">
      <c r="E15318" s="3"/>
    </row>
    <row r="15319" spans="5:5">
      <c r="E15319" s="3"/>
    </row>
    <row r="15320" spans="5:5">
      <c r="E15320" s="3"/>
    </row>
    <row r="15321" spans="5:5">
      <c r="E15321" s="3"/>
    </row>
  </sheetData>
  <autoFilter ref="A1:G6129" xr:uid="{86DA1380-E381-495A-9BD1-F8A3BA4C042A}">
    <sortState xmlns:xlrd2="http://schemas.microsoft.com/office/spreadsheetml/2017/richdata2" ref="A2:G6129">
      <sortCondition ref="C2:C6129"/>
      <sortCondition ref="D2:D6129"/>
      <sortCondition ref="A2:A6129"/>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B436E-3738-4530-8899-BEB04B943CDE}">
  <dimension ref="A1:H383"/>
  <sheetViews>
    <sheetView workbookViewId="0">
      <pane xSplit="2" ySplit="1" topLeftCell="C2" activePane="bottomRight" state="frozen"/>
      <selection pane="bottomRight" activeCell="E4" sqref="E4"/>
      <selection pane="bottomLeft"/>
      <selection pane="topRight"/>
    </sheetView>
  </sheetViews>
  <sheetFormatPr defaultRowHeight="15"/>
  <cols>
    <col min="2" max="2" width="25.42578125" customWidth="1"/>
    <col min="3" max="3" width="19.28515625" customWidth="1"/>
    <col min="4" max="4" width="114.5703125" customWidth="1"/>
    <col min="5" max="5" width="22.7109375" customWidth="1"/>
    <col min="6" max="6" width="15.5703125" customWidth="1"/>
    <col min="7" max="7" width="10.85546875" bestFit="1" customWidth="1"/>
    <col min="8" max="8" width="18.28515625" bestFit="1" customWidth="1"/>
  </cols>
  <sheetData>
    <row r="1" spans="1:8">
      <c r="A1" s="1" t="s">
        <v>13</v>
      </c>
      <c r="B1" s="1" t="s">
        <v>0</v>
      </c>
      <c r="C1" s="1" t="s">
        <v>783</v>
      </c>
      <c r="D1" s="1" t="s">
        <v>784</v>
      </c>
      <c r="E1" s="1" t="s">
        <v>785</v>
      </c>
      <c r="F1" s="1" t="s">
        <v>786</v>
      </c>
      <c r="G1" s="1" t="s">
        <v>787</v>
      </c>
      <c r="H1" s="1" t="s">
        <v>788</v>
      </c>
    </row>
    <row r="2" spans="1:8" ht="174">
      <c r="A2" s="9" t="s">
        <v>24</v>
      </c>
      <c r="B2" s="10" t="s">
        <v>25</v>
      </c>
      <c r="C2" s="10" t="str" cm="1">
        <f t="array" ref="C2:H383">_xldudf_WISEPRICE(A2:A383, {"Industry","Description","CEO","Sector","IPO Date","full time employees"})</f>
        <v>Banks - Regional</v>
      </c>
      <c r="D2" s="10" t="str">
        <v>Riyad Bank provides banking and investment services in the Kingdom of Saudi Arabia. It operates through Retail Banking, Investment Banking and Brokerage, Corporate Banking, and Treasury and Investments segments. The Retail Banking segment offers deposits, credit, and investment products for individuals and small to medium sized businesses. The Corporate Banking segment offers current accounts, deposits, loans, overdrafts, and other credit facilities. The Treasury and Investments segment offers money market, trading, and treasury and derivative products and services, as well as manages investment portfolios. The Investment Banking and Brokerage segment provides investment management services; and asset management services related to dealing, managing, arranging, advising, and custody of securities. The company also provides prepaid, reward, and credit cards; trade finance, payroll solution, and cash deposit card; time deposit; sweeping; working capital, personal, car, home, contract, capital expenditure, and project financing; syndicated loan; Islamic banking products and services; and digital banking services. In addition, it owns, buys, and sells real estate; and acts as an agent for insurance products. The company operates through a network of branches in the Kingdom of Saudi Arabia, the United Kingdom, the United States; representative office in Singapore and ATMs; and points of sale. Riyad Bank was incorporated in 1957 and is headquartered in Riyadh, the Kingdom of Saudi Arabia.</v>
      </c>
      <c r="E2" s="10" t="str">
        <v>Mr. Nadir Sami Al Koraya</v>
      </c>
      <c r="F2" s="10" t="str">
        <v>Financial Services</v>
      </c>
      <c r="G2" s="9" t="str">
        <v>2012-03-31</v>
      </c>
      <c r="H2" s="15">
        <v>6087</v>
      </c>
    </row>
    <row r="3" spans="1:8" ht="201.75">
      <c r="A3" s="9" t="s">
        <v>27</v>
      </c>
      <c r="B3" s="10" t="s">
        <v>28</v>
      </c>
      <c r="C3" s="10" t="str">
        <v>Banks - Regional</v>
      </c>
      <c r="D3" s="10" t="str">
        <v>Bank AlJazira provides a range of Shari'ah compliant banking products and services for individuals, corporates, small to medium sized businesses, and institutions in the Kingdom of Saudi Arabia. The company operates through Personal Banking, Corporate Banking, Treasury, Brokerage and Asset Management, and Takaful Ta'awuni segments. It offers various personal banking products and services, including saving and current accounts; real estate and personal financing services; safety deposits; money transfer; investment products; and ladies and e-banking services. The company also provides Islamic funding services; global transaction services, such as cash management, trade financing, and corporate payroll services; syndication financing services; and commercial and online banking services, as well as services for the public sector and financial institutions. In addition, it offers investment banking services comprising brokerage and asset management services, as well as corporate investment banking services through initial public offerings, private placement, capital increase, and underwriting. Further, the company provides private banking products and services, including ATM and credit cards, safe deposit lockers, trading commission, foreign currency exchange, short term deposits, and structured products; real-estates investments; wealth management services; and treasury services, including naqa'a and thrift saving programs, foreign exchange, FX forward, structured products, and hedging solutions, as well as margin financing services. As of December 31, 2020, it operated a network of 79 branches and 62 Fawri remittance centers. The company was incorporated in 1975 and is headquartered in Jeddah, the Kingdom of Saudi Arabia.</v>
      </c>
      <c r="E3" s="10" t="str">
        <v>Mr. Naif Abdulkarim Al Abdulkareem</v>
      </c>
      <c r="F3" s="10" t="str">
        <v>Financial Services</v>
      </c>
      <c r="G3" s="9" t="str">
        <v>2010-03-04</v>
      </c>
      <c r="H3" s="15">
        <v>2589</v>
      </c>
    </row>
    <row r="4" spans="1:8" ht="159">
      <c r="A4" s="9" t="s">
        <v>29</v>
      </c>
      <c r="B4" s="10" t="s">
        <v>30</v>
      </c>
      <c r="C4" s="10" t="str">
        <v>Banks - Regional</v>
      </c>
      <c r="D4" s="10" t="str">
        <v>The Saudi Investment Bank provides commercial and retail banking services to individuals and small to medium-sized businesses, and corporate and institutional customers in the Kingdom of Saudi Arabia. The company operates through Retail Banking, Corporate Banking, Treasury and Investments, and Asset Management and Brokerage segments. It offers current, salary, Murabaha, and escrow accounts; time deposits; and working capital, Shariah compliant, contract and project, real estate development, home and personal, secured, trade, and syndicated financing solutions. The company also engages in the provision of money market and international trade services; and dealing, managing, advising, and custody of securities. In addition, it offers structured products; liquidity management, foreign exchange, treasury and investment, trade and business finance, secured finance, and cash management services; marine cargo insurance services; debit, prepaid, and credit cards; internet and phone banking; and payroll services, as well as payment and transfer, and ATM/cash deposit services. As of December 31, 2020, it operated 52 branches; 368 ATMs; and 9,800 point of sale (POS) terminals. The Saudi Investment Bank was founded in 1976 and is headquartered in Riyadh, the Kingdom of Saudi Arabia.</v>
      </c>
      <c r="E4" s="10" t="str">
        <v>Mr. Faisal Bin Abdullah Al-Omran</v>
      </c>
      <c r="F4" s="10" t="str">
        <v>Financial Services</v>
      </c>
      <c r="G4" s="9" t="str">
        <v>2010-03-03</v>
      </c>
      <c r="H4" s="15">
        <v>1418</v>
      </c>
    </row>
    <row r="5" spans="1:8" ht="144.75">
      <c r="A5" s="9" t="s">
        <v>31</v>
      </c>
      <c r="B5" s="10" t="s">
        <v>32</v>
      </c>
      <c r="C5" s="10" t="str">
        <v>Banks - Regional</v>
      </c>
      <c r="D5" s="10" t="str">
        <v>Banque Saudi Fransi provides banking and financial services in the Kingdom of Saudi Arabia and internationally. The company operates through Retail Banking, Corporate Banking, Treasury, and Investment Banking and Brokerage segments. It offers deposit products, such as saving, current, and term deposit accounts, as well as mada Pay and Apple Pay products. The company also provides home and personal finance, and auto lease; and insurance products, such as education, retirement, travel, and car protection insurance, as well as credit cards; and working capital, contract, structured, and trade finance and sales solutions for micro, small, and medium enterprises and corporates. In addition, it offers cash management solutions, which include payroll, escrow account, fund collection, point of sale, business to business, dividend management, and payroll and prepaid card service; and securities market solutions, including foreign exchange, commodities, equities, interest rate derivatives, hybrids derivatives, and other trading operations. Further, the company provides wealth management and Islamic banking products and services. The company operates through a network of 85 branches. Banque Saudi Fransi was founded in 1977 and is headquartered in Riyadh, the Kingdom of Saudi Arabia.</v>
      </c>
      <c r="E5" s="10" t="str">
        <v>Mr. Bader Hamad Alsalloom</v>
      </c>
      <c r="F5" s="10" t="str">
        <v>Financial Services</v>
      </c>
      <c r="G5" s="9" t="str">
        <v>2010-03-03</v>
      </c>
      <c r="H5" s="15">
        <v>3056</v>
      </c>
    </row>
    <row r="6" spans="1:8" ht="174">
      <c r="A6" s="9" t="s">
        <v>33</v>
      </c>
      <c r="B6" s="10" t="s">
        <v>34</v>
      </c>
      <c r="C6" s="10" t="str">
        <v>Banks - Regional</v>
      </c>
      <c r="D6" s="10" t="str">
        <v>The Saudi British Bank provides banking and financial services in the Kingdom of Saudi Arabia. The company operates through Retail Banking, Corporate and Institutional Banking, Treasury, and Others segments. The company's personal banking services include current and savings, and commodity investment accounts; personal and home financing, and financing against cash deposits products; credit, debit, and prepaid cards; wealth management solutions, such as asset management, brokerage, securities, investment banking advisory, debt capital markets, project and export finance, and equity research services, as well as takaful services; payments and transfer services; private banking services; safe deposit lockers; and online, mobile, and phone banking services. Its business banking services comprise deposit accounts, credit facilities, and business credit cards; liquidity and cash management services, including collection and payment management services, and point of sale services; trade and receivables finance services, including export and import services, and guarantees; structured trade solutions; investment banking and advisory services; derivatives trading and repo services; and Islamic financial solutions. The company also acts as an insurance agent; and purchases, sells, and leases land and real estate properties. It operates through a network of 108 branches in the Kingdom of Saudi Arabia. The Saudi British Bank was founded in 1978 and is headquartered in Riyadh, the Kingdom of Saudi Arabia.</v>
      </c>
      <c r="E6" s="10" t="str">
        <v>Mr. Anthony William Cripps</v>
      </c>
      <c r="F6" s="10" t="str">
        <v>Financial Services</v>
      </c>
      <c r="G6" s="9" t="str">
        <v>2010-03-04</v>
      </c>
      <c r="H6" s="15">
        <v>4470</v>
      </c>
    </row>
    <row r="7" spans="1:8" ht="216.75">
      <c r="A7" s="9" t="s">
        <v>35</v>
      </c>
      <c r="B7" s="10" t="s">
        <v>36</v>
      </c>
      <c r="C7" s="10" t="str">
        <v>Banks - Regional</v>
      </c>
      <c r="D7" s="10" t="str">
        <v>Arab National Bank provides various banking products and services. The company operates through Retail Banking, Corporate Banking, Treasury, and Investment and Brokerage Services segments. It offers current, savings, and Murabaha accounts, as well as time deposits; personal, car lease, and real estate financing, as well as consumer credit advisory services; credit lines and loans; credit facilities for foreign exchange and precious metals; letters of credit (LC) and letters of guarantee; margin trading lending; and credit and debit cards. The company also provides Islamic banking, cash management and professional, treasury and foreign exchange, wire transfer, and custody and safekeeping services. In addition, it offers credit related services, such as overdraft and current accounts, revolving short-term and medium/long term loans, discounted bills, bonding, documentary LC and acceptances, and bills of collection and payment; safe deposit lockers; and online and phone banking services. Further, the company provides various mutual funds; and margin and equity trading services, as well as private equity services. Additionally, it offers credit products, including project loans, contract financing facilities, bridge loans, working capital/trade loans, letters of credit and guarantees, and hedging facilities. The company is also involved in the asset management activities related to dealing, managing, arranging, and advising and custody of securities; leasing of heavy equipment; and purchasing, sale, and leasing of land and real estate, as well as offers investment management services. The company serves individuals, corporate and institutional customers, and small to medium sized businesses through its 131 branches in the Kingdom of Saudi Arabia and 1 branch in the United Kingdom. Arab National Bank was founded in 1979 and is headquartered in Riyadh, the Kingdom of Saudi Arabia.</v>
      </c>
      <c r="E7" s="10" t="str">
        <v>Mr. Obaid Abdullah Obaid Al-Rasheed</v>
      </c>
      <c r="F7" s="10" t="str">
        <v>Financial Services</v>
      </c>
      <c r="G7" s="9" t="str">
        <v>2010-03-03</v>
      </c>
      <c r="H7" s="15">
        <v>4474</v>
      </c>
    </row>
    <row r="8" spans="1:8" ht="87">
      <c r="A8" s="9" t="s">
        <v>37</v>
      </c>
      <c r="B8" s="10" t="s">
        <v>38</v>
      </c>
      <c r="C8" s="10" t="str">
        <v>Financial - Capital Markets</v>
      </c>
      <c r="D8" s="10" t="str">
        <v>Saudi Tadawul Group Holding Company, through its subsidiaries, engages in listing and trading of securities for local and international investors in the Kingdom of Saudi Arabia. It creates and manages the mechanisms of trading of securities; and provides depository and registration services for securities ownership, clearing of securities trades, and dissemination of securities information. The company also provides remote voting (e-voting), reporting, notifications, and data maintenance services; and facilitates equity, debt, Sukuk and bonds, ETFs, REITs, mutual Funds, and other financial instruments in the Saudi capital market. In addition, it offers risk management and clearing services; and technology services. The company was founded in 2021 and is based in Riyadh, Kingdom of Saudi Arabia.</v>
      </c>
      <c r="E8" s="10" t="str">
        <v>Engineer Khalid Abdullah Nasser Al-Hussan</v>
      </c>
      <c r="F8" s="10" t="str">
        <v>Financial Services</v>
      </c>
      <c r="G8" s="9" t="str">
        <v>2021-12-12</v>
      </c>
      <c r="H8" s="15">
        <v>476</v>
      </c>
    </row>
    <row r="9" spans="1:8" ht="188.25">
      <c r="A9" s="9" t="s">
        <v>39</v>
      </c>
      <c r="B9" s="10" t="s">
        <v>40</v>
      </c>
      <c r="C9" s="10" t="str">
        <v>Banks - Regional</v>
      </c>
      <c r="D9" s="10" t="str">
        <v>Al Rajhi Banking and Investment Corporation, together with its subsidiaries, provides banking and investment services in the Kingdom of Saudi Arabia and internationally. The company operates through four segments: Retail, Corporate, Treasury, and Investment Services and Brokerage. It offers current, future, affluent, private, ladies, business, and escrow accounts; personal, auto, home, car, real estate, fleet, payroll, POS merchant, contract, invoice, and working capital finance services; credit and debit cards; and personal accident, medical, staff guarantee, marine cargo, engineering, machine breakdown, property, vehicle, and professional responsibility insurance products. The company also provides documentary collection, letters of credit, letters of guarantee, supply chain finance, and e-trade and automated trade notifications services; and cash management services. In addition, it offers Ijara Mawsufha Fi Al Dhimmah, which is used to finance large project finance transactions. Further, the company provides treasury products, including direct investment, banknotes, foreign exchange, and gold trading. Additionally, it offers real estate and engineering consulting services; recruitment services; micro consumer financing, finance lease, and small and medium business financing services; and technical work in financial services, digital payment systems, financial settlements, and related services. In addition, it offers phone and online banking and digital services. It operates through a network of 521 branches and 4,891 ATMs. The company was founded in 1957 and is headquartered in Riyadh, the Kingdom of Saudi Arabia.</v>
      </c>
      <c r="E9" s="10" t="str">
        <v>Mr. Waleed Bin Abdullah Ali Al-Mogbel CPA</v>
      </c>
      <c r="F9" s="10" t="str">
        <v>Financial Services</v>
      </c>
      <c r="G9" s="9" t="str">
        <v>2010-03-03</v>
      </c>
      <c r="H9" s="15">
        <v>23437</v>
      </c>
    </row>
    <row r="10" spans="1:8" ht="188.25">
      <c r="A10" s="9" t="s">
        <v>41</v>
      </c>
      <c r="B10" s="10" t="s">
        <v>42</v>
      </c>
      <c r="C10" s="10" t="str">
        <v>Banks - Regional</v>
      </c>
      <c r="D10" s="10" t="str">
        <v>Bank Albilad provides various banking products and services in the Kingdom of Saudi Arabia. The company operates through Retail Banking, Corporate Banking, Treasury, and Investment Banking and Brokerage segments. It offers current, savings, albilad, tamayuz, corporate, and SME current accounts; personal financing products, such as shares financing, top-up financing, refinancing, buyout programs, and finance against mortgage; real estate financing products, including self-building financing, subsidized home financing, off-plan financing, and decreasing flexible mortgage for military personnel; auto financing and leasing products; corporate financing solutions, which include working capital, asset, and contract financing; mudaraba overdrafts; and structured finance products. The company also provides cash management solutions; trade finance products comprises letter of guarantee, letter of credit, documentary collection, and creation of musharakah contracts; treasury services consisting of direct investment and foreign exchange services; SME financing solutions; SME programs, such as custom clearance, hajj and omrah, POS financing, franchise, and payroll financing programs; point of sale services; e-commerce platform; remittances; investment management and asset management; money market; and payroll services and wage protection systems. In addition, it offers credit, debit, and prepaid cards; and internet banking services. The company operates through a network of 106 banking branches and 168 exchange and remittance centers. Bank Albilad was founded in 2004 and is headquartered in Riyadh, the Kingdom of Saudi Arabia.</v>
      </c>
      <c r="E10" s="10" t="str">
        <v>Mr. Abdulaziz Bin Mohammed Bin Ali Al Onaizan</v>
      </c>
      <c r="F10" s="10" t="str">
        <v>Financial Services</v>
      </c>
      <c r="G10" s="9" t="str">
        <v>2010-03-04</v>
      </c>
      <c r="H10" s="15">
        <v>3767</v>
      </c>
    </row>
    <row r="11" spans="1:8" ht="144.75">
      <c r="A11" s="9" t="s">
        <v>43</v>
      </c>
      <c r="B11" s="10" t="s">
        <v>44</v>
      </c>
      <c r="C11" s="10" t="str">
        <v>Banks - Regional</v>
      </c>
      <c r="D11" s="10" t="str">
        <v>Alinma Bank provides banking and investment services in the Kingdom of Saudi Arabia. The company provides various retail services, including current, family, education, and savings accounts; self-service banking services; debit, credit, traveler, purchase, business expense, virtual, and prepaid cards; point of sale services; car, real estate, personal, and education financing, as well as mortgage, consumer, and commercial financing products; and bill payment services. It also offers treasury, letters of guarantee, documentary collection, import and export letters of credit, and guarantee verification services; cash management services; corporate partner services; finance and investment products; financial services; and payroll management and payment gateway services. In addition, the company provides investment management, asset management, custodianship, advisory, underwriting, and brokerage services; and operates as an insurance agent. Further, it offers its services to individuals, corporates, SMEs, and institutional customers. The company operates through a network of 100 branch locations. Alinma Bank was incorporated in 2006 and is headquartered in Riyadh, the Kingdom of Saudi Arabia.</v>
      </c>
      <c r="E11" s="10" t="str">
        <v>Mr. Abdullah Bin Ali Al Khalifa</v>
      </c>
      <c r="F11" s="10" t="str">
        <v>Financial Services</v>
      </c>
      <c r="G11" s="9" t="str">
        <v>2010-03-03</v>
      </c>
      <c r="H11" s="15">
        <v>4174</v>
      </c>
    </row>
    <row r="12" spans="1:8" ht="216.75">
      <c r="A12" s="9" t="s">
        <v>45</v>
      </c>
      <c r="B12" s="10" t="s">
        <v>46</v>
      </c>
      <c r="C12" s="10" t="str">
        <v>Banks - Regional</v>
      </c>
      <c r="D12" s="10" t="str">
        <v>The Saudi National Bank provides various banking products and services in Saudi Arabia. The company operates through four segments: Retail, Wholesale, Capital Market, and International. The Retail segment provides banking services, including lending and current accounts, as well as products in compliance with Shariah rules to individuals and private banking customers. The Wholesale segment offers various conventional credit-related products and financing products to small sized businesses, medium and large establishments, and companies, as well as various treasury and correspondent banking products and services comprising money market and foreign exchange; carries out investment and trading activities; and manages liquidity, market, and credit risks related to investments. The Capital Market segment offers wealth management, asset management, investment banking, and shares brokerage services. The International segment provides banking services outside Saudi Arabia. It also distributes and markets Islamic insurance products; operates as a private equity and hedge fund; issues bonds; invests in and manages real estate development projects; engages in trading in derivatives and repos/reverse repos activities; and provides recruitment and trade finance services. In addition, the company offers debit and credit cards; online and mobile banking services; safe deposit boxes; and cash management and currency exchange services. It operates through 506 branches, 12 retail service centers, 7 corporate service centers, and 130 QuickPay remittance centers in Saudi Arabia, as well as four overseas branches in the Kingdom of Bahrain, the United Arab Emirates, Qatar, and the Republic of Singapore. The company was formerly known as The National Commercial Bank and changed its name to The Saudi National Bank in April 2021. The Saudi National Bank was founded in 1953 and is headquartered in Riyadh, Saudi Arabia.</v>
      </c>
      <c r="E12" s="10" t="str">
        <v>Mr. Tareq Abdulrahman Al-Sadhan</v>
      </c>
      <c r="F12" s="10" t="str">
        <v>Financial Services</v>
      </c>
      <c r="G12" s="9" t="str">
        <v>2014-11-12</v>
      </c>
      <c r="H12" s="15">
        <v>15679</v>
      </c>
    </row>
    <row r="13" spans="1:8" ht="57.75">
      <c r="A13" s="9" t="s">
        <v>47</v>
      </c>
      <c r="B13" s="10" t="s">
        <v>48</v>
      </c>
      <c r="C13" s="10" t="str">
        <v>Financial - Mortgages</v>
      </c>
      <c r="D13" s="10" t="str">
        <v>Amlak International for Real Estate Finance Company provides real estate finance in Saudi Arabia. The company operates through Retail and Corporate segments. It provides finance products to small and medium sized businesses, individuals, corporates, high net worth individuals, and institutional customers. The company was incorporated in 2007 and is headquartered in Riyadh, the Kingdom of Saudi Arabia.</v>
      </c>
      <c r="E13" s="10" t="str">
        <v>Mr. Adnan bin Abdul Rahman Al-Shubaily</v>
      </c>
      <c r="F13" s="10" t="str">
        <v>Financial Services</v>
      </c>
      <c r="G13" s="9" t="str">
        <v>2020-07-14</v>
      </c>
      <c r="H13" s="15">
        <v>300</v>
      </c>
    </row>
    <row r="14" spans="1:8" ht="57.75">
      <c r="A14" s="9" t="s">
        <v>49</v>
      </c>
      <c r="B14" s="10" t="s">
        <v>50</v>
      </c>
      <c r="C14" s="10" t="str">
        <v>Financial - Mortgages</v>
      </c>
      <c r="D14" s="10" t="str">
        <v>Saudi Home Loans Company engages in the provision of real estate finance services for individuals in the Kingdom of Saudi Arabia. It is involved in the financing and purchasing homes, residential lands, and apartments; financing real estate properties that are developed by companies working in the field of real estate development; financing the establishment of commercial and industrial projects. The company was founded in 2007 and is based in Riyadh, the Kingdom of Saudi Arabia.</v>
      </c>
      <c r="E14" s="10" t="str">
        <v>Mr. Bandar  bin Saeed Al-Ghamdi</v>
      </c>
      <c r="F14" s="10" t="str">
        <v>Financial Services</v>
      </c>
      <c r="G14" s="9" t="str">
        <v>2022-04-25</v>
      </c>
      <c r="H14" s="15">
        <v>0</v>
      </c>
    </row>
    <row r="15" spans="1:8" ht="216.75">
      <c r="A15" s="9" t="s">
        <v>51</v>
      </c>
      <c r="B15" s="10" t="s">
        <v>52</v>
      </c>
      <c r="C15" s="10" t="str">
        <v>Packaging &amp; Containers</v>
      </c>
      <c r="D15" s="10" t="str">
        <v>Takween Advanced Industries produces and sells plastic packaging products in the Kingdom of Saudi Arabia and the Arab Republic of Egypt. It operates through Disposable Polystyrene Cups, Lids, and Other Plastic Related Products; and Non-Woven Fabrics segments. The company offers polyethylene terephthalate (PET) pre-forms and bottles for water, juices, and other beverages, and home and personal care products; HDPE bottles and containers; and flexible packaging products, including plastic films and sheets. It also provides caps and closures for the mineral water, soft drink, juice, dairy, and food industries; disposable white, semitransparent, and transparent polystyrene cups and lids for the beverage industry; and industrial crates, pallets, pails, buckets, plastic plates, cups, utensils, tables and chairs, and others, as well as drums. In addition, the company offers non-woven fabrics comprising polypropylene spunbonded and spunmelt nonwoven products for use in consumer, medical, or industrial applications; the construction, automotive, home furnishings, and packaging sectors; and babies' products, feminine care, etc., as well as gowns, drapes, and sterile wraps for medical applications. Further, it engages in the manufacture and wholesale trading of films; manufacture, wholesale, and retail trading of plastic containers and polyethylene cups, rolls, and bags; and management and operation of industrial centers. Additionally, the company owns land; establishes industrial institutes, and provides and coordinates training courses related to the development of plastic products; and establishes, manages, operates, and maintains various industrial projects, as well as engages in the import and export, wholesale, and retail of plastic products. The company was formerly known as Al-Othman Plastic Products. Takween Advanced Industries was founded in 1993 and is headquartered in Al Khobar, the Kingdom of Saudi Arabia.</v>
      </c>
      <c r="E15" s="10" t="str">
        <v>Mr. Majed Mazen Rasheed Nofal</v>
      </c>
      <c r="F15" s="10" t="str">
        <v>Consumer Cyclical</v>
      </c>
      <c r="G15" s="9" t="str">
        <v>2012-02-11</v>
      </c>
      <c r="H15" s="15">
        <v>623</v>
      </c>
    </row>
    <row r="16" spans="1:8" ht="144.75">
      <c r="A16" s="9" t="s">
        <v>53</v>
      </c>
      <c r="B16" s="10" t="s">
        <v>54</v>
      </c>
      <c r="C16" s="10" t="str">
        <v>Paper, Lumber &amp; Forest Products</v>
      </c>
      <c r="D16" s="10" t="str">
        <v>Middle East Company for Manufacturing and Producing Paper, together with its subsidiaries, produces and sells container boards and industrial papers in the Kingdom of Saudi Arabia, the Middle East, Africa, Asia, and Europe. The company operates through two segments, Manufacturing and Trading. It provides MEPFLUTE high performance fluting, MEPLINER test liner, MEPDUAL dual use, MEPKRAFT Kraft liner board, and MEPWHITE white top test liner products for use in beverages, consumer durables, detergents, industrial goods, and processed food industries. The company also offers MEPCHEM semi-chemical fluting products for frozen and fresh food applications; MEPLAMINATE absorbent Kraft products for laminated furniture and shelves, and counters and floors; and MEPGYPSUM plasterboard liners for interior wall lining systems. In addition, it provides MEPCORE core boards for film, tape and label, textiles, and paper applications. Further, the company is involved in the wholesale and retail of paper and used paper, carton, and plastic waste products. Middle East Company for Manufacturing and Producing Paper was founded in 2000 and is based in Jeddah, Saudi Arabia.</v>
      </c>
      <c r="E16" s="10" t="str">
        <v>Mr. Rob Jan Renders</v>
      </c>
      <c r="F16" s="10" t="str">
        <v>Basic Materials</v>
      </c>
      <c r="G16" s="9" t="str">
        <v>2015-12-21</v>
      </c>
      <c r="H16" s="15">
        <v>0</v>
      </c>
    </row>
    <row r="17" spans="1:8" ht="72.75">
      <c r="A17" s="9" t="s">
        <v>55</v>
      </c>
      <c r="B17" s="10" t="s">
        <v>56</v>
      </c>
      <c r="C17" s="10" t="str">
        <v>Chemicals</v>
      </c>
      <c r="D17" s="10" t="str">
        <v>Basic Chemical Industries Company manufactures and sells chemicals primarily in the Kingdom of Saudi Arabia. It operates through two segments, Chemicals and Adhesives and Other Materials. The company offers hydrochloric acid, caustic soda, chlorine gas, sodium hypochlorite, polyurethane chemicals, etc.; and ferric chloride, hot and colt melt adhesives, sulfuric acid, etc. for various applications. It purchases, formulates, processes, exports, imports, markets, distributes, and acts as an agent for the sale of chemicals. The company was founded in 1973 and is headquartered in Dammam, the Kingdom of Saudi Arabia.</v>
      </c>
      <c r="E17" s="10" t="str">
        <v>Mr. Alaa Abdullah Abdulkarim Al Shaikh</v>
      </c>
      <c r="F17" s="10" t="str">
        <v>Basic Materials</v>
      </c>
      <c r="G17" s="9" t="str">
        <v>2010-03-04</v>
      </c>
      <c r="H17" s="15">
        <v>345</v>
      </c>
    </row>
    <row r="18" spans="1:8" ht="130.5">
      <c r="A18" s="9" t="s">
        <v>57</v>
      </c>
      <c r="B18" s="10" t="s">
        <v>58</v>
      </c>
      <c r="C18" s="10" t="str">
        <v>Industrial Materials</v>
      </c>
      <c r="D18" s="10" t="str">
        <v>Saudi Arabian Mining Company (Ma'aden), together with its subsidiaries, operates as a mining and metals company in the Kingdom of Saudi Arabia, Indian Subcontinent, Japan, the United States, Europe, Australia, Brazil, Africa, GCC, and internationally. The company operates through Phosphate, Precious and Base Metals, and Aluminium segments. It primarily mines for gold, phosphate rock, bauxite, kaolin, and magnesite, as well as copper, zinc, and silver concentrates. The company sells phosphate fertilizers, ammonia, and industrial minerals, as well as aluminum and flat rolled products directly to customers and through marketing agents. It principally holds interests in the Mahd Ad-Dahab, Bulghah, Al-Amar, Sukhaybarat, As Suq, Ad Duwayhi, Al-Jalamid, Al-Khabra, Az Zabirah, Al-Ghazallah, and Al-Ba'itha mines. The company also produces aluminum and T-shape ingots, slabs, sheets, and billets; and urea, phosphate, and potassium fertilizers, as well as manages and develops infrastructure projects. Saudi Arabian Mining Company (Ma'aden) was incorporated in 1997 and is based in Riyadh, the Kingdom of Saudi Arabia.</v>
      </c>
      <c r="E18" s="10" t="str">
        <v>Mr. Robert G. Wilt</v>
      </c>
      <c r="F18" s="10" t="str">
        <v>Basic Materials</v>
      </c>
      <c r="G18" s="9" t="str">
        <v>2010-03-03</v>
      </c>
      <c r="H18" s="15">
        <v>7197</v>
      </c>
    </row>
    <row r="19" spans="1:8" ht="159">
      <c r="A19" s="9" t="s">
        <v>59</v>
      </c>
      <c r="B19" s="10" t="s">
        <v>60</v>
      </c>
      <c r="C19" s="10" t="str">
        <v>Conglomerates</v>
      </c>
      <c r="D19" s="10" t="str">
        <v>Astra Industrial Group Company, through its subsidiaries, engages in the pharmaceuticals, specialty chemicals, power and steel, mining, and other businesses in the Kingdom of Saudi Arabia, Africa, the United States, Asia, Europe, and internationally. The company develops, manufactures, markets, and distributes branded generic and under-licensed pharmaceuticals products in various therapeutic areas, including CNS, cardiovascular, anti-infective, respiratory, and muscular skeletal system; and produces masterbatches, dust-free additives, and custom-made thermoplastic compounds, and liquid and paste colorants for polymer manufacturing and converting, and plastic processing industries. It also manufactures, imports, and distributes a range of agrochemicals, fertilizers, public health and veterinary pesticides, seeds, and other agricultural inputs; and produces pre-engineered steel buildings and steel structures, as well as steel billets and rebars for the construction industry. In addition, the company explores for ores and minerals. Further, it builds, operates, manages, and invests in industrial plants. Additionally, it is involved in the metal based construction of buildings and building frames. Astra Industrial Group Company was incorporated in 1988 and is headquartered in Riyadh, the Kingdom of Saudi Arabia.</v>
      </c>
      <c r="E19" s="10" t="str">
        <v>Mr. Mohammad Abdullah Al Hagbani</v>
      </c>
      <c r="F19" s="10" t="str">
        <v>Industrials</v>
      </c>
      <c r="G19" s="9" t="str">
        <v>2010-03-04</v>
      </c>
      <c r="H19" s="15">
        <v>3800</v>
      </c>
    </row>
    <row r="20" spans="1:8" ht="57.75">
      <c r="A20" s="9" t="s">
        <v>61</v>
      </c>
      <c r="B20" s="10" t="s">
        <v>62</v>
      </c>
      <c r="C20" s="10" t="str">
        <v>Furnishings, Fixtures &amp; Appliances</v>
      </c>
      <c r="D20" s="10" t="str">
        <v>Naseej International Trading Company engages in the manufacture, import, export, wholesale, and retail trade of carpets and rugs. Its products also include flooring, furniture and furnishings, antiques, office furniture, blankets, kitchens, bed sheets, curtain fabrics and accessories, and tuft. The company was formerly known as Al Sorayai Trading And Industrial Group Company. Naseej International Trading Company was founded in 1953 and is based in Jeddah, the Kingdom of Saudi Arabia.</v>
      </c>
      <c r="E20" s="10" t="str">
        <v>Mr. Monther Bin Mohammed Abdullah Alsorayai</v>
      </c>
      <c r="F20" s="10" t="str">
        <v>Consumer Cyclical</v>
      </c>
      <c r="G20" s="9" t="str">
        <v>2010-03-16</v>
      </c>
      <c r="H20" s="15">
        <v>685</v>
      </c>
    </row>
    <row r="21" spans="1:8" ht="159">
      <c r="A21" s="9" t="s">
        <v>63</v>
      </c>
      <c r="B21" s="10" t="s">
        <v>64</v>
      </c>
      <c r="C21" s="10" t="str">
        <v>Technology Distributors</v>
      </c>
      <c r="D21" s="10" t="str">
        <v>Al Hassan Ghazi Ibrahim Shaker Company, together with its subsidiaries, engages in the trading, wholesale, and maintenance of spare parts, electronic equipment, household equipment, and air-conditioners in Saudi Arabia, Jordan, and the United Arab Emirates. The company operates through three segments: Heating, Ventilation and Air-Conditioning (HVAC) Solutions; Home Appliances; and All Other. The HVAC Solutions segment offers residential and commercial air conditioners, including chillers and related services. The Home Appliances segment provides televisions, washing machines, dryers, refrigerators, irons, gas cookers, and floor care. The All Other segment offers consultancy services for energy solutions; marketing services; and sells mobile phones. The company also provides agency services to LG air conditioners, as well as other home appliances brands, including Indesit, Ariston, Maytag, Bompani, Midea, and Panasonic. In addition, it engages in importing, exporting, and maintenance service of electrical and home appliances. The company offers its products through a network of sales outlets, service centers, warehousing facilities, and training academies, as well as a network of distributors, such as specialty retailers and hypermarkets. Al Hassan Ghazi Ibrahim Shaker Company was founded in 1950 and is based in Riyadh, Saudi Arabia.</v>
      </c>
      <c r="E21" s="10" t="str">
        <v>Mr. Mohammad Ibrahim Abunayyan</v>
      </c>
      <c r="F21" s="10" t="str">
        <v>Technology</v>
      </c>
      <c r="G21" s="9" t="str">
        <v>2010-06-17</v>
      </c>
      <c r="H21" s="15">
        <v>648</v>
      </c>
    </row>
    <row r="22" spans="1:8" ht="87">
      <c r="A22" s="9" t="s">
        <v>65</v>
      </c>
      <c r="B22" s="10" t="s">
        <v>66</v>
      </c>
      <c r="C22" s="10" t="str">
        <v>Construction</v>
      </c>
      <c r="D22" s="10" t="str">
        <v>United Wire Factories Company manufactures and markets steel wire products for the construction and building, civil, and industrial sectors in the Kingdom of Saudi Arabia. The company offers steel rebars, wire mesh, block ladder mesh, nails, fences, barbed and concertina wires, and tying wires. It also provides bailing wires, cloth hangers, welded wires mesh, staples clips, and black annealed wires; and black drawn, galvanized, PVC coated, and deformed wires. In addition, the company offers floor gratings, spikes, fence nets, and wire feedstock, as well as hangers for bed nets and metal pins. United Wire Factories Company was founded in 1990 and is headquartered in Riyadh, the Kingdom of Saudi Arabia.</v>
      </c>
      <c r="E22" s="10" t="str">
        <v>Mr. Nabil Hasan Mohammed Al-Amir</v>
      </c>
      <c r="F22" s="10" t="str">
        <v>Industrials</v>
      </c>
      <c r="G22" s="9" t="str">
        <v>2012-01-17</v>
      </c>
      <c r="H22" s="15">
        <v>557</v>
      </c>
    </row>
    <row r="23" spans="1:8" ht="216.75">
      <c r="A23" s="9" t="s">
        <v>67</v>
      </c>
      <c r="B23" s="10" t="s">
        <v>68</v>
      </c>
      <c r="C23" s="10" t="str">
        <v>Construction</v>
      </c>
      <c r="D23" s="10" t="str">
        <v>Bawan Company manufactures and sells metal and steel works. The company's Metal and Wood segment produces wooden pallets, plywood panels and boards, medium Wood and high density coated in decoration paper, platforms, wooden bowls and boxes, premade hangars and steel buildings, and forming and bending rebars; provides general contracting services, such as repair, demolition, rebuilding, and construction of residential, commercial and public buildings, educational recreational, and health facilities; offers maintenance, operation, and installation of equipment, devices, and electrical and electronic systems; provides iron and wood doors and their installation, carpentry, painting, and drawing on iron and wood; and undertakes aluminum, electrical extension, roads, and bridges and street works. Its Plastic segment manufactures plates and polystyrene foam, packaging and insulation slices from polyethylene foam, soft colored polyvinyl chloride sheets, rigid colored and non-colored polyvinyl chloride sheets, soft and hard polyvinyl chloride sheets padded by polystyrene, and parts for vacuum fans, transparent containers of PET polyethylene, polyethylene bottles, and PET preforms and their covers. The company's Electrical segment is involved in the wholesale and retail of electric transformers, voltage stabilizers, battery chargers, welding caustics, electric substations, electric station equipment, and voltage transformers; trading and distribution, import and export, testing and inspection services; and goods and commodities clearance and double-weight services. Its Concrete segment produces concrete products; provides repair and maintenance of laboratory tools and equipment, machines, industrial, electrical and non-electrical equipment, and desalination and sewage plants; and undertakes electrical and mechanical works. The company was founded in 1980 and is headquartered in Riyadh, Saudi Arabia.</v>
      </c>
      <c r="E23" s="10" t="str">
        <v>Mr. Mohammed Ahmed Suliman Al- Balawi</v>
      </c>
      <c r="F23" s="10" t="str">
        <v>Industrials</v>
      </c>
      <c r="G23" s="9" t="str">
        <v>2014-06-24</v>
      </c>
      <c r="H23" s="15">
        <v>2338</v>
      </c>
    </row>
    <row r="24" spans="1:8" ht="174">
      <c r="A24" s="9" t="s">
        <v>69</v>
      </c>
      <c r="B24" s="10" t="s">
        <v>70</v>
      </c>
      <c r="C24" s="10" t="str">
        <v>Electrical Equipment &amp; Parts</v>
      </c>
      <c r="D24" s="10" t="str">
        <v>Electrical Industries Company, through its subsidiaries, engages in the manufacture, assembly, and supply of various types of electrical equipment; and provision of technical services in the Kingdom of Saudi Arabia and internationally. The company provides power, distribution, pole and pad mounted, and slim transformers; package and unit substations; and cable management systems, including cable ladder, tray, and trunking systems, as well as communication runway systems, and covers and other accessories. It also offers low voltage metal enclosed switchgears, magnum DS metal enclosed switchgears, motor control centers, metal-enclosed IEC switchgears, panel boards, switch racks, bus ducts, and cable buses. In addition, the company provides high voltage equipment, such as annunciator, protection and control, and synchronizing panels; and medium voltage indoors metal-clad switchgears, indoor metal-enclosed motor controllers, bus ducts, and cable buses. Further, it provides industrial services comprising calibration and instrumentation, refurbishment, modification and upgrading of electrical equipment, transformer oil filling, processing and filtration, relay setting and coordination study, and testing and commissioning of electrical equipment at site. The company serves the commercial, residential, and industrial sectors. Electrical Industries Company was founded in 1976 and is based in Dammam, the Kingdom of Saudi Arabia.</v>
      </c>
      <c r="E24" s="10" t="str">
        <v>Engineer Tariq  Bin Mohamad Al Tahini</v>
      </c>
      <c r="F24" s="10" t="str">
        <v>Industrials</v>
      </c>
      <c r="G24" s="9" t="str">
        <v>2015-12-22</v>
      </c>
      <c r="H24" s="15">
        <v>1529</v>
      </c>
    </row>
    <row r="25" spans="1:8" ht="101.25">
      <c r="A25" s="9" t="s">
        <v>71</v>
      </c>
      <c r="B25" s="10" t="s">
        <v>72</v>
      </c>
      <c r="C25" s="10" t="str">
        <v>Steel</v>
      </c>
      <c r="D25" s="10" t="str">
        <v>Al Yamamah Steel Industries Company manufactures and sells metal products to serve the construction, electrical, and telecommunication sectors in the Kingdom of Saudi Arabia. It operates through Construction and Electricity segments. The company supplies steel hollow sections, lighting and transmission poles, high masts, overhead transmission line and telecom towers, sheets, steel straps and clips, and space frames. It also offers steel welded tubes, steel sheets, and steel reinforcement bars, as well as galvanized steel lighting and distribution poles. In addition, the company designs, fabricates, and galvanized of telecommunication and transmission towers, as well as electrical poles. Al Yamamah Steel Industries Company was incorporated in 1989 and is headquartered in Riyadh, the Kingdom of Saudi Arabia.</v>
      </c>
      <c r="E25" s="10" t="str">
        <v>Engineer Sahal Mekdar kedran Althobaiti</v>
      </c>
      <c r="F25" s="10" t="str">
        <v>Basic Materials</v>
      </c>
      <c r="G25" s="9" t="str">
        <v>2016-05-22</v>
      </c>
      <c r="H25" s="15">
        <v>1268</v>
      </c>
    </row>
    <row r="26" spans="1:8" ht="144.75">
      <c r="A26" s="9" t="s">
        <v>73</v>
      </c>
      <c r="B26" s="10" t="s">
        <v>74</v>
      </c>
      <c r="C26" s="10" t="str">
        <v>Steel</v>
      </c>
      <c r="D26" s="10" t="str">
        <v>Saudi Steel Pipes Company manufactures and sells steel pipes in Saudi Arabia and internationally. It operates through Steel Pipe and Process Equipment segments. The Steel Pipe segment manufactures welded steel pipes by high frequency induction welding and galvanizing, coating, threading, and bending of the pipes used in oil and gas, water, and construction sectors. The Process Equipment segment designs, manufactures, assembles, and maintains heavy process equipment for the utilization of oil and gas, power generation, desalination, mining, solar energy, and offshore plants. The company manufactures black and galvanized steel pipes, ERW/HFI galvanized and threaded steel pipes and seamless pipes, pipes with three-layer external coating by polyethylene and polypropylene in different diameters, pipes with epoxy coating inside, bended pipes in different diameters, space frames, and submerged arc welded pipes, as well as stationary process equipment. It also wholesales iron and steel tubes and hollow shapes; ferrous and non-ferrous metal pipes and accessories; locks, hinges, and other hand tools and metal accessories; and construction and metal materials. Saudi Steel Pipes Company was incorporated in 1980 and is headquartered in Dammam, Saudi Arabia.</v>
      </c>
      <c r="E26" s="10" t="str">
        <v>Mr. Renwar A. M. Berzinji</v>
      </c>
      <c r="F26" s="10" t="str">
        <v>Basic Materials</v>
      </c>
      <c r="G26" s="9" t="str">
        <v>2010-03-04</v>
      </c>
      <c r="H26" s="15">
        <v>451</v>
      </c>
    </row>
    <row r="27" spans="1:8" ht="87">
      <c r="A27" s="9" t="s">
        <v>75</v>
      </c>
      <c r="B27" s="10" t="s">
        <v>76</v>
      </c>
      <c r="C27" s="10" t="str">
        <v>Steel</v>
      </c>
      <c r="D27" s="10" t="str">
        <v>East Pipes Integrated Company for Industry manufactures and sells spiral steel pipes in the Kingdom of Saudi Arabia. The company provides steel pipes for water, oil, and gas applications; double jointing solutions; coating solutions, including environmental applications; and ancillary services comprising laboratory and technical support services, as well as yard management systems. It is also involved in export activities. The company was formerly known as Welspun Middle East Pipes LLC and changed its name to East Pipes Integrated Company for Industry in January 2021. The company was incorporated in 2010 and is based in Dammam, the Kingdom of Saudi Arabia. East Pipes Integrated Company for Industry is a subsidiary of Welspun Mauritius Holdings Ltd.</v>
      </c>
      <c r="E27" s="10" t="str">
        <v>Mr. Mohammed Abdelaziz Mohammed Al-Shaheen</v>
      </c>
      <c r="F27" s="10" t="str">
        <v>Basic Materials</v>
      </c>
      <c r="G27" s="9" t="str">
        <v>2022-02-17</v>
      </c>
      <c r="H27" s="15">
        <v>487</v>
      </c>
    </row>
    <row r="28" spans="1:8" ht="57.75">
      <c r="A28" s="9" t="s">
        <v>77</v>
      </c>
      <c r="B28" s="10" t="s">
        <v>78</v>
      </c>
      <c r="C28" s="10" t="str">
        <v>Other Precious Metals</v>
      </c>
      <c r="D28" s="10" t="str">
        <v>Al Masane Al Kobra Mining Company engages in the production of zinc, copper concentrates, silver, and gold deposits in Kingdom of Saudi Arabia. The company is involved in the mining of Al Masane mine, an underground copper, zinc, silver, and gold mine; and Guyan gold mine located in the Najran Province in the southwest of the Kingdom of Saudi Arabia. The company was founded in 2007 and is based in Najran, Saudi Arabia.</v>
      </c>
      <c r="E28" s="10" t="str">
        <v>Mr. Geoffrey McDonald Day</v>
      </c>
      <c r="F28" s="10" t="str">
        <v>Basic Materials</v>
      </c>
      <c r="G28" s="9" t="str">
        <v>2022-04-05</v>
      </c>
      <c r="H28" s="15">
        <v>636</v>
      </c>
    </row>
    <row r="29" spans="1:8" ht="101.25">
      <c r="A29" s="9" t="s">
        <v>79</v>
      </c>
      <c r="B29" s="10" t="s">
        <v>80</v>
      </c>
      <c r="C29" s="10" t="str">
        <v>Travel Services</v>
      </c>
      <c r="D29" s="10" t="str">
        <v>Seera Holding Group, together with its subsidiaries, provides travel and tourism services in the Kingdom of Saudi Arabia, the United Kingdom, and internationally. It offers airline ticketing services, hotel booking, package holidays, real estate and rooms on rent, car rental, and other services. The company is also involved in the event organization, ownership and rental of airplane, and sports activities. In addition, it provides call center, IT, transport, and SMS and multimedia services. The company offers its products and services under the Discover Saudi, Almosafer, Mawasim, and Lumi brands. The company was formerly known as Al Tayyar Travel Group Holding Company and changed its name to Seera Holding Group in April 2019. Seera Holding Group was founded in 1979 and is headquartered in Riyadh, the Kingdom of Saudi Arabia.</v>
      </c>
      <c r="E29" s="10" t="str">
        <v>Mr. Al Waleed Bin Abdulaziz Al-Nasser</v>
      </c>
      <c r="F29" s="10" t="str">
        <v>Consumer Cyclical</v>
      </c>
      <c r="G29" s="9" t="str">
        <v>2012-06-09</v>
      </c>
      <c r="H29" s="15">
        <v>4111</v>
      </c>
    </row>
    <row r="30" spans="1:8" ht="87">
      <c r="A30" s="9" t="s">
        <v>81</v>
      </c>
      <c r="B30" s="10" t="s">
        <v>82</v>
      </c>
      <c r="C30" s="10" t="str">
        <v>Travel Lodging</v>
      </c>
      <c r="D30" s="10" t="str">
        <v>Abdulmohsen Al-Hokair Group for Tourism and Development Company provides hospitality and entertainment services in the Kingdom of Saudi Arabia and the United Arab Emirates. The company operates through Hotel and Entertainment segments. It operates hotels and resorts, restaurants, meeting and event venues, and cafes, as well as apartments, entertainment and recreation centers, tourist resorts, commercial malls, parks and gardens, and related facilities. The company also operates and manages electrical game halls, children amusement games halls, and electronic games, as well as establishes and operates sports facilities projects. The company was founded in 1965 and is based in Riyadh, the Kingdom of Saudi Arabia.</v>
      </c>
      <c r="E30" s="10" t="str">
        <v>Mr. Fahad Mohammed Saleh Al Obailan</v>
      </c>
      <c r="F30" s="10" t="str">
        <v>Consumer Cyclical</v>
      </c>
      <c r="G30" s="9" t="str">
        <v>2015-12-22</v>
      </c>
      <c r="H30" s="15">
        <v>2729</v>
      </c>
    </row>
    <row r="31" spans="1:8" ht="72.75">
      <c r="A31" s="9" t="s">
        <v>83</v>
      </c>
      <c r="B31" s="10" t="s">
        <v>84</v>
      </c>
      <c r="C31" s="10" t="str">
        <v>Leisure</v>
      </c>
      <c r="D31" s="10" t="str">
        <v>Leejam Sports Company owns, operates, and manages sports and fitness centers in the Kingdom of Saudi Arabia and the United Arab Emirates. The company primarily operates 8 brands, including Fitness Time Plus, a fitness center for high-net-worth individuals; Fitness Time, a business class center; Fitness Time Pro, an economy class center for fitness professionals; Fitness Time Ladies Express; Fitness Time Ladies; Fitness Time Ladies Pro; Fitness Time Ladies Plus; and Fitness Time Express. As of July 13, 2022, it operated approximately 152 fitness centers. The company was founded in 2005 and is based in Riyadh, the Kingdom of Saudi Arabia.</v>
      </c>
      <c r="E31" s="10" t="str">
        <v>Mr. Adnan Abdullah Al-Khalaf</v>
      </c>
      <c r="F31" s="10" t="str">
        <v>Consumer Cyclical</v>
      </c>
      <c r="G31" s="9" t="str">
        <v>2018-09-10</v>
      </c>
      <c r="H31" s="15">
        <v>2900</v>
      </c>
    </row>
    <row r="32" spans="1:8" ht="43.5">
      <c r="A32" s="9" t="s">
        <v>85</v>
      </c>
      <c r="B32" s="10" t="s">
        <v>1</v>
      </c>
      <c r="C32" s="10" t="str">
        <v>Staffing &amp; Employment Services</v>
      </c>
      <c r="D32" s="10" t="str">
        <v>Maharah Human Resources Company provides manpower services in the human resources sector. The company was formerly known as Maharah Recruitment Company and changed its name to Maharah Human Resources Company in April 2017. Maharah Human Resources Company was incorporated in 2013 and is headquartered in Riyadh, the Kingdom of Saudi Arabia.</v>
      </c>
      <c r="E32" s="10" t="str">
        <v>Mr. Abdulaziz bin Aida Al-Kathiri</v>
      </c>
      <c r="F32" s="10" t="str">
        <v>Industrials</v>
      </c>
      <c r="G32" s="9" t="str">
        <v>2019-06-19</v>
      </c>
      <c r="H32" s="15">
        <v>518</v>
      </c>
    </row>
    <row r="33" spans="1:8" ht="144.75">
      <c r="A33" s="9" t="s">
        <v>86</v>
      </c>
      <c r="B33" s="10" t="s">
        <v>87</v>
      </c>
      <c r="C33" s="10" t="str">
        <v>Manufacturing - Metal Fabrication</v>
      </c>
      <c r="D33" s="10" t="str">
        <v>Sadr Logistics Company manufactures and supplies pallets, racking systems, and shelves for storage and handling solutions in Saudi Arabia. The company operates through Steel, Wood, Logistics, and Other segments. It offers products for storage solutions, such as pallet rack systems, drive in racks, cantilevers, VNA racks, radio shuttle racks, cladding racks, shelves, and mezzanine, as well as accessories; and super market solutions, including gondola shelving and shopping carts. The company also provides handling equipment, such as forklifts, hand pallets, roll containers, and conveyors; office solutions comprising mobile shelves, carrousel, and lockers; wooden, plastic, and steel pallets; and warehousing services, including dock levelers, fixed elevators, ramps, fire fighting equipment, and epoxy flooring systems. In addition, it manufactures prefabricated steel structure units and furniture; forges, presses, casts, and rolls finished and semi-finished metal products; operates storage facilities; and offers warehousing automation solutions. The company was formerly known as Al Samaani Factory For Metal Industries Company. Sadr Logistics Company was founded in 1994 and is based in Buraydah, the Kingdom of Saudi Arabia.</v>
      </c>
      <c r="E33" s="10" t="str">
        <v>Majed Abdullah Ai Issa</v>
      </c>
      <c r="F33" s="10" t="str">
        <v>Industrials</v>
      </c>
      <c r="G33" s="9" t="str">
        <v>2020-12-24</v>
      </c>
      <c r="H33" s="15">
        <v>197</v>
      </c>
    </row>
    <row r="34" spans="1:8" ht="72.75">
      <c r="A34" s="9" t="s">
        <v>88</v>
      </c>
      <c r="B34" s="10" t="s">
        <v>89</v>
      </c>
      <c r="C34" s="10" t="str">
        <v>Staffing &amp; Employment Services</v>
      </c>
      <c r="D34" s="10" t="str">
        <v>Almawarid Manpower Company provides professional manpower to individuals and businesses in the Kingdom of Saudi Arabia. The company offers professional manpower for Hemma services, including raising children and cooking; and individual services, such as private driver, female domestic worker, house cook, home farmer, nanny, home expeditor, house tea boy, physical therapist, home nurse, home manager, and home tailor. It also provides workforce for technical and administrative occupations in the private sector and government agencies. The company was founded in 2012 and is based in Riyadh, the Kingdom of Saudi Arabia.</v>
      </c>
      <c r="E34" s="10" t="str">
        <v>Riyadh Ibrahim-Romaizan Alromaizan</v>
      </c>
      <c r="F34" s="10" t="str">
        <v>Industrials</v>
      </c>
      <c r="G34" s="9" t="str">
        <v>2023-06-19</v>
      </c>
      <c r="H34" s="15">
        <v>188</v>
      </c>
    </row>
    <row r="35" spans="1:8" ht="188.25">
      <c r="A35" s="9" t="s">
        <v>90</v>
      </c>
      <c r="B35" s="10" t="s">
        <v>91</v>
      </c>
      <c r="C35" s="10" t="str">
        <v>Staffing &amp; Employment Services</v>
      </c>
      <c r="D35" s="10" t="str">
        <v>Saudi Manpower Solutions Company provides recruitment, manpower, and logistics services and support solutions to workers, government, and private sectors in the Kingdom of Saudi Arabia. It operates through Corporate, Individual, and Other segments. The company also manages employees' housing and transportation solutions; and offers manpower under short-term contracts. In addition, it provides storage facilities for various types of goods; wholesale sales activities for prepaid cards; custom software programming; network and information communications management and monitoring services; data processing services; and investment services, as well as establishes infrastructure for hosting websites on the network. Further, the company offers integrated administrative services for offices; ground management services and supervision at airport ground service providers; temporary employment agencies for expatriate labour services; call centre services; mobile communication services; rental of communication facilities; and digital authentication services. The company serves operations and maintenance, petrochemical, industrial, oil and gas, construction, logistics and transportation, healthcare, sports and fitness, food and beverage, telecommunication, engineering, hospitality, agricultural, retail and education sectors. Saudi Manpower Solutions Company was incorporated in 2012 and is headquartered in Riyadh, the Kingdom of Saudi Arabia. Saudi Manpower Solutions Company is a subsidiary of Al Holoul Al Mutakamela Holding Company.</v>
      </c>
      <c r="E35" s="10" t="str">
        <v>Mr. Abdullah Rakan Ahmed Al Timyat</v>
      </c>
      <c r="F35" s="10" t="str">
        <v>Industrials</v>
      </c>
      <c r="G35" s="9" t="str">
        <v>2024-06-12</v>
      </c>
      <c r="H35" s="15">
        <v>635</v>
      </c>
    </row>
    <row r="36" spans="1:8" ht="87">
      <c r="A36" s="9" t="s">
        <v>92</v>
      </c>
      <c r="B36" s="10" t="s">
        <v>93</v>
      </c>
      <c r="C36" s="10" t="str">
        <v>Staffing &amp; Employment Services</v>
      </c>
      <c r="D36" s="10" t="str">
        <v>Tamkeen Human Resources Co. engages in mediating the recruitment of human resources and providing labor and logistical services and support to public and private sectors. It operates through the following segments: Corporate Sector, Individuals Sector, and Other. The Corporate Sector segment offers manpower services to a variety of sectors including restaurants, food service, operations, maintenance, contracting, healthcare, retail, technology, and information systems. The Individuals Sector segment consists of contractual services, including housekeepers, chefs, and private drivers; and hourly services, including housemaids and cleaners. The company was founded on June 7, 2018 and is headquartered in Riyadh, Saudi Arabia.</v>
      </c>
      <c r="E36" s="10" t="str">
        <v>Fares bin Saleh Al Henaki</v>
      </c>
      <c r="F36" s="10" t="str">
        <v>Industrials</v>
      </c>
      <c r="G36" s="9" t="str">
        <v>2024-11-27</v>
      </c>
      <c r="H36" s="15">
        <v>270</v>
      </c>
    </row>
    <row r="37" spans="1:8" ht="130.5">
      <c r="A37" s="9" t="s">
        <v>94</v>
      </c>
      <c r="B37" s="10" t="s">
        <v>95</v>
      </c>
      <c r="C37" s="10" t="str">
        <v>Chemicals</v>
      </c>
      <c r="D37" s="10" t="str">
        <v>Methanol Chemicals Company manufactures and sells methanol derivatives, formaldehyde derivatives, plasticizers, and various amino resins in the Middle East and internationally. It offers aqueous formaldehyde solution, urea formaldehyde concentrates, hexamethylene tetramine, paraformaldehyde, liquid and powder formaldehyde resins, and phenol formaldehyde resins, as well as urea and melamine formaldehyde powder resins, melamine urea formaldehyde powder resins, and sulphonated naphthalene formaldehyde liquid and powder. The company also provides methanol, carbon monoxide, monomethylamine, dimethylamine, tri-mono-methylamine, dimethylformamide, di-methyl carbon, pentaerythritol, sodium formate, and acetaldehyde. Its products have applications in agricultural fertilizers, pharmaceuticals, solvents, intermediates, laminates/wood industry, plastics, paper, and the production of concrete admixtures. The company was formerly known as Saudi Formaldehyde Chemical Company Limited. Methanol Chemicals Company was founded in 1989 and is based in Jubail, the Kingdom of Saudi Arabia.</v>
      </c>
      <c r="E37" s="10" t="str">
        <v>Engineer Sabri Mohammad Abdullah Al-Ghamdi</v>
      </c>
      <c r="F37" s="10" t="str">
        <v>Basic Materials</v>
      </c>
      <c r="G37" s="9" t="str">
        <v>2010-03-03</v>
      </c>
      <c r="H37" s="15">
        <v>485</v>
      </c>
    </row>
    <row r="38" spans="1:8" ht="201.75">
      <c r="A38" s="9" t="s">
        <v>96</v>
      </c>
      <c r="B38" s="10" t="s">
        <v>97</v>
      </c>
      <c r="C38" s="10" t="str">
        <v>Chemicals</v>
      </c>
      <c r="D38" s="10" t="str">
        <v>Saudi Basic Industries Corporation manufactures, markets, and distributes chemicals, polymers, plastics, agri-nutrients, and metal products worldwide. The company operates through Petrochemicals &amp; Specialties, Agri-Nutrients, and Metals (Hadeed) segments. It offers polymers, such as acrylonitrile butadiene styrene, acrylonitrile styrene acrylate, carbon black, ethylene vinyl acetate, polyamide, polybutylene terephthalate, polycarbonate, polycarbonate/acrylonitrile-butadiene-styrene, polyethylene terephthalate, polymethyl methacrylate, polyoxymethylene, polypropylene, polystyrene, polyethylane, polyvinyl chloride, and synthetic rubbers. The company also provides engineering thermoplastic resins and compounds, composites, thermosets and additives, copolymers, and additive manufacturing solutions. In addition, it offers chemicals, including aromatics, chlor-alkali, ethanolamines, ethoxylates, ethyleneamines, glycols, linear alpha olefins, natural detergent alcohol, olefins and gases, OXO alcohols and performance monomers, and oxygenates. Further, the company provides fertilizers comprising urea, ammonia, and a portfolio of nitrogen-based inorganic products; produces steel products, such as hot and cold rolled flat, concrete reinforcing bars, wire rod coils, light sections, and steel billets products; operates e-business portal for sales; and offers color services under the ColorXpress name, as well as engineering services. It serves agriculture, automotive, building and construction, consumer, electrical and electronics, healthcare, industrial, mass transportation, and packaging industries. The company was incorporated in 1976 and is headquartered in Riyadh, Saudi Arabia. Saudi Basic Industries Corporation operates as a subsidiary of Aramco Chemicals Company.</v>
      </c>
      <c r="E38" s="10" t="str">
        <v>Engineer Abdulrahman Saleh Al-Fageeh</v>
      </c>
      <c r="F38" s="10" t="str">
        <v>Basic Materials</v>
      </c>
      <c r="G38" s="9" t="str">
        <v>2010-03-03</v>
      </c>
      <c r="H38" s="15">
        <v>34000</v>
      </c>
    </row>
    <row r="39" spans="1:8" ht="87">
      <c r="A39" s="9" t="s">
        <v>98</v>
      </c>
      <c r="B39" s="10" t="s">
        <v>99</v>
      </c>
      <c r="C39" s="10" t="str">
        <v>Agricultural Inputs</v>
      </c>
      <c r="D39" s="10" t="str">
        <v>SABIC Agri-Nutrients Company engages in the production, conversion, manufacturing, marketing, and trade of agri-nutrients products in Saudi Arabia. The company operates in two segments, Petrochemicals and Agri-nutrients. It offers urea; ammonia; methanol; phosphate and compound fertilizers; and nitrogen-based inorganic products, including DAP, MAP, 2-ethyl hexanol, dioctyl phthalate, and other products. The company was formerly known as Saudi Arabian Fertilizers Company. SABIC Agri-Nutrients Company was incorporated in 1965 and is headquartered in Al Jubaila, Saudi Arabia. SABIC Agri-Nutrients Company operates as a subsidiary of Saudi Basic Industries Corporation.</v>
      </c>
      <c r="E39" s="10" t="str">
        <v>Engineer Fahad Mesfer Al Battar</v>
      </c>
      <c r="F39" s="10" t="str">
        <v>Basic Materials</v>
      </c>
      <c r="G39" s="9" t="str">
        <v>2010-03-04</v>
      </c>
      <c r="H39" s="15">
        <v>1024</v>
      </c>
    </row>
    <row r="40" spans="1:8" ht="57.75">
      <c r="A40" s="9" t="s">
        <v>100</v>
      </c>
      <c r="B40" s="10" t="s">
        <v>101</v>
      </c>
      <c r="C40" s="10" t="str">
        <v>Conglomerates</v>
      </c>
      <c r="D40" s="10" t="str">
        <v>Saudi Arabia Refineries Company engages in the extraction of crude oil in the Kingdom of Saudi Arabia. It is also involved in the construction of refineries and petrochemical plants; buying and selling of lands and real estate; and management and leasing of non-residential real estate properties, as well as dealing in securities. Saudi Arabia Refineries Company was incorporated in 1960 and is based in Jeddah, the Kingdom of Saudi Arabia.</v>
      </c>
      <c r="E40" s="10" t="str">
        <v>Mr. Khalid  bin Mohammad Al Qazlan</v>
      </c>
      <c r="F40" s="10" t="str">
        <v>Industrials</v>
      </c>
      <c r="G40" s="9" t="str">
        <v>2010-03-03</v>
      </c>
      <c r="H40" s="15">
        <v>0</v>
      </c>
    </row>
    <row r="41" spans="1:8" ht="72.75">
      <c r="A41" s="9" t="s">
        <v>102</v>
      </c>
      <c r="B41" s="10" t="s">
        <v>103</v>
      </c>
      <c r="C41" s="10" t="str">
        <v>Construction</v>
      </c>
      <c r="D41" s="10" t="str">
        <v>Saudi Ceramic Company manufactures and sells ceramic products, water heaters, and other products in Saudi Arabia and internationally. It offers ceramic, porcelain, outdoor, and swimming pool tiles; sanitary ware products comprising wash basins, water closets, wall hangings, and above counters; water heaters; bathroom furniture and accessories, including bathtubs, shower trays, taps, and seat covers; clay bricks; bathroom fixtures and finishes; and industrial minerals, such as limestone, silica sands, kaolin, feldspar, clay, dolomite, and calcite. The company was founded in 1977 and is headquartered in Riyadh, Saudi Arabia.</v>
      </c>
      <c r="E41" s="10" t="str">
        <v>Mr. Majed Abdullah Suleiman Al-Essa</v>
      </c>
      <c r="F41" s="10" t="str">
        <v>Industrials</v>
      </c>
      <c r="G41" s="9" t="str">
        <v>2010-03-04</v>
      </c>
      <c r="H41" s="15">
        <v>3567</v>
      </c>
    </row>
    <row r="42" spans="1:8" ht="87">
      <c r="A42" s="9" t="s">
        <v>104</v>
      </c>
      <c r="B42" s="10" t="s">
        <v>105</v>
      </c>
      <c r="C42" s="10" t="str">
        <v>Packaged Foods</v>
      </c>
      <c r="D42" s="10" t="str">
        <v>Savola Group Company, together with its subsidiaries, produces, markets, and distributes food products. It offers edible oils, vegetable ghee, sugar, pasta, bakery products, specialty fats, seafood, confectionery, and frozen food products, as well as snacks, cooking ingredients, and pulses. The company also engages in the agro cultivation, services and maintenance, trading and distribution, restaurant, real estate development, e-commerce, and fund and investment management activities. In addition, it retails grocery products through a chain of hypermarkets and supermarkets. Savola Group Company was founded in 1979 and is headquartered in Jeddah, the Kingdom of Saudi Arabia.</v>
      </c>
      <c r="E42" s="10" t="str">
        <v>Mr. Waleed  bin Khalid Yaseen Fatani</v>
      </c>
      <c r="F42" s="10" t="str">
        <v>Consumer Defensive</v>
      </c>
      <c r="G42" s="9" t="str">
        <v>2010-03-03</v>
      </c>
      <c r="H42" s="15">
        <v>23643</v>
      </c>
    </row>
    <row r="43" spans="1:8" ht="201.75">
      <c r="A43" s="9" t="s">
        <v>106</v>
      </c>
      <c r="B43" s="10" t="s">
        <v>107</v>
      </c>
      <c r="C43" s="10" t="str">
        <v>Chemicals</v>
      </c>
      <c r="D43" s="10" t="str">
        <v>National Industrialization Company operates in the petrochemicals, chemicals, plastics, engineering, and metals sectors worldwide. The company operates through three segments: Chemicals, Petrochemicals, and Downstream &amp; Others. It produces titanium dioxide, ethylene, polyethylene, propylene, polypropylene, butyl acrylate, acrylic acid, super absorbent polymers, butanol, titanium sponges, and plastic sheets and other plastic products. The company also offers technical industrial services; manufactures steel and non-steel castings; produces towed steel wires, spring wires, steel wires for cables, and twisted reinforcement wires to carry the electrical conductors, as well as for use in concrete and welding wires; and produces and markets liquid batteries for vehicles and industrial use; and lead and sodium sulphate. In addition, it conducts technical tests on industrial facilities; chemical, petrochemical, and metal plants; and water desalination and electricity generating plants, as well as sets up various plastic industries. Further, the company engages in the inspection of mechanical equipment and industrial instruments, quality management, and environment systems; provides academic training, information technology consultancy, and laboratory testing services; gathers, recycles, and sells used and damaged batteries, lead, plastics, industrial materials, and environmental waste; produces and markets acrylic boards; and markets chemical, petrochemical, and plastic items. Additionally, it produces plastic pallets and pipes, agri-films, and waste-water treatment products; and industrial dyes and paints. National Industrialization Company was incorporated in 1985 and is headquartered in Riyadh, the Kingdom of Saudi Arabia.</v>
      </c>
      <c r="E43" s="10" t="str">
        <v>Mr. Fawaz  Bin Mohammad Al Fawaz</v>
      </c>
      <c r="F43" s="10" t="str">
        <v>Basic Materials</v>
      </c>
      <c r="G43" s="9" t="str">
        <v>2010-03-04</v>
      </c>
      <c r="H43" s="15">
        <v>1463</v>
      </c>
    </row>
    <row r="44" spans="1:8" ht="87">
      <c r="A44" s="9" t="s">
        <v>108</v>
      </c>
      <c r="B44" s="10" t="s">
        <v>109</v>
      </c>
      <c r="C44" s="10" t="str">
        <v>Drug Manufacturers - Specialty &amp; Generic</v>
      </c>
      <c r="D44" s="10" t="str">
        <v>Saudi Pharmaceutical Industries and Medical Appliances develops, manufactures, and markets medicinal products and pharmaceutical formulations in the Kingdom of Saudi Arabia, Egypt, the Middle East, Morocco, and Algeria. The company is also involved in the manufacturing of basic chemical substances and products; medicines for human use, including cosmetics; and wholesale and retail of medicines and related products. In addition, it develops, manufactures, and sells pharmaceutical products and medical appliances; operates and maintains healthcare facilities. Further, the company engages in the research and development of medical science. The company was founded in 1986 and is headquartered in Buraydah, the Kingdom of Saudi Arabia.</v>
      </c>
      <c r="E44" s="10" t="str">
        <v>Mr. Jerome Christian Roger Cabannes</v>
      </c>
      <c r="F44" s="10" t="str">
        <v>Healthcare</v>
      </c>
      <c r="G44" s="9" t="str">
        <v>2010-03-03</v>
      </c>
      <c r="H44" s="15">
        <v>309</v>
      </c>
    </row>
    <row r="45" spans="1:8" ht="101.25">
      <c r="A45" s="9" t="s">
        <v>110</v>
      </c>
      <c r="B45" s="10" t="s">
        <v>111</v>
      </c>
      <c r="C45" s="10" t="str">
        <v>Regulated Gas</v>
      </c>
      <c r="D45" s="10" t="str">
        <v>National Gas &amp; Industerialization Co. engages in the transportation, filling, and marketing of liquefied petroleum gas primarily in Saudi Arabia. The company's products include underground and ground surface gas tanks; gas and fiber cylinders; gas cylinder and tank regulators; and liquid gas. It also provides installation, refill, and maintenance services; and manufactures, transfers, and markets petroleum products, chemicals, glass, and auto parts, as well as markets cylinders, empty tanks, related spare parts, and tank transportation equipment. In addition, the company is involved in the operation of equipment service centers; and the establishment and maintenance of petroleum equipment and vehicles. Its gases are also used for residential, industrial, agricultural, and commercial purposes. National Gas &amp; Industerialization Co. was incorporated in 1963 and is based in Riyadh, Saudi Arabia.</v>
      </c>
      <c r="E45" s="10" t="str">
        <v>Engineer Abdulrahman Bin Abdulaziz Bin Sulaiman</v>
      </c>
      <c r="F45" s="10" t="str">
        <v>Utilities</v>
      </c>
      <c r="G45" s="9" t="str">
        <v>2010-03-04</v>
      </c>
      <c r="H45" s="15">
        <v>1984</v>
      </c>
    </row>
    <row r="46" spans="1:8" ht="115.5">
      <c r="A46" s="9" t="s">
        <v>112</v>
      </c>
      <c r="B46" s="10" t="s">
        <v>113</v>
      </c>
      <c r="C46" s="10" t="str">
        <v>Regulated Water</v>
      </c>
      <c r="D46" s="10" t="str">
        <v>Alkhorayef Water &amp; Power Technologies designs, constructs, operates, maintains, and manages water and wastewater projects in Saudi Arabia. The company operates through three segments: Water, Waste Water, and Integrated Solutions. It provides engineering, procurement, and construction; and operation and maintenance services. The company's services cover domestic and industrial wastewater plants, water treatment plants, water desalination plants, water and wastewater pipelines &amp; networks, brackish water treatment plants, water, sewer and storm water networks, pumping and lifting stations, transmission pipelines, deep water wells, electro-mechanical works, heavy civil and critical infrastructure, environmental services, scale design and value engineering, and conservation services. Its customers include government agencies and private customers. The company is based in Riyadh, Saudi Arabia. Alkhorayef Water &amp; Power Technologies is a subsidiary of Alkhorayef Group Company.</v>
      </c>
      <c r="E46" s="10" t="str">
        <v>Mr. Rami Mohammed Moussilli</v>
      </c>
      <c r="F46" s="10" t="str">
        <v>Utilities</v>
      </c>
      <c r="G46" s="9" t="str">
        <v>2021-04-27</v>
      </c>
      <c r="H46" s="15">
        <v>7000</v>
      </c>
    </row>
    <row r="47" spans="1:8" ht="130.5">
      <c r="A47" s="9" t="s">
        <v>114</v>
      </c>
      <c r="B47" s="10" t="s">
        <v>115</v>
      </c>
      <c r="C47" s="10" t="str">
        <v>Independent Power Producers</v>
      </c>
      <c r="D47" s="10" t="str">
        <v>ACWA Power Company invests in, develops, constructs, and operates power generation, green hydrogen, and desalinated water plants worldwide. It operates through Thermal and Water Desalination; Renewables; and Others segments. The company also engages in the leasing, installation, operation and maintenance, and contracting of electricity generation, water desalination, and steam plants; and distribution of electricity, desalinated water, and steam, as well as other related or auxiliary business activities. It generates power through a range of fossil fuel and renewable sources, such as oil, coal, gas, solar, hydrogen, and wind. The company operates 67 power generation and water desalination projects in Bahrain, the United Arab Emirates, Azerbaijan, the Kingdom of Saudi Arabia, Oman, Jordan, Egypt, South Africa, Turkey, and Vietnam. The company was formerly known as International Company for Water and Power Projects and changed its name to ACWA POWER Company in January 2022. ACWA Power Company was founded in 2004 and is headquartered in Riyadh, the Kingdom of Saudi Arabia.</v>
      </c>
      <c r="E47" s="10" t="str">
        <v>Mr. Marco Piero Arcelli</v>
      </c>
      <c r="F47" s="10" t="str">
        <v>Utilities</v>
      </c>
      <c r="G47" s="9" t="str">
        <v>2021-12-19</v>
      </c>
      <c r="H47" s="15">
        <v>3538</v>
      </c>
    </row>
    <row r="48" spans="1:8" ht="87">
      <c r="A48" s="9" t="s">
        <v>116</v>
      </c>
      <c r="B48" s="10" t="s">
        <v>117</v>
      </c>
      <c r="C48" s="10" t="str">
        <v>Diversified Utilities</v>
      </c>
      <c r="D48" s="10" t="str">
        <v>The Power and Water Utility Company for Jubail and Yanbu engages in the operation, maintenance, management, expansion, and construction of power and water systems to provide utility services to government, industrial, commercial, and residential customers. The company is involved in distribution and sale of gas; power generation, transmission, and distribution operations; seawater cooling systems; district cooling systems, desalinated and treated water systems, and sanitary and industrial drainage systems; as well as electricity systems, and transmission and distribution pipeline networks. The company was incorporated in 2000 and is headquartered in Jubail, Saudi Arabia.</v>
      </c>
      <c r="E48" s="10" t="str">
        <v>Mohammed Berki Al-Zuabi</v>
      </c>
      <c r="F48" s="10" t="str">
        <v>Utilities</v>
      </c>
      <c r="G48" s="9" t="str">
        <v>2022-11-28</v>
      </c>
      <c r="H48" s="15">
        <v>1421</v>
      </c>
    </row>
    <row r="49" spans="1:8" ht="159">
      <c r="A49" s="9" t="s">
        <v>118</v>
      </c>
      <c r="B49" s="10" t="s">
        <v>119</v>
      </c>
      <c r="C49" s="10" t="str">
        <v>Regulated Water</v>
      </c>
      <c r="D49" s="10" t="str">
        <v>Miahona Company Limited develops water and sewage infrastructure in the Kingdom of Saudi Arabia. It engages in the production, transportation, and distribution of water; construction of the non-residential buildings, such as schools, hospitals, hotels, etc.; construction, operation, and maintenance of water desalination stations and plants, water and wastewater networks, and torrents networks; developing and operating of industrial cities; and constructing and operating of electricity stations. The company is also involved in the purchase of lands for constructions; developing and investing in buildings by sale and rent; drilling of various water wells; establishing, construction, operation, repair, and maintenance of sewer systems or sewer treatment facilities, sewage disposals plants, and pumping stations; construction of utility projects; and operation and maintenance of water supply, sanitation, waste management, and treatment activities. In addition, it engages in the water technology and re-use of water activities; and collection, treatment, recycling, and disposal of waste water, as well as undertakes public construction contracting, piping, electrical, mechanical, maintenance, operation, and road works. The company was founded in 2008 and is headquartered in Riyadh, the Kingdom of Saudi Arabia. Miahona Company Limited is a subsidiary of Vision International Investment Company.</v>
      </c>
      <c r="E49" s="10" t="str">
        <v>Engineer Awaadh  Al-Otaibi</v>
      </c>
      <c r="F49" s="10" t="str">
        <v>Utilities</v>
      </c>
      <c r="G49" s="9" t="str">
        <v>2024-06-06</v>
      </c>
      <c r="H49" s="15">
        <v>317</v>
      </c>
    </row>
    <row r="50" spans="1:8" ht="57.75">
      <c r="A50" s="9" t="s">
        <v>120</v>
      </c>
      <c r="B50" s="10" t="s">
        <v>121</v>
      </c>
      <c r="C50" s="10" t="str">
        <v>Construction Materials</v>
      </c>
      <c r="D50" s="10" t="str">
        <v>National Gypsum Company engages in the manufacture and trading of gypsum and its derivatives in the Kingdom of Saudi Arabia. The company offers gypsum powder products, such as plastering, sprinkling, spraying machine, adhesive, agricultural, and other gypsum products. It also provides regular, and fire and moisture resistant plaster boards; and boards laminated with lead sheet. The company was founded in 1958 and is headquartered in Riyadh, the Kingdom of Saudi Arabia.</v>
      </c>
      <c r="E50" s="10" t="str">
        <v>Mr. Khaled Abdullah Ibrahim Alghadeer</v>
      </c>
      <c r="F50" s="10" t="str">
        <v>Basic Materials</v>
      </c>
      <c r="G50" s="9" t="str">
        <v>2010-03-03</v>
      </c>
      <c r="H50" s="15">
        <v>280</v>
      </c>
    </row>
    <row r="51" spans="1:8" ht="101.25">
      <c r="A51" s="9" t="s">
        <v>122</v>
      </c>
      <c r="B51" s="10" t="s">
        <v>123</v>
      </c>
      <c r="C51" s="10" t="str">
        <v>Packaged Foods</v>
      </c>
      <c r="D51" s="10" t="str">
        <v>Wafrah for Industry and Development Company manufactures, markets, and sells food products in Saudi Arabia and internationally. It offers pasta products, potato chips, frozen French fries, and peanut products, as well as frozen, chilled, and cooked meat products; and cereals breakfast foods in the form of chips, including corn flakes. The company is also involved in the manufacturing, drying, packing, and sale of dates; wholesale of food and beverages; and investment in real estate properties, as well as feed production activities. It markets its products under the Wafra, Caprini, Saudi Garden, and Nemah brands. The company was formerly known as Food Products Company and changed its name to Wafrah for Industry and Development Company in 2014. Wafrah for Industry and Development Company was founded in 1989 and is headquartered in Riyadh, Saudi Arabia.</v>
      </c>
      <c r="E51" s="10" t="str">
        <v>Mr. Riyan Mohammed Al Mansour</v>
      </c>
      <c r="F51" s="10" t="str">
        <v>Consumer Defensive</v>
      </c>
      <c r="G51" s="9" t="str">
        <v>2010-03-04</v>
      </c>
      <c r="H51" s="15">
        <v>18010</v>
      </c>
    </row>
    <row r="52" spans="1:8" ht="115.5">
      <c r="A52" s="9" t="s">
        <v>124</v>
      </c>
      <c r="B52" s="10" t="s">
        <v>125</v>
      </c>
      <c r="C52" s="10" t="str">
        <v>Electrical Equipment &amp; Parts</v>
      </c>
      <c r="D52" s="10" t="str">
        <v>Saudi Cable Company (SCC) is a joint stock Company with ownership in several manufacturing facilities in the Kingdom of Saudi Arabia (KSA), Kingdom of Bahrain and Turkey. These companies are engaged in the Manufacture, Supply, Installation, Testing &amp; Commissioning and Maintenance of Power Cable, ranging from Extra High Voltage, Medium Voltage, Low Voltage, Building Wires, Telecommunication Cables, Instrumentation, Specialty Control Cables, Electrical Sub-Stations, Switch Gears, Electrical Cables Accessories and Transformers. Additionally, SCC Group has a network of distribution for the supply of all types of cables and associated electrical products from several of its Warehouses. It also supports its customers through a total solution for the Supply, Installation, Testing &amp; Commissioning and Maintenance of Electrical Systems with the state-of-the-art Digital and Information Technology System.</v>
      </c>
      <c r="E52" s="10" t="str">
        <v>Mr. Khalid  bin Assad Khashoggi</v>
      </c>
      <c r="F52" s="10" t="str">
        <v>Industrials</v>
      </c>
      <c r="G52" s="9" t="str">
        <v>2010-03-03</v>
      </c>
      <c r="H52" s="15">
        <v>1190</v>
      </c>
    </row>
    <row r="53" spans="1:8" ht="144.75">
      <c r="A53" s="9" t="s">
        <v>126</v>
      </c>
      <c r="B53" s="10" t="s">
        <v>127</v>
      </c>
      <c r="C53" s="10" t="str">
        <v>Conglomerates</v>
      </c>
      <c r="D53" s="10" t="str">
        <v>Saudi Advanced Industries Company invests in various industrial projects in the Kingdom of Saudi Arabia. It operates in Petrochemical, Glass Industry, Industrial Services, Financial Services and Investments, and Other segments. The company, through its investments, offers heavy maintenance and modification services for civil and military aircrafts; and aromatic or cyclic compounds, purified tralic acids, and polyester granules for bottles and packaging. It also provides marine and geophysical studies; ocean study; and seismic survey, as well as geodetic studies and mapping for the exploration and development of hydrocarbons, minerals, groundwater resources, and natural resources. In addition, the company operates heavy sealers and multi-purpose marine self-propelled platforms for drilling in the gulf waters and oil wells, as well as provides drilling services for oil and gas extraction. Further, it manufactures petrochemicals; and provides mortgage services to individuals and banks. Additionally, the company wholesales and retails glass; provides raw materials for glass and accessories, as well as offers coloring, cutting, and installation of glass. Saudi Advanced Industries Company was founded in 1987 and is headquartered in Riyadh, the Kingdom of Saudi Arabia.</v>
      </c>
      <c r="E53" s="10" t="str">
        <v>Mr. Muhannad Mustafa Al Ashqar</v>
      </c>
      <c r="F53" s="10" t="str">
        <v>Industrials</v>
      </c>
      <c r="G53" s="9" t="str">
        <v>2010-03-04</v>
      </c>
      <c r="H53" s="15">
        <v>4</v>
      </c>
    </row>
    <row r="54" spans="1:8" ht="130.5">
      <c r="A54" s="9" t="s">
        <v>128</v>
      </c>
      <c r="B54" s="10" t="s">
        <v>129</v>
      </c>
      <c r="C54" s="10" t="str">
        <v>Furnishings, Fixtures &amp; Appliances</v>
      </c>
      <c r="D54" s="10" t="str">
        <v>Saudi Industrial Development Co. manufactures and sells mattresses and sponges in the Kingdom of Saudi Arabia and internationally. It offers pressure sponges, mattress frames, beds, and accessories. The company also engages in the wholesale and retail trade of cement, gypsum, natural and industrial marbles, tubes and pipes, kitchens, ceramic products, faience, ceramics, porcelain, tools, sanitary sets, carpets, rugs, beds, pillows, sheets, bedspreads, blankets, quilts, and other bedding products. In addition, it is involved in the general contracting of residential, commercial, governmental, industrial, and health complexes; and retail trade of building materials, furniture, furnishings, wooden products, office and home tools, luxuries, bathrooms, clothes, carpets, rugs, silverware, crystal, traditional jewelry, and precious stones. Further, the company manufactures and sells tire materials, seat covers, and polyester for mattress pads, as well as produces toiletries, ceramic wall and floor tiles, and acrylic bathtubs. Saudi Industrial Development Co. was founded in 1992 and is headquartered in Jeddah, the Kingdom of Saudi Arabia.</v>
      </c>
      <c r="E54" s="10" t="str">
        <v>Engineer Bandar  Bin Abdullah Ibrahim Al Humaidi</v>
      </c>
      <c r="F54" s="10" t="str">
        <v>Consumer Cyclical</v>
      </c>
      <c r="G54" s="9" t="str">
        <v>2010-03-03</v>
      </c>
      <c r="H54" s="15">
        <v>166</v>
      </c>
    </row>
    <row r="55" spans="1:8" ht="101.25">
      <c r="A55" s="9" t="s">
        <v>130</v>
      </c>
      <c r="B55" s="10" t="s">
        <v>131</v>
      </c>
      <c r="C55" s="10" t="str">
        <v>Asset Management</v>
      </c>
      <c r="D55" s="10" t="str">
        <v>Ayyan Investment Company, together with its subsidiaries, engages in the construction of non-residential buildings in the Kingdom of Saudi Arabia. Its non-residential buildings include schools, hospital, hotels, etc. The company also establishes and operates health, education, tourism, and agricultural facilities; and cold storage facilities, transport fleets, and gas stations. In addition, it maintains, manages, and operates industrial and residential properties, as well as hospitals, clinics, medical centers, and dispensaries; owns lands; and invests in securities. Further, the company produces and sells dates and its derivatives. The company was formerly known as Al Ahsa Development Company and changed its name to Ayyan Investment Company in July 2020. Ayyan Investment Company was founded in 1993 and is headquartered in Al Khobar, the Kingdom of Saudi Arabia.</v>
      </c>
      <c r="E55" s="10" t="str">
        <v>Mr. Raed Bin Mohammed Al-Naeem</v>
      </c>
      <c r="F55" s="10" t="str">
        <v>Financial Services</v>
      </c>
      <c r="G55" s="9" t="str">
        <v>2010-03-04</v>
      </c>
      <c r="H55" s="15">
        <v>700</v>
      </c>
    </row>
    <row r="56" spans="1:8" ht="43.5">
      <c r="A56" s="9" t="s">
        <v>132</v>
      </c>
      <c r="B56" s="10" t="s">
        <v>133</v>
      </c>
      <c r="C56" s="10" t="str">
        <v>Packaging &amp; Containers</v>
      </c>
      <c r="D56" s="10" t="str">
        <v>The National Company for Glass Industries produces and sells returnable and non-returnable glass bottles and float glass. The company operates through Riyadh Factory segment. It offers generic glass packaging for food and beverages; and plain bottles, jars, and custom products. The company was founded in 1990 and is based in Riyadh, Saudi Arabia.</v>
      </c>
      <c r="E56" s="10" t="str">
        <v>Mr. Mohammad Sulaiman Mohammad Al Harbi</v>
      </c>
      <c r="F56" s="10" t="str">
        <v>Consumer Cyclical</v>
      </c>
      <c r="G56" s="9" t="str">
        <v>2010-03-03</v>
      </c>
      <c r="H56" s="15">
        <v>300</v>
      </c>
    </row>
    <row r="57" spans="1:8" ht="216.75">
      <c r="A57" s="9" t="s">
        <v>134</v>
      </c>
      <c r="B57" s="10" t="s">
        <v>135</v>
      </c>
      <c r="C57" s="10" t="str">
        <v>Construction</v>
      </c>
      <c r="D57" s="10" t="str">
        <v>The Saudi Arabian Amiantit Company, together with its subsidiaries, manufactures and sells various types of pipes and related products in Saudi Arabia, Europe, and internationally. The company operates in two segments, Pipe Manufacturing and Technology, and Water Management. It offers pipe system products, including glass reinforced polyester, glass reinforced vinylester, glass reinforced epoxy, and ductile iron pipes; and develops and licenses related technologies. The company also manufactures and sells underground and aboveground tanks, such as water tanks, chemical tanks, septic tanks, and fuel tanks for residential and industrial applications; and supplies ribbed and non-ribbed, and single wall and double wall tanks, as well as installs underground and aboveground tanks. In addition, it provides rubber rings and gaskets for the use in pipes and fittings; grommets and bushes for anti-vibration isolation and compression mounting in A/C systems; duct sealing units for use in air condition ducts; insulation tubes and sheets for thermal insulation in refrigeration, heating, ventilation, and air conditioning applications; and industrial valves for water applications. Further, the company offers manholes for the inspection and maintenance, ventilation, cleaning, and flushing of drains or sewers, as well as for housing of pumping stations and inlet drain pits; and fiberglass products, which are used in pipe and tank, transportation, construction, marine, electrical/electronic, wind energy, consumer goods, aerospace, etc. applications. Additionally, it provides water management, and related consultancy and engineering services. The company serves customers in the municipal and urban development, industrial, oil and gas, water transmission and distribution, and water well industries. The Saudi Arabian Amiantit Company was incorporated in 1968 and is headquartered in Dammam, Saudi Arabia.</v>
      </c>
      <c r="E57" s="10" t="str">
        <v>Mr. Feras  Bin Ghassab Al-Harbi</v>
      </c>
      <c r="F57" s="10" t="str">
        <v>Industrials</v>
      </c>
      <c r="G57" s="9" t="str">
        <v>2010-03-04</v>
      </c>
      <c r="H57" s="15">
        <v>1179</v>
      </c>
    </row>
    <row r="58" spans="1:8" ht="72.75">
      <c r="A58" s="9" t="s">
        <v>136</v>
      </c>
      <c r="B58" s="10" t="s">
        <v>137</v>
      </c>
      <c r="C58" s="10" t="str">
        <v>Oil &amp; Gas Refining &amp; Marketing</v>
      </c>
      <c r="D58" s="10" t="str">
        <v>Alujain Corporation manufactures and sells home care products in Saudi Arabia. It operates in two segments, Investments and Manufacturing Home-Care Products. The company offers home care products, such as spray starches and air fresheners; insecticides; and agricultural pesticides. It also manufactures petrochemical products. The company was formerly known as Alujain Holding Corporation and changed its name to Alujain Corporation in May 2022. Alujain Corporation was founded in 1991 and is headquartered in Riyadh, Saudi Arabia.</v>
      </c>
      <c r="E58" s="10" t="str">
        <v>Engineer Khalid Mohammed Al Dawood</v>
      </c>
      <c r="F58" s="10" t="str">
        <v>Energy</v>
      </c>
      <c r="G58" s="9" t="str">
        <v>2010-03-03</v>
      </c>
      <c r="H58" s="15">
        <v>1921</v>
      </c>
    </row>
    <row r="59" spans="1:8" ht="130.5">
      <c r="A59" s="9" t="s">
        <v>138</v>
      </c>
      <c r="B59" s="10" t="s">
        <v>139</v>
      </c>
      <c r="C59" s="10" t="str">
        <v>Packaging &amp; Containers</v>
      </c>
      <c r="D59" s="10" t="str">
        <v>Filling and Packing Materials Manufacturing Company develops, produces, and sells jumbo bags and other woven poly-propylene packaging products for industrial, agricultural, and general applications in the Kingdom of Saudi Arabia and internationally. It offers jumbo bags for packing, handling, storage, and transport of materials in bulk quantities; small PP woven bags for packing fertilizers, feeds, grains, barley, flour, salt, sugar, seeds, and other lumpy and fine materials; and valve bags for packing cement, chemical material, feeds, fertilizers, etc. The company also provides strapping bands, which are used to strap small and big boxes, bales, bricks, and various other products; and cable filler yarns and sewing threads used in the manufacture of electric cables. In addition, it offers flame-retardant and conductive fabrics and sacks, including tubular rolls or sheets; and container liner products for transport of dry flow able products. Filling and Packing Materials Manufacturing Company was founded in 1991 and is based in Riyadh, the Kingdom of Saudi Arabia.</v>
      </c>
      <c r="E59" s="10" t="str">
        <v>Mr. Adullah  Bin Muhammad Alharbi</v>
      </c>
      <c r="F59" s="10" t="str">
        <v>Consumer Cyclical</v>
      </c>
      <c r="G59" s="9" t="str">
        <v>2010-03-04</v>
      </c>
      <c r="H59" s="15">
        <v>1200</v>
      </c>
    </row>
    <row r="60" spans="1:8" ht="144.75">
      <c r="A60" s="9" t="s">
        <v>140</v>
      </c>
      <c r="B60" s="10" t="s">
        <v>141</v>
      </c>
      <c r="C60" s="10" t="str">
        <v>Industrial - Infrastructure Operations</v>
      </c>
      <c r="D60" s="10" t="str">
        <v>Saudi Industrial Services Company, together with its subsidiaries, undertakes capital investment in desalination plants, ports and container terminals, industrial estate development, bonded and re-export zones, and other projects in the Kingdom of Saudi Arabia. The company operates through three segments: Port Development and Operations; Logistic Parks and Support Services; and Water Desalination and Distribution. It manages and operates storage and re-export project located on the land leased from Jeddah Islamic port; and develops, constructs, operates, and maintains container terminals, and excavation and back filling works. The company is also involved in water desalination and treatment plant activities, as well as the sale of water. In addition, it develops and operates industrial zones; constructs and operates restaurants, and catering and entertainment centers; constructs residential buildings, malls, hospitals and health care services buildings, gas stations, and auto servicing and maintenance workshops; and purchases land for the construction of buildings, as well as invests in land for sale or lease. The company was incorporated in 1988 and is headquartered in Jeddah, the Kingdom of Saudi Arabia.</v>
      </c>
      <c r="E60" s="10" t="str">
        <v>Engineer Khalid  Suleimani</v>
      </c>
      <c r="F60" s="10" t="str">
        <v>Industrials</v>
      </c>
      <c r="G60" s="9" t="str">
        <v>2010-03-03</v>
      </c>
      <c r="H60" s="15">
        <v>30</v>
      </c>
    </row>
    <row r="61" spans="1:8" ht="72.75">
      <c r="A61" s="9" t="s">
        <v>142</v>
      </c>
      <c r="B61" s="10" t="s">
        <v>143</v>
      </c>
      <c r="C61" s="10" t="str">
        <v>Steel</v>
      </c>
      <c r="D61" s="10" t="str">
        <v>Arabian Pipes Company engages in the production and sale of steel pipes and steel pipe packaging products for use in construction applications in the Kingdom of Saudi Arabia. The company is also involved in the trade, marketing, bending, and forming of toothing pipes and inside and outside pipe coating; buying and selling of pipes, fittings, and accessories; and implementation of the extension of pipelines. It exports its products to the Middle East and Gulf countries. The company was formerly known as Saudi Joint Stock Co. Arabian Pipes Company was founded in 1991 and is headquartered in Riyadh, the Kingdom of Saudi Arabia.</v>
      </c>
      <c r="E61" s="10" t="str">
        <v>H.E Ahmed Bin Ali Al-Luhaidan</v>
      </c>
      <c r="F61" s="10" t="str">
        <v>Basic Materials</v>
      </c>
      <c r="G61" s="9" t="str">
        <v>2010-03-04</v>
      </c>
      <c r="H61" s="15">
        <v>380</v>
      </c>
    </row>
    <row r="62" spans="1:8" ht="130.5">
      <c r="A62" s="9" t="s">
        <v>144</v>
      </c>
      <c r="B62" s="10" t="s">
        <v>145</v>
      </c>
      <c r="C62" s="10" t="str">
        <v>Chemicals</v>
      </c>
      <c r="D62" s="10" t="str">
        <v>NAMA Chemicals Company, together with its subsidiaries, owns, operates, and manages industrial projects in the petrochemical and chemical sectors in Saudi Arabia and internationally. The company operates through Epoxi Resin Products, Chlor Alkali Products, and Others segments. It provides epoxy, a thermosetting polymer; and anhydrous caustic soda, an indispensable inorganic chemical used in various applications by industries in chemical production, petroleum and natural gas processing, textile finishing process, cleaning products, food processing, beverages, pharmaceuticals, and municipal water and sewage treatment. The company also offers epichlorohydrin, a reactive organic compound for use in the production of epoxy and phenoxy resins, and other polymers, as well as used as a solvent for cellulose, resins, and paints; and other chemical products, such as calcium chloride, hydrochloric acid, and sodium hypochlorite. In addition, it is involved in the real estate business. NAMA Chemicals Company was founded in 1992 and is based in Jubail, the Kingdom of Saudi Arabia.</v>
      </c>
      <c r="E62" s="10" t="str">
        <v>Engineer Abdullah  bin Mohamed Al Salem</v>
      </c>
      <c r="F62" s="10" t="str">
        <v>Basic Materials</v>
      </c>
      <c r="G62" s="9" t="str">
        <v>2010-03-03</v>
      </c>
      <c r="H62" s="15">
        <v>375</v>
      </c>
    </row>
    <row r="63" spans="1:8" ht="87">
      <c r="A63" s="9" t="s">
        <v>146</v>
      </c>
      <c r="B63" s="10" t="s">
        <v>147</v>
      </c>
      <c r="C63" s="10" t="str">
        <v>Steel</v>
      </c>
      <c r="D63" s="10" t="str">
        <v>National Metal Manufacturing and Casting Co. manufactures and sells metal engineering products and services. The company offers high carbon steel wire products and PC strands for construction and infrastructure projects. It also provides axles for heavy transport vehicles; and various spare parts for the automotive industry. In addition, the company offers metal castings, including machined castings to the automotive, agri and water, crushing and mining, cement plant, oil and gas, engineering, and general manufacturing industries in Asia, the Middle East, and Europe; and technical and engineering services to the oil and gas, petrochemical, and general engineering industries. The company was founded in 1989 and is headquartered in Jubail, the Kingdom of Saudi Arabia.</v>
      </c>
      <c r="E63" s="10" t="str">
        <v>Engineer Shakir Nafil Alotaibi</v>
      </c>
      <c r="F63" s="10" t="str">
        <v>Basic Materials</v>
      </c>
      <c r="G63" s="9" t="str">
        <v>2010-03-04</v>
      </c>
      <c r="H63" s="15">
        <v>461</v>
      </c>
    </row>
    <row r="64" spans="1:8" ht="174">
      <c r="A64" s="9" t="s">
        <v>148</v>
      </c>
      <c r="B64" s="10" t="s">
        <v>149</v>
      </c>
      <c r="C64" s="10" t="str">
        <v>Oil &amp; Gas Integrated</v>
      </c>
      <c r="D64" s="10" t="str">
        <v>Saudi Arabian Oil Company operates as an integrated oil and gas company in the Kingdom of Saudi Arabia and internationally. The company operates through two segments, Upstream and Downstream. The Upstream segment explores, develops, produces, and sells crude oil, condensate, natural gas, and natural gas liquids (NGLs). As of December 31, 2021, its reserves included 253.6 billion barrels of oil equivalent, including 196.9 billion barrels of crude oil and condensate; 25.2 billion barrels of NGLs; and 194.5 trillion standard cubic feet of natural gas, as well as 530 reservoirs within 137 fields distributed throughout the Kingdom and its territorial waters. The Downstream segment produces various chemicals, including olefins, methanol, MTBE, aromatics, glycols, linear alpha olefins, polyethylene, polypropylene, polyethylene terephthalate, polyvinyl chloride, polystyrene, polycarbonate, and engineering thermoplastics and their blends; and base oils, as well as in the refining and retail operations. It also supplies oil products; and trades in refined petroleum and liquid chemical products, and polymers. In addition, the company develops, manufactures, and markets high-performance rubber; and provides crude oil storage, investment, consulting, oil field, insurance, marketing and sales support, financing, and marine management and transportation services. Saudi Arabian Oil Company was founded in 1933 and is headquartered in Dhahran, the Kingdom of Saudi Arabia.</v>
      </c>
      <c r="E64" s="10" t="str">
        <v>Mr. Amin H. Nasser</v>
      </c>
      <c r="F64" s="10" t="str">
        <v>Energy</v>
      </c>
      <c r="G64" s="9" t="str">
        <v>2019-12-11</v>
      </c>
      <c r="H64" s="15">
        <v>67947</v>
      </c>
    </row>
    <row r="65" spans="1:8" ht="72.75">
      <c r="A65" s="9" t="s">
        <v>150</v>
      </c>
      <c r="B65" s="10" t="s">
        <v>151</v>
      </c>
      <c r="C65" s="10" t="str">
        <v>Oil &amp; Gas Exploration &amp; Production</v>
      </c>
      <c r="D65" s="10" t="str">
        <v>Saudi Aramco Base Oil Company Luberef produces and sells base oils and various by-products in the Kingdom of Saudi Arabia and internationally. It offers various group I and group II base oils; and byproducts, such as asphalt, marine heavy fuel oil, slack wax, extract, and sulfur, as well as white products, including ultra-low sulfur diesel, naphtha, and drilling fluid. The company was incorporated in 1976 and is headquartered in Jeddah, the Kingdom of Saudi Arabia. Saudi Aramco Base Oil Company Luberef is a subsidiary of Saudi Arabian Oil Company.</v>
      </c>
      <c r="E65" s="10" t="str">
        <v>Samer Adbulaziz M. Al-Hokail Eng.</v>
      </c>
      <c r="F65" s="10" t="str">
        <v>Energy</v>
      </c>
      <c r="G65" s="9" t="str">
        <v>2022-12-28</v>
      </c>
      <c r="H65" s="15">
        <v>609</v>
      </c>
    </row>
    <row r="66" spans="1:8" ht="87">
      <c r="A66" s="9" t="s">
        <v>152</v>
      </c>
      <c r="B66" s="10" t="s">
        <v>153</v>
      </c>
      <c r="C66" s="10" t="str">
        <v>Conglomerates</v>
      </c>
      <c r="D66" s="10" t="str">
        <v>Saudi Chemical Holding Company engages in the explosives, medicines and medical supplies, and production of ammonium nitrate businesses in the Kingdom of Saudi Arabia and internationally. The company manufactures and sells explosives and their derivatives for civil and military uses, as well as provides technical support services for explosions. It also engages in the manufacturing, wholesale, and retail trading of medicines, medical materials and syrups, pharmaceutical preparations, medical and surgical tools and equipment, supplies of hospitals and medical centers, and its related spare parts and food items; and manufacturing of ammonium nitrate. Saudi Chemical Holding Company was founded in 1972 and is based in Riyadh, the Kingdom of Saudi Arabia.</v>
      </c>
      <c r="E66" s="10" t="str">
        <v>Engineer Thamer Mohammed Al-Muhaid</v>
      </c>
      <c r="F66" s="10" t="str">
        <v>Industrials</v>
      </c>
      <c r="G66" s="9" t="str">
        <v>2010-03-03</v>
      </c>
      <c r="H66" s="15">
        <v>300</v>
      </c>
    </row>
    <row r="67" spans="1:8" ht="216.75">
      <c r="A67" s="9" t="s">
        <v>154</v>
      </c>
      <c r="B67" s="10" t="s">
        <v>155</v>
      </c>
      <c r="C67" s="10" t="str">
        <v>Construction</v>
      </c>
      <c r="D67" s="10" t="str">
        <v>Zamil Industrial Investment Company, together with its subsidiaries, engages in the design and engineering, manufacturing, and fabrication of construction materials, pre-engineering steel buildings, steel structures, air conditions, and climate control systems for commercial, industrial, and residential applications, as well as for telecom and broadcasting towers, process equipment, fiberglass, rockwool and engineering plastic foam insulation, and solar power projects. It operates through four segments: Air Conditioners Industry, Steel Industry, Insulation Industry, and Corporate and Others. The Air Conditioners Industry segment produces window, split, and central air conditioners; electrical and gas ovens; automatic dryers; microwave ovens; air-conditioning ducts/channels; household refrigerators; and automatic washing machines, as well as engages in the installation, maintenance, operation, and leasing of air conditioning and refrigeration systems. The Steel Industry segment engages in constructing, managing, and operating industrial projects, airports, and warehouses; constructing and providing fire protection services for building and structures; building, repairing, and maintaining the communication towers. This segment is also involved in the business of steel sheets works, heavy equipment and its spare parts, and storage tanks; installation of containers and pumps; and implementation of electric works. The Insulation Industry segment engages in the production of insulation products, including fiberglass for thermal insulation of central air conditioners, pre-insulated pipes, glass wool, rock wool, and engineering plastic foam insulations. The Corporate and Others segment is involved in the provision of corporate and shared services, as well as training and investment activities. It operates in Saudi Arabia, other Asian countries, and Africa. The company was founded in 1998 and is headquartered in Dammam, Saudi Arabia.</v>
      </c>
      <c r="E67" s="10" t="str">
        <v>Mr. Ahmed  Zaatari</v>
      </c>
      <c r="F67" s="10" t="str">
        <v>Industrials</v>
      </c>
      <c r="G67" s="9" t="str">
        <v>2010-03-04</v>
      </c>
      <c r="H67" s="15">
        <v>9000</v>
      </c>
    </row>
    <row r="68" spans="1:8" ht="87">
      <c r="A68" s="9" t="s">
        <v>156</v>
      </c>
      <c r="B68" s="10" t="s">
        <v>157</v>
      </c>
      <c r="C68" s="10" t="str">
        <v>Chemicals - Specialty</v>
      </c>
      <c r="D68" s="10" t="str">
        <v>Saudi Industrial Investment Group operates as a petrochemical company in the Kingdom of Saudi Arabia. It engages in the development, establishment, operation, management, and maintenance of petrochemical factories, as well as gas, petroleum, and other industries; and wholesale and retail trade of material and petrochemical products, and its derivatives. The company also provides benzene, cyclohexane, and motor gasoline; and ethylene, styrene, propylene, high density polyethylene, polypropylene, polystyrene, and hexene-1. Saudi Industrial Investment Group was founded in 1996 and is based in Riyadh, the Kingdom of Saudi Arabia.</v>
      </c>
      <c r="E68" s="10" t="str">
        <v>Mr. Abdulrahman Saleh Alismail</v>
      </c>
      <c r="F68" s="10" t="str">
        <v>Basic Materials</v>
      </c>
      <c r="G68" s="9" t="str">
        <v>2010-03-03</v>
      </c>
      <c r="H68" s="15">
        <v>250</v>
      </c>
    </row>
    <row r="69" spans="1:8" ht="72.75">
      <c r="A69" s="9" t="s">
        <v>158</v>
      </c>
      <c r="B69" s="10" t="s">
        <v>159</v>
      </c>
      <c r="C69" s="10" t="str">
        <v>Food Distribution</v>
      </c>
      <c r="D69" s="10" t="str">
        <v>Saudia Dairy &amp; Foodstuff Company engages in the production and distribution of dairy products, beverages, and various foodstuffs in the Kingdom of Saudi Arabia, rest of Gulf Cooperation Council countries, Poland, and internationally. It operates through Drinks and Non?Drinks segments. The company offers milk and milk powder, soy drinks, laban, evaporated milk, cheese, cream, fruit drinks, ice cream, butter, tomato products, French fries, and snacks. It provides its products under the Saudia, Crispy, and Majestique brands. Saudia Dairy &amp; Foodstuff Company was incorporated in 1976 and is headquartered in Jeddah, the Kingdom of Saudi Arabia.</v>
      </c>
      <c r="E69" s="10" t="str">
        <v>Mr. Patrick Othmar Stillhart</v>
      </c>
      <c r="F69" s="10" t="str">
        <v>Consumer Defensive</v>
      </c>
      <c r="G69" s="9" t="str">
        <v>2010-03-03</v>
      </c>
      <c r="H69" s="15">
        <v>2424</v>
      </c>
    </row>
    <row r="70" spans="1:8" ht="87">
      <c r="A70" s="9" t="s">
        <v>160</v>
      </c>
      <c r="B70" s="10" t="s">
        <v>161</v>
      </c>
      <c r="C70" s="10" t="str">
        <v>Packaged Foods</v>
      </c>
      <c r="D70" s="10" t="str">
        <v>Almarai Company, together with its subsidiaries, operates as an integrated consumer food and beverage company in Saudi Arabia, Egypt, Jordan, and other Gulf Cooperation Council countries. It operates through Dairy and Juice, Bakery, Poultry, and Other Activities segments. The company offers dairy, fruit juice, and related food products under the Almarai, Joosy Life, Beyti, and Teeba brand names; bakery products under the L'usine and 7 Days brand names; and poultry products under the Alyoum and AlBashayer brand names. It also owns and operates arable farms; provides horticulture services; and manufactures infant nutrition products under the Nuralac and Evolac brand names. The company was founded in 1977 and is headquartered in Riyadh, Saudi Arabia.</v>
      </c>
      <c r="E70" s="10" t="str">
        <v>Mr. Abdullah Nasser Albader</v>
      </c>
      <c r="F70" s="10" t="str">
        <v>Consumer Defensive</v>
      </c>
      <c r="G70" s="9" t="str">
        <v>2010-03-04</v>
      </c>
      <c r="H70" s="15">
        <v>43918</v>
      </c>
    </row>
    <row r="71" spans="1:8" ht="130.5">
      <c r="A71" s="9" t="s">
        <v>162</v>
      </c>
      <c r="B71" s="10" t="s">
        <v>163</v>
      </c>
      <c r="C71" s="10" t="str">
        <v>Agricultural Farm Products</v>
      </c>
      <c r="D71" s="10" t="str">
        <v>Tanmiah Food Company manufactures and distributes fresh and processed poultry and poultry related products in Saudi Arabia and internationally. The company operates through three segments: Poultry Production, Further Food Processing, and Feed and Veterinary Services. The Poultry Production segment produces and sells fresh poultry products. The Further Food Processing segment manufactures, processes, and sells processed poultry and other meat products. The Feed and Veterinary Services segment manufactures and sells animal feed; and sells broiler chicks, hatching eggs, animal health products, turnkey poultry and greenhouse projects, and poultry and greenhouse equipment. Tanmiah Food Company sells its products in through a network of distributors, wholesalers, and retailers. The company was formerly known as Tanmiah Foods Trading Company and changed its name to Tanmiah Food Company in May 2019. Tanmiah Food Company is headquartered in in Riyadh, Saudi Arabia. Tanmiah Food Company is a subsidiary of Al Dabbagh Group Holding Company.</v>
      </c>
      <c r="E71" s="10" t="str">
        <v>Mr. Irfan Jawaid Nagi</v>
      </c>
      <c r="F71" s="10" t="str">
        <v>Consumer Defensive</v>
      </c>
      <c r="G71" s="9" t="str">
        <v>2021-12-01</v>
      </c>
      <c r="H71" s="15">
        <v>5000</v>
      </c>
    </row>
    <row r="72" spans="1:8" ht="87">
      <c r="A72" s="9" t="s">
        <v>164</v>
      </c>
      <c r="B72" s="10" t="s">
        <v>165</v>
      </c>
      <c r="C72" s="10" t="str">
        <v>Beverages - Non-Alcoholic</v>
      </c>
      <c r="D72" s="10" t="str">
        <v>Naqi Water Company engages in production and bottling pure filtered water in Saudi Arabia. The company operates through two segments, Wholesale and Retail. It is also involved in the wholesale of bottled water, soft drinks, and juices; and retail sale of beverages in specialized stores. The company sells its products to small and medium sized accounts, such as supermarkets, grocery stores; and larger accounts, such as hypermarkets, houses and final consumers; institutions, governmental entities, schools, universities, mosque,; hotels and restaurants; and agents and distributors. The company was founded in 2014 and is based in Unaizah, Saudi Arabia.</v>
      </c>
      <c r="E72" s="10" t="str">
        <v>Mr. Abdulaziz Yousef Abdulaziz Alsayegh</v>
      </c>
      <c r="F72" s="10" t="str">
        <v>Consumer Defensive</v>
      </c>
      <c r="G72" s="9" t="str">
        <v>2022-08-17</v>
      </c>
      <c r="H72" s="15">
        <v>591</v>
      </c>
    </row>
    <row r="73" spans="1:8" ht="115.5">
      <c r="A73" s="9" t="s">
        <v>166</v>
      </c>
      <c r="B73" s="10" t="s">
        <v>167</v>
      </c>
      <c r="C73" s="10" t="str">
        <v>Packaged Foods</v>
      </c>
      <c r="D73" s="10" t="str">
        <v>First Milling Company produces and sells flour products in the Kingdom of Saudi Arabia. It provides premium flour for use in confectionary and functional baking; bakery flour to make Arabic bread, and other traditional and western baking products; whole wheat flour for making whole meal bread; and superior wheat flour for use in traditional meals. The company also offers pastry and pizza flour products; and livestock fattner, lambs feed, horse feed, pigeon feed, and dairy cattle feed products. In addition, it provides various wheat derivative products, primarily bran for animals; and edible bran products. The company offers its products under the Aloula, Naffa'a, and First Mills names. It serves industrials, bakeries, restaurants, and catering businesses, as well as wholesalers, modern and traditional trade customers, farms and feed distributors, and retail customers. First Milling Company was founded in 1972 and is headquartered in Jeddah, the Kingdom of Saudi Arabia.</v>
      </c>
      <c r="E73" s="10" t="str">
        <v>Mr. Abdullah Abdul-Aziz Abdullah Ababtain</v>
      </c>
      <c r="F73" s="10" t="str">
        <v>Consumer Defensive</v>
      </c>
      <c r="G73" s="9" t="str">
        <v>2023-06-22</v>
      </c>
      <c r="H73" s="15">
        <v>716</v>
      </c>
    </row>
    <row r="74" spans="1:8" ht="29.25">
      <c r="A74" s="9" t="s">
        <v>168</v>
      </c>
      <c r="B74" s="10" t="s">
        <v>169</v>
      </c>
      <c r="C74" s="10" t="str">
        <v>Packaged Foods</v>
      </c>
      <c r="D74" s="10" t="str">
        <v>Modern Mills Company manufactures and sells flour and animal feed in the Kingdom of Saudi Arabia. The company was founded in 1982 and is based in Jeddah, the Kingdom of Saudi Arabia.</v>
      </c>
      <c r="E74" s="10" t="str">
        <v>Osama Hamadato Abdelrahim Ashi</v>
      </c>
      <c r="F74" s="10" t="str">
        <v>Consumer Defensive</v>
      </c>
      <c r="G74" s="9" t="str">
        <v>2024-03-27</v>
      </c>
      <c r="H74" s="15">
        <v>0</v>
      </c>
    </row>
    <row r="75" spans="1:8" ht="43.5">
      <c r="A75" s="9" t="s">
        <v>170</v>
      </c>
      <c r="B75" s="10" t="s">
        <v>171</v>
      </c>
      <c r="C75" s="10" t="str">
        <v>Agricultural Inputs</v>
      </c>
      <c r="D75" s="10" t="str">
        <v>Arabian Mills For Food Products Co. engages in producing and supplying wheat and feed products. The company activities include the production and storage of flour, other wheat derivatives and feed. Its products include flour, wheat derivatives, livestack feed, poultry feed and bran. The company was founded in 1977 and is headquartered in Riyadh, Saudi Arabia.</v>
      </c>
      <c r="E75" s="10" t="str">
        <v>Mr. Rohit  Chugh</v>
      </c>
      <c r="F75" s="10" t="str">
        <v>Consumer Defensive</v>
      </c>
      <c r="G75" s="9" t="str">
        <v>2024-10-08</v>
      </c>
      <c r="H75" s="15">
        <v>622</v>
      </c>
    </row>
    <row r="76" spans="1:8" ht="101.25">
      <c r="A76" s="9" t="s">
        <v>172</v>
      </c>
      <c r="B76" s="10" t="s">
        <v>173</v>
      </c>
      <c r="C76" s="10" t="str">
        <v>Agricultural Farm Products</v>
      </c>
      <c r="D76" s="10" t="str">
        <v>Fourth Milling Company engages in the production, packaging, and sale of flour and its byproducts, animal feed, and bran products the Kingdom of Saudi Arabia. The company also engages in wheat, maize, and barley packing and milling; rice packing, milling, and bleaching; production of flour from rice; manufacture of flour and dough for bakeries; and manufacture of concentrated animal fodder and cattle fodder. It is also involved in operating animal food and feed stores; storage in warehouses of grain silos, flour, and agricultural products; wholesale of bakery products; and trading of special and healthy food; and storage in ports, customs, or free zones. The company was founded in 2017 and is based in Dammam, the Kingdom of Saudi Arabia. Gulf Flour Milling Industrial Company operates as a subsidiary of Gulf Flour Milling Industrial Company.</v>
      </c>
      <c r="E76" s="10" t="str">
        <v>Hisham Abdullah Hussein Al-Komani</v>
      </c>
      <c r="F76" s="10" t="str">
        <v>Consumer Defensive</v>
      </c>
      <c r="G76" s="9" t="str">
        <v>2024-10-29</v>
      </c>
      <c r="H76" s="15">
        <v>532</v>
      </c>
    </row>
    <row r="77" spans="1:8" ht="57.75">
      <c r="A77" s="9" t="s">
        <v>174</v>
      </c>
      <c r="B77" s="10" t="s">
        <v>175</v>
      </c>
      <c r="C77" s="10" t="str">
        <v>Chemicals</v>
      </c>
      <c r="D77" s="10" t="str">
        <v>Yanbu National Petrochemical Company manufactures and sells petrochemical products in Saudi Arabia. It provides ethylene, propylene, mono ethylene glycol, di ethylene glycol, tri ethylene glycol, polypropylene, low linear density polyethylene, high density polyethylene, butene 1, butene 2, MTBE, benzene, and TX. The company was founded in 2006 and is based in Yanbu, Saudi Arabia. Yanbu National Petrochemical Company is a subsidiary of Saudi Basic Industries Corporation.</v>
      </c>
      <c r="E77" s="10" t="str">
        <v>Mr. Wazen bin Mubarak Al-Solami</v>
      </c>
      <c r="F77" s="10" t="str">
        <v>Basic Materials</v>
      </c>
      <c r="G77" s="9" t="str">
        <v>2010-03-03</v>
      </c>
      <c r="H77" s="15">
        <v>985</v>
      </c>
    </row>
    <row r="78" spans="1:8" ht="101.25">
      <c r="A78" s="9" t="s">
        <v>176</v>
      </c>
      <c r="B78" s="10" t="s">
        <v>177</v>
      </c>
      <c r="C78" s="10" t="str">
        <v>Household &amp; Personal Products</v>
      </c>
      <c r="D78" s="10" t="str">
        <v>Saudi Paper Manufacturing Company manufactures and sells tissue papers in the Kingdom of Saudi Arabia, Gulf Cooperation Council countries, and internationally. The company operates through Manufacturing, and Trading and Others segments. It offers facial and pocket tissues, toilet rolls, kitchen towels, napkins, industrial tissues, and maxi rolls; and custom-made tissue products, such as table napkins, special towels, couch covers, and interfold-Cfolds under the Mouchoir and City brands. The company also manufactures, buys, and distributes pulps and papers; and collects, sorts, transports, and presses waste papers. In addition, it provides private label products for retail chains and corporate organizations. The company was founded in 1989 and is headquartered in Dammam, the Kingdom of Saudi Arabia.</v>
      </c>
      <c r="E78" s="10" t="str">
        <v>Yousseri Abdel Hamid Abdel Aziz El Bishry</v>
      </c>
      <c r="F78" s="10" t="str">
        <v>Consumer Defensive</v>
      </c>
      <c r="G78" s="9" t="str">
        <v>2010-03-04</v>
      </c>
      <c r="H78" s="15">
        <v>1413</v>
      </c>
    </row>
    <row r="79" spans="1:8" ht="159">
      <c r="A79" s="9" t="s">
        <v>178</v>
      </c>
      <c r="B79" s="10" t="s">
        <v>179</v>
      </c>
      <c r="C79" s="10" t="str">
        <v>Chemicals</v>
      </c>
      <c r="D79" s="10" t="str">
        <v>Sahara International Petrochemical Company owns, establishes, operates, and manages industrial projects related to chemical and petrochemical industries in the Kingdom of Saudi Arabia and internationally. The company operates through Basic Chemicals, Intermediate Chemicals, Polymers, Trading, and Corporate and Others segments. It offers basic products, including methanol, butane, tetrahydrofuran, maleic anhydride, carbon monoxide, and gamma butyrolactone; and intermediate products, such as acetic acid, acetic anhydride, vinyl acetate monomer, dichloroethane, and caustic soda, as well as ethyl and butyl acetates. The company also provides polymer products consisting of low-density polyethylene (LDPE), ethylene vinyl acetate, polyvinyl acetate, polyvinyl alcohol, cross linkable and semi-conductive LDPE compounds, polypropylene, and polybutylene terephthalate. In addition, it markets and distributes other petrochemical products; offers electrical connecting wire products; and manufactures and sells molds and dies, and related services, as well as produces ethylene-vinyl acetate films. The company was formerly known as Saudi International Petrochemical Company and changed its name to Sahara International Petrochemical Company in May 2019. Sahara International Petrochemical Company was incorporated in 1999 and is headquartered in Riyadh, the Kingdom of Saudi Arabia.</v>
      </c>
      <c r="E79" s="10" t="str">
        <v>Engineer Abdullah Bin Saif Al-Saadoon</v>
      </c>
      <c r="F79" s="10" t="str">
        <v>Basic Materials</v>
      </c>
      <c r="G79" s="9" t="str">
        <v>2010-03-03</v>
      </c>
      <c r="H79" s="15">
        <v>1636</v>
      </c>
    </row>
    <row r="80" spans="1:8" ht="130.5">
      <c r="A80" s="9" t="s">
        <v>180</v>
      </c>
      <c r="B80" s="10" t="s">
        <v>181</v>
      </c>
      <c r="C80" s="10" t="str">
        <v>Engineering &amp; Construction</v>
      </c>
      <c r="D80" s="10" t="str">
        <v>Al-Babtain Power and Telecommunication Co. provides solutions for power and telecommunications infrastructure in Saudi Arabia and internationally. The company offers outdoor lighting products, including functional, decorative, flag, mid hinged, and traffic poles; and high masts, HID and LED street lighting, and flood and obstruction lighting products. It also manufactures transmission and distribution towers, and poles for electric utilities. In addition, the company offers broadcasting towers, guyed masts, telecommunication monopoles, self-support triangular and square towers, rapid deployment vehicles, camouflage classic tubes and monopoles, rapid deployment vehicles, and penetrating and non-penetrating rooftops. Further, it offers CSP support steel structures, PV fix structures, PV solar tracker components, and solar carports. Additionally, it engages in the installation, maintenance, and repair of wind energy networks and generating electrical energy and communication systems; and manufacturing of galvanizing poles and towers. Al-Babtain Power and Telecommunication Co. was founded in 1955 and is based in Riyadh, Saudi Arabia.</v>
      </c>
      <c r="E80" s="10" t="str">
        <v>Mr. Jawad Jameel Ismail Abu Shehadeh</v>
      </c>
      <c r="F80" s="10" t="str">
        <v>Industrials</v>
      </c>
      <c r="G80" s="9" t="str">
        <v>2010-03-04</v>
      </c>
      <c r="H80" s="15">
        <v>1502</v>
      </c>
    </row>
    <row r="81" spans="1:8" ht="115.5">
      <c r="A81" s="9" t="s">
        <v>182</v>
      </c>
      <c r="B81" s="10" t="s">
        <v>183</v>
      </c>
      <c r="C81" s="10" t="str">
        <v>Chemicals</v>
      </c>
      <c r="D81" s="10" t="str">
        <v>Advanced Petrochemical Company, together with its subsidiaries, engages in the production and sale of propylene, polypropylene, isopropyl alcohol, polysilicon, and polysilicon downstream products in the Kingdom of Saudi Arabia and internationally. The company provides photovoltaic cells and photovoltaic; homopolymers; high crystalline polypropylene resins; random copolymers; and block copolymers. It is also involved in establishing, operating, and investing in industrial projects, including petrochemical, chemical, and basic and conversion industries, as well as industries relating to renewable energy. The company's products are used to manufacture personal care products, fresh food packaging, lightweight plastics, construction materials, automotive components, durable textiles, and other products, as well as for use in medical applications. Advanced Petrochemical Company was incorporated in 2005 and is headquartered in Dammam, the Kingdom of Saudi Arabia.</v>
      </c>
      <c r="E81" s="10" t="str">
        <v>Engineer Fahad bin Salem Al-Matrafi</v>
      </c>
      <c r="F81" s="10" t="str">
        <v>Basic Materials</v>
      </c>
      <c r="G81" s="9" t="str">
        <v>2010-03-15</v>
      </c>
      <c r="H81" s="15">
        <v>325</v>
      </c>
    </row>
    <row r="82" spans="1:8" ht="130.5">
      <c r="A82" s="9" t="s">
        <v>184</v>
      </c>
      <c r="B82" s="10" t="s">
        <v>185</v>
      </c>
      <c r="C82" s="10" t="str">
        <v>Apparel - Manufacturers</v>
      </c>
      <c r="D82" s="10" t="str">
        <v>Al Abdullatif Industrial Investment Company, together with its subsidiaries, manufactures and sells carpets in the Kingdom of Saudi Arabia, Asia, North America, Africa, Europe, and Australia. The company operates through two segments, Carpet, Rugs and Related Products; and Blankets. It offers tufted and woven carpets, BCF yarns, carpet backings, masterbatches and colors, paper tubes, and blankets, as well as rugs for industrial, floor, travel, and prayer applications. The company is also involved in the production of yarn, polycarbonate filaments, plastic pipes and colorants, and carpet linings; and the provision of employees catering, transportation, and training services. It sells its products to manufacturers, exporters, importers, and retailers. The company was formerly known as Saudi Carpet Factory and changed its name to Al Abdullatif Industrial Investment Company in 2007. The company was founded in 1981 and is headquartered in Riyadh, the Kingdom of Saudi Arabia. Al Abdullatif Industrial Investment Company is a subsidiary of Al-Abdullatif Group Holding Company.</v>
      </c>
      <c r="E82" s="10" t="str">
        <v>Mr. Abdullatif Omar Suleiman Al Abdullatif</v>
      </c>
      <c r="F82" s="10" t="str">
        <v>Consumer Cyclical</v>
      </c>
      <c r="G82" s="9" t="str">
        <v>2010-03-03</v>
      </c>
      <c r="H82" s="15">
        <v>2990</v>
      </c>
    </row>
    <row r="83" spans="1:8" ht="231">
      <c r="A83" s="9" t="s">
        <v>186</v>
      </c>
      <c r="B83" s="10" t="s">
        <v>187</v>
      </c>
      <c r="C83" s="10" t="str">
        <v>Chemicals</v>
      </c>
      <c r="D83" s="10" t="str">
        <v>Saudi Kayan Petrochemical Company manufactures and sells chemicals, polymers, and specialty products. The company offers ethylene for use as a feed stock for polyethylene and ethylene glycol; propylene for use as a feed stock for polypropylene and cumene; benzene for use as a feed stock for cumene plant; polypropylene for automotive, electric appliances, hot water pipe systems fibers, and film wraps; and high and low density polyethylene for automotive gasoline tanks, pipes, bottles, and containers. It also provides ethylene oxide for use as a feed stock to ethylene glycols, polycarbonates, and ethanolamines; monoethylene glycol for use in polyester fibers, soft drinks packaging, antifreeze and coolants, heat transfer fluids, and chemical intermediates; diethylene glycol used in unsaturated polyester resin, polyurethane, plasticizer, grinding aid, gas dehydration, printing ink, and paint pigment manufacturing; and triethylene glycol for the dehydration of industrial gases and solvents, and plasticizers. In addition, the company offers cumene and phenol used as a feed stock to phenol and Bisphenol-A plants; acetone used in solvents, and BPA and methyl methacrylate manufacturing; bisphenol A for use in polycarbonates and epoxy resins; and polycarbonate for use in optical media, construction and housing, automotive, aircraft, electronic components, lenses, toys, hobby items, and medical appliances. Further, it provides monoethanolamine, diethanolamine, and triethanolamine used in gas sweetening, detergent and specialty cleaning formulations, concrete mixtures, foam catalysts, pharmaceuticals, personal care products, and herbicides; ethoxylates for the detergent, paint, and leather industries; N-butanol for use in solvents, plasticizers, and coatings; iso-butanol used in direct solvents, chemical intermediates, and additives; and natural detergent alcohol for use in detergents. The company was incorporated in 2007 and is headquartered in Jubail, Saudi Arabia.</v>
      </c>
      <c r="E83" s="10" t="str">
        <v>Mr. Sameeh Bin Sulaiman Al-Sahafi</v>
      </c>
      <c r="F83" s="10" t="str">
        <v>Basic Materials</v>
      </c>
      <c r="G83" s="9" t="str">
        <v>2010-03-04</v>
      </c>
      <c r="H83" s="15">
        <v>1300</v>
      </c>
    </row>
    <row r="84" spans="1:8" ht="43.5">
      <c r="A84" s="9" t="s">
        <v>188</v>
      </c>
      <c r="B84" s="10" t="s">
        <v>189</v>
      </c>
      <c r="C84" s="10" t="str">
        <v>Construction</v>
      </c>
      <c r="D84" s="10" t="str">
        <v>Saudi Vitrified Clay Pipe Company manufactures and sells vitrified clay pipes and fittings in Saudi Arabia and internationally. It offers pipes, perforated pipes, flexible joints, junctions, bends, special fittings, and accessories. The company was founded in 1977 and is headquartered in Riyadh, Saudi Arabia.</v>
      </c>
      <c r="E84" s="10" t="str">
        <v>Dr. Saad Saud AL Sayari</v>
      </c>
      <c r="F84" s="10" t="str">
        <v>Industrials</v>
      </c>
      <c r="G84" s="9" t="str">
        <v>2010-03-03</v>
      </c>
      <c r="H84" s="15">
        <v>452</v>
      </c>
    </row>
    <row r="85" spans="1:8" ht="115.5">
      <c r="A85" s="9" t="s">
        <v>190</v>
      </c>
      <c r="B85" s="10" t="s">
        <v>191</v>
      </c>
      <c r="C85" s="10" t="str">
        <v>Electrical Equipment &amp; Parts</v>
      </c>
      <c r="D85" s="10" t="str">
        <v>Middle East Specialized Cables Company, together with its subsidiaries, manufactures and sells flexible electric, coaxial, rubber, and nylon coated wires and cables primarily in the Kingdom of Saudi Arabia, Jordan, and the United Arab Emirates. The company offers instrumentation and process cables for use in oil, gas and petrochemical, automation and process control, and marine and offshore industries; power and control cables that are primarily used in the construction and industrial applications; and data and communication cables, such as co-axial, LAN, computer, telephone, and system cables. It also manufactures PVC compounds for wire and cable insulation and sheathing applications. In addition, the company produces and sells safety and anti-fire wires and cables, as well as engages in the control and transmission of information cables. Middle East Specialized Cables Company was incorporated in 1992 and is headquartered in Riyadh, the Kingdom of Saudi Arabia.</v>
      </c>
      <c r="E85" s="10" t="str">
        <v>Mr. Fadhil Fawzan Alsaadi</v>
      </c>
      <c r="F85" s="10" t="str">
        <v>Industrials</v>
      </c>
      <c r="G85" s="9" t="str">
        <v>2010-03-04</v>
      </c>
      <c r="H85" s="15">
        <v>67</v>
      </c>
    </row>
    <row r="86" spans="1:8" ht="144.75">
      <c r="A86" s="9" t="s">
        <v>192</v>
      </c>
      <c r="B86" s="10" t="s">
        <v>193</v>
      </c>
      <c r="C86" s="10" t="str">
        <v>Oil &amp; Gas Refining &amp; Marketing</v>
      </c>
      <c r="D86" s="10" t="str">
        <v>Rabigh Refining and Petrochemical Company engages in the development, construction, and operation of an integrated refining and petrochemical complex in the Middle East, the Asia Pacific, and internationally. The company operates through Refined Products and Petrochemicals segments. It offers polymers, such as linear low density polyethylene, high density polyethylene, homopolymer polypropylene, impact copolymer polypropylene, ethylene vinyl acetate, ethylene propylene rubber, termo plastic olefin TPO, poly methyl methacrylate, and polyamide 6; and monomers, including propylene oxide, methyl methacrylate, phenol, acetone, para xylene, BENZEN, and mono ethylene glycol. The company also provides refined products comprising liquefied petroleum gas, diesel, naphtha, gasoline, gasoline, fuel oil, and kerosene. Its products are used in various end products, such as plastics, detergents, lubricants, resins, coolants, anti-freeze, paint, carpets, rope, clothing, shampoo, auto interiors, epoxy glue, insulation, film, fibers, household appliances, packaging, candles, pipes, and other applications. The company was founded in 2005 and is based in Rabigh, the Kingdom of Saudi Arabia.</v>
      </c>
      <c r="E86" s="10" t="str">
        <v>Engineer Othman Ali Al-Ghamdi</v>
      </c>
      <c r="F86" s="10" t="str">
        <v>Energy</v>
      </c>
      <c r="G86" s="9" t="str">
        <v>2010-03-03</v>
      </c>
      <c r="H86" s="15">
        <v>3500</v>
      </c>
    </row>
    <row r="87" spans="1:8" ht="87">
      <c r="A87" s="9" t="s">
        <v>194</v>
      </c>
      <c r="B87" s="10" t="s">
        <v>195</v>
      </c>
      <c r="C87" s="10" t="str">
        <v>Oil &amp; Gas Drilling</v>
      </c>
      <c r="D87" s="10" t="str">
        <v>Arabian Drilling Company operates as an onshore and offshore gas and oil rig drilling company in Saudi Arabia. Its services include the supply of drilling services in shallow and deep waters and on land for the exploration and production of oil and natural gas, as well as well intervention and testing, rig move, mobilization, manpower, and other services. The company operates an onshore fleet of 38 rigs, which include medium to ultra-heavy rigs; and offshore fleet of 7 rigs that comprises of ultra-heavy-duty jack-ups. Arabian Drilling Company was founded in 1964 and is based in Al Khobar, Saudi Arabia. Arabian Drilling Company is a subsidiary of Industrialization &amp; Energy Services Company.</v>
      </c>
      <c r="E87" s="10" t="str">
        <v>Mr. Ghassan Abdulaziz Sulaiman Mirdad</v>
      </c>
      <c r="F87" s="10" t="str">
        <v>Energy</v>
      </c>
      <c r="G87" s="9" t="str">
        <v>2022-11-09</v>
      </c>
      <c r="H87" s="15">
        <v>6143</v>
      </c>
    </row>
    <row r="88" spans="1:8" ht="72.75">
      <c r="A88" s="9" t="s">
        <v>196</v>
      </c>
      <c r="B88" s="10" t="s">
        <v>197</v>
      </c>
      <c r="C88" s="10" t="str">
        <v>Oil &amp; Gas Drilling</v>
      </c>
      <c r="D88" s="10" t="str">
        <v>ADES Holding Company, through its subsidiaries, provides oil and gas drilling and production facilities in the Middle East and Asia. Its services primarily include offshore and onshore drilling and production services. The company's offshore services comprise drilling and well maintenance, and mobile offshore production unit production services, as well as accommodation, catering, and other shipboard support services. Its onshore services include drilling and maintenance services, as well as repair and maintenance services. The company was founded in 2016 and is headquartered in Al Khobar, the United Arab Emirates.</v>
      </c>
      <c r="E88" s="10" t="str">
        <v>Dr. Mohamed Farouk Md. Abdul Majeed Abdul Khaleq</v>
      </c>
      <c r="F88" s="10" t="str">
        <v>Energy</v>
      </c>
      <c r="G88" s="9" t="str">
        <v>2023-10-11</v>
      </c>
      <c r="H88" s="15">
        <v>3024</v>
      </c>
    </row>
    <row r="89" spans="1:8" ht="43.5">
      <c r="A89" s="9" t="s">
        <v>198</v>
      </c>
      <c r="B89" s="10" t="s">
        <v>199</v>
      </c>
      <c r="C89" s="10" t="str">
        <v>Construction Materials</v>
      </c>
      <c r="D89" s="10" t="str">
        <v>Hail Cement Company manufactures and distributes cement in the Kingdom of Saudi Arabia and internationally. It offers ordinary Portland, sulphate resistant, and masonry cement. The company was founded in 2010 and is based in Hail, the Kingdom of Saudi Arabia.</v>
      </c>
      <c r="E89" s="10" t="str">
        <v>Mr. Khaled Abdul Aziz Al Ahmed</v>
      </c>
      <c r="F89" s="10" t="str">
        <v>Basic Materials</v>
      </c>
      <c r="G89" s="9" t="str">
        <v>2012-01-17</v>
      </c>
      <c r="H89" s="15">
        <v>329</v>
      </c>
    </row>
    <row r="90" spans="1:8" ht="43.5">
      <c r="A90" s="9" t="s">
        <v>200</v>
      </c>
      <c r="B90" s="10" t="s">
        <v>201</v>
      </c>
      <c r="C90" s="10" t="str">
        <v>Construction Materials</v>
      </c>
      <c r="D90" s="10" t="str">
        <v>Najran Cement Company manufactures and sells cement products in the Kingdom of Saudi Arabia. The company offers ordinary Portland and cement resistant to salt. It also sells its products online. Najran Cement Company was founded in 2005 and is based in Najran, the Kingdom of Saudi Arabia.</v>
      </c>
      <c r="E90" s="10" t="str">
        <v>Mr. Abdulsalam Abdullah Aldraibi</v>
      </c>
      <c r="F90" s="10" t="str">
        <v>Basic Materials</v>
      </c>
      <c r="G90" s="9" t="str">
        <v>2012-05-12</v>
      </c>
      <c r="H90" s="15">
        <v>0</v>
      </c>
    </row>
    <row r="91" spans="1:8" ht="72.75">
      <c r="A91" s="9" t="s">
        <v>202</v>
      </c>
      <c r="B91" s="10" t="s">
        <v>203</v>
      </c>
      <c r="C91" s="10" t="str">
        <v>Construction Materials</v>
      </c>
      <c r="D91" s="10" t="str">
        <v>City Cement Company engages in the production and sale of cement in the Kingdom of Saudi Arabia. It offers ordinary Portland cement for use in plastering, masonry, finishing, block and tiles manufacturing, reinforced concrete job, and cement pipes manufacturing applications; and sulfate resistant cement for use in dams and underground structures, marine and port structures, and sewage and water treatment plants. The company also provides environmental services and solutions in the waste treatment and recycling sector. City Cement Company was founded in 2005 and is headquartered in Riyadh, the Kingdom of Saudi Arabia.</v>
      </c>
      <c r="E91" s="10" t="str">
        <v>Mr. Majid bin Abdul Rahman Al Osailan</v>
      </c>
      <c r="F91" s="10" t="str">
        <v>Basic Materials</v>
      </c>
      <c r="G91" s="9" t="str">
        <v>2012-10-15</v>
      </c>
      <c r="H91" s="15">
        <v>0</v>
      </c>
    </row>
    <row r="92" spans="1:8" ht="101.25">
      <c r="A92" s="9" t="s">
        <v>204</v>
      </c>
      <c r="B92" s="10" t="s">
        <v>205</v>
      </c>
      <c r="C92" s="10" t="str">
        <v>Construction Materials</v>
      </c>
      <c r="D92" s="10" t="str">
        <v>Northern Region Cement Company engages in the production and sale of Portland cement in Saudi Arabia and The Hashemite Kingdom of Jordan. It provides white Portland cement for precast, concrete structural, and architectural construction purposes; and white Portland limestone cement for decorative concrete products and tiles. The company also offers ordinary Portland cement that is used for pavements, floors, concrete buildings, bridges, railway structures, warehouses, tanks, water pipes, and construction units; sulfate resistant grey Portland cement for use in concrete exposed to high sulfur reactions; and oil well cement. In addition, it provides cement for fountains and swimming pools work, concrete support, and other applications. Northern Region Cement Company was founded in 2006 and is based in Riyadh, Saudi Arabia.</v>
      </c>
      <c r="E92" s="10" t="str">
        <v>Dr. Obaid Bin Sa'ad Al Subaie</v>
      </c>
      <c r="F92" s="10" t="str">
        <v>Basic Materials</v>
      </c>
      <c r="G92" s="9" t="str">
        <v>2013-02-06</v>
      </c>
      <c r="H92" s="15">
        <v>498</v>
      </c>
    </row>
    <row r="93" spans="1:8" ht="101.25">
      <c r="A93" s="9" t="s">
        <v>206</v>
      </c>
      <c r="B93" s="10" t="s">
        <v>207</v>
      </c>
      <c r="C93" s="10" t="str">
        <v>Construction Materials</v>
      </c>
      <c r="D93" s="10" t="str">
        <v>Umm Al-Qura Cement Company produces and sells cement products. The company provides ordinary Portland, Portland Pozzolana, sulphate resistant, salt resistant, white cement, agglomerated cement products. It offers cement products for the use in various applications, including construction and civil projects, concrete structures, foundations, reinforced concrete works, pipes, concrete slabs, cement bricks factories, flooring and flooring works, hydraulic concrete structures, concrete works, marine structures, construction and plastering works, sewage facilities, dams, waterways, and foundations of sulfate-prone buildings, as well as for pegs or foundations of underground concrete structures and precast concrete. The company was founded in 2013 and is headquartered in Riyadh, the Kingdom of Saudi Arabia.</v>
      </c>
      <c r="E93" s="10" t="str">
        <v>Mr. Muhammad Al Hawi</v>
      </c>
      <c r="F93" s="10" t="str">
        <v>Basic Materials</v>
      </c>
      <c r="G93" s="9" t="str">
        <v>2015-12-21</v>
      </c>
      <c r="H93" s="15">
        <v>73</v>
      </c>
    </row>
    <row r="94" spans="1:8" ht="43.5">
      <c r="A94" s="9" t="s">
        <v>208</v>
      </c>
      <c r="B94" s="10" t="s">
        <v>209</v>
      </c>
      <c r="C94" s="10" t="str">
        <v>Packaging &amp; Containers</v>
      </c>
      <c r="D94" s="10" t="str">
        <v>Zahrat Al Waha For Trading Company engages in the manufacturing and selling of plastic bottles preforms and plastic caps. It operates in Asia, Africa, the Kingdom of Saudi Arabia, and Gulf countries. The company also exports its products. Zahrat Al Waha for Trading Company was founded in 2003 and is headquartered in Riyadh, the Kingdom of Saudi Arabia.</v>
      </c>
      <c r="E94" s="10" t="str">
        <v>Mr. George Abdulkarim George Moussa</v>
      </c>
      <c r="F94" s="10" t="str">
        <v>Consumer Cyclical</v>
      </c>
      <c r="G94" s="9" t="str">
        <v>2017-09-17</v>
      </c>
      <c r="H94" s="15">
        <v>163</v>
      </c>
    </row>
    <row r="95" spans="1:8" ht="43.5">
      <c r="A95" s="9" t="s">
        <v>210</v>
      </c>
      <c r="B95" s="10" t="s">
        <v>211</v>
      </c>
      <c r="C95" s="10" t="str">
        <v>Construction Materials</v>
      </c>
      <c r="D95" s="10" t="str">
        <v>Al Kathiri Holding Company manufactures, distributes, and transports cement and ready-made concrete to construction and real estate development companies in the Kingdom of Saudi Arabia. It also distributes construction materials, such as gravel and various types of sand. The company was incorporated in 2008 and is based in Riyadh, the Kingdom of Saudi Arabia.</v>
      </c>
      <c r="E95" s="10" t="str">
        <v>Mr. Mishaal Mohammed Nasser Al Kathiri</v>
      </c>
      <c r="F95" s="10" t="str">
        <v>Basic Materials</v>
      </c>
      <c r="G95" s="9" t="str">
        <v>2019-11-04</v>
      </c>
      <c r="H95" s="15">
        <v>0</v>
      </c>
    </row>
    <row r="96" spans="1:8" ht="29.25">
      <c r="A96" s="9" t="s">
        <v>212</v>
      </c>
      <c r="B96" s="10" t="s">
        <v>213</v>
      </c>
      <c r="C96" s="10" t="str">
        <v>Construction Materials</v>
      </c>
      <c r="D96" s="10" t="str">
        <v>Arabian Cement Company engages in the production, trading, and selling of cement primarily in Saudi Arabia and Jordan. It also provides building materials and other related products. The company was incorporated in 1955 and is based in Jeddah, Saudi Arabia.</v>
      </c>
      <c r="E96" s="10" t="str">
        <v>Dr. Badr  Bin Osama Bin Hassen Jawhar</v>
      </c>
      <c r="F96" s="10" t="str">
        <v>Basic Materials</v>
      </c>
      <c r="G96" s="9" t="str">
        <v>2010-03-04</v>
      </c>
      <c r="H96" s="15">
        <v>457</v>
      </c>
    </row>
    <row r="97" spans="1:8" ht="43.5">
      <c r="A97" s="9" t="s">
        <v>214</v>
      </c>
      <c r="B97" s="10" t="s">
        <v>215</v>
      </c>
      <c r="C97" s="10" t="str">
        <v>Construction Materials</v>
      </c>
      <c r="D97" s="10" t="str">
        <v>Yamama Saudi Cement Company manufactures and sells cement in Saudi Arabia. It offers ordinary Portland, clinker and finishing, sulfate-resistant Portland, white and colored, oil-well, fast cementing Bozolani, and bacteric resistant cement. The company was founded in 1956 and is headquartered in Riyadh, Saudi Arabia.</v>
      </c>
      <c r="E97" s="10" t="str">
        <v>Mr. Jehad Bin Abdul-Aziz Al-Rashid</v>
      </c>
      <c r="F97" s="10" t="str">
        <v>Basic Materials</v>
      </c>
      <c r="G97" s="9" t="str">
        <v>2010-03-03</v>
      </c>
      <c r="H97" s="15">
        <v>1086</v>
      </c>
    </row>
    <row r="98" spans="1:8" ht="72.75">
      <c r="A98" s="9" t="s">
        <v>216</v>
      </c>
      <c r="B98" s="10" t="s">
        <v>217</v>
      </c>
      <c r="C98" s="10" t="str">
        <v>Construction Materials</v>
      </c>
      <c r="D98" s="10" t="str">
        <v>Saudi Cement Company manufactures and sells cement and related products in the Kingdom of Saudi Arabia and internationally. It offers ordinary Portland and sulfate resistant cement products; and cement clinkers. The company supplies its products to construction projects, such as highways, bridges, airports, seaports, railways, metros, and various housing and commercial projects. It also exports its products. Saudi Cement Company was incorporated in 1955 and is headquartered in Dammam, the Kingdom of Saudi Arabia.</v>
      </c>
      <c r="E98" s="10" t="str">
        <v>Mr. Mohammed Ali Al-Garni</v>
      </c>
      <c r="F98" s="10" t="str">
        <v>Basic Materials</v>
      </c>
      <c r="G98" s="9" t="str">
        <v>2010-03-04</v>
      </c>
      <c r="H98" s="15">
        <v>800</v>
      </c>
    </row>
    <row r="99" spans="1:8" ht="43.5">
      <c r="A99" s="9" t="s">
        <v>218</v>
      </c>
      <c r="B99" s="10" t="s">
        <v>219</v>
      </c>
      <c r="C99" s="10" t="str">
        <v>Construction Materials</v>
      </c>
      <c r="D99" s="10" t="str">
        <v>Qassim Cement Company engages in the manufacture and trading of cement, and its derivatives and supplements in the Kingdom of Saudi Arabia. It offers ordinary Portland, Portland pozzolana, sulphate resistant, finishing, and limestone cement. The company was incorporated in 1976 and is based in Buraydah, the Kingdom of Saudi Arabia.</v>
      </c>
      <c r="E99" s="10" t="str">
        <v>Engineer Omar  Bin Abdullah Al?Omar</v>
      </c>
      <c r="F99" s="10" t="str">
        <v>Basic Materials</v>
      </c>
      <c r="G99" s="9" t="str">
        <v>2010-03-03</v>
      </c>
      <c r="H99" s="15">
        <v>514</v>
      </c>
    </row>
    <row r="100" spans="1:8" ht="29.25">
      <c r="A100" s="9" t="s">
        <v>220</v>
      </c>
      <c r="B100" s="10" t="s">
        <v>221</v>
      </c>
      <c r="C100" s="10" t="str">
        <v>Construction Materials</v>
      </c>
      <c r="D100" s="10" t="str">
        <v>Southern Province Cement Company engages in the production and sale of cement, clinker, and its derivatives in Saudi Arabia. The company was founded in 1978 and is headquartered in Abha, Saudi Arabia.</v>
      </c>
      <c r="E100" s="10" t="str">
        <v>Mr. Aqeel Futis Kadasa</v>
      </c>
      <c r="F100" s="10" t="str">
        <v>Basic Materials</v>
      </c>
      <c r="G100" s="9" t="str">
        <v>2010-03-04</v>
      </c>
      <c r="H100" s="15">
        <v>1602</v>
      </c>
    </row>
    <row r="101" spans="1:8" ht="57.75">
      <c r="A101" s="9" t="s">
        <v>222</v>
      </c>
      <c r="B101" s="10" t="s">
        <v>223</v>
      </c>
      <c r="C101" s="10" t="str">
        <v>Construction Materials</v>
      </c>
      <c r="D101" s="10" t="str">
        <v>Yanbu Cement Company, together with its subsidiaries, engages in manufacturing, producing, and trading cement and related products in the Kingdom of Saudi Arabia. The company offers ordinary Portland, Pozzolana Portland, mixed-use finish, and sulphate resistance cement products. It also manufactures cement bags. The company was founded in 1977 and is based in Jeddah, the Kingdom of Saudi Arabia.</v>
      </c>
      <c r="E101" s="10" t="str">
        <v>Mr. Ali bin Abdullah Suleiman Al-Ayed</v>
      </c>
      <c r="F101" s="10" t="str">
        <v>Basic Materials</v>
      </c>
      <c r="G101" s="9" t="str">
        <v>2010-03-03</v>
      </c>
      <c r="H101" s="15">
        <v>810</v>
      </c>
    </row>
    <row r="102" spans="1:8" ht="72.75">
      <c r="A102" s="9" t="s">
        <v>224</v>
      </c>
      <c r="B102" s="10" t="s">
        <v>225</v>
      </c>
      <c r="C102" s="10" t="str">
        <v>Construction Materials</v>
      </c>
      <c r="D102" s="10" t="str">
        <v>Eastern Province Cement Company produces and sells clinker and cement in the Kingdom of Saudi Arabia and internationally. It operates in two segments, Cement and Precast. The Cement segment offers ordinary, salt-resistant, and clinker cement. The Precast segment provides partitions, frames, and prefabricated buildings from prefabricated concrete. The company also engages in the operation of quarries, mining of gypsum and anhydrite, and wholesale of cement and gypsum. Eastern Province Cement Company was founded in 1982 and is headquartered in Dammam, the Kingdom of Saudi Arabia.</v>
      </c>
      <c r="E102" s="10" t="str">
        <v>Engineer Fahad Rashed Mohammed Al-Otaibi</v>
      </c>
      <c r="F102" s="10" t="str">
        <v>Basic Materials</v>
      </c>
      <c r="G102" s="9" t="str">
        <v>2010-03-04</v>
      </c>
      <c r="H102" s="15">
        <v>261</v>
      </c>
    </row>
    <row r="103" spans="1:8" ht="57.75">
      <c r="A103" s="9" t="s">
        <v>226</v>
      </c>
      <c r="B103" s="10" t="s">
        <v>227</v>
      </c>
      <c r="C103" s="10" t="str">
        <v>Construction Materials</v>
      </c>
      <c r="D103" s="10" t="str">
        <v>Tabuk Cement Company manufactures and sells cement and related products for construction industries and infrastructure projects in Saudi Arabia. It offers ordinary Portland cement, sulphate resisting Portland cement, and Portland pozzolan cement. The company also engages in the establishment of factories and plants for manufacturing cement related products and construction materials; and export of cement and related products. The company was founded in 1994 and is headquartered in Tabuk, Saudi Arabia.</v>
      </c>
      <c r="E103" s="10" t="str">
        <v>Engineer Ali Bin Mohammed Al-Qahtani</v>
      </c>
      <c r="F103" s="10" t="str">
        <v>Basic Materials</v>
      </c>
      <c r="G103" s="9" t="str">
        <v>2010-03-03</v>
      </c>
      <c r="H103" s="15">
        <v>354</v>
      </c>
    </row>
    <row r="104" spans="1:8" ht="57.75">
      <c r="A104" s="9" t="s">
        <v>228</v>
      </c>
      <c r="B104" s="10" t="s">
        <v>229</v>
      </c>
      <c r="C104" s="10" t="str">
        <v>Construction Materials</v>
      </c>
      <c r="D104" s="10" t="str">
        <v>Al Jouf Cement Company produces and sells cement in the Kingdom of Saudi Arabia. It provides ordinary Portland, sulphate resistant cement, and pozzolana Portland cement. The company's cement is used to build bases and foundations, bridges and towers, concert roads, sewage plants, concrete pipes, etc. Al Jouf Cement Company was founded in 2006 and is headquartered in Jeddah, the Kingdom of Saudi Arabia.</v>
      </c>
      <c r="E104" s="10" t="str">
        <v>Mr. Abdulkarim Mohammed Mohammed Al Nuhair</v>
      </c>
      <c r="F104" s="10" t="str">
        <v>Basic Materials</v>
      </c>
      <c r="G104" s="9" t="str">
        <v>2010-09-19</v>
      </c>
      <c r="H104" s="15">
        <v>520</v>
      </c>
    </row>
    <row r="105" spans="1:8" ht="72.75">
      <c r="A105" s="9" t="s">
        <v>230</v>
      </c>
      <c r="B105" s="10" t="s">
        <v>231</v>
      </c>
      <c r="C105" s="10" t="str">
        <v>Construction Materials</v>
      </c>
      <c r="D105" s="10" t="str">
        <v>Riyadh Cement Company produces and sells cement in the Kingdom of Saudi Arabia, the Kingdom of Bahrain, the Hashemite Kingdom of Jordan, the State of Kuwait, the State of Qatar, and the Sultanate of Oman. It offers white and grey cement; and white Portland, Portland limestone, sulphate resisting Portland, and ordinary Portland cement. The company was formerly known as Saudi White Cement Company and changed its name to Riyadh Cement Company in February 2021. Riyadh Cement Company was incorporated in 1997 and is headquartered in Riyadh, the Kingdom of Saudi Arabia.</v>
      </c>
      <c r="E105" s="10" t="str">
        <v>Engineer Shoeil Jarallah Al Ayed</v>
      </c>
      <c r="F105" s="10" t="str">
        <v>Basic Materials</v>
      </c>
      <c r="G105" s="9" t="str">
        <v>2020-09-02</v>
      </c>
      <c r="H105" s="15">
        <v>0</v>
      </c>
    </row>
    <row r="106" spans="1:8" ht="174">
      <c r="A106" s="9" t="s">
        <v>232</v>
      </c>
      <c r="B106" s="10" t="s">
        <v>233</v>
      </c>
      <c r="C106" s="10" t="str">
        <v>Grocery Stores</v>
      </c>
      <c r="D106" s="10" t="str">
        <v>Abdullah Al-Othaim Markets Company, together with its subsidiaries, engages in the wholesale and retail trade of food supplies and other products in the Kingdom of Saudi Arabia and Egypt. The company wholesales and retails food, fish, meat, agricultural products, livestock, and household items. It is also involved in establishing, managing, operating, and maintaining supermarkets, commercial complexes, and bakeries, offering cooked and uncooked catering services, as well as manages training and educational centers. In addition, the company acquires lands to construct buildings for lease or sale. Further, it imports and exports fruits, vegetables, fish, dairy products, ghee, olive, halawa, pasta, and soft drinks; ready-made and sport clothes, jewelry, sewing tools, bags, leather products, decorations, dropped ceilings, and vehicles spare parts. Additionally, it operates real estate properties, shopping malls, entertainment centers, and games cities and areas, as well as offers computer services and maintenance of training and catering. Furthermore, the company establishes agriculture projects; manages bakeries and cafes; and undertakes general contracting services. The company is involved in the construction, maintenance, demolition and restoration and electrical, and electronic works, as well as cultivates vegetables and fodder; and operates commercial complexes. It also offers poultry breeding. Abdullah Al-Othaim Markets Company was founded in 1956 and is headquartered in Riyadh, the Kingdom of Saudi Arabia.</v>
      </c>
      <c r="E106" s="10" t="str">
        <v>Mr. Muaffaq Abdullah M. Mubarah</v>
      </c>
      <c r="F106" s="10" t="str">
        <v>Consumer Defensive</v>
      </c>
      <c r="G106" s="9" t="str">
        <v>2010-03-04</v>
      </c>
      <c r="H106" s="15">
        <v>18000</v>
      </c>
    </row>
    <row r="107" spans="1:8" ht="115.5">
      <c r="A107" s="9" t="s">
        <v>234</v>
      </c>
      <c r="B107" s="10" t="s">
        <v>235</v>
      </c>
      <c r="C107" s="10" t="str">
        <v>Medical - Care Facilities</v>
      </c>
      <c r="D107" s="10" t="str">
        <v>Mouwasat Medical Services Company acquires, manages, operates, and maintains hospitals, medical centers, drug stores, and pharmacies in the Kingdom of Saudi Arabia. It operates a network of hospitals in Dammam, Jubail, Madinah, Khobar, Qatif, and Riyadh that provides a range of medical services. The company also operates skin care centers, which offer laser, cosmetic dermatological, reconstructive surgery, beauty, clinical dermatology, plastic surgery, weight loss, and other medical cosmetic services; a fertility center; and a clinic for bariatric surgery. In addition, it offers a cardiology center for diagnosing and treating cardiac diseases; the stroke unit to diagnose and treat stroke; and a unit that takes care for patients suffering from diabetes and diabetic foot, as well as the long-term care and rehabilitation services. Further, the company is involved in the wholesale of medical equipment and drugs. Mouwasat Medical Services Company was founded in 1974 and is based in Dammam, the Kingdom of Saudi Arabia.</v>
      </c>
      <c r="E107" s="10" t="str">
        <v>Mr. Nasser Sultan Al-Hammad Al-Subaie</v>
      </c>
      <c r="F107" s="10" t="str">
        <v>Healthcare</v>
      </c>
      <c r="G107" s="9" t="str">
        <v>2010-02-22</v>
      </c>
      <c r="H107" s="15">
        <v>4084</v>
      </c>
    </row>
    <row r="108" spans="1:8" ht="174">
      <c r="A108" s="9" t="s">
        <v>236</v>
      </c>
      <c r="B108" s="10" t="s">
        <v>237</v>
      </c>
      <c r="C108" s="10" t="str">
        <v>Specialty Retail</v>
      </c>
      <c r="D108" s="10" t="str">
        <v>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April 25, 2022, the company operated 48 eXtra stores in Saudi Arabia and 53 in GCC countries. United Electronics Company was founded in 2002 and is headquartered in Al Khobar, the Kingdom of Saudi Arabia.</v>
      </c>
      <c r="E108" s="10" t="str">
        <v>Mr. Mohamed Galal Ali Fahmy</v>
      </c>
      <c r="F108" s="10" t="str">
        <v>Consumer Cyclical</v>
      </c>
      <c r="G108" s="9" t="str">
        <v>2012-08-25</v>
      </c>
      <c r="H108" s="15">
        <v>2620</v>
      </c>
    </row>
    <row r="109" spans="1:8" ht="130.5">
      <c r="A109" s="9" t="s">
        <v>238</v>
      </c>
      <c r="B109" s="10" t="s">
        <v>239</v>
      </c>
      <c r="C109" s="10" t="str">
        <v>Medical - Care Facilities</v>
      </c>
      <c r="D109" s="10" t="str">
        <v>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v>
      </c>
      <c r="E109" s="10" t="str">
        <v>Dr. Ahmad bin Saleh Babaeer</v>
      </c>
      <c r="F109" s="10" t="str">
        <v>Healthcare</v>
      </c>
      <c r="G109" s="9" t="str">
        <v>2012-12-17</v>
      </c>
      <c r="H109" s="15">
        <v>2023</v>
      </c>
    </row>
    <row r="110" spans="1:8" ht="57.75">
      <c r="A110" s="9" t="s">
        <v>240</v>
      </c>
      <c r="B110" s="10" t="s">
        <v>241</v>
      </c>
      <c r="C110" s="10" t="str">
        <v>Medical - Care Facilities</v>
      </c>
      <c r="D110" s="10" t="str">
        <v>National Medical Care Company engages in the business to establish, own, equip, operate, manage, and maintain healthcare facilities in the Kingdom of Saudi Arabia. The company operates Riyadh care hospital with a capacity of 325 beds; National hospital with a capacity of 459 beds; Family Health Care Center; and Care Company for Pharmaceutical and Medical Distribution. It also provides home healthcare services. The company was founded in 2003 and is based in Riyadh, the Kingdom of Saudi Arabia.</v>
      </c>
      <c r="E110" s="10" t="str">
        <v>Dr. Abdulaziz Saleh Alobaid</v>
      </c>
      <c r="F110" s="10" t="str">
        <v>Healthcare</v>
      </c>
      <c r="G110" s="9" t="str">
        <v>2013-03-13</v>
      </c>
      <c r="H110" s="15">
        <v>0</v>
      </c>
    </row>
    <row r="111" spans="1:8" ht="72.75">
      <c r="A111" s="9" t="s">
        <v>242</v>
      </c>
      <c r="B111" s="10" t="s">
        <v>243</v>
      </c>
      <c r="C111" s="10" t="str">
        <v>Department Stores</v>
      </c>
      <c r="D111" s="10" t="str">
        <v>Saudi Marketing Company engages in the retail, trading, and importing business in Saudi Arabia. It operates in three segments: Retail, Household, and Entertainment Service. It is involved in foodstuffs and consumer goods related businesses. The company also provides services by operating a kids playground. In addition, it operates its retail outlets under the Farm Superstores name. It operates a chain of 90 branches and 17 mini markets serving residential complexes. The company was founded in 1978 and is based in Dammam, Saudi Arabia.</v>
      </c>
      <c r="E111" s="10" t="str">
        <v>Mr. Maher Hazem Fayez Al Aswad</v>
      </c>
      <c r="F111" s="10" t="str">
        <v>Consumer Cyclical</v>
      </c>
      <c r="G111" s="9" t="str">
        <v>2014-06-24</v>
      </c>
      <c r="H111" s="15">
        <v>2000</v>
      </c>
    </row>
    <row r="112" spans="1:8" ht="101.25">
      <c r="A112" s="9" t="s">
        <v>244</v>
      </c>
      <c r="B112" s="10" t="s">
        <v>245</v>
      </c>
      <c r="C112" s="10" t="str">
        <v>Medical - Care Facilities</v>
      </c>
      <c r="D112" s="10" t="str">
        <v>Al Hammadi Company For Development and Investment establishes, maintains, manages, and operates hospitals and medical centers in the Kingdom of Saudi Arabia. The company operates through Medical Services and Pharmaceuticals Products segments. It is also involved in the wholesale and retail trading of medical equipment, pharmaceutical and cosmetic products, and food and beverages; and the acquisition and rental of land for constructing buildings. In addition, the company invests in various industrial projects; and establishes, operates, and maintains commercial centers. It operates three hospitals under the Al Hammadi Hospital name in Olaya, Suwaidi, and Al Nuzha districts of Riyadh. The company was founded in 1985 and is based in Riyadh, the Kingdom of Saudi Arabia.</v>
      </c>
      <c r="E112" s="10" t="str">
        <v>Mr. Mohammad Bin Saleh Bin Mohammad Al Hammadi</v>
      </c>
      <c r="F112" s="10" t="str">
        <v>Healthcare</v>
      </c>
      <c r="G112" s="9" t="str">
        <v>2014-07-15</v>
      </c>
      <c r="H112" s="15">
        <v>3245</v>
      </c>
    </row>
    <row r="113" spans="1:8" ht="72.75">
      <c r="A113" s="9" t="s">
        <v>246</v>
      </c>
      <c r="B113" s="10" t="s">
        <v>247</v>
      </c>
      <c r="C113" s="10" t="str">
        <v>Home Improvement</v>
      </c>
      <c r="D113" s="10" t="str">
        <v>Saudi Company for Hardware engages in the retailing and wholesaling of household and office supplies and appliances, construction tools and equipment, and electrical tools and hardware in the Kingdom of Saudi Arabia. It operates in two segments, Sales and Services, and Logistic Services. The company also offers freight forwarding, transportation, and contract logistics services. As of January 9, 2022, it operated through 35 retail outlets in 19 cities, as well as sells its products online. The company was founded in 1985 and is based in Riyadh, the Kingdom of Saudi Arabia.</v>
      </c>
      <c r="E113" s="10" t="str">
        <v>Mr. Abdel-Salam  Bdeir</v>
      </c>
      <c r="F113" s="10" t="str">
        <v>Consumer Cyclical</v>
      </c>
      <c r="G113" s="9" t="str">
        <v>2015-12-21</v>
      </c>
      <c r="H113" s="15">
        <v>2035</v>
      </c>
    </row>
    <row r="114" spans="1:8" ht="115.5">
      <c r="A114" s="9" t="s">
        <v>248</v>
      </c>
      <c r="B114" s="10" t="s">
        <v>249</v>
      </c>
      <c r="C114" s="10" t="str">
        <v>Medical - Care Facilities</v>
      </c>
      <c r="D114" s="10" t="str">
        <v>Middle East Healthcare Company, a healthcare provider, owns and operates a network of hospitals under the Saudi German Hospital name in the Middle East and North Africa. The company operates multi-specialty tertiary level hospitals, which comprise Saudi German Hospital?Jeddah with 218 beds; Saudi German Hospital-Aseer with 400 beds; Saudi German Hospital-Riyadh with 300 beds; Saudi German Hospital-Madinah with 300 beds; and Saudi German Hospital-Hail with 150 beds. Its multi-specialty tertiary care hospitals also include Saudi German Hospital-Dammam with 150 to 300 beds; Saudi German Hospital-Sanaa with 300 beds; Saudi German Hospital?Dubai with 300 beds; Saudi German Hospital?Sharjah with 50 beds; Saudi German Hospital?Ajman with 100-200 beds; and Saudi German Hospital-Cairo with 332 beds. The company was founded in 1988 and is based in Jeddah, the Kingdom of Saudi Arabia.</v>
      </c>
      <c r="E114" s="10" t="str">
        <v>Dr. Ahmed Mohamed Shebl Al-Atris</v>
      </c>
      <c r="F114" s="10" t="str">
        <v>Healthcare</v>
      </c>
      <c r="G114" s="9" t="str">
        <v>2016-03-29</v>
      </c>
      <c r="H114" s="15">
        <v>4322</v>
      </c>
    </row>
    <row r="115" spans="1:8" ht="101.25">
      <c r="A115" s="9" t="s">
        <v>250</v>
      </c>
      <c r="B115" s="10" t="s">
        <v>251</v>
      </c>
      <c r="C115" s="10" t="str">
        <v>Travel Lodging</v>
      </c>
      <c r="D115" s="10" t="str">
        <v>Dur Hospitality Company develops, manages, and operates hotels and residential compounds in the Kingdom of Saudi Arabia. It engages in the construction, ownership, management, operation, investment, purchase, participation, rental, and lease of hotels, restaurants, hotel suites, rest houses, entertainment centers, travel and tourism agencies, and private beaches; ownership and purchase of lands, real estates, and properties, as well as their development, division, and sorting; construction, sale, and lease of residential, commercial, and hotel buildings; and provision of services to the Umrah pilgrims and the visitors of the Prophet's Mosque. The company was formerly known as Saudi Hotels &amp; Resorts Company and changed its name to Dur Hospitality Company in November 2014. Dur Hospitality Company was founded in 1976 and is based in Riyadh, the Kingdom of Saudi Arabia.</v>
      </c>
      <c r="E115" s="10" t="str">
        <v>Sultan B. Al Otaibi</v>
      </c>
      <c r="F115" s="10" t="str">
        <v>Consumer Cyclical</v>
      </c>
      <c r="G115" s="9" t="str">
        <v>2010-03-04</v>
      </c>
      <c r="H115" s="15">
        <v>0</v>
      </c>
    </row>
    <row r="116" spans="1:8" ht="101.25">
      <c r="A116" s="9" t="s">
        <v>252</v>
      </c>
      <c r="B116" s="10" t="s">
        <v>253</v>
      </c>
      <c r="C116" s="10" t="str">
        <v>Luxury Goods</v>
      </c>
      <c r="D116" s="10" t="str">
        <v>L'azurde Company for Jewelry, together with its subsidiaries, produces, manufactures, forms, and forges golden wares, jewelry, precious stones, and golden alloys. It operates in Wholesale and Retail segments. The company also distributes glasses, watches, accessories, pens, perfumes, and leather products; and manages franchises and trademarks, as well as exports gold wares, alloys, and silver. In addition, the company engages in the trading of gold and silver products, pearls, and precious stones. It primarily operates in the Kingdom of Saudi Arabia, Egypt, the United Arab Emirates, Kuwait, the Sultanate of Oman, and Qatar. The company was founded in 1980 and is headquartered in Riyadh, the Kingdom of Saudi Arabia. L'azurde Company for Jewelry is a subsidiary of L'Azurde Holding Company.</v>
      </c>
      <c r="E116" s="10" t="str">
        <v>Mr. Ayman Gamil Ammar</v>
      </c>
      <c r="F116" s="10" t="str">
        <v>Consumer Cyclical</v>
      </c>
      <c r="G116" s="9" t="str">
        <v>2016-06-29</v>
      </c>
      <c r="H116" s="15">
        <v>774</v>
      </c>
    </row>
    <row r="117" spans="1:8" ht="72.75">
      <c r="A117" s="9" t="s">
        <v>254</v>
      </c>
      <c r="B117" s="10" t="s">
        <v>255</v>
      </c>
      <c r="C117" s="10" t="str">
        <v>Apparel - Manufacturers</v>
      </c>
      <c r="D117" s="10" t="str">
        <v>Thob Al Aseel Company develops, imports, exports, wholesales, and retails fabrics and readymade clothes. It operates through Thobs and Fabrics segments. The company offers thobes, pants, underwear, pajamas, and sleeping robes, as well as miscellaneous products, such as T-shirts, ehram products, and cotton socks. It also sells women's, men's, and children's fabrics and clothing products, as well as sewing supplements. The company operates through a chain of retail outlets under the Al-Jedaie brand. Thob Al Aseel Company was founded in 1970 and is headquartered in Riyadh, Saudi Arabia.</v>
      </c>
      <c r="E117" s="10" t="str">
        <v>Mr. Abdulrahman Saeed Al Maleh</v>
      </c>
      <c r="F117" s="10" t="str">
        <v>Consumer Cyclical</v>
      </c>
      <c r="G117" s="9" t="str">
        <v>2019-11-11</v>
      </c>
      <c r="H117" s="15">
        <v>0</v>
      </c>
    </row>
    <row r="118" spans="1:8" ht="87">
      <c r="A118" s="9" t="s">
        <v>256</v>
      </c>
      <c r="B118" s="10" t="s">
        <v>257</v>
      </c>
      <c r="C118" s="10" t="str">
        <v>Medical - Care Facilities</v>
      </c>
      <c r="D118" s="10" t="str">
        <v>Dr. Sulaiman Al Habib Medical Services Group Company establishes, manages, and operates hospitals, general and specialized medical complexes, day surgery centers, and pharmaceutical facilities in Saudi Arabia. The company operates maternity, and orthopedics and spinal surgeries hospitals. It also operates dermatology, plastic surgery, ophthalmology, obesity treatment, and fertility centers, as well as pharmacies. In addition, the company provides home medical care, specialized medical laboratories, technology, information systems, and facility maintenance services, as well as medical equipment maintenance and telemedicine services. Dr. Sulaiman Al Habib Medical Services Group Company was founded in 1993 and is headquartered in Riyadh, Saudi Arabia.</v>
      </c>
      <c r="E118" s="10" t="str">
        <v>Mr. Faisal Abdullah Ali Al Nassar</v>
      </c>
      <c r="F118" s="10" t="str">
        <v>Healthcare</v>
      </c>
      <c r="G118" s="9" t="str">
        <v>2020-03-17</v>
      </c>
      <c r="H118" s="15">
        <v>10475</v>
      </c>
    </row>
    <row r="119" spans="1:8" ht="231">
      <c r="A119" s="9" t="s">
        <v>258</v>
      </c>
      <c r="B119" s="10" t="s">
        <v>259</v>
      </c>
      <c r="C119" s="10" t="str">
        <v>Medical - Instruments &amp; Supplies</v>
      </c>
      <c r="D119" s="10" t="str">
        <v>Scientific and Medical Equipment House Company engages in the maintenance and contracting of medical devices, and trades in medical equipment and materials. The company is involved in the general contracting of buildings, roads, bridges, dams, electrical, electronic, and mechanical works; sale of safety equipment; installation and maintenance of firefighting and fire alarm equipments; filling and maintenance of fire extinguishers; and import, export, wholesale, and retail trade in medical, electronical, electrical, and mechanical equipment and devices, as well as laundries, incinerators equipment, and pumps. It also maintains, cleans, manages, and operates medical centers; maintains and operates industrial, water, and sewer works; maintains scientific and medical equipment; engages in the wholesale and retail trade in medical supplies, laboratorial and scientific equipment, and related accessories. In addition, the company provides cities cleaning and catering services; meat, frozen vegetables, and dry foods; cooked and uncooked ration services; supplies food and meat; security guard services; peacemakers, ECG devices, and tubes; cooling and air conditioning systems, and irrigation pipes; installs and maintains fire alarms, security, and lighting systems and equipment; electrical and communication wires extension services; and installs and extends television, satellite, computer, and telecommunications networks. Further, it offers gas, steam, and fire pipes extension and maintenance services; gas and oil heating systems installation and maintenance services; repair and maintenance services for radiological, electronic, medical, and therapeutic equipment; supply services of doctors, specialists, nurses, technicians, and labor; operating and management services for hospitals and medical centers; and medical, administrative, and medical technical cadres for hospitals. The company was incorporated in 1979 and is based in Riyadh, the Kingdom of Saudi Arabia.</v>
      </c>
      <c r="E119" s="10" t="str">
        <v>Mr. Barakat  bin Saud bin Mohammed Al-Arifi</v>
      </c>
      <c r="F119" s="10" t="str">
        <v>Healthcare</v>
      </c>
      <c r="G119" s="9" t="str">
        <v>2022-03-08</v>
      </c>
      <c r="H119" s="15">
        <v>9980</v>
      </c>
    </row>
    <row r="120" spans="1:8" ht="57.75">
      <c r="A120" s="9" t="s">
        <v>260</v>
      </c>
      <c r="B120" s="10" t="s">
        <v>261</v>
      </c>
      <c r="C120" s="10" t="str">
        <v>Drug Manufacturers - Specialty &amp; Generic</v>
      </c>
      <c r="D120" s="10" t="str">
        <v>Jamjoom Pharmaceuticals Factory Company manufactures and markets pharmaceutical products in the Kingdom of Saudi Arabia and internationally. The company offers products in the therapeutic areas of ophthalmology, dermatology, gastrointestinal, cardiovascular, central nervous system, over the counter, general medicine, and nutraceuticals/consumer health. The company was founded in 1994 and is based in Jeddah, the Kingdom of Saudi Arabia.</v>
      </c>
      <c r="E120" s="10" t="str">
        <v>Mr. Tarek Youssef Hussein Hosni</v>
      </c>
      <c r="F120" s="10" t="str">
        <v>Healthcare</v>
      </c>
      <c r="G120" s="9" t="str">
        <v>2023-06-20</v>
      </c>
      <c r="H120" s="15">
        <v>0</v>
      </c>
    </row>
    <row r="121" spans="1:8" ht="174">
      <c r="A121" s="9" t="s">
        <v>262</v>
      </c>
      <c r="B121" s="10" t="s">
        <v>263</v>
      </c>
      <c r="C121" s="10" t="str">
        <v>Medical - Pharmaceuticals</v>
      </c>
      <c r="D121" s="10" t="str">
        <v>Middle East Pharmaceutical Industries Company engages in the research, development, manufacture, and marketing of generic medicines and pharmaceutical preparations in the Kingdom of Saudi Arabia and internationally. The company operates through three segments: Private, Public, and Export. It offers medicines and preparations used to treat skin diseases, skin creams, and skin care products; respiratory, central nervous, digestive, and musculoskeletal system medicines; urinary and reproductive system drugs; disinfectants; and various therapeutic medicines and preparations, including sexual system drugs, diabetes, cardiovascular drugs, anti-infective drugs, anti-parasitic drugs, pain relievers, antiseptics, and women's and men's health drugs in the form of creams, rolls, ointments, syrups, masks, tonics, lotions, capsules, gels, hand sanitizers, mouthwashes, soaps, solutions, sprays, scrubs, topical solutions, and tablets. The company also provides contract manufacturing services. In addition, it specializes in cosmetic, health products and nutritional supplements. The company also exports its products. Middle East Pharmaceutical Industries Company was formerly known as Middle East Chemical Products Factory Company and changed its name to Middle East Pharmaceutical Industries Company in January 2006. Middle East Pharmaceutical Industries Company was incorporated in 1998 and is headquartered in Riyadh, the Kingdom of Saudi Arabia.</v>
      </c>
      <c r="E121" s="10" t="str">
        <v>Mr. Mohammed Maher MohammedLotfi Al-Ghannam</v>
      </c>
      <c r="F121" s="10" t="str">
        <v>Healthcare</v>
      </c>
      <c r="G121" s="9" t="str">
        <v>2024-02-27</v>
      </c>
      <c r="H121" s="15">
        <v>543</v>
      </c>
    </row>
    <row r="122" spans="1:8" ht="174">
      <c r="A122" s="9" t="s">
        <v>264</v>
      </c>
      <c r="B122" s="10" t="s">
        <v>265</v>
      </c>
      <c r="C122" s="10" t="str">
        <v>Medical - Care Facilities</v>
      </c>
      <c r="D122" s="10" t="str">
        <v>Dr. Soliman Abdel Kader Fakeeh Hospital Company establishes, operates, and manages hospitals, clinics, medical, educational, and training centers in the Kingdom of Saudi Arabia. It offers various services, such as assisted reproductive therapy, audiology, bariatric surgery, breast feeding clinic, cardiac surgery, cardiology, chest and respiratory diseases, chiropractic medicine, dental and maxillofacial, dermatology, otorhinolaryngology, endocrinology, ophthalmology, family medicine, gastroenterology, general surgery, geriatric medicine, hematology, hyperbaric oxygen service, infectious diseases, internal medicine, interventional radiology, psychiatry, nephrology, neuro surgery, neurology, nutrition, obstetrics and gynecology, oncology, orthopedics, pain treatment service, palliative care services, pediatric department, pediatric surgery, physical medicine and rehabilitation, plastic surgery, rheumatology, sleep disorders clinic, speech therapy, thoracic surgery, urology, and vascular surgery. The company also operates AIRS, NICU, endoscopy, the institute of robotic surgery, anesthesia, emergency medicine, intensive care, renal dialysis, rhinoplasty center, and burn units; establishes and manages pharmacies; and laboratory services. In addition, it engages in the wholesale and retail of medical equipment; and maintenance of IT equipment and software related services. The company was founded in 1978 and is headquartered in Jeddah, the Kingdom of Saudi Arabia.</v>
      </c>
      <c r="E122" s="10" t="str">
        <v>Dr. Mazen Soliman Abdel Kader Fakeeh</v>
      </c>
      <c r="F122" s="10" t="str">
        <v>Healthcare</v>
      </c>
      <c r="G122" s="9" t="str">
        <v>2024-06-05</v>
      </c>
      <c r="H122" s="15">
        <v>2672</v>
      </c>
    </row>
    <row r="123" spans="1:8" ht="72.75">
      <c r="A123" s="9" t="s">
        <v>266</v>
      </c>
      <c r="B123" s="10" t="s">
        <v>267</v>
      </c>
      <c r="C123" s="10" t="str">
        <v>Medical - Care Facilities</v>
      </c>
      <c r="D123" s="10" t="str">
        <v>Almoosa Health Company operates as a private healthcare provider in Saudi Arabia. The company stores medical items; and sells medicines, cosmetics, and disposable medical items. It also operates hospitals and pharmacies; and provides acute care, active rehabilitation, long-term care, and home healthcare services, as well as healthcare education services. The company was founded in 1996 and is based in Al Mubarraz, Saudi Arabia. Almoosa Health Company operates as a subsidiary of Abdulaziz bin Abdullah Almoosa Investment Company.</v>
      </c>
      <c r="E123" s="10" t="str">
        <v>Mr. Malek Abdulaziz Abdullah Al Moosa</v>
      </c>
      <c r="F123" s="10" t="str">
        <v>Healthcare</v>
      </c>
      <c r="G123" s="9" t="str">
        <v>2025-01-07</v>
      </c>
      <c r="H123" s="15">
        <v>2884</v>
      </c>
    </row>
    <row r="124" spans="1:8" ht="144.75">
      <c r="A124" s="9" t="s">
        <v>268</v>
      </c>
      <c r="B124" s="10" t="s">
        <v>269</v>
      </c>
      <c r="C124" s="10" t="str">
        <v>Real Estate - Services</v>
      </c>
      <c r="D124" s="10" t="str">
        <v>Saudi Real Estate Company, together with its subsidiaries, operates as a real estate development company in Saudi Arabia. The company engages in the construction, maintenance, and operation of residential and commercial buildings for selling and leasing; and provides project, property, and facility management services. It also produces materials and equipment for construction and related works. In addition, the company is involved in the construction, extension, cleaning, maintenance, and operation of water, sewerage, and drainage networks; and construction of roads, bridges, tunnels, and earthworks. Further, it engages in the construction, extension, and maintenance of distribution networks and stations for electrical power and gas, and telecommunication networks and communication towers; construction and maintenance of public parks and irrigation systems, and dams; and maintenance and sale of prefabricated concrete. Further, it is involved in the maintenance and operation of hospitals, medical centers, and government and private clinics; and real estate investment activities, as well as provides electricity work, gardens, and parks maintenance services. The company was incorporated in 1976 and is headquartered in Riyadh, Saudi Arabia.</v>
      </c>
      <c r="E124" s="10" t="str">
        <v>Mr. Mansour  Bin Suleiman Al-Mebrek</v>
      </c>
      <c r="F124" s="10" t="str">
        <v>Real Estate</v>
      </c>
      <c r="G124" s="9" t="str">
        <v>2010-03-03</v>
      </c>
      <c r="H124" s="15">
        <v>579</v>
      </c>
    </row>
    <row r="125" spans="1:8" ht="130.5">
      <c r="A125" s="9" t="s">
        <v>270</v>
      </c>
      <c r="B125" s="10" t="s">
        <v>271</v>
      </c>
      <c r="C125" s="10" t="str">
        <v>Marine Shipping</v>
      </c>
      <c r="D125" s="10" t="str">
        <v>The National Shipping Company of Saudi Arabia, together with its subsidiaries, purchases, sells, and operates vessels for the transportation of cargo in the Kingdom of Saudi Arabia. The company operates through Transportation of Oil, Transportation of Chemicals, Logistics, and Transportation of Dry Bulk segments. It transports crude oil, petrochemical products, and liquified petroleum gas; provides technical ship management and logistics services; and packs and stores grain. The company also engages in agency activities for maritime shipping companies; cargo clearance and coordination for transport and storage on-board vessels; and other marine transport activities. In addition, it owns lands and properties; and owns shares in other companies. As of December 31, 2021, the company owned and operated 90 vessels, which included 47 crude carriers; 28 chemical tankers; 6 RoCon vessels; and 9 dry bulk carriers. The National Shipping Company of Saudi Arabia was founded in 1978 and is headquartered in Riyadh, the Kingdom of Saudi Arabia.</v>
      </c>
      <c r="E125" s="10" t="str">
        <v>Engineer Ahmed Ali Al-Subaey</v>
      </c>
      <c r="F125" s="10" t="str">
        <v>Industrials</v>
      </c>
      <c r="G125" s="9" t="str">
        <v>2010-03-04</v>
      </c>
      <c r="H125" s="15">
        <v>281</v>
      </c>
    </row>
    <row r="126" spans="1:8" ht="188.25">
      <c r="A126" s="9" t="s">
        <v>272</v>
      </c>
      <c r="B126" s="10" t="s">
        <v>273</v>
      </c>
      <c r="C126" s="10" t="str">
        <v>Airlines, Airports &amp; Air Services</v>
      </c>
      <c r="D126" s="10" t="str">
        <v>Saudi Ground Services Company provides ground-handling services for clients and passengers in the Kingdom of Saudi Arabia. It offers passenger services, such as station management, gate, assisting passengers with reduced mobility, VIP, deportee handling, additional security, flight operations, arrival and transfer, check-in, passenger manifests and seat allocation, excess baggage, boarding pass and baggage tagging, load control, and crew handling services; baggage handling services, including baggage assembly, sorting, reconciliation, and transportation; loading and unloading services; and operation/handling of baggage reconciliation system. The company also provides ramp services comprising aircraft turnaround coordination, ground to cock-pit headset, marshaling the aircraft on the ground at arrival and departure, aircraft loading supervision, ground power unit, push-back, unit load device control, air conditioning unit, air starter unit, aircraft towing, and wing-walkers; cargo services; fleet solutions, such as cabin grooming and deep cleaning, turnaround cleaning, toilet and water, and disinfection services; traffic control services; load control services, including load planning, aircraft weight and balance calculations, messaging and telecommunications, issuing loading instruction reports, and notification to captain and load sheet; and representation and supervision services. In addition, it operated 28 airports. The company was incorporated in 2008 and is headquartered in Jeddah, the Kingdom of Saudi Arabia. Saudi Ground Services Company is a subsidiary of Saudi Arabian Airlines Corporation.</v>
      </c>
      <c r="E126" s="10" t="str">
        <v>Mr. Mohammad  Bin Abdul Karim Mazi</v>
      </c>
      <c r="F126" s="10" t="str">
        <v>Industrials</v>
      </c>
      <c r="G126" s="9" t="str">
        <v>2015-12-21</v>
      </c>
      <c r="H126" s="15">
        <v>11458</v>
      </c>
    </row>
    <row r="127" spans="1:8" ht="101.25">
      <c r="A127" s="9" t="s">
        <v>274</v>
      </c>
      <c r="B127" s="10" t="s">
        <v>275</v>
      </c>
      <c r="C127" s="10" t="str">
        <v>Railroads</v>
      </c>
      <c r="D127" s="10" t="str">
        <v>Saudi Public Transport Company provides transportation services in the Kingdom of Saudi Arabia and internationally. The company operates through Passenger Transport, Specialized Services, and Public Transportation Project segments. It offers school and university bus transport, teachers transport, and private transport services; non-postal parcel, cargo, and VIP services; contract, leasing, and charter services; and car rental services. The company also provides intercity, international, and urban transport services, as well as limousine services for corporates and individuals. In addition, it offers Rekab, a smart on-demand mobility solution for passengers; operates and maintains trains, metros, motor vehicles and trucks, and buses; and organizes tours. The company was founded in 1979 and is headquartered in Riyadh, the Kingdom of Saudi Arabia.</v>
      </c>
      <c r="E127" s="10" t="str">
        <v>Engineer Khalid Bin Abdullah Al Hogail</v>
      </c>
      <c r="F127" s="10" t="str">
        <v>Industrials</v>
      </c>
      <c r="G127" s="9" t="str">
        <v>2010-03-03</v>
      </c>
      <c r="H127" s="15">
        <v>5647</v>
      </c>
    </row>
    <row r="128" spans="1:8" ht="144.75">
      <c r="A128" s="9" t="s">
        <v>276</v>
      </c>
      <c r="B128" s="10" t="s">
        <v>277</v>
      </c>
      <c r="C128" s="10" t="str">
        <v>Specialty Retail</v>
      </c>
      <c r="D128" s="10" t="str">
        <v>Saudi Automotive Services Company owns and operates a network of car service stations in Saudi Arabia. It offers car maintenance and repair services; operates an automobile association for issuing international driving licenses and customs transit books; fuel and water transportation services; owns, develops, purchases, sells, and leases land and other real estate properties; issues custom transit books; and operates restrooms, motels, and restaurants. The company also imports and sells foodstuffs, drinks, refreshments, and raw materials; and supplies beverages. In addition, it imports and sells equipment and tools, cars, and spare parts; participates in local and international clubs for cars and motorcycles; manages, maintains, and operates motorsports and motorbike circuits; organizes races and events; establishes workshops for repair of cars, heavy equipment, and service stations; provide meals, drinks, and refreshment for travelers; washes and lubricates cars and equipment; and constructs roads and bridges. Further, it undertakes contracts for erection, management, maintenance, and operation of the residential and commercial buildings, and road works; and offers financial services. Saudi Automotive Services Company was founded in 1981 and is headquartered in Riyadh, Saudi Arabia.</v>
      </c>
      <c r="E128" s="10" t="str">
        <v>Mr. Riyadh Bin Saleh Hamad Al-malik</v>
      </c>
      <c r="F128" s="10" t="str">
        <v>Consumer Cyclical</v>
      </c>
      <c r="G128" s="9" t="str">
        <v>2010-03-04</v>
      </c>
      <c r="H128" s="15">
        <v>1950</v>
      </c>
    </row>
    <row r="129" spans="1:8" ht="87">
      <c r="A129" s="9" t="s">
        <v>278</v>
      </c>
      <c r="B129" s="10" t="s">
        <v>279</v>
      </c>
      <c r="C129" s="10" t="str">
        <v>Conglomerates</v>
      </c>
      <c r="D129" s="10" t="str">
        <v>Baazeem Trading Company operates as a FMCG distribution company. The company offers household cleaning solutions, such as sponge, scrubbers, steel wool, brooms, wipers, trash bags, food storage bags, table covers, and others; liquid detergents; multipurpose cleaners; tuna; starch sprays; plastic oven bags; toilet cleaning products; fornet spray; and bed linens under the MAOG, U-do, Shiraa, SMAC, Fid Fad, Rio mare, Merito, LOOK, WC NET, Fornet, Omino Bianco, and Camel brands. It sells its products through business to business, discount store, and wholesale and retail channels in the United Arab Emirates, the Kingdom of Bahrain, and the Sultanate of Oman. The company was founded in 1978 and is headquartered in Riyadh, Saudi Arabia.</v>
      </c>
      <c r="E129" s="10" t="str">
        <v>Mr. Ali Musleh Hassan Al Waqidi</v>
      </c>
      <c r="F129" s="10" t="str">
        <v>Industrials</v>
      </c>
      <c r="G129" s="9" t="str">
        <v>2019-12-04</v>
      </c>
      <c r="H129" s="15">
        <v>218</v>
      </c>
    </row>
    <row r="130" spans="1:8" ht="144.75">
      <c r="A130" s="9" t="s">
        <v>280</v>
      </c>
      <c r="B130" s="10" t="s">
        <v>281</v>
      </c>
      <c r="C130" s="10" t="str">
        <v>Food Distribution</v>
      </c>
      <c r="D130" s="10" t="str">
        <v>Anaam International Holding Group Company engages in food, agriculture, and estate development businesses in Saudi Arabia. The company imports, distributes, and sells frozen food products, including chicken, mutton, fish, potatoes, vegetables, fruits, and other products. It also produces grain and fodder products, such as alfalfa, corn, wheat, fruits and vegetables, tomatoes, potatoes, onions, and other products, as well as owns agricultural land with an area of 100,000,000 square meters in the fertile agricultural Albesitae northern Saudi Arabia. In addition, the company manages and leases cold and dry storage facilities; builds, manages, and maintains commercial centers; and builds, manages, and operates industrial projects. Further, it undertakes contracts to build residential complexes, commercial centers, economic cities, and industrial properties; constructs, sells, and leases buildings; leases construction machinery and equipment; and undertakes finishing works in construction, as well as provides construction maintenance, and construction materials wholesale and retail services. Anaam International Holding Group Company was founded in 1980 and is headquartered in Riyadh, Saudi Arabia.</v>
      </c>
      <c r="E130" s="10" t="str">
        <v>Engineer Hassan Saad Farhan Al Yamani</v>
      </c>
      <c r="F130" s="10" t="str">
        <v>Consumer Defensive</v>
      </c>
      <c r="G130" s="9" t="str">
        <v>2010-03-03</v>
      </c>
      <c r="H130" s="15">
        <v>277</v>
      </c>
    </row>
    <row r="131" spans="1:8" ht="72.75">
      <c r="A131" s="9" t="s">
        <v>282</v>
      </c>
      <c r="B131" s="10" t="s">
        <v>283</v>
      </c>
      <c r="C131" s="10" t="str">
        <v>Advertising Agencies</v>
      </c>
      <c r="D131" s="10" t="str">
        <v>Tihama Advertising and Public Relations Co. engages in the commercial advertising, public relations, marketing, publishing, and distribution businesses in Saudi Arabia and the United Arab Emirates. The company offers outdoor commercial advertising services in Jeddah, Riyadh, Eastern Province, Western Region, and Madinah; and stationeries and books. It is also involved in production, trading, and retail activities; and media and research businesses, as well as invests in properties. The company was founded in 1974 and is headquartered in Riyadh, Saudi Arabia.</v>
      </c>
      <c r="E131" s="10" t="str">
        <v>Mr. Abdulaziz Najeeb Al-Suwailem</v>
      </c>
      <c r="F131" s="10" t="str">
        <v>Communication Services</v>
      </c>
      <c r="G131" s="9" t="str">
        <v>2010-03-04</v>
      </c>
      <c r="H131" s="15">
        <v>148</v>
      </c>
    </row>
    <row r="132" spans="1:8" ht="87">
      <c r="A132" s="9" t="s">
        <v>284</v>
      </c>
      <c r="B132" s="10" t="s">
        <v>285</v>
      </c>
      <c r="C132" s="10" t="str">
        <v>Advertising Agencies</v>
      </c>
      <c r="D132" s="10" t="str">
        <v>Arabian Contracting Services Company, together with its subsidiaries, engages in advertising and printing businesses in Saudi Arabia. The company prints commercial correspondences, invoices, advertisements, and posters and flyers; constructs residential buildings, casting bases, and foundations, as well as bridges, tunnels, railway lines, roads, and sidewalks; and installs electrical and communication wires. It is also involved in photo engraving; wholesale of gifts and luxuries; and organizing/managing exhibitions and conferences. Arabian Contracting Services Company was founded in 1983 and is headquartered in Riyadh, the Kingdom of Saudi Arabia.</v>
      </c>
      <c r="E132" s="10" t="str">
        <v>Mohamad Al Khereiji</v>
      </c>
      <c r="F132" s="10" t="str">
        <v>Communication Services</v>
      </c>
      <c r="G132" s="9" t="str">
        <v>2021-12-20</v>
      </c>
      <c r="H132" s="15">
        <v>258</v>
      </c>
    </row>
    <row r="133" spans="1:8" ht="231">
      <c r="A133" s="9" t="s">
        <v>286</v>
      </c>
      <c r="B133" s="10" t="s">
        <v>287</v>
      </c>
      <c r="C133" s="10" t="str">
        <v>Broadcasting</v>
      </c>
      <c r="D133" s="10" t="str">
        <v>MBC Group operates as a media company in the United Arab Emirates, Saudi Arabia, Egypt, Iraq, North Africa, and internationally. It broadcasts various TV channels, such as MBC1 entertainment channel; MBC2, a Hollywood movies channel; MBC3 kid's channel; MBC4 channel that broadcasts various Turkish, Korean, Spanish, and Arabic-language dramas; MBC Cinq, which broadcasts content from North African region's cultural and historical heritage; MBC Action channel that offers international programs, sports segments, car shows, and movies; MBC MAX, a movie channel; and MBC Drama, an Arabic drama series channel. The company also broadcasts MBC MASR and MBC MASR 2 entertainment channels; MBC IRAQ, which provides premium content for Iraq; MBC Bollywood, a Bollywood entertainment channel; MBC Persia, which provides TV dramas, comedies, talent shows, and Hollywood and Bollywood movies in Farsi; WANASAH TV, a music channel; MBC+ VARIETY, a general entertainment channel; and MBC+ DRAMA, an on-demand Arabic series channel. In addition, the company operates MBC FM, Panorama FM, Loud FM, and MBC MOOD radio stations; Shahid, an Arabic streaming platform; MBC STUDIOS, a production house; MBC ACADEMY, an educational and training platform for media and production; MBC TALENT, a creative community agency for media and entertainment sectors; WIZZO, a mobile gaming app; GOBX, for free-to-air channels; DREAM, a competition that offers prizes; and FlashWin, a web-based game. Further, it offers artist, producer, and talent management; music publishing, touring, and merchandising; advertising and content solutions; event and exhibition management, and media content production services; and e-commerce services, such as technical management of websites and mobile applications, as well as brokerage, production, and distribution of artwork. The company was founded in 1991 and is headquartered in Riyadh, the Kingdom of Saudi Arabia. MBC Group operates as a subsidiary of Al Istedamah Holding Company.</v>
      </c>
      <c r="E133" s="10" t="str">
        <v>Mr. Samuel James Kilion Barnett</v>
      </c>
      <c r="F133" s="10" t="str">
        <v>Communication Services</v>
      </c>
      <c r="G133" s="9" t="str">
        <v>2024-01-08</v>
      </c>
      <c r="H133" s="15">
        <v>7</v>
      </c>
    </row>
    <row r="134" spans="1:8" ht="72.75">
      <c r="A134" s="9" t="s">
        <v>288</v>
      </c>
      <c r="B134" s="10" t="s">
        <v>289</v>
      </c>
      <c r="C134" s="10" t="str">
        <v>Conglomerates</v>
      </c>
      <c r="D134" s="10" t="str">
        <v>Sinad Holding Company, an investment holding company, engages in the industry, trade, tourism, agriculture, real estate development, and contracting activities. It invests in preserved food, real estate development, building and construction materials, electrical and electronic home appliances, and financial and service sectors. The company was formerly known as Aseer Trading, Tourism and Manufacturing Co. and changed its name to Sinad Holding Company in June 2022. The company was incorporated in 1977 and is headquartered in Abha, Saudi Arabia. Sinad Holding Company is a subsidiary of Dallah Albaraka Holding Company.</v>
      </c>
      <c r="E134" s="10" t="str">
        <v>Mr. Jameel Abdullah A. Al Molhem</v>
      </c>
      <c r="F134" s="10" t="str">
        <v>Industrials</v>
      </c>
      <c r="G134" s="9" t="str">
        <v>2010-03-03</v>
      </c>
      <c r="H134" s="15">
        <v>3493</v>
      </c>
    </row>
    <row r="135" spans="1:8" ht="57.75">
      <c r="A135" s="9" t="s">
        <v>290</v>
      </c>
      <c r="B135" s="10" t="s">
        <v>291</v>
      </c>
      <c r="C135" s="10" t="str">
        <v>Financial - Credit Services</v>
      </c>
      <c r="D135" s="10" t="str">
        <v>Nayifat Finance Company, a non-banking finance company, provides Shariah-compliant financing solutions for individuals and corporates in the Kingdom of Saudi Arabia. The company offers lease finance, small and medium enterprise finance, consumer finance, and credit card finance products Nayifat Finance Company was incorporated in 2002 and is headquartered in Riyadh, the Kingdom of Saudi Arabia.</v>
      </c>
      <c r="E135" s="10" t="str">
        <v>Mr. Fahad  Bin Ibrahim Al-Mufarrej</v>
      </c>
      <c r="F135" s="10" t="str">
        <v>Financial Services</v>
      </c>
      <c r="G135" s="9" t="str">
        <v>2021-12-08</v>
      </c>
      <c r="H135" s="15">
        <v>0</v>
      </c>
    </row>
    <row r="136" spans="1:8" ht="43.5">
      <c r="A136" s="9" t="s">
        <v>292</v>
      </c>
      <c r="B136" s="10" t="s">
        <v>293</v>
      </c>
      <c r="C136" s="10" t="str">
        <v>Financial - Credit Services</v>
      </c>
      <c r="D136" s="10" t="str">
        <v>Morabaha Marina Financing Company provides financial leasing, small and medium enterprises financing, and consumer financing services in the Kingdom of Saudi Arabia. The company operates through Retail, SMEs, and Digital Payments segments. It also offers electronic wallet services. The company was founded in 2012 and is headquartered in Riyadh, the Kingdom of Saudi Arabia.</v>
      </c>
      <c r="E136" s="10" t="str">
        <v>Mr. Waleed bin Yousef Abdulrazzaq Al-Ghumlas</v>
      </c>
      <c r="F136" s="10" t="str">
        <v>Financial Services</v>
      </c>
      <c r="G136" s="9" t="str">
        <v>2023-06-21</v>
      </c>
      <c r="H136" s="15">
        <v>0</v>
      </c>
    </row>
    <row r="137" spans="1:8" ht="72.75">
      <c r="A137" s="9" t="s">
        <v>294</v>
      </c>
      <c r="B137" s="10" t="s">
        <v>295</v>
      </c>
      <c r="C137" s="10" t="str">
        <v>Asset Management</v>
      </c>
      <c r="D137" s="10" t="str">
        <v>United International Holding Company, together with its subsidiaries, provides digital consumer finance services in Saudi Arabia. The company offers personal cash loans, installments, and credit cards services. It also offers processing and remote support services, data backup services, card payment services, and technical services to financial institutions and other companies; and call center services, application processing, and IT support services. The company was incorporated in 2021 and is headquartered in Al Khobar, Saudi Arabia. United International Holding Company is a subsidiary of United Electronics Company.</v>
      </c>
      <c r="E137" s="10" t="str">
        <v>Mr. Mohammed Galal Ali Fahmi</v>
      </c>
      <c r="F137" s="10" t="str">
        <v>Financial Services</v>
      </c>
      <c r="G137" s="9" t="str">
        <v>2024-12-03</v>
      </c>
      <c r="H137" s="15">
        <v>524</v>
      </c>
    </row>
    <row r="138" spans="1:8" ht="101.25">
      <c r="A138" s="9" t="s">
        <v>296</v>
      </c>
      <c r="B138" s="10" t="s">
        <v>297</v>
      </c>
      <c r="C138" s="10" t="str">
        <v>Real Estate - Diversified</v>
      </c>
      <c r="D138" s="10" t="str">
        <v>Taiba Investments Co. invests in, buys, owns, develops, sells, leases, operates, maintains, markets, and manages real estate properties in the Kingdom of Saudi Arabia. The company also invests in, owns, operates, maintains, and manages hotels, hospitals, tourist resorts, and recreational and tourism facilities; and operates, maintains, and manages cities, and public and private facilities. In addition, it is involved in the architectural, civil, mechanical, and electrical contracting; and agricultural, industrial, and mining activities. Further, the company provides credit and mortgage services. Additionally, it engages in planting and selling dates and other agricultural products. The company was formerly known as Taiba Holding Co. and changed its name to Taiba Investments Co. in May 2019. Taiba Investments Co. was founded in 1988 and is headquartered in Medina, the Kingdom of Saudi Arabia.</v>
      </c>
      <c r="E138" s="10" t="str">
        <v>Mr. Sultan  bin Badr Al-Otaibi</v>
      </c>
      <c r="F138" s="10" t="str">
        <v>Real Estate</v>
      </c>
      <c r="G138" s="9" t="str">
        <v>2010-03-04</v>
      </c>
      <c r="H138" s="15">
        <v>406</v>
      </c>
    </row>
    <row r="139" spans="1:8" ht="43.5">
      <c r="A139" s="9" t="s">
        <v>298</v>
      </c>
      <c r="B139" s="10" t="s">
        <v>299</v>
      </c>
      <c r="C139" s="10" t="str">
        <v>Engineering &amp; Construction</v>
      </c>
      <c r="D139" s="10" t="str">
        <v>Makkah Construction &amp; Development Company invests in, buys, develops, owns, manages, and rents real estate properties in the Kingdom of Saudi Arabia. It also undertakes engineering, construction, reconstruction, maintenance, demolition, and survey works. Makkah Construction &amp; Development Company was founded in 1989 and is headquartered in Mecca, the Kingdom of Saudi Arabia.</v>
      </c>
      <c r="E139" s="10" t="str">
        <v>Mr. Amr Hussein Abdel Fattah</v>
      </c>
      <c r="F139" s="10" t="str">
        <v>Industrials</v>
      </c>
      <c r="G139" s="9" t="str">
        <v>2010-03-03</v>
      </c>
      <c r="H139" s="15">
        <v>1152</v>
      </c>
    </row>
    <row r="140" spans="1:8" ht="159">
      <c r="A140" s="9" t="s">
        <v>300</v>
      </c>
      <c r="B140" s="10" t="s">
        <v>301</v>
      </c>
      <c r="C140" s="10" t="str">
        <v>Conglomerates</v>
      </c>
      <c r="D140" s="10" t="str">
        <v>Batic Investment and Logistics Company engages in the construction business in the Kingdom of Saudi Arabia. It is involved in the general construction of residential and non-residential buildings, such as schools, hospitals, hotels, etc.; restoration of residential and non-residential buildings; construction of roads, streets, sidewalks, and road accessories, as well as finishing buildings; maintenance and operation of buildings; and property management, marketing, rental, and sales activities. The company also engages in the transportation of goods and missions on the land roads; provision of car and trailer rental services; rental of cold stores; operation of fuel stations and maintenance workshops; purchase, sale, and maintenance of equipment and machinery related to road transport; and rental of parking spaces. In addition, it provides security guards and shift services to banks and companies; feeding and maintenance services for bank's ATMs; money counting and sorting services, and postal correspondence; transportation and insurance services for the transfer of money and valuables; home medical and physiotherapy services; supplies medical equipment; and buys and sells land. Batic Investment and Logistics Company was incorporated in 1984 and is headquartered in Riyadh, the Kingdom of Saudi Arabia.</v>
      </c>
      <c r="E140" s="10" t="str">
        <v>Mr. Mohammed Abdullah Mohammed Al Rashid</v>
      </c>
      <c r="F140" s="10" t="str">
        <v>Industrials</v>
      </c>
      <c r="G140" s="9" t="str">
        <v>2010-03-04</v>
      </c>
      <c r="H140" s="15">
        <v>560</v>
      </c>
    </row>
    <row r="141" spans="1:8" ht="144.75">
      <c r="A141" s="9" t="s">
        <v>302</v>
      </c>
      <c r="B141" s="10" t="s">
        <v>303</v>
      </c>
      <c r="C141" s="10" t="str">
        <v>Conglomerates</v>
      </c>
      <c r="D141" s="10" t="str">
        <v>Al-Baha Investment &amp; Development Co. engages in the establishment, management, operation, and maintenance of central markets, commercial and residential complexes, and furnished apartments in the Kingdom of Saudi Arabia. The company operates through Head Quarter, Poultry Farms, Leather Factory, Cable Car Project, and Rentals segments. It is also involved in the wholesale and retail trade of foodstuffs, building materials, and iron; general contracting of buildings, electrical, electronic, and mechanical works; and management, maintenance, and development of the real estate. In addition, it purchases and rental of lands to construct buildings; establishments, management, operation, and maintenance of various industrial projects, recreational, tourism facilities, restaurants, hotels, cafes, buffets, bakeries, sweets, cooked and uncooked subsistence services, and fuel stations; and repair and maintenance workshops. Further, the company engages in the ownership and reclamation of agricultural lands for the establishment of agricultural and livestock production projects; establishment of cold stores; and commercial agency. The company was founded in 1992 and is headquartered in Al Bahah, the Kingdom of Saudi Arabia.</v>
      </c>
      <c r="E141" s="10" t="str">
        <v>Mr. Ibrahim  bin Abdullah bin Rashid bin Kulaib</v>
      </c>
      <c r="F141" s="10" t="str">
        <v>Industrials</v>
      </c>
      <c r="G141" s="9" t="str">
        <v>2010-03-03</v>
      </c>
      <c r="H141" s="15">
        <v>55</v>
      </c>
    </row>
    <row r="142" spans="1:8" ht="144.75">
      <c r="A142" s="9" t="s">
        <v>304</v>
      </c>
      <c r="B142" s="10" t="s">
        <v>305</v>
      </c>
      <c r="C142" s="10" t="str">
        <v>Conglomerates</v>
      </c>
      <c r="D142" s="10" t="str">
        <v>Saudi Industrial Export Company engages in the trading of crude oil, minerals, fertilizers, industrial chemicals, polymers, and agricultural commodities worldwide. Its fertilizers include sulphur, liquid sulphur, urea, diammonium phosphate, triple super phosphate, granular triple super phosphate, muriate of potash, and rock phosphate; chemical materials comprise sodium hydroxide, bauxite, bitumen asphalt, faldspar, quartz, kaolinite, red clay, slack wax, butyl acrylate, and glacial acrylic acid; polymers; industrial materials include cement, steel, clinker, iron, oil, and petroleum coke; and silica sands comprise washed and dry silica, and quartzite. The company also provides air freight and ocean freight forwarding, and freight management services; road transportation of general cargo, dry bulk, container, and flexi tank; and warehousing and supply chain solutions, as well as engages in the wholesale of cement and plaster, and sells plants and seeds. In addition, it offers export and import risk solutions; small, medium, and large enterprises empowerment; and franchising services. The company was founded in 1990 and is headquartered in Riyadh, the Kingdom of Saudi Arabia.</v>
      </c>
      <c r="E142" s="10" t="str">
        <v>Mr. Ghasan Abdulrahman Ibrahim Al Haidari</v>
      </c>
      <c r="F142" s="10" t="str">
        <v>Industrials</v>
      </c>
      <c r="G142" s="9" t="str">
        <v>2010-03-04</v>
      </c>
      <c r="H142" s="15">
        <v>32</v>
      </c>
    </row>
    <row r="143" spans="1:8" ht="72.75">
      <c r="A143" s="9" t="s">
        <v>306</v>
      </c>
      <c r="B143" s="10" t="s">
        <v>307</v>
      </c>
      <c r="C143" s="10" t="str">
        <v>Conglomerates</v>
      </c>
      <c r="D143" s="10" t="str">
        <v>Al-Omran Industrial Trading Company manufactures, imports, sells, wholesales, retails, and exports household and electronic devices and products. It offers air conditioners and its spare parts, refrigerators, freezers, water and liquid coolers, spoons, shokats, fitting connections, profile water standards, cashers, washing machines, shopping carts, and display shelves; plastic knives, chairs, containers, and refrigerator door profiles; and metal, paper, and cardboard products. The company was founded in 2003 and is based in Riyadh, Saudi Arabia.</v>
      </c>
      <c r="E143" s="10" t="str">
        <v>Mr. Abdul Rahman Mohammed Naser Bin Omran</v>
      </c>
      <c r="F143" s="10" t="str">
        <v>Industrials</v>
      </c>
      <c r="G143" s="9" t="str">
        <v>2020-07-21</v>
      </c>
      <c r="H143" s="15">
        <v>0</v>
      </c>
    </row>
    <row r="144" spans="1:8" ht="115.5">
      <c r="A144" s="9" t="s">
        <v>308</v>
      </c>
      <c r="B144" s="10" t="s">
        <v>309</v>
      </c>
      <c r="C144" s="10" t="str">
        <v>Electrical Equipment &amp; Parts</v>
      </c>
      <c r="D144" s="10" t="str">
        <v>Riyadh Cables Group Company manufactures and supplies various types of wires and cables to the power transmission and communication sectors in the Kingdom of Saudi Arabia. The company offers wires; low and medium voltage cables; high and extra high voltage cables; overhead lines conductors cables, including overhead lines conductors, aerial bundle cables, and high temperature low sag conductors; instrumentation and control, renewable energy, and fiber optic and telephone cables; and raw materials, such as copper rod plants, aluminum rod plants, XLPE, PVC insulation compounding, and wood and steel drums. It also provides cables installation, cables jointing, on-site testing and commissioning, cables system design, installation system design, and technical training, as well as monitoring, repair, and maintenance services. In addition, the company exports its products to approximately 34 countries. Riyadh Cables Group Company was founded in 1984 and is based in Riyadh, the Kingdom of Saudi Arabia.</v>
      </c>
      <c r="E144" s="10" t="str">
        <v>Engineer Borjan Milorad Boro Sehovac</v>
      </c>
      <c r="F144" s="10" t="str">
        <v>Industrials</v>
      </c>
      <c r="G144" s="9" t="str">
        <v>2022-12-22</v>
      </c>
      <c r="H144" s="15">
        <v>2981</v>
      </c>
    </row>
    <row r="145" spans="1:8" ht="87">
      <c r="A145" s="9" t="s">
        <v>310</v>
      </c>
      <c r="B145" s="10" t="s">
        <v>311</v>
      </c>
      <c r="C145" s="10" t="str">
        <v>Manufacturing - Metal Fabrication</v>
      </c>
      <c r="D145" s="10" t="str">
        <v>Al Taiseer Group TALCO Industrial Company engages in the designing, manufacturing, and marketing a range of aluminum products. It offers aluminum extrusion, decorative surface finishes, and thermal barriers. Its products are used in architectural products, building facades, towers, doors, windows and curtain walls of buildings, kitchens, truck bodies, scaffolding, metal formwork, formwork, sun insulators, electrical cable carriers, stairs, and air conditioning networks. The company was founded in 1976 and is based in Riyadh, Saudi Arabia.Al Taiseer Group Talco Industrial Company engages in manufacturing doors, windows, and kitchen cabinets. Al Taiseer Group Talco Industrial Company was founded in 1976 and is headquartered in Riyadh, Saudi Arabia</v>
      </c>
      <c r="E145" s="10" t="str">
        <v>Suliman Saleh Nasser Al-Oufi</v>
      </c>
      <c r="F145" s="10" t="str">
        <v>Industrials</v>
      </c>
      <c r="G145" s="9" t="str">
        <v>2024-06-13</v>
      </c>
      <c r="H145" s="15">
        <v>694</v>
      </c>
    </row>
    <row r="146" spans="1:8" ht="29.25">
      <c r="A146" s="9" t="s">
        <v>312</v>
      </c>
      <c r="B146" s="10" t="s">
        <v>313</v>
      </c>
      <c r="C146" s="10" t="str">
        <v>Manufacturing - Miscellaneous</v>
      </c>
      <c r="D146" s="10" t="str">
        <v>Raoom Trading Co. engages in the manufacturing and trading of glass, mirrors, and aluminum decorations.</v>
      </c>
      <c r="E146" s="10" t="str">
        <v>Mr. Humaid Bin Abdullah Al-Humaid</v>
      </c>
      <c r="F146" s="10" t="str">
        <v>Industrials</v>
      </c>
      <c r="G146" s="9" t="str">
        <v>2022-02-21</v>
      </c>
      <c r="H146" s="15">
        <v>300</v>
      </c>
    </row>
    <row r="147" spans="1:8" ht="57.75">
      <c r="A147" s="9" t="s">
        <v>314</v>
      </c>
      <c r="B147" s="10" t="s">
        <v>315</v>
      </c>
      <c r="C147" s="10" t="str">
        <v>Real Estate - Diversified</v>
      </c>
      <c r="D147" s="10" t="str">
        <v>Arriyadh Development Co. builds, manages, rents, and sells facilities, commercial and residential buildings, prefabricated buildings, government buildings, service buildings, public parks, and tourism and residential compounds in Saudi Arabia. It also engages in the management, rental, and sale of construction projects, commercial and industrial exhibitions, and renovations of residential and non-residential buildings. The company was founded in 1993 and is headquartered in Riyadh, Saudi Arabia.</v>
      </c>
      <c r="E147" s="10" t="str">
        <v>Mr. Jihad Bin Abdulrahman Al-Qadi</v>
      </c>
      <c r="F147" s="10" t="str">
        <v>Real Estate</v>
      </c>
      <c r="G147" s="9" t="str">
        <v>2010-03-03</v>
      </c>
      <c r="H147" s="15">
        <v>145</v>
      </c>
    </row>
    <row r="148" spans="1:8" ht="72.75">
      <c r="A148" s="9" t="s">
        <v>316</v>
      </c>
      <c r="B148" s="10" t="s">
        <v>317</v>
      </c>
      <c r="C148" s="10" t="str">
        <v>Agricultural Farm Products</v>
      </c>
      <c r="D148" s="10" t="str">
        <v>Thimar Development Holding Company engages in the marketing, wholesale, and retail trade of agricultural and food products in the Kingdom of Saudi Arabia. It also offers fresh, chilled, and frozen meat products, as well as livestock; and maintains and manages agricultural projects; and manages and operates central wholesale markets. The company was formerly known as National Agricultural Marketing Company and changed its name to Thimar Development Holding Company in November 2021. The company was founded in 1987 and is headquartered in Riyadh, the Kingdom of Saudi Arabia.</v>
      </c>
      <c r="E148" s="10" t="str">
        <v>Mr. Melfi  bin Manahi Al Marzouqi</v>
      </c>
      <c r="F148" s="10" t="str">
        <v>Consumer Defensive</v>
      </c>
      <c r="G148" s="9" t="str">
        <v>2010-03-04</v>
      </c>
      <c r="H148" s="15">
        <v>14</v>
      </c>
    </row>
    <row r="149" spans="1:8" ht="57.75">
      <c r="A149" s="9" t="s">
        <v>318</v>
      </c>
      <c r="B149" s="10" t="s">
        <v>319</v>
      </c>
      <c r="C149" s="10" t="str">
        <v>Grocery Stores</v>
      </c>
      <c r="D149" s="10" t="str">
        <v>Bin Dawood Holding Company engages in retail trading of foodstuff and household items. The company is also involved in the wholesale of bakery and related products to commercial supermarkets. It operates 74 hypermarkets and supermarkets under the BinDawood and Danube brands in the Kingdom of Saudi Arabia. The company was founded in 1984 and is headquartered in Jeddah, the Kingdom of Saudi Arabia.</v>
      </c>
      <c r="E149" s="10" t="str">
        <v>Mr. Ahmad Abdulrazzag BinDawood</v>
      </c>
      <c r="F149" s="10" t="str">
        <v>Consumer Defensive</v>
      </c>
      <c r="G149" s="9" t="str">
        <v>2021-04-19</v>
      </c>
      <c r="H149" s="15">
        <v>0</v>
      </c>
    </row>
    <row r="150" spans="1:8" ht="115.5">
      <c r="A150" s="9" t="s">
        <v>320</v>
      </c>
      <c r="B150" s="10" t="s">
        <v>321</v>
      </c>
      <c r="C150" s="10" t="str">
        <v>Food Distribution</v>
      </c>
      <c r="D150" s="10" t="str">
        <v>Almunajem Foods Company engages in the import, marketing, and distribution of frozen, chilled, and dry foodstuffs in Saudi Arabia. It also offers logistical services, including storage and transportation services. The company's poultry products include chicken and chicken products; meat; dairy products, including cheese, butter, cream, and evaporated milk; French fries; olives and olive oil, and sea food; fruits, which include avocado pulp; and basmati rice. It sells its products through wholesale, retail, and food service channels. The company serves catering companies, airlines, hotels, fast food restaurants, traditional restaurants, luxury restaurants, cafes, and juice shops; hypermarkets, supermarkets, superstores, mini markets, and baqalas; and small retailers and individual consumers. Almunajem Foods Company was founded in 1950 and is based in Riyadh, Saudi Arabia. Almunajem Foods Company is a subsidiary of Abdullah Ali Almunajem Sons Company.</v>
      </c>
      <c r="E150" s="10" t="str">
        <v>Engineer Thamer  bin Abdulaziz Abanumay</v>
      </c>
      <c r="F150" s="10" t="str">
        <v>Consumer Defensive</v>
      </c>
      <c r="G150" s="9" t="str">
        <v>2021-12-21</v>
      </c>
      <c r="H150" s="15">
        <v>1835</v>
      </c>
    </row>
    <row r="151" spans="1:8" ht="101.25">
      <c r="A151" s="9" t="s">
        <v>322</v>
      </c>
      <c r="B151" s="10" t="s">
        <v>323</v>
      </c>
      <c r="C151" s="10" t="str">
        <v>Medical - Pharmaceuticals</v>
      </c>
      <c r="D151" s="10" t="str">
        <v>Al-Dawaa Medical Services Company operates as a pharmaceutical retail company in the Kingdom of Saudi Arabia. The company operates through Retail and Wholesale segments. It offers medicines, perfumes, beauty tools and products, cosmetics, and other pharmaceutical products. The company is also involved in pharmacy activities, pharmaceutical warehouse activities, retailing of medical equipment, land transport of goods, managing and renting self-storage stores, and provision of marketing services on behalf of third parties, as well as acting as a pharmaceutical agent. It operates through a network of 837 pharmacies. In addition, the company sells its pharmaceutical products through online and wholesale channels. Al-Dawaa Medical Services Company was founded in 1991 and is based in Al Khobar, the Kingdom of Saudi Arabia.</v>
      </c>
      <c r="E151" s="10" t="str">
        <v>Mr. Mohammed Saad Butti Al-Farraj Al-Subaie</v>
      </c>
      <c r="F151" s="10" t="str">
        <v>Healthcare</v>
      </c>
      <c r="G151" s="9" t="str">
        <v>2022-03-16</v>
      </c>
      <c r="H151" s="15">
        <v>6359</v>
      </c>
    </row>
    <row r="152" spans="1:8" ht="101.25">
      <c r="A152" s="9" t="s">
        <v>324</v>
      </c>
      <c r="B152" s="10" t="s">
        <v>325</v>
      </c>
      <c r="C152" s="10" t="str">
        <v>Medical - Pharmaceuticals</v>
      </c>
      <c r="D152" s="10" t="str">
        <v>Nahdi Medical Company operates as a pharmaceutical retailer in the Kingdom of Saudi Arabia and the United Arab Emirates. The company offers pharmaceutical and health products, such as medicine, wellness, mom and baby, beauty, and other FMCG products. It also provides omni-health services through its polyclinics, express clinics, telemedicine, labs, and home healthcare. In addition, the company engages in the wholesale and retail trading of cosmetics, pharmaceutical products, special and healthy foods, and medical equipment. It operates approximately 1,151 pharmacies. The company was founded in 1986 and is headquartered in Jeddah, the Kingdom of Saudi Arabia. Nahdi Medical Company operates as a subsidiary of Alnahdi Holding Company Limited and Saudi Economic and Development Company Limited.</v>
      </c>
      <c r="E152" s="10" t="str">
        <v>Mr. Yasser Ghulam Bin Abdulaziz Joharji</v>
      </c>
      <c r="F152" s="10" t="str">
        <v>Healthcare</v>
      </c>
      <c r="G152" s="9" t="str">
        <v>2022-04-18</v>
      </c>
      <c r="H152" s="15">
        <v>5169</v>
      </c>
    </row>
    <row r="153" spans="1:8" ht="87">
      <c r="A153" s="9" t="s">
        <v>326</v>
      </c>
      <c r="B153" s="10" t="s">
        <v>327</v>
      </c>
      <c r="C153" s="10" t="str">
        <v>Specialty Retail</v>
      </c>
      <c r="D153" s="10" t="str">
        <v>Al Majed for Oud Company engages in the wholesale and retail trade of perfumes in the Kingdom of Saudi Arabia and the Gulf countries. The company offers oud, musk, incense, saffron, oriental, and western perfumes, as well as cosmetics, bags, glasses, antiques, gifts, and decorative flowers. It also manufactures room and air fresheners, deodorizing products, men's and women's perfumes, oud oil, and agarwood and incense products, as well as mixing and packaging of perfumes, oils, and plants. The company sells its products through stores and online. Al Majed for Oud Company was founded in 1956 and is headquartered in Riyadh, the Kingdom of Saudi Arabia.</v>
      </c>
      <c r="E153" s="10" t="str">
        <v>Mr. Waleed bin Khaled Ali Al Majed</v>
      </c>
      <c r="F153" s="10" t="str">
        <v>Consumer Cyclical</v>
      </c>
      <c r="G153" s="9" t="str">
        <v>2024-10-07</v>
      </c>
      <c r="H153" s="15">
        <v>1679</v>
      </c>
    </row>
    <row r="154" spans="1:8" ht="57.75">
      <c r="A154" s="9" t="s">
        <v>328</v>
      </c>
      <c r="B154" s="10" t="s">
        <v>329</v>
      </c>
      <c r="C154" s="10" t="str">
        <v>Gambling, Resorts &amp; Casinos</v>
      </c>
      <c r="D154" s="10" t="str">
        <v>Tourism Enterprises Co. engages in the managing of business and tourism buildings in the Kingdom of Saudi Arabia. The company manages chalets, motels, hotels, parks, restaurants, cities, playgrounds, swimming pools, rest houses, central service stations, and other services. It owns and operates the Palm Beach Resort. The company was founded in 1991 and is based in Dammam, the Kingdom of Saudi Arabia.</v>
      </c>
      <c r="E154" s="10" t="str">
        <v>Mr. Abdullah Omar Abdulaziz Al-Suwailem</v>
      </c>
      <c r="F154" s="10" t="str">
        <v>Consumer Cyclical</v>
      </c>
      <c r="G154" s="9" t="str">
        <v>2010-03-03</v>
      </c>
      <c r="H154" s="15">
        <v>34</v>
      </c>
    </row>
    <row r="155" spans="1:8" ht="144.75">
      <c r="A155" s="9" t="s">
        <v>330</v>
      </c>
      <c r="B155" s="10" t="s">
        <v>331</v>
      </c>
      <c r="C155" s="10" t="str">
        <v>Luxury Goods</v>
      </c>
      <c r="D155" s="10" t="str">
        <v>Fitaihi Holding Group provides gold, jewelry, and luxury products primarily in Saudi Arabia. The company offers gifts, crystal and silverware products, antiques, perfumes, household utensils, marriage carriages, chinaware, textiles, leather goods, watches, chocolates, bed-linen, cosmetics, toilet sets, and accessories, as well as men's, women's, and children's wear products. It is also involved in the cleaning and maintenance of swimming pools; and care and maintenance of parks and gardens, as well as trades in electronic goods. In addition, the company engages in the cleaning and operation of factories, companies, buildings, and shops; and offers air conditioner, machinery, equipment, vehicle, and device maintenance; and commercial services. Further, it is involved in the investment business, as well as operates healthcare facilities. The company retails its products and acts as an agent/distributor of various brand names, including Mont Blanc, Dunhill, Sarcar, Louis Erard, Saint Louis, Scintilla Monaco, Marina B, Talento, Rebecca, Robbe &amp; Berking, Moser, Guy DeGrenne, Aynsley, Noritake, Nachtmann, Fratelli Rosetti, Derek Rose, Fabio Inghirami, Lanvin, Zimmerli, etc. It also exports its products. Fitaihi Holding Group was founded in 1907 and is headquartered in Jeddah, Saudi Arabia.</v>
      </c>
      <c r="E155" s="10" t="str">
        <v>Mr. Yasser Yehia Abdelhamid</v>
      </c>
      <c r="F155" s="10" t="str">
        <v>Consumer Cyclical</v>
      </c>
      <c r="G155" s="9" t="str">
        <v>2010-03-04</v>
      </c>
      <c r="H155" s="15">
        <v>160</v>
      </c>
    </row>
    <row r="156" spans="1:8" ht="101.25">
      <c r="A156" s="9" t="s">
        <v>332</v>
      </c>
      <c r="B156" s="10" t="s">
        <v>333</v>
      </c>
      <c r="C156" s="10" t="str">
        <v>Specialty Retail</v>
      </c>
      <c r="D156" s="10" t="str">
        <v>Jarir Marketing Company, together with its subsidiaries, engages in the retail and wholesale trading of office and school supplies in the Kingdom of Saudi Arabia, Egypt, and other Gulf countries. The company sells office supplies, school supplies, books, computers and peripherals, computer supplies, smartphones and accessories, electronics, art and craft supplies, video games, smart TV's, and kids' development products, as well as after-sale services. It is also involved in the online sale of products through Jarir.com website and Jarir Bookstore app; and investment of office, retail, and residential properties. Jarir Marketing Company sells its products to other resellers and through retail outlets under the Jarir bookstore brand name. Jarir Marketing Company was founded in 1974 and is headquartered in Riyadh, the Kingdom of Saudi Arabia.</v>
      </c>
      <c r="E156" s="10" t="str">
        <v>Mr. Abdulkareem Bin Abdulrahman Al-Agil</v>
      </c>
      <c r="F156" s="10" t="str">
        <v>Consumer Cyclical</v>
      </c>
      <c r="G156" s="9" t="str">
        <v>2010-03-03</v>
      </c>
      <c r="H156" s="15">
        <v>698</v>
      </c>
    </row>
    <row r="157" spans="1:8" ht="144.75">
      <c r="A157" s="9" t="s">
        <v>334</v>
      </c>
      <c r="B157" s="10" t="s">
        <v>335</v>
      </c>
      <c r="C157" s="10" t="str">
        <v>Specialty Retail</v>
      </c>
      <c r="D157" s="10" t="str">
        <v>Abdullah Saad Mohammed Abo Moati For Bookstores Company engages in the retail and wholesale trading of stationary, computers, and other accessories in the Kingdom of Saudi Arabia. The company retails and wholesales prints, stationaries, school and office supplies, education supplies, art materials, gifts and wrapping products, paper supplies, children's toys, and cosmetics and toilet soaps. It also engages in the retail of household appliances and handicrafts, such as cutting tools, ceramic, glassware, and pottery; clothing accessories, including gloves, neck ties, bras, rosaries, umbrellas, devices, equipment, refrigerated food and general stores, stationary newspaper magazines, men's and women's ready to wear, as well as supplies medicals. In addition, the company is involved in wholesale of gifts, luxuries, soaps, pharmaceuticals goods, paper rolls, and teaching aids. Further, the company engages in selling of computers, printers, and inks. Additionally, the company invests in, purchases, constructs, manages, sells, and leases residential and non-residential properties. Abdullah Saad Mohammed Abo Moati For Bookstores Company was founded in 1994 and is based in Riyadh, Saudi Arabia.</v>
      </c>
      <c r="E157" s="10" t="str">
        <v>Mr. Saad Abdullah Saad Abo Moati</v>
      </c>
      <c r="F157" s="10" t="str">
        <v>Consumer Cyclical</v>
      </c>
      <c r="G157" s="9" t="str">
        <v>2019-11-11</v>
      </c>
      <c r="H157" s="15">
        <v>219</v>
      </c>
    </row>
    <row r="158" spans="1:8" ht="43.5">
      <c r="A158" s="9" t="s">
        <v>336</v>
      </c>
      <c r="B158" s="10" t="s">
        <v>337</v>
      </c>
      <c r="C158" s="10" t="str">
        <v>Furnishings, Fixtures &amp; Appliances</v>
      </c>
      <c r="D158" s="10" t="str">
        <v>AlSaif Stores for Development and Investment Company engages in the retail sale of household utensils, electrical appliances, and home appliances in the Kingdom of Saudi Arabia. The company also sells its products through online. AlSaif Stores for Development and Investment Company was founded in 2006 in and is based in Riyadh, the Kingdom of Saudi Arabia.</v>
      </c>
      <c r="E158" s="10" t="str">
        <v>Muhammad bin Suleiman bin Muhammad Alsaif</v>
      </c>
      <c r="F158" s="10" t="str">
        <v>Consumer Cyclical</v>
      </c>
      <c r="G158" s="9" t="str">
        <v>2022-12-29</v>
      </c>
      <c r="H158" s="15">
        <v>1084</v>
      </c>
    </row>
    <row r="159" spans="1:8" ht="43.5">
      <c r="A159" s="9" t="s">
        <v>338</v>
      </c>
      <c r="B159" s="10" t="s">
        <v>339</v>
      </c>
      <c r="C159" s="10" t="str">
        <v>Specialty Retail</v>
      </c>
      <c r="D159" s="10" t="str">
        <v>Nice One Beauty Digital Marketing Company operates as an e-commerce company. The Company retails personal care products, perfumes, textiles, clothing and footwear, leather articles, devices, and cosmetics. Nice One Beauty Digital Marketing serves customers in the Kingdom of Saudi Arabia.</v>
      </c>
      <c r="E159" s="10" t="str">
        <v>Mr. Omar Ali Abdulrahman Al Olayan</v>
      </c>
      <c r="F159" s="10" t="str">
        <v>Consumer Cyclical</v>
      </c>
      <c r="G159" s="9" t="str">
        <v>2025-01-08</v>
      </c>
      <c r="H159" s="15">
        <v>405</v>
      </c>
    </row>
    <row r="160" spans="1:8" ht="87">
      <c r="A160" s="9" t="s">
        <v>340</v>
      </c>
      <c r="B160" s="10" t="s">
        <v>341</v>
      </c>
      <c r="C160" s="10" t="str">
        <v>Specialty Retail</v>
      </c>
      <c r="D160" s="10" t="str">
        <v>Aldrees Petroleum and Transport Services Company engages in the wholesale and retail of fuel, gasoline, and oil in the Kingdom of Saudi Arabia. The company operates through Petroleum Services and Transport Services segments. It operates approximately 640 fuel stations. The company also provides various services related to additives, car wash, tire servicing, alignment, accessories, food, mosque, ATMs, car rental, etc. at its fuel stations. In addition, it offers transport and logistics services through a fleet of approximately 2,699 trucks and trailers. Aldrees Petroleum and Transport Services Company was founded in 1957 and is headquartered in Riyadh, the Kingdom of Saudi Arabia.</v>
      </c>
      <c r="E160" s="10" t="str">
        <v>Engineer Abdulelah  Bin Saad Al-Drees</v>
      </c>
      <c r="F160" s="10" t="str">
        <v>Consumer Cyclical</v>
      </c>
      <c r="G160" s="9" t="str">
        <v>2010-03-04</v>
      </c>
      <c r="H160" s="15">
        <v>10015</v>
      </c>
    </row>
    <row r="161" spans="1:8" ht="101.25">
      <c r="A161" s="9" t="s">
        <v>342</v>
      </c>
      <c r="B161" s="10" t="s">
        <v>343</v>
      </c>
      <c r="C161" s="10" t="str">
        <v>Publishing</v>
      </c>
      <c r="D161" s="10" t="str">
        <v>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v>
      </c>
      <c r="E161" s="10" t="str">
        <v>Ms. Jumana  bint Rashed Al-Rashed</v>
      </c>
      <c r="F161" s="10" t="str">
        <v>Communication Services</v>
      </c>
      <c r="G161" s="9" t="str">
        <v>2010-03-03</v>
      </c>
      <c r="H161" s="15">
        <v>2500</v>
      </c>
    </row>
    <row r="162" spans="1:8" ht="87">
      <c r="A162" s="9" t="s">
        <v>344</v>
      </c>
      <c r="B162" s="10" t="s">
        <v>345</v>
      </c>
      <c r="C162" s="10" t="str">
        <v>Real Estate - Development</v>
      </c>
      <c r="D162" s="10" t="str">
        <v>Emaar The Economic City engages in the development of real estate properties in the economic or other zones in Saudi Arabia. The company primarily develops the King Abdullah Economic City. It also develops infrastructures; promotes, markets, and sells land within development areas; transfers/leases land; develops buildings/housing units; and constructs on behalf of other parties. In addition, the company develops, invests in, markets, sells/leases, operates, and maintains properties; and provides higher education services. Emaar The Economic City was incorporated in 2006 and is based in King Abdullah Economic City, the Kingdom of Saudi Arabia.</v>
      </c>
      <c r="E162" s="10" t="str">
        <v>Mr. Abdulaziz Ibrahim Alnowaiser</v>
      </c>
      <c r="F162" s="10" t="str">
        <v>Real Estate</v>
      </c>
      <c r="G162" s="9" t="str">
        <v>2010-03-04</v>
      </c>
      <c r="H162" s="15">
        <v>120</v>
      </c>
    </row>
    <row r="163" spans="1:8" ht="188.25">
      <c r="A163" s="9" t="s">
        <v>346</v>
      </c>
      <c r="B163" s="10" t="s">
        <v>347</v>
      </c>
      <c r="C163" s="10" t="str">
        <v>Real Estate - Services</v>
      </c>
      <c r="D163" s="10" t="str">
        <v>Red Sea International Company manufactures and sells modular building solutions worldwide. The company develops, builds, sells, and leases residential and commercial buildings. Its Industrial Housing division offers various types of industrial modular buildings for temporary or semi-permanent structures, workforce accommodation units, offices, kitchen and dining units, recreation facilities, laundry areas, labor quarters, drilling and rig camps, dormitories, guardhouses, hospitals and clinics, hotels, relief housing facilities, schools, and religious facilities. The company's Affordable Housing division provides a range of housing solutions and services to the private and public sectors in the form of integrated communities or standalone housing neighborhoods. This division offers its housing units to communities of single homes, apartment buildings, or a combination of both. Its Building Materials division manufactures and supplies paints and coatings to industrial and residential sectors. The company is also involved in the general contracting, maintenance, and construction of utilities; civil works; provision of food services; trade and supply of food products; and investment and rental of properties. Red Sea International Company serves the oil and gas, infrastructure, government, building and construction, mining, defense, offshore, and manufacturing sectors. It has operations in the Kingdom of Saudi Arabia, the United Arab Emirates, Ghana, Papua New Guinea, Algeria, Malaysia, and internationally. The company was founded in 1967 and is based in Jubail, the Kingdom of Saudi Arabia. Red Sea International Company is a subsidiary of Al Dabbagh Group Holding Company Limited.</v>
      </c>
      <c r="E163" s="10" t="str">
        <v>Mr. Marwan  Sayegh</v>
      </c>
      <c r="F163" s="10" t="str">
        <v>Real Estate</v>
      </c>
      <c r="G163" s="9" t="str">
        <v>2010-03-03</v>
      </c>
      <c r="H163" s="15">
        <v>2800</v>
      </c>
    </row>
    <row r="164" spans="1:8" ht="101.25">
      <c r="A164" s="9" t="s">
        <v>348</v>
      </c>
      <c r="B164" s="10" t="s">
        <v>349</v>
      </c>
      <c r="C164" s="10" t="str">
        <v>Apparel - Retail</v>
      </c>
      <c r="D164" s="10" t="str">
        <v>Fawaz Abdulaziz Al Hokair &amp; Company, together with its subsidiaries, operates as a franchise retailer of fashion, beauty, sports, multimedia, and food and beverage products. The company operates through Saudi Arabia Retail, International Retail, Food and Beverage, and Ecommerce segments. It is involved in the sale of apparels, footwears, kids' wear, intimate apparel, and accessories, as well as cosmetics through retail stores and online channels. The company has operations in the Kingdom of Saudi Arabia, Jordan, Egypt, the Republic of Kazakhstan, the United States, the Republic of Azerbaijan, Georgia, Armenia, Morocco, Serbia, Macedonia, and Montenegro. It operates approximately 1,756 stores in the Kingdom of Saudi Arabia and 318 stores internationally. The company was founded in 1990 and is headquartered in Riyadh, the Kingdom of Saudi Arabia.</v>
      </c>
      <c r="E164" s="10" t="str">
        <v>Mr. Salim Maroun Fakhouri</v>
      </c>
      <c r="F164" s="10" t="str">
        <v>Consumer Cyclical</v>
      </c>
      <c r="G164" s="9" t="str">
        <v>2010-03-04</v>
      </c>
      <c r="H164" s="15">
        <v>6774</v>
      </c>
    </row>
    <row r="165" spans="1:8" ht="144.75">
      <c r="A165" s="9" t="s">
        <v>350</v>
      </c>
      <c r="B165" s="10" t="s">
        <v>351</v>
      </c>
      <c r="C165" s="10" t="str">
        <v>Real Estate - Services</v>
      </c>
      <c r="D165" s="10" t="str">
        <v>Jabal Omar Development Company operates as a real estate development company in Saudi Arabia. The company operates through Operating Hotels, Commercial Centers, and Properties for Development and Sale segments. It engages in the investment, development, management, and sale of plots in the Jabal Omar project located in Makkah. It is also involved in the construction, maintenance, management, demolishing, surveying, furnishing hotels, commercial facilities, and staff residences, as well as operation of hotels. In addition, the company engages in importing and exporting hotel equipment and furniture. Jabal Omar Development Company operates hotels, including the Marriott, a five-star hotel with 426 rooms and suites; the Hilton Suites, a five-star hotel with 484 suites; the Hyatt Regency, a five-star hotel with 657 rooms and suites; and the Conrad, a five-star hotel with 438 rooms and suites; and Jabal Omar DoubleTree by Hilton with 676 rooms and suites. It also develops residential projects; and a commercial center. Further, the company provides logistic services. Jabal Omar Development Company was founded in 2006 and is based in Mecca, Saudi Arabia.</v>
      </c>
      <c r="E165" s="10" t="str">
        <v>Mr. Abdulrahman Abdulqader Bajunaid</v>
      </c>
      <c r="F165" s="10" t="str">
        <v>Real Estate</v>
      </c>
      <c r="G165" s="9" t="str">
        <v>2010-03-03</v>
      </c>
      <c r="H165" s="15">
        <v>171</v>
      </c>
    </row>
    <row r="166" spans="1:8" ht="72.75">
      <c r="A166" s="9" t="s">
        <v>352</v>
      </c>
      <c r="B166" s="10" t="s">
        <v>353</v>
      </c>
      <c r="C166" s="10" t="str">
        <v>Rental &amp; Leasing Services</v>
      </c>
      <c r="D166" s="10" t="str">
        <v>United International Transportation Company, together with its subsidiaries, engages in the leasing and rental of vehicles, and used car sales under the Budget Rent a Car name in Saudi Arabia. It operates through three segments: Lease, Rental, and Others. The company provides services, such as short term local and international rental, long term rental, car rental, chauffeur, limousine and cross border rental, corporate leasing, and frequent renters loyalty programs. It also rents and leases heavy vehicles and equipment, as well as trades in heavy vehicles, equipment, and spare parts. The company was founded in 1978 and is headquartered in Jeddah, Saudi Arabia.</v>
      </c>
      <c r="E166" s="10" t="str">
        <v>Mr. Fawaz Abdullah Ahmed Danish</v>
      </c>
      <c r="F166" s="10" t="str">
        <v>Industrials</v>
      </c>
      <c r="G166" s="9" t="str">
        <v>2010-03-04</v>
      </c>
      <c r="H166" s="15">
        <v>1050</v>
      </c>
    </row>
    <row r="167" spans="1:8" ht="72.75">
      <c r="A167" s="9" t="s">
        <v>354</v>
      </c>
      <c r="B167" s="10" t="s">
        <v>355</v>
      </c>
      <c r="C167" s="10" t="str">
        <v>Rental &amp; Leasing Services</v>
      </c>
      <c r="D167" s="10" t="str">
        <v>Theeb Rent A Car Company provides car rental services to individuals, governmental departments, and the private sector in the Kingdom of Saudi Arabia. The company offers long-term and short-term rental, cross border, limousine, and help on accident and road services, as well as cars for elders and special needs. It also sells used cars; and operates maintenance centers. The company offers its services through 51 car rental branches, 10 vehicle maintenance centers, 35 mobile workshops, and two used vehicle sales branches. Theeb Rent A Car Company was founded in 1991 and is headquartered in Riyadh, Saudi Arabia.</v>
      </c>
      <c r="E167" s="10" t="str">
        <v>Mr. Naif Mohammed-Ahmed-Abdullah Al-Theeb</v>
      </c>
      <c r="F167" s="10" t="str">
        <v>Industrials</v>
      </c>
      <c r="G167" s="9" t="str">
        <v>2022-05-23</v>
      </c>
      <c r="H167" s="15">
        <v>0</v>
      </c>
    </row>
    <row r="168" spans="1:8" ht="101.25">
      <c r="A168" s="9" t="s">
        <v>356</v>
      </c>
      <c r="B168" s="10" t="s">
        <v>357</v>
      </c>
      <c r="C168" s="10" t="str">
        <v>Rental &amp; Leasing Services</v>
      </c>
      <c r="D168" s="10" t="str">
        <v>Lumi Rental Company operates as a car rental and leasing company in Saudi Arabia. The company offers smart vehicle and motorcycle rental services; leasing solutions for corporate and government clients; and limousine services and customized transportation packages for events and occasions. It also engages in the sale, maintenance, and repair of motor vehicles; vehicle parts and accessories; sale of used vehicles; ground transportation of passengers in the cities and suburbs; rental of leisure and sports equipment; and rental of machinery and other equipment, as well as activities of tour operators. Lumi Rental Company was formerly known as Al Tayyar Rent a Car Limited and changed its name to Lumi Rental Company in 2019. The company was founded in 2007 and is based in Riyadh, Saudi Arabia. Lumi Rental Company operates as a subsidiary of Seera Holding Group.</v>
      </c>
      <c r="E168" s="10" t="str">
        <v>Mr. Syed Mohammed Azfar Shakeel</v>
      </c>
      <c r="F168" s="10" t="str">
        <v>Industrials</v>
      </c>
      <c r="G168" s="9" t="str">
        <v>2023-09-25</v>
      </c>
      <c r="H168" s="15">
        <v>1034</v>
      </c>
    </row>
    <row r="169" spans="1:8" ht="101.25">
      <c r="A169" s="9" t="s">
        <v>358</v>
      </c>
      <c r="B169" s="10" t="s">
        <v>359</v>
      </c>
      <c r="C169" s="10" t="str">
        <v>Integrated Freight &amp; Logistics</v>
      </c>
      <c r="D169" s="10" t="str">
        <v>SAL Saudi Logistics Services Company provides cargo handling and logistics services in the Kingdom of Saudi Arabia. It operates through Air Cargo Handling and Logistic Solutions segments. The company offers cargo handling services to air cargo carriers operating at the Kingdom's airports; and end to end logistic, customs clearance, warehousing, and inventory management services. Its services include ground transportation of goods, ground management and supervision services at airports, ground services, loading and unloading of air cargo aircraft, air cargo agency services, and air cargo handling of goods and mail. The company was founded in 1945 and is headquartered in Jeddah, Saudi Arabia. SAL Saudi Logistics Services Company operates as a subsidiary of Saudi Arabian Airlines Corporation.</v>
      </c>
      <c r="E169" s="10" t="str">
        <v>Mr. Omar Talal Hariri</v>
      </c>
      <c r="F169" s="10" t="str">
        <v>Industrials</v>
      </c>
      <c r="G169" s="9" t="str">
        <v>2023-11-01</v>
      </c>
      <c r="H169" s="15">
        <v>933</v>
      </c>
    </row>
    <row r="170" spans="1:8" ht="87">
      <c r="A170" s="9" t="s">
        <v>360</v>
      </c>
      <c r="B170" s="10" t="s">
        <v>361</v>
      </c>
      <c r="C170" s="10" t="str">
        <v>Publishing</v>
      </c>
      <c r="D170" s="10" t="str">
        <v>Saudi Printing and Packaging Co. provides various integrated printing services in the Kingdom of Saudi Arabia, the Middle East, and Northern Africa. It operates through Printing and Packaging segments. The company engages in printing newspapers, magazines, and books; and printing on plastics and commercial labels. It also manufactures and sells paper and plastic cups; bottles and closures; and plastic products and packaging materials. The company was formerly known as Al Madina Printing and Publishing Company and changed its name to Saudi Printing and Packaging Co. in 2007. Saudi Printing and Packaging Co. was founded in 1963 and is headquartered in Riyadh, the Kingdom of Saudi Arabia.</v>
      </c>
      <c r="E170" s="10" t="str">
        <v>Mr. Francis James Ferguson</v>
      </c>
      <c r="F170" s="10" t="str">
        <v>Communication Services</v>
      </c>
      <c r="G170" s="9" t="str">
        <v>2010-03-03</v>
      </c>
      <c r="H170" s="15">
        <v>800</v>
      </c>
    </row>
    <row r="171" spans="1:8" ht="87">
      <c r="A171" s="9" t="s">
        <v>362</v>
      </c>
      <c r="B171" s="10" t="s">
        <v>363</v>
      </c>
      <c r="C171" s="10" t="str">
        <v>Conglomerates</v>
      </c>
      <c r="D171" s="10" t="str">
        <v>Kingdom Holding Company is a private equity firm specializing in making investments in banking and financial services, real estate, luxury hotels and hotel management, digital services, e-commerce, investment funds, hospitality, aviation, petrochemicals, media and publishing, entertainment, healthcare including healthcare provision and healthcare management and consultancy, education, energy, manufacturing, consumer and retail, agriculture, social media, technology, and industrial sectors. The firm seeks to invest primarily in Saudi Arabia and developing markets within the Middle East and Africa but also invests internationally including the United States. Kingdom Holding Company was founded in 1980 and is based in Riyadh, Saudi Arabia.</v>
      </c>
      <c r="E171" s="10" t="str">
        <v>Engineer Talal Ibrahim Almaiman</v>
      </c>
      <c r="F171" s="10" t="str">
        <v>Industrials</v>
      </c>
      <c r="G171" s="9" t="str">
        <v>2010-03-04</v>
      </c>
      <c r="H171" s="15">
        <v>42</v>
      </c>
    </row>
    <row r="172" spans="1:8" ht="201.75">
      <c r="A172" s="9" t="s">
        <v>364</v>
      </c>
      <c r="B172" s="10" t="s">
        <v>365</v>
      </c>
      <c r="C172" s="10" t="str">
        <v>Education &amp; Training Services</v>
      </c>
      <c r="D172" s="10" t="str">
        <v>Al Khaleej Training and Education Company offers training services in the Kingdom of Saudi Arabia. The company's Computer segment offers advanced programming, networking, and computer solutions to individuals and corporates. Its Language segment provides training courses in English language. The company's Education Projects segment offers educational projects to universities and the Ministry of Education, as well as operates orientation years for Saudi universities. Its Financial and Management Training segment provides development courses, such as management, leadership, stock trading, and other courses to trainess. The company's Communication Centers segment provides management and operating services for customer service centers through telephone for companies and bodies. Its School segment operates private educational schools for boys/girls. The company also offers training solutions for women hairdressers, beauty salons staff, students, cosmetic consultants, nutritionists, and fitness specialists through Formul'A Academy. In addition, the company provides lifeboat and fast rescue boat training, as well as management training solutions through New Dimension center. Further, it offers manpower and human resources to call centers and customer care services. Additionally, the company is involved in the establishment and construction of schools and cafeterias; installation of networks; and provision of infrastructures, communication systems, operation and maintenance, and computer software, as well as call centers and technical support services. It also provides franchise rights to various brands. Al Khaleej Training and Education Company was founded in 1992 and is headquartered in Riyadh, the Kingdom of Saudi Arabia.</v>
      </c>
      <c r="E172" s="10" t="str">
        <v>Dr. Hatem  Bin Abdul Razzaq Al-Duraian</v>
      </c>
      <c r="F172" s="10" t="str">
        <v>Consumer Defensive</v>
      </c>
      <c r="G172" s="9" t="str">
        <v>2010-03-03</v>
      </c>
      <c r="H172" s="15">
        <v>1331</v>
      </c>
    </row>
    <row r="173" spans="1:8" ht="57.75">
      <c r="A173" s="9" t="s">
        <v>366</v>
      </c>
      <c r="B173" s="10" t="s">
        <v>367</v>
      </c>
      <c r="C173" s="10" t="str">
        <v>Education &amp; Training Services</v>
      </c>
      <c r="D173" s="10" t="str">
        <v>National Company for Learning and Education owns, establishes, and manages primary, elementary, and secondary schools in the Kingdom of Saudi Arabia. It operates Al-Rayyan, Al-Rawabi, Al-Nuzha, Cordoba school, Qassim school, AL Ghad school, Al Khwarizmi, Qairawan, and Doha Hills schools. The company invests in sports, entertainment, and sports clubs for students. National Company for Learning and Education was incorporated in 1958 and is headquartered in Riyadh, the Kingdom of Saudi Arabia.</v>
      </c>
      <c r="E173" s="10" t="str">
        <v>Mohammed  bin Khaled Al-Khudair</v>
      </c>
      <c r="F173" s="10" t="str">
        <v>Consumer Defensive</v>
      </c>
      <c r="G173" s="9" t="str">
        <v>2018-11-18</v>
      </c>
      <c r="H173" s="15">
        <v>2100</v>
      </c>
    </row>
    <row r="174" spans="1:8" ht="57.75">
      <c r="A174" s="9" t="s">
        <v>368</v>
      </c>
      <c r="B174" s="10" t="s">
        <v>369</v>
      </c>
      <c r="C174" s="10" t="str">
        <v>Education &amp; Training Services</v>
      </c>
      <c r="D174" s="10" t="str">
        <v>Ataa Educational Company engages in the establishment of national and international, kindergarten, primary, middle, and secondary schools for boys and girls in the Kingdom of Saudi Arabia. The company operates through four segments: Private Schools, International Schools, Indian Schools, and French Schools. It is also involved in the establishment, management, and operation and maintenance of training centers. The company was founded in 1992 and is headquartered in Riyadh, the Kingdom of Saudi Arabia.</v>
      </c>
      <c r="E174" s="10" t="str">
        <v>Dr. Fahd bin Abdulaziz Al-Tuwaijri</v>
      </c>
      <c r="F174" s="10" t="str">
        <v>Consumer Defensive</v>
      </c>
      <c r="G174" s="9" t="str">
        <v>2019-07-31</v>
      </c>
      <c r="H174" s="15">
        <v>0</v>
      </c>
    </row>
    <row r="175" spans="1:8" ht="87">
      <c r="A175" s="9" t="s">
        <v>370</v>
      </c>
      <c r="B175" s="10" t="s">
        <v>371</v>
      </c>
      <c r="C175" s="10" t="str">
        <v>Real Estate - Development</v>
      </c>
      <c r="D175" s="10" t="str">
        <v>Dar Al Arkan Real Estate Development Company, together with its subsidiaries, primarily engages in the development, sale, and lease of real estate projects in the Kingdom of Saudi Arabia. The company operates in two segments, Development Properties and Asset Management. It is involved in the acquisition, development, construction, management, operation, and maintenance of residential and commercial buildings, and public facilities. The company also engages in the purchase and sale, acquisition, and leasing of real estate investments; and purchase of land and general contracting activities. Dar Al Arkan Real Estate Development Company was founded in 1994 and is headquartered in Riyadh, the Kingdom of Saudi Arabia.</v>
      </c>
      <c r="E175" s="10" t="str">
        <v>Mr. Anand  Raheja</v>
      </c>
      <c r="F175" s="10" t="str">
        <v>Real Estate</v>
      </c>
      <c r="G175" s="9" t="str">
        <v>2010-03-04</v>
      </c>
      <c r="H175" s="15">
        <v>500</v>
      </c>
    </row>
    <row r="176" spans="1:8" ht="87">
      <c r="A176" s="9" t="s">
        <v>372</v>
      </c>
      <c r="B176" s="10" t="s">
        <v>373</v>
      </c>
      <c r="C176" s="10" t="str">
        <v>Real Estate - Development</v>
      </c>
      <c r="D176" s="10" t="str">
        <v>Knowledge Economic City Company, together with subsidiaries, engages in the development of the real estate, economic cities, and other development projects. The company operates through Real Estate Development and Investment segments. It undertakes infrastructure, telecommunication networks, electricity plants, and water treatment plant development projects, as well as other works related to developing economic cities in the Kingdom of Saudi Arabia. The company also owns the land parcel; and engages in the investing activities. Knowledge Economic City Company was incorporated in 2010 and is based in Medina, the Kingdom of Saudi Arabia.</v>
      </c>
      <c r="E176" s="10" t="str">
        <v>Mr. Mohammad Abdulhameed Almubarak</v>
      </c>
      <c r="F176" s="10" t="str">
        <v>Real Estate</v>
      </c>
      <c r="G176" s="9" t="str">
        <v>2010-08-11</v>
      </c>
      <c r="H176" s="15">
        <v>60</v>
      </c>
    </row>
    <row r="177" spans="1:8" ht="87">
      <c r="A177" s="9" t="s">
        <v>374</v>
      </c>
      <c r="B177" s="10" t="s">
        <v>375</v>
      </c>
      <c r="C177" s="10" t="str">
        <v>Real Estate - Development</v>
      </c>
      <c r="D177" s="10" t="str">
        <v>Alandalus Property Company engages in the commercial real estate investment and development activities in the Kingdom of Saudi Arabia. It constructs, owns, and manages centers, and commercial and residential complexes. The company is also involved in the general contracting of residential and commercial buildings, educational, recreational, health institutions, roads, dams, water and sewage project, electrical, and mechanical works. In addition, it engages in the leasing, maintenance, and operation of real estate properties, buildings, and commercial complexes, as well as ownership, development, and investment of lands and real estate properties. Alandalus Property Company was founded in 2006 and is headquartered in Riyadh, Saudi Arabia.</v>
      </c>
      <c r="E177" s="10" t="str">
        <v>Engineer Faisal Abdulrahman Al-Nasser</v>
      </c>
      <c r="F177" s="10" t="str">
        <v>Real Estate</v>
      </c>
      <c r="G177" s="9" t="str">
        <v>2016-01-12</v>
      </c>
      <c r="H177" s="15">
        <v>46</v>
      </c>
    </row>
    <row r="178" spans="1:8" ht="72.75">
      <c r="A178" s="9" t="s">
        <v>376</v>
      </c>
      <c r="B178" s="10" t="s">
        <v>377</v>
      </c>
      <c r="C178" s="10" t="str">
        <v>Real Estate - Services</v>
      </c>
      <c r="D178" s="10" t="str">
        <v>Arabian Centres Company develops, owns, and operates contemporary lifestyle centers in the Kingdom of Saudi Arabia. It operates a portfolio of 23 lifestyle centers. The company also builds, leases, and sells buildings; and engages in the construction of commercial buildings, including demolition, repair, excavation, and maintenance works. In addition, it is involved in the maintenance and operation of commercial centers, tourist resorts, hotels, and restaurants; and managing and operating temporary and permanent exhibitions, compounds, and hospitals. The company was founded in 2002 and is based in Riyadh, Saudi Arabia.</v>
      </c>
      <c r="E178" s="10" t="str">
        <v>Ms. Alison  Rehill-Erguven</v>
      </c>
      <c r="F178" s="10" t="str">
        <v>Real Estate</v>
      </c>
      <c r="G178" s="9" t="str">
        <v>2019-05-22</v>
      </c>
      <c r="H178" s="15">
        <v>0</v>
      </c>
    </row>
    <row r="179" spans="1:8" ht="144.75">
      <c r="A179" s="9" t="s">
        <v>378</v>
      </c>
      <c r="B179" s="10" t="s">
        <v>379</v>
      </c>
      <c r="C179" s="10" t="str">
        <v>Real Estate - Diversified</v>
      </c>
      <c r="D179" s="10" t="str">
        <v>Retal Urban Development Company engages in the construction, development, sale, rental, brokerage, management, and maintenance of real estate properties in the Kingdom of Saudi Arabia. Its portfolio includes residential and non-residential buildings, including schools, hospitals, hotels, restaurants, central markets, residential compounds, and commercial and industrial complexes. The company also engages in the provision of general contracting services for residential, commercial, public, educational, recreational, medical, airport, and precast buildings; and construction of roads, dams, tunnels, sewerage, air conditioning, and refrigeration projects, as well as electrical, mechanical, digging, and renovating related works. In addition, it is involved in the management and operation of factories, shopping malls, industrial, and infrastructure construction projects; operation and maintenance of buildings, gardens, parks, and sports facilities; and purchase, sale, and subdivision of land and investment properties; and general cleaning activities. The company was founded in 2012 and is headquartered in Al-Khobar, Saudi Arabia. Retal Urban Development Company is a subsidiary of Al Fozan Holding Company.</v>
      </c>
      <c r="E179" s="10" t="str">
        <v>Mr. Abdullah bin Faisal bin Abdulaziz Al-Braikan</v>
      </c>
      <c r="F179" s="10" t="str">
        <v>Real Estate</v>
      </c>
      <c r="G179" s="9" t="str">
        <v>2022-07-03</v>
      </c>
      <c r="H179" s="15">
        <v>1073</v>
      </c>
    </row>
    <row r="180" spans="1:8" ht="87">
      <c r="A180" s="9" t="s">
        <v>380</v>
      </c>
      <c r="B180" s="10" t="s">
        <v>381</v>
      </c>
      <c r="C180" s="10" t="str">
        <v>Real Estate - Development</v>
      </c>
      <c r="D180" s="10" t="str">
        <v>Sumou Real Estate Company, together with its subsidiaries, engages in the construction of residential and non-residential properties in Saudi Arabia. The company operates through Real Estate Project Development; Real Estate Project Management; and Investments. It constructs schools, hospitals, hotels, airports, and prefabricated building on sites; renovates residential and non-residential buildings; and purchases and sells land and real estate properties. The company also acts as a sales agent in food and beverages. The company was founded in 2007 and is headquartered in Al Khobar, Saudi Arabia. Sumou Real Estate Company is a subsidiary of Sumou Holding Company.</v>
      </c>
      <c r="E180" s="10" t="str">
        <v>Mr. Jarallah bin Mohammed Al Amrah</v>
      </c>
      <c r="F180" s="10" t="str">
        <v>Real Estate</v>
      </c>
      <c r="G180" s="9" t="str">
        <v>2021-07-01</v>
      </c>
      <c r="H180" s="15">
        <v>0</v>
      </c>
    </row>
    <row r="181" spans="1:8" ht="43.5">
      <c r="A181" s="9" t="s">
        <v>382</v>
      </c>
      <c r="B181" s="10" t="s">
        <v>383</v>
      </c>
      <c r="C181" s="10" t="str">
        <v>Real Estate - General</v>
      </c>
      <c r="D181" s="10" t="str">
        <v>Banan Real Estate Company owns and leases residential and non-residential properties in Saudi Arabia. It operates and manages hotel apartments; manages real estate on commission basis; and provides real estate registration services. The company was incorporated in 2005 and is based in Riyadh, Saudi Arabia.</v>
      </c>
      <c r="E181" s="10" t="str">
        <v>Mr. Majed Bin Abdullah Mohammed Al Naser</v>
      </c>
      <c r="F181" s="10" t="str">
        <v>Real Estate</v>
      </c>
      <c r="G181" s="9" t="str">
        <v>2024-12-01</v>
      </c>
      <c r="H181" s="15">
        <v>11</v>
      </c>
    </row>
    <row r="182" spans="1:8">
      <c r="A182" s="9" t="s">
        <v>384</v>
      </c>
      <c r="B182" s="10" t="s">
        <v>385</v>
      </c>
      <c r="C182" s="10" t="str">
        <v>REIT - Diversified</v>
      </c>
      <c r="D182" s="10" t="str">
        <v>Riyad REIT specializes in real estate investing.</v>
      </c>
      <c r="E182" s="10" t="str">
        <v/>
      </c>
      <c r="F182" s="10" t="str">
        <v>Real Estate</v>
      </c>
      <c r="G182" s="9" t="str">
        <v>2016-11-13</v>
      </c>
      <c r="H182" s="15">
        <v>200</v>
      </c>
    </row>
    <row r="183" spans="1:8" ht="57.75">
      <c r="A183" s="9" t="s">
        <v>386</v>
      </c>
      <c r="B183" s="10" t="s">
        <v>387</v>
      </c>
      <c r="C183" s="10" t="str">
        <v>Financial - Capital Markets</v>
      </c>
      <c r="D183" s="10" t="str">
        <v>Al - Jazira Mawten REIT Fund is a real estate investment trust managed by Al Jazira Capital Company, Asset Management Arm. The firm invests real estate markets of Saudi Arabia. It invests in income-generating property developments. The firm investments are mainly focused on the Jeddah-based Al-Khumra warehouses, which are wholly owned by AlJazira Mawten real estate income fund. Al - Jazira Mawten REIT Fund is based in Saudi Arabia.</v>
      </c>
      <c r="E183" s="10" t="str">
        <v/>
      </c>
      <c r="F183" s="10" t="str">
        <v>Financial Services</v>
      </c>
      <c r="G183" s="9" t="str">
        <v>2017-02-15</v>
      </c>
      <c r="H183" s="15">
        <v>0</v>
      </c>
    </row>
    <row r="184" spans="1:8" ht="245.25">
      <c r="A184" s="9" t="s">
        <v>388</v>
      </c>
      <c r="B184" s="10" t="s">
        <v>389</v>
      </c>
      <c r="C184" s="10" t="str">
        <v>REIT - Hotel &amp; Motel</v>
      </c>
      <c r="D184" s="10" t="str">
        <v>Jadwa REIT AL Haramain Fund is a closed ended Shariah compliant real estate investment traded fund. The REIT invests primarily in real estate assets in the Holy cities of Makkah Al Mukarramah and Al Madinah Al Munarawah. The REIT operates in accordance with Real Estate Investment Funds Regulations and REIT Funds Instructions issued by the CMA. The REIT is listed on Tadawul and its units trades in accordance with Tadawul rules and regulations. At inception, the REIT size is 66,000,000 units at SAR10 per unit and has a term of 99 years extendable at the discretion of the Fund Manager after obtaining CMA approval. The primary objective of the REIT is to provide its investors with regular income by investing in income generating real estate assets. The fund expect to distribute twice a year an annual cash dividends of no less than 90% pf the REIT''s net profit, not including capital gains from selling real estate assets and other investments which may be reinvested in additional assets or in the maintenance and renovation of the fund''s properties. The REIT is managed by Jadwa Investment Company, a closed joint stock company pursuant to the laws and regulations of the Kingdom of Saudi Arabia, and licensed to operate as an Authorized Person under the Authorized Person Regulations issued by the Board of the CMA pursuant Resolution No. 1-83-2005 dated 21/05/1426H (corresponding to 28/06/2005G) under license number 06034-37 dated 13/02/1428H (corresponding to 03/03/2007G). Jadwa Investment is a full-fledged Shariah-compliant investment bank headquartered in Riyadh, Saudi Arabia, that offers asset management, advisory, corporate finance, brokerage and custody services. The investment team at Jadwa Investment comprises experienced professionals from the asset management and investment banking industry. The REIT is in compliance with Shariah guidelines stipulated by the Shariah Board of Jadwa Investment Company. The Shariah Board is chaired by H.E. Sheikh Dr. Abdulla Al Mutlaq and has the following members: Sheikh Dr. Muhammad Ali bin Ibrahim Al Qari bin Eid, Sheikh Bader Abdulaziz Al Omar and Sheikh Ahmed Abdulrahman Al Gaidy.</v>
      </c>
      <c r="E184" s="10" t="str">
        <v/>
      </c>
      <c r="F184" s="10" t="str">
        <v>Real Estate</v>
      </c>
      <c r="G184" s="9" t="str">
        <v>2021-09-30</v>
      </c>
      <c r="H184" s="15">
        <v>116</v>
      </c>
    </row>
    <row r="185" spans="1:8" ht="115.5">
      <c r="A185" s="9" t="s">
        <v>390</v>
      </c>
      <c r="B185" s="10" t="s">
        <v>391</v>
      </c>
      <c r="C185" s="10" t="str">
        <v>REIT - Diversified</v>
      </c>
      <c r="D185" s="10" t="str">
        <v>Taleem REIT is a closed ended real estate investment traded fund that aims to invest in developed real estate properties, generating periodical income and distributing a minimum 90 percent of net income annually as dividends. investing in or acquiring real estate assets that are linked to the educational or training sector. The fund is managed by Saudi Fransi Capital, the company is licensed and regulated by the Capital Market Authority license No 1115337. The Shari ah Board of the fund manager has reviewed and approved funds terms and conditions. The Shari ah Board includes the following members, Sheikh Abdullah Bin Suleiman Al-Manea, Dr. Mohammed Ali El-Gari and Dr. Abdulsattar Abu Ghuddah. Funds Term and Conditions was issued in 12-08-1438H corresponding to 08-05-2017G The fund size at inception is 28,500,000 units at unit initial offering price 10SR. Evaluators, ValuStrat and Olaat Development Co. LTD. Custodian, KASB Capital</v>
      </c>
      <c r="E185" s="10" t="str">
        <v/>
      </c>
      <c r="F185" s="10" t="str">
        <v>Real Estate</v>
      </c>
      <c r="G185" s="9" t="str">
        <v>2017-07-19</v>
      </c>
      <c r="H185" s="15">
        <v>236</v>
      </c>
    </row>
    <row r="186" spans="1:8" ht="57.75">
      <c r="A186" s="9" t="s">
        <v>392</v>
      </c>
      <c r="B186" s="10" t="s">
        <v>393</v>
      </c>
      <c r="C186" s="10" t="str">
        <v>REIT - Diversified</v>
      </c>
      <c r="D186" s="10" t="str">
        <v>1 - Objectives of the Fund : The Fund aims to invest in income generating real estate assets, whereby at least 90% of the net profit of the Fund is distributed to the unit holders on an annual basis after the Fund Manager receives the rental returns on the real estate assets. 2 - Fund Manager : Osool &amp; Bakheet Investment Company. 3 - Details of the Sharia Review : No Shariah Committee. 4 - Fund''s founding price:10 SAR. 5 - Names of the Fund''s Evaluators ; White Cubes-Tathmeen. 6 - Name of Custodian : Albilad Capital</v>
      </c>
      <c r="E186" s="10" t="str">
        <v>Mr. Ziyad  Al-Raqeeb</v>
      </c>
      <c r="F186" s="10" t="str">
        <v>Real Estate</v>
      </c>
      <c r="G186" s="9" t="str">
        <v>2017-08-23</v>
      </c>
      <c r="H186" s="15">
        <v>44</v>
      </c>
    </row>
    <row r="187" spans="1:8" ht="130.5">
      <c r="A187" s="9" t="s">
        <v>394</v>
      </c>
      <c r="B187" s="10" t="s">
        <v>395</v>
      </c>
      <c r="C187" s="10" t="str">
        <v>REIT - Diversified</v>
      </c>
      <c r="D187" s="10" t="str">
        <v>Musharaka REIT Fund is a closed real estate investment fund that is closed and in compliance with Islamic Sharia regulations and standards. The Funds Sharia advisor reviews the terms and conditions of the fund and all the funds activities periodically to ensure that they comply with the approved Sharia standards. Musharaka REIT Fund was established in the Kingdom of Saudi Arabia in accordance with the Real Estate Investment Funds Regulations and the Instructions for real estate investment trusts in circulation. The funds main investment objective is to invest in structurally developed real estate assets that are leasable and to achieve periodic leasing income. The fund may invest its assets secondary in real estate development projects, provided that (A) The funds assets invested in developed real estate assets that generate periodic income are not less than 75 percent (b) The fund does not invest in white lands. The fund started operating with five properties, at a value of 880 million Saudi riyals, the number of real estate assets that the fund invests in has doubled, and the funds assets have exceeded one billion Saudi riyals.</v>
      </c>
      <c r="E187" s="10" t="str">
        <v>Mr. Ibrahim Fahad Alassaf</v>
      </c>
      <c r="F187" s="10" t="str">
        <v>Real Estate</v>
      </c>
      <c r="G187" s="9" t="str">
        <v>2017-10-01</v>
      </c>
      <c r="H187" s="15">
        <v>0</v>
      </c>
    </row>
    <row r="188" spans="1:8" ht="43.5">
      <c r="A188" s="9" t="s">
        <v>396</v>
      </c>
      <c r="B188" s="10" t="s">
        <v>397</v>
      </c>
      <c r="C188" s="10" t="str">
        <v>REIT - Diversified</v>
      </c>
      <c r="D188" s="10" t="str">
        <v>Mulkia Gulf Real Estate REIT is a Shariah compliant real estate investment trust externally managed by Mulkia Investment Company. It invests in real estate markets of Saudi Arabia. The firm primarily invests in income generating real estates, which are under four specific real estate assets in major cities within Saudi Arabia. Mulkia Gulf Real Estate REIT Fund is based in Saudi Arabia.</v>
      </c>
      <c r="E188" s="10" t="str">
        <v>Mr. Omar bin Abdulkarim Alothaim C.F.A.</v>
      </c>
      <c r="F188" s="10" t="str">
        <v>Real Estate</v>
      </c>
      <c r="G188" s="9" t="str">
        <v>2018-03-14</v>
      </c>
      <c r="H188" s="15">
        <v>0</v>
      </c>
    </row>
    <row r="189" spans="1:8" ht="201.75">
      <c r="A189" s="9" t="s">
        <v>398</v>
      </c>
      <c r="B189" s="10" t="s">
        <v>399</v>
      </c>
      <c r="C189" s="10" t="str">
        <v>REIT - Diversified</v>
      </c>
      <c r="D189" s="10" t="str">
        <v>SICO Saudi REIT Fund is a closed-ended Shari ah-compliant real estate investment traded fund. The REIT operates in accordance with Real Estate Investment Funds Regulations and REIT Instructions issued by the CMA. The main objective of the Fund is to provide current income to investors by investing in real estate assets that have been developed with income generating and investment development by investing at least 55% of the total value of the Funds assets according to the latest audited financial statements in Makkah and Madinah, And 45% in income-producing real estate assets in Saudi Arabia (excluding Makkah and Madinah). The fund invests mainly in real estate in Saudi Arabia. However, the Fund may invest in real estate outside Saudi Arabia for no more than 25% of the total value of the Funds assets. As the fund will invest primarily in developed and ready-to-use real estate assets, it may also invest in viable real estate development projects with the aim of increasing the value of the unit provided that the fund does not invest in white land. The Fund is also entitled to invest in the renovation and redevelopment of existing properties, property repurchase agreements, usufruct, Islamic deposits, The units of investment funds licensed by the CMA, the shares of real estate companies that comply with the rules of Islamic Sharia and listed in Tadawul and no more than 25% of the total value of the assets of the Fund. The Fund Manager intends to distribute an annual cash dividend of at least 90% of the net profit of the Fund twice a year in January and July of each calendar year, excluding capital gains from the sale of real estate assets and other investments that may be reinvested in other properties as determined by Board of Directors of the Fund.</v>
      </c>
      <c r="E189" s="10" t="str">
        <v>Mr. Mishal Ali Mohamed Alhellow</v>
      </c>
      <c r="F189" s="10" t="str">
        <v>Real Estate</v>
      </c>
      <c r="G189" s="9" t="str">
        <v>2018-01-23</v>
      </c>
      <c r="H189" s="15">
        <v>33</v>
      </c>
    </row>
    <row r="190" spans="1:8" ht="87">
      <c r="A190" s="9" t="s">
        <v>400</v>
      </c>
      <c r="B190" s="10" t="s">
        <v>401</v>
      </c>
      <c r="C190" s="10" t="str">
        <v>REIT - Diversified</v>
      </c>
      <c r="D190" s="10" t="str">
        <v>To provide periodic rental income and achieve growth in total assets value for unitholders by investing in developed ready to use income generating real estate assets, and distributing at least 90% of net profits twice a year in the months of March and September. The fund is a Shariah-compliant as approved by the assigned shariah board, and managed by SNB Capital a closed joint stock company organized and existing under the laws of the Kingdom of Saudi Arabia with Commercial Registration No. 1010231474. The fund manager appointed AlBilad Capital as a fund custodian and both ValuStrat and Knight Frank as independent valuators to value the fund assets.</v>
      </c>
      <c r="E190" s="10" t="str">
        <v/>
      </c>
      <c r="F190" s="10" t="str">
        <v>Real Estate</v>
      </c>
      <c r="G190" s="9" t="str">
        <v>2018-01-21</v>
      </c>
      <c r="H190" s="15">
        <v>0</v>
      </c>
    </row>
    <row r="191" spans="1:8" ht="101.25">
      <c r="A191" s="9" t="s">
        <v>402</v>
      </c>
      <c r="B191" s="10" t="s">
        <v>403</v>
      </c>
      <c r="C191" s="10" t="str">
        <v>REIT - Diversified</v>
      </c>
      <c r="D191" s="10" t="str">
        <v>Derayah REIT is a Shariah compliant closed-ended real estate investment traded fund (the Fund). The Fund aims to generate income on investors capital through investing in income-generating real estate assets in accordance with the strategy set out in the Fund terms &amp; conditions and the Capital Market Authority regulations. The current portfolio of the Fund consists of twenty seven (27) income-generating real estate assets distributed across 6 different cities and 9 real estate sectors in Saudi Arabia. Derayah REIT total assets value is SR1,779,811,176 as of 31/12/2020 (the numbers are unaudited) and it distributes quarterly dividends of no less than ninety percent (90%) of net profit to Unit-holders. The Fund is managed in accordance with the Real Estate Investment Funds Regulations and the Real Estate Investment Traded Funds Instructions issued by the Capital Market Authority.</v>
      </c>
      <c r="E191" s="10" t="str">
        <v/>
      </c>
      <c r="F191" s="10" t="str">
        <v>Real Estate</v>
      </c>
      <c r="G191" s="9" t="str">
        <v>2018-03-26</v>
      </c>
      <c r="H191" s="15">
        <v>0</v>
      </c>
    </row>
    <row r="192" spans="1:8" ht="174">
      <c r="A192" s="9" t="s">
        <v>404</v>
      </c>
      <c r="B192" s="10" t="s">
        <v>405</v>
      </c>
      <c r="C192" s="10" t="str">
        <v>REIT - Diversified</v>
      </c>
      <c r="D192" s="10" t="str">
        <v>Al Rajhi REIT Fund (Al Rajhi REIT) is a closed-ended Shariah-compliant real estate investment traded fund the offering of the units in Al Rajhi REIT has been approved by the Saudi Arabian Capital Market Authority on 30/3/1439H (corresponding to 18/12/2017G). The Al Rajhi REIT operates in accordance with Real Estate Investment Funds Regulations and REIT Instructions issued by the CMA. Al Rajhi REIT is listed on Tadawul and units of the Al Rajhi REIT shall be on traded on the Tadawul in accordance with its rules and regulations. The Initial Capital of the Al Rajhi REIT was SAR 1,222,006,090 divided into 122,200,609 units with inception price of SAR 10 per unit. Further in 4Q 2019, it went through total asset value increase process and issued 39,656,248 units at SAR 8.8 per unit. Thereby as of now, total issued units stands at 161,856,857. Al Rajhi REIT has a term of 99 years, which is extendable in the discretion of the Fund Manager with the prior approval of the Fund Board and CMA. Investment Objectives and Strategy: The investment objective of the Al Rajhi REIT is to invest in income generating real estate assets and to distribute to investors an annual cash dividend of no less than 90% of the REIT s net income during the period of the Fund on semi-annual basis at the end of each month of February and August of each calendar year. The said profits are distributed except capital gains arising from the sale of real estate assets which are reinvested in additional assets to serve the interests of the unit holders. The Fund currently invests in 18 properties and will distribute the dividends.</v>
      </c>
      <c r="E192" s="10" t="str">
        <v/>
      </c>
      <c r="F192" s="10" t="str">
        <v>Real Estate</v>
      </c>
      <c r="G192" s="9" t="str">
        <v>2018-03-20</v>
      </c>
      <c r="H192" s="15">
        <v>0</v>
      </c>
    </row>
    <row r="193" spans="1:8" ht="288.75">
      <c r="A193" s="9" t="s">
        <v>406</v>
      </c>
      <c r="B193" s="10" t="s">
        <v>407</v>
      </c>
      <c r="C193" s="10" t="str">
        <v>REIT - Residential</v>
      </c>
      <c r="D193" s="10" t="str">
        <v>Jadwa REIT Saudi Fund is a closed ended Shariah compliant real estate investment traded fund. The REIT invests primarily in real estate assets that located within the Kingdom main cities; while ensuring a diversified assets class exposure. The REIT operates in accordance with Real Estate Investment Funds Regulations and REIT Funds Instructions issued by the CMA. The REIT is listed on Tadawul and its units trades in accordance with Tadawul rules and regulations. At inception, the REIT size is SAR 1,580,000,000 and has a term of 99 years extendable at the discretion of the Fund Manager after obtaining CMA approval. The primary objective of the REIT is to provide its investors with regular income by investing in income generating real estate assets. The fund expect to distribute -four times a year- an annual cash dividends of no less than 90% of the REIT net profit, not including capital gains from selling real estate assets and other investments which may be reinvested in additional assets or in the maintenance and renovation of the fund properties. The REIT is managed by Jadwa Investment Company, a closed joint stock company pursuant to the laws and regulations of the Kingdom of Saudi Arabia, and licensed to operate as an (Authorized Person) under the Authorized Person Regulations issued by the Board of the CMA pursuant Resolution No. 1-83-2005 dated 21/05/1426H (corresponding to 28/06/2005G) under license number 06034-37 dated 13/02/1428H (corresponding to 03/03/2007G). Jadwa Investment is a full-fledged Shariah-compliant investment bank headquartered in Riyadh, Saudi Arabia, that offers asset management, advisory, corporate finance, brokerage and custody services. The investment team at Jadwa Investment comprises experienced professionals from the asset management and investment banking industry. The REIT is in compliance with Shariah guidelines stipulated by the Shariah Board of Jadwa Investment Company. The Shariah Board is chaired by H.E. Sheikh Dr. Abdulla Al Mutlaq and has the following members: Sheikh Dr. Muhammad Ali bin Ibrahim Al Qari bin Eid, Sheikh Bader Abdulaziz Al Omar and Sheikh Ahmed Abdulrahman Al Gaidy. REIT Terms &amp; Conditions was issued in 07/04/1439H corresponding to 25/12/2017G. Unit Initial Offering Price is 10SR. The REIT initial real estate assets were valued by three independent valuators licensed by Saudi Authority for Accredited Valuers namely: ValuStrat and WhiteCube. Custodian: AlBilad Investment Company.</v>
      </c>
      <c r="E193" s="10" t="str">
        <v/>
      </c>
      <c r="F193" s="10" t="str">
        <v>Real Estate</v>
      </c>
      <c r="G193" s="9" t="str">
        <v>2018-02-11</v>
      </c>
      <c r="H193" s="15">
        <v>116</v>
      </c>
    </row>
    <row r="194" spans="1:8" ht="29.25">
      <c r="A194" s="9" t="s">
        <v>408</v>
      </c>
      <c r="B194" s="10" t="s">
        <v>409</v>
      </c>
      <c r="C194" s="10" t="str">
        <v>REIT - Diversified</v>
      </c>
      <c r="D194" s="10" t="str">
        <v>SEDCO Capital REIT is a Shariah-compliant real estate investment traded fund externally managed by SEDCO Capital. it invests in single-tenant and multiple-tenant properties across Saudi Arabia. SEDCO Capital REIT is based in Saudi Arabia.</v>
      </c>
      <c r="E194" s="10" t="str">
        <v/>
      </c>
      <c r="F194" s="10" t="str">
        <v>Real Estate</v>
      </c>
      <c r="G194" s="9" t="str">
        <v>2018-05-01</v>
      </c>
      <c r="H194" s="15">
        <v>0</v>
      </c>
    </row>
    <row r="195" spans="1:8" ht="57.75">
      <c r="A195" s="9" t="s">
        <v>410</v>
      </c>
      <c r="B195" s="10" t="s">
        <v>411</v>
      </c>
      <c r="C195" s="10" t="str">
        <v>REIT - Retail</v>
      </c>
      <c r="D195" s="10" t="str">
        <v>The Fund aim to invest in Real Estate assets within the Kingdom of Saudi Arabia and distribute at least 90% of the Fund''s net profit annually to the Unitholders. The fund may invest in under construction assets bearing that at least 75% of the Fund''s total assets value must be invested in developed Real Estate qualified to generate periodic rental income. Further, the Fund will not invest in vacant Lands.</v>
      </c>
      <c r="E195" s="10" t="str">
        <v/>
      </c>
      <c r="F195" s="10" t="str">
        <v>Real Estate</v>
      </c>
      <c r="G195" s="9" t="str">
        <v>2018-08-06</v>
      </c>
      <c r="H195" s="15">
        <v>0</v>
      </c>
    </row>
    <row r="196" spans="1:8" ht="144.75">
      <c r="A196" s="9" t="s">
        <v>412</v>
      </c>
      <c r="B196" s="10" t="s">
        <v>413</v>
      </c>
      <c r="C196" s="10" t="str">
        <v>REIT - Diversified</v>
      </c>
      <c r="D196" s="10" t="str">
        <v>Middle East Financial Investment Company operates as a financial services company in the Kingdom of Saudi Arabia. It operates through Corporate; Asset management; Real Estate; and Private Equity and Investment Banking segments. The company provides wealth management and strategic advisory services, as well as business insights. It also manages various investments comprising public equity, fixed income, and money market investments; and offers open end Shariah compliant mutual funds, and open funds, as well as discretionary portfolio management product suite. In addition, the company provides financial advisory services for various equity transactions, including initial public offerings, right issues, mergers and acquisitions, and private placements; and private equity funds. Further, it offers services and solutions in the field of real estate investments across various segments, such as residential, retail, office, and hospitality and student accommodation; and corporate finance and advisory, and custody services. The company serves high net worth and other individuals, corporates, and institutions. Middle East Financial Investment Company was incorporated in 2007 and is based in Riyadh, the Kingdom of Saudi Arabia.</v>
      </c>
      <c r="E196" s="10" t="str">
        <v>Mr. Ibrahim A. Al Hedaithy</v>
      </c>
      <c r="F196" s="10" t="str">
        <v>Real Estate</v>
      </c>
      <c r="G196" s="9" t="str">
        <v>2021-09-30</v>
      </c>
      <c r="H196" s="15">
        <v>0</v>
      </c>
    </row>
    <row r="197" spans="1:8" ht="115.5">
      <c r="A197" s="9" t="s">
        <v>414</v>
      </c>
      <c r="B197" s="10" t="s">
        <v>415</v>
      </c>
      <c r="C197" s="10" t="str">
        <v>REIT - Diversified</v>
      </c>
      <c r="D197" s="10" t="str">
        <v>BONYAN REIT IS A CLOSED-END REAL ESTATE INVESTMENT TRADED FUND (REIT) MANAGED BY SAUDI FRANSI CAPITAL AND LISTED IN THE SAUDI STOCK EXCHANGE (TADAWUL). THE FUND IS COMPLIANT WITH SHARIAH BOARD PRINCIPALS, ESTABLISHED IN SAUDI ARABIA AND ADHERES TO THE REAL ESTATE INVESTMENT FUNDS REGULATIONS AND REAL ESTATE INVESTMENT TRADED FUNDS INSTRUCTION IMPOSED BY THE CAPITAL MARKET AUTHORITY CMA. THE FUND AIMS TO INVEST IN REAL ESTATE ASSETS QUALIFIED TO GENERATE PERIODIC RENTAL INCOME. THE FUND WILL DISTRIBUTE AT LEAST 90 PERCENT OF THE FUNDS NET PROFIT SEMI-ANNUALLY TO UNITHOLDERS.INCEPTION WILL BE ON 4-07-1439 H CORRESPONDING TO 21- 03 -2018MWITH A PRICE OF SAR 10. KNIGHT FRANK VALUSTRAT AND SAUDI ASSET VALUATION COMPANY WERE ASSIGNED AS VALUATORS AND ALBILAD CAPITAL AS A CUSTODIAN TO THE FUND.</v>
      </c>
      <c r="E197" s="10" t="str">
        <v/>
      </c>
      <c r="F197" s="10" t="str">
        <v>Real Estate</v>
      </c>
      <c r="G197" s="9" t="str">
        <v>2018-07-25</v>
      </c>
      <c r="H197" s="15">
        <v>0</v>
      </c>
    </row>
    <row r="198" spans="1:8" ht="144.75">
      <c r="A198" s="9" t="s">
        <v>416</v>
      </c>
      <c r="B198" s="10" t="s">
        <v>417</v>
      </c>
      <c r="C198" s="10" t="str">
        <v>REIT - Diversified</v>
      </c>
      <c r="D198" s="10" t="str">
        <v>Alkhabeer REIT is a closed ended Sharia compliant real estate investment traded fund established on 16.12.2018G under the applicable laws and regulations of the Kingdom of Saudi Arabia. The Fund is subject to Capital Market Authority CMA regulations and instructions. Its total capital is SAR 664,423,860 with term of 99 years starting as of the date of listing of the Units on the Saudi Securities Exchange Tadawul. The Unit price at inception is SAR 10. The Fund''''s main investment objective is to generate rental income yield and periodic cash distributions of not less than 90 percent of the Funds annual net profits, by investing not less than 75 percent of the Funds total assets, according to its last audited financial statements, in income generating real estate assets in the Kingdom of Saudi Arabia excluding Makkah and Medina. The Fund Manager is Alkhabeer Capital, a Saudi closed joint stock company registered in the commercial registration of the Kingdom of Saudi Arabia under no. 4030177445. It is a CMA authorized person, License No. 37,07074. The Fund is subject to the Sharia Boards guidelines in its investments and transactions. The Fund''''s assets were valued by Intimaa Advanced Company and White Cubes Company. The Fund''''s Custodian is Alinma Investment Company.</v>
      </c>
      <c r="E198" s="10" t="str">
        <v>Mr. Ahmed Saud Hamzah Ghouth</v>
      </c>
      <c r="F198" s="10" t="str">
        <v>Real Estate</v>
      </c>
      <c r="G198" s="9" t="str">
        <v>2021-09-30</v>
      </c>
      <c r="H198" s="15">
        <v>0</v>
      </c>
    </row>
    <row r="199" spans="1:8" ht="72.75">
      <c r="A199" s="9" t="s">
        <v>418</v>
      </c>
      <c r="B199" s="10" t="s">
        <v>419</v>
      </c>
      <c r="C199" s="10" t="str">
        <v>REIT - Hotel &amp; Motel</v>
      </c>
      <c r="D199" s="10" t="str">
        <v>The investment objective of the Fund is to achieve continuous and growthable cash dividends for unitholders and to develop the Fund''s assets through direct investment in structurally developed and income-generating real estate. The Fund intends to focus heavily on the hotel sector, hospitality and tourist accommodation in its investments. The Fund may invest partially in real estate development projects, provided that the assets of the Fund invested in real estate developed for construction development and capable of realizing periodic rental income are not less than (75%).</v>
      </c>
      <c r="E199" s="10" t="str">
        <v/>
      </c>
      <c r="F199" s="10" t="str">
        <v>Real Estate</v>
      </c>
      <c r="G199" s="9" t="str">
        <v>2023-02-01</v>
      </c>
      <c r="H199" s="15">
        <v>0</v>
      </c>
    </row>
    <row r="200" spans="1:8" ht="29.25">
      <c r="A200" s="9" t="s">
        <v>420</v>
      </c>
      <c r="B200" s="10" t="s">
        <v>421</v>
      </c>
      <c r="C200" s="10" t="str">
        <v>REIT - Diversified</v>
      </c>
      <c r="D200" s="10" t="str">
        <v>Alistithmar AREIC Diversified REIT Fund operates as a real estate investment trust. The company is headquartered in Riyadh, Saudi Arabia.</v>
      </c>
      <c r="E200" s="10" t="str">
        <v>khaled Abdel Aziz Al-Rayes</v>
      </c>
      <c r="F200" s="10" t="str">
        <v>Real Estate</v>
      </c>
      <c r="G200" s="9" t="str">
        <v>2024-09-04</v>
      </c>
      <c r="H200" s="15">
        <v>0</v>
      </c>
    </row>
    <row r="201" spans="1:8" ht="43.5">
      <c r="A201" s="9" t="s">
        <v>422</v>
      </c>
      <c r="B201" s="10" t="s">
        <v>423</v>
      </c>
      <c r="C201" s="10" t="str">
        <v>Asset Management - Income</v>
      </c>
      <c r="D201" s="10" t="str">
        <v>Alkhabeer Income Fund, a closed-ended traded fund regulated by the Capital Market Authority, The primary objective of the Fund is to generate periodic income for the investors by investing in various Sharia compliant income generating assets such as Sukuk, Trade Finance, Leasing, Income Funds and Murabaha.</v>
      </c>
      <c r="E201" s="10" t="str">
        <v/>
      </c>
      <c r="F201" s="10" t="str">
        <v>Financial Services</v>
      </c>
      <c r="G201" s="9" t="str">
        <v>2022-08-23</v>
      </c>
      <c r="H201" s="15">
        <v>0</v>
      </c>
    </row>
    <row r="202" spans="1:8" ht="159">
      <c r="A202" s="9" t="s">
        <v>424</v>
      </c>
      <c r="B202" s="10" t="s">
        <v>425</v>
      </c>
      <c r="C202" s="10" t="str">
        <v>Asset Management</v>
      </c>
      <c r="D202" s="10" t="str">
        <v>Listed global and local equities, IPO and share capital increases of listed companies, non-listed companies in the pre-IPO stage by subscribing in private placements, public and private equity funds, index funds and money market funds, cash liquidity and Murabaha transactions, Alkhabeer global equity index: is an index especially created for the fund in collaboration with the index service provider, who will calculate the valuations of the companies that are included in the index, and will manage the index on behalf of the fund. The index includes companies which are diversified by sector and size in the largest global capital markets, as well as the largest leading companies in the kingdom of Saudi Arabia. The companies will be filtered based on a market value exceeding us $ 100 million, and a trade value exceeding US dollar 1 million per day. The index includes 160 global family companies compliant with the guidelines of the Sharia supervisory committee, in addition to the largest 10 listed companies on the Saudi stock exchange. The global companies included in the index are divided by market cap into three categories: the largest 70 in terms of market value of free float shares among large market cap companies, the largest 50 companies in terms of market value of free float shares among medium market cap companies, and the largest 40 companies in terms of market value of free float shares among small market cap companies.</v>
      </c>
      <c r="E202" s="10" t="str">
        <v/>
      </c>
      <c r="F202" s="10" t="str">
        <v>Financial Services</v>
      </c>
      <c r="G202" s="9" t="str">
        <v>2022-08-23</v>
      </c>
      <c r="H202" s="15">
        <v>0</v>
      </c>
    </row>
    <row r="203" spans="1:8" ht="101.25">
      <c r="A203" s="9" t="s">
        <v>426</v>
      </c>
      <c r="B203" s="10" t="s">
        <v>427</v>
      </c>
      <c r="C203" s="10" t="str">
        <v>Regulated Electric</v>
      </c>
      <c r="D203" s="10" t="str">
        <v>Saudi Electricity Company engages in the generation, transmission, and distribution of electricity to governmental, industrial, agricultural, commercial, and residential consumers in the Kingdom of Saudi Arabia. It also establishes, leases, manages, and operates electric and fiber optic networks to provide telecommunication services; and offers support services in relation to the issuance of bonds and sukuk, as well as engages in the financing activities. In addition, the company manages construction projects; sets detailed designs; purchases materials; implements projects in the power sector; and provides communications, data transmission, and information technology services to individuals, public, and private institutions. It serves approximately 10.1 million customers. The company was incorporated in 2000 and is headquartered in Riyadh, the Kingdom of Saudi Arabia.</v>
      </c>
      <c r="E203" s="10" t="str">
        <v>Engineer Abdallah  Bin Abdul Mohsen Al-Madi</v>
      </c>
      <c r="F203" s="10" t="str">
        <v>Utilities</v>
      </c>
      <c r="G203" s="9" t="str">
        <v>2010-03-03</v>
      </c>
      <c r="H203" s="15">
        <v>36432</v>
      </c>
    </row>
    <row r="204" spans="1:8" ht="57.75">
      <c r="A204" s="9" t="s">
        <v>428</v>
      </c>
      <c r="B204" s="10" t="s">
        <v>429</v>
      </c>
      <c r="C204" s="10" t="str">
        <v>Packaged Foods</v>
      </c>
      <c r="D204" s="10" t="str">
        <v>Halwani Bros. Co. Ltd. produces and distributes a range of food products in the Kingdom of Saudi Arabia, Arab Republic of Egypt, and internationally. It offers halawa, tahina, maamoul, processed meat, jam, dairy products, salt, sugar, juices, cheese, breaded chicken, burgers, and packaged foods, as well as catering services. The company was founded in 1830 and is headquartered in Jeddah, the Kingdom of Saudi Arabia. Halwani Bros. Co. Ltd. is a subsidiary of Aseer Industrial Investment Co.</v>
      </c>
      <c r="E204" s="10" t="str">
        <v>Mr. Fawaz Mohammed Halwani</v>
      </c>
      <c r="F204" s="10" t="str">
        <v>Consumer Defensive</v>
      </c>
      <c r="G204" s="9" t="str">
        <v>2010-03-04</v>
      </c>
      <c r="H204" s="15">
        <v>1200</v>
      </c>
    </row>
    <row r="205" spans="1:8" ht="87">
      <c r="A205" s="9" t="s">
        <v>430</v>
      </c>
      <c r="B205" s="10" t="s">
        <v>431</v>
      </c>
      <c r="C205" s="10" t="str">
        <v>Restaurants</v>
      </c>
      <c r="D205" s="10" t="str">
        <v>Herfy Food Services Company establishes, operates, and franchises restaurants primarily in the Kingdom of Saudi Arabia. The company's restaurants offer cooked meals to companies and others. As of December 31, 2021, it owned 40 restaurants and leased 346 restaurants under the HERFY name in the Kingdom of Saudi Arabia. The company also provides catering services; manufactures and sells meat products, pastries, and bakery products; and operates bakeries. In addition, it purchases and sells land for constructing buildings; and owns, uses, maintains, and leases stores and food store fridges. The company was founded in 1981 and is headquartered in Riyadh, the Kingdom of Saudi Arabia.</v>
      </c>
      <c r="E205" s="10" t="str">
        <v>Mr. Mohammad Lotfy Saleh Al Bargothy</v>
      </c>
      <c r="F205" s="10" t="str">
        <v>Consumer Cyclical</v>
      </c>
      <c r="G205" s="9" t="str">
        <v>2010-03-03</v>
      </c>
      <c r="H205" s="15">
        <v>6200</v>
      </c>
    </row>
    <row r="206" spans="1:8" ht="115.5">
      <c r="A206" s="9" t="s">
        <v>432</v>
      </c>
      <c r="B206" s="10" t="s">
        <v>433</v>
      </c>
      <c r="C206" s="10" t="str">
        <v>Airlines, Airports &amp; Air Services</v>
      </c>
      <c r="D206" s="10" t="str">
        <v>Saudi Airlines Catering Company offers catering and other support services to flights operated by Saudi Arabian and other airlines in the Kingdom of Saudi Arabia. The company operates through three segments: Inflight, Retail, and Catering and Facilities. It offers in-flight catering services; and manages airport lounges. The company also provides SkySales, an in-flight shopping service; catering, accommodation management, laundry, and cleaning services to companies in remote sites; and on-platform and onboard catering services for passengers in rail terminals. In addition, it offers catering services to private sector firms and government offices, as well as hospitals and clinics; commercial laundry services to airlines, hotels, industrial operations, hospitals, and other clients; Hajj and Umrah catering services; and security services. Saudi Airlines Catering Company was founded in 1981 and is headquartered in Jeddah, the Kingdom of Saudi Arabia.</v>
      </c>
      <c r="E206" s="10" t="str">
        <v>Mr. Wajdy Mohamed Al-Ghabban</v>
      </c>
      <c r="F206" s="10" t="str">
        <v>Industrials</v>
      </c>
      <c r="G206" s="9" t="str">
        <v>2012-10-13</v>
      </c>
      <c r="H206" s="15">
        <v>4500</v>
      </c>
    </row>
    <row r="207" spans="1:8" ht="101.25">
      <c r="A207" s="9" t="s">
        <v>434</v>
      </c>
      <c r="B207" s="10" t="s">
        <v>435</v>
      </c>
      <c r="C207" s="10" t="str">
        <v>Packaged Foods</v>
      </c>
      <c r="D207" s="10" t="str">
        <v>The National Agricultural Development Company operates as an agricultural and livestock production company in the Kingdom of Saudi Arabia and internationally. It also engages in the reclamation of agricultural land; and food processing and marketing activities, as well as production of agricultural and dairy products. In addition, the company provides milk, yoghurt, Laban, fresh cream, juices and drinks, desserts, cheese, butter, and olive oil; and fruits, including peaches, apricots, and plums. Further, it offers vegetables, such as potatoes, onions, and tomatoes; and other crops comprising wheat, clover, shami corn, Rhodes grass, olives, and alfalfa, as well as other nutritional animal fodder, which is used to feed the dairy cows on the farms. The National Agricultural Development Company was founded in 1981 and is headquartered in Riyadh, Saudi Arabia.</v>
      </c>
      <c r="E207" s="10" t="str">
        <v>Dr. Solaiman  Bin Abdulaziz Al-Twaijri</v>
      </c>
      <c r="F207" s="10" t="str">
        <v>Consumer Defensive</v>
      </c>
      <c r="G207" s="9" t="str">
        <v>2010-03-04</v>
      </c>
      <c r="H207" s="15">
        <v>4852</v>
      </c>
    </row>
    <row r="208" spans="1:8" ht="43.5">
      <c r="A208" s="9" t="s">
        <v>436</v>
      </c>
      <c r="B208" s="10" t="s">
        <v>437</v>
      </c>
      <c r="C208" s="10" t="str">
        <v>Restaurants</v>
      </c>
      <c r="D208" s="10" t="str">
        <v>Raydan Food Company operates restaurants in the Kingdom of Saud Arabia. The company operates through Traditional Meals and Other segments. It also provides catering services, as well as grants franchise rights. The company was formerly known as Raydan Company. Raydan Food Company was founded in 2008 and is based in Jeddah, Saudi Arabia.</v>
      </c>
      <c r="E208" s="10" t="str">
        <v>Mr. Mansour Nasser Awadallah Ahmed Al-Salami</v>
      </c>
      <c r="F208" s="10" t="str">
        <v>Consumer Cyclical</v>
      </c>
      <c r="G208" s="9" t="str">
        <v>2019-11-21</v>
      </c>
      <c r="H208" s="15">
        <v>0</v>
      </c>
    </row>
    <row r="209" spans="1:8" ht="57.75">
      <c r="A209" s="9" t="s">
        <v>438</v>
      </c>
      <c r="B209" s="10" t="s">
        <v>439</v>
      </c>
      <c r="C209" s="10" t="str">
        <v>Restaurants</v>
      </c>
      <c r="D209" s="10" t="str">
        <v>Development Works Food Co. Ltd operates in the field of food and beverage in Saudi Arabia. It owns and operates various brands, including Juice Time for fresh juices and fruit salads. The company also operates restaurants and coffee shops; food preparation kiosks; and imports all that the field needs of materials, supplies, and equipment. Development Works Food Co. Ltd was founded in 2010 and is based in Riyadh, Saudi Arabia.</v>
      </c>
      <c r="E209" s="10" t="str">
        <v>Hisham Abdelrahman Al-Maqren</v>
      </c>
      <c r="F209" s="10" t="str">
        <v>Consumer Cyclical</v>
      </c>
      <c r="G209" s="9" t="str">
        <v>2021-07-01</v>
      </c>
      <c r="H209" s="15">
        <v>0</v>
      </c>
    </row>
    <row r="210" spans="1:8" ht="57.75">
      <c r="A210" s="9" t="s">
        <v>440</v>
      </c>
      <c r="B210" s="10" t="s">
        <v>441</v>
      </c>
      <c r="C210" s="10" t="str">
        <v>Restaurants</v>
      </c>
      <c r="D210" s="10" t="str">
        <v>Alamar Foods Company operates as a franchisee and operator of Domino's Pizza and Dunkin' Donuts in the MENA region. As of December 31, 2021, the company operated 567 Domino's and Dunkin' stores in the MENAP region. Alamar Foods Company was founded in 2001 and is headquartered in Riyadh, Saudi Arabia. Alamar Foods Company operates as a subsidiary of Abdul Aziz Ibrahim Al Jammaz and Brothers Company.</v>
      </c>
      <c r="E210" s="10" t="str">
        <v>Mr. Filippo Luciano Sgattoni</v>
      </c>
      <c r="F210" s="10" t="str">
        <v>Consumer Cyclical</v>
      </c>
      <c r="G210" s="9" t="str">
        <v>2022-08-23</v>
      </c>
      <c r="H210" s="15">
        <v>1909</v>
      </c>
    </row>
    <row r="211" spans="1:8" ht="57.75">
      <c r="A211" s="9" t="s">
        <v>442</v>
      </c>
      <c r="B211" s="10" t="s">
        <v>443</v>
      </c>
      <c r="C211" s="10" t="str">
        <v>Restaurants</v>
      </c>
      <c r="D211" s="10" t="str">
        <v>Americana Restaurants International PLC operates in the out of home dining market in the Middle East, North Africa, and Kazakhstan. The company operates quick service, fast casual, indulgence, casual dining, and coffee restaurants across the dine-in, take-away, drive-thru, car-hop, and home delivery channels. The company was founded in 1973 and is based in Abu Dhabi, the United Arab Emirates. Americana Restaurants International PLC operates as a subsidiary of Adeptio AD Investments LTD.</v>
      </c>
      <c r="E211" s="10" t="str">
        <v>Mr. Amarpal Singh Sandhu</v>
      </c>
      <c r="F211" s="10" t="str">
        <v>Consumer Cyclical</v>
      </c>
      <c r="G211" s="9" t="str">
        <v>2022-12-20</v>
      </c>
      <c r="H211" s="15">
        <v>38226</v>
      </c>
    </row>
    <row r="212" spans="1:8" ht="43.5">
      <c r="A212" s="9" t="s">
        <v>444</v>
      </c>
      <c r="B212" s="10" t="s">
        <v>445</v>
      </c>
      <c r="C212" s="10" t="str">
        <v>Restaurants</v>
      </c>
      <c r="D212" s="10" t="str">
        <v>Shatirah House Restaurant Company operates quick service restaurants under the Burgerizzr brand in Saudi Arabia. Its restaurants offer beef and chicken burgers. The company operates 65 restaurants. Shatirah House Restaurant Company was founded in 2009 and is based in Riyadh, Saudi Arabia.</v>
      </c>
      <c r="E212" s="10" t="str">
        <v>Mohammad  Al-Kaoud</v>
      </c>
      <c r="F212" s="10" t="str">
        <v>Consumer Cyclical</v>
      </c>
      <c r="G212" s="9" t="str">
        <v>2021-09-08</v>
      </c>
      <c r="H212" s="15">
        <v>1099</v>
      </c>
    </row>
    <row r="213" spans="1:8" ht="159">
      <c r="A213" s="9" t="s">
        <v>446</v>
      </c>
      <c r="B213" s="10" t="s">
        <v>447</v>
      </c>
      <c r="C213" s="10" t="str">
        <v>Software - Application</v>
      </c>
      <c r="D213" s="10" t="str">
        <v>Jahez International Company for Information Systems Technology operates an online food delivery platform under the Jahez brand name in Saudi Arabia. The company operates through Delivery Platforms, Logistics Services, and Other segments. It operates PIK, a direct commerce platform that offers various retail goods, such as fashion, cosmetics, hardware, and electronics; and LOGI, a last mile delivery platform that provides logistical solutions. The company also operates CO KITCHENS, a cloud kitchen that provide commercial kitchen space to prepare meals to delivery-only restaurants. In addition, it offers call center; and other software services. Further, the company engages in retail and wholesale trading; retail sale of apparel, shoes, and leather items in specialized stores; design, programming, and development of special software; retail and whole selling of software, including importing, as well as retail selling of computers and its accessories comprising printers and their inks; software development, database management, and application design; online commerce and delivery of consumer good; and refrigerated food, hygiene suppliers, frozen food, and dry food stores business. Additionally, it provides wireless data services. Jahez International Company for Information Systems Technology was founded in 2016 and is headquartered in Riyadh, Saudi Arabia.</v>
      </c>
      <c r="E213" s="10" t="str">
        <v>Mr. Ghassab Bin Salman Ghassab bin Mandeel</v>
      </c>
      <c r="F213" s="10" t="str">
        <v>Technology</v>
      </c>
      <c r="G213" s="9" t="str">
        <v>2024-12-01</v>
      </c>
      <c r="H213" s="15">
        <v>974</v>
      </c>
    </row>
    <row r="214" spans="1:8" ht="57.75">
      <c r="A214" s="9" t="s">
        <v>448</v>
      </c>
      <c r="B214" s="10" t="s">
        <v>449</v>
      </c>
      <c r="C214" s="10" t="str">
        <v>Agricultural Farm Products</v>
      </c>
      <c r="D214" s="10" t="str">
        <v>Al Gassim Investment Holding Company invests in agriculture business in the Kingdom of Saudi Arabia. It engages in the manufacturing and selling of agricultural products; and import of seeds. The company was formerly known as Qassim Agriculture Company and changed its name to Al Gassim Investment Holding Co. in January 2017. Al Gassim Investment Holding Company was founded in 1984 and is based in Buraydah, the Kingdom of Saudi Arabia.</v>
      </c>
      <c r="E214" s="10" t="str">
        <v>Engineer Mohammad  Bin Abdulrahman Al-Sawaji</v>
      </c>
      <c r="F214" s="10" t="str">
        <v>Consumer Defensive</v>
      </c>
      <c r="G214" s="9" t="str">
        <v>2010-03-03</v>
      </c>
      <c r="H214" s="15">
        <v>25</v>
      </c>
    </row>
    <row r="215" spans="1:8" ht="72.75">
      <c r="A215" s="9" t="s">
        <v>450</v>
      </c>
      <c r="B215" s="10" t="s">
        <v>451</v>
      </c>
      <c r="C215" s="10" t="str">
        <v>Agricultural Farm Products</v>
      </c>
      <c r="D215" s="10" t="str">
        <v>Tabuk Agricultural Development Company produces and sells agricultural products in Saudi Arabia. It offers fruits; vegetables; alfalfa and wheat; and olive oil. The company also engages in the livestock support activities; manufacture of concentrated animal feed; management and leasing of owned or leased residential and nonresidential properties; production of chilled and frozen poultry, rabbits, birds, and meat; cutting, processing, and packaging of meat and poultry; and production of sausages and hamburgers from meat. It sells its products under the TADCO brand. The company was founded in 1983 and is headquartered in Tabuk, Saudi Arabia.</v>
      </c>
      <c r="E215" s="10" t="str">
        <v>Engineer Yahya Ahmed Al-Mubaraki</v>
      </c>
      <c r="F215" s="10" t="str">
        <v>Consumer Defensive</v>
      </c>
      <c r="G215" s="9" t="str">
        <v>2010-03-04</v>
      </c>
      <c r="H215" s="15">
        <v>528</v>
      </c>
    </row>
    <row r="216" spans="1:8" ht="130.5">
      <c r="A216" s="9" t="s">
        <v>452</v>
      </c>
      <c r="B216" s="10" t="s">
        <v>453</v>
      </c>
      <c r="C216" s="10" t="str">
        <v>Agricultural Farm Products</v>
      </c>
      <c r="D216" s="10" t="str">
        <v>Saudi Fisheries Company engages in fishing, fish-farming, and marketing activities in the Kingdom of Saudi Arabia. The company's seafood products include hareed, hamour baloul, zubaidi, shaour emperor, andak red sea bream, dennis seabream, qarous sea bass, hamor seaman, and nagel fish, as well as crab, peeled shrimp, lobster, squid, and salmon and knad steaks. It also offers meal products, including salmon grilled with rice, sweet sour shrimp with rice, tempura fish, fried prawns with potatoes, daqoos, flour, thome, green salad, spiced eggplant, rabban timbora, his sanctity, and chickpeas, as well as frozen shrimp. In addition, the company is involved in the operation of fish and shrimp farms; ice production and storage facilities; and operation and management of seafood restaurants. In addition, it engages in the sorting, cleaning, and chopping of fish, as well as preservation, cooking, and packing; and provision of logistic services, which include procurement, transportation, and warehouse of products. The company was founded in 1980 and is headquartered in Riyadh, the Kingdom of Saudi Arabia.</v>
      </c>
      <c r="E216" s="10" t="str">
        <v>Mr. Awwad Farouq Al-Dasouqi</v>
      </c>
      <c r="F216" s="10" t="str">
        <v>Consumer Defensive</v>
      </c>
      <c r="G216" s="9" t="str">
        <v>2010-03-03</v>
      </c>
      <c r="H216" s="15">
        <v>212</v>
      </c>
    </row>
    <row r="217" spans="1:8" ht="57.75">
      <c r="A217" s="9" t="s">
        <v>454</v>
      </c>
      <c r="B217" s="10" t="s">
        <v>455</v>
      </c>
      <c r="C217" s="10" t="str">
        <v>Agricultural Farm Products</v>
      </c>
      <c r="D217" s="10" t="str">
        <v>Ash-Sharqiyah Development Co. engages in the agricultural business in Saudi Arabia and internationally. The company is involved in growing vegetables in greenhouses and outdoors. It also engages in production of mixed farming and hydroponics for vegetable production activities. In addition, the company is involved in operation of irrigation systems for agricultural projects and activities relating animal production. Ash-Sharqiyah Development Co. was founded in 1986 and is based in Dammam, Saudi Arabia.</v>
      </c>
      <c r="E217" s="10" t="str">
        <v>Mr. Mohammed Bin Abdullah Al-Hujailan</v>
      </c>
      <c r="F217" s="10" t="str">
        <v>Consumer Defensive</v>
      </c>
      <c r="G217" s="9" t="str">
        <v>2010-03-04</v>
      </c>
      <c r="H217" s="15">
        <v>10</v>
      </c>
    </row>
    <row r="218" spans="1:8" ht="57.75">
      <c r="A218" s="9" t="s">
        <v>456</v>
      </c>
      <c r="B218" s="10" t="s">
        <v>457</v>
      </c>
      <c r="C218" s="10" t="str">
        <v>Agricultural Farm Products</v>
      </c>
      <c r="D218" s="10" t="str">
        <v>Al-Jouf Agricultural Development Co. engages in production and sale of agricultural products in Saudi Arabia. It offers fruits, including peaches, apricots, nectarines, grapes, and plums; vegetables; and arboretums, onions, potatoes, wheat, bee honey, and olive oils. The company also operates nurseries to produce seedlings of fruits and olive trees. Al-Jouf Agricultural Development Co. was founded in 1988 and is headquartered in Sakakah, Saudi Arabia.</v>
      </c>
      <c r="E218" s="10" t="str">
        <v>Engineer Mazen  bin Abdullah bin Mohammed Badaoud</v>
      </c>
      <c r="F218" s="10" t="str">
        <v>Consumer Defensive</v>
      </c>
      <c r="G218" s="9" t="str">
        <v>2010-03-03</v>
      </c>
      <c r="H218" s="15">
        <v>1300</v>
      </c>
    </row>
    <row r="219" spans="1:8" ht="72.75">
      <c r="A219" s="9" t="s">
        <v>458</v>
      </c>
      <c r="B219" s="10" t="s">
        <v>459</v>
      </c>
      <c r="C219" s="10" t="str">
        <v>Agricultural Farm Products</v>
      </c>
      <c r="D219" s="10" t="str">
        <v>Jazan Energy and Development Company, together with its subsidiaries, engages in the fisheries, agricultural, industrial, and real estate businesses in Saudi Arabia. The company is involved in the cultivation of mangoes and shrimps; preservation of fish and fish products; cooling and freezing of fruits; production and packaging and distributing of pure filtered water; operates hotels; and other activities. It engages in the buying, selling, and renting of land and real estate properties. Jazan Energy and Development Company was incorporated in 1993 and is headquartered in Jazan, Saudi Arabia.</v>
      </c>
      <c r="E219" s="10" t="str">
        <v>Mr. Mohammed  bin Abdullah Al-Rasheed</v>
      </c>
      <c r="F219" s="10" t="str">
        <v>Consumer Defensive</v>
      </c>
      <c r="G219" s="9" t="str">
        <v>2010-03-03</v>
      </c>
      <c r="H219" s="15">
        <v>400</v>
      </c>
    </row>
    <row r="220" spans="1:8" ht="174">
      <c r="A220" s="9" t="s">
        <v>460</v>
      </c>
      <c r="B220" s="10" t="s">
        <v>461</v>
      </c>
      <c r="C220" s="10" t="str">
        <v>Telecommunications Services</v>
      </c>
      <c r="D220" s="10" t="str">
        <v>Saudi Telecom Company, together with its subsidiaries, provides telecommunications, information, media, and digital payment services in the Kingdom of Saudi Arabia and internationally. The company offers mobile, landline, internet, and TV on demand services, as well as international telecommunication, broadband, and other related services; and operates communications projects. It is also involved in the electrical business and telecommunication networks; retail and wholesale trade of computer systems and devices, fixed and mobile telecommunication, internet equipment, advertising and publicity material, spare parts, electrical equipment, payment devices, point-of-sale devices, telecom operator services, telecom sales, and service centers; and wholesale and retail of telecommunications equipment and electrical appliances, and recharge card services. In addition, the company engages in importing, marketing, installing, and maintaining licensed telecommunications and information technology; owning, constructing, operating, leasing, and commercializing telecom towers; the content services and digital media activities; the provision of computer services; the sale and re-sale of fixed and mobile telecommunication services; and the maintenance and operation of commercial centers. Further, it establishes, owns, develops, invests, and manages real estate and contracting activities; and provides consulting, and importing and exporting services. The company was founded in 1998 and is headquartered in Riyadh, the Kingdom of Saudi Arabia.</v>
      </c>
      <c r="E220" s="10" t="str">
        <v>Engineer Ulayan Mohammed H. Bin Al Wetaid</v>
      </c>
      <c r="F220" s="10" t="str">
        <v>Communication Services</v>
      </c>
      <c r="G220" s="9" t="str">
        <v>2010-03-04</v>
      </c>
      <c r="H220" s="15">
        <v>22751</v>
      </c>
    </row>
    <row r="221" spans="1:8" ht="188.25">
      <c r="A221" s="9" t="s">
        <v>462</v>
      </c>
      <c r="B221" s="10" t="s">
        <v>463</v>
      </c>
      <c r="C221" s="10" t="str">
        <v>Telecommunications Services</v>
      </c>
      <c r="D221" s="10" t="str">
        <v>Etihad Etisalat Company, through its subsidiaries, operates mobile wireless telecommunication and fiber optic networks in the Kingdom of Saudi Arabia. It manages, installs, and operates telephone networks, terminals, and communication unit systems; and sells and maintains mobile phones and communication unit systems. The company also offers information technology, application, billing and testing support, product marketing, process management, support, call center, and financial services; computer services and related programs and equipment; and consultation services in the telecommunication, computer, software, and media production domains. In addition, it is involved in the construction and maintenance of wired telecommunication networks and related works; installation and maintenance of computers, and wire and wireless telecommunication networks; import, export, sale, and distribution of equipment, machinery, and smart building systems, as well as telecommunications hardware, software, and systems; and marketing and distribution of telecommunication services. Further, the company engages in the wholesale, retail, maintenance, and operation of computers and electronic equipment, as well as in online retail activities. Additionally, it invests funds in shares, bonds, and other securities; and owns real estate, as well as owns and leases intellectual property rights, such as patents and trademarks, concessions, and other intangible rights; and provides import and marketing, data, and related services. The company was incorporated in 2004 and is headquartered in Riyadh, the Kingdom of Saudi Arabia.</v>
      </c>
      <c r="E221" s="10" t="str">
        <v>Engineer Salman Bin Abdulaziz R. Al Badran</v>
      </c>
      <c r="F221" s="10" t="str">
        <v>Communication Services</v>
      </c>
      <c r="G221" s="9" t="str">
        <v>2010-03-03</v>
      </c>
      <c r="H221" s="15">
        <v>418</v>
      </c>
    </row>
    <row r="222" spans="1:8" ht="87">
      <c r="A222" s="9" t="s">
        <v>464</v>
      </c>
      <c r="B222" s="10" t="s">
        <v>465</v>
      </c>
      <c r="C222" s="10" t="str">
        <v>Telecommunications Services</v>
      </c>
      <c r="D222" s="10" t="str">
        <v>Mobile Telecommunications Company Saudi Arabia provides mobile telecommunication services in the Kingdom of Saudi Arabia. It operates, purchases, delivers, distributes, sells, installs, manages, and maintains mobile telephone services and equipment. The company also offers consulting, fintech, and technical drone services along with selling and repairing services, as well as constructs and repairs telecom towers. In addition, it offers postpaid, prepaid, control, and Hajj and Omrah visitors packages; 4G and 5G Internet services, and devices; and mobile devices. The company was founded in 2008 and is based in Riyadh, the Kingdom of Saudi Arabia. Mobile Telecommunications Company Saudi Arabia is a subsidiary of Mobile Telecommunications Company K.S.C.P.</v>
      </c>
      <c r="E222" s="10" t="str">
        <v>Engineer Saad Abdul Rahman Al-Sadhan</v>
      </c>
      <c r="F222" s="10" t="str">
        <v>Communication Services</v>
      </c>
      <c r="G222" s="9" t="str">
        <v>2010-03-04</v>
      </c>
      <c r="H222" s="15">
        <v>1498</v>
      </c>
    </row>
    <row r="223" spans="1:8" ht="87">
      <c r="A223" s="9" t="s">
        <v>466</v>
      </c>
      <c r="B223" s="10" t="s">
        <v>467</v>
      </c>
      <c r="C223" s="10" t="str">
        <v>Telecommunications Services</v>
      </c>
      <c r="D223" s="10" t="str">
        <v>Etihad Atheeb Telecommunication Company provides voice and data services in the Kingdom of Saudi Arabia. The company offers voice, data, broadband internet, and internet telephony services, as well as international gateway and fixed telephone lines to individuals, homes, and businesses. It also provides dedicated internet acess, IP-VPN, VPN and IPLC, and VPN over LTE services; SIP trunk, national toll free, and universal access number 9200 services; managed routers service and distributed denial of service; co-location and fibre broadband services; and prepaid calling cards. Etihad Atheeb Telecommunication Company was founded in 2008 and is headquartered in Riyadh, the Kingdom of Saudi Arabia.</v>
      </c>
      <c r="E223" s="10" t="str">
        <v>Mr. Yahya  Bin Saleh Bin Mohsen Al Mansour</v>
      </c>
      <c r="F223" s="10" t="str">
        <v>Communication Services</v>
      </c>
      <c r="G223" s="9" t="str">
        <v>2010-03-03</v>
      </c>
      <c r="H223" s="15">
        <v>409</v>
      </c>
    </row>
    <row r="224" spans="1:8" ht="216.75">
      <c r="A224" s="9" t="s">
        <v>468</v>
      </c>
      <c r="B224" s="10" t="s">
        <v>469</v>
      </c>
      <c r="C224" s="10" t="str">
        <v>Information Technology Services</v>
      </c>
      <c r="D224" s="10" t="str">
        <v>Al Moammar Information Systems Company provides information technology solutions and services in the Kingdom of Saudi Arabia. The company operates through six segments: Business Service Management unit, Solutions unit, Systems unit, Information Technology Security unit, Networking unit, and Operation and Maintenance unit. It provides operating systems, system analysis, and software design, programming, and maintenance, as well as web design and hosting, data processing services, and related services. The company also offers software-defined and coveraged storage; servers, such as server infrastructure management, racks and power infrastructure, racks and tower servers, mission-critical, blade system, and hyperscale; and software, including mobility, autonomy portfolio, big data and analysis, automation and cloud, app and desktop virtualization, application lifecycle management, data center and cloud management, desktop virtualization and mobile computing, and data center virtualization and cloud infrastructure. In addition, it provides networks and communication solutions based on SDN, NFV, automation, and management and orchestration technologies; geographic information services and various infrastructure solutions; and information technology security solutions to develop, deploy, and maintain security. Further, the company offers mainframe cost optimization, performance monitoring, remote support solutions, network management solution, IT business and service management, cloud computing, data center automation, data center infrastructure, management solutions, and data center capacity management solutions; and project management support for IT infrastructure business. It serves government, semi-government ministries, and private sectors. The company was incorporated in 1979 and is headquartered in Riyadh, the Kingdom of Saudi Arabia.</v>
      </c>
      <c r="E224" s="10" t="str">
        <v>Dr. Abdullah  Bin Ghazi Al-Ghamdi</v>
      </c>
      <c r="F224" s="10" t="str">
        <v>Technology</v>
      </c>
      <c r="G224" s="9" t="str">
        <v>2019-04-24</v>
      </c>
      <c r="H224" s="15">
        <v>719</v>
      </c>
    </row>
    <row r="225" spans="1:8" ht="101.25">
      <c r="A225" s="9" t="s">
        <v>470</v>
      </c>
      <c r="B225" s="10" t="s">
        <v>471</v>
      </c>
      <c r="C225" s="10" t="str">
        <v>Software - Application</v>
      </c>
      <c r="D225" s="10" t="str">
        <v>Arab Sea Information Systems Company produces and sells integrated software solutions for commercial and government customers in Saudi Arabia and internationally. The company's products include Saudi Administration and Accounting System, a business accounting program; and SCRIBES System, an enterprise resource planning system for medium and large enterprises. It also offers e-Government Solutions, a management system designed for warehouse management and government departments; and 3S System, a solution for companies with various selling points, such as super markets, clothing and footwear companies, pharmacies, drug stores, and spare parts. Further, the company provides consulting and planning, installation, training, and customization services. Arab Sea Information Systems Company was founded in 1980 and is headquartered in Riyadh, Saudi Arabia.</v>
      </c>
      <c r="E225" s="10" t="str">
        <v>Mr. Haitham  Bin Mouhammed Al Saleh Al Suhibani</v>
      </c>
      <c r="F225" s="10" t="str">
        <v>Technology</v>
      </c>
      <c r="G225" s="9" t="str">
        <v>2020-04-15</v>
      </c>
      <c r="H225" s="15">
        <v>0</v>
      </c>
    </row>
    <row r="226" spans="1:8" ht="159">
      <c r="A226" s="9" t="s">
        <v>472</v>
      </c>
      <c r="B226" s="10" t="s">
        <v>473</v>
      </c>
      <c r="C226" s="10" t="str">
        <v>Telecommunications Services</v>
      </c>
      <c r="D226" s="10" t="str">
        <v>Arabian Internet and Communications Services Co. Ltd. provides information technology solutions in Saudi Arabia. It offers system integration and connectivity, business outsourcing, managed, IoT digital, and cybersecurity integration services; and cloud services, including colocation, infrastructure, and SAAS and PAAS. The company also provides installation of computer networks and wiring; road repair, maintenance, and supplies; installation and maintenance of security devices; senior management advisory; and management of institutes and training centers. In addition, it engages in the design of computer systems; and provision of electronics, data centers, and software and e-learning development, as well as data analysis and management. Further, the company provides communication and internet services; general admin and support services; and searching employees for jobs hiring either by direction or tests and temporary employment agencies, as well as engages in the production of electronic contents and software. It serves healthcare, real estate, education, government, oil and gas, banking, and telecom sectors. The company was founded in 2002 and is headquartered in Riyadh, Saudi Arabia. Arabian Internet and Communications Services Co. Ltd. is a subsidiary of Saudi Telecom Company.</v>
      </c>
      <c r="E226" s="10" t="str">
        <v>Mr. Omer Abdullah-Omer Alnomany</v>
      </c>
      <c r="F226" s="10" t="str">
        <v>Communication Services</v>
      </c>
      <c r="G226" s="9" t="str">
        <v>2021-10-17</v>
      </c>
      <c r="H226" s="15">
        <v>1500</v>
      </c>
    </row>
    <row r="227" spans="1:8" ht="72.75">
      <c r="A227" s="9" t="s">
        <v>474</v>
      </c>
      <c r="B227" s="10" t="s">
        <v>475</v>
      </c>
      <c r="C227" s="10" t="str">
        <v>Information Technology Services</v>
      </c>
      <c r="D227" s="10" t="str">
        <v>Elm Company provides ready-made and customized digital solutions in Saudi Arabia. The company offers consulting and IT services, government outsourcing services, and training solutions. It also provides technical solutions; e-products for security, transportation, health, and management; and digital outsourcing solutions. The company was formerly known as Al-ELM Information Security Company and changed its name to Elm Company in 2002. Elm Company was founded in 1986 and is headquartered in Riyadh, Saudi Arabia.</v>
      </c>
      <c r="E227" s="10" t="str">
        <v>Dr. Mohammad Abdulaziz Alomair</v>
      </c>
      <c r="F227" s="10" t="str">
        <v>Technology</v>
      </c>
      <c r="G227" s="9" t="str">
        <v>2022-03-01</v>
      </c>
      <c r="H227" s="15">
        <v>1498</v>
      </c>
    </row>
    <row r="228" spans="1:8" ht="231">
      <c r="A228" s="9" t="s">
        <v>476</v>
      </c>
      <c r="B228" s="10" t="s">
        <v>477</v>
      </c>
      <c r="C228" s="10" t="str">
        <v>Software - Infrastructure</v>
      </c>
      <c r="D228" s="10" t="str">
        <v>Perfect Presentation for Commercial Services Company operates as an ICT services and technology solutions company in Saudi Arabia and internationally. It offers software development services, including web apps, mobile apps, custom application development, and decision support systems; customer experience solutions, such as customer experience tracking technology and outsourced contact centers; and operation and maintenance services to support systems and maintenance work, as well as IT outsourcing and managed services. The company also provides Perfect Engage, a messaging application with a built-in audio and video calls; Yamamah, an application-to-person communication platform; and Contracting Business ERP, a platform to manage company resources. Perfect Presentation for Commercial Services Company was founded in 2004 and is based in Riyadh, Saudi Arabia. 2P provides telecommunications and information technology services. It offers digital media services, such as customized SMS packages, including cultural, Islamic, sport, men?women relationship, and news packages; gooolonline.com, a sport e-newspaper and sports' news source that provide with updated and exclusive sports news; and tanmiah.cc, a Website that provides self-esteem and development services, including online tests and certificates covering self development channel, self development courses, managerial development courses, and family development courses. The company also provides E-commerce services, including bulk SMS and online shopping solutions; and E-Payment services, which include SADAD Payment System, an electronic bill presentment and payment service that links the commercial sectors with banks of Saudi Arabia. In addition, it offers application performance management, business intelligence, business activity monitoring, and system integration solutions; and contact center (voice and Web)/CRM products. The company was founded in 2004 and is based in Riyadh, Saudi Arabia.</v>
      </c>
      <c r="E228" s="10" t="str">
        <v>Mr. Ehsan Adnan-Ahmed Doughman</v>
      </c>
      <c r="F228" s="10" t="str">
        <v>Technology</v>
      </c>
      <c r="G228" s="9" t="str">
        <v>2022-11-27</v>
      </c>
      <c r="H228" s="15">
        <v>3936</v>
      </c>
    </row>
    <row r="229" spans="1:8" ht="115.5">
      <c r="A229" s="9" t="s">
        <v>478</v>
      </c>
      <c r="B229" s="10" t="s">
        <v>479</v>
      </c>
      <c r="C229" s="10" t="str">
        <v>Insurance - Diversified</v>
      </c>
      <c r="D229" s="10" t="str">
        <v>The Company for Cooperative Insurance provides various insurance and reinsurance solutions for individuals and companies in the Kingdom of Saudi Arabia. It operates through Medical, Medical Umrah, Motor Insurance, Property and Casualty, General Accident Insurance, Travel and COVID-19, Protection and Saving, and Teejan Al- Khaleej segments. The company offers medical, motor, marine, fire, engineering, energy, aviation, takaful, property and casualty, energy, general accident, international travel, medical malpractice, COVID-19 travel, shop owners, and protection and savings insurance products. It also provides manafeth third party liability insurance for foreign vehicles, as well as consulting services; and facilities for insurance and healthcare businesses. The company was formerly known as National Company for Cooperative Insurance and changed its name to The Company for Cooperative Insurance in 2004. The Company for Cooperative Insurance was incorporated in 1986 and is headquartered in Riyadh, Saudi Arabia.</v>
      </c>
      <c r="E229" s="10" t="str">
        <v>Mr. Othman Yousef Alkassabi</v>
      </c>
      <c r="F229" s="10" t="str">
        <v>Financial Services</v>
      </c>
      <c r="G229" s="9" t="str">
        <v>2010-03-04</v>
      </c>
      <c r="H229" s="15">
        <v>267</v>
      </c>
    </row>
    <row r="230" spans="1:8" ht="159">
      <c r="A230" s="9" t="s">
        <v>480</v>
      </c>
      <c r="B230" s="10" t="s">
        <v>481</v>
      </c>
      <c r="C230" s="10" t="str">
        <v>Insurance - Life</v>
      </c>
      <c r="D230" s="10" t="str">
        <v>Aljazira Takaful Taawuni Company provides various insurance products and services in the Kingdom of Saudi Arabia. The company operates in five segments: Medical, Motor, General, Individual Life, and Group Life. The Medical segment offers medical care to the members of organizations and their dependents on a group basis and individuals in a wide network of hospitals and medical centers. The Motor segment offers third-party liability vehicle insurance product, which covers the amounts payable to third parties by the insured; and vehicle comprehensive insurance product, which covers all losses or damages incurred to the vehicle, including third party liability. The General segment offers fire and property, marine, engineering, other liability insurance contracts, and others. The Individual Life segment offers life insurance products, which include unit linked investment-oriented products on an individual basis. The Group Life segment provides life protection programs to the members of organizations on a group basis, as well as credit protection benefits in respect of personal loan given by financing organization. This segment also includes protection benefits in respect of various credit facilities other than personal loans extended by the financing organizations to its customers. The company was incorporated in 2010 is based in Jeddah, the Kingdom of Saudi Arabia.</v>
      </c>
      <c r="E230" s="10" t="str">
        <v>Mr. Sager  Bin Abdul Latif Nadershah</v>
      </c>
      <c r="F230" s="10" t="str">
        <v>Financial Services</v>
      </c>
      <c r="G230" s="9" t="str">
        <v>2014-06-24</v>
      </c>
      <c r="H230" s="15">
        <v>192</v>
      </c>
    </row>
    <row r="231" spans="1:8" ht="87">
      <c r="A231" s="9" t="s">
        <v>482</v>
      </c>
      <c r="B231" s="10" t="s">
        <v>483</v>
      </c>
      <c r="C231" s="10" t="str">
        <v>Insurance - Property &amp; Casualty</v>
      </c>
      <c r="D231" s="10" t="str">
        <v>Malath Cooperative Insurance Company provides insurance products and services to individuals, small businesses, mid-sized and large companies, and corporations in the Kingdom of Saudi Arabia. The company operates through Medical, Motor, Property and Casualty, and Protection and Savings segments. It offers marine cargo in transit and ships against marine perils insurance products; engineering insurance that provides coverage for loss or damage to construction works or erection and installation of plant and machinery; and health, motor vehicles, fire and burglary, public liability, personal accident, and workmen compensation insurance products. The company was incorporated in 2007 and is headquartered in Riyadh, the Kingdom of Saudi Arabia.</v>
      </c>
      <c r="E231" s="10" t="str">
        <v>Mr. Fawaz  bin Abdulrahman Al-Hijji</v>
      </c>
      <c r="F231" s="10" t="str">
        <v>Financial Services</v>
      </c>
      <c r="G231" s="9" t="str">
        <v>2010-03-03</v>
      </c>
      <c r="H231" s="15">
        <v>150</v>
      </c>
    </row>
    <row r="232" spans="1:8" ht="101.25">
      <c r="A232" s="9" t="s">
        <v>484</v>
      </c>
      <c r="B232" s="10" t="s">
        <v>485</v>
      </c>
      <c r="C232" s="10" t="str">
        <v>Insurance - Diversified</v>
      </c>
      <c r="D232" s="10" t="str">
        <v>The Mediterranean and Gulf Cooperative Insurance and Reinsurance Company provides insurance and reinsurance products and related activitiesin the Kingdom of Saudi Arabia. It offers motor third party liability and comprehensive motor insurance products, as well as group health insurance products. The company also provides protection and savings, travel, property, engineering, contractors' all risks, machinery breakdown, stock deterioration, contractors' equipment, erection all risks, electronic device, aviation and air transport, money, comprehensive bank, fidelity, personal accidents, professional and product liability, workers' compensation and employer liability, marine cargo, and marine hull insurance products. The Mediterranean and Gulf Cooperative Insurance and Reinsurance Company was founded in 2006 and is headquartered in Riyadh, the Kingdom of Saudi Arabia.</v>
      </c>
      <c r="E232" s="10" t="str">
        <v>Mr. Umar Abdul Rahman Al Mahmoud</v>
      </c>
      <c r="F232" s="10" t="str">
        <v>Financial Services</v>
      </c>
      <c r="G232" s="9" t="str">
        <v>2010-03-04</v>
      </c>
      <c r="H232" s="15">
        <v>748</v>
      </c>
    </row>
    <row r="233" spans="1:8" ht="87">
      <c r="A233" s="9" t="s">
        <v>486</v>
      </c>
      <c r="B233" s="10" t="s">
        <v>487</v>
      </c>
      <c r="C233" s="10" t="str">
        <v>Insurance - Diversified</v>
      </c>
      <c r="D233" s="10" t="str">
        <v>Allianz Saudi Fransi Cooperative Insurance Company provides insurance products to corporate and individual customers in the Kingdom of Saudi Arabia. It offers motor, medical, engineering, employee benefits, credit, fidelity guarantee, liability, and protection and savings insurance, as well as property and casualty insurance, such as fire, burglary, money, construction/erection works, liability, and marine. The company was formerly known as Saudi Fransi Cooperative Insurance Company and changed its name to Allianz Saudi Fransi Cooperative Insurance Company in October 2010. The company was founded in 2007 and is headquartered in Riyadh, the Kingdom of Saudi Arabia.</v>
      </c>
      <c r="E233" s="10" t="str">
        <v>Mr. Abdulrahman Mohammed Aldokheel</v>
      </c>
      <c r="F233" s="10" t="str">
        <v>Financial Services</v>
      </c>
      <c r="G233" s="9" t="str">
        <v>2010-03-03</v>
      </c>
      <c r="H233" s="15">
        <v>462</v>
      </c>
    </row>
    <row r="234" spans="1:8" ht="144.75">
      <c r="A234" s="9" t="s">
        <v>488</v>
      </c>
      <c r="B234" s="10" t="s">
        <v>489</v>
      </c>
      <c r="C234" s="10" t="str">
        <v>Insurance - Property &amp; Casualty</v>
      </c>
      <c r="D234" s="10" t="str">
        <v>Salama Cooperative Insurance Company provides insurance products and services in the United Arab Emirates, the Kingdom of Saudi Arabia, Algeria, Malaysia, Bahrain, Senegal, and Egypt. It operates through Medical, Motor, and Others segments. It offers motor insurance products that cover accident, fire, towing, malicious, theft, estimation, and medical expenses; and medical insurance for care, medicines, chronic diseases, vaccination, maternity and neonatal, physiotherapy, ophthalmology, dental care, oncology, and CCHI. The company also provides travel insurance comprising personal accidents, medical expenses, repatriation of mortal remains, lost baggage, passport loss, cash loss, personal liability, and accidental death; and malpractice insurance that provides specialties, flexible, and medical facilities coverage. In addition, it offers general insurance coverage, such as engineering, liability, marine, property, and general accident insurance products. The company was formerly known as Saudi IAIC Cooperative Insurance Company and changed its name to Salama Cooperative Insurance Company in 2012. Salama Cooperative Insurance Company was founded in 1979 and is based in Jeddah, the Kingdom of Saudi Arabia.</v>
      </c>
      <c r="E234" s="10" t="str">
        <v>Mr. Bader Khalid Dhaar Alanzi</v>
      </c>
      <c r="F234" s="10" t="str">
        <v>Financial Services</v>
      </c>
      <c r="G234" s="9" t="str">
        <v>2010-03-04</v>
      </c>
      <c r="H234" s="15">
        <v>55</v>
      </c>
    </row>
    <row r="235" spans="1:8" ht="43.5">
      <c r="A235" s="9" t="s">
        <v>490</v>
      </c>
      <c r="B235" s="10" t="s">
        <v>491</v>
      </c>
      <c r="C235" s="10" t="str">
        <v>Insurance - Diversified</v>
      </c>
      <c r="D235" s="10" t="str">
        <v>SALAMA Cooperative Insurance Co. engages in the provision insurance solutions. It offers motor, medical, travel, malpractice, and general insurance products. The company was founded in 1979 and is headquartered in Jeddah, Saudi Arabia.</v>
      </c>
      <c r="E235" s="10" t="str">
        <v>Bader Khalid Alanzi</v>
      </c>
      <c r="F235" s="10" t="str">
        <v>Financial Services</v>
      </c>
      <c r="G235" s="9" t="str">
        <v>2024-12-16</v>
      </c>
      <c r="H235" s="15">
        <v>250</v>
      </c>
    </row>
    <row r="236" spans="1:8" ht="174">
      <c r="A236" s="9" t="s">
        <v>492</v>
      </c>
      <c r="B236" s="10" t="s">
        <v>493</v>
      </c>
      <c r="C236" s="10" t="str">
        <v>Insurance - Diversified</v>
      </c>
      <c r="D236" s="10" t="str">
        <v>Walaa Cooperative Insurance Company provides cooperative insurance and reinsurance products and services in the Kingdom of Saudi Arabia. The company offers various property insurance products, including property all risk, fire and specified perils property damage, home, and loss of profit/business interruption insurance; and engineering insurance products, such as erection and construction all-risk, and contractor's plant and machinery/equipment insurance, as well as machinery breakdown insurance (MBD), loss of profit following MBD, and deterioration of stock following MBD. It also provides motor insurance products, which include commercial and private motor comprehensive, and third party liability policies; marine insurance products, including marine cargo and hull insurance policies; medical insurance; and miscellaneous accidents insurance products, such as comprehensive general liability, professional indemnity, medical malpractice, directors and officers liability, privacy and network security cyber liability, fidelity guarantee, money, personal accident, workmen's compensation and employers liability, travel, aviation hull, and public and product liability insurance. The company was formerly known as Saudi United Cooperative Insurance Company and changed its name to Walaa Cooperative Insurance Company in May 2017. Walaa Cooperative Insurance Company was founded in 2007 and is headquartered in Al-Khobar, the Kingdom of Saudi Arabia.</v>
      </c>
      <c r="E236" s="10" t="str">
        <v>Mr. Johnson Chandebla G. Varughese</v>
      </c>
      <c r="F236" s="10" t="str">
        <v>Financial Services</v>
      </c>
      <c r="G236" s="9" t="str">
        <v>2010-03-03</v>
      </c>
      <c r="H236" s="15">
        <v>10</v>
      </c>
    </row>
    <row r="237" spans="1:8" ht="57.75">
      <c r="A237" s="9" t="s">
        <v>494</v>
      </c>
      <c r="B237" s="10" t="s">
        <v>495</v>
      </c>
      <c r="C237" s="10" t="str">
        <v>Insurance - Property &amp; Casualty</v>
      </c>
      <c r="D237" s="10" t="str">
        <v>Arabian Shield Cooperative Insurance Company provides various insurance products to companies and individuals in the Kingdom of Saudi Arabia. It offers medical, motor, property, engineering, marine, liability, accident, casualty, protection and saving, travel, and medical malpractice insurance, as well as reinsurance products. The company was founded in 1998 and is headquartered in Riyadh, the Kingdom of Saudi Arabia.</v>
      </c>
      <c r="E237" s="10" t="str">
        <v>Mr. Bassel bin Abdullah Al-Abdulkarim</v>
      </c>
      <c r="F237" s="10" t="str">
        <v>Financial Services</v>
      </c>
      <c r="G237" s="9" t="str">
        <v>2010-03-04</v>
      </c>
      <c r="H237" s="15">
        <v>29</v>
      </c>
    </row>
    <row r="238" spans="1:8" ht="115.5">
      <c r="A238" s="9" t="s">
        <v>496</v>
      </c>
      <c r="B238" s="10" t="s">
        <v>497</v>
      </c>
      <c r="C238" s="10" t="str">
        <v>Insurance - Diversified</v>
      </c>
      <c r="D238" s="10" t="str">
        <v>SABB Takaful Company provides a range of family and general insurance products to individual and corporate customers primarily in the Kingdom of Saudi Arabia. It operates through three segments: Individual Family Takaful, Group Family Takaful, and General Takaful. The company offers various protection plans, including travel, home, and personal accident takaful products; and wealth management plans consisting of investment, saving, education, and retirement takaful products. It also provides business protection products comprising marine cargo, business interruption or loss of profit, public liability, keyman protection, fire-property all risks, group creditors, SME package, fidelity guarantee, and money takaful plans; and employee benefits products, including group personal accident and care plans. The company was founded in 2006 is based in Riyadh, the Kingdom of Saudi Arabia. As of November 23, 2017, SABB Takaful Company operates as a subsidiary of The Saudi British Bank.</v>
      </c>
      <c r="E238" s="10" t="str">
        <v>Mr. Hussam  Alkhayal</v>
      </c>
      <c r="F238" s="10" t="str">
        <v>Financial Services</v>
      </c>
      <c r="G238" s="9" t="str">
        <v>2010-03-03</v>
      </c>
      <c r="H238" s="15">
        <v>0</v>
      </c>
    </row>
    <row r="239" spans="1:8" ht="57.75">
      <c r="A239" s="9" t="s">
        <v>498</v>
      </c>
      <c r="B239" s="10" t="s">
        <v>499</v>
      </c>
      <c r="C239" s="10" t="str">
        <v>Insurance - Diversified</v>
      </c>
      <c r="D239" s="10" t="str">
        <v>Saudi Arabian Cooperative Insurance Company engages in the insurance business in Saudi Arabia. The company provides group medical and life, motor and vehicle, fire and burglary, marine, engineering, liability insurance, general accident, and workmen compensation insurance products, as well as hull, property, and protection and savings insurance products. It serves corporates, SMEs, and individuals. The company was founded in 2006 and is headquartered in Riyadh, Saudi Arabia.</v>
      </c>
      <c r="E239" s="10" t="str">
        <v>Mr. Abdulrahman Saleh Al Obrah</v>
      </c>
      <c r="F239" s="10" t="str">
        <v>Financial Services</v>
      </c>
      <c r="G239" s="9" t="str">
        <v>2010-03-03</v>
      </c>
      <c r="H239" s="15">
        <v>16</v>
      </c>
    </row>
    <row r="240" spans="1:8" ht="43.5">
      <c r="A240" s="9" t="s">
        <v>500</v>
      </c>
      <c r="B240" s="10" t="s">
        <v>501</v>
      </c>
      <c r="C240" s="10" t="str">
        <v>Insurance - Diversified</v>
      </c>
      <c r="D240" s="10" t="str">
        <v>Practicing all cooperative insurance operations and all related activities including continuous reinsurance, agencies, representation, correspondence and brokerage</v>
      </c>
      <c r="E240" s="10" t="str">
        <v>Ayed Asri Alanzi</v>
      </c>
      <c r="F240" s="10" t="str">
        <v>Financial Services</v>
      </c>
      <c r="G240" s="9" t="str">
        <v>2010-03-04</v>
      </c>
      <c r="H240" s="15">
        <v>219</v>
      </c>
    </row>
    <row r="241" spans="1:8" ht="72.75">
      <c r="A241" s="9" t="s">
        <v>502</v>
      </c>
      <c r="B241" s="10" t="s">
        <v>503</v>
      </c>
      <c r="C241" s="10" t="str">
        <v>Insurance - Diversified</v>
      </c>
      <c r="D241" s="10" t="str">
        <v>Gulf Union Alahlia Cooperative Insurance Company provides various insurance products and services in the Kingdom of Saudi Arabia. It operates through Medical; Motor; Property and Casualty; and Protections and Savings segments. The company offers out-patient clinic treatment charges, property, marine cargo, third party liability, burglary, and group life; and individual insurance products, including auto and health insurance products, as well as reinsurance services. Gulf Union Alahlia Cooperative Insurance Company was founded in 1983 and is headquartered in Dammam, Kingdom of Saudi Arabia.</v>
      </c>
      <c r="E241" s="10" t="str">
        <v>Mr. Mashaal Ibrahim Saleh Al-Shaya</v>
      </c>
      <c r="F241" s="10" t="str">
        <v>Financial Services</v>
      </c>
      <c r="G241" s="9" t="str">
        <v>2010-03-03</v>
      </c>
      <c r="H241" s="15">
        <v>328</v>
      </c>
    </row>
    <row r="242" spans="1:8" ht="130.5">
      <c r="A242" s="9" t="s">
        <v>504</v>
      </c>
      <c r="B242" s="10" t="s">
        <v>505</v>
      </c>
      <c r="C242" s="10" t="str">
        <v>Insurance - Diversified</v>
      </c>
      <c r="D242" s="10" t="str">
        <v>Allied Cooperative Insurance Group engages in cooperative insurance operations and related activities in the Kingdom of Saudi Arabia. The company operates in four segments: Motor Insurance, Medical Insurance, General Accident Insurance, and Others. It provides motor comprehensive and third-party liability, medical, travel, home, shop, and visitor insurance products; general accident insurance products, such as money, fidelity guarantee, business all risk, business travel, and exhibition insurance; and liability insurance products, such as general third-party liability, product liability, workmen's compensation/employer's liability, and professional indemnity. The company also offers engineering insurance products comprising deterioration of stocks, machinery breakdown, electronic equipment, contractor's all risks, erection all risks, and loss of profit following machinery breakdown; and property all risks and fire insurance policies. In addition, it offers medical malpractice, personal accident, and medical and marine insurance products. The company was incorporated in 2006 and is based in Jeddah, the Kingdom of Saudi Arabia.</v>
      </c>
      <c r="E242" s="10" t="str">
        <v>Mr. Mohammed Abdullah Al-Gadhi</v>
      </c>
      <c r="F242" s="10" t="str">
        <v>Financial Services</v>
      </c>
      <c r="G242" s="9" t="str">
        <v>2010-03-04</v>
      </c>
      <c r="H242" s="15">
        <v>258</v>
      </c>
    </row>
    <row r="243" spans="1:8" ht="43.5">
      <c r="A243" s="9" t="s">
        <v>506</v>
      </c>
      <c r="B243" s="10" t="s">
        <v>507</v>
      </c>
      <c r="C243" s="10" t="str">
        <v>Insurance - Property &amp; Casualty</v>
      </c>
      <c r="D243" s="10" t="str">
        <v>Arabia Insurance Cooperative Company provides insurance products and services in the Kingdom of Saudi Arabia. It offers motor, medical, property, engineering, general accident, protection, savings, marine, and other insurance services. The company was founded in 2007 and is headquartered in Riyadh, the Kingdom of Saudi Arabia.</v>
      </c>
      <c r="E243" s="10" t="str">
        <v>Mr. Ziyad Bin Mohammed Al Rubaish</v>
      </c>
      <c r="F243" s="10" t="str">
        <v>Financial Services</v>
      </c>
      <c r="G243" s="9" t="str">
        <v>2010-03-03</v>
      </c>
      <c r="H243" s="15">
        <v>200</v>
      </c>
    </row>
    <row r="244" spans="1:8" ht="43.5">
      <c r="A244" s="9" t="s">
        <v>508</v>
      </c>
      <c r="B244" s="10" t="s">
        <v>509</v>
      </c>
      <c r="C244" s="10" t="str">
        <v>Insurance - Diversified</v>
      </c>
      <c r="D244" s="10" t="str">
        <v>Al-Etihad Cooperative Insurance Company provides insurance services in the Kingdom of Saudi Arabia. It offers property, motor, marine and marine cargo, medical and health, general accident and liability, casualty, engineering and construction, and other general insurance products and services. The company was founded in 1983 and is headquartered in Dhahran, the Kingdom of Saudi Arabia.</v>
      </c>
      <c r="E244" s="10" t="str">
        <v>Mr. Hussam Abdul Aziz Al Ganas</v>
      </c>
      <c r="F244" s="10" t="str">
        <v>Financial Services</v>
      </c>
      <c r="G244" s="9" t="str">
        <v>2010-03-04</v>
      </c>
      <c r="H244" s="15">
        <v>141</v>
      </c>
    </row>
    <row r="245" spans="1:8" ht="130.5">
      <c r="A245" s="9" t="s">
        <v>510</v>
      </c>
      <c r="B245" s="10" t="s">
        <v>511</v>
      </c>
      <c r="C245" s="10" t="str">
        <v>Insurance - Diversified</v>
      </c>
      <c r="D245" s="10" t="str">
        <v>Al Sagr Cooperative Insurance Company provides insurance products and solutions in the Kingdom of Saudi Arabia and Singapore. The company operates through Medical, Motor, Property and Casualty, and Protection and Savings segments. It offers fire and allied perils, property all risks, and business interruption insurance products; marine cargo and hull insurance products; and engineering insurance products comprising contractor's all risks and erection all risks, contractors' plant and machinery, machinery breakdown, loss of profit due to machinery breakdown, boiler and pressure vessels, deterioration of stock, and electronics equipment insurance. The company also provides liability insurance products, such as workmen's compensation, employer liability, public liability, and professional indemnity insurance; onshore and offshore energy insurance products; and medical, travel, motor, and medical malpractice insurance products. In addition, it offers miscellaneous insurance products, including personal accident, money, fidelity guarantee, and burglary insurance. Al Sagr Cooperative Insurance Company was founded in 1983 and is based in Dammam, the Kingdom of Saudi Arabia.</v>
      </c>
      <c r="E245" s="10" t="str">
        <v>Dr. Yasser bin Muhammad Al-Harbi</v>
      </c>
      <c r="F245" s="10" t="str">
        <v>Financial Services</v>
      </c>
      <c r="G245" s="9" t="str">
        <v>2010-03-03</v>
      </c>
      <c r="H245" s="15">
        <v>70</v>
      </c>
    </row>
    <row r="246" spans="1:8" ht="159">
      <c r="A246" s="9" t="s">
        <v>512</v>
      </c>
      <c r="B246" s="10" t="s">
        <v>513</v>
      </c>
      <c r="C246" s="10" t="str">
        <v>Insurance - Diversified</v>
      </c>
      <c r="D246" s="10" t="str">
        <v>United Cooperative Assurance Company offers cooperative insurance products in the Kingdom of Saudi Arabia. The company provides insurance protection for the operation of aircraft and the risks involved in aviation; and energy insurance that offers coverage for a range of activities within the upstream and midstream sectors of the oil and gas industry. It also provides medical insurance; trade credit insurance; and engineering insurance products, including contractors all risks, contractors plant and machinery, deterioration of stock in cold storage, erection all risks, electronic equipment, loss of profit following machinery breakdown, and machinery breakdown insurance. In addition, the company offers general accident insurance products, such as fidelity guarantee, money, personal accident, product liability, professional indemnity, third party liability, and workmen compensation and employer's liability insurance; and marine hull and cargo insurance products. Further, it provides motor insurance products comprising accidental loss or damage, and third party liability insurance; and property insurance products, including fire and special perils insurance for residential, commercial, and industrial properties; and material damage and business interruption all risks insurance products. The company was founded in 2008 and is headquartered in Jeddah, the Kingdom of Saudi Arabia.</v>
      </c>
      <c r="E246" s="10" t="str">
        <v>Engineer Mohammed Mohammed Said Basrawi</v>
      </c>
      <c r="F246" s="10" t="str">
        <v>Financial Services</v>
      </c>
      <c r="G246" s="9" t="str">
        <v>2010-03-04</v>
      </c>
      <c r="H246" s="15">
        <v>220</v>
      </c>
    </row>
    <row r="247" spans="1:8" ht="57.75">
      <c r="A247" s="9" t="s">
        <v>514</v>
      </c>
      <c r="B247" s="10" t="s">
        <v>515</v>
      </c>
      <c r="C247" s="10" t="str">
        <v>Insurance - Reinsurance</v>
      </c>
      <c r="D247" s="10" t="str">
        <v>Saudi Re for Cooperative Reinsurance Company provides various reinsurance products in the Kingdom of Saudi Arabia, rest of the Middle East, Africa, Asia, and internationally. The company offers engineering, property, marine, casualty, motor, retro, life, medical, fire, general accident, health, protection, and specialty insurance products; and various reinsurance products for Takaful industry. Saudi Re for Cooperative Reinsurance Company was incorporated in 2008 and is based in Riyadh, the Kingdom of Saudi Arabia.</v>
      </c>
      <c r="E247" s="10" t="str">
        <v>Mr. Ahmed Ali Al-Jabr</v>
      </c>
      <c r="F247" s="10" t="str">
        <v>Financial Services</v>
      </c>
      <c r="G247" s="9" t="str">
        <v>2010-03-03</v>
      </c>
      <c r="H247" s="15">
        <v>25</v>
      </c>
    </row>
    <row r="248" spans="1:8" ht="43.5">
      <c r="A248" s="9" t="s">
        <v>516</v>
      </c>
      <c r="B248" s="10" t="s">
        <v>517</v>
      </c>
      <c r="C248" s="10" t="str">
        <v>Insurance - Specialty</v>
      </c>
      <c r="D248" s="10" t="str">
        <v>Bupa Arabia for Cooperative Insurance Company underwrites medical insurance products for businesses and families in the Kingdom of Saudi Arabia. It issues short-term insurance contracts for providing health care services. Bupa Arabia for Cooperative Insurance Company was founded in 1997 and is headquartered in Jeddah, the Kingdom of Saudi Arabia.</v>
      </c>
      <c r="E248" s="10" t="str">
        <v>Mr. Tal Hisham Nazer</v>
      </c>
      <c r="F248" s="10" t="str">
        <v>Financial Services</v>
      </c>
      <c r="G248" s="9" t="str">
        <v>2010-03-04</v>
      </c>
      <c r="H248" s="15">
        <v>300</v>
      </c>
    </row>
    <row r="249" spans="1:8" ht="115.5">
      <c r="A249" s="9" t="s">
        <v>518</v>
      </c>
      <c r="B249" s="10" t="s">
        <v>519</v>
      </c>
      <c r="C249" s="10" t="str">
        <v>Insurance - Diversified</v>
      </c>
      <c r="D249" s="10" t="str">
        <v>Al Rajhi Company for Cooperative Insurance provides various insurance products and services to individuals, SMEs, and corporates in the Kingdom of Saudi Arabia. The company operates in four segments: Medical, Motor, Property and casualty, and Protection and Savings. It offers engineering, motor, unified health, domestic helper, travel, medical malpractice, visitor visa, personal accident, and homeowners, as well as general insurance products, such as property all risks, workers injury compensation and employer's liability, fidelity guarantee, and public business liability. The company also provides liability, contractors risk, marine cargo, plant machinery, machinery breakdown, and erection all risk insurance products; and protection and savings products, such as education, marriage, life, retirement, and investment insurance policies. In addition, it is involved in the re-takaful/re-insurance and agency activities. The company was founded in 2008 and is headquartered in Riyadh, the Kingdom of Saudi Arabia.</v>
      </c>
      <c r="E249" s="10" t="str">
        <v>Mr. Saud Ghonem Bin Al Ghonem</v>
      </c>
      <c r="F249" s="10" t="str">
        <v>Financial Services</v>
      </c>
      <c r="G249" s="9" t="str">
        <v>2010-03-04</v>
      </c>
      <c r="H249" s="15">
        <v>115</v>
      </c>
    </row>
    <row r="250" spans="1:8" ht="188.25">
      <c r="A250" s="9" t="s">
        <v>520</v>
      </c>
      <c r="B250" s="10" t="s">
        <v>521</v>
      </c>
      <c r="C250" s="10" t="str">
        <v>Insurance - Diversified</v>
      </c>
      <c r="D250" s="10" t="str">
        <v>Chubb Arabia Cooperative Insurance Company operates as a property and casualty insurer in the Kingdom of Saudi Arabia and internationally. It operates in five segments: Property, Engineering, Motor, Casualty, and Other. The company's property and casualty insurance products portfolio comprise property all risks, fire and allied perils, business interruption, householders', terrorism and sabotage, burglary and housebreaking, general liability, workmen's compensation and employer's liability, motor, plate glass, money, crime, fidelity guarantee/employee dishonesty, and travel insurance products. It also provides engineering insurance products consists of contractors all risk, erection all risks, machinery breakdown, business interruption due to machinery breakdown, and computer/electronic data processing, as well as machinery, plant, and equipment all risks insurance products. In addition, the company offers marine cargo, project cargo and DSU, inland transit, and marine hull insurance products; group life and group personal accident insurance products; and financial insurance products, such as bankers blanket bond, financial institutions professional indemnity, civil liability for financial institutions, electronic and computer crime, fraud protector, financial services industry insurance policy, and directors and officers liability insurance, as well as reinsurance services. It serves multinational corporations, mid-size companies and small businesses, affluent groups, high net worth individuals, and insurers managing exposures with reinsurance coverage. Chubb Arabia Cooperative Insurance Company was founded in 1974 and is headquartered in Al Khobar, the Kingdom of Saudi Arabia.</v>
      </c>
      <c r="E250" s="10" t="str">
        <v>Mr. Abdulaziz  Bin Abdulkarim Al Khereiji</v>
      </c>
      <c r="F250" s="10" t="str">
        <v>Financial Services</v>
      </c>
      <c r="G250" s="9" t="str">
        <v>2010-03-03</v>
      </c>
      <c r="H250" s="15">
        <v>18000</v>
      </c>
    </row>
    <row r="251" spans="1:8" ht="101.25">
      <c r="A251" s="9" t="s">
        <v>522</v>
      </c>
      <c r="B251" s="10" t="s">
        <v>523</v>
      </c>
      <c r="C251" s="10" t="str">
        <v>Insurance - Diversified</v>
      </c>
      <c r="D251" s="10" t="str">
        <v>Gulf Insurance Group provides various insurance and reinsurance products for individuals, SMEs, and businesses in Saudi Arabia. The company offers car, travel, home, personal accident, and SME medical insurance; and business insurance, including motor fleet, healthcare, business travel, marine, life, and group personal accident insurance. It also provides money, business all risk, general third-party liability, product liability, workmen's compensation/employer's liability, contractors all risk, erection all risk, machinery and electronic equipment failure, death, and disability insurance. The company was formerly known as AXA Cooperative Insurance Company and changed its name to Gulf Insurance Group in June 2022. Gulf Insurance Group was founded in 2008 and is headquartered in Kuwait City, Kuwait.</v>
      </c>
      <c r="E251" s="10" t="str">
        <v>Mr. Khaled Saoud Abdul Aziz Al Hasan</v>
      </c>
      <c r="F251" s="10" t="str">
        <v>Financial Services</v>
      </c>
      <c r="G251" s="9" t="str">
        <v>2010-03-04</v>
      </c>
      <c r="H251" s="15">
        <v>700</v>
      </c>
    </row>
    <row r="252" spans="1:8" ht="57.75">
      <c r="A252" s="9" t="s">
        <v>524</v>
      </c>
      <c r="B252" s="10" t="s">
        <v>525</v>
      </c>
      <c r="C252" s="10" t="str">
        <v>Insurance - Diversified</v>
      </c>
      <c r="D252" s="10" t="str">
        <v>Gulf General Cooperative Insurance Company provides various insurance products for corporates and individuals in the Kingdom of Saudi Arabia. The company operates through Medical, Motor, Property, Engineering, Marine, and Accident and Liability segments. It offers marine cargo and hull, motor comprehensive, personal accident, third-party liability, fidelity guarantee, and travel insurance products. The company was founded in 2008 and is headquartered in Jeddah, the Kingdom of Saudi Arabia.</v>
      </c>
      <c r="E252" s="10" t="str">
        <v>Mr. Khalid Gaafar Allagany</v>
      </c>
      <c r="F252" s="10" t="str">
        <v>Financial Services</v>
      </c>
      <c r="G252" s="9" t="str">
        <v>2010-03-03</v>
      </c>
      <c r="H252" s="15">
        <v>161</v>
      </c>
    </row>
    <row r="253" spans="1:8" ht="101.25">
      <c r="A253" s="9" t="s">
        <v>526</v>
      </c>
      <c r="B253" s="10" t="s">
        <v>527</v>
      </c>
      <c r="C253" s="10" t="str">
        <v>Insurance - Diversified</v>
      </c>
      <c r="D253" s="10" t="str">
        <v>Buruj Cooperative Insurance Company provides various general insurance products to individuals and business customers in the Kingdom of Saudi Arabia. The company operates through five segments: Motor Insurance, Medical Products, Property, Marine Products, and Others. It also offers property and fire, general and personal accident, travel, extended warranty, liability, engineering, motor, medical malpractice, and marine insurance products; and workers compensation, fidelity guarantee, erection all risks, electronic equipment, deterioration of cold storage, money, machinery, term life, contractors' all risks and plant and machinery, professional indemnity, loss of profits following machinery breakdown, and broiler and pressure vessel insurance. The company was founded in 2008 and is headquartered in Riyadh, the Kingdom of Saudi Arabia.</v>
      </c>
      <c r="E253" s="10" t="str">
        <v>Sayed Riad Radawi</v>
      </c>
      <c r="F253" s="10" t="str">
        <v>Financial Services</v>
      </c>
      <c r="G253" s="9" t="str">
        <v>2010-03-04</v>
      </c>
      <c r="H253" s="15">
        <v>55</v>
      </c>
    </row>
    <row r="254" spans="1:8" ht="87">
      <c r="A254" s="9" t="s">
        <v>528</v>
      </c>
      <c r="B254" s="10" t="s">
        <v>529</v>
      </c>
      <c r="C254" s="10" t="str">
        <v>Insurance - Diversified</v>
      </c>
      <c r="D254" s="10" t="str">
        <v>Al Alamiya for Cooperative Insurance Company engages in the insurance and reinsurance businesses primarily in the Kingdom of Saudi Arabia. The company operates in six segments: Property, Motor, Engineering, Medical, Marine, Group Life, and Others. It offers car, travel, home, and personal accident insurance products; and small and medium business, motor fleet, property, marine, engineering, life, workmen's compensation, liability, and general accident insurance products. The company was founded in 2009 and is headquartered in Riyadh, the Kingdom of Saudi Arabia. Al Alamiya for Cooperative Insurance Company operates as a subsidiary of Royal &amp; Sun Alliance Insurance (Middle East) BSC (c).</v>
      </c>
      <c r="E254" s="10" t="str">
        <v>Mr. Kamran Mazhar Jaffery</v>
      </c>
      <c r="F254" s="10" t="str">
        <v>Financial Services</v>
      </c>
      <c r="G254" s="9" t="str">
        <v>2010-03-03</v>
      </c>
      <c r="H254" s="15">
        <v>85</v>
      </c>
    </row>
    <row r="255" spans="1:8" ht="174">
      <c r="A255" s="9" t="s">
        <v>530</v>
      </c>
      <c r="B255" s="10" t="s">
        <v>531</v>
      </c>
      <c r="C255" s="10" t="str">
        <v>Insurance - Diversified</v>
      </c>
      <c r="D255" s="10" t="str">
        <v>Wataniya Insurance Company offers a range of insurance products and services in the Kingdom of Saudi Arabia. It operates through Marine, Property, Motor, Engineering, Accident &amp; Liability, Extended Warranty, and Term Life segments. It provides various insurance products, including motor insurance; general accident and casualty insurance products, comprising fidelity guarantee, money, personal accident, public liability, work injury compensation, medical malpractice, burglary, glass breakage, business all risk, business travel, and exhibition insurance products; and liability insurance includes general third-party liability, product liability, workmen's compensation/employer's liability, and professional indemnity. The company also provides marine cargo insurance products, which include land transit, marine cargo, and marine hull insurance; employee benefits insurance; and engineering insurance products comprising contractor all risk, construction, mechanical, electrical, contractors' plant and machinery, electronic equipment, erection all risk, machinery breakdown, and deterioration of stock insurance. In addition, it offers property insurance products comprising property all risk, fire and lightning, household comprehensive, and terrorism risk insurance; extended warranty coverage against damages to motor vehicles; and term life coverage against the insured's death. The company was founded in 1975 and is headquartered in Jeddah, the Kingdom of Saudi Arabia.</v>
      </c>
      <c r="E255" s="10" t="str">
        <v>Mr. Haitham Habib Mohammed Ali Albakree</v>
      </c>
      <c r="F255" s="10" t="str">
        <v>Financial Services</v>
      </c>
      <c r="G255" s="9" t="str">
        <v>2010-06-17</v>
      </c>
      <c r="H255" s="15">
        <v>81</v>
      </c>
    </row>
    <row r="256" spans="1:8" ht="57.75">
      <c r="A256" s="9" t="s">
        <v>532</v>
      </c>
      <c r="B256" s="10" t="s">
        <v>533</v>
      </c>
      <c r="C256" s="10" t="str">
        <v>Insurance - Diversified</v>
      </c>
      <c r="D256" s="10" t="str">
        <v>Amana Cooperative Insurance Company provides various insurance products and services to corporate and individual clients in the Kingdom of Saudi Arabia. It offers engineering, fidelity, general, healthcare, marine cargo, money, motor, personal, property, travel, and workmen insurance products, as well as other specialized insurance solutions. Amana Cooperative Insurance Company was founded in 2010 and is headquartered in Riyadh, the Kingdom of Saudi Arabia.</v>
      </c>
      <c r="E256" s="10" t="str">
        <v>Mr. Rasheed Salim Abi Nader</v>
      </c>
      <c r="F256" s="10" t="str">
        <v>Financial Services</v>
      </c>
      <c r="G256" s="9" t="str">
        <v>2010-06-17</v>
      </c>
      <c r="H256" s="15">
        <v>100</v>
      </c>
    </row>
    <row r="257" spans="1:8" ht="57.75">
      <c r="A257" s="9" t="s">
        <v>534</v>
      </c>
      <c r="B257" s="10" t="s">
        <v>535</v>
      </c>
      <c r="C257" s="10" t="str">
        <v>Insurance - Reinsurance</v>
      </c>
      <c r="D257" s="10" t="str">
        <v>Saudi Enaya Cooperative Insurance Company provides health insurance services in the Kingdom of Saudi Arabia. It primarily underwrites medical insurance products. In addition, the company offers ambassadors, doctors, app and video talk, and home, chronic, and elderly care services. Saudi Enaya Cooperative Insurance Company was founded in 2011 and is headquartered in Jeddah, the Kingdom of Saudi Arabia.</v>
      </c>
      <c r="E257" s="10" t="str">
        <v>Mr. Sultan Mohammed Hasan Abdulrauf</v>
      </c>
      <c r="F257" s="10" t="str">
        <v>Financial Services</v>
      </c>
      <c r="G257" s="9" t="str">
        <v>2012-04-02</v>
      </c>
      <c r="H257" s="15">
        <v>104</v>
      </c>
    </row>
    <row r="258" spans="1:8" ht="130.5">
      <c r="A258" s="9" t="s">
        <v>536</v>
      </c>
      <c r="B258" s="10" t="s">
        <v>537</v>
      </c>
      <c r="C258" s="10" t="str">
        <v>Insurance - Diversified</v>
      </c>
      <c r="D258" s="10" t="str">
        <v>Alinma Tokio Marine Company provides various insurance products and services to individuals and corporates in the Kingdom of Saudi Arabia. It operates through Fire and Property; Marine; General Accident; Engineering; Motor Insurance; Protection and Savings, and Medical segments. The company offers insurance products in the areas of protection and savings programs; motor; and fidelity guarantee, commercial general liability, trade credit, personal accident, money, bankers blanket bond, hauliers and public liability, and workers compensation. It also provides business interruption, fire and special perils, home package, and property all risk insurance products; health insurance products; marine cargo and cargo voyage risks insurance products; and boiler and pressure vessel, contractor's all risk, contractors' plant and machinery insurance, deterioration of stock in cold storage, electronic equipment, erection all risks, loss of profits following machinery breakdown, and machinery insurance. The company was founded in 2012 and is headquartered in Riyadh, the Kingdom of Saudi Arabia.</v>
      </c>
      <c r="E258" s="10" t="str">
        <v>Kentaro Kita</v>
      </c>
      <c r="F258" s="10" t="str">
        <v>Financial Services</v>
      </c>
      <c r="G258" s="9" t="str">
        <v>2012-07-02</v>
      </c>
      <c r="H258" s="15">
        <v>0</v>
      </c>
    </row>
    <row r="259" spans="1:8" ht="72.75">
      <c r="A259" s="9" t="s">
        <v>538</v>
      </c>
      <c r="B259" s="10" t="s">
        <v>539</v>
      </c>
      <c r="C259" s="10" t="str">
        <v>Software - Application</v>
      </c>
      <c r="D259" s="10" t="str">
        <v>Rasan Information Technology Company, a FinTech company, provides insurance and financial services to individuals and businesses through digital platforms. It operates Tameeni, which allows customers to compare, buy, or renew insurance from a network of insurance providers; Treza, an insurance solution designed for motor leasing providers and their customers; Awalmazad, an online auto auction platform that handle salvage and repossessed vehicles for insurance companies and leasing providers; and Warshti, a car repair solution. The company was founded in 2016 and is based in Riyadh, Saudi Arabia.</v>
      </c>
      <c r="E259" s="10" t="str">
        <v>Mr. Moayad Abdullah AlFallaj</v>
      </c>
      <c r="F259" s="10" t="str">
        <v>Technology</v>
      </c>
      <c r="G259" s="9" t="str">
        <v>2024-06-13</v>
      </c>
      <c r="H259" s="15">
        <v>178</v>
      </c>
    </row>
    <row r="260" spans="1:8" ht="101.25">
      <c r="A260" s="9" t="s">
        <v>540</v>
      </c>
      <c r="B260" s="10" t="s">
        <v>541</v>
      </c>
      <c r="C260" s="10" t="str">
        <v>REIT - Diversified</v>
      </c>
      <c r="D260" s="10" t="str">
        <v>A closed-ended real estate investment fund traded in the parallel market (Nomu) compliant with Sharia standards approved by the Sharia Supervisory Committee, established in the Kingdom of Saudi Arabia under the Real Estate Investment Funds Regulations and the regulations and rules applied in the Kingdom. The fund is subject to the Capital Market Authority rules and regulations and the rules of the parallel market (Nomu) listing regulations, the fund size at IPO is 15,000,000 units, with a total value of 150,000,000 Saudi riyals. The investment objective of the Fund is to invest in structurally developed real estate properties, capable of achieving periodic and rental income, and to distribute a percentage not less than 90% of the annual net profits of the Fund as cash dividends to the unitholders during the period of the Fund.</v>
      </c>
      <c r="E260" s="10" t="str">
        <v/>
      </c>
      <c r="F260" s="10" t="str">
        <v>Real Estate</v>
      </c>
      <c r="G260" s="9" t="str">
        <v>2022-12-06</v>
      </c>
      <c r="H260" s="15">
        <v>0</v>
      </c>
    </row>
    <row r="261" spans="1:8" ht="57.75">
      <c r="A261" s="9" t="s">
        <v>542</v>
      </c>
      <c r="B261" s="10" t="s">
        <v>543</v>
      </c>
      <c r="C261" s="10" t="str">
        <v>Asset Management</v>
      </c>
      <c r="D261" s="10" t="str">
        <v>Yaqeen Saudi Equity ETF aims to provide investors with long term capital appreciation and growth. The Fund passively invests in the listed Saudi equities in order to achieve the results that correspond to the performance, before fees and expenses, of the Benchmark Index. The Fund is passively managed by way of fully investing, barring a small cash portion, into the components of the Benchmark Index in the same weightings with the aim of replicating the performance of the Index.</v>
      </c>
      <c r="E261" s="10" t="str">
        <v/>
      </c>
      <c r="F261" s="10" t="str">
        <v>Financial Services</v>
      </c>
      <c r="G261" s="9" t="str">
        <v>2012-10-20</v>
      </c>
      <c r="H261" s="15">
        <v>63</v>
      </c>
    </row>
    <row r="262" spans="1:8" ht="29.25">
      <c r="A262" s="9" t="s">
        <v>544</v>
      </c>
      <c r="B262" s="10" t="s">
        <v>545</v>
      </c>
      <c r="C262" s="10" t="str">
        <v>Asset Management</v>
      </c>
      <c r="D262" s="10" t="str">
        <v>The fund seeks to simulate the index thought investing into the components of the Benchmark Index.</v>
      </c>
      <c r="E262" s="10" t="str">
        <v/>
      </c>
      <c r="F262" s="10" t="str">
        <v>Financial Services</v>
      </c>
      <c r="G262" s="9" t="str">
        <v>2012-10-24</v>
      </c>
      <c r="H262" s="15">
        <v>63</v>
      </c>
    </row>
    <row r="263" spans="1:8" ht="72.75">
      <c r="A263" s="9" t="s">
        <v>546</v>
      </c>
      <c r="B263" s="10" t="s">
        <v>547</v>
      </c>
      <c r="C263" s="10" t="str">
        <v>Asset Management</v>
      </c>
      <c r="D263" s="10" t="str">
        <v>The MSCI Tadawul 30 Index is jointly launched by MSCI and the Saudi Stock Exchange Co. (Tadawul). The Index is based on the MSCI Saudi Arabia Investable Market Index (IMI) that represents the performance of large, mid and small-cap stocks of the Saudi Arabia equity market. The Index targets the top 30 securities, listed on the Saudi Main Equity Market, based on free float market capitalization with capping criteria, screened for liquidity and international investability and is designed to be able to serve as the basis for financial products including derivatives and ETPs</v>
      </c>
      <c r="E263" s="10" t="str">
        <v/>
      </c>
      <c r="F263" s="10" t="str">
        <v>Financial Services</v>
      </c>
      <c r="G263" s="9" t="str">
        <v>2016-06-14</v>
      </c>
      <c r="H263" s="15">
        <v>178</v>
      </c>
    </row>
    <row r="264" spans="1:8" ht="57.75">
      <c r="A264" s="9" t="s">
        <v>548</v>
      </c>
      <c r="B264" s="10" t="s">
        <v>549</v>
      </c>
      <c r="C264" s="10" t="str">
        <v>Asset Management</v>
      </c>
      <c r="D264" s="10" t="str">
        <v>Albilad Sukuk ETF is an open-ended exchange traded fund, in line with the standards of Islamic Sharia, regulated in accordance with the rules and regulations of the Capital Market Authority in the Kingdom of Saudi Arabia. The fund seeks to track the performance of Albilad IdealRatings Saudi sovereign Sukuk Index, which is made up of Saudi Sovereign Sukuk that is Saudi riyal denominated, listed in the main Saudi Market (Tadawul) and linked to a market maker with remaining 3 months or more in maturity.</v>
      </c>
      <c r="E264" s="10" t="str">
        <v/>
      </c>
      <c r="F264" s="10" t="str">
        <v>Financial Services</v>
      </c>
      <c r="G264" s="9" t="str">
        <v>2022-02-08</v>
      </c>
      <c r="H264" s="15">
        <v>115</v>
      </c>
    </row>
    <row r="265" spans="1:8" ht="87">
      <c r="A265" s="9" t="s">
        <v>550</v>
      </c>
      <c r="B265" s="10" t="s">
        <v>551</v>
      </c>
      <c r="C265" s="10" t="str">
        <v>Asset Management</v>
      </c>
      <c r="D265" s="10" t="str">
        <v>Alinma Saudi Government Sukuk ETF Fund Short Maturity is an exchange traded fund that invests through the inactive management of a basket of local sovereign SUKUK issued by the Kingdom of Saudi Arabia and listed in the main market and in line with the criteria of the Funds Sharia Committee to achieve performance similar to that of the index before Deduction of fees and expenses distributing returns periodically reducing costs, increasing efficiency and enhancing liquidity by focusing on this type of income-generating investment tool that enables individuals to invest flexibly in debt market instruments which encourages a culture The savings among investors is one of the main goals of the 2030 vision</v>
      </c>
      <c r="E265" s="10" t="str">
        <v/>
      </c>
      <c r="F265" s="10" t="str">
        <v>Financial Services</v>
      </c>
      <c r="G265" s="9" t="str">
        <v>2022-08-23</v>
      </c>
      <c r="H265" s="15">
        <v>121</v>
      </c>
    </row>
    <row r="266" spans="1:8" ht="43.5">
      <c r="A266" s="9" t="s">
        <v>552</v>
      </c>
      <c r="B266" s="10" t="s">
        <v>553</v>
      </c>
      <c r="C266" s="10" t="str">
        <v>Asset Management</v>
      </c>
      <c r="D266" s="10" t="str">
        <v>Albilad Gold ETF is an open-ended Exchange Traded Fund; offers investors a Shariah-compliant opportunity to invest in physical gold without the difficulty of storing or insuring gold bullions. The Fund closely tracks the returns of gold through an Exchange-traded Fund structure, where units are tradeable on The Saudi Stock Exchange</v>
      </c>
      <c r="E266" s="10" t="str">
        <v>Mr. Zaid Almufarih</v>
      </c>
      <c r="F266" s="10" t="str">
        <v>Financial Services</v>
      </c>
      <c r="G266" s="9" t="str">
        <v>2022-08-23</v>
      </c>
      <c r="H266" s="15">
        <v>115</v>
      </c>
    </row>
    <row r="267" spans="1:8" ht="57.75">
      <c r="A267" s="9" t="s">
        <v>554</v>
      </c>
      <c r="B267" s="10" t="s">
        <v>555</v>
      </c>
      <c r="C267" s="10" t="str">
        <v>Asset Management</v>
      </c>
      <c r="D267" s="10" t="str">
        <v>Albilad mscI US Equity ETF is an open ended exchange traded fund, in line with the standard of Islamic Shariah, regulated in accordance with the rules and regulations of the Capital market authority in the kingdom of Saudi Arabia and seeks to achieve long term growth and Capital gains, The fund allows investors to invest in US market without the hassle of opening a portfolio in the US stock market and trading directly in Saudi Riyal.</v>
      </c>
      <c r="E267" s="10" t="str">
        <v>Mr. Zaid Almufarih</v>
      </c>
      <c r="F267" s="10" t="str">
        <v>Financial Services</v>
      </c>
      <c r="G267" s="9" t="str">
        <v>2022-08-23</v>
      </c>
      <c r="H267" s="15">
        <v>145</v>
      </c>
    </row>
    <row r="268" spans="1:8" ht="72.75">
      <c r="A268" s="9" t="s">
        <v>556</v>
      </c>
      <c r="B268" s="10" t="s">
        <v>557</v>
      </c>
      <c r="C268" s="10" t="str">
        <v>Construction Materials</v>
      </c>
      <c r="D268" s="10" t="str">
        <v>National Building and Marketing Co. engages in the wholesaling and retailing of building materials in Saudi Arabia. It offers iron and timber products; electronic equipment, stereotypes, office tools, desktops, medical and scientific equipment, hospital supplies, medical laboratories, and medical furniture; and construction and general contractor services for buildings and decorative works. The company also provides paints, chemicals, and promotional gifts. National Building and Marketing Co. was founded in 1990 and is based in Riyadh, Saudi Arabia.</v>
      </c>
      <c r="E268" s="10" t="str">
        <v>Mr. Salahuddin Jamel Muhammad</v>
      </c>
      <c r="F268" s="10" t="str">
        <v>Basic Materials</v>
      </c>
      <c r="G268" s="9" t="str">
        <v>2021-07-01</v>
      </c>
      <c r="H268" s="15">
        <v>0</v>
      </c>
    </row>
    <row r="269" spans="1:8" ht="72.75">
      <c r="A269" s="9" t="s">
        <v>558</v>
      </c>
      <c r="B269" s="10" t="s">
        <v>381</v>
      </c>
      <c r="C269" s="10" t="str">
        <v>Real Estate - Development</v>
      </c>
      <c r="D269" s="10" t="str">
        <v>Sumou Real Estate Company, together with its subsidiaries, engages in the construction of residential and non-residential properties in Saudi Arabia. It operates through Real Estate Project Development; Real Estate Project Management; and Investments. The company constructs schools, hospitals, hotels, airports, and prefabricated building on sites; renovates residential and non-residential buildings; and purchases and sells land and real estate properties. It also acts as a sales agent in food and beverages. The company was founded in 2007 and is headquartered in Al Khobar, Saudi Arabia. Sumou Real Estate Company is a subsidiary of Sumou Holding Company.</v>
      </c>
      <c r="E269" s="10" t="str">
        <v/>
      </c>
      <c r="F269" s="10" t="str">
        <v>Real Estate</v>
      </c>
      <c r="G269" s="9" t="str">
        <v>2021-07-01</v>
      </c>
      <c r="H269" s="15">
        <v>0</v>
      </c>
    </row>
    <row r="270" spans="1:8" ht="29.25">
      <c r="A270" s="9" t="s">
        <v>559</v>
      </c>
      <c r="B270" s="10" t="s">
        <v>231</v>
      </c>
      <c r="C270" s="10" t="str">
        <v>Construction Materials</v>
      </c>
      <c r="D270" s="10" t="str">
        <v>Riyadh Cement Company engages in the production and sale of cement in the Kingdom of Saudi Arabia. The company was incorporated in 1997 and is based in Riyadh, the Kingdom of Saudi Arabia.</v>
      </c>
      <c r="E270" s="10" t="str">
        <v>Engineer Shoeil Jarallah Al Ayed</v>
      </c>
      <c r="F270" s="10" t="str">
        <v>Basic Materials</v>
      </c>
      <c r="G270" s="9" t="str">
        <v>2021-06-30</v>
      </c>
      <c r="H270" s="15">
        <v>0</v>
      </c>
    </row>
    <row r="271" spans="1:8" ht="43.5">
      <c r="A271" s="9" t="s">
        <v>560</v>
      </c>
      <c r="B271" s="10" t="s">
        <v>561</v>
      </c>
      <c r="C271" s="10" t="str">
        <v>Steel</v>
      </c>
      <c r="D271" s="10" t="str">
        <v>Watani Iron Steel Co. provides steel products for building and construction sector in the Kingdom of Saudi Arabia. It engages in the procurement of raw materials, manufacturing, and after-sales services. The company was founded in 2008 and is based in Riyadh, the Kingdom of Saudi Arabia.</v>
      </c>
      <c r="E271" s="10" t="str">
        <v>Mr. Yousef Mohammed Abdulrahim Al-Turaif</v>
      </c>
      <c r="F271" s="10" t="str">
        <v>Basic Materials</v>
      </c>
      <c r="G271" s="9" t="str">
        <v>2021-07-01</v>
      </c>
      <c r="H271" s="15">
        <v>0</v>
      </c>
    </row>
    <row r="272" spans="1:8" ht="43.5">
      <c r="A272" s="9" t="s">
        <v>562</v>
      </c>
      <c r="B272" s="10" t="s">
        <v>563</v>
      </c>
      <c r="C272" s="10" t="str">
        <v>Construction Materials</v>
      </c>
      <c r="D272" s="10" t="str">
        <v>Manufacturing and production of ready-mixed concrete</v>
      </c>
      <c r="E272" s="10" t="str">
        <v>Mr. Turki Mohammad Hassan Al-Naqool Al-Subaie</v>
      </c>
      <c r="F272" s="10" t="str">
        <v>Basic Materials</v>
      </c>
      <c r="G272" s="9" t="str">
        <v>2022-11-13</v>
      </c>
      <c r="H272" s="15">
        <v>78</v>
      </c>
    </row>
    <row r="273" spans="1:8" ht="72.75">
      <c r="A273" s="9" t="s">
        <v>564</v>
      </c>
      <c r="B273" s="10" t="s">
        <v>565</v>
      </c>
      <c r="C273" s="10" t="str">
        <v>Packaged Foods</v>
      </c>
      <c r="D273" s="10" t="str">
        <v>Fesh Fash Snack Food Production Company produces and sells food snacks. The company offers corn puffs under the Fish Fash, Cooorah, and Mini Cooorah brands; potato chips under the Zizo, Fish Fash Chips, and Mini Sticks brand names; and potato pellets under the Garameesh brand. It also engages in the marketing food products, wholesale and retail trade, buying and selling of agricultural corps, storage activities, food preservation and packaging, and invests in industrial projects, as well as establishes and operates warehouses. The company was founded in 1981 and is based in Riyadh, Saudi Arabia.</v>
      </c>
      <c r="E273" s="10" t="str">
        <v>Engineer Najib Hamad Mubarak Al-Humaid</v>
      </c>
      <c r="F273" s="10" t="str">
        <v>Consumer Defensive</v>
      </c>
      <c r="G273" s="9" t="str">
        <v>2021-10-10</v>
      </c>
      <c r="H273" s="15">
        <v>0</v>
      </c>
    </row>
    <row r="274" spans="1:8" ht="43.5">
      <c r="A274" s="9" t="s">
        <v>566</v>
      </c>
      <c r="B274" s="10" t="s">
        <v>567</v>
      </c>
      <c r="C274" s="10" t="str">
        <v>Regulated Gas</v>
      </c>
      <c r="D274" s="10" t="str">
        <v>Natural Gas Distribution Company distributes natural gas through pipelines in Saudi Arabia. It also operates, maintains, and repairs pipes and gas pipelines. The company serves factories located in the second industrial city in Riyadh with dry gas. Natural Gas Distribution Company was founded in 2000 and is based in Riyadh, Saudi Arabia.</v>
      </c>
      <c r="E274" s="10" t="str">
        <v>Ms. Rania  Al-Jabr</v>
      </c>
      <c r="F274" s="10" t="str">
        <v>Utilities</v>
      </c>
      <c r="G274" s="9" t="str">
        <v>2022-05-26</v>
      </c>
      <c r="H274" s="15">
        <v>0</v>
      </c>
    </row>
    <row r="275" spans="1:8" ht="43.5">
      <c r="A275" s="9" t="s">
        <v>568</v>
      </c>
      <c r="B275" s="10" t="s">
        <v>569</v>
      </c>
      <c r="C275" s="10" t="str">
        <v>Chemicals</v>
      </c>
      <c r="D275" s="10" t="str">
        <v>National Fertilizer Company Ltd manufactures and sells fertilizers and nitrogen compounds in the Kingdom of Saudi Arabia. The company provides plastics, soaps, industrial detergents, and washing and cleaning materials, as well as preparations. National Fertilizer Company Ltd is based in Riyadh, the Kingdom of Saudi Arabia.</v>
      </c>
      <c r="E275" s="10" t="str">
        <v>Abdullah Mohammed Barjas Alnasser</v>
      </c>
      <c r="F275" s="10" t="str">
        <v>Basic Materials</v>
      </c>
      <c r="G275" s="9" t="str">
        <v>2021-09-21</v>
      </c>
      <c r="H275" s="15">
        <v>320</v>
      </c>
    </row>
    <row r="276" spans="1:8" ht="57.75">
      <c r="A276" s="9" t="s">
        <v>570</v>
      </c>
      <c r="B276" s="10" t="s">
        <v>571</v>
      </c>
      <c r="C276" s="10" t="str">
        <v>Medical - Care Facilities</v>
      </c>
      <c r="D276" s="10" t="str">
        <v>Canadian General Medical Center Complex Company engages in management of hospitals and health centers in the Kingdom of Saudi Arabia. Its services include pediatric clinic, internal medicine, eye clinic, ear, nose and throat clinic, general medicine, emergency department, radiology department, and laboratory. The company also trades with hospital tools and equipment, and ambulances. It serves oil and gas companies. The company was founded in 2008 and is based in Dammam, the Kingdom of Saudi Arabia.</v>
      </c>
      <c r="E276" s="10" t="str">
        <v>Abdullah Saad Alotibi</v>
      </c>
      <c r="F276" s="10" t="str">
        <v>Healthcare</v>
      </c>
      <c r="G276" s="9" t="str">
        <v>2021-08-18</v>
      </c>
      <c r="H276" s="15">
        <v>0</v>
      </c>
    </row>
    <row r="277" spans="1:8" ht="43.5">
      <c r="A277" s="9" t="s">
        <v>572</v>
      </c>
      <c r="B277" s="10" t="s">
        <v>383</v>
      </c>
      <c r="C277" s="10" t="str">
        <v>Real Estate - Services</v>
      </c>
      <c r="D277" s="10" t="str">
        <v>Banan Real Estate Company manages and leases commercial and residential properties in Saudi Arabia. The company operates and manages hotel apartments; manages real estate on commission basis; and provides real estate registration services. Banan Real Estate Company was founded in 2005 and is based in Riyadh, Saudi Arabia.</v>
      </c>
      <c r="E277" s="10" t="str">
        <v>Mr. Majed Abdullah Mohammed Al Naser</v>
      </c>
      <c r="F277" s="10" t="str">
        <v>Real Estate</v>
      </c>
      <c r="G277" s="9" t="str">
        <v>2021-09-12</v>
      </c>
      <c r="H277" s="15">
        <v>0</v>
      </c>
    </row>
    <row r="278" spans="1:8" ht="43.5">
      <c r="A278" s="9" t="s">
        <v>573</v>
      </c>
      <c r="B278" s="10" t="s">
        <v>445</v>
      </c>
      <c r="C278" s="10" t="str">
        <v>Restaurants</v>
      </c>
      <c r="D278" s="10" t="str">
        <v>Shatirah House Restaurant Company operates quick service restaurants under the Burgerizzr brand in Saudi Arabia. Its restaurants offer beef and chicken burgers. The company operates 65 restaurants. Shatirah House Restaurant Company was founded in 2009 and is based in Riyadh, Saudi Arabia.</v>
      </c>
      <c r="E278" s="10" t="str">
        <v>Mohammad  Al-Kaoud</v>
      </c>
      <c r="F278" s="10" t="str">
        <v>Consumer Cyclical</v>
      </c>
      <c r="G278" s="9" t="str">
        <v>2021-09-30</v>
      </c>
      <c r="H278" s="15">
        <v>818</v>
      </c>
    </row>
    <row r="279" spans="1:8" ht="43.5">
      <c r="A279" s="9" t="s">
        <v>574</v>
      </c>
      <c r="B279" s="10" t="s">
        <v>575</v>
      </c>
      <c r="C279" s="10" t="str">
        <v>Real Estate - Development</v>
      </c>
      <c r="D279" s="10" t="str">
        <v>Enma Al Rawabi Investment &amp; Real Estate Development Company engages in the investment and real estate development activities in the Kingdom of Saudi Arabia. It develops projects in the commercial, residential, industrial, integrated, and educational sectors. The company is based in Riyadh, the Kingdom of Saudi Arabia.</v>
      </c>
      <c r="E279" s="10" t="str">
        <v>Engineer Saud Sayyaf AlQuaifil</v>
      </c>
      <c r="F279" s="10" t="str">
        <v>Real Estate</v>
      </c>
      <c r="G279" s="9" t="str">
        <v>2021-12-20</v>
      </c>
      <c r="H279" s="15">
        <v>0</v>
      </c>
    </row>
    <row r="280" spans="1:8" ht="57.75">
      <c r="A280" s="9" t="s">
        <v>576</v>
      </c>
      <c r="B280" s="10" t="s">
        <v>577</v>
      </c>
      <c r="C280" s="10" t="str">
        <v>Technology Distributors</v>
      </c>
      <c r="D280" s="10" t="str">
        <v>Al Hasoob Trading Company engages in the online retail of computers and its parts in Saudi Arabia. It offers bags, batteries, cameras, desktops, drums, HDD products, flash drives, gaming monitors and accessories, headphones, ink products, keyboards, laptops, micro SD cards, mouses, networking products, plotters, printers, projectors, RAM products, ribbons, scanners, servers, speakers, software products, SSD drives, tonners, and accessories. The company was founded in 1989 and is based in Riyadh, Saudi Arabia.</v>
      </c>
      <c r="E280" s="10" t="str">
        <v>Sherif Abdel Fattah</v>
      </c>
      <c r="F280" s="10" t="str">
        <v>Technology</v>
      </c>
      <c r="G280" s="9" t="str">
        <v>2021-12-20</v>
      </c>
      <c r="H280" s="15">
        <v>0</v>
      </c>
    </row>
    <row r="281" spans="1:8" ht="29.25">
      <c r="A281" s="9" t="s">
        <v>578</v>
      </c>
      <c r="B281" s="10" t="s">
        <v>579</v>
      </c>
      <c r="C281" s="10" t="str">
        <v>Steel</v>
      </c>
      <c r="D281" s="10" t="str">
        <v>Group Five Pipe Saudi Ltd. produces and sells spirally welded pipes in the Middle East. The company was incorporated in 2001 and is based in Dammam, the Kingdom of Saudi Arabia.</v>
      </c>
      <c r="E281" s="10" t="str">
        <v>Shaikh Salah Al-Qahtani</v>
      </c>
      <c r="F281" s="10" t="str">
        <v>Basic Materials</v>
      </c>
      <c r="G281" s="9" t="str">
        <v>2021-12-20</v>
      </c>
      <c r="H281" s="15">
        <v>710</v>
      </c>
    </row>
    <row r="282" spans="1:8" ht="72.75">
      <c r="A282" s="9" t="s">
        <v>580</v>
      </c>
      <c r="B282" s="10" t="s">
        <v>581</v>
      </c>
      <c r="C282" s="10" t="str">
        <v>Security &amp; Protection Services</v>
      </c>
      <c r="D282" s="10" t="str">
        <v>Advance International Communication and Information Technology Company provides technical and security solutions for government and private sectors in the Kingdom of Saudi Arabia and the Middle East. It offers crowd organization solution to collect and analyzes customer traffic data for malls, retail chains, museums, restaurants, and events; security inspection solutions; video surveillance systems; time attendance management solutions; vehicle access management systems; electronic locking solutions for hotels; and software platforms. The company is based in Riyadh, the Kingdom of Saudi Arabia.</v>
      </c>
      <c r="E282" s="10" t="str">
        <v>Mr. Saud Mohammed Abdullah Al Shuraim</v>
      </c>
      <c r="F282" s="10" t="str">
        <v>Industrials</v>
      </c>
      <c r="G282" s="9" t="str">
        <v>2022-04-18</v>
      </c>
      <c r="H282" s="15">
        <v>0</v>
      </c>
    </row>
    <row r="283" spans="1:8" ht="144.75">
      <c r="A283" s="9" t="s">
        <v>582</v>
      </c>
      <c r="B283" s="10" t="s">
        <v>583</v>
      </c>
      <c r="C283" s="10" t="str">
        <v>Chemicals - Specialty</v>
      </c>
      <c r="D283" s="10" t="str">
        <v>Alwasail Industrial Company manufactures and sells polyethylene pipes and fittings in the Kingdom of Saudi Arabia, Egypt, Oman, and the United Arab Emirates. The company offers barbed fittings, low density polyethylene pipes, compression fittings, clamp saddles, PP threaded fittings, turf fittings, turf and agriculture, valves, and tools and accessories; butt welding injected products; pressure pipes; electrofusion products; butt welding flanges and fabricated products; reinforced thermoplastic pipes and gas pipes; grooved wall conduit products, such as base spiral, spacers, telecom duct and microducts, electric pipe orange, and corrugated pipe products; injected molded fittings and Iron pipe size HDPE pipes; polypropylene corrugated pipes; and sunk box, electric box round, fisher, cable clip, electric box without cover, electric box, and electric box cover products. The company also exports its products. It offers its products through contractors and retailers. The company was formerly known as Alwasail Agricultural Company and changed its name to Alwasail Industrial Company in 1990. Alwasail Industrial Company was founded in 1979 and is headquartered in Buraydah, Saudi Arabia.</v>
      </c>
      <c r="E283" s="10" t="str">
        <v>Mr. Abdul Kader Abdullah Almushekih</v>
      </c>
      <c r="F283" s="10" t="str">
        <v>Basic Materials</v>
      </c>
      <c r="G283" s="9" t="str">
        <v>2022-03-16</v>
      </c>
      <c r="H283" s="15">
        <v>645</v>
      </c>
    </row>
    <row r="284" spans="1:8" ht="101.25">
      <c r="A284" s="9" t="s">
        <v>584</v>
      </c>
      <c r="B284" s="10" t="s">
        <v>447</v>
      </c>
      <c r="C284" s="10" t="str">
        <v>Specialty Retail</v>
      </c>
      <c r="D284" s="10" t="str">
        <v>Jahez International Company for Information Systems Technology operates an online food delivery platform under the Jahez brand name in Saudi Arabia. It also operates the PIK platform that offers various retail goods, such as fashion, cosmetics, computer hardware, and electronics through mobile applications. In addition, the company operates Cloud kitchens that provide commercial kitchen space to prepare a meal for restaurants that sells meals to customers through delivery-only platforms. Further, it offers logistics services to e-commerce and postal logistics companies under the Logi brand name; and invests in automated marketing solutions, supply chain solutions, fintech solutions, direct-to-consumer services, and lifestyle improvement services industries. Jahez International Company for Information Systems Technology was founded in 2016 and is based in Riyadh, Saudi Arabia.</v>
      </c>
      <c r="E284" s="10" t="str">
        <v>Mr. Ghassab Bin Salman Ghassab bin Mandeel</v>
      </c>
      <c r="F284" s="10" t="str">
        <v>Consumer Cyclical</v>
      </c>
      <c r="G284" s="9" t="str">
        <v>2022-05-26</v>
      </c>
      <c r="H284" s="15">
        <v>0</v>
      </c>
    </row>
    <row r="285" spans="1:8" ht="72.75">
      <c r="A285" s="9" t="s">
        <v>585</v>
      </c>
      <c r="B285" s="10" t="s">
        <v>586</v>
      </c>
      <c r="C285" s="10" t="str">
        <v>Medical - Distribution</v>
      </c>
      <c r="D285" s="10" t="str">
        <v>Ame Company For Medical Supplies distributes and markets medical supplies for the aesthetic market in Saudi Arabia. Its products portfolio includes Teoxane, a range of injectable hyaluronic acid-based dermal fillers designed to treat wrinkles on the face and neck; medical laser systems and new therapies; botulinum products; Magellan, an autologous concentration system that delivers concentrated platelets and cells at the point of care; and MINT, an absorbable polydioxanone barbed suture indicated for use in soft tissue approximation. The company was founded in 2005 and is based in Jeddah, Saudi Arabia.</v>
      </c>
      <c r="E285" s="10" t="str">
        <v>Mr. Ali Mohammed deeb Ali Eid</v>
      </c>
      <c r="F285" s="10" t="str">
        <v>Healthcare</v>
      </c>
      <c r="G285" s="9" t="str">
        <v>2022-03-21</v>
      </c>
      <c r="H285" s="15">
        <v>0</v>
      </c>
    </row>
    <row r="286" spans="1:8" ht="115.5">
      <c r="A286" s="9" t="s">
        <v>587</v>
      </c>
      <c r="B286" s="10" t="s">
        <v>588</v>
      </c>
      <c r="C286" s="10" t="str">
        <v>Oil &amp; Gas Equipment &amp; Services</v>
      </c>
      <c r="D286" s="10" t="str">
        <v>Gas Arabian Services Company provides products and services for automation, instrumentation, field services, mechanical, and piping and static fields in the Kingdom of Saudi Arabia. It operates as a turnkey contractor, as well as provides project management services; and offers a range of support services to project. The company also supplies instrumentation and electrical, and mechanical products. In addition, it manufactures piping spools, structural steel fabrication products, pressure reducing stations, multiphase flow meters skids, and other industry essential products. Further, it provides machinery and equipment, electrical, electronic, mechanical, hydromechanical, petroleum, industrial, drilling, technical, desalination equipment, generators, and spare parts. The company serves oil and gas, petrochemical, electrical, steel, water and desalination, and mining industries. Gas Arabian Services Company was incorporated in 1992 and is headquartered in Dammam, the Kingdom of Saudi Arabia.</v>
      </c>
      <c r="E286" s="10" t="str">
        <v>Mr. Faisal Khalid Abdullah Al Dabal</v>
      </c>
      <c r="F286" s="10" t="str">
        <v>Energy</v>
      </c>
      <c r="G286" s="9" t="str">
        <v>2022-02-07</v>
      </c>
      <c r="H286" s="15">
        <v>0</v>
      </c>
    </row>
    <row r="287" spans="1:8" ht="43.5">
      <c r="A287" s="9" t="s">
        <v>589</v>
      </c>
      <c r="B287" s="10" t="s">
        <v>590</v>
      </c>
      <c r="C287" s="10" t="str">
        <v>Construction</v>
      </c>
      <c r="D287" s="10" t="str">
        <v>Raoom trading Company manufactures, processes, and trades in glass, mirrors, and aluminum decorations in the Kingdom of Saudi Arabia and Gulf countries. It offers insulating glass, security glass, stained glass, and decorative glass. The company was founded in 1988 and is headquartered in Buraydah, Saudi Arabia.</v>
      </c>
      <c r="E287" s="10" t="str">
        <v>Mr. Humaid Bin Abdullah Al-Humaid</v>
      </c>
      <c r="F287" s="10" t="str">
        <v>Industrials</v>
      </c>
      <c r="G287" s="9" t="str">
        <v>2022-02-21</v>
      </c>
      <c r="H287" s="15">
        <v>0</v>
      </c>
    </row>
    <row r="288" spans="1:8" ht="72.75">
      <c r="A288" s="9" t="s">
        <v>591</v>
      </c>
      <c r="B288" s="10" t="s">
        <v>592</v>
      </c>
      <c r="C288" s="10" t="str">
        <v>Medical - Care Facilities</v>
      </c>
      <c r="D288" s="10" t="str">
        <v>Arabian International Healthcare Holding Company supplies healthcare equipment and solutions in the Kingdom of Saudi Arabia. The company engages in the retail and wholesale trade of medical and surgical equipment and tools, artificial - handicapped systems, surgical operation's accessories, hospital supplies, medical systems and programs, lab chemical analysis systems, and testing and scientific measurement systems. It also maintains medical and analytical lab systems and equipment. Arabian International Healthcare Holding Company was founded in 1973 and is based in Riyadh, Saudi Arabia.</v>
      </c>
      <c r="E288" s="10" t="str">
        <v>Dr. Yasir Amin Mohammad Khattab</v>
      </c>
      <c r="F288" s="10" t="str">
        <v>Healthcare</v>
      </c>
      <c r="G288" s="9" t="str">
        <v>2022-03-10</v>
      </c>
      <c r="H288" s="15">
        <v>0</v>
      </c>
    </row>
    <row r="289" spans="1:8" ht="57.75">
      <c r="A289" s="9" t="s">
        <v>593</v>
      </c>
      <c r="B289" s="10" t="s">
        <v>594</v>
      </c>
      <c r="C289" s="10" t="str">
        <v>Construction</v>
      </c>
      <c r="D289" s="10" t="str">
        <v>Al Obeikan Glass Company engages in wholesale of chemicals and glass panels in Saudi Arabia, and internationally. The company also involved in the operation of quarries; and sand and gravel mines, including crushers. In addition, it manufactures and sells float and laminated glass products, as well as insulating glass used in construction. The company was founded in 2006 and is headquartered in Yanbu, the Kingdom of Saudi Arabia.</v>
      </c>
      <c r="E289" s="10" t="str">
        <v>Mr. Ibrahim Mohammad Alhammad</v>
      </c>
      <c r="F289" s="10" t="str">
        <v>Industrials</v>
      </c>
      <c r="G289" s="9" t="str">
        <v>2022-05-10</v>
      </c>
      <c r="H289" s="15">
        <v>0</v>
      </c>
    </row>
    <row r="290" spans="1:8" ht="29.25">
      <c r="A290" s="9" t="s">
        <v>595</v>
      </c>
      <c r="B290" s="10" t="s">
        <v>596</v>
      </c>
      <c r="C290" s="10" t="str">
        <v>Beverages - Non-Alcoholic</v>
      </c>
      <c r="D290" s="10" t="str">
        <v>Aljouf Mineral Water Bottling Co. engages in the production and bottling of healthy water in plastic bottles in Saudi Arabia. The company was incorporated in 1983 and is based in Riyadh, Saudi Arabia.</v>
      </c>
      <c r="E290" s="10" t="str">
        <v>Ramadan Mohamed Abutaleb</v>
      </c>
      <c r="F290" s="10" t="str">
        <v>Consumer Defensive</v>
      </c>
      <c r="G290" s="9" t="str">
        <v>2022-03-10</v>
      </c>
      <c r="H290" s="15">
        <v>50</v>
      </c>
    </row>
    <row r="291" spans="1:8" ht="87">
      <c r="A291" s="9" t="s">
        <v>597</v>
      </c>
      <c r="B291" s="10" t="s">
        <v>598</v>
      </c>
      <c r="C291" s="10" t="str">
        <v>Auto - Parts</v>
      </c>
      <c r="D291" s="10" t="str">
        <v>Saudi Parts Center Company Limited engages in the wholesale and retail of spare parts of motor vehicles, marine machinery and equipment, industrial machinery, and heavy equipment in Saudi Arabia. It offers intercoolers, blow-off valves and external wastegates, piping elements, and boost controllers; and engine components, cooling systems, seals and gaskets, undercarriage and turbocharger products, bearings, filters, pumps, G.E.T parts, hydraulic and electrical systems, and steering clutches and brakes, as well as hardware, transmission, fuel injection, power train, frame and body, and other motorsports products. The company was founded in 1988 and is headquartered in Riyadh, Saudi Arabia. Saudi Parts Center Company is a subsidiary of Alkhorayef Group Company.</v>
      </c>
      <c r="E291" s="10" t="str">
        <v>Fahad Mohammed Al Khorayef</v>
      </c>
      <c r="F291" s="10" t="str">
        <v>Consumer Cyclical</v>
      </c>
      <c r="G291" s="9" t="str">
        <v>2022-03-01</v>
      </c>
      <c r="H291" s="15">
        <v>0</v>
      </c>
    </row>
    <row r="292" spans="1:8" ht="159">
      <c r="A292" s="9" t="s">
        <v>599</v>
      </c>
      <c r="B292" s="10" t="s">
        <v>600</v>
      </c>
      <c r="C292" s="10" t="str">
        <v>Software - Application</v>
      </c>
      <c r="D292" s="10" t="str">
        <v>Saudi Azm for Communication and Information Technology Company provides services in the fields of strategic planning, information technology (IT), and service engineering in the Kingdom of Saudi Arabia. The company offers software development services and platforms; manages and operates technical projects and provides IT consulting services; and provides IT research services. It also provides executive consulting services, such as strategic and management consulting, establishing and operating vision realization, support operations and recruitment, designing services, and beneficiary experiences and implementation supervising services. In addition, the company provides human resources services, including outsourcing and human resources consulting, reports and project management requirements, and provision and allocation of resource management systems, as well as resources management services comprising insurance and banking facilities. Further, it offers fintech services, such as developing and operating fintech applications and platforms; managing fintech projects; and providing fintech consultancy, and research and development services, as well as sells wire and wireless equipment and devices. The company was incorporated in 2017 and is based in Riyadh, the Kingdom of Saudi Arabia.</v>
      </c>
      <c r="E292" s="10" t="str">
        <v>Mr. Ali Mohammad Rashid Al Ballaa</v>
      </c>
      <c r="F292" s="10" t="str">
        <v>Technology</v>
      </c>
      <c r="G292" s="9" t="str">
        <v>2022-03-07</v>
      </c>
      <c r="H292" s="15">
        <v>223</v>
      </c>
    </row>
    <row r="293" spans="1:8" ht="72.75">
      <c r="A293" s="9" t="s">
        <v>601</v>
      </c>
      <c r="B293" s="10" t="s">
        <v>602</v>
      </c>
      <c r="C293" s="10" t="str">
        <v>Real Estate - Development</v>
      </c>
      <c r="D293" s="10" t="str">
        <v>Founded in 2004, The Company has continued its successes and achievements to become a Saudi joint stock company with a capital of SAR 500,000,000, the company has a long experience in the development and management of real estate assets and through its long career has succeeded in creating qualitative partnerships in the field of real estate development and constantly seeking to develop new standards for the implementation of commercial, residential and mixed-use projects while maintaining the principles of quality design, innovation and sustainability in accordance with the best leading standards.</v>
      </c>
      <c r="E293" s="10" t="str">
        <v>Mr. Hassan Bin Shawqi Bin Ahmed Al-Hazmi</v>
      </c>
      <c r="F293" s="10" t="str">
        <v>Real Estate</v>
      </c>
      <c r="G293" s="9" t="str">
        <v>2022-06-19</v>
      </c>
      <c r="H293" s="15">
        <v>1896</v>
      </c>
    </row>
    <row r="294" spans="1:8" ht="57.75">
      <c r="A294" s="9" t="s">
        <v>603</v>
      </c>
      <c r="B294" s="10" t="s">
        <v>604</v>
      </c>
      <c r="C294" s="10" t="str">
        <v>Packaged Foods</v>
      </c>
      <c r="D294" s="10" t="str">
        <v>Arabian Food &amp; Dairy Factories Company produces and sells a range of ice cream products in the Kingdom of Saudi Arabia. The company offers its products under the Fadeco and Blumark brand names. Arabian Food &amp; Dairy Factories Company was founded in 1979 and is based in Dammam, the Kingdom of Saudi Arabia. Arabian Food &amp; Dairy Factories Company operates as a subsidiary of HAK Holding Company.</v>
      </c>
      <c r="E294" s="10" t="str">
        <v>Mr. Mohammed Salem Abdullah Al Rassam</v>
      </c>
      <c r="F294" s="10" t="str">
        <v>Consumer Defensive</v>
      </c>
      <c r="G294" s="9" t="str">
        <v>2022-06-21</v>
      </c>
      <c r="H294" s="15">
        <v>212</v>
      </c>
    </row>
    <row r="295" spans="1:8" ht="57.75">
      <c r="A295" s="9" t="s">
        <v>605</v>
      </c>
      <c r="B295" s="10" t="s">
        <v>606</v>
      </c>
      <c r="C295" s="10" t="str">
        <v>Furnishings, Fixtures &amp; Appliances</v>
      </c>
      <c r="D295" s="10" t="str">
        <v>Amwaj International Company engages in distributing and selling electronic and home appliances. It distributes air conditioning units, televisions, washing and drying machines, water coolers, refrigerators and freezers, stove and cooking appliances, heaters, and other household appliances. The company was founded in 2001 and is based in Riyadh, Saudi Arabia. Amwaj International Company operates as a subsidiary of Zahran Holding.</v>
      </c>
      <c r="E295" s="10" t="str">
        <v>Nayef Bakri Al-Zahrani</v>
      </c>
      <c r="F295" s="10" t="str">
        <v>Consumer Cyclical</v>
      </c>
      <c r="G295" s="9" t="str">
        <v>2022-07-21</v>
      </c>
      <c r="H295" s="15">
        <v>175</v>
      </c>
    </row>
    <row r="296" spans="1:8" ht="72.75">
      <c r="A296" s="9" t="s">
        <v>607</v>
      </c>
      <c r="B296" s="10" t="s">
        <v>608</v>
      </c>
      <c r="C296" s="10" t="str">
        <v>Information Technology Services</v>
      </c>
      <c r="D296" s="10" t="str">
        <v>Naseej for Technology Co. provides digital transformation solutions and services in learning and knowledge management. The company offers campus management, e-learning, talent management, library management, museums and archives, business, knowledge management, and digitization and cataloging solutions, as well as e-solutions, knowledge and information resources, RFID technologies for libraries, and consulting services. It serves various government, public, and private organizations, as well as cultural and information centers. The company was founded in 1989 and is headquartered in Riyadh, Saudi Arabia.</v>
      </c>
      <c r="E296" s="10" t="str">
        <v>Mr. Othman Abdulmohsen Othman Al Abdulkarim</v>
      </c>
      <c r="F296" s="10" t="str">
        <v>Technology</v>
      </c>
      <c r="G296" s="9" t="str">
        <v>2022-05-31</v>
      </c>
      <c r="H296" s="15">
        <v>416</v>
      </c>
    </row>
    <row r="297" spans="1:8" ht="57.75">
      <c r="A297" s="9" t="s">
        <v>609</v>
      </c>
      <c r="B297" s="10" t="s">
        <v>610</v>
      </c>
      <c r="C297" s="10" t="str">
        <v>Oil &amp; Gas Refining &amp; Marketing</v>
      </c>
      <c r="D297" s="10" t="str">
        <v>Aqaseem Factory for Chemicals and Plastics Company produces and sells oils and lubricants. It offers automotive lubricants, such as gasoline, diesel, and motorcycle engine oils; gear oil; automatic transmission fluids; brake fluids; industrial lubricants, which include turbine, heat transfer, cutting, slide way, circulating, compressor, and hydraulic oils; marine lubricants; and greases. It operates in Saudi Arabia, Yemen, Egypt Iraq, Jordan, and Palestine. The company was founded in 1997 and is based in Riyadh, Saudi Arabia.</v>
      </c>
      <c r="E297" s="10" t="str">
        <v>Mr. Faisal bin Khateem bin Awad Al-Zahrani</v>
      </c>
      <c r="F297" s="10" t="str">
        <v>Energy</v>
      </c>
      <c r="G297" s="9" t="str">
        <v>2022-05-31</v>
      </c>
      <c r="H297" s="15">
        <v>0</v>
      </c>
    </row>
    <row r="298" spans="1:8" ht="29.25">
      <c r="A298" s="9" t="s">
        <v>611</v>
      </c>
      <c r="B298" s="10" t="s">
        <v>612</v>
      </c>
      <c r="C298" s="10" t="str">
        <v>Waste Management</v>
      </c>
      <c r="D298" s="10" t="str">
        <v>National Environmental Recycling Co. recycles electronic and electrical equipment in the Middle East and North Africa. The company was founded in 2015 and is based in Riyadh, Saudi Arabia.</v>
      </c>
      <c r="E298" s="10" t="str">
        <v>Mr. Nasser Muhammad Ibrahim Al Dueb</v>
      </c>
      <c r="F298" s="10" t="str">
        <v>Industrials</v>
      </c>
      <c r="G298" s="9" t="str">
        <v>2022-05-31</v>
      </c>
      <c r="H298" s="15">
        <v>0</v>
      </c>
    </row>
    <row r="299" spans="1:8" ht="115.5">
      <c r="A299" s="9" t="s">
        <v>613</v>
      </c>
      <c r="B299" s="10" t="s">
        <v>614</v>
      </c>
      <c r="C299" s="10" t="str">
        <v>Education &amp; Training Services</v>
      </c>
      <c r="D299" s="10" t="str">
        <v>Academy Of Learning Company operates education and training institutes in the Kingdom of Saudi Arabia. The company provides higher, administrative, and management training, as well as languages and skills institutes. It operates twelve education and training institutes, and six centers in Dammam, Khobar, Al-Ahsa, Jubail, and Qatif. The company also offers educational training courses and diploma programs for insurance principles, social field and self-development, administrative, and financial field, photography, travel and tourism, teaching languages and conversational skill, human resource management, public relation, and media business, as well as administration, administrative technology, marketing specialization, and computer fields. In addition, it engages in the wholesale business of computers and accessories, including printers and inks. The company was founded in 2004 and is headquartered in Dammam, the Kingdom of Saudi Arabia.</v>
      </c>
      <c r="E299" s="10" t="str">
        <v>Mr. Mohammed Saleh Al Jahwari</v>
      </c>
      <c r="F299" s="10" t="str">
        <v>Consumer Defensive</v>
      </c>
      <c r="G299" s="9" t="str">
        <v>2022-07-20</v>
      </c>
      <c r="H299" s="15">
        <v>181</v>
      </c>
    </row>
    <row r="300" spans="1:8" ht="159">
      <c r="A300" s="9" t="s">
        <v>615</v>
      </c>
      <c r="B300" s="10" t="s">
        <v>616</v>
      </c>
      <c r="C300" s="10" t="str">
        <v>Communication Equipment</v>
      </c>
      <c r="D300" s="10" t="str">
        <v>Keir International Co. provides a range of service solutions. It offers implementation, execution, operation, maintenance and trading, and supply services for the IT and communications sector, as well as for public utility industries, such as power and electricity generation, water, gas, and petroleum. The company provides CCTV security and core network solutions, electrical and infrastructural works, ICT information, and low current systems for use in communications, electricity, and water projects for governmental, semi ? governmental, and private sectors; fiber optic cables, IoT M2M solution and sim cards, fiber-to-the-home connectivity materials, networking products, optical distribution network products, and optical transport networking products. It also offers telecom engineering planning design and inventory, electrical engineering planning, design and inventory, gas engineering planning design and inventory, and water engineering planning, design, and inventory; and operation and maintenance services comprising spare parts, training, routine and preventive maintenance, corrective maintenance, network route patrolling, back office, project management and design, planning, procurement and logistic, network and element handover, and KPI reports services. The company was founded in 2008 and is based in Riyadh, Saudi Arabia.</v>
      </c>
      <c r="E300" s="10" t="str">
        <v>Mr. Waseem  Al Marzoki</v>
      </c>
      <c r="F300" s="10" t="str">
        <v>Technology</v>
      </c>
      <c r="G300" s="9" t="str">
        <v>2022-07-21</v>
      </c>
      <c r="H300" s="15">
        <v>311</v>
      </c>
    </row>
    <row r="301" spans="1:8" ht="57.75">
      <c r="A301" s="9" t="s">
        <v>617</v>
      </c>
      <c r="B301" s="10" t="s">
        <v>618</v>
      </c>
      <c r="C301" s="10" t="str">
        <v>Consulting Services</v>
      </c>
      <c r="D301" s="10" t="str">
        <v>Saudi Networkers Services Company provides ICT business services in Saudi Arabia. It offers business process outsourcing, permanent solutions, managed services provision, modular solutions, and consulting services. The company serves telecommunications, information technology, cyber security, banking, consulting, utilities, and various other industry sectors. Saudi Networkers Services Company was incorporated in 2001 and is headquartered in Riyadh, Saudi Arabia.</v>
      </c>
      <c r="E301" s="10" t="str">
        <v>Mr. Raid Abdulaziz Arafeh</v>
      </c>
      <c r="F301" s="10" t="str">
        <v>Industrials</v>
      </c>
      <c r="G301" s="9" t="str">
        <v>2022-08-21</v>
      </c>
      <c r="H301" s="15">
        <v>1941</v>
      </c>
    </row>
    <row r="302" spans="1:8" ht="43.5">
      <c r="A302" s="9" t="s">
        <v>619</v>
      </c>
      <c r="B302" s="10" t="s">
        <v>620</v>
      </c>
      <c r="C302" s="10" t="str">
        <v>Medical - Care Facilities</v>
      </c>
      <c r="D302" s="10" t="str">
        <v>Future Care Trading Co. provides a range of home healthcare and laboratory services in the Kingdom of Saudi Arabia. It offers nursing, physiotherapy, social, and nutritional and dietary therapy services, as well as nursing aids and doctor visits. The company was founded in 2015 and is based in Jeddah, the Kingdom of Saudi Arabia.</v>
      </c>
      <c r="E302" s="10" t="str">
        <v>Mr. Ahmed Hassan Ali Naghi</v>
      </c>
      <c r="F302" s="10" t="str">
        <v>Healthcare</v>
      </c>
      <c r="G302" s="9" t="str">
        <v>2022-08-02</v>
      </c>
      <c r="H302" s="15">
        <v>228</v>
      </c>
    </row>
    <row r="303" spans="1:8" ht="72.75">
      <c r="A303" s="9" t="s">
        <v>621</v>
      </c>
      <c r="B303" s="10" t="s">
        <v>622</v>
      </c>
      <c r="C303" s="10" t="str">
        <v>Staffing &amp; Employment Services</v>
      </c>
      <c r="D303" s="10" t="str">
        <v>International Human Resources Co. provides outsourcing services for human resources and employment services in Saudi Arabia. The company offers services in the areas of external operation, recruitment, attracting leaders, human resource management system, unified center for employment, human resources consulting, staff evaluation, and personnel development program. It serves banks, financial companies, and governmental and semi-government agencies. The company was founded in 2005 and is headquartered in Riyadh, Saudi Arabia.</v>
      </c>
      <c r="E303" s="10" t="str">
        <v>Mr. Ali Ammar Falah Al Harbi</v>
      </c>
      <c r="F303" s="10" t="str">
        <v>Industrials</v>
      </c>
      <c r="G303" s="9" t="str">
        <v>2022-08-22</v>
      </c>
      <c r="H303" s="15">
        <v>603</v>
      </c>
    </row>
    <row r="304" spans="1:8" ht="43.5">
      <c r="A304" s="9" t="s">
        <v>623</v>
      </c>
      <c r="B304" s="10" t="s">
        <v>624</v>
      </c>
      <c r="C304" s="10" t="str">
        <v>Medical - Care Facilities</v>
      </c>
      <c r="D304" s="10" t="str">
        <v>Naba Alsaha Medical Services Company operates and manages Al-Zahraa general hospital in the Kingdom of Saudi Arabia. The company offers medical services, including outpatient, inpatient, and operation services. It also operates a pharmacy. The company was founded in 1984 and is based in Qatif, the Kingdom of Saudi Arabia.</v>
      </c>
      <c r="E304" s="10" t="str">
        <v>Mr. Nathir Mohammed Hassan Abdullah Al-Jishi</v>
      </c>
      <c r="F304" s="10" t="str">
        <v>Healthcare</v>
      </c>
      <c r="G304" s="9" t="str">
        <v>2022-09-13</v>
      </c>
      <c r="H304" s="15">
        <v>501</v>
      </c>
    </row>
    <row r="305" spans="1:8" ht="57.75">
      <c r="A305" s="9" t="s">
        <v>625</v>
      </c>
      <c r="B305" s="10" t="s">
        <v>626</v>
      </c>
      <c r="C305" s="10" t="str">
        <v>Engineering &amp; Construction</v>
      </c>
      <c r="D305" s="10" t="str">
        <v>Rawasi Albina Investment Co. provides infrastructure works for telecom, electricity, and water projects in Saudi Arabia. It offers GSM civil new sites relocation and dismantle, IBS installation, FTTH/OSP, power project, operation and maintenance, telecom implementation, and rehabilitation project services, as well as supplies materials. The company was founded in 2008 and is headquartered in Riyadh, Saudi Arabia.</v>
      </c>
      <c r="E305" s="10" t="str">
        <v>Mr. Mohsen Miteb Al Dajani Al Otaibi</v>
      </c>
      <c r="F305" s="10" t="str">
        <v>Industrials</v>
      </c>
      <c r="G305" s="9" t="str">
        <v>2022-08-21</v>
      </c>
      <c r="H305" s="15">
        <v>0</v>
      </c>
    </row>
    <row r="306" spans="1:8" ht="115.5">
      <c r="A306" s="9" t="s">
        <v>627</v>
      </c>
      <c r="B306" s="10" t="s">
        <v>628</v>
      </c>
      <c r="C306" s="10" t="str">
        <v>Chemicals - Specialty</v>
      </c>
      <c r="D306" s="10" t="str">
        <v>Arabian Plastic Industrial Company Limited produces and sells injection molding, extrusion film, blow molding, and thermoforming disposable products in the Kingdom of Saudi Arabia. It offers film products, such as car seat covers and floor mats; green house, jumbo, shrink, and wrap rolls; grip-hole, jumbo, loop-handle, medical trash, shopping, T-shirt, trash, and wicket hole bags; and slitted sheets. The company also provides thermoform plastic packaging products, including cups, trays, containers, dishes, lids, lunch boxes, and bowls, as well as PP/PET sheet rolls; and blow molding products comprising a range of bottles and cans. In addition, it offers injection molding products, such as pails, food and microwave containers, cups, baby slider and ladder, battery containers, buckets, various caps and lids, crates, drinking water caps/covers, pallets, bowls and dishes, and wash basins. The company was founded in 1996 and is based in Jeddah, the Kingdom of Saudi Arabia.</v>
      </c>
      <c r="E306" s="10" t="str">
        <v>Venugopal T. K.</v>
      </c>
      <c r="F306" s="10" t="str">
        <v>Basic Materials</v>
      </c>
      <c r="G306" s="9" t="str">
        <v>2022-10-09</v>
      </c>
      <c r="H306" s="15">
        <v>0</v>
      </c>
    </row>
    <row r="307" spans="1:8" ht="130.5">
      <c r="A307" s="9" t="s">
        <v>629</v>
      </c>
      <c r="B307" s="10" t="s">
        <v>630</v>
      </c>
      <c r="C307" s="10" t="str">
        <v>Packaged Foods</v>
      </c>
      <c r="D307" s="10" t="str">
        <v>Abdulaziz &amp; Mansour Ibrahim AlBabtain Co. engages in the wholesale of foods and beverages used in the preparation of pastries, bakery products, and ice cream in the Kingdom of Saudi Arabia. The company offers ice-cream products, such as soft ice-cream bases, powder mixes for ice-cream biscuits, gelato products, stick ice-cream products and mini cones, frozen yogurt, and kits; and pastry products, including pre mixes, chocolate and fruit fillings and toppings, ripple sauces, glazes, dried fruits and candied, powder cream, caramelized grain and biscuits powder, margarine, whipping cream, chocolates, sugar pastes, liquid and jelly food colorings, classic and special pastes, concentrated fruit pastes, cream fillings and toppings sugar free products, and AMBC trays. It also provides bakery products comprising dry yeast, improvers, bread mixes, seeds, and flour; and other products, such as coffee specialties, lactose free milk flavors, mojito/squeeze products, smoothies, syrups, and milkshake bases. The company was founded in 1998 and is headquartered in Riyadh, the Kingdom of Saudi Arabia.</v>
      </c>
      <c r="E307" s="10" t="str">
        <v>Mr. Abdullah Abdul Rahman Al-Sudais</v>
      </c>
      <c r="F307" s="10" t="str">
        <v>Consumer Defensive</v>
      </c>
      <c r="G307" s="9" t="str">
        <v>2022-11-01</v>
      </c>
      <c r="H307" s="15">
        <v>122</v>
      </c>
    </row>
    <row r="308" spans="1:8" ht="43.5">
      <c r="A308" s="9" t="s">
        <v>631</v>
      </c>
      <c r="B308" s="10" t="s">
        <v>632</v>
      </c>
      <c r="C308" s="10" t="str">
        <v>Information Technology Services</v>
      </c>
      <c r="D308" s="10" t="str">
        <v>The Corporation''s activities in Wholesale of computers and their accessories, and retailing of computers and their accessories, including (selling printers and their inks), systems analysis, design and programming of special softwares, providing top management consulting services.</v>
      </c>
      <c r="E308" s="10" t="str">
        <v>Mr. Mohammed Saud bin Mohammed Al Issa</v>
      </c>
      <c r="F308" s="10" t="str">
        <v>Technology</v>
      </c>
      <c r="G308" s="9" t="str">
        <v>2023-01-24</v>
      </c>
      <c r="H308" s="15">
        <v>158</v>
      </c>
    </row>
    <row r="309" spans="1:8" ht="43.5">
      <c r="A309" s="9" t="s">
        <v>633</v>
      </c>
      <c r="B309" s="10" t="s">
        <v>634</v>
      </c>
      <c r="C309" s="10" t="str">
        <v>Specialty Retail</v>
      </c>
      <c r="D309" s="10" t="str">
        <v>Knowledge Tower primarily operates as a book's distribution company in the Kingdom of Saudi Arabia. It also provides educational consulting services for the development of multidisciplinary educational programs and various educational tools. The company was founded in 2009 and is based in Riyadh, the Kingdom of Saudi Arabia.</v>
      </c>
      <c r="E309" s="10" t="str">
        <v>Majed  Al Ammar</v>
      </c>
      <c r="F309" s="10" t="str">
        <v>Consumer Cyclical</v>
      </c>
      <c r="G309" s="9" t="str">
        <v>2022-11-27</v>
      </c>
      <c r="H309" s="15">
        <v>12</v>
      </c>
    </row>
    <row r="310" spans="1:8" ht="72.75">
      <c r="A310" s="9" t="s">
        <v>635</v>
      </c>
      <c r="B310" s="10" t="s">
        <v>636</v>
      </c>
      <c r="C310" s="10" t="str">
        <v>Chemicals - Specialty</v>
      </c>
      <c r="D310" s="10" t="str">
        <v>Saudi Top Trading Co. engages in the manufacture and trade of plastic raw materials in the Kingdom of Saudi Arabia. The company offers polyethylene WAX, polyethylene, polyethylene terephthalate, thermoplastic elastomers, styrenics, polypropylene, rubber, and engineering polymers, as well as plastic films and bags. Its products are used in adhesives, road marking paints, masterbatch and filler masterbatch, petroleum wax blend, PVC and PVC compounds, rubber, and printing ink industries. The company was founded in 2006 and is headquartered in Riyadh, Saudi Arabia.</v>
      </c>
      <c r="E310" s="10" t="str">
        <v>Wail Maged Awadh Al Jaaidi</v>
      </c>
      <c r="F310" s="10" t="str">
        <v>Basic Materials</v>
      </c>
      <c r="G310" s="9" t="str">
        <v>2022-12-25</v>
      </c>
      <c r="H310" s="15">
        <v>0</v>
      </c>
    </row>
    <row r="311" spans="1:8" ht="57.75">
      <c r="A311" s="9" t="s">
        <v>637</v>
      </c>
      <c r="B311" s="10" t="s">
        <v>638</v>
      </c>
      <c r="C311" s="10" t="str">
        <v>Steel</v>
      </c>
      <c r="D311" s="10" t="str">
        <v>Molan Steel Company produces and supplies steel products to construction and steel fabrication industries in Saudi Arabia and internationally. The company offers hot and cold rolled sheets and coils; galvanized sheets and coils; pre painted coils; and i beams, flat steel, pipes, tubes, and angle iron products. It is also involved in the trading of steel. The company was founded in 2015 and is headquartered in Riyadh, Saudi Arabia.</v>
      </c>
      <c r="E311" s="10" t="str">
        <v>Mr. Abdulaziz Abdulrahman Mohammed Al Dhiab</v>
      </c>
      <c r="F311" s="10" t="str">
        <v>Basic Materials</v>
      </c>
      <c r="G311" s="9" t="str">
        <v>2022-12-25</v>
      </c>
      <c r="H311" s="15">
        <v>32</v>
      </c>
    </row>
    <row r="312" spans="1:8" ht="29.25">
      <c r="A312" s="9" t="s">
        <v>639</v>
      </c>
      <c r="B312" s="10" t="s">
        <v>640</v>
      </c>
      <c r="C312" s="10" t="str">
        <v>Agricultural Farm Products</v>
      </c>
      <c r="D312" s="10" t="str">
        <v>Leen Alkhair Trading Company engages in the farming, producing, and supplying vegetables and fruits in the Kingdom of Saudi Arabia. The company is based in Riyadh, the Kingdom of Saudi Arabia.</v>
      </c>
      <c r="E312" s="10" t="str">
        <v>Mr. Abdullah Mohammed Abdullah Al Shuraim</v>
      </c>
      <c r="F312" s="10" t="str">
        <v>Consumer Defensive</v>
      </c>
      <c r="G312" s="9" t="str">
        <v>2023-01-17</v>
      </c>
      <c r="H312" s="15">
        <v>282</v>
      </c>
    </row>
    <row r="313" spans="1:8" ht="57.75">
      <c r="A313" s="9" t="s">
        <v>641</v>
      </c>
      <c r="B313" s="10" t="s">
        <v>642</v>
      </c>
      <c r="C313" s="10" t="str">
        <v>Grocery Stores</v>
      </c>
      <c r="D313" s="10" t="str">
        <v>Nofoth Food Products Company produces and sells food and beverage products in Saudi Arabia. It offers pastries under the Mamola brand; Mahashi, Kibbeh, and Musakhan products with fillings under the Enaba brand; fried and baked dates stuffed with various flavors and fillings under the Golden Balah brand; and sour and sweet Mahashi under the Pinkish Bite brand. The company is headquartered in Riyadh, Saudi Arabia.</v>
      </c>
      <c r="E313" s="10" t="str">
        <v>Mr. Ibrahim Abdullah Ibrahim Al-Amqian</v>
      </c>
      <c r="F313" s="10" t="str">
        <v>Consumer Defensive</v>
      </c>
      <c r="G313" s="9" t="str">
        <v>2023-01-12</v>
      </c>
      <c r="H313" s="15">
        <v>708</v>
      </c>
    </row>
    <row r="314" spans="1:8" ht="57.75">
      <c r="A314" s="9" t="s">
        <v>643</v>
      </c>
      <c r="B314" s="10" t="s">
        <v>644</v>
      </c>
      <c r="C314" s="10" t="str">
        <v>Information Technology Services</v>
      </c>
      <c r="D314" s="10" t="str">
        <v>Edarat Communication And Information Technology Co operates as a technology services company in the Middle East and the Gulf region. The company offers advisory, data center engineering, smart cities and smart building technology, workload migration, and cloud services. It offers its services for governments, telecom, banks, and large and medium-sized businesses. The company was founded in 2004 and is based in Riyadh, Saudi Arabia.</v>
      </c>
      <c r="E314" s="10" t="str">
        <v>Mr. Erick Ernest Al Badawi</v>
      </c>
      <c r="F314" s="10" t="str">
        <v>Technology</v>
      </c>
      <c r="G314" s="9" t="str">
        <v>2022-12-26</v>
      </c>
      <c r="H314" s="15">
        <v>55</v>
      </c>
    </row>
    <row r="315" spans="1:8" ht="29.25">
      <c r="A315" s="9" t="s">
        <v>645</v>
      </c>
      <c r="B315" s="10" t="s">
        <v>646</v>
      </c>
      <c r="C315" s="10" t="str">
        <v>Software - Infrastructure</v>
      </c>
      <c r="D315" s="10" t="str">
        <v>Alqemam for Computer Systems Company provides IT services, and software and hardware solutions. The company was founded in 2009 and is based in Riyadh, Saudi Arabia.</v>
      </c>
      <c r="E315" s="10" t="str">
        <v>Ahmed  AbdulSalam</v>
      </c>
      <c r="F315" s="10" t="str">
        <v>Technology</v>
      </c>
      <c r="G315" s="9" t="str">
        <v>2023-02-02</v>
      </c>
      <c r="H315" s="15">
        <v>0</v>
      </c>
    </row>
    <row r="316" spans="1:8" ht="57.75">
      <c r="A316" s="9" t="s">
        <v>647</v>
      </c>
      <c r="B316" s="10" t="s">
        <v>648</v>
      </c>
      <c r="C316" s="10" t="str">
        <v>Agricultural Farm Products</v>
      </c>
      <c r="D316" s="10" t="str">
        <v>Balady Poultry Company engages in the production of poultry products in the Kingdom of Saudi Arabia. The company offers whole and marinated chicken; and chicken parts, including gizzards, hearts, breasts, thighs, whole chicken feet, wings, chicken pieces, liver, feet, and legs, as well as chicken fillet. It also operates slaughterhouses for slaughtering and preparation of poultry, rabbit, and bird meat. The company was founded in 2007 and is based in Khamis Mushait, the Kingdom of Saudi Arabia.</v>
      </c>
      <c r="E316" s="10" t="str">
        <v>Mr. Turki Abdullah Hashbal Al Shahrani</v>
      </c>
      <c r="F316" s="10" t="str">
        <v>Consumer Defensive</v>
      </c>
      <c r="G316" s="9" t="str">
        <v>2023-03-19</v>
      </c>
      <c r="H316" s="15">
        <v>0</v>
      </c>
    </row>
    <row r="317" spans="1:8" ht="72.75">
      <c r="A317" s="9" t="s">
        <v>649</v>
      </c>
      <c r="B317" s="10" t="s">
        <v>650</v>
      </c>
      <c r="C317" s="10" t="str">
        <v>Engineering &amp; Construction</v>
      </c>
      <c r="D317" s="10" t="str">
        <v>WAJA company operates as a multi-sector company that engages in the construction, media and communication, and information technology businesses. It operates as a contractor and real estate developer; and manages and undertakes construction and restoration projects. The company also offers advertising campaigns; and indoor and outdoor signage boards, marketing boards, and traffic sign boards. In addition, it provides software development, software consultation, big data, network, and related services. The company is based in Riyadh, Saudi Arabia.</v>
      </c>
      <c r="E317" s="10" t="str">
        <v>Mr. Ibrahim bin Abdullah Abdulaziz Bin Abdul Salam</v>
      </c>
      <c r="F317" s="10" t="str">
        <v>Industrials</v>
      </c>
      <c r="G317" s="9" t="str">
        <v>2023-03-29</v>
      </c>
      <c r="H317" s="15">
        <v>106</v>
      </c>
    </row>
    <row r="318" spans="1:8" ht="231">
      <c r="A318" s="9" t="s">
        <v>651</v>
      </c>
      <c r="B318" s="10" t="s">
        <v>652</v>
      </c>
      <c r="C318" s="10" t="str">
        <v>Software - Application</v>
      </c>
      <c r="D318" s="10" t="str">
        <v>The activities of the company according to Commercial Registration No.1010160878 issued in the city of Riyadh on 23/5/1421 AH corresponding to 24/8/2000 are as follows: Activity: -Wholesale of computers and their accessories, including sale of printers and their inks. -Software wholesale includes import. -systems analysis. -Design and programming of own software. - Information and Communication - Wholesale and retail trade and repair of motor vehicles and motorcycles. The company carries out its activities in accordance with the applicable regulations and after obtaining the necessary licenses from the competent authorities, if any. The company has obtained all the statutory licenses necessary for the current activities, all of which are valid until the date of this Prospectus. And for more information about the licenses that the company carries out its activities Accordingly, please see section 3Licenses and Approvals in this Prospectus. The company''s current actual activity is represented in two main axes The first axis: products Knowledge Network develops and sells its own business-centric products directly. The company has three main programs. The first is the Trade net software package which contains several components in the field of automating the financial services sector. The second is the Data ability software package that is specialized in cleaning and transferring data automatically for most sectors, but with a greater focus in the banking sector. The third is the Soft more program, which is a unique platform for building programs and is used in building company programs in addition to other companies'' programs. The second axis: strategic projects: The strategic projects in which the company entered are of two types. The first type: projects providing technical consulting or highly experienced and specialized consultants to clients. The second type: is partnership projects with the private sector or the public sector, and it is by participation in the capital. It is agreed between the two parties on a percentage of participation in the capital of the invested company</v>
      </c>
      <c r="E318" s="10" t="str">
        <v>Mr. Fahad Suliman AlEidy</v>
      </c>
      <c r="F318" s="10" t="str">
        <v>Technology</v>
      </c>
      <c r="G318" s="9" t="str">
        <v>2023-03-29</v>
      </c>
      <c r="H318" s="15">
        <v>57</v>
      </c>
    </row>
    <row r="319" spans="1:8" ht="29.25">
      <c r="A319" s="9" t="s">
        <v>653</v>
      </c>
      <c r="B319" s="10" t="s">
        <v>654</v>
      </c>
      <c r="C319" s="10" t="str">
        <v>Restaurants</v>
      </c>
      <c r="D319" s="10" t="str">
        <v>Foods Gate Trading Co. operates restaurants under the Tokyo and Kimono brand names in Saudi Arabia. The company was founded in 2005 and is headquartered in Riyadh, Saudi Arabia.</v>
      </c>
      <c r="E319" s="10" t="str">
        <v>Mr. Saad Abdulilah Saad Al Drees</v>
      </c>
      <c r="F319" s="10" t="str">
        <v>Consumer Cyclical</v>
      </c>
      <c r="G319" s="9" t="str">
        <v>2023-04-05</v>
      </c>
      <c r="H319" s="15">
        <v>0</v>
      </c>
    </row>
    <row r="320" spans="1:8" ht="72.75">
      <c r="A320" s="9" t="s">
        <v>655</v>
      </c>
      <c r="B320" s="10" t="s">
        <v>656</v>
      </c>
      <c r="C320" s="10" t="str">
        <v>Steel</v>
      </c>
      <c r="D320" s="10" t="str">
        <v>BENA Steel Industries operates as a coil service center and engages in the steel plate fabrication, metal forming, and tube manufacturing. The company is involved in the production of galvanized metal sheets, ribbed and non-ribbed, metal structures and sheets, ribbed and non-ribbed aluminum sheets, chromed metal sheets, electro plated steel, and aluminum pre-painted corrugated steel sheets, as well as pipes and tubes, and wheelbarrows. It supplies its products to commercial and industrial construction, electrical, and oil and gas industrial sectors. The company was founded in 1992 and is based in Dammam, Saudi Arabia.</v>
      </c>
      <c r="E320" s="10" t="str">
        <v>Mr. Fawaz Khalid Mohammed Albawardi</v>
      </c>
      <c r="F320" s="10" t="str">
        <v>Basic Materials</v>
      </c>
      <c r="G320" s="9" t="str">
        <v>2023-03-22</v>
      </c>
      <c r="H320" s="15">
        <v>0</v>
      </c>
    </row>
    <row r="321" spans="1:8" ht="43.5">
      <c r="A321" s="9" t="s">
        <v>657</v>
      </c>
      <c r="B321" s="10" t="s">
        <v>658</v>
      </c>
      <c r="C321" s="10" t="str">
        <v>Packaged Foods</v>
      </c>
      <c r="D321" s="10" t="str">
        <v>Horizon Food Company Limited engages in the production of ready-made shawarma molds of poultry and meat. It offers meat shawarma, doner kabab, and chicken shawarma. The company was founded in 2017 and is based in Dammam, Saudi Arabia. Horizon Food Company Limited is a subsidiary of Tabuk Agricultural Development Company.</v>
      </c>
      <c r="E321" s="10" t="str">
        <v>Mr. Sultan Hedaiban Al-Harbi</v>
      </c>
      <c r="F321" s="10" t="str">
        <v>Consumer Defensive</v>
      </c>
      <c r="G321" s="9" t="str">
        <v>2023-03-26</v>
      </c>
      <c r="H321" s="15">
        <v>0</v>
      </c>
    </row>
    <row r="322" spans="1:8" ht="29.25">
      <c r="A322" s="9" t="s">
        <v>659</v>
      </c>
      <c r="B322" s="10" t="s">
        <v>660</v>
      </c>
      <c r="C322" s="10" t="str">
        <v>Construction Materials</v>
      </c>
      <c r="D322" s="10" t="str">
        <v>Meyar Company manufactures and sells cement products. It offers ready-mix concrete, raw material, interlock and bardora, and blog. Meyar Company was founded in 1960 and is based in Riyadh, Saudi Arabia.</v>
      </c>
      <c r="E322" s="10" t="str">
        <v>Mr. Ahmed Hamed Abdel Rahman Al-Zamakhshari</v>
      </c>
      <c r="F322" s="10" t="str">
        <v>Basic Materials</v>
      </c>
      <c r="G322" s="9" t="str">
        <v>2023-05-01</v>
      </c>
      <c r="H322" s="15">
        <v>0</v>
      </c>
    </row>
    <row r="323" spans="1:8" ht="57.75">
      <c r="A323" s="9" t="s">
        <v>661</v>
      </c>
      <c r="B323" s="10" t="s">
        <v>662</v>
      </c>
      <c r="C323" s="10" t="str">
        <v>Industrial Materials</v>
      </c>
      <c r="D323" s="10" t="str">
        <v>Saudi Lime Industries Company manufactures and sells limestone products. It offers limestone, dolomite, quicklime, hydrated lime, and dolomitic hydrated lime products; quick lime powder; calcium carbonate; lime sand bricks; and blocks and bricks. It serves steel and iron, glass, mining, agriculture, food, environmental and water treatment, building and construction, pulp and paper, and oil and gas industries. Saudi Lime Industries Company was founded in 1977 and is headquartered in Riyadh, Saudi Arabia.</v>
      </c>
      <c r="E323" s="10" t="str">
        <v>Mr. Ihab Mahdi Mufti</v>
      </c>
      <c r="F323" s="10" t="str">
        <v>Basic Materials</v>
      </c>
      <c r="G323" s="9" t="str">
        <v>2023-04-27</v>
      </c>
      <c r="H323" s="15">
        <v>0</v>
      </c>
    </row>
    <row r="324" spans="1:8" ht="43.5">
      <c r="A324" s="9" t="s">
        <v>663</v>
      </c>
      <c r="B324" s="10" t="s">
        <v>664</v>
      </c>
      <c r="C324" s="10" t="str">
        <v>Restaurants</v>
      </c>
      <c r="D324" s="10" t="str">
        <v>Ghida Al-Sultan Company engages in the fast food restaurant and franchise business in the Kingdom of Saudi Arabia. It offers burgers under the Sultan Delight Burger and Fuel burger brand names; and pizzas. The company was founded in 2004 and is headquartered in Jeddah, the Kingdom of Saudi Arabia.</v>
      </c>
      <c r="E324" s="10" t="str">
        <v>Majed Arif Qayed Al-Mesbahi</v>
      </c>
      <c r="F324" s="10" t="str">
        <v>Consumer Cyclical</v>
      </c>
      <c r="G324" s="9" t="str">
        <v>2023-04-13</v>
      </c>
      <c r="H324" s="15">
        <v>0</v>
      </c>
    </row>
    <row r="325" spans="1:8" ht="87">
      <c r="A325" s="9" t="s">
        <v>665</v>
      </c>
      <c r="B325" s="10" t="s">
        <v>666</v>
      </c>
      <c r="C325" s="10" t="str">
        <v>Conglomerates</v>
      </c>
      <c r="D325" s="10" t="str">
        <v>Mayar Holding Company engages in the manufacturing, selling, installing, and maintaining of elevators and escalators, as well as their spare parts in Saudi Arabia. It operates through Elevators and Escalator, Feed and Agriculture, and Plastic segments. The company also offers feed for poultry and livestock; and produces various plastic products, such as drip irrigation systems plastic, semi-finished plastic compound, PVC compound, EVA, shoes, and sandals products. In addition, it engages in trading of irrigation systems. The company was previously known as Gulf Elevators and Escalators Company Ltd. Mayar Holding Company was founded in 1999 and is based in Riyadh, Saudi Arabia.</v>
      </c>
      <c r="E325" s="10" t="str">
        <v>Engineer Abdulmajed bin Abdulmohsen Al Sheikh</v>
      </c>
      <c r="F325" s="10" t="str">
        <v>Industrials</v>
      </c>
      <c r="G325" s="9" t="str">
        <v>2023-04-11</v>
      </c>
      <c r="H325" s="15">
        <v>0</v>
      </c>
    </row>
    <row r="326" spans="1:8" ht="43.5">
      <c r="A326" s="9" t="s">
        <v>667</v>
      </c>
      <c r="B326" s="10" t="s">
        <v>668</v>
      </c>
      <c r="C326" s="10" t="str">
        <v>Agricultural Inputs</v>
      </c>
      <c r="D326" s="10" t="str">
        <v>AlMuneef Company for Trade, Industry, Agriculture and Contracting engages in the purchasing and supplying of seeds, fertilizers, pesticides, and agricultural supplies in the Kingdom of Saudi Arabia. It sells product through sales outlets and website. The company was incorporated in 2009 and is headquartered in Riyadh, the Kingdom of Saudi Arabia.</v>
      </c>
      <c r="E326" s="10" t="str">
        <v>Mr. Bandar Suleiman Salem Al-Ghamdi</v>
      </c>
      <c r="F326" s="10" t="str">
        <v>Basic Materials</v>
      </c>
      <c r="G326" s="9" t="str">
        <v>2023-06-07</v>
      </c>
      <c r="H326" s="15">
        <v>226</v>
      </c>
    </row>
    <row r="327" spans="1:8" ht="87">
      <c r="A327" s="9" t="s">
        <v>669</v>
      </c>
      <c r="B327" s="10" t="s">
        <v>670</v>
      </c>
      <c r="C327" s="10" t="str">
        <v>Consulting Services</v>
      </c>
      <c r="D327" s="10" t="str">
        <v>Tam Development LLC operates as a management and digital solutions consultancy in Saudi Arabia. It offers advisory services in the areas of strategy design, transformation advisory, innovation and design, public engagement and change management, execution acceleration, financial management, mass capability development, and organizational/functional setup. The company engages in the activities of marketing and advertising; public relations and communications; activities of incubators and accelerators; marketing services for third parties; and consulting services. It serves the tourism, culture, education, entertainment, health, and business industries. Tam Development LLC was founded in 2012 and is headquartered in Riyadh, Saudi Arabia.</v>
      </c>
      <c r="E327" s="10" t="str">
        <v>Mr. Abdultha Anwar Muhammad Yusuf Andjani</v>
      </c>
      <c r="F327" s="10" t="str">
        <v>Industrials</v>
      </c>
      <c r="G327" s="9" t="str">
        <v>2023-06-14</v>
      </c>
      <c r="H327" s="15">
        <v>0</v>
      </c>
    </row>
    <row r="328" spans="1:8" ht="43.5">
      <c r="A328" s="9" t="s">
        <v>671</v>
      </c>
      <c r="B328" s="10" t="s">
        <v>672</v>
      </c>
      <c r="C328" s="10" t="str">
        <v>Integrated Freight &amp; Logistics</v>
      </c>
      <c r="D328" s="10" t="str">
        <v>Munawla Cargo Co. Ltd. provides logistic services in the Kingdom of Saudi Arabia. It offers project logistics, freight forwarding, terminal handling, transportation, air freight, warehousing and distribution, and shipping agency services. The company was founded in 1997 and is headquartered in Dammam, the Kingdom of Saudi Arabia.</v>
      </c>
      <c r="E328" s="10" t="str">
        <v/>
      </c>
      <c r="F328" s="10" t="str">
        <v>Industrials</v>
      </c>
      <c r="G328" s="9" t="str">
        <v>2023-09-11</v>
      </c>
      <c r="H328" s="15">
        <v>218</v>
      </c>
    </row>
    <row r="329" spans="1:8" ht="57.75">
      <c r="A329" s="9" t="s">
        <v>673</v>
      </c>
      <c r="B329" s="10" t="s">
        <v>674</v>
      </c>
      <c r="C329" s="10" t="str">
        <v>Medical - Pharmaceuticals</v>
      </c>
      <c r="D329" s="10" t="str">
        <v>Al-Razi Medical Company supplies medical equipment in Saudi Arabia. The company sells hospital beds, steam and suction devices, inhalation devices, masks, needles, oxygen masks, water bladders, bandages, gloves, and ear piercings. It serves hospitals, clinics, medical centers, medical companies, and pharmacies. The company was founded in 1986 and is headquartered in Dammam, Saudi Arabia.</v>
      </c>
      <c r="E329" s="10" t="str">
        <v>Hussain Osman Hussain Al-Alawi</v>
      </c>
      <c r="F329" s="10" t="str">
        <v>Healthcare</v>
      </c>
      <c r="G329" s="9" t="str">
        <v>2023-06-22</v>
      </c>
      <c r="H329" s="15">
        <v>123</v>
      </c>
    </row>
    <row r="330" spans="1:8" ht="115.5">
      <c r="A330" s="9" t="s">
        <v>675</v>
      </c>
      <c r="B330" s="10" t="s">
        <v>676</v>
      </c>
      <c r="C330" s="10" t="str">
        <v>Medical - Devices</v>
      </c>
      <c r="D330" s="10" t="str">
        <v>Professional Medical Expertise Company sells medical equipment, tools, and supplies in the Kingdom of Saudi Arabia, the United Arab of Emirates, and rest of GCC countries. It offers products related to spine, sports medicine, pediatric, orthopedic, general surgery, infection prevention, oncology, diabetes, GI, endoscopy, bariatric surgery, women's health, and critical care. The company is also involved in the medical devices warehouse activities; legal representation of medical products and devices manufacturers; and import and export of medical implants, devices, and consumables. In addition, it sells and installs medical equipment and supplies to private and public hospitals and medical centers. The company was formerly known as Socrates Specialized Trading Company and changed its name to Professional Medical Expertise Company in July 2012. Professional Medical Expertise Company was incorporated in 2010 and is headquartered in Jeddah, the Kingdom of Saudi Arabia.</v>
      </c>
      <c r="E330" s="10" t="str">
        <v>Dr. Amr Mahmoud Abu Elamayem</v>
      </c>
      <c r="F330" s="10" t="str">
        <v>Healthcare</v>
      </c>
      <c r="G330" s="9" t="str">
        <v>2023-07-26</v>
      </c>
      <c r="H330" s="15">
        <v>130</v>
      </c>
    </row>
    <row r="331" spans="1:8" ht="29.25">
      <c r="A331" s="9" t="s">
        <v>677</v>
      </c>
      <c r="B331" s="10" t="s">
        <v>678</v>
      </c>
      <c r="C331" s="10" t="str">
        <v>Construction Materials</v>
      </c>
      <c r="D331" s="10" t="str">
        <v>Marble Design Factory Company engages in the natural marble business in Saudi Arabia. The company was founded in 2007 and is based in Riyadh, Saudi Arabia.</v>
      </c>
      <c r="E331" s="10" t="str">
        <v>Dr. Nawaf Muhammad Abdullah Al-Kharash</v>
      </c>
      <c r="F331" s="10" t="str">
        <v>Basic Materials</v>
      </c>
      <c r="G331" s="9" t="str">
        <v>2023-08-08</v>
      </c>
      <c r="H331" s="15">
        <v>103</v>
      </c>
    </row>
    <row r="332" spans="1:8" ht="72.75">
      <c r="A332" s="9" t="s">
        <v>679</v>
      </c>
      <c r="B332" s="10" t="s">
        <v>680</v>
      </c>
      <c r="C332" s="10" t="str">
        <v>Packaging &amp; Containers</v>
      </c>
      <c r="D332" s="10" t="str">
        <v>Paper Home Company engages in manufacturing and sale of corrugated cardboard products in the Kingdom of Saudi Arabia. The company offers point-of-sale displays, die cut boxes, wrap-around boxes, trays, regular slotted containers, jumbo boxes, half slotted containers, mill run sheers, and dividers and pads; and C, B, E, BC, and BE corrugated flutes. It serves poultry, industrial material, fashion, delivery, retail, and other sectors and industries, as well as producers of bottled water. The company is based in Riyadh, the Kingdom of Saudi Arabia.</v>
      </c>
      <c r="E332" s="10" t="str">
        <v>Mr. Faisal Yaqoub Youssef Al-Maghribi</v>
      </c>
      <c r="F332" s="10" t="str">
        <v>Consumer Cyclical</v>
      </c>
      <c r="G332" s="9" t="str">
        <v>2023-09-04</v>
      </c>
      <c r="H332" s="15">
        <v>174</v>
      </c>
    </row>
    <row r="333" spans="1:8" ht="29.25">
      <c r="A333" s="9" t="s">
        <v>681</v>
      </c>
      <c r="B333" s="10" t="s">
        <v>682</v>
      </c>
      <c r="C333" s="10" t="str">
        <v>Rental &amp; Leasing Services</v>
      </c>
      <c r="D333" s="10" t="str">
        <v>DAR ALMARKABAH For Renting Cars Company provides car rental services in Saudi Arabia. It offers intercity rides, airport transfer, and Limousine services. The company was founded in 2009 and is based in Riyadh, the Kingdom of Saudi Arabia.</v>
      </c>
      <c r="E333" s="10" t="str">
        <v>Iyad Muhammad Amin Bakhsh</v>
      </c>
      <c r="F333" s="10" t="str">
        <v>Industrials</v>
      </c>
      <c r="G333" s="9" t="str">
        <v>2023-08-29</v>
      </c>
      <c r="H333" s="15">
        <v>0</v>
      </c>
    </row>
    <row r="334" spans="1:8" ht="29.25">
      <c r="A334" s="9" t="s">
        <v>683</v>
      </c>
      <c r="B334" s="10" t="s">
        <v>684</v>
      </c>
      <c r="C334" s="10" t="str">
        <v>Industrial - Distribution</v>
      </c>
      <c r="D334" s="10" t="str">
        <v>Atlas Elevators General Trading &amp; Contracting Company engages in selling, supplying, installing, and maintaining electric and hydraulic elevators and escalators in Kingdom of Saudi Arabia and internationally. The company is based in Riyadh, the Kingdom of Saudi Arabia.</v>
      </c>
      <c r="E334" s="10" t="str">
        <v>Mr. Muhsen Ali Dali Al Otaibi</v>
      </c>
      <c r="F334" s="10" t="str">
        <v>Industrials</v>
      </c>
      <c r="G334" s="9" t="str">
        <v>2023-10-04</v>
      </c>
      <c r="H334" s="15">
        <v>351</v>
      </c>
    </row>
    <row r="335" spans="1:8" ht="43.5">
      <c r="A335" s="9" t="s">
        <v>685</v>
      </c>
      <c r="B335" s="10" t="s">
        <v>686</v>
      </c>
      <c r="C335" s="10" t="str">
        <v>Household &amp; Personal Products</v>
      </c>
      <c r="D335" s="10" t="str">
        <v>Intelligent Oud Co. develops, manufactures, and distributes incenses, perfumes, and cosmetics under the iOud, O'SO, and Thannah brands in the Kingdom of Saudi Arabia, the United Arab Emirates, and Italy. The company was founded in 1925 and is based in Riyadh, the Kingdom of Saudi Arabia.</v>
      </c>
      <c r="E335" s="10" t="str">
        <v>Mr. Bader Abdulrhman Naser Al Dulaimi</v>
      </c>
      <c r="F335" s="10" t="str">
        <v>Consumer Defensive</v>
      </c>
      <c r="G335" s="9" t="str">
        <v>2023-10-02</v>
      </c>
      <c r="H335" s="15">
        <v>0</v>
      </c>
    </row>
    <row r="336" spans="1:8" ht="72.75">
      <c r="A336" s="9" t="s">
        <v>687</v>
      </c>
      <c r="B336" s="10" t="s">
        <v>688</v>
      </c>
      <c r="C336" s="10" t="str">
        <v>Packaging &amp; Containers</v>
      </c>
      <c r="D336" s="10" t="str">
        <v>Al Rashid Industrial Co., manufactures and sells plastic and packaging products to the government and commercial sectors in Saudi Arabia. It offers food containers for refrigerator, trays, and Cassatt and jakes; medical packages and containers; and packaging boxes for creams and care products, saffron, incense, Maamoul, dates, and sweets and citrus products. The company also provides single use boxes, such as heating and transparent cans; sushi, cake, egg storage, and fruit boxes; and cans for cakes. It offers its products online. The company was founded in 1969 and is based in Riyadh, Saudi Arabia.</v>
      </c>
      <c r="E336" s="10" t="str">
        <v>Mr. Muhammad Abdul Aziz Al-Rashed Al-Hamid</v>
      </c>
      <c r="F336" s="10" t="str">
        <v>Consumer Cyclical</v>
      </c>
      <c r="G336" s="9" t="str">
        <v>2023-09-12</v>
      </c>
      <c r="H336" s="15">
        <v>542</v>
      </c>
    </row>
    <row r="337" spans="1:8" ht="29.25">
      <c r="A337" s="9" t="s">
        <v>689</v>
      </c>
      <c r="B337" s="10" t="s">
        <v>690</v>
      </c>
      <c r="C337" s="10" t="str">
        <v>Personal Products &amp; Services</v>
      </c>
      <c r="D337" s="10" t="str">
        <v>Clean Life Company provides cleaning services for home furniture and general rehabilitative hygiene for new homes in the Kingdom of Saudi Arabia. The company is based in Riyadh, the Kingdom of Saudi Arabia.</v>
      </c>
      <c r="E337" s="10" t="str">
        <v/>
      </c>
      <c r="F337" s="10" t="str">
        <v>Consumer Cyclical</v>
      </c>
      <c r="G337" s="9" t="str">
        <v>2023-10-23</v>
      </c>
      <c r="H337" s="15">
        <v>134</v>
      </c>
    </row>
    <row r="338" spans="1:8" ht="43.5">
      <c r="A338" s="9" t="s">
        <v>691</v>
      </c>
      <c r="B338" s="10" t="s">
        <v>692</v>
      </c>
      <c r="C338" s="10" t="str">
        <v>Construction Materials</v>
      </c>
      <c r="D338" s="10" t="str">
        <v>United Mining Industries Company produces and sells range of gypsum products. It offers gypsum and fiber cement boards, and gypsum slabs, as well as metal profiles and accessories for use in residential and commercial development. The company was founded in 2006 and is headquartered in Jeddah, the Kingdom of Saudi Arabia.</v>
      </c>
      <c r="E338" s="10" t="str">
        <v>Hamad H. Alsourayia</v>
      </c>
      <c r="F338" s="10" t="str">
        <v>Basic Materials</v>
      </c>
      <c r="G338" s="9" t="str">
        <v>2023-10-22</v>
      </c>
      <c r="H338" s="15">
        <v>341</v>
      </c>
    </row>
    <row r="339" spans="1:8" ht="29.25">
      <c r="A339" s="9" t="s">
        <v>693</v>
      </c>
      <c r="B339" s="10" t="s">
        <v>694</v>
      </c>
      <c r="C339" s="10" t="str">
        <v>Rental &amp; Leasing Services</v>
      </c>
      <c r="D339" s="10" t="str">
        <v>Riyal Investment &amp; Development Co. engages in leasing of vehicles and trading activities. It operates through the Sale of Vehicles and Lease of Vehicles segments. The company was founded on February 9, 1993 and is headquartered in Dammam, Saudi Arabia.</v>
      </c>
      <c r="E339" s="10" t="str">
        <v>Mr. Saeed Saleh Saeed Al-Ghamdi</v>
      </c>
      <c r="F339" s="10" t="str">
        <v>Industrials</v>
      </c>
      <c r="G339" s="9" t="str">
        <v>2023-10-24</v>
      </c>
      <c r="H339" s="15">
        <v>122</v>
      </c>
    </row>
    <row r="340" spans="1:8" ht="57.75">
      <c r="A340" s="9" t="s">
        <v>695</v>
      </c>
      <c r="B340" s="10" t="s">
        <v>696</v>
      </c>
      <c r="C340" s="10" t="str">
        <v>Asset Management</v>
      </c>
      <c r="D340" s="10" t="str">
        <v>Mulkia Investment Co. engages in providing investment solutions and programs through the introduction and management of multi-portfolio investment funds as well as portfolio management. It offers investment funds such as real estate investment, private equities, equities investments, and money markets. It also provides investment services such as custody services, capital raising, merger and acquisition, and arranging and advising. The company was founded on August 28, 2014 and is headquartered in Riyadh, Saudi Arabia.</v>
      </c>
      <c r="E340" s="10" t="str">
        <v>Omar Al-Othaim</v>
      </c>
      <c r="F340" s="10" t="str">
        <v>Financial Services</v>
      </c>
      <c r="G340" s="9" t="str">
        <v>2023-11-12</v>
      </c>
      <c r="H340" s="15">
        <v>0</v>
      </c>
    </row>
    <row r="341" spans="1:8" ht="43.5">
      <c r="A341" s="9" t="s">
        <v>697</v>
      </c>
      <c r="B341" s="10" t="s">
        <v>698</v>
      </c>
      <c r="C341" s="10" t="str">
        <v>Asset Management</v>
      </c>
      <c r="D341" s="10" t="str">
        <v>Osool &amp; Bakheet Investment Co. operates as a brokerage and asset management company. It deals as a principle and agent for investment fund management, discretionary portfolio management and custody. The company was founded on January 1, 2005 and is headquartered in Riyadh, Saudi Arabia.</v>
      </c>
      <c r="E341" s="10" t="str">
        <v>Mazin Mohammed Al-Dawood</v>
      </c>
      <c r="F341" s="10" t="str">
        <v>Financial Services</v>
      </c>
      <c r="G341" s="9" t="str">
        <v>2023-11-07</v>
      </c>
      <c r="H341" s="15">
        <v>0</v>
      </c>
    </row>
    <row r="342" spans="1:8" ht="43.5">
      <c r="A342" s="9" t="s">
        <v>699</v>
      </c>
      <c r="B342" s="10" t="s">
        <v>700</v>
      </c>
      <c r="C342" s="10" t="str">
        <v>Medical - Care Facilities</v>
      </c>
      <c r="D342" s="10" t="str">
        <v>Lana Medical Co. engages in the manufacture of medical devices. It also offers medical consumables and supplies, medical waste management services, medical equipment maintenance as well as infection control. The company was founded in 2010 and is headquartered in Riyadh, Saudi Arabia.</v>
      </c>
      <c r="E342" s="10" t="str">
        <v/>
      </c>
      <c r="F342" s="10" t="str">
        <v>Healthcare</v>
      </c>
      <c r="G342" s="9" t="str">
        <v>2023-12-06</v>
      </c>
      <c r="H342" s="15">
        <v>0</v>
      </c>
    </row>
    <row r="343" spans="1:8" ht="29.25">
      <c r="A343" s="9" t="s">
        <v>701</v>
      </c>
      <c r="B343" s="10" t="s">
        <v>702</v>
      </c>
      <c r="C343" s="10" t="str">
        <v>Steel</v>
      </c>
      <c r="D343" s="10" t="str">
        <v>Riyadh Steel Co. manufactures steel and sells steel scrap. Its products include flat bars, angle bars, billets and sheared scrap. The company was founded on April 19, 2000 and is headquartered in Riyadh, Saudi Arabia.</v>
      </c>
      <c r="E343" s="10" t="str">
        <v/>
      </c>
      <c r="F343" s="10" t="str">
        <v>Basic Materials</v>
      </c>
      <c r="G343" s="9" t="str">
        <v>2023-12-03</v>
      </c>
      <c r="H343" s="15">
        <v>0</v>
      </c>
    </row>
    <row r="344" spans="1:8" ht="87">
      <c r="A344" s="9" t="s">
        <v>703</v>
      </c>
      <c r="B344" s="10" t="s">
        <v>704</v>
      </c>
      <c r="C344" s="10" t="str">
        <v>Apparel - Footwear &amp; Accessories</v>
      </c>
      <c r="D344" s="10" t="str">
        <v>Fad International Company engages in the retail and wholesale of women dresses and related accessories under the Vivid Flair London and Femi9 brand names. It is involved in the retail and wholesale trading of clothes, fabrics, bags, suitcases, shoes and their accessories, leather products, artificial and natural perfumes, cosmetics, makeup and lotions, sun-glasses for men, women, and children. The company sells its products through stores and e-commerce website. It operates in GCC and the Middle East, including the Kingdom of Saudi Arabia, the United Arab Emirates, Bahrain, and Egypt. The company was founded in 1999 and is based in Jeddah, the Kingdom of Saudi Arabia.</v>
      </c>
      <c r="E344" s="10" t="str">
        <v>Mr. Eyad Abdullah Suleiman Mashat</v>
      </c>
      <c r="F344" s="10" t="str">
        <v>Consumer Cyclical</v>
      </c>
      <c r="G344" s="9" t="str">
        <v>2023-11-28</v>
      </c>
      <c r="H344" s="15">
        <v>45</v>
      </c>
    </row>
    <row r="345" spans="1:8" ht="29.25">
      <c r="A345" s="9" t="s">
        <v>705</v>
      </c>
      <c r="B345" s="10" t="s">
        <v>706</v>
      </c>
      <c r="C345" s="10" t="str">
        <v>Leisure</v>
      </c>
      <c r="D345" s="10" t="str">
        <v>Armah Sports Company operates a chain of fitness centers. The company was founded in 1994 and is based in Riyadh, the Kingdom of Saudi Arabia.</v>
      </c>
      <c r="E345" s="10" t="str">
        <v>Mr. Fahad Ali Mohammed Alhagbani</v>
      </c>
      <c r="F345" s="10" t="str">
        <v>Consumer Cyclical</v>
      </c>
      <c r="G345" s="9" t="str">
        <v>2023-11-30</v>
      </c>
      <c r="H345" s="15">
        <v>95</v>
      </c>
    </row>
    <row r="346" spans="1:8" ht="43.5">
      <c r="A346" s="9" t="s">
        <v>707</v>
      </c>
      <c r="B346" s="10" t="s">
        <v>708</v>
      </c>
      <c r="C346" s="10" t="str">
        <v>Real Estate - Development</v>
      </c>
      <c r="D346" s="10" t="str">
        <v>View United Real Estate Development Co. develops and sells modern, innovative and upscale properties Its few projects include View 12, View 13 Lite, View 13 Server, View 9 River, View 10, and View 9 Sky. The company was founded by Ahmed bin Bajad bin Thabit on June 15, 2011 and is headquartered in Riyadh, Saudi Arabia.</v>
      </c>
      <c r="E346" s="10" t="str">
        <v>Mr. Ibrahim  Al Tuwaim</v>
      </c>
      <c r="F346" s="10" t="str">
        <v>Real Estate</v>
      </c>
      <c r="G346" s="9" t="str">
        <v>2023-12-13</v>
      </c>
      <c r="H346" s="15">
        <v>49</v>
      </c>
    </row>
    <row r="347" spans="1:8" ht="57.75">
      <c r="A347" s="9" t="s">
        <v>709</v>
      </c>
      <c r="B347" s="10" t="s">
        <v>710</v>
      </c>
      <c r="C347" s="10" t="str">
        <v>Medical - Pharmaceuticals</v>
      </c>
      <c r="D347" s="10" t="str">
        <v>Al-Mujtama Al-Raida Medical Co. provides medical services. It retails pharmaceutical and medical products, cosmetics and toiletries in specialized stores. Its activities include Medical devices and products stores, Cosmetics stores, Pharmaceutical stores and Pharmaceutical laboratories. The company was founded by Abdulaziz Omar Yousef Khoja in 2001 and is headquartered in Jeddah, Saudi Arabia.</v>
      </c>
      <c r="E347" s="10" t="str">
        <v>Abdulaziz bin Omar Yusuf Khoja</v>
      </c>
      <c r="F347" s="10" t="str">
        <v>Healthcare</v>
      </c>
      <c r="G347" s="9" t="str">
        <v>2023-11-22</v>
      </c>
      <c r="H347" s="15">
        <v>0</v>
      </c>
    </row>
    <row r="348" spans="1:8" ht="115.5">
      <c r="A348" s="9" t="s">
        <v>711</v>
      </c>
      <c r="B348" s="10" t="s">
        <v>712</v>
      </c>
      <c r="C348" s="10" t="str">
        <v>Specialty Retail</v>
      </c>
      <c r="D348" s="10" t="str">
        <v>Pan Gulf Marketing Company operates as a stationery and office supply distribution company in the Middle East, Africa, CIS, and internationally. The company's product includes hydration, easel, adhesives and tapes, blades and cutters, pencils, notebooks, pens, artist brushes, trackers and pins, sticky notes and index flags, machines and supplies, note pads, copy paper, coloring, POSCA markers, canvas and pads, hobby and crafts, highlighters, art accessories, office bags, markers, colors, labelling, fillings, artist pencils and accessories. It offers its products under the ALKHATAT, ATLAS, Ayman, CARL, CLIPP, Conda, Daler Rowney, DC Fix, Fantastick, FIMO, Foldermate, Formtec, FUJIPLA, Helix, Kiddy Clay, Leeho, Lefranc &amp; Bourgeois, Maped, Marie, Maruman, Max, Miquelrius, Moleskine, Olfa, Pentel, Pidilite, Rapid, RENZ, SDI, STAEDTLER, and Uniball brand names. The company was founded in 1964 and is based in Riyadh, Saudi Arabia.</v>
      </c>
      <c r="E348" s="10" t="str">
        <v>Mr. Khaled Abdel Aziz Abdullah Al-Babtain</v>
      </c>
      <c r="F348" s="10" t="str">
        <v>Consumer Cyclical</v>
      </c>
      <c r="G348" s="9" t="str">
        <v>2024-02-18</v>
      </c>
      <c r="H348" s="15">
        <v>287</v>
      </c>
    </row>
    <row r="349" spans="1:8" ht="29.25">
      <c r="A349" s="9" t="s">
        <v>713</v>
      </c>
      <c r="B349" s="10" t="s">
        <v>714</v>
      </c>
      <c r="C349" s="10" t="str">
        <v>Medical - Care Facilities</v>
      </c>
      <c r="D349" s="10" t="str">
        <v>Al-Modawat Specialized Medical Company operates a general hospital in the southern Aseer region of Saudi Arabia. The company is based in Muhayil, Saudi Arabia.</v>
      </c>
      <c r="E349" s="10" t="str">
        <v/>
      </c>
      <c r="F349" s="10" t="str">
        <v>Healthcare</v>
      </c>
      <c r="G349" s="9" t="str">
        <v>2024-02-25</v>
      </c>
      <c r="H349" s="15">
        <v>0</v>
      </c>
    </row>
    <row r="350" spans="1:8" ht="29.25">
      <c r="A350" s="9" t="s">
        <v>715</v>
      </c>
      <c r="B350" s="10" t="s">
        <v>716</v>
      </c>
      <c r="C350" s="10" t="str">
        <v>Consulting Services</v>
      </c>
      <c r="D350" s="10" t="str">
        <v>WSM for Information Technology Co. operates as an information technology company. It offers technical consulting and digital solutions in the Kingdom of Saudi Arabia. The company was founded in 2014 and is headquartered in Al Malqa, Saudi Arabia.</v>
      </c>
      <c r="E350" s="10" t="str">
        <v/>
      </c>
      <c r="F350" s="10" t="str">
        <v>Industrials</v>
      </c>
      <c r="G350" s="9" t="str">
        <v>2024-02-21</v>
      </c>
      <c r="H350" s="15">
        <v>0</v>
      </c>
    </row>
    <row r="351" spans="1:8" ht="57.75">
      <c r="A351" s="9" t="s">
        <v>717</v>
      </c>
      <c r="B351" s="10" t="s">
        <v>718</v>
      </c>
      <c r="C351" s="10" t="str">
        <v>Financial - Credit Services</v>
      </c>
      <c r="D351" s="10" t="str">
        <v>Quara Finance Company provides financing solutions to customers through its digital platform in Saudi Arabia. It offers lease finance, consumer finance, and small and medium enterprise finance services. The company was formerly known as Maalem Financing Company and changed its name to Quara Finance Company on January 14, 2021. Quara Finance Company was incorporated in 2009 and is based in Riyadh, Saudi Arabia.</v>
      </c>
      <c r="E351" s="10" t="str">
        <v>Faisal  Al Alshaikh</v>
      </c>
      <c r="F351" s="10" t="str">
        <v>Financial Services</v>
      </c>
      <c r="G351" s="9" t="str">
        <v>2024-03-07</v>
      </c>
      <c r="H351" s="15">
        <v>0</v>
      </c>
    </row>
    <row r="352" spans="1:8" ht="43.5">
      <c r="A352" s="9" t="s">
        <v>719</v>
      </c>
      <c r="B352" s="10" t="s">
        <v>720</v>
      </c>
      <c r="C352" s="10" t="str">
        <v>Environmental Services</v>
      </c>
      <c r="D352" s="10" t="str">
        <v>Leaf Global Environmental Services is an environmental engineering and technology company. The Company offers environmental and social impact assessment studies, hazardous material inspection, noise and vibration monitoring, mangroves transplantation, and habitat remediation services.</v>
      </c>
      <c r="E352" s="10" t="str">
        <v>Mr. Petros  Emmanouil</v>
      </c>
      <c r="F352" s="10" t="str">
        <v>Industrials</v>
      </c>
      <c r="G352" s="9" t="str">
        <v>2024-06-27</v>
      </c>
      <c r="H352" s="15">
        <v>55</v>
      </c>
    </row>
    <row r="353" spans="1:8" ht="57.75">
      <c r="A353" s="9" t="s">
        <v>721</v>
      </c>
      <c r="B353" s="10" t="s">
        <v>722</v>
      </c>
      <c r="C353" s="10" t="str">
        <v>Education &amp; Training Services</v>
      </c>
      <c r="D353" s="10" t="str">
        <v>Al Mohafaza Company for Education engages in the provision of education in the pre-school stage with a national curriculum. It offers elementary education for male and female students with a national curriculum, intermediate education, secondary education, and mixed-gender elementary education. The company was founded on October 2, 2004 and is headquartered in Hafar Al Batin, Saudi Arabia.</v>
      </c>
      <c r="E353" s="10" t="str">
        <v/>
      </c>
      <c r="F353" s="10" t="str">
        <v>Consumer Defensive</v>
      </c>
      <c r="G353" s="9" t="str">
        <v>2024-03-26</v>
      </c>
      <c r="H353" s="15">
        <v>0</v>
      </c>
    </row>
    <row r="354" spans="1:8" ht="29.25">
      <c r="A354" s="9" t="s">
        <v>723</v>
      </c>
      <c r="B354" s="10" t="s">
        <v>724</v>
      </c>
      <c r="C354" s="10" t="str">
        <v>Manufacturing - Metal Fabrication</v>
      </c>
      <c r="D354" s="10" t="str">
        <v>Taqat Mineral Trading Company operates as a metal gathering and recycling company in the Kingdom of Saudi Arabia. It offers iron ore and aluminum. The company was founded in 2017 and is headquartered in Riyadh, the Kingdom of Saudi Arabia.</v>
      </c>
      <c r="E354" s="10" t="str">
        <v>Mr. Ali Mohammad Ali Al Hudaif</v>
      </c>
      <c r="F354" s="10" t="str">
        <v>Industrials</v>
      </c>
      <c r="G354" s="9" t="str">
        <v>2024-03-28</v>
      </c>
      <c r="H354" s="15">
        <v>0</v>
      </c>
    </row>
    <row r="355" spans="1:8" ht="43.5">
      <c r="A355" s="9" t="s">
        <v>725</v>
      </c>
      <c r="B355" s="10" t="s">
        <v>726</v>
      </c>
      <c r="C355" s="10" t="str">
        <v>Medical - Care Facilities</v>
      </c>
      <c r="D355" s="10" t="str">
        <v>Qomel Co. is a healthcare company, which engages in the provision of comprehensive and distinguished medical services that meet patients’ needs in an efficient and reliable manner. The firm is also involved in providing pharmaceutical services and medical supplies. The company was founded in 2007 and is headquartered in Riyadh, Saudi Arabia.</v>
      </c>
      <c r="E355" s="10" t="str">
        <v>Mr. Hisham Abdullah Mohamed Al-Aqla</v>
      </c>
      <c r="F355" s="10" t="str">
        <v>Healthcare</v>
      </c>
      <c r="G355" s="9" t="str">
        <v>2024-05-09</v>
      </c>
      <c r="H355" s="15">
        <v>38</v>
      </c>
    </row>
    <row r="356" spans="1:8" ht="43.5">
      <c r="A356" s="9" t="s">
        <v>727</v>
      </c>
      <c r="B356" s="10" t="s">
        <v>728</v>
      </c>
      <c r="C356" s="10" t="str">
        <v>Industrial Materials</v>
      </c>
      <c r="D356" s="10" t="str">
        <v>Mohammed Hadi Al-Rasheed Co. engages in the provision of mining industries products, as well as military, general maintenance, and contracting services. It also offers industrial silica sand, granite and marble stone, gravel and asphalt products. The company was founded in 2000 and is headquartered in Riyadh, Saudi Arabia.</v>
      </c>
      <c r="E356" s="10" t="str">
        <v>Mr. Badr Mohammed Hadi Al Rasheed</v>
      </c>
      <c r="F356" s="10" t="str">
        <v>Industrials</v>
      </c>
      <c r="G356" s="9" t="str">
        <v>2024-05-23</v>
      </c>
      <c r="H356" s="15">
        <v>0</v>
      </c>
    </row>
    <row r="357" spans="1:8" ht="101.25">
      <c r="A357" s="9" t="s">
        <v>729</v>
      </c>
      <c r="B357" s="10" t="s">
        <v>730</v>
      </c>
      <c r="C357" s="10" t="str">
        <v>Asset Management</v>
      </c>
      <c r="D357" s="10" t="str">
        <v>Yaqeen Capital Company provides asset management, investment banking and brokerage, and custodian services in the Kingdom of Saudi Arabia. It operates through four segments: Brokerage, Investment Banking Group, Asset management, and Investments. The company arranges, advises, and deals in securities, as well as provides custody for securities. It also provides advisory services and investment products in the areas of initial public offering, rights issues, debt restructuring, general corporate advisory, private placement offering, buy side advisory, financial restructuring, and mergers and acquisitions. In addition, the company manages mutual funds and portfolios; provides portfolio management and trading services; and research services. Yaqeen Capital Company was incorporated in 2006 and is headquartered in Riyadh, Kingdom of Saudi Arabia.</v>
      </c>
      <c r="E357" s="10" t="str">
        <v>Mr. Ahmed Ibrahim Al-Shabana</v>
      </c>
      <c r="F357" s="10" t="str">
        <v>Financial Services</v>
      </c>
      <c r="G357" s="9" t="str">
        <v>2024-06-26</v>
      </c>
      <c r="H357" s="15">
        <v>101</v>
      </c>
    </row>
    <row r="358" spans="1:8" ht="57.75">
      <c r="A358" s="9" t="s">
        <v>731</v>
      </c>
      <c r="B358" s="10" t="s">
        <v>732</v>
      </c>
      <c r="C358" s="10" t="str">
        <v>Education &amp; Training Services</v>
      </c>
      <c r="D358" s="10" t="str">
        <v>Founded in 2003, Horizon Fuel Cell Technologies pioneered the sale of miniature fuel cells to schools and students. Building on that early success, the Horizon Educational Group was formed in 2013 with a goal of bringing renewable energy technology to classrooms and teachers across the globe. The company designs, produces, and distributes STEM education kits and teaching materials to over 150 countries, enabling students from the ages of 6-21 to develop renewable energy technology skills through hands-on learning.</v>
      </c>
      <c r="E358" s="10" t="str">
        <v>Ahmed Mahmoud Abu Samrah</v>
      </c>
      <c r="F358" s="10" t="str">
        <v>Technology</v>
      </c>
      <c r="G358" s="9" t="str">
        <v>2024-06-02</v>
      </c>
      <c r="H358" s="15">
        <v>228</v>
      </c>
    </row>
    <row r="359" spans="1:8" ht="29.25">
      <c r="A359" s="9" t="s">
        <v>733</v>
      </c>
      <c r="B359" s="10" t="s">
        <v>734</v>
      </c>
      <c r="C359" s="10" t="str">
        <v>Medical - Specialties</v>
      </c>
      <c r="D359" s="10" t="str">
        <v>Miral Dental Clinics Co. is a company that engages in the provision of dental, treatment, and cosmetic services. The company operates through its two branches in Riyadh. The company was founded on September 3, 2002 and is headquartered in Riyadh, Saudi Arabia.</v>
      </c>
      <c r="E359" s="10" t="str">
        <v>Sami Abdullah Dakhil Allah Al-Saeed</v>
      </c>
      <c r="F359" s="10" t="str">
        <v>Healthcare</v>
      </c>
      <c r="G359" s="9" t="str">
        <v>2024-05-29</v>
      </c>
      <c r="H359" s="15">
        <v>126</v>
      </c>
    </row>
    <row r="360" spans="1:8" ht="43.5">
      <c r="A360" s="9" t="s">
        <v>735</v>
      </c>
      <c r="B360" s="10" t="s">
        <v>736</v>
      </c>
      <c r="C360" s="10" t="str">
        <v>Oil &amp; Gas Refining &amp; Marketing</v>
      </c>
      <c r="D360" s="10" t="str">
        <v>Neft Alsharq Co. for Chemical Industries engages in the manufacture and distribution of industrial oils, greases, and engine fluids. Its brands include Magnoum, BM Lube, A-Z, Phantom, and Sant Formula. The company was founded on August 28, 1995 and is headquartered in Riyadh, Saudi Arabia.</v>
      </c>
      <c r="E360" s="10" t="str">
        <v>Majid bin Salem Al-Ajami</v>
      </c>
      <c r="F360" s="10" t="str">
        <v>Energy</v>
      </c>
      <c r="G360" s="9" t="str">
        <v>2024-06-25</v>
      </c>
      <c r="H360" s="15">
        <v>90</v>
      </c>
    </row>
    <row r="361" spans="1:8" ht="43.5">
      <c r="A361" s="9" t="s">
        <v>737</v>
      </c>
      <c r="B361" s="10" t="s">
        <v>738</v>
      </c>
      <c r="C361" s="10" t="str">
        <v>Education &amp; Training Services</v>
      </c>
      <c r="D361" s="10" t="str">
        <v>Altharwah Albashariyyah Co. engages in the provision of human capital consulting and talent development services. It offers management consulting, organizational excellence, talent &amp; leadership development, and talent management services. The company was founded by Abdullah bin Marzi Al-Zahrani in 2012 and is headquartered in Riyadh, Saudi Arabia.</v>
      </c>
      <c r="E361" s="10" t="str">
        <v>Abdullah bin Marzi Al-Zahrani</v>
      </c>
      <c r="F361" s="10" t="str">
        <v>Industrials</v>
      </c>
      <c r="G361" s="9" t="str">
        <v>2024-08-27</v>
      </c>
      <c r="H361" s="15">
        <v>112</v>
      </c>
    </row>
    <row r="362" spans="1:8" ht="43.5">
      <c r="A362" s="9" t="s">
        <v>739</v>
      </c>
      <c r="B362" s="10" t="s">
        <v>740</v>
      </c>
      <c r="C362" s="10" t="str">
        <v>Manufacturing - Miscellaneous</v>
      </c>
      <c r="D362" s="10" t="str">
        <v>ASG Plastic Factory Co. engages in the manufacture of plastic products. It offers plastic packaging, jars, tableware, bags, food containers, household appliances, kitchenware, and single-use decorations. The company was founded on February 7, 2005 and is headquartered in Riyadh, Saudi Arabia.</v>
      </c>
      <c r="E362" s="10" t="str">
        <v/>
      </c>
      <c r="F362" s="10" t="str">
        <v>Industrials</v>
      </c>
      <c r="G362" s="9" t="str">
        <v>2024-08-18</v>
      </c>
      <c r="H362" s="15">
        <v>0</v>
      </c>
    </row>
    <row r="363" spans="1:8" ht="43.5">
      <c r="A363" s="9" t="s">
        <v>741</v>
      </c>
      <c r="B363" s="10" t="s">
        <v>742</v>
      </c>
      <c r="C363" s="10" t="str">
        <v>Industrial - Infrastructure Operations</v>
      </c>
      <c r="D363" s="10" t="str">
        <v>Al Ashghal Al Moysra Co. provides facilities management, logistics and transportation services. The company was founded on November 13, 2013 and is headquartered in Sakaka, Saudi Arabia.</v>
      </c>
      <c r="E363" s="10" t="str">
        <v>Abdulaziz Subhi Muqat Al Juwair</v>
      </c>
      <c r="F363" s="10" t="str">
        <v>Industrials</v>
      </c>
      <c r="G363" s="9" t="str">
        <v>2024-07-24</v>
      </c>
      <c r="H363" s="15">
        <v>105</v>
      </c>
    </row>
    <row r="364" spans="1:8" ht="29.25">
      <c r="A364" s="9" t="s">
        <v>743</v>
      </c>
      <c r="B364" s="10" t="s">
        <v>744</v>
      </c>
      <c r="C364" s="10" t="str">
        <v>Oil &amp; Gas Refining &amp; Marketing</v>
      </c>
      <c r="D364" s="10" t="str">
        <v>Nass Petrol Factory Company ., a closed joint stock company which specialized in the production of petroleum derivatives according to the latest production and packaging standards that conform to international quality specifications.</v>
      </c>
      <c r="E364" s="10" t="str">
        <v>Bunayan Halal Alotaibi</v>
      </c>
      <c r="F364" s="10" t="str">
        <v>Energy</v>
      </c>
      <c r="G364" s="9" t="str">
        <v>2024-08-28</v>
      </c>
      <c r="H364" s="15">
        <v>234</v>
      </c>
    </row>
    <row r="365" spans="1:8" ht="29.25">
      <c r="A365" s="9" t="s">
        <v>745</v>
      </c>
      <c r="B365" s="10" t="s">
        <v>746</v>
      </c>
      <c r="C365" s="10" t="str">
        <v>Real Estate - Development</v>
      </c>
      <c r="D365" s="10" t="str">
        <v>First Avenue Real Estate Development Co engages in owning and operating real estate development projects. Its projects are in Jeddah, Riyadh, and Madina. The company was founded on August 24, 2017 and is headquartered in Riyadh, Saudi Arabia.</v>
      </c>
      <c r="E365" s="10" t="str">
        <v>Nader bin Hassan Al-Amri</v>
      </c>
      <c r="F365" s="10" t="str">
        <v>Real Estate</v>
      </c>
      <c r="G365" s="9" t="str">
        <v>2024-10-16</v>
      </c>
      <c r="H365" s="15">
        <v>0</v>
      </c>
    </row>
    <row r="366" spans="1:8" ht="43.5">
      <c r="A366" s="9" t="s">
        <v>747</v>
      </c>
      <c r="B366" s="10" t="s">
        <v>748</v>
      </c>
      <c r="C366" s="10" t="str">
        <v>Industrial - Specialties</v>
      </c>
      <c r="D366" s="10" t="str">
        <v>Arabian United Float Glass Company manufactures and sells glass products in the Kingdom of Saudi Arabia. The company offers float and pattern glass products, and mirrors. It also exports its products. The company was founded in 2005 and is based in Yanbu, the Kingdom of Saudi Arabia.</v>
      </c>
      <c r="E366" s="10" t="str">
        <v>Mr. Mohammad Khalid Alali</v>
      </c>
      <c r="F366" s="10" t="str">
        <v>Basic Materials</v>
      </c>
      <c r="G366" s="9" t="str">
        <v>2024-09-18</v>
      </c>
      <c r="H366" s="15">
        <v>0</v>
      </c>
    </row>
    <row r="367" spans="1:8" ht="29.25">
      <c r="A367" s="9" t="s">
        <v>749</v>
      </c>
      <c r="B367" s="10" t="s">
        <v>750</v>
      </c>
      <c r="C367" s="10" t="str">
        <v>Beverages - Non-Alcoholic</v>
      </c>
      <c r="D367" s="10" t="str">
        <v>Sama Healthy Water Factory Co. is engaged in the production and manufacturing of drinking water and ice cubes. The company was founded on July 4, 2008 and is headquartered in Jazan, Saudi Arabia.</v>
      </c>
      <c r="E367" s="10" t="str">
        <v/>
      </c>
      <c r="F367" s="10" t="str">
        <v>Consumer Defensive</v>
      </c>
      <c r="G367" s="9" t="str">
        <v>2024-10-21</v>
      </c>
      <c r="H367" s="15">
        <v>0</v>
      </c>
    </row>
    <row r="368" spans="1:8" ht="29.25">
      <c r="A368" s="9" t="s">
        <v>751</v>
      </c>
      <c r="B368" s="10" t="s">
        <v>752</v>
      </c>
      <c r="C368" s="10" t="str">
        <v>Specialty Business Services</v>
      </c>
      <c r="D368" s="10" t="str">
        <v>The company''s activity is providing facilities management solutions, environmental services and project management services.</v>
      </c>
      <c r="E368" s="10" t="str">
        <v>Mr. Fahd Mohamed Abdullah Al-Barahim</v>
      </c>
      <c r="F368" s="10" t="str">
        <v>Industrials</v>
      </c>
      <c r="G368" s="9" t="str">
        <v>2024-11-06</v>
      </c>
      <c r="H368" s="15">
        <v>4716</v>
      </c>
    </row>
    <row r="369" spans="1:8" ht="159">
      <c r="A369" s="9" t="s">
        <v>753</v>
      </c>
      <c r="B369" s="10" t="s">
        <v>754</v>
      </c>
      <c r="C369" s="10" t="str">
        <v>Information Technology Services</v>
      </c>
      <c r="D369" s="10" t="str">
        <v>Purity for Information Technology Company provides information technology (IT) services in the Kingdom of Saudi Arabia. It offers IT infrastructure services, such as infrastructure as a service, platform as a service, cloud management and monitoring, cloud optimization, disaster recovery and backup as a service, and public cloud migration. The company also provides business applications managed services, including data visualization and reporting, data warehousing, and BigData services; and application development and consulting services. In addition, it offers IT enterprise solutions, including server, storage, networking, and load balancer products; virtualization, backup, and VDI services; and CCTV and UPS systems, as well as end-user solutions, such as laptops, PC's, workstations, thin client products, printers, printer solutions, toners, UPS, displays, projectors, apple products, hand-held devices, CCTV systems, and software and licenses. The company was founded in 2012 and is based in Riyadh, the Kingdom of Saudi Arabia.Purity Tech Co provides technological and digital solutions in the Kingdom of Saudi Arabia. It specializes in IT services, digital transformation, and cybersecurity solutions, as well as professional and information management, software development, and managed and support services. The company was founded in 2016 and is based in Riyadh, the Kingdom of Saudi Arabia.</v>
      </c>
      <c r="E369" s="10" t="str">
        <v>Mr. Abdullah Abdulaziz Saleh Al Namlah</v>
      </c>
      <c r="F369" s="10" t="str">
        <v>Technology</v>
      </c>
      <c r="G369" s="9" t="str">
        <v>2024-11-06</v>
      </c>
      <c r="H369" s="15">
        <v>49</v>
      </c>
    </row>
    <row r="370" spans="1:8" ht="43.5">
      <c r="A370" s="9" t="s">
        <v>755</v>
      </c>
      <c r="B370" s="10" t="s">
        <v>756</v>
      </c>
      <c r="C370" s="10" t="str">
        <v>Rental &amp; Leasing Services</v>
      </c>
      <c r="D370" s="10" t="str">
        <v>The company is engaged in renting film production equipment, booking and ticketing activities for sports and entertainment events, exhibitions and conferences, organizing and managing exhibitions and conferences, organizing and managing crowds, operating exhibition and conference centers and facilities.</v>
      </c>
      <c r="E370" s="10" t="str">
        <v>Wafi Saeed Alqahtani</v>
      </c>
      <c r="F370" s="10" t="str">
        <v>Industrials</v>
      </c>
      <c r="G370" s="9" t="str">
        <v>2024-11-26</v>
      </c>
      <c r="H370" s="15">
        <v>155</v>
      </c>
    </row>
    <row r="371" spans="1:8" ht="43.5">
      <c r="A371" s="9" t="s">
        <v>757</v>
      </c>
      <c r="B371" s="10" t="s">
        <v>758</v>
      </c>
      <c r="C371" s="10" t="str">
        <v>Medical - Instruments &amp; Supplies</v>
      </c>
      <c r="D371" s="10" t="str">
        <v>The company works in the field of importing and supplying medical devices, equipment and supplies to hospitals in the government and private sectors, and the company has (2) subsidiary companies bearing the name (Elite Medical Care Company - and Excellent Medical Care Company) and all of them work in the same medical field.</v>
      </c>
      <c r="E371" s="10" t="str">
        <v>Jamil Muthib Waqyan Al Otaibi</v>
      </c>
      <c r="F371" s="10" t="str">
        <v>Healthcare</v>
      </c>
      <c r="G371" s="9" t="str">
        <v>2024-12-01</v>
      </c>
      <c r="H371" s="15">
        <v>150</v>
      </c>
    </row>
    <row r="372" spans="1:8" ht="43.5">
      <c r="A372" s="9" t="s">
        <v>759</v>
      </c>
      <c r="B372" s="10" t="s">
        <v>760</v>
      </c>
      <c r="C372" s="10" t="str">
        <v>Restaurants</v>
      </c>
      <c r="D372" s="10" t="str">
        <v>Arabica Star Company establishes and operates coffee shops under the Arabica Star brand in the Kingdom of Saudi Arabia. Its coffee shops offer food products, hot and cold drinks, and iced drinks. The company was founded in 2008 and is based in Buraydah, the Kingdom of Saudi Arabia.</v>
      </c>
      <c r="E372" s="10" t="str">
        <v>Mr. Mohammed Hamoud Mohammed Al-Hamoud</v>
      </c>
      <c r="F372" s="10" t="str">
        <v>Consumer Cyclical</v>
      </c>
      <c r="G372" s="9" t="str">
        <v>2024-12-05</v>
      </c>
      <c r="H372" s="15">
        <v>355</v>
      </c>
    </row>
    <row r="373" spans="1:8" ht="43.5">
      <c r="A373" s="9" t="s">
        <v>761</v>
      </c>
      <c r="B373" s="10" t="s">
        <v>762</v>
      </c>
      <c r="C373" s="10" t="str">
        <v>Apparel - Retail</v>
      </c>
      <c r="D373" s="10" t="str">
        <v>Al-Fakhera Men's Tailoring Company engages in the manufacture and sale of tailoring clothes for men and children. It also offers men's and children's clothes, rings, slippers, sticks, underwear, and other accessories. The company sells its product online. Al-Fakhera Men's Tailoring Company was founded in 1976 and is based in Riyadh, the Kingdom of Saudi Arabia.</v>
      </c>
      <c r="E373" s="10" t="str">
        <v>Mr. Abdul Aziz Suleiman Hamad Al-Yahya</v>
      </c>
      <c r="F373" s="10" t="str">
        <v>Consumer Cyclical</v>
      </c>
      <c r="G373" s="9" t="str">
        <v>2024-11-28</v>
      </c>
      <c r="H373" s="15">
        <v>573</v>
      </c>
    </row>
    <row r="374" spans="1:8" ht="87">
      <c r="A374" s="9" t="s">
        <v>763</v>
      </c>
      <c r="B374" s="10" t="s">
        <v>764</v>
      </c>
      <c r="C374" s="10" t="str">
        <v>Engineering &amp; Construction</v>
      </c>
      <c r="D374" s="10" t="str">
        <v>The company''s activities according to the commercial register are construction, manufacturing industries, transportation and storage, wholesale and retail trade, and repair of motor vehicles and motorcycles. The company''s activities according to the articles of association are manufacturing industries, construction, wholesale and retail trade and repair of motor vehicles and motorcycles, transportation and storage, and real estate activities. The company''s actual activities are providing design and construction contracting services for architectural finishes, interior decoration, electrical and mechanical engineering for buildings, retail sale of building materials, electricity, plumbing, and finishing for buildings, and including a variety of products.</v>
      </c>
      <c r="E374" s="10" t="str">
        <v>Adeeb Yahya Za'rour</v>
      </c>
      <c r="F374" s="10" t="str">
        <v>Industrials</v>
      </c>
      <c r="G374" s="9" t="str">
        <v>2024-12-04</v>
      </c>
      <c r="H374" s="15">
        <v>226</v>
      </c>
    </row>
    <row r="375" spans="1:8" ht="29.25">
      <c r="A375" s="9" t="s">
        <v>765</v>
      </c>
      <c r="B375" s="10" t="s">
        <v>766</v>
      </c>
      <c r="C375" s="10" t="str">
        <v>Medical - Equipment &amp; Services</v>
      </c>
      <c r="D375" s="10" t="str">
        <v>Balsm Alofoq Medical provides therapeutic and cosmetic dental services, as well as retails medical supplies.</v>
      </c>
      <c r="E375" s="10" t="str">
        <v>Mr. Rami Khamis Abdullah Al Harbi</v>
      </c>
      <c r="F375" s="10" t="str">
        <v>Healthcare</v>
      </c>
      <c r="G375" s="9" t="str">
        <v>2024-12-11</v>
      </c>
      <c r="H375" s="15">
        <v>81</v>
      </c>
    </row>
    <row r="376" spans="1:8" ht="43.5">
      <c r="A376" s="9" t="s">
        <v>767</v>
      </c>
      <c r="B376" s="10" t="s">
        <v>768</v>
      </c>
      <c r="C376" s="10" t="str">
        <v>Consulting Services</v>
      </c>
      <c r="D376" s="10" t="str">
        <v>The Company specializes in market research and data analytics solutions such as brand and communications, corporate reputation, advanced analytics, data monetization, business intelligence platforms, sales and customer excellence, organizational transformation, and economics advisory services.</v>
      </c>
      <c r="E376" s="10" t="str">
        <v>Waleed Khaled Al-Suliman</v>
      </c>
      <c r="F376" s="10" t="str">
        <v>Technology</v>
      </c>
      <c r="G376" s="9" t="str">
        <v>2024-12-11</v>
      </c>
      <c r="H376" s="15">
        <v>98</v>
      </c>
    </row>
    <row r="377" spans="1:8" ht="29.25">
      <c r="A377" s="9" t="s">
        <v>769</v>
      </c>
      <c r="B377" s="10" t="s">
        <v>770</v>
      </c>
      <c r="C377" s="10" t="str">
        <v>Packaged Foods</v>
      </c>
      <c r="D377" s="10" t="str">
        <v>Shmoh Almadi Co. manufactures and produces of popular and oriental sweets, biscuits and pastries in the Kingdom of Saudi Arabia</v>
      </c>
      <c r="E377" s="10" t="str">
        <v>Yazeed Abdullah Ali Hammad</v>
      </c>
      <c r="F377" s="10" t="str">
        <v>Consumer Defensive</v>
      </c>
      <c r="G377" s="9" t="str">
        <v>2025-01-13</v>
      </c>
      <c r="H377" s="15">
        <v>473</v>
      </c>
    </row>
    <row r="378" spans="1:8" ht="43.5">
      <c r="A378" s="9" t="s">
        <v>771</v>
      </c>
      <c r="B378" s="10" t="s">
        <v>772</v>
      </c>
      <c r="C378" s="10" t="str">
        <v>Chemicals</v>
      </c>
      <c r="D378" s="10" t="str">
        <v>Albattal Factory for Chemical Industries Co. is highly specialized in production and marketing of top quality cellulose ether products like Polyanionic Cellulose (PAC) and Carboxymethyl cellulose (CMC) and it is considered to be the first manufacturing facility of this product in GCC.</v>
      </c>
      <c r="E378" s="10" t="str">
        <v>Mr. Khalid Mohammed Saad Aldossary</v>
      </c>
      <c r="F378" s="10" t="str">
        <v>Basic Materials</v>
      </c>
      <c r="G378" s="9" t="str">
        <v>2024-12-31</v>
      </c>
      <c r="H378" s="15">
        <v>129</v>
      </c>
    </row>
    <row r="379" spans="1:8" ht="188.25">
      <c r="A379" s="9" t="s">
        <v>773</v>
      </c>
      <c r="B379" s="10" t="s">
        <v>774</v>
      </c>
      <c r="C379" s="10" t="str">
        <v>Manufacturing - Metal Fabrication</v>
      </c>
      <c r="D379" s="10" t="str">
        <v>Alshehili Company for metal industries designs, manufactures, and sells logistics freight vehicles and defense products in the Kingdom of Saudi Arabia. It offers refrigerated reefer, dry cargo, curtain side, high side, flatbed, low bed, double deck car, refrigerated utility, and dry cargo utility trailers; tanker trailers and trucks; boom trucks and block cranes; tipper dump trailers and trucks, concrete mixers, and concrete pumps; and horse transport and mobile home trailers, and mobile clinics. The company also provides SUV and van armored cash-carriers; dry cargo box, refrigerated box, sliding door, curtain type, icebox side door, dry cargo side door, fixed body car recovery, cargo transporter, mobile workshop, dianna, and sliding body car recovery trucks; refrigerated box and dry cargo box pick-ups; refrigerated and dry cargo insulated vans; shelters and cold stores; and windscreen-glasses. In addition, it offers concrete block grapples; cooling units; chassis; and tail lifts. Further, the company provides armored shield turret pickup, armored heavy machinery, troop carrier, special project, mobile shooting range, armored glass, and vehicle armoring products. Additionally, it offers maintenance, repair, and overhaul services, including under floor, outer edge, outer wall, floor, door, front wall, landing leg, inner edge, chassis, curtain, bumper, door frame, livery, axle, outer roof, inner roof, paint, air-electrical coupling unit, inner wall, and partition damage repair services, as well as refurbishing overhaul services. The company serves various organizations and government institutions. Alshehili Company for metal industries was incorporated in 2005 and is based in Riyadh, the Kingdom of Saudi Arabia.</v>
      </c>
      <c r="E379" s="10" t="str">
        <v>Mr. Mohammed Fahad Alshehili</v>
      </c>
      <c r="F379" s="10" t="str">
        <v>Industrials</v>
      </c>
      <c r="G379" s="9" t="str">
        <v>2025-01-29</v>
      </c>
      <c r="H379" s="15">
        <v>83</v>
      </c>
    </row>
    <row r="380" spans="1:8" ht="57.75">
      <c r="A380" s="9" t="s">
        <v>775</v>
      </c>
      <c r="B380" s="10" t="s">
        <v>776</v>
      </c>
      <c r="C380" s="10" t="str">
        <v>Consulting Services</v>
      </c>
      <c r="D380" s="10" t="str">
        <v>Itmam Consultancy Co. provides specialized management consulting services to assist its clients from the public, semi-governmental, private, and non-profit sectors in implementing strategic transformation initiatives, evaluating and enhancing compliance practices. Additionally, the company supports in building organizational capabilities and executing both strategic and operational transformation initiatives.</v>
      </c>
      <c r="E380" s="10" t="str">
        <v>Mr. Adham  Gari</v>
      </c>
      <c r="F380" s="10" t="str">
        <v>Industrials</v>
      </c>
      <c r="G380" s="9" t="str">
        <v>2025-01-21</v>
      </c>
      <c r="H380" s="15">
        <v>92</v>
      </c>
    </row>
    <row r="381" spans="1:8" ht="57.75">
      <c r="A381" s="9" t="s">
        <v>777</v>
      </c>
      <c r="B381" s="10" t="s">
        <v>778</v>
      </c>
      <c r="C381" s="10" t="str">
        <v>Medical - Specialties</v>
      </c>
      <c r="D381" s="10" t="str">
        <v>Basma Adeem Medical Co. engages in the provision of dental and dermatology services. It specializes in one-day surgery, orthodontics and maxillofacial, dermatology and laser, periodontal surgery and dental implants, treatment of the roots and nerves of the teeth, oral and dental health, dental repair and cosmetic, prosthodontics and cosmetic dentistry, pediatric dentistry, and maxillofacial surgery. The company was founded on November 13, 2012 and is headquartered in Riyadh, Saudi Arabia.</v>
      </c>
      <c r="E381" s="10" t="str">
        <v>Mohammed Abdulaziz Al-Bawardi</v>
      </c>
      <c r="F381" s="10" t="str">
        <v>Healthcare</v>
      </c>
      <c r="G381" s="9" t="str">
        <v>2025-02-03</v>
      </c>
      <c r="H381" s="15">
        <v>53</v>
      </c>
    </row>
    <row r="382" spans="1:8" ht="57.75">
      <c r="A382" s="9" t="s">
        <v>779</v>
      </c>
      <c r="B382" s="10" t="s">
        <v>780</v>
      </c>
      <c r="C382" s="10" t="str">
        <v>Medical - Care Facilities</v>
      </c>
      <c r="D382" s="10" t="str">
        <v>Twareat Medical Care Company provides medical care services in remote and industrial areas in the Kingdom of Saudi Arabia. The Company also owns Twareat Medical Center in Jubail City, through which it provides internal medicine clinics, pediatric clinics, obstetrics and gynecology clinics, ENT clinics, general medicine clinics and emergency clinics. The Center also provides radiology and medical examination services.</v>
      </c>
      <c r="E382" s="10" t="str">
        <v>Mr. Amer Mohammed Amer Al Amer</v>
      </c>
      <c r="F382" s="10" t="str">
        <v>Healthcare</v>
      </c>
      <c r="G382" s="9" t="str">
        <v>2025-01-29</v>
      </c>
      <c r="H382" s="15">
        <v>595</v>
      </c>
    </row>
    <row r="383" spans="1:8" ht="29.25">
      <c r="A383" s="9" t="s">
        <v>781</v>
      </c>
      <c r="B383" s="10" t="s">
        <v>782</v>
      </c>
      <c r="C383" s="10" t="str">
        <v>Personal Products &amp; Services</v>
      </c>
      <c r="D383" s="10" t="str">
        <v>Lamasat Co. activities include providing women''s beauty services, selling goods and products related to cosmetics, selling products through online platforms, offering personal care services, and providing photography and editing services.</v>
      </c>
      <c r="E383" s="10" t="str">
        <v>Mohamed Hamza Mohamed Masoodi</v>
      </c>
      <c r="F383" s="10" t="str">
        <v>Consumer Cyclical</v>
      </c>
      <c r="G383" s="9" t="str">
        <v>2025-02-09</v>
      </c>
      <c r="H383" s="15">
        <v>1219</v>
      </c>
    </row>
  </sheetData>
  <autoFilter ref="A1:B383" xr:uid="{AF6041BC-AD50-4554-AE19-95AF6A967EA5}">
    <sortState xmlns:xlrd2="http://schemas.microsoft.com/office/spreadsheetml/2017/richdata2" ref="A2:B383">
      <sortCondition ref="A1:A383"/>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041BC-AD50-4554-AE19-95AF6A967EA5}">
  <dimension ref="A1:AA383"/>
  <sheetViews>
    <sheetView workbookViewId="0">
      <pane xSplit="2" ySplit="1" topLeftCell="O2" activePane="bottomRight" state="frozen"/>
      <selection pane="bottomRight" activeCell="Y22" sqref="Y22"/>
      <selection pane="bottomLeft"/>
      <selection pane="topRight"/>
    </sheetView>
  </sheetViews>
  <sheetFormatPr defaultRowHeight="15"/>
  <cols>
    <col min="2" max="2" width="69.140625" bestFit="1" customWidth="1"/>
    <col min="3" max="3" width="22.28515625" bestFit="1" customWidth="1"/>
    <col min="4" max="4" width="35.85546875" bestFit="1" customWidth="1"/>
    <col min="5" max="5" width="15.140625" bestFit="1" customWidth="1"/>
    <col min="6" max="6" width="19.140625" bestFit="1" customWidth="1"/>
    <col min="8" max="8" width="18.5703125" customWidth="1"/>
    <col min="9" max="9" width="20.7109375" bestFit="1" customWidth="1"/>
    <col min="10" max="10" width="19.140625" bestFit="1" customWidth="1"/>
    <col min="11" max="11" width="21.140625" bestFit="1" customWidth="1"/>
    <col min="12" max="12" width="11.5703125" bestFit="1" customWidth="1"/>
    <col min="13" max="13" width="19.140625" bestFit="1" customWidth="1"/>
    <col min="14" max="14" width="20.7109375" bestFit="1" customWidth="1"/>
    <col min="15" max="15" width="19.140625" bestFit="1" customWidth="1"/>
    <col min="16" max="16" width="13.7109375" bestFit="1" customWidth="1"/>
    <col min="17" max="17" width="13.7109375" customWidth="1"/>
    <col min="18" max="18" width="10.140625" bestFit="1" customWidth="1"/>
    <col min="19" max="19" width="9.28515625" bestFit="1" customWidth="1"/>
    <col min="23" max="23" width="10.85546875" bestFit="1" customWidth="1"/>
    <col min="24" max="24" width="14.85546875" bestFit="1" customWidth="1"/>
    <col min="25" max="25" width="17.42578125" bestFit="1" customWidth="1"/>
    <col min="26" max="26" width="17.140625" bestFit="1" customWidth="1"/>
    <col min="27" max="27" width="24" bestFit="1" customWidth="1"/>
  </cols>
  <sheetData>
    <row r="1" spans="1:27" ht="29.25">
      <c r="A1" s="1" t="s">
        <v>13</v>
      </c>
      <c r="B1" s="1" t="s">
        <v>0</v>
      </c>
      <c r="C1" s="1" t="s">
        <v>789</v>
      </c>
      <c r="D1" s="1" t="s">
        <v>790</v>
      </c>
      <c r="E1" s="1" t="s">
        <v>791</v>
      </c>
      <c r="F1" s="1" t="s">
        <v>792</v>
      </c>
      <c r="G1" s="1" t="s">
        <v>793</v>
      </c>
      <c r="H1" s="1" t="s">
        <v>794</v>
      </c>
      <c r="I1" s="1" t="s">
        <v>15</v>
      </c>
      <c r="J1" s="1" t="s">
        <v>795</v>
      </c>
      <c r="K1" s="1" t="s">
        <v>796</v>
      </c>
      <c r="L1" s="19" t="s">
        <v>797</v>
      </c>
      <c r="M1" s="1" t="s">
        <v>798</v>
      </c>
      <c r="N1" s="1" t="s">
        <v>799</v>
      </c>
      <c r="O1" s="1" t="s">
        <v>800</v>
      </c>
      <c r="P1" s="19" t="s">
        <v>801</v>
      </c>
      <c r="Q1" s="20" t="s">
        <v>802</v>
      </c>
      <c r="R1" s="19" t="s">
        <v>803</v>
      </c>
      <c r="S1" s="19" t="s">
        <v>804</v>
      </c>
      <c r="T1" s="19" t="s">
        <v>805</v>
      </c>
      <c r="U1" s="19" t="s">
        <v>806</v>
      </c>
      <c r="V1" s="19" t="s">
        <v>807</v>
      </c>
      <c r="W1" t="s">
        <v>808</v>
      </c>
      <c r="X1" t="s">
        <v>809</v>
      </c>
      <c r="Y1" t="s">
        <v>810</v>
      </c>
      <c r="Z1" t="s">
        <v>811</v>
      </c>
      <c r="AA1" t="s">
        <v>812</v>
      </c>
    </row>
    <row r="2" spans="1:27">
      <c r="A2" t="s">
        <v>24</v>
      </c>
      <c r="B2" t="s">
        <v>25</v>
      </c>
      <c r="C2" t="s">
        <v>813</v>
      </c>
      <c r="D2" t="s">
        <v>814</v>
      </c>
      <c r="E2" t="b">
        <v>1</v>
      </c>
      <c r="F2" s="3">
        <v>2995000000</v>
      </c>
      <c r="G2" s="5" cm="1">
        <f t="array" ref="G2:G383">_xldudf_WISEPRICE(A2:A383, "Price")</f>
        <v>31.1</v>
      </c>
      <c r="H2" s="3">
        <f>G2*F2</f>
        <v>93144500000</v>
      </c>
      <c r="I2" s="3" cm="1">
        <f t="array" ref="I2:Q383">_xldudf_WISE(A2:A383, {"Revenue","Net Income","Dividends Paid","Payout Ratio","Free Cash Flow","Total Equity","Total Debt","Income Quality","Graham Number"}, "TTM")</f>
        <v>20413886000</v>
      </c>
      <c r="J2" s="3">
        <v>9321894000</v>
      </c>
      <c r="K2" s="3">
        <v>-4624977000</v>
      </c>
      <c r="L2" s="2">
        <v>0.49614134209206839</v>
      </c>
      <c r="M2" s="3">
        <v>-1085665000</v>
      </c>
      <c r="N2" s="3">
        <v>67942099000</v>
      </c>
      <c r="O2" s="3">
        <v>0</v>
      </c>
      <c r="P2" s="5">
        <v>6.7592202394470058E-2</v>
      </c>
      <c r="Q2" s="5">
        <v>39.858044926989621</v>
      </c>
      <c r="R2" s="5">
        <f>IFERROR(H2/J2,"NA")</f>
        <v>9.9920144983412165</v>
      </c>
      <c r="S2" s="5">
        <f>IFERROR(H2/I2,"NA")</f>
        <v>4.5628010267128953</v>
      </c>
      <c r="T2">
        <f>IFERROR(H2/M2,"NA")</f>
        <v>-85.794881478172371</v>
      </c>
      <c r="U2">
        <f>IFERROR(H2/N2,"NA")</f>
        <v>1.370939393556269</v>
      </c>
      <c r="V2" s="2">
        <f>IFERROR(-K2/H2,"NA")</f>
        <v>4.9653785247652842E-2</v>
      </c>
      <c r="W2" s="2">
        <v>0.2054</v>
      </c>
      <c r="X2" s="2">
        <v>0.23880000000000001</v>
      </c>
      <c r="Y2" s="2">
        <v>0.15859999999999999</v>
      </c>
      <c r="Z2" s="2">
        <v>-0.16270000000000001</v>
      </c>
      <c r="AA2" s="2">
        <v>0.2417</v>
      </c>
    </row>
    <row r="3" spans="1:27">
      <c r="A3" t="s">
        <v>27</v>
      </c>
      <c r="B3" t="s">
        <v>28</v>
      </c>
      <c r="C3" t="s">
        <v>813</v>
      </c>
      <c r="D3" t="s">
        <v>814</v>
      </c>
      <c r="E3" t="b">
        <v>1</v>
      </c>
      <c r="F3" s="3">
        <v>1025000000</v>
      </c>
      <c r="G3" s="5">
        <v>17.260000000000002</v>
      </c>
      <c r="H3" s="3">
        <f t="shared" ref="H3:H65" si="0">G3*F3</f>
        <v>17691500000</v>
      </c>
      <c r="I3" s="3">
        <v>6144421000</v>
      </c>
      <c r="J3" s="3">
        <v>1230933000</v>
      </c>
      <c r="K3" s="3">
        <v>-3676000</v>
      </c>
      <c r="L3" s="2">
        <v>2.9863526284533764E-3</v>
      </c>
      <c r="M3" s="3">
        <v>1664334000</v>
      </c>
      <c r="N3" s="3">
        <v>17201697000</v>
      </c>
      <c r="O3" s="3">
        <v>0</v>
      </c>
      <c r="P3" s="5">
        <v>1.4055223009513975</v>
      </c>
      <c r="Q3" s="5">
        <v>21.29463732207396</v>
      </c>
      <c r="R3" s="5">
        <f t="shared" ref="R3:R66" si="1">IFERROR(H3/J3,"NA")</f>
        <v>14.372431318357702</v>
      </c>
      <c r="S3" s="5">
        <f t="shared" ref="S3:S66" si="2">IFERROR(H3/I3,"NA")</f>
        <v>2.8792786171390272</v>
      </c>
      <c r="T3">
        <f t="shared" ref="T3:T66" si="3">IFERROR(H3/M3,"NA")</f>
        <v>10.629777436500126</v>
      </c>
      <c r="U3">
        <f t="shared" ref="U3:U66" si="4">IFERROR(H3/N3,"NA")</f>
        <v>1.0284741092695679</v>
      </c>
      <c r="V3" s="2">
        <f t="shared" ref="V3:V66" si="5">IFERROR(-K3/H3,"NA")</f>
        <v>2.0778339880733686E-4</v>
      </c>
      <c r="W3" s="2">
        <v>0.1744</v>
      </c>
      <c r="X3" s="2">
        <v>0.21690000000000001</v>
      </c>
      <c r="Y3" s="2">
        <v>0.2069</v>
      </c>
      <c r="Z3" s="2">
        <v>0.13719999999999999</v>
      </c>
      <c r="AA3" s="2">
        <v>29.633299999999998</v>
      </c>
    </row>
    <row r="4" spans="1:27">
      <c r="A4" t="s">
        <v>29</v>
      </c>
      <c r="B4" t="s">
        <v>30</v>
      </c>
      <c r="C4" t="s">
        <v>813</v>
      </c>
      <c r="D4" t="s">
        <v>814</v>
      </c>
      <c r="E4" t="b">
        <v>1</v>
      </c>
      <c r="F4" s="3">
        <v>1247300000</v>
      </c>
      <c r="G4" s="5">
        <v>14.18</v>
      </c>
      <c r="H4" s="3">
        <f t="shared" si="0"/>
        <v>17686714000</v>
      </c>
      <c r="I4" s="3">
        <v>6129490000</v>
      </c>
      <c r="J4" s="3">
        <v>1956630000</v>
      </c>
      <c r="K4" s="3">
        <v>-899531000</v>
      </c>
      <c r="L4" s="2">
        <v>0.45973485022717631</v>
      </c>
      <c r="M4" s="3">
        <v>-1642062000</v>
      </c>
      <c r="N4" s="3">
        <v>20728614000</v>
      </c>
      <c r="O4" s="3">
        <v>0</v>
      </c>
      <c r="P4" s="5">
        <v>-0.61656349060644999</v>
      </c>
      <c r="Q4" s="5">
        <v>24.178164856458562</v>
      </c>
      <c r="R4" s="5">
        <f t="shared" si="1"/>
        <v>9.0393758656465462</v>
      </c>
      <c r="S4" s="5">
        <f t="shared" si="2"/>
        <v>2.8855115189028777</v>
      </c>
      <c r="T4">
        <f t="shared" si="3"/>
        <v>-10.771039095965925</v>
      </c>
      <c r="U4">
        <f t="shared" si="4"/>
        <v>0.8532511628611541</v>
      </c>
      <c r="V4" s="2">
        <f t="shared" si="5"/>
        <v>5.0859136411659053E-2</v>
      </c>
      <c r="W4" s="2">
        <v>0.1172</v>
      </c>
      <c r="X4" s="2">
        <v>0.157</v>
      </c>
      <c r="Y4" s="2">
        <v>0.11070000000000001</v>
      </c>
      <c r="Z4" s="2">
        <v>5.2499999999999998E-2</v>
      </c>
      <c r="AA4" s="2">
        <v>5.8799999999999998E-2</v>
      </c>
    </row>
    <row r="5" spans="1:27">
      <c r="A5" t="s">
        <v>31</v>
      </c>
      <c r="B5" t="s">
        <v>32</v>
      </c>
      <c r="C5" t="s">
        <v>813</v>
      </c>
      <c r="D5" t="s">
        <v>814</v>
      </c>
      <c r="E5" t="b">
        <v>1</v>
      </c>
      <c r="F5" s="3">
        <v>2480329605</v>
      </c>
      <c r="G5" s="5">
        <v>17.64</v>
      </c>
      <c r="H5" s="3">
        <f t="shared" si="0"/>
        <v>43753014232.200005</v>
      </c>
      <c r="I5" s="3">
        <v>12986404000</v>
      </c>
      <c r="J5" s="3">
        <v>4543949000</v>
      </c>
      <c r="K5" s="3">
        <v>-2397279000</v>
      </c>
      <c r="L5" s="2">
        <v>0.52757612376371299</v>
      </c>
      <c r="M5" s="3">
        <v>984038000</v>
      </c>
      <c r="N5" s="3">
        <v>46607002000</v>
      </c>
      <c r="O5" s="3">
        <v>0</v>
      </c>
      <c r="P5" s="5">
        <v>0.33457574989987643</v>
      </c>
      <c r="Q5" s="5">
        <v>27.619910445604702</v>
      </c>
      <c r="R5" s="5">
        <f t="shared" si="1"/>
        <v>9.6288523995757878</v>
      </c>
      <c r="S5" s="5">
        <f t="shared" si="2"/>
        <v>3.3691400815961066</v>
      </c>
      <c r="T5">
        <f t="shared" si="3"/>
        <v>44.46272830134609</v>
      </c>
      <c r="U5">
        <f t="shared" si="4"/>
        <v>0.93876482834489128</v>
      </c>
      <c r="V5" s="2">
        <f t="shared" si="5"/>
        <v>5.4791173638403273E-2</v>
      </c>
      <c r="W5" s="2">
        <v>7.6899999999999996E-2</v>
      </c>
      <c r="X5" s="2">
        <v>0.24479999999999999</v>
      </c>
      <c r="Y5" s="2">
        <v>7.6100000000000001E-2</v>
      </c>
      <c r="Z5" s="2">
        <v>-0.3705</v>
      </c>
      <c r="AA5" s="2">
        <v>8.0299999999999996E-2</v>
      </c>
    </row>
    <row r="6" spans="1:27">
      <c r="A6" t="s">
        <v>33</v>
      </c>
      <c r="B6" t="s">
        <v>34</v>
      </c>
      <c r="C6" t="s">
        <v>813</v>
      </c>
      <c r="D6" t="s">
        <v>814</v>
      </c>
      <c r="E6" t="b">
        <v>1</v>
      </c>
      <c r="F6" s="3">
        <v>2054790000</v>
      </c>
      <c r="G6" s="5">
        <v>36</v>
      </c>
      <c r="H6" s="3">
        <f t="shared" si="0"/>
        <v>73972440000</v>
      </c>
      <c r="I6" s="3">
        <v>19890512000</v>
      </c>
      <c r="J6" s="3">
        <v>8070461000</v>
      </c>
      <c r="K6" s="3">
        <v>-4021479000</v>
      </c>
      <c r="L6" s="2">
        <v>0.49829607007579862</v>
      </c>
      <c r="M6" s="3">
        <v>1310961001</v>
      </c>
      <c r="N6" s="3">
        <v>68286183000</v>
      </c>
      <c r="O6" s="3">
        <v>0</v>
      </c>
      <c r="P6" s="5">
        <v>0.27034869923518184</v>
      </c>
      <c r="Q6" s="5">
        <v>54.192408148177854</v>
      </c>
      <c r="R6" s="5">
        <f t="shared" si="1"/>
        <v>9.1658258431581547</v>
      </c>
      <c r="S6" s="5">
        <f t="shared" si="2"/>
        <v>3.718981190629985</v>
      </c>
      <c r="T6">
        <f t="shared" si="3"/>
        <v>56.426117896393471</v>
      </c>
      <c r="U6">
        <f t="shared" si="4"/>
        <v>1.0832709744517424</v>
      </c>
      <c r="V6" s="2">
        <f t="shared" si="5"/>
        <v>5.436455793536079E-2</v>
      </c>
      <c r="W6" s="2">
        <v>0.1525</v>
      </c>
      <c r="X6" s="2">
        <v>0.16370000000000001</v>
      </c>
      <c r="Y6" s="2">
        <v>0.1525</v>
      </c>
      <c r="Z6" s="2">
        <v>0.11260000000000001</v>
      </c>
      <c r="AA6" s="2">
        <v>0.13850000000000001</v>
      </c>
    </row>
    <row r="7" spans="1:27">
      <c r="A7" t="s">
        <v>35</v>
      </c>
      <c r="B7" t="s">
        <v>36</v>
      </c>
      <c r="C7" t="s">
        <v>813</v>
      </c>
      <c r="D7" t="s">
        <v>814</v>
      </c>
      <c r="E7" t="b">
        <v>1</v>
      </c>
      <c r="F7" s="3">
        <v>1995000000</v>
      </c>
      <c r="G7" s="5">
        <v>22.24</v>
      </c>
      <c r="H7" s="3">
        <f t="shared" si="0"/>
        <v>44368800000</v>
      </c>
      <c r="I7" s="3">
        <v>13169781000</v>
      </c>
      <c r="J7" s="3">
        <v>4965895000</v>
      </c>
      <c r="K7" s="3">
        <v>-2161909000</v>
      </c>
      <c r="L7" s="2">
        <v>0.43535133143169558</v>
      </c>
      <c r="M7" s="3">
        <v>5639339000</v>
      </c>
      <c r="N7" s="3">
        <v>38149048000</v>
      </c>
      <c r="O7" s="3">
        <v>0</v>
      </c>
      <c r="P7" s="5">
        <v>1.2181717241088397</v>
      </c>
      <c r="Q7" s="5">
        <v>32.631158577295366</v>
      </c>
      <c r="R7" s="5">
        <f t="shared" si="1"/>
        <v>8.9347036133466382</v>
      </c>
      <c r="S7" s="5">
        <f t="shared" si="2"/>
        <v>3.3689854068188376</v>
      </c>
      <c r="T7">
        <f t="shared" si="3"/>
        <v>7.8677305975044236</v>
      </c>
      <c r="U7">
        <f t="shared" si="4"/>
        <v>1.1630381969164736</v>
      </c>
      <c r="V7" s="2">
        <f t="shared" si="5"/>
        <v>4.872588395449054E-2</v>
      </c>
      <c r="W7" s="2">
        <v>0.2157</v>
      </c>
      <c r="X7" s="2">
        <v>0.1991</v>
      </c>
      <c r="Y7" s="2">
        <v>0.22</v>
      </c>
      <c r="Z7" s="2">
        <v>-0.3664</v>
      </c>
      <c r="AA7" s="2">
        <v>0.25180000000000002</v>
      </c>
    </row>
    <row r="8" spans="1:27">
      <c r="A8" t="s">
        <v>37</v>
      </c>
      <c r="B8" t="s">
        <v>38</v>
      </c>
      <c r="C8" t="s">
        <v>813</v>
      </c>
      <c r="D8" t="s">
        <v>815</v>
      </c>
      <c r="E8" t="b">
        <v>1</v>
      </c>
      <c r="F8" s="3">
        <v>120000000</v>
      </c>
      <c r="G8" s="5">
        <v>212</v>
      </c>
      <c r="H8" s="3">
        <f t="shared" si="0"/>
        <v>25440000000</v>
      </c>
      <c r="I8" s="3">
        <v>1717198684</v>
      </c>
      <c r="J8" s="3">
        <v>597473441</v>
      </c>
      <c r="K8" s="3">
        <v>-276000002</v>
      </c>
      <c r="L8" s="2">
        <v>0.46194522310155706</v>
      </c>
      <c r="M8" s="3">
        <v>1062599399</v>
      </c>
      <c r="N8" s="3">
        <v>3367962500</v>
      </c>
      <c r="O8" s="3">
        <v>329807502</v>
      </c>
      <c r="P8" s="5">
        <v>2.0641451438849443</v>
      </c>
      <c r="Q8" s="5">
        <v>56.072889840394943</v>
      </c>
      <c r="R8" s="5">
        <f t="shared" si="1"/>
        <v>42.579298516467446</v>
      </c>
      <c r="S8" s="5">
        <f t="shared" si="2"/>
        <v>14.814826168362007</v>
      </c>
      <c r="T8">
        <f t="shared" si="3"/>
        <v>23.941289656234787</v>
      </c>
      <c r="U8">
        <f t="shared" si="4"/>
        <v>7.5535282830494701</v>
      </c>
      <c r="V8" s="2">
        <f t="shared" si="5"/>
        <v>1.0849056682389937E-2</v>
      </c>
      <c r="W8" s="2">
        <v>-8.1900000000000001E-2</v>
      </c>
      <c r="X8" s="2">
        <v>1.2999999999999999E-3</v>
      </c>
      <c r="Y8" s="2">
        <v>-8.1299999999999997E-2</v>
      </c>
      <c r="Z8" s="2">
        <v>-0.1125</v>
      </c>
      <c r="AA8" s="2">
        <v>-0.2301</v>
      </c>
    </row>
    <row r="9" spans="1:27">
      <c r="A9" t="s">
        <v>39</v>
      </c>
      <c r="B9" t="s">
        <v>40</v>
      </c>
      <c r="C9" t="s">
        <v>813</v>
      </c>
      <c r="D9" t="s">
        <v>814</v>
      </c>
      <c r="E9" t="b">
        <v>1</v>
      </c>
      <c r="F9" s="3">
        <v>4000000000</v>
      </c>
      <c r="G9" s="5">
        <v>100.8</v>
      </c>
      <c r="H9" s="3">
        <f t="shared" si="0"/>
        <v>403200000000</v>
      </c>
      <c r="I9" s="3">
        <v>42149136000</v>
      </c>
      <c r="J9" s="3">
        <v>19721774000</v>
      </c>
      <c r="K9" s="3">
        <v>-9600000000</v>
      </c>
      <c r="L9" s="2">
        <v>0.4867716261224776</v>
      </c>
      <c r="M9" s="3">
        <v>42103618000</v>
      </c>
      <c r="N9" s="3">
        <v>123139231000</v>
      </c>
      <c r="O9" s="3">
        <v>0</v>
      </c>
      <c r="P9" s="5">
        <v>2.2384796038651631</v>
      </c>
      <c r="Q9" s="5">
        <v>58.413706400130017</v>
      </c>
      <c r="R9" s="5">
        <f t="shared" si="1"/>
        <v>20.444408297144061</v>
      </c>
      <c r="S9" s="5">
        <f t="shared" si="2"/>
        <v>9.5660323855748786</v>
      </c>
      <c r="T9">
        <f t="shared" si="3"/>
        <v>9.5763741728798699</v>
      </c>
      <c r="U9">
        <f t="shared" si="4"/>
        <v>3.2743423580418494</v>
      </c>
      <c r="V9" s="2">
        <f t="shared" si="5"/>
        <v>2.3809523809523808E-2</v>
      </c>
      <c r="W9" s="2">
        <v>0.18229999999999999</v>
      </c>
      <c r="X9" s="2">
        <v>0.2261</v>
      </c>
      <c r="Y9" s="2">
        <v>0.2482</v>
      </c>
      <c r="Z9" s="2">
        <v>0.1633</v>
      </c>
      <c r="AA9" s="2">
        <v>0</v>
      </c>
    </row>
    <row r="10" spans="1:27">
      <c r="A10" t="s">
        <v>41</v>
      </c>
      <c r="B10" t="s">
        <v>42</v>
      </c>
      <c r="C10" t="s">
        <v>813</v>
      </c>
      <c r="D10" t="s">
        <v>814</v>
      </c>
      <c r="E10" t="b">
        <v>1</v>
      </c>
      <c r="F10" s="3">
        <v>1250000000</v>
      </c>
      <c r="G10" s="5">
        <v>36.4</v>
      </c>
      <c r="H10" s="3">
        <f t="shared" si="0"/>
        <v>45500000000</v>
      </c>
      <c r="I10" s="3">
        <v>7934703000</v>
      </c>
      <c r="J10" s="3">
        <v>2806531000</v>
      </c>
      <c r="K10" s="3">
        <v>-1125000000</v>
      </c>
      <c r="L10" s="2">
        <v>0.40085072995808713</v>
      </c>
      <c r="M10" s="3">
        <v>1287684000</v>
      </c>
      <c r="N10" s="3">
        <v>16693230000</v>
      </c>
      <c r="O10" s="3">
        <v>0</v>
      </c>
      <c r="P10" s="5">
        <v>0.58463877208500148</v>
      </c>
      <c r="Q10" s="5">
        <v>25.973851693306329</v>
      </c>
      <c r="R10" s="5">
        <f t="shared" si="1"/>
        <v>16.212185078304852</v>
      </c>
      <c r="S10" s="5">
        <f t="shared" si="2"/>
        <v>5.7343041069086009</v>
      </c>
      <c r="T10">
        <f t="shared" si="3"/>
        <v>35.334756042631575</v>
      </c>
      <c r="U10">
        <f t="shared" si="4"/>
        <v>2.7256558497067376</v>
      </c>
      <c r="V10" s="2">
        <f t="shared" si="5"/>
        <v>2.4725274725274724E-2</v>
      </c>
      <c r="W10" s="2">
        <v>0.1842</v>
      </c>
      <c r="X10" s="2">
        <v>0.1356</v>
      </c>
      <c r="Y10" s="2">
        <v>0.1847</v>
      </c>
      <c r="Z10" s="2">
        <v>-0.38640000000000002</v>
      </c>
      <c r="AA10" s="2">
        <v>1.2387999999999999</v>
      </c>
    </row>
    <row r="11" spans="1:27">
      <c r="A11" t="s">
        <v>43</v>
      </c>
      <c r="B11" t="s">
        <v>44</v>
      </c>
      <c r="C11" t="s">
        <v>813</v>
      </c>
      <c r="D11" t="s">
        <v>814</v>
      </c>
      <c r="E11" t="b">
        <v>1</v>
      </c>
      <c r="F11" s="3">
        <v>2500000000</v>
      </c>
      <c r="G11" s="5">
        <v>30.15</v>
      </c>
      <c r="H11" s="3">
        <f t="shared" si="0"/>
        <v>75375000000</v>
      </c>
      <c r="I11" s="3">
        <v>16162697000</v>
      </c>
      <c r="J11" s="3">
        <v>5831661000</v>
      </c>
      <c r="K11" s="3">
        <v>-1988419000</v>
      </c>
      <c r="L11" s="2">
        <v>0.34096957967892855</v>
      </c>
      <c r="M11" s="3">
        <v>2389605000</v>
      </c>
      <c r="N11" s="3">
        <v>41441775000</v>
      </c>
      <c r="O11" s="3">
        <v>0</v>
      </c>
      <c r="P11" s="5">
        <v>0.51609595480506343</v>
      </c>
      <c r="Q11" s="5">
        <v>29.496233300843517</v>
      </c>
      <c r="R11" s="5">
        <f t="shared" si="1"/>
        <v>12.925134022708111</v>
      </c>
      <c r="S11" s="5">
        <f t="shared" si="2"/>
        <v>4.6635162436071163</v>
      </c>
      <c r="T11">
        <f t="shared" si="3"/>
        <v>31.542870055929747</v>
      </c>
      <c r="U11">
        <f t="shared" si="4"/>
        <v>1.8188168822402033</v>
      </c>
      <c r="V11" s="2">
        <f t="shared" si="5"/>
        <v>2.6380351575456054E-2</v>
      </c>
      <c r="W11" s="2">
        <v>0.19489999999999999</v>
      </c>
      <c r="X11" s="2">
        <v>0.29749999999999999</v>
      </c>
      <c r="Y11" s="2">
        <v>0.2051</v>
      </c>
      <c r="Z11" s="2">
        <v>0.1288</v>
      </c>
      <c r="AA11" s="2">
        <v>-0.2636</v>
      </c>
    </row>
    <row r="12" spans="1:27">
      <c r="A12" t="s">
        <v>45</v>
      </c>
      <c r="B12" t="s">
        <v>46</v>
      </c>
      <c r="C12" t="s">
        <v>813</v>
      </c>
      <c r="D12" t="s">
        <v>814</v>
      </c>
      <c r="E12" t="b">
        <v>1</v>
      </c>
      <c r="F12" s="3">
        <v>5944725000</v>
      </c>
      <c r="G12" s="5">
        <v>35.5</v>
      </c>
      <c r="H12" s="3">
        <f t="shared" si="0"/>
        <v>211037737500</v>
      </c>
      <c r="I12" s="3">
        <v>52186314000</v>
      </c>
      <c r="J12" s="3">
        <v>21192893000</v>
      </c>
      <c r="K12" s="3">
        <v>-10800000000</v>
      </c>
      <c r="L12" s="2">
        <v>0.50960480006198305</v>
      </c>
      <c r="M12" s="3">
        <v>-4638448000</v>
      </c>
      <c r="N12" s="3">
        <v>193275261000</v>
      </c>
      <c r="O12" s="3">
        <v>0</v>
      </c>
      <c r="P12" s="5">
        <v>-0.12500673872981818</v>
      </c>
      <c r="Q12" s="5">
        <v>49.128769061848651</v>
      </c>
      <c r="R12" s="5">
        <f t="shared" si="1"/>
        <v>9.9579485207611818</v>
      </c>
      <c r="S12" s="5">
        <f t="shared" si="2"/>
        <v>4.0439287875361343</v>
      </c>
      <c r="T12">
        <f t="shared" si="3"/>
        <v>-45.497489138608429</v>
      </c>
      <c r="U12">
        <f t="shared" si="4"/>
        <v>1.0919024835775542</v>
      </c>
      <c r="V12" s="2">
        <f t="shared" si="5"/>
        <v>5.1175681316238522E-2</v>
      </c>
      <c r="W12" s="2">
        <v>2.3800000000000002E-2</v>
      </c>
      <c r="X12" s="2">
        <v>-0.37</v>
      </c>
      <c r="Y12" s="2">
        <v>5.91E-2</v>
      </c>
      <c r="Z12" s="2">
        <v>0.11749999999999999</v>
      </c>
      <c r="AA12" s="2">
        <v>0.33750000000000002</v>
      </c>
    </row>
    <row r="13" spans="1:27">
      <c r="A13" t="s">
        <v>47</v>
      </c>
      <c r="B13" t="s">
        <v>48</v>
      </c>
      <c r="C13" t="s">
        <v>813</v>
      </c>
      <c r="D13" t="s">
        <v>816</v>
      </c>
      <c r="E13" t="b">
        <v>1</v>
      </c>
      <c r="F13" s="3">
        <v>101925000</v>
      </c>
      <c r="G13" s="5">
        <v>12.26</v>
      </c>
      <c r="H13" s="3">
        <f t="shared" si="0"/>
        <v>1249600500</v>
      </c>
      <c r="I13" s="3">
        <v>414137000</v>
      </c>
      <c r="J13" s="3">
        <v>36047000</v>
      </c>
      <c r="K13" s="3">
        <v>0</v>
      </c>
      <c r="L13" s="2">
        <v>0</v>
      </c>
      <c r="M13" s="3">
        <v>-677326000</v>
      </c>
      <c r="N13" s="3">
        <v>1199940000</v>
      </c>
      <c r="O13" s="3">
        <v>3015223000</v>
      </c>
      <c r="P13" s="5">
        <v>-18.048214830637779</v>
      </c>
      <c r="Q13" s="5">
        <v>9.6788746989303718</v>
      </c>
      <c r="R13" s="5">
        <f t="shared" si="1"/>
        <v>34.665866785030651</v>
      </c>
      <c r="S13" s="5">
        <f t="shared" si="2"/>
        <v>3.0173601972294191</v>
      </c>
      <c r="T13">
        <f t="shared" si="3"/>
        <v>-1.8449026022919539</v>
      </c>
      <c r="U13">
        <f t="shared" si="4"/>
        <v>1.0413858192909646</v>
      </c>
      <c r="V13" s="2">
        <f t="shared" si="5"/>
        <v>0</v>
      </c>
      <c r="W13" s="2">
        <v>-1</v>
      </c>
      <c r="X13" s="2">
        <v>0.50260000000000005</v>
      </c>
      <c r="Y13" s="2">
        <v>0.45610000000000001</v>
      </c>
      <c r="Z13" s="2">
        <v>0.61480000000000001</v>
      </c>
      <c r="AA13" s="2">
        <v>-1</v>
      </c>
    </row>
    <row r="14" spans="1:27">
      <c r="A14" t="s">
        <v>49</v>
      </c>
      <c r="B14" t="s">
        <v>50</v>
      </c>
      <c r="C14" t="s">
        <v>813</v>
      </c>
      <c r="D14" t="s">
        <v>816</v>
      </c>
      <c r="E14" t="b">
        <v>1</v>
      </c>
      <c r="F14" s="3">
        <v>100000000</v>
      </c>
      <c r="G14" s="5">
        <v>17.16</v>
      </c>
      <c r="H14" s="3">
        <f t="shared" si="0"/>
        <v>1716000000</v>
      </c>
      <c r="I14" s="3">
        <v>239520942</v>
      </c>
      <c r="J14" s="3">
        <v>8281794</v>
      </c>
      <c r="K14" s="3">
        <v>-21613</v>
      </c>
      <c r="L14" s="2">
        <v>0</v>
      </c>
      <c r="M14" s="3">
        <v>-63231893</v>
      </c>
      <c r="N14" s="3">
        <v>1677051000</v>
      </c>
      <c r="O14" s="3">
        <v>0</v>
      </c>
      <c r="P14" s="5">
        <v>2.7833671774044677</v>
      </c>
      <c r="Q14" s="5">
        <v>10.036330990880083</v>
      </c>
      <c r="R14" s="5">
        <f t="shared" si="1"/>
        <v>207.2014831569102</v>
      </c>
      <c r="S14" s="5">
        <f t="shared" si="2"/>
        <v>7.1643004810827771</v>
      </c>
      <c r="T14">
        <f t="shared" si="3"/>
        <v>-27.138203817494439</v>
      </c>
      <c r="U14">
        <f t="shared" si="4"/>
        <v>1.0232246962078075</v>
      </c>
      <c r="V14" s="2">
        <f t="shared" si="5"/>
        <v>1.2594988344988345E-5</v>
      </c>
      <c r="W14" s="2">
        <v>-1</v>
      </c>
      <c r="X14" s="2">
        <v>0.1951</v>
      </c>
      <c r="Y14" s="2">
        <v>10.403</v>
      </c>
      <c r="Z14" s="2">
        <v>0.52100000000000002</v>
      </c>
      <c r="AA14" s="2">
        <v>-1</v>
      </c>
    </row>
    <row r="15" spans="1:27">
      <c r="A15" t="s">
        <v>51</v>
      </c>
      <c r="B15" t="s">
        <v>52</v>
      </c>
      <c r="C15" t="s">
        <v>817</v>
      </c>
      <c r="D15" t="s">
        <v>818</v>
      </c>
      <c r="E15" t="b">
        <v>1</v>
      </c>
      <c r="F15" s="3">
        <v>76464600</v>
      </c>
      <c r="G15" s="5">
        <v>9.02</v>
      </c>
      <c r="H15" s="3">
        <f t="shared" si="0"/>
        <v>689710692</v>
      </c>
      <c r="I15" s="3">
        <v>702092000</v>
      </c>
      <c r="J15" s="3">
        <v>-163028999</v>
      </c>
      <c r="K15" s="3">
        <v>0</v>
      </c>
      <c r="L15" s="2">
        <v>0</v>
      </c>
      <c r="M15" s="3">
        <v>-37460001</v>
      </c>
      <c r="N15" s="3">
        <v>441968000</v>
      </c>
      <c r="O15" s="3">
        <v>546241000</v>
      </c>
      <c r="P15" s="5">
        <v>3.696797073094224E-2</v>
      </c>
      <c r="Q15" s="5">
        <v>0</v>
      </c>
      <c r="R15" s="5">
        <f t="shared" si="1"/>
        <v>-4.2306012809414355</v>
      </c>
      <c r="S15" s="5">
        <f t="shared" si="2"/>
        <v>0.98236512024065226</v>
      </c>
      <c r="T15">
        <f t="shared" si="3"/>
        <v>-18.411924014630966</v>
      </c>
      <c r="U15">
        <f t="shared" si="4"/>
        <v>1.5605444104550557</v>
      </c>
      <c r="V15" s="2">
        <f t="shared" si="5"/>
        <v>0</v>
      </c>
      <c r="W15" s="2">
        <v>-0.2145</v>
      </c>
      <c r="X15" s="2">
        <v>-0.21740000000000001</v>
      </c>
      <c r="Y15" s="2">
        <v>-0.40539999999999998</v>
      </c>
      <c r="Z15" s="2">
        <v>-0.97240000000000004</v>
      </c>
      <c r="AA15" s="2">
        <v>0</v>
      </c>
    </row>
    <row r="16" spans="1:27">
      <c r="A16" t="s">
        <v>53</v>
      </c>
      <c r="B16" t="s">
        <v>54</v>
      </c>
      <c r="C16" t="s">
        <v>819</v>
      </c>
      <c r="D16" t="s">
        <v>820</v>
      </c>
      <c r="E16" t="b">
        <v>1</v>
      </c>
      <c r="F16" s="3">
        <v>86666700</v>
      </c>
      <c r="G16" s="5">
        <v>29</v>
      </c>
      <c r="H16" s="3">
        <f t="shared" si="0"/>
        <v>2513334300</v>
      </c>
      <c r="I16" s="3">
        <v>999679567</v>
      </c>
      <c r="J16" s="3">
        <v>-70306801</v>
      </c>
      <c r="K16" s="3">
        <v>0</v>
      </c>
      <c r="L16" s="2">
        <v>0</v>
      </c>
      <c r="M16" s="3">
        <v>-176900245</v>
      </c>
      <c r="N16" s="3">
        <v>1645294011</v>
      </c>
      <c r="O16" s="3">
        <v>684351366</v>
      </c>
      <c r="P16" s="5">
        <v>1.099184095495146</v>
      </c>
      <c r="Q16" s="5">
        <v>0</v>
      </c>
      <c r="R16" s="5">
        <f t="shared" si="1"/>
        <v>-35.748096403931108</v>
      </c>
      <c r="S16" s="5">
        <f t="shared" si="2"/>
        <v>2.5141399133948688</v>
      </c>
      <c r="T16">
        <f t="shared" si="3"/>
        <v>-14.207636060651017</v>
      </c>
      <c r="U16">
        <f t="shared" si="4"/>
        <v>1.5275897700936809</v>
      </c>
      <c r="V16" s="2">
        <f t="shared" si="5"/>
        <v>0</v>
      </c>
      <c r="W16" s="2">
        <v>-1.2963</v>
      </c>
      <c r="X16" s="2">
        <v>-0.26979999999999998</v>
      </c>
      <c r="Y16" s="2">
        <v>-1.2976000000000001</v>
      </c>
      <c r="Z16" s="2">
        <v>-0.83089999999999997</v>
      </c>
      <c r="AA16" s="2">
        <v>-0.55559999999999998</v>
      </c>
    </row>
    <row r="17" spans="1:27">
      <c r="A17" t="s">
        <v>55</v>
      </c>
      <c r="B17" t="s">
        <v>56</v>
      </c>
      <c r="C17" t="s">
        <v>819</v>
      </c>
      <c r="D17" t="s">
        <v>821</v>
      </c>
      <c r="E17" t="b">
        <v>1</v>
      </c>
      <c r="F17" s="3">
        <v>27500000</v>
      </c>
      <c r="G17" s="5">
        <v>28.15</v>
      </c>
      <c r="H17" s="3">
        <f t="shared" si="0"/>
        <v>774125000</v>
      </c>
      <c r="I17" s="3">
        <v>750576203</v>
      </c>
      <c r="J17" s="3">
        <v>36099701</v>
      </c>
      <c r="K17" s="3">
        <v>-18720</v>
      </c>
      <c r="L17" s="2">
        <v>0</v>
      </c>
      <c r="M17" s="3">
        <v>-10188181</v>
      </c>
      <c r="N17" s="3">
        <v>688382792</v>
      </c>
      <c r="O17" s="3">
        <v>320592937</v>
      </c>
      <c r="P17" s="5">
        <v>0.91830265367241215</v>
      </c>
      <c r="Q17" s="5">
        <v>21.720877088841192</v>
      </c>
      <c r="R17" s="5">
        <f t="shared" si="1"/>
        <v>21.444083428835047</v>
      </c>
      <c r="S17" s="5">
        <f t="shared" si="2"/>
        <v>1.0313742920517293</v>
      </c>
      <c r="T17">
        <f t="shared" si="3"/>
        <v>-75.982650877521706</v>
      </c>
      <c r="U17">
        <f t="shared" si="4"/>
        <v>1.1245560013940616</v>
      </c>
      <c r="V17" s="2">
        <f t="shared" si="5"/>
        <v>2.4182141127078959E-5</v>
      </c>
      <c r="W17" s="2">
        <v>-1</v>
      </c>
      <c r="X17" s="2">
        <v>1.95E-2</v>
      </c>
      <c r="Y17" s="2">
        <v>0.5413</v>
      </c>
      <c r="Z17" s="2">
        <v>8.7599999999999997E-2</v>
      </c>
      <c r="AA17" s="2">
        <v>-1</v>
      </c>
    </row>
    <row r="18" spans="1:27">
      <c r="A18" t="s">
        <v>57</v>
      </c>
      <c r="B18" t="s">
        <v>58</v>
      </c>
      <c r="C18" t="s">
        <v>819</v>
      </c>
      <c r="D18" t="s">
        <v>822</v>
      </c>
      <c r="E18" t="b">
        <v>1</v>
      </c>
      <c r="F18" s="3">
        <v>3683903246</v>
      </c>
      <c r="G18" s="5">
        <v>45.5</v>
      </c>
      <c r="H18" s="3">
        <f t="shared" si="0"/>
        <v>167617597693</v>
      </c>
      <c r="I18" s="3">
        <v>30611543687</v>
      </c>
      <c r="J18" s="3">
        <v>3867590261</v>
      </c>
      <c r="K18" s="3">
        <v>0</v>
      </c>
      <c r="L18" s="2">
        <v>0</v>
      </c>
      <c r="M18" s="3">
        <v>4512877105</v>
      </c>
      <c r="N18" s="3">
        <v>59913894775</v>
      </c>
      <c r="O18" s="3">
        <v>38382291743</v>
      </c>
      <c r="P18" s="5">
        <v>1.8620971636412276</v>
      </c>
      <c r="Q18" s="5">
        <v>17.71885700941921</v>
      </c>
      <c r="R18" s="5">
        <f t="shared" si="1"/>
        <v>43.339026727629872</v>
      </c>
      <c r="S18" s="5">
        <f t="shared" si="2"/>
        <v>5.4756336173984987</v>
      </c>
      <c r="T18">
        <f t="shared" si="3"/>
        <v>37.142070079260442</v>
      </c>
      <c r="U18">
        <f t="shared" si="4"/>
        <v>2.7976414873790016</v>
      </c>
      <c r="V18" s="2">
        <f t="shared" si="5"/>
        <v>0</v>
      </c>
      <c r="W18" s="2">
        <v>-1</v>
      </c>
      <c r="X18" s="2">
        <v>0.1119</v>
      </c>
      <c r="Y18" s="2">
        <v>0.82050000000000001</v>
      </c>
      <c r="Z18" s="2">
        <v>0.33710000000000001</v>
      </c>
      <c r="AA18" s="2">
        <v>0</v>
      </c>
    </row>
    <row r="19" spans="1:27">
      <c r="A19" t="s">
        <v>59</v>
      </c>
      <c r="B19" t="s">
        <v>60</v>
      </c>
      <c r="C19" t="s">
        <v>823</v>
      </c>
      <c r="D19" t="s">
        <v>824</v>
      </c>
      <c r="E19" t="b">
        <v>1</v>
      </c>
      <c r="F19" s="3">
        <v>80000000</v>
      </c>
      <c r="G19" s="5">
        <v>160</v>
      </c>
      <c r="H19" s="3">
        <f t="shared" si="0"/>
        <v>12800000000</v>
      </c>
      <c r="I19" s="3">
        <v>3072103412</v>
      </c>
      <c r="J19" s="3">
        <v>589340930</v>
      </c>
      <c r="K19" s="3">
        <v>0</v>
      </c>
      <c r="L19" s="2">
        <v>0</v>
      </c>
      <c r="M19" s="3">
        <v>443539405</v>
      </c>
      <c r="N19" s="3">
        <v>2530968707</v>
      </c>
      <c r="O19" s="3">
        <v>515656193</v>
      </c>
      <c r="P19" s="5">
        <v>1.2296564616750725</v>
      </c>
      <c r="Q19" s="5">
        <v>72.201558998672226</v>
      </c>
      <c r="R19" s="5">
        <f t="shared" si="1"/>
        <v>21.71917704748591</v>
      </c>
      <c r="S19" s="5">
        <f t="shared" si="2"/>
        <v>4.1665264098863606</v>
      </c>
      <c r="T19">
        <f t="shared" si="3"/>
        <v>28.858766223939</v>
      </c>
      <c r="U19">
        <f t="shared" si="4"/>
        <v>5.0573521373846049</v>
      </c>
      <c r="V19" s="2">
        <f t="shared" si="5"/>
        <v>0</v>
      </c>
      <c r="W19" s="2">
        <v>0.23910000000000001</v>
      </c>
      <c r="X19" s="2">
        <v>7.1300000000000002E-2</v>
      </c>
      <c r="Y19" s="2">
        <v>0.2399</v>
      </c>
      <c r="Z19" s="2">
        <v>0.13469999999999999</v>
      </c>
      <c r="AA19" s="2">
        <v>-1.5E-3</v>
      </c>
    </row>
    <row r="20" spans="1:27">
      <c r="A20" t="s">
        <v>61</v>
      </c>
      <c r="B20" t="s">
        <v>62</v>
      </c>
      <c r="C20" t="s">
        <v>817</v>
      </c>
      <c r="D20" t="s">
        <v>825</v>
      </c>
      <c r="E20" t="b">
        <v>1</v>
      </c>
      <c r="F20" s="3">
        <v>10897300</v>
      </c>
      <c r="G20" s="5">
        <v>92.9</v>
      </c>
      <c r="H20" s="3">
        <f t="shared" si="0"/>
        <v>1012359170.0000001</v>
      </c>
      <c r="I20" s="3">
        <v>218592000</v>
      </c>
      <c r="J20" s="3">
        <v>-45912000</v>
      </c>
      <c r="K20" s="3">
        <v>0</v>
      </c>
      <c r="L20" s="2">
        <v>0</v>
      </c>
      <c r="M20" s="3">
        <v>24690000</v>
      </c>
      <c r="N20" s="3">
        <v>65971000</v>
      </c>
      <c r="O20" s="3">
        <v>172051000</v>
      </c>
      <c r="P20" s="5">
        <v>-0.71147562845902512</v>
      </c>
      <c r="Q20" s="5">
        <v>0</v>
      </c>
      <c r="R20" s="5">
        <f t="shared" si="1"/>
        <v>-22.04999063425684</v>
      </c>
      <c r="S20" s="5">
        <f t="shared" si="2"/>
        <v>4.6312727364221935</v>
      </c>
      <c r="T20">
        <f t="shared" si="3"/>
        <v>41.002801539084658</v>
      </c>
      <c r="U20">
        <f t="shared" si="4"/>
        <v>15.345518030649833</v>
      </c>
      <c r="V20" s="2">
        <f t="shared" si="5"/>
        <v>0</v>
      </c>
      <c r="W20" s="2">
        <v>-16.914100000000001</v>
      </c>
      <c r="X20" s="2">
        <v>-7.0199999999999999E-2</v>
      </c>
      <c r="Y20" s="2">
        <v>-10.5778</v>
      </c>
      <c r="Z20" s="2">
        <v>7.0599999999999996E-2</v>
      </c>
      <c r="AA20" s="2">
        <v>0</v>
      </c>
    </row>
    <row r="21" spans="1:27">
      <c r="A21" t="s">
        <v>63</v>
      </c>
      <c r="B21" t="s">
        <v>64</v>
      </c>
      <c r="C21" t="s">
        <v>826</v>
      </c>
      <c r="D21" t="s">
        <v>827</v>
      </c>
      <c r="E21" t="b">
        <v>1</v>
      </c>
      <c r="F21" s="3">
        <v>55500000</v>
      </c>
      <c r="G21" s="5">
        <v>29</v>
      </c>
      <c r="H21" s="3">
        <f t="shared" si="0"/>
        <v>1609500000</v>
      </c>
      <c r="I21" s="3">
        <v>1376557999</v>
      </c>
      <c r="J21" s="3">
        <v>70411000</v>
      </c>
      <c r="K21" s="3">
        <v>0</v>
      </c>
      <c r="L21" s="2">
        <v>0</v>
      </c>
      <c r="M21" s="3">
        <v>250212000</v>
      </c>
      <c r="N21" s="3">
        <v>783607000</v>
      </c>
      <c r="O21" s="3">
        <v>357285000</v>
      </c>
      <c r="P21" s="5">
        <v>3.583729814943688</v>
      </c>
      <c r="Q21" s="5">
        <v>20.124285123447866</v>
      </c>
      <c r="R21" s="5">
        <f t="shared" si="1"/>
        <v>22.858644245927483</v>
      </c>
      <c r="S21" s="5">
        <f t="shared" si="2"/>
        <v>1.1692206221381305</v>
      </c>
      <c r="T21">
        <f t="shared" si="3"/>
        <v>6.4325452016689848</v>
      </c>
      <c r="U21">
        <f t="shared" si="4"/>
        <v>2.0539632749579826</v>
      </c>
      <c r="V21" s="2">
        <f t="shared" si="5"/>
        <v>0</v>
      </c>
      <c r="W21" s="2">
        <v>1.0606</v>
      </c>
      <c r="X21" s="2">
        <v>0.19189999999999999</v>
      </c>
      <c r="Y21" s="2">
        <v>0.99280000000000002</v>
      </c>
      <c r="Z21" s="2">
        <v>0.30430000000000001</v>
      </c>
      <c r="AA21" s="2">
        <v>0</v>
      </c>
    </row>
    <row r="22" spans="1:27">
      <c r="A22" t="s">
        <v>65</v>
      </c>
      <c r="B22" t="s">
        <v>66</v>
      </c>
      <c r="C22" t="s">
        <v>823</v>
      </c>
      <c r="D22" t="s">
        <v>828</v>
      </c>
      <c r="E22" t="b">
        <v>1</v>
      </c>
      <c r="F22" s="3">
        <v>28080000</v>
      </c>
      <c r="G22" s="5">
        <v>25.3</v>
      </c>
      <c r="H22" s="3">
        <f t="shared" si="0"/>
        <v>710424000</v>
      </c>
      <c r="I22" s="3">
        <v>709893268</v>
      </c>
      <c r="J22" s="3">
        <v>22543225</v>
      </c>
      <c r="K22" s="3">
        <v>-42120000</v>
      </c>
      <c r="L22" s="2">
        <v>1.8684105756829379</v>
      </c>
      <c r="M22" s="3">
        <v>-15970189</v>
      </c>
      <c r="N22" s="3">
        <v>386223779</v>
      </c>
      <c r="O22" s="3">
        <v>2843472</v>
      </c>
      <c r="P22" s="5">
        <v>0.78425553674091963</v>
      </c>
      <c r="Q22" s="5">
        <v>15.756827434797142</v>
      </c>
      <c r="R22" s="5">
        <f t="shared" si="1"/>
        <v>31.513858376518886</v>
      </c>
      <c r="S22" s="5">
        <f t="shared" si="2"/>
        <v>1.0007476222467855</v>
      </c>
      <c r="T22">
        <f t="shared" si="3"/>
        <v>-44.484382745877333</v>
      </c>
      <c r="U22">
        <f t="shared" si="4"/>
        <v>1.8394103072560946</v>
      </c>
      <c r="V22" s="2">
        <f t="shared" si="5"/>
        <v>5.9288537549407112E-2</v>
      </c>
      <c r="W22" s="2">
        <v>-0.68810000000000004</v>
      </c>
      <c r="X22" s="2">
        <v>-0.2276</v>
      </c>
      <c r="Y22" s="2">
        <v>-0.63970000000000005</v>
      </c>
      <c r="Z22" s="2">
        <v>-0.41460000000000002</v>
      </c>
      <c r="AA22" s="2">
        <v>-0.52110000000000001</v>
      </c>
    </row>
    <row r="23" spans="1:27">
      <c r="A23" t="s">
        <v>67</v>
      </c>
      <c r="B23" t="s">
        <v>68</v>
      </c>
      <c r="C23" t="s">
        <v>823</v>
      </c>
      <c r="D23" t="s">
        <v>828</v>
      </c>
      <c r="E23" t="b">
        <v>1</v>
      </c>
      <c r="F23" s="3">
        <v>60000000</v>
      </c>
      <c r="G23" s="5">
        <v>45.45</v>
      </c>
      <c r="H23" s="3">
        <f t="shared" si="0"/>
        <v>2727000000</v>
      </c>
      <c r="I23" s="3">
        <v>3058309000</v>
      </c>
      <c r="J23" s="3">
        <v>112087000</v>
      </c>
      <c r="K23" s="3">
        <v>-51006000</v>
      </c>
      <c r="L23" s="2">
        <v>0.45505723232845913</v>
      </c>
      <c r="M23" s="3">
        <v>99440000</v>
      </c>
      <c r="N23" s="3">
        <v>928099000</v>
      </c>
      <c r="O23" s="3">
        <v>493564000</v>
      </c>
      <c r="P23" s="5">
        <v>1.4477970330872301</v>
      </c>
      <c r="Q23" s="5">
        <v>25.077889500015747</v>
      </c>
      <c r="R23" s="5">
        <f t="shared" si="1"/>
        <v>24.329315620901621</v>
      </c>
      <c r="S23" s="5">
        <f t="shared" si="2"/>
        <v>0.89166921982049563</v>
      </c>
      <c r="T23">
        <f t="shared" si="3"/>
        <v>27.42357200321802</v>
      </c>
      <c r="U23">
        <f t="shared" si="4"/>
        <v>2.9382641291500153</v>
      </c>
      <c r="V23" s="2">
        <f t="shared" si="5"/>
        <v>1.8704070407040703E-2</v>
      </c>
      <c r="W23" s="2">
        <v>-0.16239999999999999</v>
      </c>
      <c r="X23" s="2">
        <v>-7.7100000000000002E-2</v>
      </c>
      <c r="Y23" s="2">
        <v>-0.1646</v>
      </c>
      <c r="Z23" s="2">
        <v>-0.16159999999999999</v>
      </c>
      <c r="AA23" s="2">
        <v>-0.1875</v>
      </c>
    </row>
    <row r="24" spans="1:27">
      <c r="A24" t="s">
        <v>69</v>
      </c>
      <c r="B24" t="s">
        <v>70</v>
      </c>
      <c r="C24" t="s">
        <v>823</v>
      </c>
      <c r="D24" t="s">
        <v>829</v>
      </c>
      <c r="E24" t="b">
        <v>1</v>
      </c>
      <c r="F24" s="3">
        <v>1112500000</v>
      </c>
      <c r="G24" s="5">
        <v>5.98</v>
      </c>
      <c r="H24" s="3">
        <f t="shared" si="0"/>
        <v>6652750000</v>
      </c>
      <c r="I24" s="3">
        <v>1987068250</v>
      </c>
      <c r="J24" s="3">
        <v>401730726</v>
      </c>
      <c r="K24" s="3">
        <v>-196583365</v>
      </c>
      <c r="L24" s="2">
        <v>0.48934112398462648</v>
      </c>
      <c r="M24" s="3">
        <v>643450448</v>
      </c>
      <c r="N24" s="3">
        <v>946061764</v>
      </c>
      <c r="O24" s="3">
        <v>91176646</v>
      </c>
      <c r="P24" s="5">
        <v>1.7895501587725045</v>
      </c>
      <c r="Q24" s="5">
        <v>2.6285637202042365</v>
      </c>
      <c r="R24" s="5">
        <f t="shared" si="1"/>
        <v>16.560221983120105</v>
      </c>
      <c r="S24" s="5">
        <f t="shared" si="2"/>
        <v>3.3480228975527138</v>
      </c>
      <c r="T24">
        <f t="shared" si="3"/>
        <v>10.339179995411239</v>
      </c>
      <c r="U24">
        <f t="shared" si="4"/>
        <v>7.0320461656454807</v>
      </c>
      <c r="V24" s="2">
        <f t="shared" si="5"/>
        <v>2.9549188681372365E-2</v>
      </c>
      <c r="W24" s="2">
        <v>1</v>
      </c>
      <c r="X24" s="2">
        <v>0.27429999999999999</v>
      </c>
      <c r="Y24" s="2">
        <v>0.99829999999999997</v>
      </c>
      <c r="Z24" s="2">
        <v>0.6865</v>
      </c>
      <c r="AA24" s="2">
        <v>1.339</v>
      </c>
    </row>
    <row r="25" spans="1:27">
      <c r="A25" t="s">
        <v>71</v>
      </c>
      <c r="B25" t="s">
        <v>72</v>
      </c>
      <c r="C25" t="s">
        <v>819</v>
      </c>
      <c r="D25" t="s">
        <v>830</v>
      </c>
      <c r="E25" t="b">
        <v>1</v>
      </c>
      <c r="F25" s="3">
        <v>50800000</v>
      </c>
      <c r="G25" s="5">
        <v>31.85</v>
      </c>
      <c r="H25" s="3">
        <f t="shared" si="0"/>
        <v>1617980000</v>
      </c>
      <c r="I25" s="3">
        <v>1956591819</v>
      </c>
      <c r="J25" s="3">
        <v>70800717</v>
      </c>
      <c r="K25" s="3">
        <v>-240</v>
      </c>
      <c r="L25" s="2">
        <v>3.3897961796064861E-6</v>
      </c>
      <c r="M25" s="3">
        <v>160623818</v>
      </c>
      <c r="N25" s="3">
        <v>690965614</v>
      </c>
      <c r="O25" s="3">
        <v>878260825</v>
      </c>
      <c r="P25" s="5">
        <v>2.317046028677507</v>
      </c>
      <c r="Q25" s="5">
        <v>19.069265850595411</v>
      </c>
      <c r="R25" s="5">
        <f t="shared" si="1"/>
        <v>22.852593427832094</v>
      </c>
      <c r="S25" s="5">
        <f t="shared" si="2"/>
        <v>0.8269379357964084</v>
      </c>
      <c r="T25">
        <f t="shared" si="3"/>
        <v>10.073101362837733</v>
      </c>
      <c r="U25">
        <f t="shared" si="4"/>
        <v>2.3416215904486384</v>
      </c>
      <c r="V25" s="2">
        <f t="shared" si="5"/>
        <v>1.4833310671330918E-7</v>
      </c>
      <c r="W25" s="2">
        <v>1.5429999999999999</v>
      </c>
      <c r="X25" s="2">
        <v>0.25459999999999999</v>
      </c>
      <c r="Y25" s="2">
        <v>1.544</v>
      </c>
      <c r="Z25" s="2">
        <v>8.8785000000000007</v>
      </c>
      <c r="AA25" s="2">
        <v>0</v>
      </c>
    </row>
    <row r="26" spans="1:27">
      <c r="A26" t="s">
        <v>73</v>
      </c>
      <c r="B26" t="s">
        <v>74</v>
      </c>
      <c r="C26" t="s">
        <v>819</v>
      </c>
      <c r="D26" t="s">
        <v>830</v>
      </c>
      <c r="E26" t="b">
        <v>1</v>
      </c>
      <c r="F26" s="3">
        <v>50542311</v>
      </c>
      <c r="G26" s="5">
        <v>60.6</v>
      </c>
      <c r="H26" s="3">
        <f t="shared" si="0"/>
        <v>3062864046.5999999</v>
      </c>
      <c r="I26" s="3">
        <v>1857139335</v>
      </c>
      <c r="J26" s="3">
        <v>235359876</v>
      </c>
      <c r="K26" s="3">
        <v>0</v>
      </c>
      <c r="L26" s="2">
        <v>0</v>
      </c>
      <c r="M26" s="3">
        <v>318403564</v>
      </c>
      <c r="N26" s="3">
        <v>1068887658</v>
      </c>
      <c r="O26" s="3">
        <v>378778419</v>
      </c>
      <c r="P26" s="5">
        <v>1.3486869825931811</v>
      </c>
      <c r="Q26" s="5">
        <v>41.787883602386557</v>
      </c>
      <c r="R26" s="5">
        <f t="shared" si="1"/>
        <v>13.013535266308519</v>
      </c>
      <c r="S26" s="5">
        <f t="shared" si="2"/>
        <v>1.6492376144733372</v>
      </c>
      <c r="T26">
        <f t="shared" si="3"/>
        <v>9.6194402101604606</v>
      </c>
      <c r="U26">
        <f t="shared" si="4"/>
        <v>2.8654686240188583</v>
      </c>
      <c r="V26" s="2">
        <f t="shared" si="5"/>
        <v>0</v>
      </c>
      <c r="W26" s="2">
        <v>2.1962999999999999</v>
      </c>
      <c r="X26" s="2">
        <v>0.7853</v>
      </c>
      <c r="Y26" s="2">
        <v>2.1924999999999999</v>
      </c>
      <c r="Z26" s="2">
        <v>1.6440999999999999</v>
      </c>
      <c r="AA26" s="2">
        <v>0</v>
      </c>
    </row>
    <row r="27" spans="1:27">
      <c r="A27" t="s">
        <v>75</v>
      </c>
      <c r="B27" t="s">
        <v>76</v>
      </c>
      <c r="C27" t="s">
        <v>819</v>
      </c>
      <c r="D27" t="s">
        <v>830</v>
      </c>
      <c r="E27" t="b">
        <v>1</v>
      </c>
      <c r="F27" s="3">
        <v>31500000</v>
      </c>
      <c r="G27" s="5">
        <v>145</v>
      </c>
      <c r="H27" s="3">
        <f t="shared" si="0"/>
        <v>4567500000</v>
      </c>
      <c r="I27" s="3">
        <v>2154228273</v>
      </c>
      <c r="J27" s="3">
        <v>476094520</v>
      </c>
      <c r="K27" s="3">
        <v>0</v>
      </c>
      <c r="L27" s="2">
        <v>0</v>
      </c>
      <c r="M27" s="3">
        <v>847527490</v>
      </c>
      <c r="N27" s="3">
        <v>1049616294</v>
      </c>
      <c r="O27" s="3">
        <v>152850481</v>
      </c>
      <c r="P27" s="5">
        <v>1.6196344506183582</v>
      </c>
      <c r="Q27" s="5">
        <v>106.44924329722228</v>
      </c>
      <c r="R27" s="5">
        <f t="shared" si="1"/>
        <v>9.5936832039150541</v>
      </c>
      <c r="S27" s="5">
        <f t="shared" si="2"/>
        <v>2.1202488414281433</v>
      </c>
      <c r="T27">
        <f t="shared" si="3"/>
        <v>5.3892057235807185</v>
      </c>
      <c r="U27">
        <f t="shared" si="4"/>
        <v>4.351590220263863</v>
      </c>
      <c r="V27" s="2">
        <f t="shared" si="5"/>
        <v>0</v>
      </c>
      <c r="W27" s="2">
        <v>1.6781999999999999</v>
      </c>
      <c r="X27" s="2">
        <v>7.2700000000000001E-2</v>
      </c>
      <c r="Y27" s="2">
        <v>1.6772</v>
      </c>
      <c r="Z27" s="2">
        <v>1.2501</v>
      </c>
      <c r="AA27" s="2">
        <v>0</v>
      </c>
    </row>
    <row r="28" spans="1:27">
      <c r="A28" t="s">
        <v>77</v>
      </c>
      <c r="B28" t="s">
        <v>78</v>
      </c>
      <c r="C28" t="s">
        <v>819</v>
      </c>
      <c r="D28" t="s">
        <v>831</v>
      </c>
      <c r="E28" t="b">
        <v>1</v>
      </c>
      <c r="F28" s="3">
        <v>88195939</v>
      </c>
      <c r="G28" s="5">
        <v>57.9</v>
      </c>
      <c r="H28" s="3">
        <f t="shared" si="0"/>
        <v>5106544868.0999994</v>
      </c>
      <c r="I28" s="3">
        <v>780648910</v>
      </c>
      <c r="J28" s="3">
        <v>177898745</v>
      </c>
      <c r="K28" s="3">
        <v>-137161617</v>
      </c>
      <c r="L28" s="2">
        <v>0.77100946945971993</v>
      </c>
      <c r="M28" s="3">
        <v>101406355</v>
      </c>
      <c r="N28" s="3">
        <v>1252130341</v>
      </c>
      <c r="O28" s="3">
        <v>64876022</v>
      </c>
      <c r="P28" s="5">
        <v>1.47703286764083</v>
      </c>
      <c r="Q28" s="5">
        <v>25.330925926262108</v>
      </c>
      <c r="R28" s="5">
        <f t="shared" si="1"/>
        <v>28.704782982589336</v>
      </c>
      <c r="S28" s="5">
        <f t="shared" si="2"/>
        <v>6.5414103609009064</v>
      </c>
      <c r="T28">
        <f t="shared" si="3"/>
        <v>50.357247019676421</v>
      </c>
      <c r="U28">
        <f t="shared" si="4"/>
        <v>4.0782853836300417</v>
      </c>
      <c r="V28" s="2">
        <f t="shared" si="5"/>
        <v>2.6859965111994392E-2</v>
      </c>
      <c r="W28" s="2">
        <v>-1</v>
      </c>
      <c r="X28" s="2">
        <v>0.6</v>
      </c>
      <c r="Y28" s="2">
        <v>2.2591999999999999</v>
      </c>
      <c r="Z28" s="2">
        <v>1.4878</v>
      </c>
      <c r="AA28" s="2">
        <v>-1</v>
      </c>
    </row>
    <row r="29" spans="1:27">
      <c r="A29" t="s">
        <v>79</v>
      </c>
      <c r="B29" t="s">
        <v>80</v>
      </c>
      <c r="C29" t="s">
        <v>817</v>
      </c>
      <c r="D29" t="s">
        <v>832</v>
      </c>
      <c r="E29" t="b">
        <v>1</v>
      </c>
      <c r="F29" s="3">
        <v>300000000</v>
      </c>
      <c r="G29" s="5">
        <v>23.68</v>
      </c>
      <c r="H29" s="3">
        <f t="shared" si="0"/>
        <v>7104000000</v>
      </c>
      <c r="I29" s="3">
        <v>4118070434</v>
      </c>
      <c r="J29" s="3">
        <v>239695475</v>
      </c>
      <c r="K29" s="3">
        <v>0</v>
      </c>
      <c r="L29" s="2">
        <v>0</v>
      </c>
      <c r="M29" s="3">
        <v>-1051874065</v>
      </c>
      <c r="N29" s="3">
        <v>7055455134</v>
      </c>
      <c r="O29" s="3">
        <v>2205082992</v>
      </c>
      <c r="P29" s="5">
        <v>-1.8996746399510731</v>
      </c>
      <c r="Q29" s="5">
        <v>20.026361750353711</v>
      </c>
      <c r="R29" s="5">
        <f t="shared" si="1"/>
        <v>29.637605799608856</v>
      </c>
      <c r="S29" s="5">
        <f t="shared" si="2"/>
        <v>1.7250797706972878</v>
      </c>
      <c r="T29">
        <f t="shared" si="3"/>
        <v>-6.7536601922018109</v>
      </c>
      <c r="U29">
        <f t="shared" si="4"/>
        <v>1.0068804726382659</v>
      </c>
      <c r="V29" s="2">
        <f t="shared" si="5"/>
        <v>0</v>
      </c>
      <c r="W29" s="2">
        <v>-1</v>
      </c>
      <c r="X29" s="2">
        <v>0.24779999999999999</v>
      </c>
      <c r="Y29" s="2">
        <v>-1.7751999999999999</v>
      </c>
      <c r="Z29" s="2">
        <v>0.252</v>
      </c>
      <c r="AA29" s="2">
        <v>0</v>
      </c>
    </row>
    <row r="30" spans="1:27">
      <c r="A30" t="s">
        <v>81</v>
      </c>
      <c r="B30" t="s">
        <v>82</v>
      </c>
      <c r="C30" t="s">
        <v>817</v>
      </c>
      <c r="D30" t="s">
        <v>833</v>
      </c>
      <c r="E30" t="b">
        <v>1</v>
      </c>
      <c r="F30" s="3">
        <v>315000000</v>
      </c>
      <c r="G30" s="5">
        <v>2.27</v>
      </c>
      <c r="H30" s="3">
        <f t="shared" si="0"/>
        <v>715050000</v>
      </c>
      <c r="I30" s="3">
        <v>669305000</v>
      </c>
      <c r="J30" s="3">
        <v>-49691000</v>
      </c>
      <c r="K30" s="3">
        <v>0</v>
      </c>
      <c r="L30" s="2">
        <v>0</v>
      </c>
      <c r="M30" s="3">
        <v>202073000</v>
      </c>
      <c r="N30" s="3">
        <v>221352000</v>
      </c>
      <c r="O30" s="3">
        <v>1413290000</v>
      </c>
      <c r="P30" s="5">
        <v>-6.7694764644458552</v>
      </c>
      <c r="Q30" s="5">
        <v>0</v>
      </c>
      <c r="R30" s="5">
        <f t="shared" si="1"/>
        <v>-14.389929765953593</v>
      </c>
      <c r="S30" s="5">
        <f t="shared" si="2"/>
        <v>1.068347016681483</v>
      </c>
      <c r="T30">
        <f t="shared" si="3"/>
        <v>3.5385726940264162</v>
      </c>
      <c r="U30">
        <f t="shared" si="4"/>
        <v>3.2303751490838124</v>
      </c>
      <c r="V30" s="2">
        <f t="shared" si="5"/>
        <v>0</v>
      </c>
      <c r="W30" s="2">
        <v>-7.6899999999999996E-2</v>
      </c>
      <c r="X30" s="2">
        <v>2.9100000000000001E-2</v>
      </c>
      <c r="Y30" s="2">
        <v>-9.8900000000000002E-2</v>
      </c>
      <c r="Z30" s="2">
        <v>0.37969999999999998</v>
      </c>
      <c r="AA30" s="2">
        <v>0</v>
      </c>
    </row>
    <row r="31" spans="1:27">
      <c r="A31" t="s">
        <v>83</v>
      </c>
      <c r="B31" t="s">
        <v>84</v>
      </c>
      <c r="C31" t="s">
        <v>817</v>
      </c>
      <c r="D31" t="s">
        <v>834</v>
      </c>
      <c r="E31" t="b">
        <v>1</v>
      </c>
      <c r="F31" s="3">
        <v>52273278</v>
      </c>
      <c r="G31" s="5">
        <v>156.80000000000001</v>
      </c>
      <c r="H31" s="3">
        <f t="shared" si="0"/>
        <v>8196449990.4000006</v>
      </c>
      <c r="I31" s="3">
        <v>1502146510</v>
      </c>
      <c r="J31" s="3">
        <v>456978822</v>
      </c>
      <c r="K31" s="3">
        <v>-282346315</v>
      </c>
      <c r="L31" s="2">
        <v>0.6178542667782535</v>
      </c>
      <c r="M31" s="3">
        <v>180985312</v>
      </c>
      <c r="N31" s="3">
        <v>1238323590</v>
      </c>
      <c r="O31" s="3">
        <v>1707611538</v>
      </c>
      <c r="P31" s="5">
        <v>1.6632997463218211</v>
      </c>
      <c r="Q31" s="5">
        <v>67.979991307465781</v>
      </c>
      <c r="R31" s="5">
        <f t="shared" si="1"/>
        <v>17.9361703339504</v>
      </c>
      <c r="S31" s="5">
        <f t="shared" si="2"/>
        <v>5.4564917175755383</v>
      </c>
      <c r="T31">
        <f t="shared" si="3"/>
        <v>45.287929168528329</v>
      </c>
      <c r="U31">
        <f t="shared" si="4"/>
        <v>6.6189888140627282</v>
      </c>
      <c r="V31" s="2">
        <f t="shared" si="5"/>
        <v>3.4447390678976259E-2</v>
      </c>
      <c r="W31" s="2">
        <v>0.28239999999999998</v>
      </c>
      <c r="X31" s="2">
        <v>0.1328</v>
      </c>
      <c r="Y31" s="2">
        <v>0.2828</v>
      </c>
      <c r="Z31" s="2">
        <v>6.6500000000000004E-2</v>
      </c>
      <c r="AA31" s="2">
        <v>0.56230000000000002</v>
      </c>
    </row>
    <row r="32" spans="1:27">
      <c r="A32" t="s">
        <v>85</v>
      </c>
      <c r="B32" t="s">
        <v>1</v>
      </c>
      <c r="C32" t="s">
        <v>823</v>
      </c>
      <c r="D32" t="s">
        <v>835</v>
      </c>
      <c r="E32" t="b">
        <v>1</v>
      </c>
      <c r="F32" s="3">
        <v>447500000</v>
      </c>
      <c r="G32" s="5">
        <v>5.92</v>
      </c>
      <c r="H32" s="3">
        <f t="shared" si="0"/>
        <v>2649200000</v>
      </c>
      <c r="I32" s="3">
        <v>2107928036</v>
      </c>
      <c r="J32" s="3">
        <v>122185551</v>
      </c>
      <c r="K32" s="3">
        <v>-65250000</v>
      </c>
      <c r="L32" s="2">
        <v>0.53402386342719033</v>
      </c>
      <c r="M32" s="3">
        <v>33134696</v>
      </c>
      <c r="N32" s="3">
        <v>623027781</v>
      </c>
      <c r="O32" s="3">
        <v>608839940</v>
      </c>
      <c r="P32" s="5">
        <v>0.46454766117649454</v>
      </c>
      <c r="Q32" s="5">
        <v>2.6856286858251321</v>
      </c>
      <c r="R32" s="5">
        <f t="shared" si="1"/>
        <v>21.681778068832379</v>
      </c>
      <c r="S32" s="5">
        <f t="shared" si="2"/>
        <v>1.2567791474642165</v>
      </c>
      <c r="T32">
        <f t="shared" si="3"/>
        <v>79.952446221326426</v>
      </c>
      <c r="U32">
        <f t="shared" si="4"/>
        <v>4.2521378352468684</v>
      </c>
      <c r="V32" s="2">
        <f t="shared" si="5"/>
        <v>2.4630077004378682E-2</v>
      </c>
      <c r="W32" s="2">
        <v>-0.35289999999999999</v>
      </c>
      <c r="X32" s="2">
        <v>0.1226</v>
      </c>
      <c r="Y32" s="2">
        <v>-0.37030000000000002</v>
      </c>
      <c r="Z32" s="2">
        <v>2.47E-2</v>
      </c>
      <c r="AA32" s="2">
        <v>-0.3231</v>
      </c>
    </row>
    <row r="33" spans="1:27">
      <c r="A33" t="s">
        <v>86</v>
      </c>
      <c r="B33" t="s">
        <v>87</v>
      </c>
      <c r="C33" t="s">
        <v>823</v>
      </c>
      <c r="D33" t="s">
        <v>836</v>
      </c>
      <c r="E33" t="b">
        <v>1</v>
      </c>
      <c r="F33" s="3">
        <v>175000000</v>
      </c>
      <c r="G33" s="5">
        <v>3.01</v>
      </c>
      <c r="H33" s="3">
        <f t="shared" si="0"/>
        <v>526749999.99999994</v>
      </c>
      <c r="I33" s="3">
        <v>103880248</v>
      </c>
      <c r="J33" s="3">
        <v>-11457542</v>
      </c>
      <c r="K33" s="3">
        <v>0</v>
      </c>
      <c r="L33" s="2">
        <v>0</v>
      </c>
      <c r="M33" s="3">
        <v>-36298189</v>
      </c>
      <c r="N33" s="3">
        <v>164701125</v>
      </c>
      <c r="O33" s="3">
        <v>26787765</v>
      </c>
      <c r="P33" s="5">
        <v>-0.78624331582316587</v>
      </c>
      <c r="Q33" s="5">
        <v>0</v>
      </c>
      <c r="R33" s="5">
        <f t="shared" si="1"/>
        <v>-45.974084144749369</v>
      </c>
      <c r="S33" s="5">
        <f t="shared" si="2"/>
        <v>5.070742611242129</v>
      </c>
      <c r="T33">
        <f t="shared" si="3"/>
        <v>-14.511743271819977</v>
      </c>
      <c r="U33">
        <f t="shared" si="4"/>
        <v>3.1982173770822753</v>
      </c>
      <c r="V33" s="2">
        <f t="shared" si="5"/>
        <v>0</v>
      </c>
      <c r="W33" s="2">
        <v>0.41020000000000001</v>
      </c>
      <c r="X33" s="2">
        <v>-6.1199999999999997E-2</v>
      </c>
      <c r="Y33" s="2">
        <v>0.41170000000000001</v>
      </c>
      <c r="Z33" s="2">
        <v>0.14580000000000001</v>
      </c>
      <c r="AA33" s="2">
        <v>0</v>
      </c>
    </row>
    <row r="34" spans="1:27">
      <c r="A34" t="s">
        <v>88</v>
      </c>
      <c r="B34" t="s">
        <v>89</v>
      </c>
      <c r="C34" t="s">
        <v>823</v>
      </c>
      <c r="D34" t="s">
        <v>835</v>
      </c>
      <c r="E34" t="b">
        <v>1</v>
      </c>
      <c r="F34" s="3">
        <v>15000000</v>
      </c>
      <c r="G34" s="5">
        <v>130.4</v>
      </c>
      <c r="H34" s="3">
        <f t="shared" si="0"/>
        <v>1956000000</v>
      </c>
      <c r="I34" s="3">
        <v>1598929576</v>
      </c>
      <c r="J34" s="3">
        <v>87971473</v>
      </c>
      <c r="K34" s="3">
        <v>-33750000</v>
      </c>
      <c r="L34" s="2">
        <v>0.38364709432567989</v>
      </c>
      <c r="M34" s="3">
        <v>123475224</v>
      </c>
      <c r="N34" s="3">
        <v>377622083</v>
      </c>
      <c r="O34" s="3">
        <v>46268191</v>
      </c>
      <c r="P34" s="5">
        <v>1.4057460310763454</v>
      </c>
      <c r="Q34" s="5">
        <v>57.636768541303788</v>
      </c>
      <c r="R34" s="5">
        <f t="shared" si="1"/>
        <v>22.234480488919402</v>
      </c>
      <c r="S34" s="5">
        <f t="shared" si="2"/>
        <v>1.223318418371667</v>
      </c>
      <c r="T34">
        <f t="shared" si="3"/>
        <v>15.841234675549162</v>
      </c>
      <c r="U34">
        <f t="shared" si="4"/>
        <v>5.1797818190627378</v>
      </c>
      <c r="V34" s="2">
        <f t="shared" si="5"/>
        <v>1.7254601226993866E-2</v>
      </c>
      <c r="W34" s="2">
        <v>0.16769999999999999</v>
      </c>
      <c r="X34" s="2">
        <v>0.3347</v>
      </c>
      <c r="Y34" s="2">
        <v>0.16819999999999999</v>
      </c>
      <c r="Z34" s="2">
        <v>0.1386</v>
      </c>
      <c r="AA34" s="2">
        <v>0.875</v>
      </c>
    </row>
    <row r="35" spans="1:27">
      <c r="A35" t="s">
        <v>90</v>
      </c>
      <c r="B35" t="s">
        <v>91</v>
      </c>
      <c r="C35" t="s">
        <v>823</v>
      </c>
      <c r="D35" t="s">
        <v>835</v>
      </c>
      <c r="E35" t="b">
        <v>1</v>
      </c>
      <c r="F35" s="3">
        <v>400000000</v>
      </c>
      <c r="G35" s="5">
        <v>6.38</v>
      </c>
      <c r="H35" s="3">
        <f t="shared" si="0"/>
        <v>2552000000</v>
      </c>
      <c r="I35" s="3">
        <v>1877658983</v>
      </c>
      <c r="J35" s="3">
        <v>147546809</v>
      </c>
      <c r="K35" s="3">
        <v>-120000000</v>
      </c>
      <c r="L35" s="2">
        <v>0.81330122158046803</v>
      </c>
      <c r="M35" s="3">
        <v>56812812</v>
      </c>
      <c r="N35" s="3">
        <v>579994403</v>
      </c>
      <c r="O35" s="3">
        <v>47676095</v>
      </c>
      <c r="P35" s="5">
        <v>0.6310705987485512</v>
      </c>
      <c r="Q35" s="5">
        <v>3.469030192747927</v>
      </c>
      <c r="R35" s="5">
        <f t="shared" si="1"/>
        <v>17.29620597894462</v>
      </c>
      <c r="S35" s="5">
        <f t="shared" si="2"/>
        <v>1.3591392383310106</v>
      </c>
      <c r="T35">
        <f t="shared" si="3"/>
        <v>44.919445282870349</v>
      </c>
      <c r="U35">
        <f t="shared" si="4"/>
        <v>4.4000424604097432</v>
      </c>
      <c r="V35" s="2">
        <f t="shared" si="5"/>
        <v>4.7021943573667714E-2</v>
      </c>
      <c r="W35" s="2">
        <v>0.1053</v>
      </c>
      <c r="X35" s="2">
        <v>-6.7000000000000002E-3</v>
      </c>
      <c r="Y35" s="2">
        <v>0.1067</v>
      </c>
      <c r="Z35" s="2">
        <v>0.10050000000000001</v>
      </c>
      <c r="AA35" s="2">
        <v>0.56459999999999999</v>
      </c>
    </row>
    <row r="36" spans="1:27">
      <c r="A36" t="s">
        <v>92</v>
      </c>
      <c r="B36" t="s">
        <v>93</v>
      </c>
      <c r="C36" t="s">
        <v>823</v>
      </c>
      <c r="D36" t="s">
        <v>835</v>
      </c>
      <c r="E36" t="b">
        <v>1</v>
      </c>
      <c r="F36" s="3">
        <v>26500000</v>
      </c>
      <c r="G36" s="5">
        <v>52.3</v>
      </c>
      <c r="H36" s="3">
        <f t="shared" si="0"/>
        <v>1385950000</v>
      </c>
      <c r="I36" s="3" t="str">
        <v>Unavailable</v>
      </c>
      <c r="J36" s="3" t="str">
        <v>Unavailable</v>
      </c>
      <c r="K36" s="3" t="str">
        <v>Unavailable</v>
      </c>
      <c r="L36" s="2" t="str">
        <v>Unavailable</v>
      </c>
      <c r="M36" s="3" t="str">
        <v>Unavailable</v>
      </c>
      <c r="N36" s="3" t="str">
        <v>Unavailable</v>
      </c>
      <c r="O36" s="3" t="str">
        <v>Unavailable</v>
      </c>
      <c r="P36" s="5" t="str">
        <v>Unavailable</v>
      </c>
      <c r="Q36" s="5" t="str">
        <v>Unavailable</v>
      </c>
      <c r="R36" s="5" t="str">
        <f t="shared" si="1"/>
        <v>NA</v>
      </c>
      <c r="S36" s="5" t="str">
        <f t="shared" si="2"/>
        <v>NA</v>
      </c>
      <c r="T36" t="str">
        <f t="shared" si="3"/>
        <v>NA</v>
      </c>
      <c r="U36" t="str">
        <f t="shared" si="4"/>
        <v>NA</v>
      </c>
      <c r="V36" s="2" t="str">
        <f t="shared" si="5"/>
        <v>NA</v>
      </c>
      <c r="W36" s="2" t="s">
        <v>837</v>
      </c>
      <c r="X36" s="2" t="s">
        <v>837</v>
      </c>
      <c r="Y36" s="2" t="s">
        <v>837</v>
      </c>
      <c r="Z36" s="2" t="s">
        <v>837</v>
      </c>
      <c r="AA36" s="2" t="s">
        <v>837</v>
      </c>
    </row>
    <row r="37" spans="1:27">
      <c r="A37" t="s">
        <v>94</v>
      </c>
      <c r="B37" t="s">
        <v>95</v>
      </c>
      <c r="C37" t="s">
        <v>819</v>
      </c>
      <c r="D37" t="s">
        <v>821</v>
      </c>
      <c r="E37" t="b">
        <v>1</v>
      </c>
      <c r="F37" s="3">
        <v>67450900</v>
      </c>
      <c r="G37" s="5">
        <v>14.06</v>
      </c>
      <c r="H37" s="3">
        <f t="shared" si="0"/>
        <v>948359654</v>
      </c>
      <c r="I37" s="3">
        <v>703768308</v>
      </c>
      <c r="J37" s="3">
        <v>-173544162</v>
      </c>
      <c r="K37" s="3">
        <v>0</v>
      </c>
      <c r="L37" s="2">
        <v>0</v>
      </c>
      <c r="M37" s="3">
        <v>-22969917</v>
      </c>
      <c r="N37" s="3">
        <v>946078195</v>
      </c>
      <c r="O37" s="3">
        <v>712458069</v>
      </c>
      <c r="P37" s="5">
        <v>-4.565797100760751E-2</v>
      </c>
      <c r="Q37" s="5">
        <v>0</v>
      </c>
      <c r="R37" s="5">
        <f t="shared" si="1"/>
        <v>-5.4646589264120564</v>
      </c>
      <c r="S37" s="5">
        <f t="shared" si="2"/>
        <v>1.3475452691171765</v>
      </c>
      <c r="T37">
        <f t="shared" si="3"/>
        <v>-41.28703007503249</v>
      </c>
      <c r="U37">
        <f t="shared" si="4"/>
        <v>1.0024114909444668</v>
      </c>
      <c r="V37" s="2">
        <f t="shared" si="5"/>
        <v>0</v>
      </c>
      <c r="W37" s="2">
        <v>-1.8627</v>
      </c>
      <c r="X37" s="2">
        <v>-0.32400000000000001</v>
      </c>
      <c r="Y37" s="2">
        <v>-1.8613</v>
      </c>
      <c r="Z37" s="2">
        <v>-0.97719999999999996</v>
      </c>
      <c r="AA37" s="2">
        <v>0</v>
      </c>
    </row>
    <row r="38" spans="1:27">
      <c r="A38" t="s">
        <v>96</v>
      </c>
      <c r="B38" t="s">
        <v>97</v>
      </c>
      <c r="C38" t="s">
        <v>819</v>
      </c>
      <c r="D38" t="s">
        <v>821</v>
      </c>
      <c r="E38" t="b">
        <v>1</v>
      </c>
      <c r="F38" s="3">
        <v>3000000000</v>
      </c>
      <c r="G38" s="5">
        <v>63</v>
      </c>
      <c r="H38" s="3">
        <f t="shared" si="0"/>
        <v>189000000000</v>
      </c>
      <c r="I38" s="3">
        <v>139980500000</v>
      </c>
      <c r="J38" s="3">
        <v>1538542000</v>
      </c>
      <c r="K38" s="3">
        <v>-10100547000</v>
      </c>
      <c r="L38" s="2">
        <v>6.5650121998619468</v>
      </c>
      <c r="M38" s="3">
        <v>6428157000</v>
      </c>
      <c r="N38" s="3">
        <v>183918159000</v>
      </c>
      <c r="O38" s="3">
        <v>35198069000</v>
      </c>
      <c r="P38" s="5">
        <v>4.7389251427942822</v>
      </c>
      <c r="Q38" s="5">
        <v>24.2274523528096</v>
      </c>
      <c r="R38" s="5">
        <f t="shared" si="1"/>
        <v>122.8435752810128</v>
      </c>
      <c r="S38" s="5">
        <f t="shared" si="2"/>
        <v>1.3501880619086231</v>
      </c>
      <c r="T38">
        <f t="shared" si="3"/>
        <v>29.401895442192838</v>
      </c>
      <c r="U38">
        <f t="shared" si="4"/>
        <v>1.0276309910213923</v>
      </c>
      <c r="V38" s="2">
        <f t="shared" si="5"/>
        <v>5.3442047619047618E-2</v>
      </c>
      <c r="W38" s="2">
        <v>1.5543</v>
      </c>
      <c r="X38" s="2">
        <v>-1.0999999999999999E-2</v>
      </c>
      <c r="Y38" s="2">
        <v>1.5549999999999999</v>
      </c>
      <c r="Z38" s="2">
        <v>0.1608</v>
      </c>
      <c r="AA38" s="2">
        <v>-0.12609999999999999</v>
      </c>
    </row>
    <row r="39" spans="1:27">
      <c r="A39" t="s">
        <v>98</v>
      </c>
      <c r="B39" t="s">
        <v>99</v>
      </c>
      <c r="C39" t="s">
        <v>819</v>
      </c>
      <c r="D39" t="s">
        <v>838</v>
      </c>
      <c r="E39" t="b">
        <v>1</v>
      </c>
      <c r="F39" s="3">
        <v>476035000</v>
      </c>
      <c r="G39" s="5">
        <v>106.2</v>
      </c>
      <c r="H39" s="3">
        <f t="shared" si="0"/>
        <v>50554917000</v>
      </c>
      <c r="I39" s="3">
        <v>11060823000</v>
      </c>
      <c r="J39" s="3">
        <v>3327172000</v>
      </c>
      <c r="K39" s="3">
        <v>-2852142000</v>
      </c>
      <c r="L39" s="2">
        <v>0.85722709856899493</v>
      </c>
      <c r="M39" s="3">
        <v>3411048000</v>
      </c>
      <c r="N39" s="3">
        <v>19508024000</v>
      </c>
      <c r="O39" s="3">
        <v>192793000</v>
      </c>
      <c r="P39" s="5">
        <v>1.2306424469645207</v>
      </c>
      <c r="Q39" s="5">
        <v>78.243111344506644</v>
      </c>
      <c r="R39" s="5">
        <f t="shared" si="1"/>
        <v>15.194560726046024</v>
      </c>
      <c r="S39" s="5">
        <f t="shared" si="2"/>
        <v>4.57062887635034</v>
      </c>
      <c r="T39">
        <f t="shared" si="3"/>
        <v>14.820933918256207</v>
      </c>
      <c r="U39">
        <f t="shared" si="4"/>
        <v>2.5914934798111791</v>
      </c>
      <c r="V39" s="2">
        <f t="shared" si="5"/>
        <v>5.6416708190817524E-2</v>
      </c>
      <c r="W39" s="2">
        <v>-8.9700000000000002E-2</v>
      </c>
      <c r="X39" s="2">
        <v>2.5000000000000001E-3</v>
      </c>
      <c r="Y39" s="2">
        <v>-9.0800000000000006E-2</v>
      </c>
      <c r="Z39" s="2">
        <v>-9.7699999999999995E-2</v>
      </c>
      <c r="AA39" s="2">
        <v>-0.4531</v>
      </c>
    </row>
    <row r="40" spans="1:27">
      <c r="A40" t="s">
        <v>100</v>
      </c>
      <c r="B40" t="s">
        <v>101</v>
      </c>
      <c r="C40" t="s">
        <v>823</v>
      </c>
      <c r="D40" t="s">
        <v>824</v>
      </c>
      <c r="E40" t="b">
        <v>1</v>
      </c>
      <c r="F40" s="3">
        <v>15000000</v>
      </c>
      <c r="G40" s="5">
        <v>64.3</v>
      </c>
      <c r="H40" s="3">
        <f t="shared" si="0"/>
        <v>964500000</v>
      </c>
      <c r="I40" s="3">
        <v>25980711</v>
      </c>
      <c r="J40" s="3">
        <v>-11992972</v>
      </c>
      <c r="K40" s="3">
        <v>0</v>
      </c>
      <c r="L40" s="2">
        <v>0</v>
      </c>
      <c r="M40" s="3">
        <v>6188566</v>
      </c>
      <c r="N40" s="3">
        <v>379943866</v>
      </c>
      <c r="O40" s="3">
        <v>271338</v>
      </c>
      <c r="P40" s="5">
        <v>-0.61391889033110414</v>
      </c>
      <c r="Q40" s="5">
        <v>0</v>
      </c>
      <c r="R40" s="5">
        <f t="shared" si="1"/>
        <v>-80.422100543551679</v>
      </c>
      <c r="S40" s="5">
        <f t="shared" si="2"/>
        <v>37.123695344596229</v>
      </c>
      <c r="T40">
        <f t="shared" si="3"/>
        <v>155.85193726624229</v>
      </c>
      <c r="U40">
        <f t="shared" si="4"/>
        <v>2.5385328894874171</v>
      </c>
      <c r="V40" s="2">
        <f t="shared" si="5"/>
        <v>0</v>
      </c>
      <c r="W40" s="2">
        <v>-0.72870000000000001</v>
      </c>
      <c r="X40" s="2">
        <v>-0.54759999999999998</v>
      </c>
      <c r="Y40" s="2">
        <v>-0.72719999999999996</v>
      </c>
      <c r="Z40" s="2">
        <v>-0.54710000000000003</v>
      </c>
      <c r="AA40" s="2">
        <v>1</v>
      </c>
    </row>
    <row r="41" spans="1:27">
      <c r="A41" t="s">
        <v>102</v>
      </c>
      <c r="B41" t="s">
        <v>103</v>
      </c>
      <c r="C41" t="s">
        <v>823</v>
      </c>
      <c r="D41" t="s">
        <v>828</v>
      </c>
      <c r="E41" t="b">
        <v>1</v>
      </c>
      <c r="F41" s="3">
        <v>99680000</v>
      </c>
      <c r="G41" s="5">
        <v>28.85</v>
      </c>
      <c r="H41" s="3">
        <f t="shared" si="0"/>
        <v>2875768000</v>
      </c>
      <c r="I41" s="3">
        <v>1348797000</v>
      </c>
      <c r="J41" s="3">
        <v>-71859000</v>
      </c>
      <c r="K41" s="3">
        <v>0</v>
      </c>
      <c r="L41" s="2">
        <v>0</v>
      </c>
      <c r="M41" s="3">
        <v>89372000</v>
      </c>
      <c r="N41" s="3">
        <v>1424700000</v>
      </c>
      <c r="O41" s="3">
        <v>833073000</v>
      </c>
      <c r="P41" s="5">
        <v>-4.052868391451069</v>
      </c>
      <c r="Q41" s="5">
        <v>0</v>
      </c>
      <c r="R41" s="5">
        <f t="shared" si="1"/>
        <v>-40.019593926995924</v>
      </c>
      <c r="S41" s="5">
        <f t="shared" si="2"/>
        <v>2.1320984551418785</v>
      </c>
      <c r="T41">
        <f t="shared" si="3"/>
        <v>32.177505258917783</v>
      </c>
      <c r="U41">
        <f t="shared" si="4"/>
        <v>2.0185077560188112</v>
      </c>
      <c r="V41" s="2">
        <f t="shared" si="5"/>
        <v>0</v>
      </c>
      <c r="W41" s="2">
        <v>0.64380000000000004</v>
      </c>
      <c r="X41" s="2">
        <v>2.58E-2</v>
      </c>
      <c r="Y41" s="2">
        <v>0.65839999999999999</v>
      </c>
      <c r="Z41" s="2">
        <v>0.10630000000000001</v>
      </c>
      <c r="AA41" s="2">
        <v>-1</v>
      </c>
    </row>
    <row r="42" spans="1:27">
      <c r="A42" t="s">
        <v>104</v>
      </c>
      <c r="B42" t="s">
        <v>105</v>
      </c>
      <c r="C42" t="s">
        <v>839</v>
      </c>
      <c r="D42" t="s">
        <v>840</v>
      </c>
      <c r="E42" t="b">
        <v>1</v>
      </c>
      <c r="F42" s="3">
        <v>293153626</v>
      </c>
      <c r="G42" s="5">
        <v>30.45</v>
      </c>
      <c r="H42" s="3">
        <f t="shared" si="0"/>
        <v>8926527911.6999989</v>
      </c>
      <c r="I42" s="3">
        <v>23986655000</v>
      </c>
      <c r="J42" s="3">
        <v>9974266000</v>
      </c>
      <c r="K42" s="3">
        <v>-2533000</v>
      </c>
      <c r="L42" s="2">
        <v>2.5395352399865817E-4</v>
      </c>
      <c r="M42" s="3">
        <v>822894000</v>
      </c>
      <c r="N42" s="3">
        <v>5579063000</v>
      </c>
      <c r="O42" s="3">
        <v>6996674000</v>
      </c>
      <c r="P42" s="5">
        <v>0.16209716048630984</v>
      </c>
      <c r="Q42" s="5">
        <v>33.798332200413299</v>
      </c>
      <c r="R42" s="5">
        <f t="shared" si="1"/>
        <v>0.89495587060742099</v>
      </c>
      <c r="S42" s="5">
        <f t="shared" si="2"/>
        <v>0.37214559144240822</v>
      </c>
      <c r="T42">
        <f t="shared" si="3"/>
        <v>10.847725116114589</v>
      </c>
      <c r="U42">
        <f t="shared" si="4"/>
        <v>1.6000048595436185</v>
      </c>
      <c r="V42" s="2">
        <f t="shared" si="5"/>
        <v>2.8376094547130664E-4</v>
      </c>
      <c r="W42" s="2">
        <v>9.5757999999999992</v>
      </c>
      <c r="X42" s="2">
        <v>-0.1056</v>
      </c>
      <c r="Y42" s="2">
        <v>10.092599999999999</v>
      </c>
      <c r="Z42" s="2">
        <v>-8.9300000000000004E-2</v>
      </c>
      <c r="AA42" s="2">
        <v>-0.99370000000000003</v>
      </c>
    </row>
    <row r="43" spans="1:27">
      <c r="A43" t="s">
        <v>106</v>
      </c>
      <c r="B43" t="s">
        <v>107</v>
      </c>
      <c r="C43" t="s">
        <v>819</v>
      </c>
      <c r="D43" t="s">
        <v>821</v>
      </c>
      <c r="E43" t="b">
        <v>1</v>
      </c>
      <c r="F43" s="3">
        <v>668914000</v>
      </c>
      <c r="G43" s="5">
        <v>9.18</v>
      </c>
      <c r="H43" s="3">
        <f t="shared" si="0"/>
        <v>6140630520</v>
      </c>
      <c r="I43" s="3">
        <v>3754805000</v>
      </c>
      <c r="J43" s="3">
        <v>52652000</v>
      </c>
      <c r="K43" s="3">
        <v>0</v>
      </c>
      <c r="L43" s="2">
        <v>0</v>
      </c>
      <c r="M43" s="3">
        <v>979455000</v>
      </c>
      <c r="N43" s="3">
        <v>12275068000</v>
      </c>
      <c r="O43" s="3">
        <v>6478608000</v>
      </c>
      <c r="P43" s="5">
        <v>6.3403315851801727</v>
      </c>
      <c r="Q43" s="5">
        <v>5.068935175836276</v>
      </c>
      <c r="R43" s="5">
        <f t="shared" si="1"/>
        <v>116.6267287092608</v>
      </c>
      <c r="S43" s="5">
        <f t="shared" si="2"/>
        <v>1.6354059718147813</v>
      </c>
      <c r="T43">
        <f t="shared" si="3"/>
        <v>6.2694360843530328</v>
      </c>
      <c r="U43">
        <f t="shared" si="4"/>
        <v>0.50025226092433872</v>
      </c>
      <c r="V43" s="2">
        <f t="shared" si="5"/>
        <v>0</v>
      </c>
      <c r="W43" s="2">
        <v>-0.83950000000000002</v>
      </c>
      <c r="X43" s="2">
        <v>-8.14E-2</v>
      </c>
      <c r="Y43" s="2">
        <v>-0.83919999999999995</v>
      </c>
      <c r="Z43" s="2">
        <v>-0.57830000000000004</v>
      </c>
      <c r="AA43" s="2">
        <v>0</v>
      </c>
    </row>
    <row r="44" spans="1:27">
      <c r="A44" t="s">
        <v>108</v>
      </c>
      <c r="B44" t="s">
        <v>109</v>
      </c>
      <c r="C44" t="s">
        <v>841</v>
      </c>
      <c r="D44" t="s">
        <v>842</v>
      </c>
      <c r="E44" t="b">
        <v>1</v>
      </c>
      <c r="F44" s="3">
        <v>119355000</v>
      </c>
      <c r="G44" s="5">
        <v>27.5</v>
      </c>
      <c r="H44" s="3">
        <f t="shared" si="0"/>
        <v>3282262500</v>
      </c>
      <c r="I44" s="3">
        <v>1626396000</v>
      </c>
      <c r="J44" s="3">
        <v>17694000</v>
      </c>
      <c r="K44" s="3">
        <v>-1279000</v>
      </c>
      <c r="L44" s="2">
        <v>7.228439018876455E-2</v>
      </c>
      <c r="M44" s="3">
        <v>-555405000</v>
      </c>
      <c r="N44" s="3">
        <v>1626548000</v>
      </c>
      <c r="O44" s="3">
        <v>1573371000</v>
      </c>
      <c r="P44" s="5">
        <v>-12.813658964609536</v>
      </c>
      <c r="Q44" s="5">
        <v>6.4000001237626183</v>
      </c>
      <c r="R44" s="5">
        <f t="shared" si="1"/>
        <v>185.50144116649713</v>
      </c>
      <c r="S44" s="5">
        <f t="shared" si="2"/>
        <v>2.0181201257258379</v>
      </c>
      <c r="T44">
        <f t="shared" si="3"/>
        <v>-5.9096740216598702</v>
      </c>
      <c r="U44">
        <f t="shared" si="4"/>
        <v>2.0179315335299051</v>
      </c>
      <c r="V44" s="2">
        <f t="shared" si="5"/>
        <v>3.8967023508936291E-4</v>
      </c>
      <c r="W44" s="2">
        <v>0.92249999999999999</v>
      </c>
      <c r="X44" s="2">
        <v>0.159</v>
      </c>
      <c r="Y44" s="2">
        <v>0.91949999999999998</v>
      </c>
      <c r="Z44" s="2">
        <v>0.25030000000000002</v>
      </c>
      <c r="AA44" s="2">
        <v>-0.99350000000000005</v>
      </c>
    </row>
    <row r="45" spans="1:27">
      <c r="A45" t="s">
        <v>110</v>
      </c>
      <c r="B45" t="s">
        <v>111</v>
      </c>
      <c r="C45" t="s">
        <v>843</v>
      </c>
      <c r="D45" t="s">
        <v>844</v>
      </c>
      <c r="E45" t="b">
        <v>1</v>
      </c>
      <c r="F45" s="3">
        <v>75000000</v>
      </c>
      <c r="G45" s="5">
        <v>96.2</v>
      </c>
      <c r="H45" s="3">
        <f t="shared" si="0"/>
        <v>7215000000</v>
      </c>
      <c r="I45" s="3">
        <v>2868342431</v>
      </c>
      <c r="J45" s="3">
        <v>248749238</v>
      </c>
      <c r="K45" s="3">
        <v>-160246174</v>
      </c>
      <c r="L45" s="2">
        <v>0.64420769803523981</v>
      </c>
      <c r="M45" s="3">
        <v>-30818178</v>
      </c>
      <c r="N45" s="3">
        <v>1906242495</v>
      </c>
      <c r="O45" s="3">
        <v>136044052</v>
      </c>
      <c r="P45" s="5">
        <v>0.81103001145510978</v>
      </c>
      <c r="Q45" s="5">
        <v>43.551182214698549</v>
      </c>
      <c r="R45" s="5">
        <f t="shared" si="1"/>
        <v>29.005113977474778</v>
      </c>
      <c r="S45" s="5">
        <f t="shared" si="2"/>
        <v>2.515390046189363</v>
      </c>
      <c r="T45">
        <f t="shared" si="3"/>
        <v>-234.11507325319491</v>
      </c>
      <c r="U45">
        <f t="shared" si="4"/>
        <v>3.7849329342539915</v>
      </c>
      <c r="V45" s="2">
        <f t="shared" si="5"/>
        <v>2.2210141926541926E-2</v>
      </c>
      <c r="W45" s="2">
        <v>9.5699999999999993E-2</v>
      </c>
      <c r="X45" s="2">
        <v>0.16450000000000001</v>
      </c>
      <c r="Y45" s="2">
        <v>9.4299999999999995E-2</v>
      </c>
      <c r="Z45" s="2">
        <v>0.1628</v>
      </c>
      <c r="AA45" s="2">
        <v>1.1262000000000001</v>
      </c>
    </row>
    <row r="46" spans="1:27">
      <c r="A46" t="s">
        <v>112</v>
      </c>
      <c r="B46" t="s">
        <v>113</v>
      </c>
      <c r="C46" t="s">
        <v>843</v>
      </c>
      <c r="D46" t="s">
        <v>845</v>
      </c>
      <c r="E46" t="b">
        <v>1</v>
      </c>
      <c r="F46" s="3">
        <v>35000000</v>
      </c>
      <c r="G46" s="5">
        <v>164.8</v>
      </c>
      <c r="H46" s="3">
        <f t="shared" si="0"/>
        <v>5768000000</v>
      </c>
      <c r="I46" s="3">
        <v>1844872711</v>
      </c>
      <c r="J46" s="3">
        <v>189825423</v>
      </c>
      <c r="K46" s="3">
        <v>0</v>
      </c>
      <c r="L46" s="2">
        <v>0</v>
      </c>
      <c r="M46" s="3">
        <v>245234109</v>
      </c>
      <c r="N46" s="3">
        <v>697726312</v>
      </c>
      <c r="O46" s="3">
        <v>608486645</v>
      </c>
      <c r="P46" s="5">
        <v>1.6718324442481418</v>
      </c>
      <c r="Q46" s="5">
        <v>49.322258311478642</v>
      </c>
      <c r="R46" s="5">
        <f t="shared" si="1"/>
        <v>30.385814022392566</v>
      </c>
      <c r="S46" s="5">
        <f t="shared" si="2"/>
        <v>3.1265029644638718</v>
      </c>
      <c r="T46">
        <f t="shared" si="3"/>
        <v>23.520382313538612</v>
      </c>
      <c r="U46">
        <f t="shared" si="4"/>
        <v>8.2668517738227418</v>
      </c>
      <c r="V46" s="2">
        <f t="shared" si="5"/>
        <v>0</v>
      </c>
      <c r="W46" s="2">
        <v>-6.9800000000000001E-2</v>
      </c>
      <c r="X46" s="2">
        <v>1.0792999999999999</v>
      </c>
      <c r="Y46" s="2">
        <v>0.30320000000000003</v>
      </c>
      <c r="Z46" s="2">
        <v>0.40260000000000001</v>
      </c>
      <c r="AA46" s="2">
        <v>-1</v>
      </c>
    </row>
    <row r="47" spans="1:27">
      <c r="A47" t="s">
        <v>114</v>
      </c>
      <c r="B47" t="s">
        <v>115</v>
      </c>
      <c r="C47" t="s">
        <v>843</v>
      </c>
      <c r="D47" t="s">
        <v>846</v>
      </c>
      <c r="E47" t="b">
        <v>1</v>
      </c>
      <c r="F47" s="3">
        <v>732170750</v>
      </c>
      <c r="G47" s="5">
        <v>327.60000000000002</v>
      </c>
      <c r="H47" s="3">
        <f t="shared" si="0"/>
        <v>239859137700.00003</v>
      </c>
      <c r="I47" s="3">
        <v>6400133000</v>
      </c>
      <c r="J47" s="3">
        <v>1757057000</v>
      </c>
      <c r="K47" s="3">
        <v>-402805000</v>
      </c>
      <c r="L47" s="2">
        <v>0.22924981944239717</v>
      </c>
      <c r="M47" s="3">
        <v>-1251913000</v>
      </c>
      <c r="N47" s="3">
        <v>24306212000</v>
      </c>
      <c r="O47" s="3">
        <v>26355922000</v>
      </c>
      <c r="P47" s="5">
        <v>1.5761672783445826</v>
      </c>
      <c r="Q47" s="5">
        <v>40.141751073059872</v>
      </c>
      <c r="R47" s="5">
        <f t="shared" si="1"/>
        <v>136.51187053123491</v>
      </c>
      <c r="S47" s="5">
        <f t="shared" si="2"/>
        <v>37.477211442324716</v>
      </c>
      <c r="T47">
        <f t="shared" si="3"/>
        <v>-191.59409455768895</v>
      </c>
      <c r="U47">
        <f t="shared" si="4"/>
        <v>9.868223715813885</v>
      </c>
      <c r="V47" s="2">
        <f t="shared" si="5"/>
        <v>1.6793398152869284E-3</v>
      </c>
      <c r="W47" s="2">
        <v>5.7299999999999997E-2</v>
      </c>
      <c r="X47" s="2">
        <v>3.32E-2</v>
      </c>
      <c r="Y47" s="2">
        <v>5.74E-2</v>
      </c>
      <c r="Z47" s="2">
        <v>-4.7100000000000003E-2</v>
      </c>
      <c r="AA47" s="2">
        <v>-0.36199999999999999</v>
      </c>
    </row>
    <row r="48" spans="1:27">
      <c r="A48" t="s">
        <v>116</v>
      </c>
      <c r="B48" t="s">
        <v>117</v>
      </c>
      <c r="C48" t="s">
        <v>843</v>
      </c>
      <c r="D48" t="s">
        <v>847</v>
      </c>
      <c r="E48" t="b">
        <v>1</v>
      </c>
      <c r="F48" s="3">
        <v>250000000</v>
      </c>
      <c r="G48" s="5">
        <v>43.35</v>
      </c>
      <c r="H48" s="3">
        <f t="shared" si="0"/>
        <v>10837500000</v>
      </c>
      <c r="I48" s="3">
        <v>6883210000</v>
      </c>
      <c r="J48" s="3">
        <v>17150000</v>
      </c>
      <c r="K48" s="3">
        <v>-362433000</v>
      </c>
      <c r="L48" s="2">
        <v>21.133119533527697</v>
      </c>
      <c r="M48" s="3">
        <v>1897681000</v>
      </c>
      <c r="N48" s="3">
        <v>5224408000</v>
      </c>
      <c r="O48" s="3">
        <v>14683461000</v>
      </c>
      <c r="P48" s="5">
        <v>63.570314544407807</v>
      </c>
      <c r="Q48" s="5">
        <v>5.6494044831299055</v>
      </c>
      <c r="R48" s="5">
        <f t="shared" si="1"/>
        <v>631.92419825072886</v>
      </c>
      <c r="S48" s="5">
        <f t="shared" si="2"/>
        <v>1.5744834168941526</v>
      </c>
      <c r="T48">
        <f t="shared" si="3"/>
        <v>5.7109176937535864</v>
      </c>
      <c r="U48">
        <f t="shared" si="4"/>
        <v>2.0743977116641732</v>
      </c>
      <c r="V48" s="2">
        <f t="shared" si="5"/>
        <v>3.344249134948097E-2</v>
      </c>
      <c r="W48" s="2">
        <v>-0.96750000000000003</v>
      </c>
      <c r="X48" s="2">
        <v>7.7299999999999994E-2</v>
      </c>
      <c r="Y48" s="2">
        <v>-0.96740000000000004</v>
      </c>
      <c r="Z48" s="2">
        <v>0.35360000000000003</v>
      </c>
      <c r="AA48" s="2">
        <v>-0.34410000000000002</v>
      </c>
    </row>
    <row r="49" spans="1:27">
      <c r="A49" t="s">
        <v>118</v>
      </c>
      <c r="B49" t="s">
        <v>119</v>
      </c>
      <c r="C49" t="s">
        <v>843</v>
      </c>
      <c r="D49" t="s">
        <v>845</v>
      </c>
      <c r="E49" t="b">
        <v>1</v>
      </c>
      <c r="F49" s="3">
        <v>160926000</v>
      </c>
      <c r="G49" s="5">
        <v>20.9</v>
      </c>
      <c r="H49" s="3">
        <f t="shared" si="0"/>
        <v>3363353400</v>
      </c>
      <c r="I49" s="3" t="str">
        <v>Unavailable</v>
      </c>
      <c r="J49" s="3" t="str">
        <v>Unavailable</v>
      </c>
      <c r="K49" s="3" t="str">
        <v>Unavailable</v>
      </c>
      <c r="L49" s="2" t="str">
        <v>Unavailable</v>
      </c>
      <c r="M49" s="3" t="str">
        <v>Unavailable</v>
      </c>
      <c r="N49" s="3" t="str">
        <v>Unavailable</v>
      </c>
      <c r="O49" s="3" t="str">
        <v>Unavailable</v>
      </c>
      <c r="P49" s="5" t="str">
        <v>Unavailable</v>
      </c>
      <c r="Q49" s="5" t="str">
        <v>Unavailable</v>
      </c>
      <c r="R49" s="5" t="str">
        <f t="shared" si="1"/>
        <v>NA</v>
      </c>
      <c r="S49" s="5" t="str">
        <f t="shared" si="2"/>
        <v>NA</v>
      </c>
      <c r="T49" t="str">
        <f t="shared" si="3"/>
        <v>NA</v>
      </c>
      <c r="U49" t="str">
        <f t="shared" si="4"/>
        <v>NA</v>
      </c>
      <c r="V49" s="2" t="str">
        <f t="shared" si="5"/>
        <v>NA</v>
      </c>
      <c r="W49" s="2" t="s">
        <v>837</v>
      </c>
      <c r="X49" s="2" t="s">
        <v>837</v>
      </c>
      <c r="Y49" s="2" t="s">
        <v>837</v>
      </c>
      <c r="Z49" s="2" t="s">
        <v>837</v>
      </c>
      <c r="AA49" s="2" t="s">
        <v>837</v>
      </c>
    </row>
    <row r="50" spans="1:27">
      <c r="A50" t="s">
        <v>120</v>
      </c>
      <c r="B50" t="s">
        <v>121</v>
      </c>
      <c r="C50" t="s">
        <v>819</v>
      </c>
      <c r="D50" t="s">
        <v>848</v>
      </c>
      <c r="E50" t="b">
        <v>1</v>
      </c>
      <c r="F50" s="3">
        <v>31666667</v>
      </c>
      <c r="G50" s="5">
        <v>21.02</v>
      </c>
      <c r="H50" s="3">
        <f t="shared" si="0"/>
        <v>665633340.34000003</v>
      </c>
      <c r="I50" s="3">
        <v>60996096</v>
      </c>
      <c r="J50" s="3">
        <v>-14177037</v>
      </c>
      <c r="K50" s="3">
        <v>0</v>
      </c>
      <c r="L50" s="2">
        <v>0</v>
      </c>
      <c r="M50" s="3">
        <v>-42016893</v>
      </c>
      <c r="N50" s="3">
        <v>349690437</v>
      </c>
      <c r="O50" s="3">
        <v>5555015</v>
      </c>
      <c r="P50" s="5">
        <v>2.5097991144210008</v>
      </c>
      <c r="Q50" s="5">
        <v>0</v>
      </c>
      <c r="R50" s="5">
        <f t="shared" si="1"/>
        <v>-46.951513235099831</v>
      </c>
      <c r="S50" s="5">
        <f t="shared" si="2"/>
        <v>10.912720386891646</v>
      </c>
      <c r="T50">
        <f t="shared" si="3"/>
        <v>-15.842040970045073</v>
      </c>
      <c r="U50">
        <f t="shared" si="4"/>
        <v>1.903493118229024</v>
      </c>
      <c r="V50" s="2">
        <f t="shared" si="5"/>
        <v>0</v>
      </c>
      <c r="W50" s="2">
        <v>2.1429</v>
      </c>
      <c r="X50" s="2">
        <v>-5.1999999999999998E-2</v>
      </c>
      <c r="Y50" s="2">
        <v>2.1825999999999999</v>
      </c>
      <c r="Z50" s="2">
        <v>-2.7900000000000001E-2</v>
      </c>
      <c r="AA50" s="2">
        <v>-1</v>
      </c>
    </row>
    <row r="51" spans="1:27">
      <c r="A51" t="s">
        <v>122</v>
      </c>
      <c r="B51" t="s">
        <v>123</v>
      </c>
      <c r="C51" t="s">
        <v>839</v>
      </c>
      <c r="D51" t="s">
        <v>840</v>
      </c>
      <c r="E51" t="b">
        <v>1</v>
      </c>
      <c r="F51" s="3">
        <v>23151100</v>
      </c>
      <c r="G51" s="5">
        <v>33.25</v>
      </c>
      <c r="H51" s="3">
        <f t="shared" si="0"/>
        <v>769774075</v>
      </c>
      <c r="I51" s="3">
        <v>164161335</v>
      </c>
      <c r="J51" s="3">
        <v>24311108</v>
      </c>
      <c r="K51" s="3">
        <v>-76701</v>
      </c>
      <c r="L51" s="2">
        <v>3.154977551825281E-3</v>
      </c>
      <c r="M51" s="3">
        <v>-39318070</v>
      </c>
      <c r="N51" s="3">
        <v>251096633</v>
      </c>
      <c r="O51" s="3">
        <v>11068576</v>
      </c>
      <c r="P51" s="5">
        <v>-1.1854391996845504</v>
      </c>
      <c r="Q51" s="5">
        <v>16.00819460893857</v>
      </c>
      <c r="R51" s="5">
        <f t="shared" si="1"/>
        <v>31.663471488012803</v>
      </c>
      <c r="S51" s="5">
        <f t="shared" si="2"/>
        <v>4.6891314267150666</v>
      </c>
      <c r="T51">
        <f t="shared" si="3"/>
        <v>-19.578124638366024</v>
      </c>
      <c r="U51">
        <f t="shared" si="4"/>
        <v>3.0656487337287395</v>
      </c>
      <c r="V51" s="2">
        <f t="shared" si="5"/>
        <v>9.9640923864576761E-5</v>
      </c>
      <c r="W51" s="2">
        <v>-0.34060000000000001</v>
      </c>
      <c r="X51" s="2">
        <v>0.1968</v>
      </c>
      <c r="Y51" s="2">
        <v>0.1038</v>
      </c>
      <c r="Z51" s="2">
        <v>3.3399999999999999E-2</v>
      </c>
      <c r="AA51" s="2">
        <v>40.578699999999998</v>
      </c>
    </row>
    <row r="52" spans="1:27">
      <c r="A52" t="s">
        <v>124</v>
      </c>
      <c r="B52" t="s">
        <v>125</v>
      </c>
      <c r="C52" t="s">
        <v>823</v>
      </c>
      <c r="D52" t="s">
        <v>829</v>
      </c>
      <c r="E52" t="b">
        <v>1</v>
      </c>
      <c r="F52" s="3">
        <v>6672910</v>
      </c>
      <c r="G52" s="5">
        <v>120</v>
      </c>
      <c r="H52" s="3">
        <f t="shared" si="0"/>
        <v>800749200</v>
      </c>
      <c r="I52" s="3">
        <v>41579000</v>
      </c>
      <c r="J52" s="3">
        <v>26575000</v>
      </c>
      <c r="K52" s="3">
        <v>0</v>
      </c>
      <c r="L52" s="2">
        <v>0</v>
      </c>
      <c r="M52" s="3">
        <v>-45068000</v>
      </c>
      <c r="N52" s="3">
        <v>-428079000</v>
      </c>
      <c r="O52" s="3">
        <v>110745000</v>
      </c>
      <c r="P52" s="5">
        <v>-0.84950416831250908</v>
      </c>
      <c r="Q52" s="5">
        <v>0</v>
      </c>
      <c r="R52" s="5">
        <f t="shared" si="1"/>
        <v>30.131672624647226</v>
      </c>
      <c r="S52" s="5">
        <f t="shared" si="2"/>
        <v>19.258500685442172</v>
      </c>
      <c r="T52">
        <f t="shared" si="3"/>
        <v>-17.767577882311173</v>
      </c>
      <c r="U52">
        <f t="shared" si="4"/>
        <v>-1.8705640781257664</v>
      </c>
      <c r="V52" s="2">
        <f t="shared" si="5"/>
        <v>0</v>
      </c>
      <c r="W52" s="2">
        <v>1.0629999999999999</v>
      </c>
      <c r="X52" s="2">
        <v>-0.57930000000000004</v>
      </c>
      <c r="Y52" s="2">
        <v>1.0629999999999999</v>
      </c>
      <c r="Z52" s="2">
        <v>0.35620000000000002</v>
      </c>
      <c r="AA52" s="2">
        <v>0</v>
      </c>
    </row>
    <row r="53" spans="1:27">
      <c r="A53" t="s">
        <v>126</v>
      </c>
      <c r="B53" t="s">
        <v>127</v>
      </c>
      <c r="C53" t="s">
        <v>823</v>
      </c>
      <c r="D53" t="s">
        <v>824</v>
      </c>
      <c r="E53" t="b">
        <v>1</v>
      </c>
      <c r="F53" s="3">
        <v>59000000</v>
      </c>
      <c r="G53" s="5">
        <v>31.9</v>
      </c>
      <c r="H53" s="3">
        <f t="shared" si="0"/>
        <v>1882100000</v>
      </c>
      <c r="I53" s="3">
        <v>235210599</v>
      </c>
      <c r="J53" s="3">
        <v>322808511</v>
      </c>
      <c r="K53" s="3">
        <v>-59000000</v>
      </c>
      <c r="L53" s="2">
        <v>0.18277089354685569</v>
      </c>
      <c r="M53" s="3">
        <v>82269485</v>
      </c>
      <c r="N53" s="3">
        <v>1219739155</v>
      </c>
      <c r="O53" s="3">
        <v>101522356</v>
      </c>
      <c r="P53" s="5">
        <v>0.29281051178574968</v>
      </c>
      <c r="Q53" s="5">
        <v>49.605884427123492</v>
      </c>
      <c r="R53" s="5">
        <f t="shared" si="1"/>
        <v>5.8303915041446972</v>
      </c>
      <c r="S53" s="5">
        <f t="shared" si="2"/>
        <v>8.0017652605867475</v>
      </c>
      <c r="T53">
        <f t="shared" si="3"/>
        <v>22.877255157243297</v>
      </c>
      <c r="U53">
        <f t="shared" si="4"/>
        <v>1.543034830262541</v>
      </c>
      <c r="V53" s="2">
        <f t="shared" si="5"/>
        <v>3.1347962382445138E-2</v>
      </c>
      <c r="W53" s="2">
        <v>0.50900000000000001</v>
      </c>
      <c r="X53" s="2">
        <v>0.5524</v>
      </c>
      <c r="Y53" s="2">
        <v>0.4849</v>
      </c>
      <c r="Z53" s="2">
        <v>0.56430000000000002</v>
      </c>
      <c r="AA53" s="2">
        <v>-0.18640000000000001</v>
      </c>
    </row>
    <row r="54" spans="1:27">
      <c r="A54" t="s">
        <v>128</v>
      </c>
      <c r="B54" t="s">
        <v>129</v>
      </c>
      <c r="C54" t="s">
        <v>817</v>
      </c>
      <c r="D54" t="s">
        <v>825</v>
      </c>
      <c r="E54" t="b">
        <v>1</v>
      </c>
      <c r="F54" s="3">
        <v>13500000</v>
      </c>
      <c r="G54" s="5">
        <v>26.65</v>
      </c>
      <c r="H54" s="3">
        <f t="shared" si="0"/>
        <v>359775000</v>
      </c>
      <c r="I54" s="3">
        <v>129712340</v>
      </c>
      <c r="J54" s="3">
        <v>-72680530</v>
      </c>
      <c r="K54" s="3">
        <v>0</v>
      </c>
      <c r="L54" s="2">
        <v>0</v>
      </c>
      <c r="M54" s="3">
        <v>-31709123</v>
      </c>
      <c r="N54" s="3">
        <v>80028490</v>
      </c>
      <c r="O54" s="3">
        <v>29610071</v>
      </c>
      <c r="P54" s="5">
        <v>0.39963474185652414</v>
      </c>
      <c r="Q54" s="5">
        <v>0</v>
      </c>
      <c r="R54" s="5">
        <f t="shared" si="1"/>
        <v>-4.9500877332622641</v>
      </c>
      <c r="S54" s="5">
        <f t="shared" si="2"/>
        <v>2.7736374195392668</v>
      </c>
      <c r="T54">
        <f t="shared" si="3"/>
        <v>-11.346103769568145</v>
      </c>
      <c r="U54">
        <f t="shared" si="4"/>
        <v>4.4955865092543918</v>
      </c>
      <c r="V54" s="2">
        <f t="shared" si="5"/>
        <v>0</v>
      </c>
      <c r="W54" s="2">
        <v>-0.95789999999999997</v>
      </c>
      <c r="X54" s="2">
        <v>-2.8299999999999999E-2</v>
      </c>
      <c r="Y54" s="2">
        <v>-0.95140000000000002</v>
      </c>
      <c r="Z54" s="2">
        <v>-0.12909999999999999</v>
      </c>
      <c r="AA54" s="2">
        <v>0</v>
      </c>
    </row>
    <row r="55" spans="1:27">
      <c r="A55" t="s">
        <v>130</v>
      </c>
      <c r="B55" t="s">
        <v>131</v>
      </c>
      <c r="C55" t="s">
        <v>813</v>
      </c>
      <c r="D55" t="s">
        <v>849</v>
      </c>
      <c r="E55" t="b">
        <v>1</v>
      </c>
      <c r="F55" s="3">
        <v>100636000</v>
      </c>
      <c r="G55" s="5">
        <v>17.22</v>
      </c>
      <c r="H55" s="3">
        <f t="shared" si="0"/>
        <v>1732951920</v>
      </c>
      <c r="I55" s="3">
        <v>302980382</v>
      </c>
      <c r="J55" s="3">
        <v>-210380450</v>
      </c>
      <c r="K55" s="3">
        <v>0</v>
      </c>
      <c r="L55" s="2">
        <v>0</v>
      </c>
      <c r="M55" s="3">
        <v>-263870825</v>
      </c>
      <c r="N55" s="3">
        <v>560049087</v>
      </c>
      <c r="O55" s="3">
        <v>3422992</v>
      </c>
      <c r="P55" s="5">
        <v>1.1633949752673225</v>
      </c>
      <c r="Q55" s="5">
        <v>0</v>
      </c>
      <c r="R55" s="5">
        <f t="shared" si="1"/>
        <v>-8.2372288869997181</v>
      </c>
      <c r="S55" s="5">
        <f t="shared" si="2"/>
        <v>5.7196835932433405</v>
      </c>
      <c r="T55">
        <f t="shared" si="3"/>
        <v>-6.5674252543834655</v>
      </c>
      <c r="U55">
        <f t="shared" si="4"/>
        <v>3.0942857692757921</v>
      </c>
      <c r="V55" s="2">
        <f t="shared" si="5"/>
        <v>0</v>
      </c>
      <c r="W55" s="2">
        <v>-3.8727</v>
      </c>
      <c r="X55" s="2">
        <v>0.25190000000000001</v>
      </c>
      <c r="Y55" s="2">
        <v>-3.8452999999999999</v>
      </c>
      <c r="Z55" s="2">
        <v>-3.351</v>
      </c>
      <c r="AA55" s="2">
        <v>0</v>
      </c>
    </row>
    <row r="56" spans="1:27">
      <c r="A56" t="s">
        <v>132</v>
      </c>
      <c r="B56" t="s">
        <v>133</v>
      </c>
      <c r="C56" t="s">
        <v>817</v>
      </c>
      <c r="D56" t="s">
        <v>818</v>
      </c>
      <c r="E56" t="b">
        <v>1</v>
      </c>
      <c r="F56" s="3">
        <v>32900000</v>
      </c>
      <c r="G56" s="5">
        <v>46.35</v>
      </c>
      <c r="H56" s="3">
        <f t="shared" si="0"/>
        <v>1524915000</v>
      </c>
      <c r="I56" s="3">
        <v>141422142</v>
      </c>
      <c r="J56" s="3">
        <v>100963094</v>
      </c>
      <c r="K56" s="3">
        <v>-36275695</v>
      </c>
      <c r="L56" s="2">
        <v>0.3592965861367125</v>
      </c>
      <c r="M56" s="3">
        <v>40192939</v>
      </c>
      <c r="N56" s="3">
        <v>760251590</v>
      </c>
      <c r="O56" s="3">
        <v>17011006</v>
      </c>
      <c r="P56" s="5">
        <v>0.777635359921098</v>
      </c>
      <c r="Q56" s="5">
        <v>39.944349698615198</v>
      </c>
      <c r="R56" s="5">
        <f t="shared" si="1"/>
        <v>15.103687293893747</v>
      </c>
      <c r="S56" s="5">
        <f t="shared" si="2"/>
        <v>10.782717461598057</v>
      </c>
      <c r="T56">
        <f t="shared" si="3"/>
        <v>37.939872971220147</v>
      </c>
      <c r="U56">
        <f t="shared" si="4"/>
        <v>2.0058031052588787</v>
      </c>
      <c r="V56" s="2">
        <f t="shared" si="5"/>
        <v>2.3788666909303143E-2</v>
      </c>
      <c r="W56" s="2">
        <v>-0.53939999999999999</v>
      </c>
      <c r="X56" s="2">
        <v>0.37040000000000001</v>
      </c>
      <c r="Y56" s="2">
        <v>-0.54110000000000003</v>
      </c>
      <c r="Z56" s="2">
        <v>9.2515000000000001</v>
      </c>
      <c r="AA56" s="2">
        <v>-8.0000000000000004E-4</v>
      </c>
    </row>
    <row r="57" spans="1:27">
      <c r="A57" t="s">
        <v>134</v>
      </c>
      <c r="B57" t="s">
        <v>135</v>
      </c>
      <c r="C57" t="s">
        <v>823</v>
      </c>
      <c r="D57" t="s">
        <v>828</v>
      </c>
      <c r="E57" t="b">
        <v>1</v>
      </c>
      <c r="F57" s="3">
        <v>44332412</v>
      </c>
      <c r="G57" s="5">
        <v>23.94</v>
      </c>
      <c r="H57" s="3">
        <f t="shared" si="0"/>
        <v>1061317943.2800001</v>
      </c>
      <c r="I57" s="3">
        <v>806932000</v>
      </c>
      <c r="J57" s="3">
        <v>459936001</v>
      </c>
      <c r="K57" s="3">
        <v>0</v>
      </c>
      <c r="L57" s="2">
        <v>0</v>
      </c>
      <c r="M57" s="3">
        <v>-21959000</v>
      </c>
      <c r="N57" s="3">
        <v>972427000</v>
      </c>
      <c r="O57" s="3">
        <v>271003000</v>
      </c>
      <c r="P57" s="5">
        <v>-2.8797614768235669E-2</v>
      </c>
      <c r="Q57" s="5">
        <v>70.298269488439573</v>
      </c>
      <c r="R57" s="5">
        <f t="shared" si="1"/>
        <v>2.3075339633611329</v>
      </c>
      <c r="S57" s="5">
        <f t="shared" si="2"/>
        <v>1.3152507810819252</v>
      </c>
      <c r="T57">
        <f t="shared" si="3"/>
        <v>-48.331797590054194</v>
      </c>
      <c r="U57">
        <f t="shared" si="4"/>
        <v>1.0914114306575198</v>
      </c>
      <c r="V57" s="2">
        <f t="shared" si="5"/>
        <v>0</v>
      </c>
      <c r="W57" s="2">
        <v>-33.117600000000003</v>
      </c>
      <c r="X57" s="2">
        <v>0.41299999999999998</v>
      </c>
      <c r="Y57" s="2">
        <v>-33.523800000000001</v>
      </c>
      <c r="Z57" s="2">
        <v>0.48720000000000002</v>
      </c>
      <c r="AA57" s="2">
        <v>0</v>
      </c>
    </row>
    <row r="58" spans="1:27">
      <c r="A58" t="s">
        <v>136</v>
      </c>
      <c r="B58" t="s">
        <v>137</v>
      </c>
      <c r="C58" t="s">
        <v>850</v>
      </c>
      <c r="D58" t="s">
        <v>851</v>
      </c>
      <c r="E58" t="b">
        <v>1</v>
      </c>
      <c r="F58" s="3">
        <v>69200000</v>
      </c>
      <c r="G58" s="5">
        <v>34.700000000000003</v>
      </c>
      <c r="H58" s="3">
        <f t="shared" si="0"/>
        <v>2401240000</v>
      </c>
      <c r="I58" s="3">
        <v>1372552000</v>
      </c>
      <c r="J58" s="3">
        <v>-66732000</v>
      </c>
      <c r="K58" s="3">
        <v>0</v>
      </c>
      <c r="L58" s="2">
        <v>0</v>
      </c>
      <c r="M58" s="3">
        <v>-57317000</v>
      </c>
      <c r="N58" s="3">
        <v>4960247000</v>
      </c>
      <c r="O58" s="3">
        <v>36628000</v>
      </c>
      <c r="P58" s="5">
        <v>-8.5077735164336676</v>
      </c>
      <c r="Q58" s="5">
        <v>0</v>
      </c>
      <c r="R58" s="5">
        <f t="shared" si="1"/>
        <v>-35.983336330396213</v>
      </c>
      <c r="S58" s="5">
        <f t="shared" si="2"/>
        <v>1.7494710582914164</v>
      </c>
      <c r="T58">
        <f t="shared" si="3"/>
        <v>-41.894027949822913</v>
      </c>
      <c r="U58">
        <f t="shared" si="4"/>
        <v>0.48409686049908401</v>
      </c>
      <c r="V58" s="2">
        <f t="shared" si="5"/>
        <v>0</v>
      </c>
      <c r="W58" s="2">
        <v>-1.4653</v>
      </c>
      <c r="X58" s="2">
        <v>-0.26919999999999999</v>
      </c>
      <c r="Y58" s="2">
        <v>-1.4836</v>
      </c>
      <c r="Z58" s="2">
        <v>-0.42880000000000001</v>
      </c>
      <c r="AA58" s="2">
        <v>-1</v>
      </c>
    </row>
    <row r="59" spans="1:27">
      <c r="A59" t="s">
        <v>138</v>
      </c>
      <c r="B59" t="s">
        <v>139</v>
      </c>
      <c r="C59" t="s">
        <v>817</v>
      </c>
      <c r="D59" t="s">
        <v>818</v>
      </c>
      <c r="E59" t="b">
        <v>1</v>
      </c>
      <c r="F59" s="3">
        <v>11500000</v>
      </c>
      <c r="G59" s="5">
        <v>38.200000000000003</v>
      </c>
      <c r="H59" s="3">
        <f t="shared" si="0"/>
        <v>439300000.00000006</v>
      </c>
      <c r="I59" s="3">
        <v>234333116</v>
      </c>
      <c r="J59" s="3">
        <v>10518411</v>
      </c>
      <c r="K59" s="3">
        <v>0</v>
      </c>
      <c r="L59" s="2">
        <v>0</v>
      </c>
      <c r="M59" s="3">
        <v>19050909</v>
      </c>
      <c r="N59" s="3">
        <v>147142720</v>
      </c>
      <c r="O59" s="3">
        <v>65360839</v>
      </c>
      <c r="P59" s="5">
        <v>1.9032191260834772</v>
      </c>
      <c r="Q59" s="5">
        <v>18.776510102206466</v>
      </c>
      <c r="R59" s="5">
        <f t="shared" si="1"/>
        <v>41.764863533094498</v>
      </c>
      <c r="S59" s="5">
        <f t="shared" si="2"/>
        <v>1.8746816817815886</v>
      </c>
      <c r="T59">
        <f t="shared" si="3"/>
        <v>23.059267145730423</v>
      </c>
      <c r="U59">
        <f t="shared" si="4"/>
        <v>2.9855367632187311</v>
      </c>
      <c r="V59" s="2">
        <f t="shared" si="5"/>
        <v>0</v>
      </c>
      <c r="W59" s="2">
        <v>0.2235</v>
      </c>
      <c r="X59" s="2">
        <v>-8.6800000000000002E-2</v>
      </c>
      <c r="Y59" s="2">
        <v>0.22409999999999999</v>
      </c>
      <c r="Z59" s="2">
        <v>0.12740000000000001</v>
      </c>
      <c r="AA59" s="2">
        <v>0</v>
      </c>
    </row>
    <row r="60" spans="1:27">
      <c r="A60" t="s">
        <v>140</v>
      </c>
      <c r="B60" t="s">
        <v>141</v>
      </c>
      <c r="C60" t="s">
        <v>823</v>
      </c>
      <c r="D60" t="s">
        <v>852</v>
      </c>
      <c r="E60" t="b">
        <v>1</v>
      </c>
      <c r="F60" s="3">
        <v>81335498</v>
      </c>
      <c r="G60" s="5">
        <v>29.35</v>
      </c>
      <c r="H60" s="3">
        <f t="shared" si="0"/>
        <v>2387196866.3000002</v>
      </c>
      <c r="I60" s="3">
        <v>1218594711</v>
      </c>
      <c r="J60" s="3">
        <v>-13181857</v>
      </c>
      <c r="K60" s="3">
        <v>-32534199</v>
      </c>
      <c r="L60" s="2">
        <v>-2.4681043801339979</v>
      </c>
      <c r="M60" s="3">
        <v>-118260584</v>
      </c>
      <c r="N60" s="3">
        <v>2434866704</v>
      </c>
      <c r="O60" s="3">
        <v>1413887121</v>
      </c>
      <c r="P60" s="5">
        <v>3.6721142319244247</v>
      </c>
      <c r="Q60" s="5">
        <v>0</v>
      </c>
      <c r="R60" s="5">
        <f t="shared" si="1"/>
        <v>-181.09716000560468</v>
      </c>
      <c r="S60" s="5">
        <f t="shared" si="2"/>
        <v>1.9589752398818676</v>
      </c>
      <c r="T60">
        <f t="shared" si="3"/>
        <v>-20.185904597765223</v>
      </c>
      <c r="U60">
        <f t="shared" si="4"/>
        <v>0.98042199286651388</v>
      </c>
      <c r="V60" s="2">
        <f t="shared" si="5"/>
        <v>1.3628620018434378E-2</v>
      </c>
      <c r="W60" s="2">
        <v>-1</v>
      </c>
      <c r="X60" s="2">
        <v>-0.1762</v>
      </c>
      <c r="Y60" s="2">
        <v>-1.0104</v>
      </c>
      <c r="Z60" s="2">
        <v>0.1918</v>
      </c>
      <c r="AA60" s="2">
        <v>-1</v>
      </c>
    </row>
    <row r="61" spans="1:27">
      <c r="A61" t="s">
        <v>142</v>
      </c>
      <c r="B61" t="s">
        <v>143</v>
      </c>
      <c r="C61" t="s">
        <v>819</v>
      </c>
      <c r="D61" t="s">
        <v>830</v>
      </c>
      <c r="E61" t="b">
        <v>1</v>
      </c>
      <c r="F61" s="3">
        <v>150000000</v>
      </c>
      <c r="G61" s="5">
        <v>10.98</v>
      </c>
      <c r="H61" s="3">
        <f t="shared" si="0"/>
        <v>1647000000</v>
      </c>
      <c r="I61" s="3">
        <v>1272953000</v>
      </c>
      <c r="J61" s="3">
        <v>196413000</v>
      </c>
      <c r="K61" s="3">
        <v>0</v>
      </c>
      <c r="L61" s="2">
        <v>0</v>
      </c>
      <c r="M61" s="3">
        <v>-208130000</v>
      </c>
      <c r="N61" s="3">
        <v>388840000</v>
      </c>
      <c r="O61" s="3">
        <v>432888000</v>
      </c>
      <c r="P61" s="5">
        <v>0.55991684865754965</v>
      </c>
      <c r="Q61" s="5">
        <v>123.2313282306898</v>
      </c>
      <c r="R61" s="5">
        <f t="shared" si="1"/>
        <v>8.38539200562081</v>
      </c>
      <c r="S61" s="5">
        <f t="shared" si="2"/>
        <v>1.2938419564587225</v>
      </c>
      <c r="T61">
        <f t="shared" si="3"/>
        <v>-7.9133234036419546</v>
      </c>
      <c r="U61">
        <f t="shared" si="4"/>
        <v>4.2356753420429998</v>
      </c>
      <c r="V61" s="2">
        <f t="shared" si="5"/>
        <v>0</v>
      </c>
      <c r="W61" s="2">
        <v>0.90920000000000001</v>
      </c>
      <c r="X61" s="2">
        <v>5.7200000000000001E-2</v>
      </c>
      <c r="Y61" s="2">
        <v>0.27310000000000001</v>
      </c>
      <c r="Z61" s="2">
        <v>0.25950000000000001</v>
      </c>
      <c r="AA61" s="2">
        <v>0</v>
      </c>
    </row>
    <row r="62" spans="1:27">
      <c r="A62" t="s">
        <v>144</v>
      </c>
      <c r="B62" t="s">
        <v>145</v>
      </c>
      <c r="C62" t="s">
        <v>819</v>
      </c>
      <c r="D62" t="s">
        <v>821</v>
      </c>
      <c r="E62" t="b">
        <v>1</v>
      </c>
      <c r="F62" s="3">
        <v>23520000</v>
      </c>
      <c r="G62" s="5">
        <v>28</v>
      </c>
      <c r="H62" s="3">
        <f t="shared" si="0"/>
        <v>658560000</v>
      </c>
      <c r="I62" s="3">
        <v>383777000</v>
      </c>
      <c r="J62" s="3">
        <v>-82250000</v>
      </c>
      <c r="K62" s="3">
        <v>0</v>
      </c>
      <c r="L62" s="2">
        <v>0</v>
      </c>
      <c r="M62" s="3">
        <v>-71005000</v>
      </c>
      <c r="N62" s="3">
        <v>200275000</v>
      </c>
      <c r="O62" s="3">
        <v>538159000</v>
      </c>
      <c r="P62" s="5">
        <v>0.4710172702681984</v>
      </c>
      <c r="Q62" s="5">
        <v>0</v>
      </c>
      <c r="R62" s="5">
        <f t="shared" si="1"/>
        <v>-8.0068085106382973</v>
      </c>
      <c r="S62" s="5">
        <f t="shared" si="2"/>
        <v>1.7159965292344252</v>
      </c>
      <c r="T62">
        <f t="shared" si="3"/>
        <v>-9.2748398000140835</v>
      </c>
      <c r="U62">
        <f t="shared" si="4"/>
        <v>3.2882786169017599</v>
      </c>
      <c r="V62" s="2">
        <f t="shared" si="5"/>
        <v>0</v>
      </c>
      <c r="W62" s="2">
        <v>-5.1273999999999997</v>
      </c>
      <c r="X62" s="2">
        <v>-0.2286</v>
      </c>
      <c r="Y62" s="2">
        <v>-5.1181999999999999</v>
      </c>
      <c r="Z62" s="2">
        <v>-1.353</v>
      </c>
      <c r="AA62" s="2">
        <v>0</v>
      </c>
    </row>
    <row r="63" spans="1:27">
      <c r="A63" t="s">
        <v>146</v>
      </c>
      <c r="B63" t="s">
        <v>147</v>
      </c>
      <c r="C63" t="s">
        <v>819</v>
      </c>
      <c r="D63" t="s">
        <v>830</v>
      </c>
      <c r="E63" t="b">
        <v>1</v>
      </c>
      <c r="F63" s="3">
        <v>35400000</v>
      </c>
      <c r="G63" s="5">
        <v>15.44</v>
      </c>
      <c r="H63" s="3">
        <f t="shared" si="0"/>
        <v>546576000</v>
      </c>
      <c r="I63" s="3">
        <v>241497352</v>
      </c>
      <c r="J63" s="3">
        <v>-41168049</v>
      </c>
      <c r="K63" s="3">
        <v>0</v>
      </c>
      <c r="L63" s="2">
        <v>0</v>
      </c>
      <c r="M63" s="3">
        <v>-33221300</v>
      </c>
      <c r="N63" s="3">
        <v>256164843</v>
      </c>
      <c r="O63" s="3">
        <v>42463411</v>
      </c>
      <c r="P63" s="5">
        <v>0.24485788183362131</v>
      </c>
      <c r="Q63" s="5">
        <v>0</v>
      </c>
      <c r="R63" s="5">
        <f t="shared" si="1"/>
        <v>-13.276703979826685</v>
      </c>
      <c r="S63" s="5">
        <f t="shared" si="2"/>
        <v>2.2632794747993756</v>
      </c>
      <c r="T63">
        <f t="shared" si="3"/>
        <v>-16.45257711167233</v>
      </c>
      <c r="U63">
        <f t="shared" si="4"/>
        <v>2.1336885795838891</v>
      </c>
      <c r="V63" s="2">
        <f t="shared" si="5"/>
        <v>0</v>
      </c>
      <c r="W63" s="2">
        <v>0.19089999999999999</v>
      </c>
      <c r="X63" s="2">
        <v>-0.1099</v>
      </c>
      <c r="Y63" s="2">
        <v>0.193</v>
      </c>
      <c r="Z63" s="2">
        <v>7.5395000000000003</v>
      </c>
      <c r="AA63" s="2">
        <v>0</v>
      </c>
    </row>
    <row r="64" spans="1:27">
      <c r="A64" t="s">
        <v>148</v>
      </c>
      <c r="B64" t="s">
        <v>149</v>
      </c>
      <c r="C64" t="s">
        <v>850</v>
      </c>
      <c r="D64" t="s">
        <v>853</v>
      </c>
      <c r="E64" t="b">
        <v>1</v>
      </c>
      <c r="F64" s="3">
        <v>241854700000</v>
      </c>
      <c r="G64" s="5">
        <v>25.7</v>
      </c>
      <c r="H64" s="3">
        <f t="shared" si="0"/>
        <v>6215665790000</v>
      </c>
      <c r="I64" s="3">
        <v>1801674000000</v>
      </c>
      <c r="J64" s="3">
        <v>393891000000</v>
      </c>
      <c r="K64" s="3">
        <v>-465918000000</v>
      </c>
      <c r="L64" s="2">
        <v>1.1828602329070732</v>
      </c>
      <c r="M64" s="3">
        <v>319998000000</v>
      </c>
      <c r="N64" s="3">
        <v>1651355000000</v>
      </c>
      <c r="O64" s="3">
        <v>319290000000</v>
      </c>
      <c r="P64" s="5">
        <v>0.65074359662919912</v>
      </c>
      <c r="Q64" s="5">
        <v>14.730208446288248</v>
      </c>
      <c r="R64" s="5">
        <f t="shared" si="1"/>
        <v>15.780167076678573</v>
      </c>
      <c r="S64" s="5">
        <f t="shared" si="2"/>
        <v>3.4499392176387071</v>
      </c>
      <c r="T64">
        <f t="shared" si="3"/>
        <v>19.424076994231214</v>
      </c>
      <c r="U64">
        <f t="shared" si="4"/>
        <v>3.7639791504552322</v>
      </c>
      <c r="V64" s="2">
        <f t="shared" si="5"/>
        <v>7.4958663438691744E-2</v>
      </c>
      <c r="W64" s="2">
        <v>-0.13900000000000001</v>
      </c>
      <c r="X64" s="2">
        <v>-2.9499999999999998E-2</v>
      </c>
      <c r="Y64" s="2">
        <v>-0.13</v>
      </c>
      <c r="Z64" s="2">
        <v>-0.16900000000000001</v>
      </c>
      <c r="AA64" s="2">
        <v>0.2596</v>
      </c>
    </row>
    <row r="65" spans="1:27">
      <c r="A65" t="s">
        <v>150</v>
      </c>
      <c r="B65" t="s">
        <v>151</v>
      </c>
      <c r="C65" t="s">
        <v>850</v>
      </c>
      <c r="D65" t="s">
        <v>854</v>
      </c>
      <c r="E65" t="b">
        <v>1</v>
      </c>
      <c r="F65" s="3">
        <v>168255050</v>
      </c>
      <c r="G65" s="5">
        <v>102.8</v>
      </c>
      <c r="H65" s="3">
        <f t="shared" si="0"/>
        <v>17296619140</v>
      </c>
      <c r="I65" s="3">
        <v>10035854000</v>
      </c>
      <c r="J65" s="3">
        <v>972028000</v>
      </c>
      <c r="K65" s="3">
        <v>-1446993000</v>
      </c>
      <c r="L65" s="2">
        <v>1.4886330434925743</v>
      </c>
      <c r="M65" s="3">
        <v>1588538000</v>
      </c>
      <c r="N65" s="3">
        <v>4397459000</v>
      </c>
      <c r="O65" s="3">
        <v>1070825000</v>
      </c>
      <c r="P65" s="5">
        <v>1.8359510878755856</v>
      </c>
      <c r="Q65" s="5">
        <v>58.285908106465229</v>
      </c>
      <c r="R65" s="5">
        <f t="shared" si="1"/>
        <v>17.794363063615453</v>
      </c>
      <c r="S65" s="5">
        <f t="shared" si="2"/>
        <v>1.7234825397021518</v>
      </c>
      <c r="T65">
        <f t="shared" si="3"/>
        <v>10.888388656739719</v>
      </c>
      <c r="U65">
        <f t="shared" si="4"/>
        <v>3.9333212975948157</v>
      </c>
      <c r="V65" s="2">
        <f t="shared" si="5"/>
        <v>8.3657562688288459E-2</v>
      </c>
      <c r="W65" s="2">
        <v>-1</v>
      </c>
      <c r="X65" s="2">
        <v>5.7700000000000001E-2</v>
      </c>
      <c r="Y65" s="2">
        <v>-0.35610000000000003</v>
      </c>
      <c r="Z65" s="2">
        <v>-0.28129999999999999</v>
      </c>
      <c r="AA65" s="2">
        <v>-0.1404</v>
      </c>
    </row>
    <row r="66" spans="1:27">
      <c r="A66" t="s">
        <v>152</v>
      </c>
      <c r="B66" t="s">
        <v>153</v>
      </c>
      <c r="C66" t="s">
        <v>823</v>
      </c>
      <c r="D66" t="s">
        <v>824</v>
      </c>
      <c r="E66" t="b">
        <v>1</v>
      </c>
      <c r="F66" s="3">
        <v>843200000</v>
      </c>
      <c r="G66" s="5">
        <v>8.75</v>
      </c>
      <c r="H66" s="3">
        <f t="shared" ref="H66:H129" si="6">G66*F66</f>
        <v>7378000000</v>
      </c>
      <c r="I66" s="3">
        <v>6375280000</v>
      </c>
      <c r="J66" s="3">
        <v>291237000</v>
      </c>
      <c r="K66" s="3">
        <v>0</v>
      </c>
      <c r="L66" s="2">
        <v>0.14490603872447524</v>
      </c>
      <c r="M66" s="3">
        <v>48041000</v>
      </c>
      <c r="N66" s="3">
        <v>2102515000</v>
      </c>
      <c r="O66" s="3">
        <v>1586601000</v>
      </c>
      <c r="P66" s="5">
        <v>0.73500565403666362</v>
      </c>
      <c r="Q66" s="5">
        <v>4.3917705218183727</v>
      </c>
      <c r="R66" s="5">
        <f t="shared" si="1"/>
        <v>25.333319598814711</v>
      </c>
      <c r="S66" s="5">
        <f t="shared" si="2"/>
        <v>1.1572825036704271</v>
      </c>
      <c r="T66">
        <f t="shared" si="3"/>
        <v>153.57715284860848</v>
      </c>
      <c r="U66">
        <f t="shared" si="4"/>
        <v>3.5091307315286691</v>
      </c>
      <c r="V66" s="2">
        <f t="shared" si="5"/>
        <v>0</v>
      </c>
      <c r="W66" s="2">
        <v>0.59089999999999998</v>
      </c>
      <c r="X66" s="2">
        <v>0.31319999999999998</v>
      </c>
      <c r="Y66" s="2">
        <v>0.59250000000000003</v>
      </c>
      <c r="Z66" s="2">
        <v>0.3034</v>
      </c>
      <c r="AA66" s="2">
        <v>-5.9999999999999995E-4</v>
      </c>
    </row>
    <row r="67" spans="1:27">
      <c r="A67" t="s">
        <v>154</v>
      </c>
      <c r="B67" t="s">
        <v>155</v>
      </c>
      <c r="C67" t="s">
        <v>823</v>
      </c>
      <c r="D67" t="s">
        <v>828</v>
      </c>
      <c r="E67" t="b">
        <v>1</v>
      </c>
      <c r="F67" s="3">
        <v>60000000</v>
      </c>
      <c r="G67" s="5">
        <v>30</v>
      </c>
      <c r="H67" s="3">
        <f t="shared" si="6"/>
        <v>1800000000</v>
      </c>
      <c r="I67" s="3">
        <v>5575016000</v>
      </c>
      <c r="J67" s="3">
        <v>-48190000</v>
      </c>
      <c r="K67" s="3">
        <v>0</v>
      </c>
      <c r="L67" s="2">
        <v>0</v>
      </c>
      <c r="M67" s="3">
        <v>337076000</v>
      </c>
      <c r="N67" s="3">
        <v>653227000</v>
      </c>
      <c r="O67" s="3">
        <v>2206160000</v>
      </c>
      <c r="P67" s="5">
        <v>-17.126027316619929</v>
      </c>
      <c r="Q67" s="5">
        <v>0</v>
      </c>
      <c r="R67" s="5">
        <f t="shared" ref="R67:R130" si="7">IFERROR(H67/J67,"NA")</f>
        <v>-37.35214774849554</v>
      </c>
      <c r="S67" s="5">
        <f t="shared" ref="S67:S130" si="8">IFERROR(H67/I67,"NA")</f>
        <v>0.32286902853731719</v>
      </c>
      <c r="T67">
        <f t="shared" ref="T67:T130" si="9">IFERROR(H67/M67,"NA")</f>
        <v>5.3400420083304656</v>
      </c>
      <c r="U67">
        <f t="shared" ref="U67:U130" si="10">IFERROR(H67/N67,"NA")</f>
        <v>2.7555505207225055</v>
      </c>
      <c r="V67" s="2">
        <f t="shared" ref="V67:V130" si="11">IFERROR(-K67/H67,"NA")</f>
        <v>0</v>
      </c>
      <c r="W67" s="2">
        <v>-0.75270000000000004</v>
      </c>
      <c r="X67" s="2">
        <v>0.19309999999999999</v>
      </c>
      <c r="Y67" s="2">
        <v>-0.75349999999999995</v>
      </c>
      <c r="Z67" s="2">
        <v>3.1899999999999998E-2</v>
      </c>
      <c r="AA67" s="2">
        <v>0</v>
      </c>
    </row>
    <row r="68" spans="1:27">
      <c r="A68" t="s">
        <v>156</v>
      </c>
      <c r="B68" t="s">
        <v>157</v>
      </c>
      <c r="C68" t="s">
        <v>819</v>
      </c>
      <c r="D68" t="s">
        <v>855</v>
      </c>
      <c r="E68" t="b">
        <v>1</v>
      </c>
      <c r="F68" s="3">
        <v>754800000</v>
      </c>
      <c r="G68" s="5">
        <v>15.36</v>
      </c>
      <c r="H68" s="3">
        <f t="shared" si="6"/>
        <v>11593728000</v>
      </c>
      <c r="I68" s="3">
        <v>0</v>
      </c>
      <c r="J68" s="3">
        <v>201243000</v>
      </c>
      <c r="K68" s="3">
        <v>-754296000</v>
      </c>
      <c r="L68" s="2">
        <v>3.7481850300383122</v>
      </c>
      <c r="M68" s="3">
        <v>779204000</v>
      </c>
      <c r="N68" s="3">
        <v>9834517000</v>
      </c>
      <c r="O68" s="3">
        <v>0</v>
      </c>
      <c r="P68" s="5">
        <v>7.0816767619895202</v>
      </c>
      <c r="Q68" s="5">
        <v>8.8408958967602906</v>
      </c>
      <c r="R68" s="5">
        <f t="shared" si="7"/>
        <v>57.610590182018754</v>
      </c>
      <c r="S68" s="5" t="str">
        <f t="shared" si="8"/>
        <v>NA</v>
      </c>
      <c r="T68">
        <f t="shared" si="9"/>
        <v>14.878937993131451</v>
      </c>
      <c r="U68">
        <f t="shared" si="10"/>
        <v>1.178881281104095</v>
      </c>
      <c r="V68" s="2">
        <f t="shared" si="11"/>
        <v>6.5060694886062531E-2</v>
      </c>
      <c r="W68" s="2">
        <v>0.8</v>
      </c>
      <c r="X68" s="2">
        <v>0</v>
      </c>
      <c r="Y68" s="2">
        <v>0.79359999999999997</v>
      </c>
      <c r="Z68" s="2">
        <v>1</v>
      </c>
      <c r="AA68" s="2">
        <v>0.98409999999999997</v>
      </c>
    </row>
    <row r="69" spans="1:27">
      <c r="A69" t="s">
        <v>158</v>
      </c>
      <c r="B69" t="s">
        <v>159</v>
      </c>
      <c r="C69" t="s">
        <v>839</v>
      </c>
      <c r="D69" t="s">
        <v>856</v>
      </c>
      <c r="E69" t="b">
        <v>1</v>
      </c>
      <c r="F69" s="3">
        <v>32000000</v>
      </c>
      <c r="G69" s="5">
        <v>300.8</v>
      </c>
      <c r="H69" s="3">
        <f t="shared" si="6"/>
        <v>9625600000</v>
      </c>
      <c r="I69" s="3">
        <v>2779677000</v>
      </c>
      <c r="J69" s="3">
        <v>418062000</v>
      </c>
      <c r="K69" s="3">
        <v>-98194000</v>
      </c>
      <c r="L69" s="2">
        <v>1.0964131496544609E-2</v>
      </c>
      <c r="M69" s="3">
        <v>640197000</v>
      </c>
      <c r="N69" s="3">
        <v>1901835000</v>
      </c>
      <c r="O69" s="3">
        <v>64033000</v>
      </c>
      <c r="P69" s="5">
        <v>1.6606814113495032</v>
      </c>
      <c r="Q69" s="5">
        <v>95.673655868025236</v>
      </c>
      <c r="R69" s="5">
        <f t="shared" si="7"/>
        <v>23.024336103257411</v>
      </c>
      <c r="S69" s="5">
        <f t="shared" si="8"/>
        <v>3.4628483813047342</v>
      </c>
      <c r="T69">
        <f t="shared" si="9"/>
        <v>15.035371924579465</v>
      </c>
      <c r="U69">
        <f t="shared" si="10"/>
        <v>5.061217192868992</v>
      </c>
      <c r="V69" s="2">
        <f t="shared" si="11"/>
        <v>1.0201338098404256E-2</v>
      </c>
      <c r="W69" s="2">
        <v>0.41449999999999998</v>
      </c>
      <c r="X69" s="2">
        <v>6.3200000000000006E-2</v>
      </c>
      <c r="Y69" s="2">
        <v>0.41470000000000001</v>
      </c>
      <c r="Z69" s="2">
        <v>0.21340000000000001</v>
      </c>
      <c r="AA69" s="2">
        <v>-0.33260000000000001</v>
      </c>
    </row>
    <row r="70" spans="1:27">
      <c r="A70" t="s">
        <v>160</v>
      </c>
      <c r="B70" t="s">
        <v>161</v>
      </c>
      <c r="C70" t="s">
        <v>839</v>
      </c>
      <c r="D70" t="s">
        <v>840</v>
      </c>
      <c r="E70" t="b">
        <v>1</v>
      </c>
      <c r="F70" s="3">
        <v>1000000000</v>
      </c>
      <c r="G70" s="5">
        <v>55</v>
      </c>
      <c r="H70" s="3">
        <f t="shared" si="6"/>
        <v>55000000000</v>
      </c>
      <c r="I70" s="3">
        <v>20979512000</v>
      </c>
      <c r="J70" s="3">
        <v>2313100000</v>
      </c>
      <c r="K70" s="3">
        <v>-986875000</v>
      </c>
      <c r="L70" s="2">
        <v>0.42664605940080408</v>
      </c>
      <c r="M70" s="3">
        <v>1046221000</v>
      </c>
      <c r="N70" s="3">
        <v>18791132000</v>
      </c>
      <c r="O70" s="3">
        <v>10667789000</v>
      </c>
      <c r="P70" s="5">
        <v>2.5657328760370888</v>
      </c>
      <c r="Q70" s="5">
        <v>31.646334920909101</v>
      </c>
      <c r="R70" s="5">
        <f t="shared" si="7"/>
        <v>23.777614456789589</v>
      </c>
      <c r="S70" s="5">
        <f t="shared" si="8"/>
        <v>2.6216053071205851</v>
      </c>
      <c r="T70">
        <f t="shared" si="9"/>
        <v>52.570154871676252</v>
      </c>
      <c r="U70">
        <f t="shared" si="10"/>
        <v>2.9269125457689298</v>
      </c>
      <c r="V70" s="2">
        <f t="shared" si="11"/>
        <v>1.7943181818181816E-2</v>
      </c>
      <c r="W70" s="2">
        <v>0.125</v>
      </c>
      <c r="X70" s="2">
        <v>7.17E-2</v>
      </c>
      <c r="Y70" s="2">
        <v>0.1288</v>
      </c>
      <c r="Z70" s="2">
        <v>0.12640000000000001</v>
      </c>
      <c r="AA70" s="2">
        <v>2.7000000000000001E-3</v>
      </c>
    </row>
    <row r="71" spans="1:27">
      <c r="A71" t="s">
        <v>162</v>
      </c>
      <c r="B71" t="s">
        <v>163</v>
      </c>
      <c r="C71" t="s">
        <v>839</v>
      </c>
      <c r="D71" t="s">
        <v>857</v>
      </c>
      <c r="E71" t="b">
        <v>1</v>
      </c>
      <c r="F71" s="3">
        <v>20000000</v>
      </c>
      <c r="G71" s="5">
        <v>119.6</v>
      </c>
      <c r="H71" s="3">
        <f t="shared" si="6"/>
        <v>2392000000</v>
      </c>
      <c r="I71" s="3">
        <v>2454823521</v>
      </c>
      <c r="J71" s="3">
        <v>95462530</v>
      </c>
      <c r="K71" s="3">
        <v>0</v>
      </c>
      <c r="L71" s="2">
        <v>0</v>
      </c>
      <c r="M71" s="3">
        <v>-112537617</v>
      </c>
      <c r="N71" s="3">
        <v>742806929</v>
      </c>
      <c r="O71" s="3">
        <v>1101025564</v>
      </c>
      <c r="P71" s="5">
        <v>1.7100734936000548</v>
      </c>
      <c r="Q71" s="5">
        <v>59.274359740042399</v>
      </c>
      <c r="R71" s="5">
        <f t="shared" si="7"/>
        <v>25.056951664700275</v>
      </c>
      <c r="S71" s="5">
        <f t="shared" si="8"/>
        <v>0.97440813139414273</v>
      </c>
      <c r="T71">
        <f t="shared" si="9"/>
        <v>-21.255115078543025</v>
      </c>
      <c r="U71">
        <f t="shared" si="10"/>
        <v>3.2202176724713887</v>
      </c>
      <c r="V71" s="2">
        <f t="shared" si="11"/>
        <v>0</v>
      </c>
      <c r="W71" s="2">
        <v>1.6E-2</v>
      </c>
      <c r="X71" s="2">
        <v>0.21199999999999999</v>
      </c>
      <c r="Y71" s="2">
        <v>1.44E-2</v>
      </c>
      <c r="Z71" s="2">
        <v>0.17749999999999999</v>
      </c>
      <c r="AA71" s="2">
        <v>5.8631000000000002</v>
      </c>
    </row>
    <row r="72" spans="1:27">
      <c r="A72" t="s">
        <v>164</v>
      </c>
      <c r="B72" t="s">
        <v>165</v>
      </c>
      <c r="C72" t="s">
        <v>839</v>
      </c>
      <c r="D72" t="s">
        <v>858</v>
      </c>
      <c r="E72" t="b">
        <v>1</v>
      </c>
      <c r="F72" s="3">
        <v>20000000</v>
      </c>
      <c r="G72" s="5">
        <v>58</v>
      </c>
      <c r="H72" s="3">
        <f t="shared" si="6"/>
        <v>1160000000</v>
      </c>
      <c r="I72" s="3">
        <v>228833166</v>
      </c>
      <c r="J72" s="3">
        <v>31386171</v>
      </c>
      <c r="K72" s="3">
        <v>-10000000</v>
      </c>
      <c r="L72" s="2">
        <v>0.3186116586186955</v>
      </c>
      <c r="M72" s="3">
        <v>16136813</v>
      </c>
      <c r="N72" s="3">
        <v>272142635</v>
      </c>
      <c r="O72" s="3">
        <v>8958806</v>
      </c>
      <c r="P72" s="5">
        <v>1.6881120745991878</v>
      </c>
      <c r="Q72" s="5">
        <v>21.91940314916576</v>
      </c>
      <c r="R72" s="5">
        <f t="shared" si="7"/>
        <v>36.958952399768677</v>
      </c>
      <c r="S72" s="5">
        <f t="shared" si="8"/>
        <v>5.0691952581733712</v>
      </c>
      <c r="T72">
        <f t="shared" si="9"/>
        <v>71.885322089312183</v>
      </c>
      <c r="U72">
        <f t="shared" si="10"/>
        <v>4.2624706709406261</v>
      </c>
      <c r="V72" s="2">
        <f t="shared" si="11"/>
        <v>8.6206896551724137E-3</v>
      </c>
      <c r="W72" s="2">
        <v>-0.11890000000000001</v>
      </c>
      <c r="X72" s="2">
        <v>-0.13039999999999999</v>
      </c>
      <c r="Y72" s="2">
        <v>-0.1182</v>
      </c>
      <c r="Z72" s="2">
        <v>-2.7900000000000001E-2</v>
      </c>
      <c r="AA72" s="2">
        <v>3</v>
      </c>
    </row>
    <row r="73" spans="1:27">
      <c r="A73" t="s">
        <v>166</v>
      </c>
      <c r="B73" t="s">
        <v>167</v>
      </c>
      <c r="C73" t="s">
        <v>839</v>
      </c>
      <c r="D73" t="s">
        <v>840</v>
      </c>
      <c r="E73" t="b">
        <v>1</v>
      </c>
      <c r="F73" s="3">
        <v>55200000</v>
      </c>
      <c r="G73" s="5">
        <v>60.7</v>
      </c>
      <c r="H73" s="3">
        <f t="shared" si="6"/>
        <v>3350640000</v>
      </c>
      <c r="I73" s="3">
        <v>1026626173</v>
      </c>
      <c r="J73" s="3">
        <v>242012408</v>
      </c>
      <c r="K73" s="3">
        <v>-163673904</v>
      </c>
      <c r="L73" s="2">
        <v>0.67630377034222144</v>
      </c>
      <c r="M73" s="3">
        <v>188966185</v>
      </c>
      <c r="N73" s="3">
        <v>876733672</v>
      </c>
      <c r="O73" s="3">
        <v>1451665881</v>
      </c>
      <c r="P73" s="5">
        <v>1.1508402536121205</v>
      </c>
      <c r="Q73" s="5">
        <v>39.368083799568566</v>
      </c>
      <c r="R73" s="5">
        <f t="shared" si="7"/>
        <v>13.844909968417818</v>
      </c>
      <c r="S73" s="5">
        <f t="shared" si="8"/>
        <v>3.2637391176271913</v>
      </c>
      <c r="T73">
        <f t="shared" si="9"/>
        <v>17.731426392505092</v>
      </c>
      <c r="U73">
        <f t="shared" si="10"/>
        <v>3.8217307113989798</v>
      </c>
      <c r="V73" s="2">
        <f t="shared" si="11"/>
        <v>4.8848549530835901E-2</v>
      </c>
      <c r="W73" s="2">
        <v>1.2800000000000001E-2</v>
      </c>
      <c r="X73" s="2">
        <v>5.5399999999999998E-2</v>
      </c>
      <c r="Y73" s="2">
        <v>1.2500000000000001E-2</v>
      </c>
      <c r="Z73" s="2">
        <v>2.1999999999999999E-2</v>
      </c>
      <c r="AA73" s="2">
        <v>-0.57630000000000003</v>
      </c>
    </row>
    <row r="74" spans="1:27">
      <c r="A74" t="s">
        <v>168</v>
      </c>
      <c r="B74" t="s">
        <v>169</v>
      </c>
      <c r="C74" t="s">
        <v>839</v>
      </c>
      <c r="D74" t="s">
        <v>840</v>
      </c>
      <c r="E74" t="b">
        <v>1</v>
      </c>
      <c r="F74" s="3">
        <v>81013680</v>
      </c>
      <c r="G74" s="5">
        <v>39.450000000000003</v>
      </c>
      <c r="H74" s="3">
        <f t="shared" si="6"/>
        <v>3195989676</v>
      </c>
      <c r="I74" s="3">
        <v>980645767</v>
      </c>
      <c r="J74" s="3">
        <v>209012770</v>
      </c>
      <c r="K74" s="3">
        <v>-232027360</v>
      </c>
      <c r="L74" s="2">
        <v>1.1101109276720269</v>
      </c>
      <c r="M74" s="3">
        <v>163563481</v>
      </c>
      <c r="N74" s="3">
        <v>211268021</v>
      </c>
      <c r="O74" s="3">
        <v>877575361</v>
      </c>
      <c r="P74" s="5">
        <v>1.2888198098923198</v>
      </c>
      <c r="Q74" s="5">
        <v>12.303712980347424</v>
      </c>
      <c r="R74" s="5">
        <f t="shared" si="7"/>
        <v>15.290882351351069</v>
      </c>
      <c r="S74" s="5">
        <f t="shared" si="8"/>
        <v>3.2590664065957262</v>
      </c>
      <c r="T74">
        <f t="shared" si="9"/>
        <v>19.539750905643785</v>
      </c>
      <c r="U74">
        <f t="shared" si="10"/>
        <v>15.127654724422301</v>
      </c>
      <c r="V74" s="2">
        <f t="shared" si="11"/>
        <v>7.2599533641297037E-2</v>
      </c>
      <c r="W74" s="2">
        <v>-1</v>
      </c>
      <c r="X74" s="2">
        <v>6.5699999999999995E-2</v>
      </c>
      <c r="Y74" s="2">
        <v>3.4000000000000002E-2</v>
      </c>
      <c r="Z74" s="2">
        <v>7.9699999999999993E-2</v>
      </c>
      <c r="AA74" s="2">
        <v>-1</v>
      </c>
    </row>
    <row r="75" spans="1:27">
      <c r="A75" t="s">
        <v>170</v>
      </c>
      <c r="B75" t="s">
        <v>171</v>
      </c>
      <c r="C75" t="s">
        <v>839</v>
      </c>
      <c r="D75" t="s">
        <v>838</v>
      </c>
      <c r="E75" t="b">
        <v>1</v>
      </c>
      <c r="F75" s="3">
        <v>51315006</v>
      </c>
      <c r="G75" s="5">
        <v>46.9</v>
      </c>
      <c r="H75" s="3">
        <f t="shared" si="6"/>
        <v>2406673781.4000001</v>
      </c>
      <c r="I75" s="3" t="str">
        <v>Unavailable</v>
      </c>
      <c r="J75" s="3" t="str">
        <v>Unavailable</v>
      </c>
      <c r="K75" s="3" t="str">
        <v>Unavailable</v>
      </c>
      <c r="L75" s="2" t="str">
        <v>Unavailable</v>
      </c>
      <c r="M75" s="3" t="str">
        <v>Unavailable</v>
      </c>
      <c r="N75" s="3" t="str">
        <v>Unavailable</v>
      </c>
      <c r="O75" s="3" t="str">
        <v>Unavailable</v>
      </c>
      <c r="P75" s="5" t="str">
        <v>Unavailable</v>
      </c>
      <c r="Q75" s="5" t="str">
        <v>Unavailable</v>
      </c>
      <c r="R75" s="5" t="str">
        <f t="shared" si="7"/>
        <v>NA</v>
      </c>
      <c r="S75" s="5" t="str">
        <f t="shared" si="8"/>
        <v>NA</v>
      </c>
      <c r="T75" t="str">
        <f t="shared" si="9"/>
        <v>NA</v>
      </c>
      <c r="U75" t="str">
        <f t="shared" si="10"/>
        <v>NA</v>
      </c>
      <c r="V75" s="2" t="str">
        <f t="shared" si="11"/>
        <v>NA</v>
      </c>
      <c r="W75" s="2" t="s">
        <v>837</v>
      </c>
      <c r="X75" s="2" t="s">
        <v>837</v>
      </c>
      <c r="Y75" s="2" t="s">
        <v>837</v>
      </c>
      <c r="Z75" s="2" t="s">
        <v>837</v>
      </c>
      <c r="AA75" s="2" t="s">
        <v>837</v>
      </c>
    </row>
    <row r="76" spans="1:27">
      <c r="A76" t="s">
        <v>172</v>
      </c>
      <c r="B76" t="s">
        <v>173</v>
      </c>
      <c r="C76" t="s">
        <v>839</v>
      </c>
      <c r="D76" t="s">
        <v>857</v>
      </c>
      <c r="E76" t="b">
        <v>1</v>
      </c>
      <c r="F76" s="3">
        <v>540000000</v>
      </c>
      <c r="G76" s="5">
        <v>4.12</v>
      </c>
      <c r="H76" s="3">
        <f t="shared" si="6"/>
        <v>2224800000</v>
      </c>
      <c r="I76" s="3" t="str">
        <v>Unavailable</v>
      </c>
      <c r="J76" s="3" t="str">
        <v>Unavailable</v>
      </c>
      <c r="K76" s="3" t="str">
        <v>Unavailable</v>
      </c>
      <c r="L76" s="2" t="str">
        <v>Unavailable</v>
      </c>
      <c r="M76" s="3" t="str">
        <v>Unavailable</v>
      </c>
      <c r="N76" s="3" t="str">
        <v>Unavailable</v>
      </c>
      <c r="O76" s="3" t="str">
        <v>Unavailable</v>
      </c>
      <c r="P76" s="5" t="str">
        <v>Unavailable</v>
      </c>
      <c r="Q76" s="5" t="str">
        <v>Unavailable</v>
      </c>
      <c r="R76" s="5" t="str">
        <f t="shared" si="7"/>
        <v>NA</v>
      </c>
      <c r="S76" s="5" t="str">
        <f t="shared" si="8"/>
        <v>NA</v>
      </c>
      <c r="T76" t="str">
        <f t="shared" si="9"/>
        <v>NA</v>
      </c>
      <c r="U76" t="str">
        <f t="shared" si="10"/>
        <v>NA</v>
      </c>
      <c r="V76" s="2" t="str">
        <f t="shared" si="11"/>
        <v>NA</v>
      </c>
      <c r="W76" s="2" t="s">
        <v>837</v>
      </c>
      <c r="X76" s="2" t="s">
        <v>837</v>
      </c>
      <c r="Y76" s="2" t="s">
        <v>837</v>
      </c>
      <c r="Z76" s="2" t="s">
        <v>837</v>
      </c>
      <c r="AA76" s="2" t="s">
        <v>837</v>
      </c>
    </row>
    <row r="77" spans="1:27">
      <c r="A77" t="s">
        <v>174</v>
      </c>
      <c r="B77" t="s">
        <v>175</v>
      </c>
      <c r="C77" t="s">
        <v>819</v>
      </c>
      <c r="D77" t="s">
        <v>821</v>
      </c>
      <c r="E77" t="b">
        <v>1</v>
      </c>
      <c r="F77" s="3">
        <v>562500000</v>
      </c>
      <c r="G77" s="5">
        <v>32.9</v>
      </c>
      <c r="H77" s="3">
        <f t="shared" si="6"/>
        <v>18506250000</v>
      </c>
      <c r="I77" s="3">
        <v>6160519000</v>
      </c>
      <c r="J77" s="3">
        <v>420334000</v>
      </c>
      <c r="K77" s="3">
        <v>-984973000</v>
      </c>
      <c r="L77" s="2">
        <v>2.3433103198884697</v>
      </c>
      <c r="M77" s="3">
        <v>1404452000</v>
      </c>
      <c r="N77" s="3">
        <v>11236659000</v>
      </c>
      <c r="O77" s="3">
        <v>105156000</v>
      </c>
      <c r="P77" s="5">
        <v>3.5548634658106484</v>
      </c>
      <c r="Q77" s="5">
        <v>18.154812969334461</v>
      </c>
      <c r="R77" s="5">
        <f t="shared" si="7"/>
        <v>44.02748766457151</v>
      </c>
      <c r="S77" s="5">
        <f t="shared" si="8"/>
        <v>3.0040082661866636</v>
      </c>
      <c r="T77">
        <f t="shared" si="9"/>
        <v>13.176847624553918</v>
      </c>
      <c r="U77">
        <f t="shared" si="10"/>
        <v>1.6469530667434154</v>
      </c>
      <c r="V77" s="2">
        <f t="shared" si="11"/>
        <v>5.3223802769334687E-2</v>
      </c>
      <c r="W77" s="2">
        <v>1.8605</v>
      </c>
      <c r="X77" s="2">
        <v>0.35909999999999997</v>
      </c>
      <c r="Y77" s="2">
        <v>1.8664000000000001</v>
      </c>
      <c r="Z77" s="2">
        <v>18.878499999999999</v>
      </c>
      <c r="AA77" s="2">
        <v>-0.2288</v>
      </c>
    </row>
    <row r="78" spans="1:27">
      <c r="A78" t="s">
        <v>176</v>
      </c>
      <c r="B78" t="s">
        <v>177</v>
      </c>
      <c r="C78" t="s">
        <v>839</v>
      </c>
      <c r="D78" t="s">
        <v>859</v>
      </c>
      <c r="E78" t="b">
        <v>1</v>
      </c>
      <c r="F78" s="3">
        <v>37070000</v>
      </c>
      <c r="G78" s="5">
        <v>53.2</v>
      </c>
      <c r="H78" s="3">
        <f t="shared" si="6"/>
        <v>1972124000</v>
      </c>
      <c r="I78" s="3">
        <v>842982940</v>
      </c>
      <c r="J78" s="3">
        <v>103661229</v>
      </c>
      <c r="K78" s="3">
        <v>-44513028</v>
      </c>
      <c r="L78" s="2">
        <v>0.4294086461197561</v>
      </c>
      <c r="M78" s="3">
        <v>-19305326</v>
      </c>
      <c r="N78" s="3">
        <v>512095848</v>
      </c>
      <c r="O78" s="3">
        <v>500603533</v>
      </c>
      <c r="P78" s="5">
        <v>0.93562476495280145</v>
      </c>
      <c r="Q78" s="5">
        <v>29.558297774212654</v>
      </c>
      <c r="R78" s="5">
        <f t="shared" si="7"/>
        <v>19.024702089920233</v>
      </c>
      <c r="S78" s="5">
        <f t="shared" si="8"/>
        <v>2.339458969359451</v>
      </c>
      <c r="T78">
        <f t="shared" si="9"/>
        <v>-102.15440029347342</v>
      </c>
      <c r="U78">
        <f t="shared" si="10"/>
        <v>3.8510837525868791</v>
      </c>
      <c r="V78" s="2">
        <f t="shared" si="11"/>
        <v>2.2571110133034231E-2</v>
      </c>
      <c r="W78" s="2">
        <v>0.216</v>
      </c>
      <c r="X78" s="2">
        <v>0.17230000000000001</v>
      </c>
      <c r="Y78" s="2">
        <v>0.55530000000000002</v>
      </c>
      <c r="Z78" s="2">
        <v>0.3997</v>
      </c>
      <c r="AA78" s="2">
        <v>0</v>
      </c>
    </row>
    <row r="79" spans="1:27">
      <c r="A79" t="s">
        <v>178</v>
      </c>
      <c r="B79" t="s">
        <v>179</v>
      </c>
      <c r="C79" t="s">
        <v>819</v>
      </c>
      <c r="D79" t="s">
        <v>821</v>
      </c>
      <c r="E79" t="b">
        <v>1</v>
      </c>
      <c r="F79" s="3">
        <v>725133000</v>
      </c>
      <c r="G79" s="5">
        <v>20.66</v>
      </c>
      <c r="H79" s="3">
        <f t="shared" si="6"/>
        <v>14981247780</v>
      </c>
      <c r="I79" s="3">
        <v>7361357000</v>
      </c>
      <c r="J79" s="3">
        <v>564809000</v>
      </c>
      <c r="K79" s="3">
        <v>-906403000</v>
      </c>
      <c r="L79" s="2">
        <v>1.6047956034694917</v>
      </c>
      <c r="M79" s="3">
        <v>1133117000</v>
      </c>
      <c r="N79" s="3">
        <v>16472017000</v>
      </c>
      <c r="O79" s="3">
        <v>2459442000</v>
      </c>
      <c r="P79" s="5">
        <v>3.2691653284561686</v>
      </c>
      <c r="Q79" s="5">
        <v>19.200294312756078</v>
      </c>
      <c r="R79" s="5">
        <f t="shared" si="7"/>
        <v>26.524449468758466</v>
      </c>
      <c r="S79" s="5">
        <f t="shared" si="8"/>
        <v>2.0351203969594192</v>
      </c>
      <c r="T79">
        <f t="shared" si="9"/>
        <v>13.221271748636726</v>
      </c>
      <c r="U79">
        <f t="shared" si="10"/>
        <v>0.90949686246681261</v>
      </c>
      <c r="V79" s="2">
        <f t="shared" si="11"/>
        <v>6.0502503750725627E-2</v>
      </c>
      <c r="W79" s="2">
        <v>-0.6734</v>
      </c>
      <c r="X79" s="2">
        <v>-0.25700000000000001</v>
      </c>
      <c r="Y79" s="2">
        <v>-0.67320000000000002</v>
      </c>
      <c r="Z79" s="2">
        <v>-0.57140000000000002</v>
      </c>
      <c r="AA79" s="2">
        <v>-0.3851</v>
      </c>
    </row>
    <row r="80" spans="1:27">
      <c r="A80" t="s">
        <v>180</v>
      </c>
      <c r="B80" t="s">
        <v>181</v>
      </c>
      <c r="C80" t="s">
        <v>823</v>
      </c>
      <c r="D80" t="s">
        <v>860</v>
      </c>
      <c r="E80" t="b">
        <v>1</v>
      </c>
      <c r="F80" s="3">
        <v>95920500</v>
      </c>
      <c r="G80" s="5">
        <v>42.1</v>
      </c>
      <c r="H80" s="3">
        <f t="shared" si="6"/>
        <v>4038253050</v>
      </c>
      <c r="I80" s="3">
        <v>2686032640</v>
      </c>
      <c r="J80" s="3">
        <v>224019662</v>
      </c>
      <c r="K80" s="3">
        <v>0</v>
      </c>
      <c r="L80" s="2">
        <v>0</v>
      </c>
      <c r="M80" s="3">
        <v>530413875</v>
      </c>
      <c r="N80" s="3">
        <v>1043430609</v>
      </c>
      <c r="O80" s="3">
        <v>1131195093</v>
      </c>
      <c r="P80" s="5">
        <v>2.1940116290522065</v>
      </c>
      <c r="Q80" s="5">
        <v>35.502703469515289</v>
      </c>
      <c r="R80" s="5">
        <f t="shared" si="7"/>
        <v>18.026333108207261</v>
      </c>
      <c r="S80" s="5">
        <f t="shared" si="8"/>
        <v>1.5034266486054317</v>
      </c>
      <c r="T80">
        <f t="shared" si="9"/>
        <v>7.6134001019486908</v>
      </c>
      <c r="U80">
        <f t="shared" si="10"/>
        <v>3.8701692428499577</v>
      </c>
      <c r="V80" s="2">
        <f t="shared" si="11"/>
        <v>0</v>
      </c>
      <c r="W80" s="2">
        <v>1.1667000000000001</v>
      </c>
      <c r="X80" s="2">
        <v>0.12909999999999999</v>
      </c>
      <c r="Y80" s="2">
        <v>1.6883999999999999</v>
      </c>
      <c r="Z80" s="2">
        <v>0.43290000000000001</v>
      </c>
      <c r="AA80" s="2">
        <v>0</v>
      </c>
    </row>
    <row r="81" spans="1:27">
      <c r="A81" t="s">
        <v>182</v>
      </c>
      <c r="B81" t="s">
        <v>183</v>
      </c>
      <c r="C81" t="s">
        <v>819</v>
      </c>
      <c r="D81" t="s">
        <v>821</v>
      </c>
      <c r="E81" t="b">
        <v>1</v>
      </c>
      <c r="F81" s="3">
        <v>258500000</v>
      </c>
      <c r="G81" s="5">
        <v>28.75</v>
      </c>
      <c r="H81" s="3">
        <f t="shared" si="6"/>
        <v>7431875000</v>
      </c>
      <c r="I81" s="3">
        <v>2192582000</v>
      </c>
      <c r="J81" s="3">
        <v>-259179000</v>
      </c>
      <c r="K81" s="3">
        <v>-24000</v>
      </c>
      <c r="L81" s="2">
        <v>-9.2600094915097294E-5</v>
      </c>
      <c r="M81" s="3">
        <v>-2197299000</v>
      </c>
      <c r="N81" s="3">
        <v>3241848000</v>
      </c>
      <c r="O81" s="3">
        <v>8484500000</v>
      </c>
      <c r="P81" s="5">
        <v>-0.1374723798795546</v>
      </c>
      <c r="Q81" s="5">
        <v>0</v>
      </c>
      <c r="R81" s="5">
        <f t="shared" si="7"/>
        <v>-28.67468043321411</v>
      </c>
      <c r="S81" s="5">
        <f t="shared" si="8"/>
        <v>3.3895539596694673</v>
      </c>
      <c r="T81">
        <f t="shared" si="9"/>
        <v>-3.3822775143482975</v>
      </c>
      <c r="U81">
        <f t="shared" si="10"/>
        <v>2.2924810170001804</v>
      </c>
      <c r="V81" s="2">
        <f t="shared" si="11"/>
        <v>3.2293331090740898E-6</v>
      </c>
      <c r="W81" s="2">
        <v>-2.5152000000000001</v>
      </c>
      <c r="X81" s="2">
        <v>-7.6200000000000004E-2</v>
      </c>
      <c r="Y81" s="2">
        <v>-2.5150999999999999</v>
      </c>
      <c r="Z81" s="2">
        <v>-0.35460000000000003</v>
      </c>
      <c r="AA81" s="2">
        <v>-0.99980000000000002</v>
      </c>
    </row>
    <row r="82" spans="1:27">
      <c r="A82" t="s">
        <v>184</v>
      </c>
      <c r="B82" t="s">
        <v>185</v>
      </c>
      <c r="C82" t="s">
        <v>817</v>
      </c>
      <c r="D82" t="s">
        <v>861</v>
      </c>
      <c r="E82" t="b">
        <v>1</v>
      </c>
      <c r="F82" s="3">
        <v>81250000</v>
      </c>
      <c r="G82" s="5">
        <v>14.16</v>
      </c>
      <c r="H82" s="3">
        <f t="shared" si="6"/>
        <v>1150500000</v>
      </c>
      <c r="I82" s="3">
        <v>549238000</v>
      </c>
      <c r="J82" s="3">
        <v>-23162000</v>
      </c>
      <c r="K82" s="3">
        <v>0</v>
      </c>
      <c r="L82" s="2">
        <v>0</v>
      </c>
      <c r="M82" s="3">
        <v>-18427000</v>
      </c>
      <c r="N82" s="3">
        <v>1188716000</v>
      </c>
      <c r="O82" s="3">
        <v>236557000</v>
      </c>
      <c r="P82" s="5">
        <v>-1.1355295539916238E-2</v>
      </c>
      <c r="Q82" s="5">
        <v>0</v>
      </c>
      <c r="R82" s="5">
        <f t="shared" si="7"/>
        <v>-49.671876349192644</v>
      </c>
      <c r="S82" s="5">
        <f t="shared" si="8"/>
        <v>2.0947203216092114</v>
      </c>
      <c r="T82">
        <f t="shared" si="9"/>
        <v>-62.435556520323438</v>
      </c>
      <c r="U82">
        <f t="shared" si="10"/>
        <v>0.96785102581272564</v>
      </c>
      <c r="V82" s="2">
        <f t="shared" si="11"/>
        <v>0</v>
      </c>
      <c r="W82" s="2">
        <v>-0.29580000000000001</v>
      </c>
      <c r="X82" s="2">
        <v>-0.19289999999999999</v>
      </c>
      <c r="Y82" s="2">
        <v>-0.29239999999999999</v>
      </c>
      <c r="Z82" s="2">
        <v>-2.4592999999999998</v>
      </c>
      <c r="AA82" s="2">
        <v>0</v>
      </c>
    </row>
    <row r="83" spans="1:27">
      <c r="A83" t="s">
        <v>186</v>
      </c>
      <c r="B83" t="s">
        <v>187</v>
      </c>
      <c r="C83" t="s">
        <v>819</v>
      </c>
      <c r="D83" t="s">
        <v>821</v>
      </c>
      <c r="E83" t="b">
        <v>1</v>
      </c>
      <c r="F83" s="3">
        <v>1500000000</v>
      </c>
      <c r="G83" s="5">
        <v>5.95</v>
      </c>
      <c r="H83" s="3">
        <f t="shared" si="6"/>
        <v>8925000000</v>
      </c>
      <c r="I83" s="3">
        <v>8726022999</v>
      </c>
      <c r="J83" s="3">
        <v>-1803719000</v>
      </c>
      <c r="K83" s="3">
        <v>0</v>
      </c>
      <c r="L83" s="2">
        <v>0</v>
      </c>
      <c r="M83" s="3">
        <v>1417898000</v>
      </c>
      <c r="N83" s="3">
        <v>11502847000</v>
      </c>
      <c r="O83" s="3">
        <v>8379180000</v>
      </c>
      <c r="P83" s="5">
        <v>-1.1676900710961824</v>
      </c>
      <c r="Q83" s="5">
        <v>0</v>
      </c>
      <c r="R83" s="5">
        <f t="shared" si="7"/>
        <v>-4.9481099883074915</v>
      </c>
      <c r="S83" s="5">
        <f t="shared" si="8"/>
        <v>1.0228027133349067</v>
      </c>
      <c r="T83">
        <f t="shared" si="9"/>
        <v>6.2945289435488307</v>
      </c>
      <c r="U83">
        <f t="shared" si="10"/>
        <v>0.77589487193909468</v>
      </c>
      <c r="V83" s="2">
        <f t="shared" si="11"/>
        <v>0</v>
      </c>
      <c r="W83" s="2">
        <v>0.14080000000000001</v>
      </c>
      <c r="X83" s="2">
        <v>6.8000000000000005E-2</v>
      </c>
      <c r="Y83" s="2">
        <v>0.15579999999999999</v>
      </c>
      <c r="Z83" s="2">
        <v>0.24099999999999999</v>
      </c>
      <c r="AA83" s="2">
        <v>0</v>
      </c>
    </row>
    <row r="84" spans="1:27">
      <c r="A84" t="s">
        <v>188</v>
      </c>
      <c r="B84" t="s">
        <v>189</v>
      </c>
      <c r="C84" t="s">
        <v>823</v>
      </c>
      <c r="D84" t="s">
        <v>828</v>
      </c>
      <c r="E84" t="b">
        <v>1</v>
      </c>
      <c r="F84" s="3">
        <v>15000000</v>
      </c>
      <c r="G84" s="5">
        <v>35</v>
      </c>
      <c r="H84" s="3">
        <f t="shared" si="6"/>
        <v>525000000</v>
      </c>
      <c r="I84" s="3">
        <v>55548762</v>
      </c>
      <c r="J84" s="3">
        <v>-129725618</v>
      </c>
      <c r="K84" s="3">
        <v>0</v>
      </c>
      <c r="L84" s="2">
        <v>0</v>
      </c>
      <c r="M84" s="3">
        <v>-13689345</v>
      </c>
      <c r="N84" s="3">
        <v>132456041</v>
      </c>
      <c r="O84" s="3">
        <v>27185382</v>
      </c>
      <c r="P84" s="5">
        <v>8.1646306890362411E-2</v>
      </c>
      <c r="Q84" s="5">
        <v>0</v>
      </c>
      <c r="R84" s="5">
        <f t="shared" si="7"/>
        <v>-4.0470032680823307</v>
      </c>
      <c r="S84" s="5">
        <f t="shared" si="8"/>
        <v>9.4511557251266911</v>
      </c>
      <c r="T84">
        <f t="shared" si="9"/>
        <v>-38.35099487959431</v>
      </c>
      <c r="U84">
        <f t="shared" si="10"/>
        <v>3.9635791318872351</v>
      </c>
      <c r="V84" s="2">
        <f t="shared" si="11"/>
        <v>0</v>
      </c>
      <c r="W84" s="2">
        <v>-5.7759</v>
      </c>
      <c r="X84" s="2">
        <v>-8.8000000000000005E-3</v>
      </c>
      <c r="Y84" s="2">
        <v>-5.7319000000000004</v>
      </c>
      <c r="Z84" s="2">
        <v>0.64859999999999995</v>
      </c>
      <c r="AA84" s="2">
        <v>0</v>
      </c>
    </row>
    <row r="85" spans="1:27">
      <c r="A85" t="s">
        <v>190</v>
      </c>
      <c r="B85" t="s">
        <v>191</v>
      </c>
      <c r="C85" t="s">
        <v>823</v>
      </c>
      <c r="D85" t="s">
        <v>829</v>
      </c>
      <c r="E85" t="b">
        <v>1</v>
      </c>
      <c r="F85" s="3">
        <v>40000000</v>
      </c>
      <c r="G85" s="5">
        <v>39.200000000000003</v>
      </c>
      <c r="H85" s="3">
        <f t="shared" si="6"/>
        <v>1568000000</v>
      </c>
      <c r="I85" s="3">
        <v>1092900738</v>
      </c>
      <c r="J85" s="3">
        <v>79184225</v>
      </c>
      <c r="K85" s="3">
        <v>0</v>
      </c>
      <c r="L85" s="2">
        <v>0</v>
      </c>
      <c r="M85" s="3">
        <v>4539176</v>
      </c>
      <c r="N85" s="3">
        <v>446310967</v>
      </c>
      <c r="O85" s="3">
        <v>64880271</v>
      </c>
      <c r="P85" s="5">
        <v>0.21716437050708071</v>
      </c>
      <c r="Q85" s="5">
        <v>22.293044468723178</v>
      </c>
      <c r="R85" s="5">
        <f t="shared" si="7"/>
        <v>19.801923931187051</v>
      </c>
      <c r="S85" s="5">
        <f t="shared" si="8"/>
        <v>1.4347140096816369</v>
      </c>
      <c r="T85">
        <f t="shared" si="9"/>
        <v>345.43714542022605</v>
      </c>
      <c r="U85">
        <f t="shared" si="10"/>
        <v>3.5132455080361042</v>
      </c>
      <c r="V85" s="2">
        <f t="shared" si="11"/>
        <v>0</v>
      </c>
      <c r="W85" s="2">
        <v>5.2069000000000001</v>
      </c>
      <c r="X85" s="2">
        <v>0.1381</v>
      </c>
      <c r="Y85" s="2">
        <v>5.1512000000000002</v>
      </c>
      <c r="Z85" s="2">
        <v>1.0239</v>
      </c>
      <c r="AA85" s="2">
        <v>0</v>
      </c>
    </row>
    <row r="86" spans="1:27">
      <c r="A86" t="s">
        <v>192</v>
      </c>
      <c r="B86" t="s">
        <v>193</v>
      </c>
      <c r="C86" t="s">
        <v>850</v>
      </c>
      <c r="D86" t="s">
        <v>851</v>
      </c>
      <c r="E86" t="b">
        <v>1</v>
      </c>
      <c r="F86" s="3">
        <v>1671000000</v>
      </c>
      <c r="G86" s="5">
        <v>7.68</v>
      </c>
      <c r="H86" s="3">
        <f t="shared" si="6"/>
        <v>12833280000</v>
      </c>
      <c r="I86" s="3">
        <v>39349080000</v>
      </c>
      <c r="J86" s="3">
        <v>-4544513000</v>
      </c>
      <c r="K86" s="3">
        <v>-24000</v>
      </c>
      <c r="L86" s="2">
        <v>-5.2810939257957892E-6</v>
      </c>
      <c r="M86" s="3">
        <v>3306110000</v>
      </c>
      <c r="N86" s="3">
        <v>9803300000</v>
      </c>
      <c r="O86" s="3">
        <v>31850387000</v>
      </c>
      <c r="P86" s="5">
        <v>-0.8839248164152147</v>
      </c>
      <c r="Q86" s="5">
        <v>0</v>
      </c>
      <c r="R86" s="5">
        <f t="shared" si="7"/>
        <v>-2.8239065440015243</v>
      </c>
      <c r="S86" s="5">
        <f t="shared" si="8"/>
        <v>0.32613926424709294</v>
      </c>
      <c r="T86">
        <f t="shared" si="9"/>
        <v>3.8816857273351459</v>
      </c>
      <c r="U86">
        <f t="shared" si="10"/>
        <v>1.3090775555170198</v>
      </c>
      <c r="V86" s="2">
        <f t="shared" si="11"/>
        <v>1.8701376421304607E-6</v>
      </c>
      <c r="W86" s="2">
        <v>3.2000000000000001E-2</v>
      </c>
      <c r="X86" s="2">
        <v>-0.1178</v>
      </c>
      <c r="Y86" s="2">
        <v>3.1600000000000003E-2</v>
      </c>
      <c r="Z86" s="2">
        <v>-0.70269999999999999</v>
      </c>
      <c r="AA86" s="2">
        <v>23</v>
      </c>
    </row>
    <row r="87" spans="1:27">
      <c r="A87" t="s">
        <v>194</v>
      </c>
      <c r="B87" t="s">
        <v>195</v>
      </c>
      <c r="C87" t="s">
        <v>850</v>
      </c>
      <c r="D87" t="s">
        <v>862</v>
      </c>
      <c r="E87" t="b">
        <v>1</v>
      </c>
      <c r="F87" s="3">
        <v>89000000</v>
      </c>
      <c r="G87" s="5">
        <v>92.8</v>
      </c>
      <c r="H87" s="3">
        <f t="shared" si="6"/>
        <v>8259200000</v>
      </c>
      <c r="I87" s="3">
        <v>3619152706</v>
      </c>
      <c r="J87" s="3">
        <v>321364403</v>
      </c>
      <c r="K87" s="3">
        <v>-344825105</v>
      </c>
      <c r="L87" s="2">
        <v>1.0730034247134708</v>
      </c>
      <c r="M87" s="3">
        <v>-160705849</v>
      </c>
      <c r="N87" s="3">
        <v>5938184935</v>
      </c>
      <c r="O87" s="3">
        <v>3022833525</v>
      </c>
      <c r="P87" s="5">
        <v>4.9127807913253996</v>
      </c>
      <c r="Q87" s="5">
        <v>73.625286257071238</v>
      </c>
      <c r="R87" s="5">
        <f t="shared" si="7"/>
        <v>25.700419595010342</v>
      </c>
      <c r="S87" s="5">
        <f t="shared" si="8"/>
        <v>2.2820811032116755</v>
      </c>
      <c r="T87">
        <f t="shared" si="9"/>
        <v>-51.393275673494621</v>
      </c>
      <c r="U87">
        <f t="shared" si="10"/>
        <v>1.3908627114860983</v>
      </c>
      <c r="V87" s="2">
        <f t="shared" si="11"/>
        <v>4.1750424375242151E-2</v>
      </c>
      <c r="W87" s="2">
        <v>-0.46829999999999999</v>
      </c>
      <c r="X87" s="2">
        <v>4.0899999999999999E-2</v>
      </c>
      <c r="Y87" s="2">
        <v>-0.46850000000000003</v>
      </c>
      <c r="Z87" s="2">
        <v>-0.2213</v>
      </c>
      <c r="AA87" s="2">
        <v>0.53139999999999998</v>
      </c>
    </row>
    <row r="88" spans="1:27">
      <c r="A88" t="s">
        <v>196</v>
      </c>
      <c r="B88" t="s">
        <v>197</v>
      </c>
      <c r="C88" t="s">
        <v>850</v>
      </c>
      <c r="D88" t="s">
        <v>862</v>
      </c>
      <c r="E88" t="b">
        <v>1</v>
      </c>
      <c r="F88" s="3">
        <v>1100935500</v>
      </c>
      <c r="G88" s="5">
        <v>16.7</v>
      </c>
      <c r="H88" s="3">
        <f t="shared" si="6"/>
        <v>18385622850</v>
      </c>
      <c r="I88" s="3">
        <v>6199022000</v>
      </c>
      <c r="J88" s="3">
        <v>802498000</v>
      </c>
      <c r="K88" s="3">
        <v>0</v>
      </c>
      <c r="L88" s="2">
        <v>0</v>
      </c>
      <c r="M88" s="3">
        <v>264365000</v>
      </c>
      <c r="N88" s="3">
        <v>6537984000</v>
      </c>
      <c r="O88" s="3">
        <v>12572179000</v>
      </c>
      <c r="P88" s="5">
        <v>3.1253439629981621</v>
      </c>
      <c r="Q88" s="5">
        <v>9.8610834105708793</v>
      </c>
      <c r="R88" s="5">
        <f t="shared" si="7"/>
        <v>22.910490555739703</v>
      </c>
      <c r="S88" s="5">
        <f t="shared" si="8"/>
        <v>2.9658908856913238</v>
      </c>
      <c r="T88">
        <f t="shared" si="9"/>
        <v>69.546357687288406</v>
      </c>
      <c r="U88">
        <f t="shared" si="10"/>
        <v>2.8121241731396101</v>
      </c>
      <c r="V88" s="2">
        <f t="shared" si="11"/>
        <v>0</v>
      </c>
      <c r="W88" s="2">
        <v>0.82499999999999996</v>
      </c>
      <c r="X88" s="2">
        <v>0.43099999999999999</v>
      </c>
      <c r="Y88" s="2">
        <v>0.81520000000000004</v>
      </c>
      <c r="Z88" s="2">
        <v>0.37869999999999998</v>
      </c>
      <c r="AA88" s="2">
        <v>33.697499999999998</v>
      </c>
    </row>
    <row r="89" spans="1:27">
      <c r="A89" t="s">
        <v>198</v>
      </c>
      <c r="B89" t="s">
        <v>199</v>
      </c>
      <c r="C89" t="s">
        <v>819</v>
      </c>
      <c r="D89" t="s">
        <v>848</v>
      </c>
      <c r="E89" t="b">
        <v>0</v>
      </c>
      <c r="F89" s="3">
        <v>97900000</v>
      </c>
      <c r="G89" s="5">
        <v>11.6</v>
      </c>
      <c r="H89" s="3">
        <f t="shared" si="6"/>
        <v>1135640000</v>
      </c>
      <c r="I89" s="3">
        <v>240995448</v>
      </c>
      <c r="J89" s="3">
        <v>21105096</v>
      </c>
      <c r="K89" s="3">
        <v>-93514326</v>
      </c>
      <c r="L89" s="2">
        <v>4.4308884451414006</v>
      </c>
      <c r="M89" s="3">
        <v>23237144</v>
      </c>
      <c r="N89" s="3">
        <v>981137148</v>
      </c>
      <c r="O89" s="3">
        <v>8046329</v>
      </c>
      <c r="P89" s="5">
        <v>1.0897955365187479</v>
      </c>
      <c r="Q89" s="5">
        <v>7.0801648452904766</v>
      </c>
      <c r="R89" s="5">
        <f t="shared" si="7"/>
        <v>53.808805228841415</v>
      </c>
      <c r="S89" s="5">
        <f t="shared" si="8"/>
        <v>4.7122881756671191</v>
      </c>
      <c r="T89">
        <f t="shared" si="9"/>
        <v>48.871754635595494</v>
      </c>
      <c r="U89">
        <f t="shared" si="10"/>
        <v>1.1574732465435098</v>
      </c>
      <c r="V89" s="2">
        <f t="shared" si="11"/>
        <v>8.2345044204149204E-2</v>
      </c>
      <c r="W89" s="2">
        <v>0.52939999999999998</v>
      </c>
      <c r="X89" s="2">
        <v>-0.37319999999999998</v>
      </c>
      <c r="Y89" s="2">
        <v>0.4995</v>
      </c>
      <c r="Z89" s="2">
        <v>-0.31769999999999998</v>
      </c>
      <c r="AA89" s="2">
        <v>0.74590000000000001</v>
      </c>
    </row>
    <row r="90" spans="1:27">
      <c r="A90" t="s">
        <v>200</v>
      </c>
      <c r="B90" t="s">
        <v>201</v>
      </c>
      <c r="C90" t="s">
        <v>819</v>
      </c>
      <c r="D90" t="s">
        <v>848</v>
      </c>
      <c r="E90" t="b">
        <v>1</v>
      </c>
      <c r="F90" s="3">
        <v>170000000</v>
      </c>
      <c r="G90" s="5">
        <v>8.74</v>
      </c>
      <c r="H90" s="3">
        <f t="shared" si="6"/>
        <v>1485800000</v>
      </c>
      <c r="I90" s="3">
        <v>512788000</v>
      </c>
      <c r="J90" s="3">
        <v>66050000</v>
      </c>
      <c r="K90" s="3">
        <v>0</v>
      </c>
      <c r="L90" s="2">
        <v>0</v>
      </c>
      <c r="M90" s="3">
        <v>15032000</v>
      </c>
      <c r="N90" s="3">
        <v>2048751000</v>
      </c>
      <c r="O90" s="3">
        <v>334360000</v>
      </c>
      <c r="P90" s="5">
        <v>1.5485077789937591</v>
      </c>
      <c r="Q90" s="5">
        <v>10.264730568088234</v>
      </c>
      <c r="R90" s="5">
        <f t="shared" si="7"/>
        <v>22.495079485238456</v>
      </c>
      <c r="S90" s="5">
        <f t="shared" si="8"/>
        <v>2.8974937011006499</v>
      </c>
      <c r="T90">
        <f t="shared" si="9"/>
        <v>98.842469398616288</v>
      </c>
      <c r="U90">
        <f t="shared" si="10"/>
        <v>0.7252223427834813</v>
      </c>
      <c r="V90" s="2">
        <f t="shared" si="11"/>
        <v>0</v>
      </c>
      <c r="W90" s="2">
        <v>-0.3881</v>
      </c>
      <c r="X90" s="2">
        <v>-9.3399999999999997E-2</v>
      </c>
      <c r="Y90" s="2">
        <v>-0.38450000000000001</v>
      </c>
      <c r="Z90" s="2">
        <v>-0.1704</v>
      </c>
      <c r="AA90" s="2">
        <v>-0.50029999999999997</v>
      </c>
    </row>
    <row r="91" spans="1:27">
      <c r="A91" t="s">
        <v>202</v>
      </c>
      <c r="B91" t="s">
        <v>203</v>
      </c>
      <c r="C91" t="s">
        <v>819</v>
      </c>
      <c r="D91" t="s">
        <v>848</v>
      </c>
      <c r="E91" t="b">
        <v>1</v>
      </c>
      <c r="F91" s="3">
        <v>140000000</v>
      </c>
      <c r="G91" s="5">
        <v>20.98</v>
      </c>
      <c r="H91" s="3">
        <f t="shared" si="6"/>
        <v>2937200000</v>
      </c>
      <c r="I91" s="3">
        <v>520836291</v>
      </c>
      <c r="J91" s="3">
        <v>144119933</v>
      </c>
      <c r="K91" s="3">
        <v>-126000000</v>
      </c>
      <c r="L91" s="2">
        <v>0.87427184690683979</v>
      </c>
      <c r="M91" s="3">
        <v>222750995</v>
      </c>
      <c r="N91" s="3">
        <v>1795130032</v>
      </c>
      <c r="O91" s="3">
        <v>1695396</v>
      </c>
      <c r="P91" s="5">
        <v>1.7338133052803699</v>
      </c>
      <c r="Q91" s="5">
        <v>17.232610643869744</v>
      </c>
      <c r="R91" s="5">
        <f t="shared" si="7"/>
        <v>20.380248164561664</v>
      </c>
      <c r="S91" s="5">
        <f t="shared" si="8"/>
        <v>5.6393919754720008</v>
      </c>
      <c r="T91">
        <f t="shared" si="9"/>
        <v>13.186024152215348</v>
      </c>
      <c r="U91">
        <f t="shared" si="10"/>
        <v>1.6362045911112026</v>
      </c>
      <c r="V91" s="2">
        <f t="shared" si="11"/>
        <v>4.2897998093422304E-2</v>
      </c>
      <c r="W91" s="2">
        <v>0.74580000000000002</v>
      </c>
      <c r="X91" s="2">
        <v>0.46110000000000001</v>
      </c>
      <c r="Y91" s="2">
        <v>0.75749999999999995</v>
      </c>
      <c r="Z91" s="2">
        <v>0.70730000000000004</v>
      </c>
      <c r="AA91" s="2">
        <v>-1E-4</v>
      </c>
    </row>
    <row r="92" spans="1:27">
      <c r="A92" t="s">
        <v>204</v>
      </c>
      <c r="B92" t="s">
        <v>205</v>
      </c>
      <c r="C92" t="s">
        <v>819</v>
      </c>
      <c r="D92" t="s">
        <v>848</v>
      </c>
      <c r="E92" t="b">
        <v>1</v>
      </c>
      <c r="F92" s="3">
        <v>180000000</v>
      </c>
      <c r="G92" s="5">
        <v>8.76</v>
      </c>
      <c r="H92" s="3">
        <f t="shared" si="6"/>
        <v>1576800000</v>
      </c>
      <c r="I92" s="3">
        <v>625199674</v>
      </c>
      <c r="J92" s="3">
        <v>73592967</v>
      </c>
      <c r="K92" s="3">
        <v>-45000000</v>
      </c>
      <c r="L92" s="2">
        <v>0.61147147389777068</v>
      </c>
      <c r="M92" s="3">
        <v>-39905032</v>
      </c>
      <c r="N92" s="3">
        <v>2278576785</v>
      </c>
      <c r="O92" s="3">
        <v>840851966</v>
      </c>
      <c r="P92" s="5">
        <v>1.5752680914972648</v>
      </c>
      <c r="Q92" s="5">
        <v>10.78600549895372</v>
      </c>
      <c r="R92" s="5">
        <f t="shared" si="7"/>
        <v>21.425960445377886</v>
      </c>
      <c r="S92" s="5">
        <f t="shared" si="8"/>
        <v>2.5220742517533687</v>
      </c>
      <c r="T92">
        <f t="shared" si="9"/>
        <v>-39.513813696478181</v>
      </c>
      <c r="U92">
        <f t="shared" si="10"/>
        <v>0.69201091241698054</v>
      </c>
      <c r="V92" s="2">
        <f t="shared" si="11"/>
        <v>2.8538812785388126E-2</v>
      </c>
      <c r="W92" s="2">
        <v>-0.5</v>
      </c>
      <c r="X92" s="2">
        <v>0.1159</v>
      </c>
      <c r="Y92" s="2">
        <v>-0.49780000000000002</v>
      </c>
      <c r="Z92" s="2">
        <v>-8.8099999999999998E-2</v>
      </c>
      <c r="AA92" s="2">
        <v>-0.5</v>
      </c>
    </row>
    <row r="93" spans="1:27">
      <c r="A93" t="s">
        <v>206</v>
      </c>
      <c r="B93" t="s">
        <v>207</v>
      </c>
      <c r="C93" t="s">
        <v>819</v>
      </c>
      <c r="D93" t="s">
        <v>848</v>
      </c>
      <c r="E93" t="b">
        <v>1</v>
      </c>
      <c r="F93" s="3">
        <v>55000000</v>
      </c>
      <c r="G93" s="5">
        <v>19.559999999999999</v>
      </c>
      <c r="H93" s="3">
        <f t="shared" si="6"/>
        <v>1075800000</v>
      </c>
      <c r="I93" s="3">
        <v>243480090</v>
      </c>
      <c r="J93" s="3">
        <v>33951594</v>
      </c>
      <c r="K93" s="3">
        <v>0</v>
      </c>
      <c r="L93" s="2">
        <v>0</v>
      </c>
      <c r="M93" s="3">
        <v>19532165</v>
      </c>
      <c r="N93" s="3">
        <v>806206984</v>
      </c>
      <c r="O93" s="3">
        <v>277390444</v>
      </c>
      <c r="P93" s="5">
        <v>0.62770314238564373</v>
      </c>
      <c r="Q93" s="5">
        <v>14.268618685037527</v>
      </c>
      <c r="R93" s="5">
        <f t="shared" si="7"/>
        <v>31.686288425809995</v>
      </c>
      <c r="S93" s="5">
        <f t="shared" si="8"/>
        <v>4.4184310922507049</v>
      </c>
      <c r="T93">
        <f t="shared" si="9"/>
        <v>55.078379688068374</v>
      </c>
      <c r="U93">
        <f t="shared" si="10"/>
        <v>1.3343967757044386</v>
      </c>
      <c r="V93" s="2">
        <f t="shared" si="11"/>
        <v>0</v>
      </c>
      <c r="W93" s="2">
        <v>-0.82899999999999996</v>
      </c>
      <c r="X93" s="2">
        <v>-0.23630000000000001</v>
      </c>
      <c r="Y93" s="2">
        <v>-0.82809999999999995</v>
      </c>
      <c r="Z93" s="2">
        <v>-0.53559999999999997</v>
      </c>
      <c r="AA93" s="2">
        <v>-1</v>
      </c>
    </row>
    <row r="94" spans="1:27">
      <c r="A94" t="s">
        <v>208</v>
      </c>
      <c r="B94" t="s">
        <v>209</v>
      </c>
      <c r="C94" t="s">
        <v>817</v>
      </c>
      <c r="D94" t="s">
        <v>818</v>
      </c>
      <c r="E94" t="b">
        <v>1</v>
      </c>
      <c r="F94" s="3">
        <v>22500000</v>
      </c>
      <c r="G94" s="5">
        <v>30</v>
      </c>
      <c r="H94" s="3">
        <f t="shared" si="6"/>
        <v>675000000</v>
      </c>
      <c r="I94" s="3">
        <v>537688820</v>
      </c>
      <c r="J94" s="3">
        <v>23171146</v>
      </c>
      <c r="K94" s="3">
        <v>-30375000</v>
      </c>
      <c r="L94" s="2">
        <v>1.3108976137822446</v>
      </c>
      <c r="M94" s="3">
        <v>16122652</v>
      </c>
      <c r="N94" s="3">
        <v>291812014</v>
      </c>
      <c r="O94" s="3">
        <v>221905895</v>
      </c>
      <c r="P94" s="5">
        <v>1.672753648006879</v>
      </c>
      <c r="Q94" s="5">
        <v>17.333567359250225</v>
      </c>
      <c r="R94" s="5">
        <f t="shared" si="7"/>
        <v>29.131058084049879</v>
      </c>
      <c r="S94" s="5">
        <f t="shared" si="8"/>
        <v>1.255372949729548</v>
      </c>
      <c r="T94">
        <f t="shared" si="9"/>
        <v>41.866561406895094</v>
      </c>
      <c r="U94">
        <f t="shared" si="10"/>
        <v>2.3131330021251286</v>
      </c>
      <c r="V94" s="2">
        <f t="shared" si="11"/>
        <v>4.4999999999999998E-2</v>
      </c>
      <c r="W94" s="2">
        <v>1.1571</v>
      </c>
      <c r="X94" s="2">
        <v>-8.3599999999999994E-2</v>
      </c>
      <c r="Y94" s="2">
        <v>1.1521999999999999</v>
      </c>
      <c r="Z94" s="2">
        <v>0.221</v>
      </c>
      <c r="AA94" s="2">
        <v>-0.4</v>
      </c>
    </row>
    <row r="95" spans="1:27">
      <c r="A95" t="s">
        <v>210</v>
      </c>
      <c r="B95" t="s">
        <v>211</v>
      </c>
      <c r="C95" t="s">
        <v>819</v>
      </c>
      <c r="D95" t="s">
        <v>848</v>
      </c>
      <c r="E95" t="b">
        <v>1</v>
      </c>
      <c r="F95" s="3">
        <v>226044000</v>
      </c>
      <c r="G95" s="5">
        <v>2.25</v>
      </c>
      <c r="H95" s="3">
        <f t="shared" si="6"/>
        <v>508599000</v>
      </c>
      <c r="I95" s="3">
        <v>177174267</v>
      </c>
      <c r="J95" s="3">
        <v>-5333257</v>
      </c>
      <c r="K95" s="3">
        <v>0</v>
      </c>
      <c r="L95" s="2">
        <v>0</v>
      </c>
      <c r="M95" s="3">
        <v>-21802880</v>
      </c>
      <c r="N95" s="3">
        <v>133322435</v>
      </c>
      <c r="O95" s="3">
        <v>135473312</v>
      </c>
      <c r="P95" s="5">
        <v>1.2507312571429736</v>
      </c>
      <c r="Q95" s="5">
        <v>0</v>
      </c>
      <c r="R95" s="5">
        <f t="shared" si="7"/>
        <v>-95.363677392632681</v>
      </c>
      <c r="S95" s="5">
        <f t="shared" si="8"/>
        <v>2.8706143878106181</v>
      </c>
      <c r="T95">
        <f t="shared" si="9"/>
        <v>-23.327147606187808</v>
      </c>
      <c r="U95">
        <f t="shared" si="10"/>
        <v>3.8148043125674986</v>
      </c>
      <c r="V95" s="2">
        <f t="shared" si="11"/>
        <v>0</v>
      </c>
      <c r="W95" s="2">
        <v>-3.4079000000000002</v>
      </c>
      <c r="X95" s="2">
        <v>-1.5E-3</v>
      </c>
      <c r="Y95" s="2">
        <v>-3.4207000000000001</v>
      </c>
      <c r="Z95" s="2">
        <v>-0.1966</v>
      </c>
      <c r="AA95" s="2">
        <v>0</v>
      </c>
    </row>
    <row r="96" spans="1:27">
      <c r="A96" t="s">
        <v>212</v>
      </c>
      <c r="B96" t="s">
        <v>213</v>
      </c>
      <c r="C96" t="s">
        <v>819</v>
      </c>
      <c r="D96" t="s">
        <v>848</v>
      </c>
      <c r="E96" t="b">
        <v>1</v>
      </c>
      <c r="F96" s="3">
        <v>100000000</v>
      </c>
      <c r="G96" s="5">
        <v>25.55</v>
      </c>
      <c r="H96" s="3">
        <f t="shared" si="6"/>
        <v>2555000000</v>
      </c>
      <c r="I96" s="3">
        <v>857818000</v>
      </c>
      <c r="J96" s="3">
        <v>160100000</v>
      </c>
      <c r="K96" s="3">
        <v>-146203000</v>
      </c>
      <c r="L96" s="2">
        <v>0.91319800124921924</v>
      </c>
      <c r="M96" s="3">
        <v>134080000</v>
      </c>
      <c r="N96" s="3">
        <v>2659787000</v>
      </c>
      <c r="O96" s="3">
        <v>89763000</v>
      </c>
      <c r="P96" s="5">
        <v>0.9064906490649064</v>
      </c>
      <c r="Q96" s="5">
        <v>30.399433180570984</v>
      </c>
      <c r="R96" s="5">
        <f t="shared" si="7"/>
        <v>15.958775765146783</v>
      </c>
      <c r="S96" s="5">
        <f t="shared" si="8"/>
        <v>2.9784872781872145</v>
      </c>
      <c r="T96">
        <f t="shared" si="9"/>
        <v>19.055787589498806</v>
      </c>
      <c r="U96">
        <f t="shared" si="10"/>
        <v>0.96060323627418287</v>
      </c>
      <c r="V96" s="2">
        <f t="shared" si="11"/>
        <v>5.7222309197651665E-2</v>
      </c>
      <c r="W96" s="2">
        <v>0.1429</v>
      </c>
      <c r="X96" s="2">
        <v>-2.0400000000000001E-2</v>
      </c>
      <c r="Y96" s="2">
        <v>0.14660000000000001</v>
      </c>
      <c r="Z96" s="2">
        <v>0.1651</v>
      </c>
      <c r="AA96" s="2">
        <v>-0.20319999999999999</v>
      </c>
    </row>
    <row r="97" spans="1:27">
      <c r="A97" t="s">
        <v>214</v>
      </c>
      <c r="B97" t="s">
        <v>215</v>
      </c>
      <c r="C97" t="s">
        <v>819</v>
      </c>
      <c r="D97" t="s">
        <v>848</v>
      </c>
      <c r="E97" t="b">
        <v>1</v>
      </c>
      <c r="F97" s="3">
        <v>202500000</v>
      </c>
      <c r="G97" s="5">
        <v>38.5</v>
      </c>
      <c r="H97" s="3">
        <f t="shared" si="6"/>
        <v>7796250000</v>
      </c>
      <c r="I97" s="3">
        <v>1172978881</v>
      </c>
      <c r="J97" s="3">
        <v>420705960</v>
      </c>
      <c r="K97" s="3">
        <v>-200070861</v>
      </c>
      <c r="L97" s="2">
        <v>0.47555984469533069</v>
      </c>
      <c r="M97" s="3">
        <v>-405668943</v>
      </c>
      <c r="N97" s="3">
        <v>4843333168</v>
      </c>
      <c r="O97" s="3">
        <v>1792876225</v>
      </c>
      <c r="P97" s="5">
        <v>1.3502881070617674</v>
      </c>
      <c r="Q97" s="5">
        <v>33.18641966443468</v>
      </c>
      <c r="R97" s="5">
        <f t="shared" si="7"/>
        <v>18.531351445555941</v>
      </c>
      <c r="S97" s="5">
        <f t="shared" si="8"/>
        <v>6.6465391033753827</v>
      </c>
      <c r="T97">
        <f t="shared" si="9"/>
        <v>-19.218256991391129</v>
      </c>
      <c r="U97">
        <f t="shared" si="10"/>
        <v>1.6096869097319138</v>
      </c>
      <c r="V97" s="2">
        <f t="shared" si="11"/>
        <v>2.5662448100048099E-2</v>
      </c>
      <c r="W97" s="2">
        <v>0.37330000000000002</v>
      </c>
      <c r="X97" s="2">
        <v>0.25430000000000003</v>
      </c>
      <c r="Y97" s="2">
        <v>0.38279999999999997</v>
      </c>
      <c r="Z97" s="2">
        <v>0.57750000000000001</v>
      </c>
      <c r="AA97" s="2">
        <v>-2.2200000000000001E-2</v>
      </c>
    </row>
    <row r="98" spans="1:27">
      <c r="A98" t="s">
        <v>216</v>
      </c>
      <c r="B98" t="s">
        <v>217</v>
      </c>
      <c r="C98" t="s">
        <v>819</v>
      </c>
      <c r="D98" t="s">
        <v>848</v>
      </c>
      <c r="E98" t="b">
        <v>1</v>
      </c>
      <c r="F98" s="3">
        <v>153000000</v>
      </c>
      <c r="G98" s="5">
        <v>42.7</v>
      </c>
      <c r="H98" s="3">
        <f t="shared" si="6"/>
        <v>6533100000</v>
      </c>
      <c r="I98" s="3">
        <v>1675765000</v>
      </c>
      <c r="J98" s="3">
        <v>421874000</v>
      </c>
      <c r="K98" s="3">
        <v>-342893000</v>
      </c>
      <c r="L98" s="2">
        <v>0.81278533400968056</v>
      </c>
      <c r="M98" s="3">
        <v>496518000</v>
      </c>
      <c r="N98" s="3">
        <v>2240513000</v>
      </c>
      <c r="O98" s="3">
        <v>298878000</v>
      </c>
      <c r="P98" s="5">
        <v>1.3804121609769742</v>
      </c>
      <c r="Q98" s="5">
        <v>30.1414154204273</v>
      </c>
      <c r="R98" s="5">
        <f t="shared" si="7"/>
        <v>15.485903373993184</v>
      </c>
      <c r="S98" s="5">
        <f t="shared" si="8"/>
        <v>3.8985776645293342</v>
      </c>
      <c r="T98">
        <f t="shared" si="9"/>
        <v>13.157831136031323</v>
      </c>
      <c r="U98">
        <f t="shared" si="10"/>
        <v>2.9158947080423099</v>
      </c>
      <c r="V98" s="2">
        <f t="shared" si="11"/>
        <v>5.2485496931012843E-2</v>
      </c>
      <c r="W98" s="2">
        <v>0.1084</v>
      </c>
      <c r="X98" s="2">
        <v>0.1464</v>
      </c>
      <c r="Y98" s="2">
        <v>0.1072</v>
      </c>
      <c r="Z98" s="2">
        <v>0.1769</v>
      </c>
      <c r="AA98" s="2">
        <v>-0.32679999999999998</v>
      </c>
    </row>
    <row r="99" spans="1:27">
      <c r="A99" t="s">
        <v>218</v>
      </c>
      <c r="B99" t="s">
        <v>219</v>
      </c>
      <c r="C99" t="s">
        <v>819</v>
      </c>
      <c r="D99" t="s">
        <v>848</v>
      </c>
      <c r="E99" t="b">
        <v>1</v>
      </c>
      <c r="F99" s="3">
        <v>109760647</v>
      </c>
      <c r="G99" s="5">
        <v>52</v>
      </c>
      <c r="H99" s="3">
        <f t="shared" si="6"/>
        <v>5707553644</v>
      </c>
      <c r="I99" s="3">
        <v>816057968</v>
      </c>
      <c r="J99" s="3">
        <v>260437028</v>
      </c>
      <c r="K99" s="3">
        <v>-263235597</v>
      </c>
      <c r="L99" s="2">
        <v>1.0107456647831199</v>
      </c>
      <c r="M99" s="3">
        <v>177140496</v>
      </c>
      <c r="N99" s="3">
        <v>2751705405</v>
      </c>
      <c r="O99" s="3">
        <v>8468549</v>
      </c>
      <c r="P99" s="5">
        <v>0.90753117870781419</v>
      </c>
      <c r="Q99" s="5">
        <v>36.584484042216651</v>
      </c>
      <c r="R99" s="5">
        <f t="shared" si="7"/>
        <v>21.915292490590087</v>
      </c>
      <c r="S99" s="5">
        <f t="shared" si="8"/>
        <v>6.9940541821901556</v>
      </c>
      <c r="T99">
        <f t="shared" si="9"/>
        <v>32.220490361503785</v>
      </c>
      <c r="U99">
        <f t="shared" si="10"/>
        <v>2.0741877504870474</v>
      </c>
      <c r="V99" s="2">
        <f t="shared" si="11"/>
        <v>4.6120564679531899E-2</v>
      </c>
      <c r="W99" s="2">
        <v>8.9700000000000002E-2</v>
      </c>
      <c r="X99" s="2">
        <v>-0.1399</v>
      </c>
      <c r="Y99" s="2">
        <v>8.7800000000000003E-2</v>
      </c>
      <c r="Z99" s="2">
        <v>-0.1983</v>
      </c>
      <c r="AA99" s="2">
        <v>0.12559999999999999</v>
      </c>
    </row>
    <row r="100" spans="1:27">
      <c r="A100" t="s">
        <v>220</v>
      </c>
      <c r="B100" t="s">
        <v>221</v>
      </c>
      <c r="C100" t="s">
        <v>819</v>
      </c>
      <c r="D100" t="s">
        <v>848</v>
      </c>
      <c r="E100" t="b">
        <v>1</v>
      </c>
      <c r="F100" s="3">
        <v>140000000</v>
      </c>
      <c r="G100" s="5">
        <v>31.85</v>
      </c>
      <c r="H100" s="3">
        <f t="shared" si="6"/>
        <v>4459000000</v>
      </c>
      <c r="I100" s="3">
        <v>955782095</v>
      </c>
      <c r="J100" s="3">
        <v>219388919</v>
      </c>
      <c r="K100" s="3">
        <v>-186383490</v>
      </c>
      <c r="L100" s="2">
        <v>0.84955744733853222</v>
      </c>
      <c r="M100" s="3">
        <v>-122331776</v>
      </c>
      <c r="N100" s="3">
        <v>3270380283</v>
      </c>
      <c r="O100" s="3">
        <v>482615593</v>
      </c>
      <c r="P100" s="5">
        <v>0.71446004936340424</v>
      </c>
      <c r="Q100" s="5">
        <v>28.699193695245413</v>
      </c>
      <c r="R100" s="5">
        <f t="shared" si="7"/>
        <v>20.324636359596632</v>
      </c>
      <c r="S100" s="5">
        <f t="shared" si="8"/>
        <v>4.6652893199469281</v>
      </c>
      <c r="T100">
        <f t="shared" si="9"/>
        <v>-36.450055298796613</v>
      </c>
      <c r="U100">
        <f t="shared" si="10"/>
        <v>1.3634500009612491</v>
      </c>
      <c r="V100" s="2">
        <f t="shared" si="11"/>
        <v>4.1799392240412646E-2</v>
      </c>
      <c r="W100" s="2">
        <v>-0.3488</v>
      </c>
      <c r="X100" s="2">
        <v>-0.1245</v>
      </c>
      <c r="Y100" s="2">
        <v>-0.35020000000000001</v>
      </c>
      <c r="Z100" s="2">
        <v>-0.22620000000000001</v>
      </c>
      <c r="AA100" s="2">
        <v>-0.57089999999999996</v>
      </c>
    </row>
    <row r="101" spans="1:27">
      <c r="A101" t="s">
        <v>222</v>
      </c>
      <c r="B101" t="s">
        <v>223</v>
      </c>
      <c r="C101" t="s">
        <v>819</v>
      </c>
      <c r="D101" t="s">
        <v>848</v>
      </c>
      <c r="E101" t="b">
        <v>1</v>
      </c>
      <c r="F101" s="3">
        <v>157500000</v>
      </c>
      <c r="G101" s="5">
        <v>22.84</v>
      </c>
      <c r="H101" s="3">
        <f t="shared" si="6"/>
        <v>3597300000</v>
      </c>
      <c r="I101" s="3">
        <v>822161592</v>
      </c>
      <c r="J101" s="3">
        <v>147260152</v>
      </c>
      <c r="K101" s="3">
        <v>-117929661</v>
      </c>
      <c r="L101" s="2">
        <v>0.80082533800454048</v>
      </c>
      <c r="M101" s="3">
        <v>164126202</v>
      </c>
      <c r="N101" s="3">
        <v>2657249010</v>
      </c>
      <c r="O101" s="3">
        <v>375277655</v>
      </c>
      <c r="P101" s="5">
        <v>1.3451372826176682</v>
      </c>
      <c r="Q101" s="5">
        <v>18.84328949401262</v>
      </c>
      <c r="R101" s="5">
        <f t="shared" si="7"/>
        <v>24.428196977550314</v>
      </c>
      <c r="S101" s="5">
        <f t="shared" si="8"/>
        <v>4.3754172354964496</v>
      </c>
      <c r="T101">
        <f t="shared" si="9"/>
        <v>21.917889746818123</v>
      </c>
      <c r="U101">
        <f t="shared" si="10"/>
        <v>1.3537684975936823</v>
      </c>
      <c r="V101" s="2">
        <f t="shared" si="11"/>
        <v>3.2782826286381454E-2</v>
      </c>
      <c r="W101" s="2">
        <v>-0.44529999999999997</v>
      </c>
      <c r="X101" s="2">
        <v>-0.20449999999999999</v>
      </c>
      <c r="Y101" s="2">
        <v>-0.44330000000000003</v>
      </c>
      <c r="Z101" s="2">
        <v>-0.33550000000000002</v>
      </c>
      <c r="AA101" s="2">
        <v>-6.6E-3</v>
      </c>
    </row>
    <row r="102" spans="1:27">
      <c r="A102" t="s">
        <v>224</v>
      </c>
      <c r="B102" t="s">
        <v>225</v>
      </c>
      <c r="C102" t="s">
        <v>819</v>
      </c>
      <c r="D102" t="s">
        <v>848</v>
      </c>
      <c r="E102" t="b">
        <v>1</v>
      </c>
      <c r="F102" s="3">
        <v>86000000</v>
      </c>
      <c r="G102" s="5">
        <v>34.15</v>
      </c>
      <c r="H102" s="3">
        <f t="shared" si="6"/>
        <v>2936900000</v>
      </c>
      <c r="I102" s="3">
        <v>1153573000</v>
      </c>
      <c r="J102" s="3">
        <v>219207000</v>
      </c>
      <c r="K102" s="3">
        <v>-86546000</v>
      </c>
      <c r="L102" s="2">
        <v>0.3948140342233597</v>
      </c>
      <c r="M102" s="3">
        <v>87059000</v>
      </c>
      <c r="N102" s="3">
        <v>2424750000</v>
      </c>
      <c r="O102" s="3">
        <v>5626000</v>
      </c>
      <c r="P102" s="5">
        <v>1.2942519313739749</v>
      </c>
      <c r="Q102" s="5">
        <v>40.211798815066047</v>
      </c>
      <c r="R102" s="5">
        <f t="shared" si="7"/>
        <v>13.397838572673319</v>
      </c>
      <c r="S102" s="5">
        <f t="shared" si="8"/>
        <v>2.5459160365230464</v>
      </c>
      <c r="T102">
        <f t="shared" si="9"/>
        <v>33.734593781228824</v>
      </c>
      <c r="U102">
        <f t="shared" si="10"/>
        <v>1.2112176513042581</v>
      </c>
      <c r="V102" s="2">
        <f t="shared" si="11"/>
        <v>2.9468487180360242E-2</v>
      </c>
      <c r="W102" s="2">
        <v>0.37719999999999998</v>
      </c>
      <c r="X102" s="2">
        <v>0.2555</v>
      </c>
      <c r="Y102" s="2">
        <v>0.37909999999999999</v>
      </c>
      <c r="Z102" s="2">
        <v>0.22620000000000001</v>
      </c>
      <c r="AA102" s="2">
        <v>-0.2361</v>
      </c>
    </row>
    <row r="103" spans="1:27">
      <c r="A103" t="s">
        <v>226</v>
      </c>
      <c r="B103" t="s">
        <v>227</v>
      </c>
      <c r="C103" t="s">
        <v>819</v>
      </c>
      <c r="D103" t="s">
        <v>848</v>
      </c>
      <c r="E103" t="b">
        <v>1</v>
      </c>
      <c r="F103" s="3">
        <v>90000000</v>
      </c>
      <c r="G103" s="5">
        <v>13</v>
      </c>
      <c r="H103" s="3">
        <f t="shared" si="6"/>
        <v>1170000000</v>
      </c>
      <c r="I103" s="3">
        <v>328895693</v>
      </c>
      <c r="J103" s="3">
        <v>65082597</v>
      </c>
      <c r="K103" s="3">
        <v>-22617768</v>
      </c>
      <c r="L103" s="2">
        <v>0.34752405470236536</v>
      </c>
      <c r="M103" s="3">
        <v>102945493</v>
      </c>
      <c r="N103" s="3">
        <v>1331801426</v>
      </c>
      <c r="O103" s="3">
        <v>114644898</v>
      </c>
      <c r="P103" s="5">
        <v>1.7616672276588892</v>
      </c>
      <c r="Q103" s="5">
        <v>15.516755772424364</v>
      </c>
      <c r="R103" s="5">
        <f t="shared" si="7"/>
        <v>17.97715601299684</v>
      </c>
      <c r="S103" s="5">
        <f t="shared" si="8"/>
        <v>3.5573588371678677</v>
      </c>
      <c r="T103">
        <f t="shared" si="9"/>
        <v>11.36523771856627</v>
      </c>
      <c r="U103">
        <f t="shared" si="10"/>
        <v>0.87850934618236398</v>
      </c>
      <c r="V103" s="2">
        <f t="shared" si="11"/>
        <v>1.9331425641025642E-2</v>
      </c>
      <c r="W103" s="2">
        <v>-4.3499999999999997E-2</v>
      </c>
      <c r="X103" s="2">
        <v>-0.1091</v>
      </c>
      <c r="Y103" s="2">
        <v>-5.8400000000000001E-2</v>
      </c>
      <c r="Z103" s="2">
        <v>-0.16200000000000001</v>
      </c>
      <c r="AA103" s="2">
        <v>-0.97070000000000001</v>
      </c>
    </row>
    <row r="104" spans="1:27">
      <c r="A104" t="s">
        <v>228</v>
      </c>
      <c r="B104" t="s">
        <v>229</v>
      </c>
      <c r="C104" t="s">
        <v>819</v>
      </c>
      <c r="D104" t="s">
        <v>848</v>
      </c>
      <c r="E104" t="b">
        <v>1</v>
      </c>
      <c r="F104" s="3">
        <v>108700000</v>
      </c>
      <c r="G104" s="5">
        <v>10.18</v>
      </c>
      <c r="H104" s="3">
        <f t="shared" si="6"/>
        <v>1106566000</v>
      </c>
      <c r="I104" s="3">
        <v>318682958</v>
      </c>
      <c r="J104" s="3">
        <v>42701046</v>
      </c>
      <c r="K104" s="3">
        <v>0</v>
      </c>
      <c r="L104" s="2">
        <v>0</v>
      </c>
      <c r="M104" s="3">
        <v>-67854121</v>
      </c>
      <c r="N104" s="3">
        <v>1251464019</v>
      </c>
      <c r="O104" s="3">
        <v>714275566</v>
      </c>
      <c r="P104" s="5">
        <v>-1.0547630087651829</v>
      </c>
      <c r="Q104" s="5">
        <v>10.087653484217549</v>
      </c>
      <c r="R104" s="5">
        <f t="shared" si="7"/>
        <v>25.914259805251611</v>
      </c>
      <c r="S104" s="5">
        <f t="shared" si="8"/>
        <v>3.4723099313016919</v>
      </c>
      <c r="T104">
        <f t="shared" si="9"/>
        <v>-16.308014659861264</v>
      </c>
      <c r="U104">
        <f t="shared" si="10"/>
        <v>0.88421719138534816</v>
      </c>
      <c r="V104" s="2">
        <f t="shared" si="11"/>
        <v>0</v>
      </c>
      <c r="W104" s="2">
        <v>1.7857000000000001</v>
      </c>
      <c r="X104" s="2">
        <v>0.19700000000000001</v>
      </c>
      <c r="Y104" s="2">
        <v>1.742</v>
      </c>
      <c r="Z104" s="2">
        <v>0.58399999999999996</v>
      </c>
      <c r="AA104" s="2">
        <v>0</v>
      </c>
    </row>
    <row r="105" spans="1:27">
      <c r="A105" t="s">
        <v>230</v>
      </c>
      <c r="B105" t="s">
        <v>231</v>
      </c>
      <c r="C105" t="s">
        <v>819</v>
      </c>
      <c r="D105" t="s">
        <v>848</v>
      </c>
      <c r="E105" t="b">
        <v>1</v>
      </c>
      <c r="F105" s="3">
        <v>120000000</v>
      </c>
      <c r="G105" s="5">
        <v>36.65</v>
      </c>
      <c r="H105" s="3">
        <f t="shared" si="6"/>
        <v>4398000000</v>
      </c>
      <c r="I105" s="3">
        <v>704867951</v>
      </c>
      <c r="J105" s="3">
        <v>260170006</v>
      </c>
      <c r="K105" s="3">
        <v>-258540540</v>
      </c>
      <c r="L105" s="2">
        <v>0.99373691831332778</v>
      </c>
      <c r="M105" s="3">
        <v>307740868</v>
      </c>
      <c r="N105" s="3">
        <v>1698875399</v>
      </c>
      <c r="O105" s="3">
        <v>4088694</v>
      </c>
      <c r="P105" s="5">
        <v>1.4416146804258427</v>
      </c>
      <c r="Q105" s="5">
        <v>26.280879383097801</v>
      </c>
      <c r="R105" s="5">
        <f t="shared" si="7"/>
        <v>16.904331393219863</v>
      </c>
      <c r="S105" s="5">
        <f t="shared" si="8"/>
        <v>6.2394665465503625</v>
      </c>
      <c r="T105">
        <f t="shared" si="9"/>
        <v>14.291244541495217</v>
      </c>
      <c r="U105">
        <f t="shared" si="10"/>
        <v>2.588771373456094</v>
      </c>
      <c r="V105" s="2">
        <f t="shared" si="11"/>
        <v>5.8785934515688948E-2</v>
      </c>
      <c r="W105" s="2">
        <v>-6.3E-3</v>
      </c>
      <c r="X105" s="2">
        <v>7.5899999999999995E-2</v>
      </c>
      <c r="Y105" s="2">
        <v>-5.5999999999999999E-3</v>
      </c>
      <c r="Z105" s="2">
        <v>3.3599999999999998E-2</v>
      </c>
      <c r="AA105" s="2">
        <v>-4.48E-2</v>
      </c>
    </row>
    <row r="106" spans="1:27">
      <c r="A106" t="s">
        <v>232</v>
      </c>
      <c r="B106" t="s">
        <v>233</v>
      </c>
      <c r="C106" t="s">
        <v>839</v>
      </c>
      <c r="D106" t="s">
        <v>863</v>
      </c>
      <c r="E106" t="b">
        <v>1</v>
      </c>
      <c r="F106" s="3">
        <v>900000000</v>
      </c>
      <c r="G106" s="5">
        <v>9.4</v>
      </c>
      <c r="H106" s="3">
        <f t="shared" si="6"/>
        <v>8460000000</v>
      </c>
      <c r="I106" s="3">
        <v>10709607801</v>
      </c>
      <c r="J106" s="3">
        <v>521586067</v>
      </c>
      <c r="K106" s="3">
        <v>-540000000</v>
      </c>
      <c r="L106" s="2">
        <v>1.0353037286941178</v>
      </c>
      <c r="M106" s="3">
        <v>355256136</v>
      </c>
      <c r="N106" s="3">
        <v>1372438539</v>
      </c>
      <c r="O106" s="3">
        <v>2781797023</v>
      </c>
      <c r="P106" s="5">
        <v>1.8273995723560643</v>
      </c>
      <c r="Q106" s="5">
        <v>4.4139038630143972</v>
      </c>
      <c r="R106" s="5">
        <f t="shared" si="7"/>
        <v>16.219758416207846</v>
      </c>
      <c r="S106" s="5">
        <f t="shared" si="8"/>
        <v>0.78994489408006663</v>
      </c>
      <c r="T106">
        <f t="shared" si="9"/>
        <v>23.813804021107746</v>
      </c>
      <c r="U106">
        <f t="shared" si="10"/>
        <v>6.1642104615950313</v>
      </c>
      <c r="V106" s="2">
        <f t="shared" si="11"/>
        <v>6.3829787234042548E-2</v>
      </c>
      <c r="W106" s="2">
        <v>3.6400000000000002E-2</v>
      </c>
      <c r="X106" s="2">
        <v>5.0200000000000002E-2</v>
      </c>
      <c r="Y106" s="2">
        <v>6.5799999999999997E-2</v>
      </c>
      <c r="Z106" s="2">
        <v>8.0199999999999994E-2</v>
      </c>
      <c r="AA106" s="2">
        <v>1.34E-2</v>
      </c>
    </row>
    <row r="107" spans="1:27">
      <c r="A107" t="s">
        <v>234</v>
      </c>
      <c r="B107" t="s">
        <v>235</v>
      </c>
      <c r="C107" t="s">
        <v>841</v>
      </c>
      <c r="D107" t="s">
        <v>864</v>
      </c>
      <c r="E107" t="b">
        <v>1</v>
      </c>
      <c r="F107" s="3">
        <v>200000000</v>
      </c>
      <c r="G107" s="5">
        <v>74.400000000000006</v>
      </c>
      <c r="H107" s="3">
        <f t="shared" si="6"/>
        <v>14880000000.000002</v>
      </c>
      <c r="I107" s="3">
        <v>2896886964</v>
      </c>
      <c r="J107" s="3">
        <v>658087338</v>
      </c>
      <c r="K107" s="3">
        <v>-350000000</v>
      </c>
      <c r="L107" s="2">
        <v>0.5318443005812703</v>
      </c>
      <c r="M107" s="3">
        <v>522601288</v>
      </c>
      <c r="N107" s="3">
        <v>3537868341</v>
      </c>
      <c r="O107" s="3">
        <v>799119783</v>
      </c>
      <c r="P107" s="5">
        <v>1.4172665548269947</v>
      </c>
      <c r="Q107" s="5">
        <v>35.566025169548844</v>
      </c>
      <c r="R107" s="5">
        <f t="shared" si="7"/>
        <v>22.610980550426579</v>
      </c>
      <c r="S107" s="5">
        <f t="shared" si="8"/>
        <v>5.1365483655095083</v>
      </c>
      <c r="T107">
        <f t="shared" si="9"/>
        <v>28.472949343362512</v>
      </c>
      <c r="U107">
        <f t="shared" si="10"/>
        <v>4.2059224837615297</v>
      </c>
      <c r="V107" s="2">
        <f t="shared" si="11"/>
        <v>2.3521505376344082E-2</v>
      </c>
      <c r="W107" s="2">
        <v>-1</v>
      </c>
      <c r="X107" s="2">
        <v>6.4299999999999996E-2</v>
      </c>
      <c r="Y107" s="2">
        <v>-1.8100000000000002E-2</v>
      </c>
      <c r="Z107" s="2">
        <v>-4.4000000000000003E-3</v>
      </c>
      <c r="AA107" s="2">
        <v>-1</v>
      </c>
    </row>
    <row r="108" spans="1:27">
      <c r="A108" t="s">
        <v>236</v>
      </c>
      <c r="B108" t="s">
        <v>237</v>
      </c>
      <c r="C108" t="s">
        <v>817</v>
      </c>
      <c r="D108" t="s">
        <v>865</v>
      </c>
      <c r="E108" t="b">
        <v>1</v>
      </c>
      <c r="F108" s="3">
        <v>73278225</v>
      </c>
      <c r="G108" s="5">
        <v>93.9</v>
      </c>
      <c r="H108" s="3">
        <f t="shared" si="6"/>
        <v>6880825327.5</v>
      </c>
      <c r="I108" s="3">
        <v>6779880000</v>
      </c>
      <c r="J108" s="3">
        <v>527895000</v>
      </c>
      <c r="K108" s="3">
        <v>-688303000</v>
      </c>
      <c r="L108" s="2">
        <v>1.3038634576951855</v>
      </c>
      <c r="M108" s="3">
        <v>216118000</v>
      </c>
      <c r="N108" s="3">
        <v>2043450000</v>
      </c>
      <c r="O108" s="3">
        <v>1904911000</v>
      </c>
      <c r="P108" s="5">
        <v>0.48607419634613769</v>
      </c>
      <c r="Q108" s="5">
        <v>58.922559139735348</v>
      </c>
      <c r="R108" s="5">
        <f t="shared" si="7"/>
        <v>13.034458230329895</v>
      </c>
      <c r="S108" s="5">
        <f t="shared" si="8"/>
        <v>1.0148889548930069</v>
      </c>
      <c r="T108">
        <f t="shared" si="9"/>
        <v>31.838279678231338</v>
      </c>
      <c r="U108">
        <f t="shared" si="10"/>
        <v>3.3672589627835277</v>
      </c>
      <c r="V108" s="2">
        <f t="shared" si="11"/>
        <v>0.10003204081480152</v>
      </c>
      <c r="W108" s="2">
        <v>0.34770000000000001</v>
      </c>
      <c r="X108" s="2">
        <v>9.3600000000000003E-2</v>
      </c>
      <c r="Y108" s="2">
        <v>0.35199999999999998</v>
      </c>
      <c r="Z108" s="2">
        <v>0.1447</v>
      </c>
      <c r="AA108" s="2">
        <v>1.5722</v>
      </c>
    </row>
    <row r="109" spans="1:27">
      <c r="A109" t="s">
        <v>238</v>
      </c>
      <c r="B109" t="s">
        <v>239</v>
      </c>
      <c r="C109" t="s">
        <v>841</v>
      </c>
      <c r="D109" t="s">
        <v>864</v>
      </c>
      <c r="E109" t="b">
        <v>1</v>
      </c>
      <c r="F109" s="3">
        <v>97303550</v>
      </c>
      <c r="G109" s="5">
        <v>126.8</v>
      </c>
      <c r="H109" s="3">
        <f t="shared" si="6"/>
        <v>12338090140</v>
      </c>
      <c r="I109" s="3">
        <v>3202992296</v>
      </c>
      <c r="J109" s="3">
        <v>470950091</v>
      </c>
      <c r="K109" s="3">
        <v>-193623388</v>
      </c>
      <c r="L109" s="2">
        <v>0.41113356107197357</v>
      </c>
      <c r="M109" s="3">
        <v>342149772</v>
      </c>
      <c r="N109" s="3">
        <v>3703405725</v>
      </c>
      <c r="O109" s="3">
        <v>2037271936</v>
      </c>
      <c r="P109" s="5">
        <v>1.5338210407317592</v>
      </c>
      <c r="Q109" s="5">
        <v>61.712995138184532</v>
      </c>
      <c r="R109" s="5">
        <f t="shared" si="7"/>
        <v>26.198296540938561</v>
      </c>
      <c r="S109" s="5">
        <f t="shared" si="8"/>
        <v>3.852051144615054</v>
      </c>
      <c r="T109">
        <f t="shared" si="9"/>
        <v>36.060494992818526</v>
      </c>
      <c r="U109">
        <f t="shared" si="10"/>
        <v>3.3315523753476941</v>
      </c>
      <c r="V109" s="2">
        <f t="shared" si="11"/>
        <v>1.5693140980732045E-2</v>
      </c>
      <c r="W109" s="2">
        <v>0.21310000000000001</v>
      </c>
      <c r="X109" s="2">
        <v>0.18279999999999999</v>
      </c>
      <c r="Y109" s="2">
        <v>0.31209999999999999</v>
      </c>
      <c r="Z109" s="2">
        <v>0.2051</v>
      </c>
      <c r="AA109" s="2">
        <v>-0.24740000000000001</v>
      </c>
    </row>
    <row r="110" spans="1:27">
      <c r="A110" t="s">
        <v>240</v>
      </c>
      <c r="B110" t="s">
        <v>241</v>
      </c>
      <c r="C110" t="s">
        <v>841</v>
      </c>
      <c r="D110" t="s">
        <v>864</v>
      </c>
      <c r="E110" t="b">
        <v>1</v>
      </c>
      <c r="F110" s="3">
        <v>44690000</v>
      </c>
      <c r="G110" s="5">
        <v>160</v>
      </c>
      <c r="H110" s="3">
        <f t="shared" si="6"/>
        <v>7150400000</v>
      </c>
      <c r="I110" s="3">
        <v>1293685585</v>
      </c>
      <c r="J110" s="3">
        <v>298163301</v>
      </c>
      <c r="K110" s="3">
        <v>0</v>
      </c>
      <c r="L110" s="2">
        <v>0</v>
      </c>
      <c r="M110" s="3">
        <v>-6580121</v>
      </c>
      <c r="N110" s="3">
        <v>1629505100</v>
      </c>
      <c r="O110" s="3">
        <v>487730657</v>
      </c>
      <c r="P110" s="5">
        <v>0.81402823233450172</v>
      </c>
      <c r="Q110" s="5">
        <v>73.719367197036874</v>
      </c>
      <c r="R110" s="5">
        <f t="shared" si="7"/>
        <v>23.98148925779434</v>
      </c>
      <c r="S110" s="5">
        <f t="shared" si="8"/>
        <v>5.5271544206005823</v>
      </c>
      <c r="T110">
        <f t="shared" si="9"/>
        <v>-1086.6669473099355</v>
      </c>
      <c r="U110">
        <f t="shared" si="10"/>
        <v>4.3880807737269434</v>
      </c>
      <c r="V110" s="2">
        <f t="shared" si="11"/>
        <v>0</v>
      </c>
      <c r="W110" s="2">
        <v>0.2384</v>
      </c>
      <c r="X110" s="2">
        <v>0.19589999999999999</v>
      </c>
      <c r="Y110" s="2">
        <v>0.23760000000000001</v>
      </c>
      <c r="Z110" s="2">
        <v>0.22850000000000001</v>
      </c>
      <c r="AA110" s="2">
        <v>1</v>
      </c>
    </row>
    <row r="111" spans="1:27">
      <c r="A111" t="s">
        <v>242</v>
      </c>
      <c r="B111" t="s">
        <v>243</v>
      </c>
      <c r="C111" t="s">
        <v>817</v>
      </c>
      <c r="D111" t="s">
        <v>866</v>
      </c>
      <c r="E111" t="b">
        <v>1</v>
      </c>
      <c r="F111" s="3">
        <v>45000000</v>
      </c>
      <c r="G111" s="5">
        <v>20.399999999999999</v>
      </c>
      <c r="H111" s="3">
        <f t="shared" si="6"/>
        <v>917999999.99999988</v>
      </c>
      <c r="I111" s="3">
        <v>1821068542</v>
      </c>
      <c r="J111" s="3">
        <v>23537452</v>
      </c>
      <c r="K111" s="3">
        <v>0</v>
      </c>
      <c r="L111" s="2">
        <v>0</v>
      </c>
      <c r="M111" s="3">
        <v>3355978</v>
      </c>
      <c r="N111" s="3">
        <v>681020473</v>
      </c>
      <c r="O111" s="3">
        <v>1262318434</v>
      </c>
      <c r="P111" s="5">
        <v>4.6802996453083976</v>
      </c>
      <c r="Q111" s="5">
        <v>13.347972294806262</v>
      </c>
      <c r="R111" s="5">
        <f t="shared" si="7"/>
        <v>39.001672738408551</v>
      </c>
      <c r="S111" s="5">
        <f t="shared" si="8"/>
        <v>0.50409964195625534</v>
      </c>
      <c r="T111">
        <f t="shared" si="9"/>
        <v>273.54172166802044</v>
      </c>
      <c r="U111">
        <f t="shared" si="10"/>
        <v>1.347977096717913</v>
      </c>
      <c r="V111" s="2">
        <f t="shared" si="11"/>
        <v>0</v>
      </c>
      <c r="W111" s="2">
        <v>-5.8799999999999998E-2</v>
      </c>
      <c r="X111" s="2">
        <v>8.2000000000000007E-3</v>
      </c>
      <c r="Y111" s="2">
        <v>-4.53E-2</v>
      </c>
      <c r="Z111" s="2">
        <v>5.9400000000000001E-2</v>
      </c>
      <c r="AA111" s="2">
        <v>0</v>
      </c>
    </row>
    <row r="112" spans="1:27">
      <c r="A112" t="s">
        <v>244</v>
      </c>
      <c r="B112" t="s">
        <v>245</v>
      </c>
      <c r="C112" t="s">
        <v>841</v>
      </c>
      <c r="D112" t="s">
        <v>864</v>
      </c>
      <c r="E112" t="b">
        <v>1</v>
      </c>
      <c r="F112" s="3">
        <v>160000000</v>
      </c>
      <c r="G112" s="5">
        <v>41</v>
      </c>
      <c r="H112" s="3">
        <f t="shared" si="6"/>
        <v>6560000000</v>
      </c>
      <c r="I112" s="3">
        <v>1153877784</v>
      </c>
      <c r="J112" s="3">
        <v>338800814</v>
      </c>
      <c r="K112" s="3">
        <v>-224774980</v>
      </c>
      <c r="L112" s="2">
        <v>0.66344285701745687</v>
      </c>
      <c r="M112" s="3">
        <v>250058816</v>
      </c>
      <c r="N112" s="3">
        <v>1961253780</v>
      </c>
      <c r="O112" s="3">
        <v>304109279</v>
      </c>
      <c r="P112" s="5">
        <v>1.3687466937431856</v>
      </c>
      <c r="Q112" s="5">
        <v>23.944687832943561</v>
      </c>
      <c r="R112" s="5">
        <f t="shared" si="7"/>
        <v>19.362409206018022</v>
      </c>
      <c r="S112" s="5">
        <f t="shared" si="8"/>
        <v>5.6851774866999261</v>
      </c>
      <c r="T112">
        <f t="shared" si="9"/>
        <v>26.233828124660079</v>
      </c>
      <c r="U112">
        <f t="shared" si="10"/>
        <v>3.3447991620951778</v>
      </c>
      <c r="V112" s="2">
        <f t="shared" si="11"/>
        <v>3.4264478658536587E-2</v>
      </c>
      <c r="W112" s="2">
        <v>0.1053</v>
      </c>
      <c r="X112" s="2">
        <v>-1.9400000000000001E-2</v>
      </c>
      <c r="Y112" s="2">
        <v>0.1169</v>
      </c>
      <c r="Z112" s="2">
        <v>-0.11700000000000001</v>
      </c>
      <c r="AA112" s="2">
        <v>0.33279999999999998</v>
      </c>
    </row>
    <row r="113" spans="1:27">
      <c r="A113" t="s">
        <v>246</v>
      </c>
      <c r="B113" t="s">
        <v>247</v>
      </c>
      <c r="C113" t="s">
        <v>817</v>
      </c>
      <c r="D113" t="s">
        <v>867</v>
      </c>
      <c r="E113" t="b">
        <v>1</v>
      </c>
      <c r="F113" s="3">
        <v>35892393</v>
      </c>
      <c r="G113" s="5">
        <v>33.15</v>
      </c>
      <c r="H113" s="3">
        <f t="shared" si="6"/>
        <v>1189832827.95</v>
      </c>
      <c r="I113" s="3">
        <v>953531225</v>
      </c>
      <c r="J113" s="3">
        <v>-41829096</v>
      </c>
      <c r="K113" s="3">
        <v>0</v>
      </c>
      <c r="L113" s="2">
        <v>0</v>
      </c>
      <c r="M113" s="3">
        <v>-28340716</v>
      </c>
      <c r="N113" s="3">
        <v>322865758</v>
      </c>
      <c r="O113" s="3">
        <v>457439680</v>
      </c>
      <c r="P113" s="5">
        <v>0.11409500499355932</v>
      </c>
      <c r="Q113" s="5">
        <v>0</v>
      </c>
      <c r="R113" s="5">
        <f t="shared" si="7"/>
        <v>-28.445100222820976</v>
      </c>
      <c r="S113" s="5">
        <f t="shared" si="8"/>
        <v>1.2478173726822632</v>
      </c>
      <c r="T113">
        <f t="shared" si="9"/>
        <v>-41.983160480137485</v>
      </c>
      <c r="U113">
        <f t="shared" si="10"/>
        <v>3.6852245816355667</v>
      </c>
      <c r="V113" s="2">
        <f t="shared" si="11"/>
        <v>0</v>
      </c>
      <c r="W113" s="2">
        <v>1</v>
      </c>
      <c r="X113" s="2">
        <v>6.83E-2</v>
      </c>
      <c r="Y113" s="2">
        <v>0.79579999999999995</v>
      </c>
      <c r="Z113" s="2">
        <v>0.35920000000000002</v>
      </c>
      <c r="AA113" s="2">
        <v>0</v>
      </c>
    </row>
    <row r="114" spans="1:27">
      <c r="A114" t="s">
        <v>248</v>
      </c>
      <c r="B114" t="s">
        <v>249</v>
      </c>
      <c r="C114" t="s">
        <v>841</v>
      </c>
      <c r="D114" t="s">
        <v>864</v>
      </c>
      <c r="E114" t="b">
        <v>1</v>
      </c>
      <c r="F114" s="3">
        <v>92040000</v>
      </c>
      <c r="G114" s="5">
        <v>69.900000000000006</v>
      </c>
      <c r="H114" s="3">
        <f t="shared" si="6"/>
        <v>6433596000.000001</v>
      </c>
      <c r="I114" s="3">
        <v>2882817031</v>
      </c>
      <c r="J114" s="3">
        <v>281997230</v>
      </c>
      <c r="K114" s="3">
        <v>0</v>
      </c>
      <c r="L114" s="2">
        <v>0</v>
      </c>
      <c r="M114" s="3">
        <v>223435992</v>
      </c>
      <c r="N114" s="3">
        <v>1674060601</v>
      </c>
      <c r="O114" s="3">
        <v>2465850931</v>
      </c>
      <c r="P114" s="5">
        <v>2.3200083418537658</v>
      </c>
      <c r="Q114" s="5">
        <v>34.898916286737126</v>
      </c>
      <c r="R114" s="5">
        <f t="shared" si="7"/>
        <v>22.814394311603703</v>
      </c>
      <c r="S114" s="5">
        <f t="shared" si="8"/>
        <v>2.2317045899261587</v>
      </c>
      <c r="T114">
        <f t="shared" si="9"/>
        <v>28.793910696357287</v>
      </c>
      <c r="U114">
        <f t="shared" si="10"/>
        <v>3.8431081862609351</v>
      </c>
      <c r="V114" s="2">
        <f t="shared" si="11"/>
        <v>0</v>
      </c>
      <c r="W114" s="2">
        <v>0.56120000000000003</v>
      </c>
      <c r="X114" s="2">
        <v>8.6599999999999996E-2</v>
      </c>
      <c r="Y114" s="2">
        <v>0.56510000000000005</v>
      </c>
      <c r="Z114" s="2">
        <v>0.10979999999999999</v>
      </c>
      <c r="AA114" s="2">
        <v>0</v>
      </c>
    </row>
    <row r="115" spans="1:27">
      <c r="A115" t="s">
        <v>250</v>
      </c>
      <c r="B115" t="s">
        <v>251</v>
      </c>
      <c r="C115" t="s">
        <v>817</v>
      </c>
      <c r="D115" t="s">
        <v>833</v>
      </c>
      <c r="E115" t="b">
        <v>0</v>
      </c>
      <c r="F115" s="3">
        <v>100000000</v>
      </c>
      <c r="G115" s="5">
        <v>27</v>
      </c>
      <c r="H115" s="3">
        <f t="shared" si="6"/>
        <v>2700000000</v>
      </c>
      <c r="I115" s="3">
        <v>672639755</v>
      </c>
      <c r="J115" s="3">
        <v>66416931</v>
      </c>
      <c r="K115" s="3">
        <v>-86894</v>
      </c>
      <c r="L115" s="2">
        <v>6.9230868745524523E-3</v>
      </c>
      <c r="M115" s="3">
        <v>80069662</v>
      </c>
      <c r="N115" s="3">
        <v>1686578497</v>
      </c>
      <c r="O115" s="3">
        <v>1464059255</v>
      </c>
      <c r="P115" s="5">
        <v>9.8646468730856682</v>
      </c>
      <c r="Q115" s="5">
        <v>5.8831967895881068</v>
      </c>
      <c r="R115" s="5">
        <f t="shared" si="7"/>
        <v>40.652284881997936</v>
      </c>
      <c r="S115" s="5">
        <f t="shared" si="8"/>
        <v>4.0140357151503778</v>
      </c>
      <c r="T115">
        <f t="shared" si="9"/>
        <v>33.720636912392614</v>
      </c>
      <c r="U115">
        <f t="shared" si="10"/>
        <v>1.6008741987417856</v>
      </c>
      <c r="V115" s="2">
        <f t="shared" si="11"/>
        <v>3.2182962962962961E-5</v>
      </c>
      <c r="W115" s="2">
        <v>3.7143000000000002</v>
      </c>
      <c r="X115" s="2">
        <v>0.20130000000000001</v>
      </c>
      <c r="Y115" s="2">
        <v>3.8342999999999998</v>
      </c>
      <c r="Z115" s="2">
        <v>1.2681</v>
      </c>
      <c r="AA115" s="2">
        <v>-0.18720000000000001</v>
      </c>
    </row>
    <row r="116" spans="1:27">
      <c r="A116" t="s">
        <v>252</v>
      </c>
      <c r="B116" t="s">
        <v>253</v>
      </c>
      <c r="C116" t="s">
        <v>817</v>
      </c>
      <c r="D116" t="s">
        <v>868</v>
      </c>
      <c r="E116" t="b">
        <v>1</v>
      </c>
      <c r="F116" s="3">
        <v>57500000</v>
      </c>
      <c r="G116" s="5">
        <v>12.86</v>
      </c>
      <c r="H116" s="3">
        <f t="shared" si="6"/>
        <v>739450000</v>
      </c>
      <c r="I116" s="3">
        <v>2061967717</v>
      </c>
      <c r="J116" s="3">
        <v>12156193</v>
      </c>
      <c r="K116" s="3">
        <v>-18910189</v>
      </c>
      <c r="L116" s="2">
        <v>1.5556012478577792</v>
      </c>
      <c r="M116" s="3">
        <v>-32799053</v>
      </c>
      <c r="N116" s="3">
        <v>301215177</v>
      </c>
      <c r="O116" s="3">
        <v>76241504</v>
      </c>
      <c r="P116" s="5">
        <v>-0.95946476092793997</v>
      </c>
      <c r="Q116" s="5">
        <v>4.7930144016791765</v>
      </c>
      <c r="R116" s="5">
        <f t="shared" si="7"/>
        <v>60.829076998037131</v>
      </c>
      <c r="S116" s="5">
        <f t="shared" si="8"/>
        <v>0.3586137619437812</v>
      </c>
      <c r="T116">
        <f t="shared" si="9"/>
        <v>-22.544858231120269</v>
      </c>
      <c r="U116">
        <f t="shared" si="10"/>
        <v>2.4548895821408094</v>
      </c>
      <c r="V116" s="2">
        <f t="shared" si="11"/>
        <v>2.5573316654270064E-2</v>
      </c>
      <c r="W116" s="2">
        <v>-8.4699999999999998E-2</v>
      </c>
      <c r="X116" s="2">
        <v>-4.1300000000000003E-2</v>
      </c>
      <c r="Y116" s="2">
        <v>-9.74E-2</v>
      </c>
      <c r="Z116" s="2">
        <v>-8.43E-2</v>
      </c>
      <c r="AA116" s="2">
        <v>0.17599999999999999</v>
      </c>
    </row>
    <row r="117" spans="1:27">
      <c r="A117" t="s">
        <v>254</v>
      </c>
      <c r="B117" t="s">
        <v>255</v>
      </c>
      <c r="C117" t="s">
        <v>817</v>
      </c>
      <c r="D117" t="s">
        <v>861</v>
      </c>
      <c r="E117" t="b">
        <v>1</v>
      </c>
      <c r="F117" s="3">
        <v>400000000</v>
      </c>
      <c r="G117" s="5">
        <v>4</v>
      </c>
      <c r="H117" s="3">
        <f t="shared" si="6"/>
        <v>1600000000</v>
      </c>
      <c r="I117" s="3">
        <v>522464285</v>
      </c>
      <c r="J117" s="3">
        <v>83903649</v>
      </c>
      <c r="K117" s="3">
        <v>-76000000</v>
      </c>
      <c r="L117" s="2">
        <v>0.90580089073360803</v>
      </c>
      <c r="M117" s="3">
        <v>136797869</v>
      </c>
      <c r="N117" s="3">
        <v>592983600</v>
      </c>
      <c r="O117" s="3">
        <v>30882008</v>
      </c>
      <c r="P117" s="5">
        <v>1.6221252940945257</v>
      </c>
      <c r="Q117" s="5">
        <v>2.6451057118951069</v>
      </c>
      <c r="R117" s="5">
        <f t="shared" si="7"/>
        <v>19.069492436497011</v>
      </c>
      <c r="S117" s="5">
        <f t="shared" si="8"/>
        <v>3.0624102851355666</v>
      </c>
      <c r="T117">
        <f t="shared" si="9"/>
        <v>11.696088628398151</v>
      </c>
      <c r="U117">
        <f t="shared" si="10"/>
        <v>2.6982196472212721</v>
      </c>
      <c r="V117" s="2">
        <f t="shared" si="11"/>
        <v>4.7500000000000001E-2</v>
      </c>
      <c r="W117" s="2">
        <v>-1</v>
      </c>
      <c r="X117" s="2">
        <v>-1.83E-2</v>
      </c>
      <c r="Y117" s="2">
        <v>9.0899999999999995E-2</v>
      </c>
      <c r="Z117" s="2">
        <v>-8.3999999999999995E-3</v>
      </c>
      <c r="AA117" s="2">
        <v>0.16919999999999999</v>
      </c>
    </row>
    <row r="118" spans="1:27">
      <c r="A118" t="s">
        <v>256</v>
      </c>
      <c r="B118" t="s">
        <v>257</v>
      </c>
      <c r="C118" t="s">
        <v>841</v>
      </c>
      <c r="D118" t="s">
        <v>864</v>
      </c>
      <c r="E118" t="b">
        <v>1</v>
      </c>
      <c r="F118" s="3">
        <v>350000000</v>
      </c>
      <c r="G118" s="5">
        <v>271.8</v>
      </c>
      <c r="H118" s="3">
        <f t="shared" si="6"/>
        <v>95130000000</v>
      </c>
      <c r="I118" s="3">
        <v>11200438575</v>
      </c>
      <c r="J118" s="3">
        <v>2315287109</v>
      </c>
      <c r="K118" s="3">
        <v>-1641500000</v>
      </c>
      <c r="L118" s="2">
        <v>0.70898334535667296</v>
      </c>
      <c r="M118" s="3">
        <v>-858191855</v>
      </c>
      <c r="N118" s="3">
        <v>7612648097</v>
      </c>
      <c r="O118" s="3">
        <v>8165469568</v>
      </c>
      <c r="P118" s="5">
        <v>1.231070102829841</v>
      </c>
      <c r="Q118" s="5">
        <v>55.2369853690765</v>
      </c>
      <c r="R118" s="5">
        <f t="shared" si="7"/>
        <v>41.087776816192694</v>
      </c>
      <c r="S118" s="5">
        <f t="shared" si="8"/>
        <v>8.4934174106659928</v>
      </c>
      <c r="T118">
        <f t="shared" si="9"/>
        <v>-110.84933916088029</v>
      </c>
      <c r="U118">
        <f t="shared" si="10"/>
        <v>12.496308615327816</v>
      </c>
      <c r="V118" s="2">
        <f t="shared" si="11"/>
        <v>1.7255334805003679E-2</v>
      </c>
      <c r="W118" s="2">
        <v>0.12989999999999999</v>
      </c>
      <c r="X118" s="2">
        <v>0.1779</v>
      </c>
      <c r="Y118" s="2">
        <v>0.13159999999999999</v>
      </c>
      <c r="Z118" s="2">
        <v>0.16400000000000001</v>
      </c>
      <c r="AA118" s="2">
        <v>0.1439</v>
      </c>
    </row>
    <row r="119" spans="1:27">
      <c r="A119" t="s">
        <v>258</v>
      </c>
      <c r="B119" t="s">
        <v>259</v>
      </c>
      <c r="C119" t="s">
        <v>841</v>
      </c>
      <c r="D119" t="s">
        <v>869</v>
      </c>
      <c r="E119" t="b">
        <v>1</v>
      </c>
      <c r="F119" s="3">
        <v>30000000</v>
      </c>
      <c r="G119" s="5">
        <v>42.85</v>
      </c>
      <c r="H119" s="3">
        <f t="shared" si="6"/>
        <v>1285500000</v>
      </c>
      <c r="I119" s="3">
        <v>884807767</v>
      </c>
      <c r="J119" s="3">
        <v>40928422</v>
      </c>
      <c r="K119" s="3">
        <v>0</v>
      </c>
      <c r="L119" s="2">
        <v>0</v>
      </c>
      <c r="M119" s="3">
        <v>239323512</v>
      </c>
      <c r="N119" s="3">
        <v>533269388</v>
      </c>
      <c r="O119" s="3">
        <v>201039498</v>
      </c>
      <c r="P119" s="5">
        <v>5.055066015538622</v>
      </c>
      <c r="Q119" s="5">
        <v>23.464747240695811</v>
      </c>
      <c r="R119" s="5">
        <f t="shared" si="7"/>
        <v>31.408491634493018</v>
      </c>
      <c r="S119" s="5">
        <f t="shared" si="8"/>
        <v>1.4528579516865836</v>
      </c>
      <c r="T119">
        <f t="shared" si="9"/>
        <v>5.3713903379455674</v>
      </c>
      <c r="U119">
        <f t="shared" si="10"/>
        <v>2.4106015250963551</v>
      </c>
      <c r="V119" s="2">
        <f t="shared" si="11"/>
        <v>0</v>
      </c>
      <c r="W119" s="2">
        <v>1.2712000000000001</v>
      </c>
      <c r="X119" s="2">
        <v>0.1197</v>
      </c>
      <c r="Y119" s="2">
        <v>1.2804</v>
      </c>
      <c r="Z119" s="2">
        <v>-0.14080000000000001</v>
      </c>
      <c r="AA119" s="2">
        <v>-1</v>
      </c>
    </row>
    <row r="120" spans="1:27">
      <c r="A120" t="s">
        <v>260</v>
      </c>
      <c r="B120" t="s">
        <v>261</v>
      </c>
      <c r="C120" t="s">
        <v>841</v>
      </c>
      <c r="D120" t="s">
        <v>842</v>
      </c>
      <c r="E120" t="b">
        <v>1</v>
      </c>
      <c r="F120" s="3">
        <v>70000000</v>
      </c>
      <c r="G120" s="5">
        <v>157.80000000000001</v>
      </c>
      <c r="H120" s="3">
        <f t="shared" si="6"/>
        <v>11046000000</v>
      </c>
      <c r="I120" s="3">
        <v>1266677704</v>
      </c>
      <c r="J120" s="3">
        <v>349397028</v>
      </c>
      <c r="K120" s="3">
        <v>-217000000</v>
      </c>
      <c r="L120" s="2">
        <v>0.62106996514005841</v>
      </c>
      <c r="M120" s="3">
        <v>254553705</v>
      </c>
      <c r="N120" s="3">
        <v>1444628711</v>
      </c>
      <c r="O120" s="3">
        <v>2130733</v>
      </c>
      <c r="P120" s="5">
        <v>0.84255261496157852</v>
      </c>
      <c r="Q120" s="5">
        <v>48.247488314869216</v>
      </c>
      <c r="R120" s="5">
        <f t="shared" si="7"/>
        <v>31.614464677129423</v>
      </c>
      <c r="S120" s="5">
        <f t="shared" si="8"/>
        <v>8.7204503285391368</v>
      </c>
      <c r="T120">
        <f t="shared" si="9"/>
        <v>43.393593505150513</v>
      </c>
      <c r="U120">
        <f t="shared" si="10"/>
        <v>7.6462553429065832</v>
      </c>
      <c r="V120" s="2">
        <f t="shared" si="11"/>
        <v>1.9645120405576678E-2</v>
      </c>
      <c r="W120" s="2">
        <v>-1</v>
      </c>
      <c r="X120" s="2">
        <v>0.19769999999999999</v>
      </c>
      <c r="Y120" s="2">
        <v>0.21929999999999999</v>
      </c>
      <c r="Z120" s="2">
        <v>0.16919999999999999</v>
      </c>
      <c r="AA120" s="2">
        <v>-1</v>
      </c>
    </row>
    <row r="121" spans="1:27">
      <c r="A121" t="s">
        <v>262</v>
      </c>
      <c r="B121" t="s">
        <v>263</v>
      </c>
      <c r="C121" t="s">
        <v>841</v>
      </c>
      <c r="D121" t="s">
        <v>870</v>
      </c>
      <c r="E121" t="b">
        <v>1</v>
      </c>
      <c r="F121" s="3">
        <v>20000000</v>
      </c>
      <c r="G121" s="5">
        <v>134</v>
      </c>
      <c r="H121" s="3">
        <f t="shared" si="6"/>
        <v>2680000000</v>
      </c>
      <c r="I121" s="3">
        <v>352973475</v>
      </c>
      <c r="J121" s="3">
        <v>59182836</v>
      </c>
      <c r="K121" s="3">
        <v>-9000000</v>
      </c>
      <c r="L121" s="2">
        <v>0.15207111737599058</v>
      </c>
      <c r="M121" s="3">
        <v>14546261</v>
      </c>
      <c r="N121" s="3">
        <v>326192618</v>
      </c>
      <c r="O121" s="3">
        <v>73582314</v>
      </c>
      <c r="P121" s="5">
        <v>0.79047271303872313</v>
      </c>
      <c r="Q121" s="5">
        <v>32.95309525859652</v>
      </c>
      <c r="R121" s="5">
        <f t="shared" si="7"/>
        <v>45.283399396406082</v>
      </c>
      <c r="S121" s="5">
        <f t="shared" si="8"/>
        <v>7.5926385120015034</v>
      </c>
      <c r="T121">
        <f t="shared" si="9"/>
        <v>184.23978505541734</v>
      </c>
      <c r="U121">
        <f t="shared" si="10"/>
        <v>8.2160044467959104</v>
      </c>
      <c r="V121" s="2">
        <f t="shared" si="11"/>
        <v>3.3582089552238806E-3</v>
      </c>
      <c r="W121" s="2">
        <v>0.1077</v>
      </c>
      <c r="X121" s="2">
        <v>0.1182</v>
      </c>
      <c r="Y121" s="2">
        <v>0.1072</v>
      </c>
      <c r="Z121" s="2">
        <v>0.1653</v>
      </c>
      <c r="AA121" s="2">
        <v>-9.5999999999999992E-3</v>
      </c>
    </row>
    <row r="122" spans="1:27">
      <c r="A122" t="s">
        <v>264</v>
      </c>
      <c r="B122" t="s">
        <v>265</v>
      </c>
      <c r="C122" t="s">
        <v>841</v>
      </c>
      <c r="D122" t="s">
        <v>864</v>
      </c>
      <c r="E122" t="b">
        <v>1</v>
      </c>
      <c r="F122" s="3">
        <v>230000000</v>
      </c>
      <c r="G122" s="5">
        <v>51.9</v>
      </c>
      <c r="H122" s="3">
        <f t="shared" si="6"/>
        <v>11937000000</v>
      </c>
      <c r="I122" s="3" t="str">
        <v>Unavailable</v>
      </c>
      <c r="J122" s="3" t="str">
        <v>Unavailable</v>
      </c>
      <c r="K122" s="3" t="str">
        <v>Unavailable</v>
      </c>
      <c r="L122" s="2" t="str">
        <v>Unavailable</v>
      </c>
      <c r="M122" s="3" t="str">
        <v>Unavailable</v>
      </c>
      <c r="N122" s="3" t="str">
        <v>Unavailable</v>
      </c>
      <c r="O122" s="3" t="str">
        <v>Unavailable</v>
      </c>
      <c r="P122" s="5" t="str">
        <v>Unavailable</v>
      </c>
      <c r="Q122" s="5" t="str">
        <v>Unavailable</v>
      </c>
      <c r="R122" s="5" t="str">
        <f t="shared" si="7"/>
        <v>NA</v>
      </c>
      <c r="S122" s="5" t="str">
        <f t="shared" si="8"/>
        <v>NA</v>
      </c>
      <c r="T122" t="str">
        <f t="shared" si="9"/>
        <v>NA</v>
      </c>
      <c r="U122" t="str">
        <f t="shared" si="10"/>
        <v>NA</v>
      </c>
      <c r="V122" s="2" t="str">
        <f t="shared" si="11"/>
        <v>NA</v>
      </c>
      <c r="W122" s="2" t="s">
        <v>837</v>
      </c>
      <c r="X122" s="2" t="s">
        <v>837</v>
      </c>
      <c r="Y122" s="2" t="s">
        <v>837</v>
      </c>
      <c r="Z122" s="2" t="s">
        <v>837</v>
      </c>
      <c r="AA122" s="2" t="s">
        <v>837</v>
      </c>
    </row>
    <row r="123" spans="1:27">
      <c r="A123" t="s">
        <v>266</v>
      </c>
      <c r="B123" t="s">
        <v>267</v>
      </c>
      <c r="C123" t="s">
        <v>841</v>
      </c>
      <c r="D123" t="s">
        <v>864</v>
      </c>
      <c r="E123" t="b">
        <v>1</v>
      </c>
      <c r="F123" s="3">
        <v>44303580</v>
      </c>
      <c r="G123" s="5">
        <v>152.80000000000001</v>
      </c>
      <c r="H123" s="3">
        <f t="shared" si="6"/>
        <v>6769587024.000001</v>
      </c>
      <c r="I123" s="3" t="str">
        <v>Unavailable</v>
      </c>
      <c r="J123" s="3" t="str">
        <v>Unavailable</v>
      </c>
      <c r="K123" s="3" t="str">
        <v>Unavailable</v>
      </c>
      <c r="L123" s="2" t="str">
        <v>Unavailable</v>
      </c>
      <c r="M123" s="3" t="str">
        <v>Unavailable</v>
      </c>
      <c r="N123" s="3" t="str">
        <v>Unavailable</v>
      </c>
      <c r="O123" s="3" t="str">
        <v>Unavailable</v>
      </c>
      <c r="P123" s="5" t="str">
        <v>Unavailable</v>
      </c>
      <c r="Q123" s="5" t="str">
        <v>Unavailable</v>
      </c>
      <c r="R123" s="5" t="str">
        <f t="shared" si="7"/>
        <v>NA</v>
      </c>
      <c r="S123" s="5" t="str">
        <f t="shared" si="8"/>
        <v>NA</v>
      </c>
      <c r="T123" t="str">
        <f t="shared" si="9"/>
        <v>NA</v>
      </c>
      <c r="U123" t="str">
        <f t="shared" si="10"/>
        <v>NA</v>
      </c>
      <c r="V123" s="2" t="str">
        <f t="shared" si="11"/>
        <v>NA</v>
      </c>
      <c r="W123" s="2" t="s">
        <v>837</v>
      </c>
      <c r="X123" s="2" t="s">
        <v>837</v>
      </c>
      <c r="Y123" s="2" t="s">
        <v>837</v>
      </c>
      <c r="Z123" s="2" t="s">
        <v>837</v>
      </c>
      <c r="AA123" s="2" t="s">
        <v>837</v>
      </c>
    </row>
    <row r="124" spans="1:27">
      <c r="A124" t="s">
        <v>268</v>
      </c>
      <c r="B124" t="s">
        <v>269</v>
      </c>
      <c r="C124" t="s">
        <v>871</v>
      </c>
      <c r="D124" t="s">
        <v>872</v>
      </c>
      <c r="E124" t="b">
        <v>1</v>
      </c>
      <c r="F124" s="3">
        <v>375000000</v>
      </c>
      <c r="G124" s="5">
        <v>24.42</v>
      </c>
      <c r="H124" s="3">
        <f t="shared" si="6"/>
        <v>9157500000</v>
      </c>
      <c r="I124" s="3">
        <v>1920144000</v>
      </c>
      <c r="J124" s="3">
        <v>183722000</v>
      </c>
      <c r="K124" s="3">
        <v>0</v>
      </c>
      <c r="L124" s="2">
        <v>0</v>
      </c>
      <c r="M124" s="3">
        <v>190823000</v>
      </c>
      <c r="N124" s="3">
        <v>4983056000</v>
      </c>
      <c r="O124" s="3">
        <v>3240143000</v>
      </c>
      <c r="P124" s="5">
        <v>1.0969745465630238</v>
      </c>
      <c r="Q124" s="5">
        <v>11.87454596493188</v>
      </c>
      <c r="R124" s="5">
        <f t="shared" si="7"/>
        <v>49.844330020356843</v>
      </c>
      <c r="S124" s="5">
        <f t="shared" si="8"/>
        <v>4.7691735619828517</v>
      </c>
      <c r="T124">
        <f t="shared" si="9"/>
        <v>47.989498121295654</v>
      </c>
      <c r="U124">
        <f t="shared" si="10"/>
        <v>1.8377276916012986</v>
      </c>
      <c r="V124" s="2">
        <f t="shared" si="11"/>
        <v>0</v>
      </c>
      <c r="W124" s="2">
        <v>-0.47060000000000002</v>
      </c>
      <c r="X124" s="2">
        <v>-0.11559999999999999</v>
      </c>
      <c r="Y124" s="2">
        <v>-0.3881</v>
      </c>
      <c r="Z124" s="2">
        <v>0.23019999999999999</v>
      </c>
      <c r="AA124" s="2">
        <v>0</v>
      </c>
    </row>
    <row r="125" spans="1:27">
      <c r="A125" t="s">
        <v>270</v>
      </c>
      <c r="B125" t="s">
        <v>271</v>
      </c>
      <c r="C125" t="s">
        <v>823</v>
      </c>
      <c r="D125" t="s">
        <v>873</v>
      </c>
      <c r="E125" t="b">
        <v>1</v>
      </c>
      <c r="F125" s="3">
        <v>738281000</v>
      </c>
      <c r="G125" s="5">
        <v>31.05</v>
      </c>
      <c r="H125" s="3">
        <f t="shared" si="6"/>
        <v>22923625050</v>
      </c>
      <c r="I125" s="3">
        <v>9482392000</v>
      </c>
      <c r="J125" s="3">
        <v>2169392000</v>
      </c>
      <c r="K125" s="3">
        <v>-406055000</v>
      </c>
      <c r="L125" s="2">
        <v>0.18717456319558659</v>
      </c>
      <c r="M125" s="3">
        <v>-2006845000</v>
      </c>
      <c r="N125" s="3">
        <v>14585222000</v>
      </c>
      <c r="O125" s="3">
        <v>9724601000</v>
      </c>
      <c r="P125" s="5">
        <v>1.5448276752854635</v>
      </c>
      <c r="Q125" s="5">
        <v>34.930938205697707</v>
      </c>
      <c r="R125" s="5">
        <f t="shared" si="7"/>
        <v>10.566843175415046</v>
      </c>
      <c r="S125" s="5">
        <f t="shared" si="8"/>
        <v>2.4174939245287477</v>
      </c>
      <c r="T125">
        <f t="shared" si="9"/>
        <v>-11.422718271715055</v>
      </c>
      <c r="U125">
        <f t="shared" si="10"/>
        <v>1.5717021688116917</v>
      </c>
      <c r="V125" s="2">
        <f t="shared" si="11"/>
        <v>1.7713385169855586E-2</v>
      </c>
      <c r="W125" s="2">
        <v>0.34250000000000003</v>
      </c>
      <c r="X125" s="2">
        <v>8.0299999999999996E-2</v>
      </c>
      <c r="Y125" s="2">
        <v>0.34460000000000002</v>
      </c>
      <c r="Z125" s="2">
        <v>0.2404</v>
      </c>
      <c r="AA125" s="2">
        <v>0.65</v>
      </c>
    </row>
    <row r="126" spans="1:27">
      <c r="A126" t="s">
        <v>272</v>
      </c>
      <c r="B126" t="s">
        <v>273</v>
      </c>
      <c r="C126" t="s">
        <v>823</v>
      </c>
      <c r="D126" t="s">
        <v>874</v>
      </c>
      <c r="E126" t="b">
        <v>1</v>
      </c>
      <c r="F126" s="3">
        <v>188000000</v>
      </c>
      <c r="G126" s="5">
        <v>52</v>
      </c>
      <c r="H126" s="3">
        <f t="shared" si="6"/>
        <v>9776000000</v>
      </c>
      <c r="I126" s="3">
        <v>2630194000</v>
      </c>
      <c r="J126" s="3">
        <v>292899000</v>
      </c>
      <c r="K126" s="3">
        <v>0</v>
      </c>
      <c r="L126" s="2">
        <v>0</v>
      </c>
      <c r="M126" s="3">
        <v>266412000</v>
      </c>
      <c r="N126" s="3">
        <v>2378529000</v>
      </c>
      <c r="O126" s="3">
        <v>157730000</v>
      </c>
      <c r="P126" s="5">
        <v>1.28188629851485</v>
      </c>
      <c r="Q126" s="5">
        <v>21.059428420281563</v>
      </c>
      <c r="R126" s="5">
        <f t="shared" si="7"/>
        <v>33.376692989733662</v>
      </c>
      <c r="S126" s="5">
        <f t="shared" si="8"/>
        <v>3.7168360965008667</v>
      </c>
      <c r="T126">
        <f t="shared" si="9"/>
        <v>36.695043766797291</v>
      </c>
      <c r="U126">
        <f t="shared" si="10"/>
        <v>4.1101033453870022</v>
      </c>
      <c r="V126" s="2">
        <f t="shared" si="11"/>
        <v>0</v>
      </c>
      <c r="W126" s="2">
        <v>1.8614999999999999</v>
      </c>
      <c r="X126" s="2">
        <v>0.2437</v>
      </c>
      <c r="Y126" s="2">
        <v>1.865</v>
      </c>
      <c r="Z126" s="2">
        <v>11.6767</v>
      </c>
      <c r="AA126" s="2">
        <v>0</v>
      </c>
    </row>
    <row r="127" spans="1:27">
      <c r="A127" t="s">
        <v>274</v>
      </c>
      <c r="B127" t="s">
        <v>275</v>
      </c>
      <c r="C127" t="s">
        <v>823</v>
      </c>
      <c r="D127" t="s">
        <v>875</v>
      </c>
      <c r="E127" t="b">
        <v>1</v>
      </c>
      <c r="F127" s="3">
        <v>125000000</v>
      </c>
      <c r="G127" s="5">
        <v>17.440000000000001</v>
      </c>
      <c r="H127" s="3">
        <f t="shared" si="6"/>
        <v>2180000000</v>
      </c>
      <c r="I127" s="3">
        <v>1481105000</v>
      </c>
      <c r="J127" s="3">
        <v>-53063000</v>
      </c>
      <c r="K127" s="3">
        <v>0</v>
      </c>
      <c r="L127" s="2">
        <v>0</v>
      </c>
      <c r="M127" s="3">
        <v>-300032000</v>
      </c>
      <c r="N127" s="3">
        <v>939764000</v>
      </c>
      <c r="O127" s="3">
        <v>1376952000</v>
      </c>
      <c r="P127" s="5">
        <v>1.6392375200528451</v>
      </c>
      <c r="Q127" s="5">
        <v>0</v>
      </c>
      <c r="R127" s="5">
        <f t="shared" si="7"/>
        <v>-41.083240676177375</v>
      </c>
      <c r="S127" s="5">
        <f t="shared" si="8"/>
        <v>1.4718740399904127</v>
      </c>
      <c r="T127">
        <f t="shared" si="9"/>
        <v>-7.2658916382252556</v>
      </c>
      <c r="U127">
        <f t="shared" si="10"/>
        <v>2.319731336803708</v>
      </c>
      <c r="V127" s="2">
        <f t="shared" si="11"/>
        <v>0</v>
      </c>
      <c r="W127" s="2">
        <v>1</v>
      </c>
      <c r="X127" s="2">
        <v>-7.0099999999999996E-2</v>
      </c>
      <c r="Y127" s="2">
        <v>0.72940000000000005</v>
      </c>
      <c r="Z127" s="2">
        <v>0.12130000000000001</v>
      </c>
      <c r="AA127" s="2">
        <v>0</v>
      </c>
    </row>
    <row r="128" spans="1:27">
      <c r="A128" t="s">
        <v>276</v>
      </c>
      <c r="B128" t="s">
        <v>277</v>
      </c>
      <c r="C128" t="s">
        <v>817</v>
      </c>
      <c r="D128" t="s">
        <v>865</v>
      </c>
      <c r="E128" t="b">
        <v>1</v>
      </c>
      <c r="F128" s="3">
        <v>70000000</v>
      </c>
      <c r="G128" s="5">
        <v>67.400000000000006</v>
      </c>
      <c r="H128" s="3">
        <f t="shared" si="6"/>
        <v>4718000000</v>
      </c>
      <c r="I128" s="3">
        <v>9916101726</v>
      </c>
      <c r="J128" s="3">
        <v>99526730</v>
      </c>
      <c r="K128" s="3">
        <v>-93992701</v>
      </c>
      <c r="L128" s="2">
        <v>0.94439655557858682</v>
      </c>
      <c r="M128" s="3">
        <v>242002820</v>
      </c>
      <c r="N128" s="3">
        <v>966130522</v>
      </c>
      <c r="O128" s="3">
        <v>4255924496</v>
      </c>
      <c r="P128" s="5">
        <v>5.5462092224844852</v>
      </c>
      <c r="Q128" s="5">
        <v>19.613905973884009</v>
      </c>
      <c r="R128" s="5">
        <f t="shared" si="7"/>
        <v>47.404350569942366</v>
      </c>
      <c r="S128" s="5">
        <f t="shared" si="8"/>
        <v>0.47579181117408398</v>
      </c>
      <c r="T128">
        <f t="shared" si="9"/>
        <v>19.495640587989843</v>
      </c>
      <c r="U128">
        <f t="shared" si="10"/>
        <v>4.8833981460736835</v>
      </c>
      <c r="V128" s="2">
        <f t="shared" si="11"/>
        <v>1.992214942772361E-2</v>
      </c>
      <c r="W128" s="2">
        <v>0.17330000000000001</v>
      </c>
      <c r="X128" s="2">
        <v>0.16059999999999999</v>
      </c>
      <c r="Y128" s="2">
        <v>0.40329999999999999</v>
      </c>
      <c r="Z128" s="2">
        <v>7.0199999999999999E-2</v>
      </c>
      <c r="AA128" s="2">
        <v>1.4999999999999999E-2</v>
      </c>
    </row>
    <row r="129" spans="1:27">
      <c r="A129" t="s">
        <v>278</v>
      </c>
      <c r="B129" t="s">
        <v>279</v>
      </c>
      <c r="C129" t="s">
        <v>823</v>
      </c>
      <c r="D129" t="s">
        <v>824</v>
      </c>
      <c r="E129" t="b">
        <v>1</v>
      </c>
      <c r="F129" s="3">
        <v>101250000</v>
      </c>
      <c r="G129" s="5">
        <v>6.27</v>
      </c>
      <c r="H129" s="3">
        <f t="shared" si="6"/>
        <v>634837500</v>
      </c>
      <c r="I129" s="3">
        <v>254631958</v>
      </c>
      <c r="J129" s="3">
        <v>22220261</v>
      </c>
      <c r="K129" s="3">
        <v>-18225000</v>
      </c>
      <c r="L129" s="2">
        <v>0.82019738652034735</v>
      </c>
      <c r="M129" s="3">
        <v>4135019</v>
      </c>
      <c r="N129" s="3">
        <v>193958080</v>
      </c>
      <c r="O129" s="3">
        <v>21442001</v>
      </c>
      <c r="P129" s="5">
        <v>0.19703258218685332</v>
      </c>
      <c r="Q129" s="5">
        <v>3.0755638195346338</v>
      </c>
      <c r="R129" s="5">
        <f t="shared" si="7"/>
        <v>28.570208963792098</v>
      </c>
      <c r="S129" s="5">
        <f t="shared" si="8"/>
        <v>2.493157202207902</v>
      </c>
      <c r="T129">
        <f t="shared" si="9"/>
        <v>153.52710592139962</v>
      </c>
      <c r="U129">
        <f t="shared" si="10"/>
        <v>3.273065499514122</v>
      </c>
      <c r="V129" s="2">
        <f t="shared" si="11"/>
        <v>2.8708133971291867E-2</v>
      </c>
      <c r="W129" s="2">
        <v>-0.90229999999999999</v>
      </c>
      <c r="X129" s="2">
        <v>-2.3699999999999999E-2</v>
      </c>
      <c r="Y129" s="2">
        <v>-5.7000000000000002E-3</v>
      </c>
      <c r="Z129" s="2">
        <v>-8.0999999999999996E-3</v>
      </c>
      <c r="AA129" s="2">
        <v>-0.92649999999999999</v>
      </c>
    </row>
    <row r="130" spans="1:27">
      <c r="A130" t="s">
        <v>280</v>
      </c>
      <c r="B130" t="s">
        <v>281</v>
      </c>
      <c r="C130" t="s">
        <v>839</v>
      </c>
      <c r="D130" t="s">
        <v>856</v>
      </c>
      <c r="E130" t="b">
        <v>1</v>
      </c>
      <c r="F130" s="3">
        <v>31500000</v>
      </c>
      <c r="G130" s="5">
        <v>17.88</v>
      </c>
      <c r="H130" s="3">
        <f t="shared" ref="H130:H193" si="12">G130*F130</f>
        <v>563220000</v>
      </c>
      <c r="I130" s="3">
        <v>45806551</v>
      </c>
      <c r="J130" s="3">
        <v>7169314</v>
      </c>
      <c r="K130" s="3">
        <v>-13993</v>
      </c>
      <c r="L130" s="2">
        <v>1.9517906455206176E-3</v>
      </c>
      <c r="M130" s="3">
        <v>-23524403</v>
      </c>
      <c r="N130" s="3">
        <v>286372104</v>
      </c>
      <c r="O130" s="3">
        <v>165092750</v>
      </c>
      <c r="P130" s="5">
        <v>-7.2885709798565177</v>
      </c>
      <c r="Q130" s="5">
        <v>0.33907447743861791</v>
      </c>
      <c r="R130" s="5">
        <f t="shared" si="7"/>
        <v>78.559817578083482</v>
      </c>
      <c r="S130" s="5">
        <f t="shared" si="8"/>
        <v>12.295621209289475</v>
      </c>
      <c r="T130">
        <f t="shared" si="9"/>
        <v>-23.941946582023782</v>
      </c>
      <c r="U130">
        <f t="shared" si="10"/>
        <v>1.9667418443802054</v>
      </c>
      <c r="V130" s="2">
        <f t="shared" si="11"/>
        <v>2.4844643301019142E-5</v>
      </c>
      <c r="W130" s="2">
        <v>1.1740999999999999</v>
      </c>
      <c r="X130" s="2">
        <v>0.68730000000000002</v>
      </c>
      <c r="Y130" s="2">
        <v>1.3888</v>
      </c>
      <c r="Z130" s="2">
        <v>1.5485</v>
      </c>
      <c r="AA130" s="2">
        <v>0</v>
      </c>
    </row>
    <row r="131" spans="1:27">
      <c r="A131" t="s">
        <v>282</v>
      </c>
      <c r="B131" t="s">
        <v>283</v>
      </c>
      <c r="C131" t="s">
        <v>876</v>
      </c>
      <c r="D131" t="s">
        <v>877</v>
      </c>
      <c r="E131" t="b">
        <v>1</v>
      </c>
      <c r="F131" s="3">
        <v>40000000</v>
      </c>
      <c r="G131" s="5">
        <v>16.059999999999999</v>
      </c>
      <c r="H131" s="3">
        <f t="shared" si="12"/>
        <v>642400000</v>
      </c>
      <c r="I131" s="3">
        <v>75941219</v>
      </c>
      <c r="J131" s="3">
        <v>-35322191</v>
      </c>
      <c r="K131" s="3">
        <v>0</v>
      </c>
      <c r="L131" s="2">
        <v>0</v>
      </c>
      <c r="M131" s="3">
        <v>-96828483</v>
      </c>
      <c r="N131" s="3">
        <v>203893952</v>
      </c>
      <c r="O131" s="3">
        <v>36970719</v>
      </c>
      <c r="P131" s="5">
        <v>3.2056268656886826</v>
      </c>
      <c r="Q131" s="5">
        <v>0</v>
      </c>
      <c r="R131" s="5">
        <f t="shared" ref="R131:R194" si="13">IFERROR(H131/J131,"NA")</f>
        <v>-18.186867286913206</v>
      </c>
      <c r="S131" s="5">
        <f t="shared" ref="S131:S194" si="14">IFERROR(H131/I131,"NA")</f>
        <v>8.4591741936615481</v>
      </c>
      <c r="T131">
        <f t="shared" ref="T131:T194" si="15">IFERROR(H131/M131,"NA")</f>
        <v>-6.6344114881981575</v>
      </c>
      <c r="U131">
        <f t="shared" ref="U131:U194" si="16">IFERROR(H131/N131,"NA")</f>
        <v>3.1506574554992195</v>
      </c>
      <c r="V131" s="2">
        <f t="shared" ref="V131:V194" si="17">IFERROR(-K131/H131,"NA")</f>
        <v>0</v>
      </c>
      <c r="W131" s="2">
        <v>0.62809999999999999</v>
      </c>
      <c r="X131" s="2">
        <v>-0.16789999999999999</v>
      </c>
      <c r="Y131" s="2">
        <v>0.22600000000000001</v>
      </c>
      <c r="Z131" s="2">
        <v>0.1041</v>
      </c>
      <c r="AA131" s="2">
        <v>0</v>
      </c>
    </row>
    <row r="132" spans="1:27">
      <c r="A132" t="s">
        <v>284</v>
      </c>
      <c r="B132" t="s">
        <v>285</v>
      </c>
      <c r="C132" t="s">
        <v>876</v>
      </c>
      <c r="D132" t="s">
        <v>877</v>
      </c>
      <c r="E132" t="b">
        <v>1</v>
      </c>
      <c r="F132" s="3">
        <v>55000000</v>
      </c>
      <c r="G132" s="5">
        <v>130.6</v>
      </c>
      <c r="H132" s="3">
        <f t="shared" si="12"/>
        <v>7183000000</v>
      </c>
      <c r="I132" s="3">
        <v>1535201063</v>
      </c>
      <c r="J132" s="3">
        <v>271898449</v>
      </c>
      <c r="K132" s="3">
        <v>-36000000</v>
      </c>
      <c r="L132" s="2">
        <v>0.1324023735052641</v>
      </c>
      <c r="M132" s="3">
        <v>-196183833</v>
      </c>
      <c r="N132" s="3">
        <v>1303575670</v>
      </c>
      <c r="O132" s="3">
        <v>2478400160</v>
      </c>
      <c r="P132" s="5">
        <v>-0.26743751458105108</v>
      </c>
      <c r="Q132" s="5">
        <v>56.280513721858895</v>
      </c>
      <c r="R132" s="5">
        <f t="shared" si="13"/>
        <v>26.417951358008665</v>
      </c>
      <c r="S132" s="5">
        <f t="shared" si="14"/>
        <v>4.6788659629790788</v>
      </c>
      <c r="T132">
        <f t="shared" si="15"/>
        <v>-36.613618411665961</v>
      </c>
      <c r="U132">
        <f t="shared" si="16"/>
        <v>5.5102286467190664</v>
      </c>
      <c r="V132" s="2">
        <f t="shared" si="17"/>
        <v>5.0118334957538636E-3</v>
      </c>
      <c r="W132" s="2">
        <v>0.1585</v>
      </c>
      <c r="X132" s="2">
        <v>0.13650000000000001</v>
      </c>
      <c r="Y132" s="2">
        <v>0.1585</v>
      </c>
      <c r="Z132" s="2">
        <v>0.22789999999999999</v>
      </c>
      <c r="AA132" s="2">
        <v>-0.70230000000000004</v>
      </c>
    </row>
    <row r="133" spans="1:27">
      <c r="A133" t="s">
        <v>286</v>
      </c>
      <c r="B133" t="s">
        <v>287</v>
      </c>
      <c r="C133" t="s">
        <v>876</v>
      </c>
      <c r="D133" t="s">
        <v>878</v>
      </c>
      <c r="E133" t="b">
        <v>1</v>
      </c>
      <c r="F133" s="3">
        <v>332500000</v>
      </c>
      <c r="G133" s="5">
        <v>47.75</v>
      </c>
      <c r="H133" s="3">
        <f t="shared" si="12"/>
        <v>15876875000</v>
      </c>
      <c r="I133" s="3">
        <v>3603151000</v>
      </c>
      <c r="J133" s="3">
        <v>226870000</v>
      </c>
      <c r="K133" s="3">
        <v>0</v>
      </c>
      <c r="L133" s="2">
        <v>0</v>
      </c>
      <c r="M133" s="3">
        <v>1266638500</v>
      </c>
      <c r="N133" s="3">
        <v>4011933000</v>
      </c>
      <c r="O133" s="3">
        <v>600482000</v>
      </c>
      <c r="P133" s="5">
        <v>5.4457549116318917</v>
      </c>
      <c r="Q133" s="5">
        <v>13.57919980303916</v>
      </c>
      <c r="R133" s="5">
        <f t="shared" si="13"/>
        <v>69.982258562172163</v>
      </c>
      <c r="S133" s="5">
        <f t="shared" si="14"/>
        <v>4.4063862435962298</v>
      </c>
      <c r="T133">
        <f t="shared" si="15"/>
        <v>12.534653731115863</v>
      </c>
      <c r="U133">
        <f t="shared" si="16"/>
        <v>3.9574127982695622</v>
      </c>
      <c r="V133" s="2">
        <f t="shared" si="17"/>
        <v>0</v>
      </c>
      <c r="W133" s="2">
        <v>-0.71430000000000005</v>
      </c>
      <c r="X133" s="2">
        <v>-0.26979999999999998</v>
      </c>
      <c r="Y133" s="2">
        <v>-0.18429999999999999</v>
      </c>
      <c r="Z133" s="2">
        <v>0.2802</v>
      </c>
      <c r="AA133" s="2">
        <v>0</v>
      </c>
    </row>
    <row r="134" spans="1:27">
      <c r="A134" t="s">
        <v>288</v>
      </c>
      <c r="B134" t="s">
        <v>289</v>
      </c>
      <c r="C134" t="s">
        <v>823</v>
      </c>
      <c r="D134" t="s">
        <v>824</v>
      </c>
      <c r="E134" t="b">
        <v>1</v>
      </c>
      <c r="F134" s="3">
        <v>126389000</v>
      </c>
      <c r="G134" s="5">
        <v>12.4</v>
      </c>
      <c r="H134" s="3">
        <f t="shared" si="12"/>
        <v>1567223600</v>
      </c>
      <c r="I134" s="3">
        <v>1715811783</v>
      </c>
      <c r="J134" s="3">
        <v>-23608976</v>
      </c>
      <c r="K134" s="3">
        <v>-96081</v>
      </c>
      <c r="L134" s="2">
        <v>-4.0696809552434633E-3</v>
      </c>
      <c r="M134" s="3">
        <v>-50042964</v>
      </c>
      <c r="N134" s="3">
        <v>1329276808</v>
      </c>
      <c r="O134" s="3">
        <v>684637888</v>
      </c>
      <c r="P134" s="5">
        <v>0.2351143299900231</v>
      </c>
      <c r="Q134" s="5">
        <v>0</v>
      </c>
      <c r="R134" s="5">
        <f t="shared" si="13"/>
        <v>-66.382531796381173</v>
      </c>
      <c r="S134" s="5">
        <f t="shared" si="14"/>
        <v>0.91340065124147707</v>
      </c>
      <c r="T134">
        <f t="shared" si="15"/>
        <v>-31.317561445800852</v>
      </c>
      <c r="U134">
        <f t="shared" si="16"/>
        <v>1.1790046968155634</v>
      </c>
      <c r="V134" s="2">
        <f t="shared" si="17"/>
        <v>6.130650406234312E-5</v>
      </c>
      <c r="W134" s="2">
        <v>-14.108599999999999</v>
      </c>
      <c r="X134" s="2">
        <v>-8.6099999999999996E-2</v>
      </c>
      <c r="Y134" s="2">
        <v>-14.1028</v>
      </c>
      <c r="Z134" s="2">
        <v>-0.18179999999999999</v>
      </c>
      <c r="AA134" s="2">
        <v>-0.89170000000000005</v>
      </c>
    </row>
    <row r="135" spans="1:27">
      <c r="A135" t="s">
        <v>290</v>
      </c>
      <c r="B135" t="s">
        <v>291</v>
      </c>
      <c r="C135" t="s">
        <v>813</v>
      </c>
      <c r="D135" t="s">
        <v>879</v>
      </c>
      <c r="E135" t="b">
        <v>1</v>
      </c>
      <c r="F135" s="3">
        <v>120000000</v>
      </c>
      <c r="G135" s="5">
        <v>13.38</v>
      </c>
      <c r="H135" s="3">
        <f t="shared" si="12"/>
        <v>1605600000</v>
      </c>
      <c r="I135" s="3">
        <v>355434000</v>
      </c>
      <c r="J135" s="3">
        <v>131237000</v>
      </c>
      <c r="K135" s="3">
        <v>0</v>
      </c>
      <c r="L135" s="2">
        <v>0</v>
      </c>
      <c r="M135" s="3">
        <v>169855000</v>
      </c>
      <c r="N135" s="3">
        <v>1447985000</v>
      </c>
      <c r="O135" s="3">
        <v>0</v>
      </c>
      <c r="P135" s="5">
        <v>1.2644158689885827</v>
      </c>
      <c r="Q135" s="5">
        <v>16.99985079476204</v>
      </c>
      <c r="R135" s="5">
        <f t="shared" si="13"/>
        <v>12.234354640840616</v>
      </c>
      <c r="S135" s="5">
        <f t="shared" si="14"/>
        <v>4.5172943500059084</v>
      </c>
      <c r="T135">
        <f t="shared" si="15"/>
        <v>9.4527685378705364</v>
      </c>
      <c r="U135">
        <f t="shared" si="16"/>
        <v>1.1088512657244378</v>
      </c>
      <c r="V135" s="2">
        <f t="shared" si="17"/>
        <v>0</v>
      </c>
      <c r="W135" s="2">
        <v>0.45950000000000002</v>
      </c>
      <c r="X135" s="2">
        <v>0.21379999999999999</v>
      </c>
      <c r="Y135" s="2">
        <v>0.4793</v>
      </c>
      <c r="Z135" s="2">
        <v>0.26750000000000002</v>
      </c>
      <c r="AA135" s="2">
        <v>0</v>
      </c>
    </row>
    <row r="136" spans="1:27">
      <c r="A136" t="s">
        <v>292</v>
      </c>
      <c r="B136" t="s">
        <v>293</v>
      </c>
      <c r="C136" t="s">
        <v>813</v>
      </c>
      <c r="D136" t="s">
        <v>879</v>
      </c>
      <c r="E136" t="b">
        <v>1</v>
      </c>
      <c r="F136" s="3">
        <v>71428570</v>
      </c>
      <c r="G136" s="5">
        <v>11.4</v>
      </c>
      <c r="H136" s="3">
        <f t="shared" si="12"/>
        <v>814285698</v>
      </c>
      <c r="I136" s="3">
        <v>195058575</v>
      </c>
      <c r="J136" s="3">
        <v>16558232</v>
      </c>
      <c r="K136" s="3">
        <v>-24450614</v>
      </c>
      <c r="L136" s="2">
        <v>1.4766440040216855</v>
      </c>
      <c r="M136" s="3">
        <v>-79982756</v>
      </c>
      <c r="N136" s="3">
        <v>839740702</v>
      </c>
      <c r="O136" s="3">
        <v>583683591</v>
      </c>
      <c r="P136" s="5">
        <v>-4.336990769122619</v>
      </c>
      <c r="Q136" s="5">
        <v>8.1533051669669216</v>
      </c>
      <c r="R136" s="5">
        <f t="shared" si="13"/>
        <v>49.177091974553804</v>
      </c>
      <c r="S136" s="5">
        <f t="shared" si="14"/>
        <v>4.1745701156691011</v>
      </c>
      <c r="T136">
        <f t="shared" si="15"/>
        <v>-10.180765689044273</v>
      </c>
      <c r="U136">
        <f t="shared" si="16"/>
        <v>0.96968706656784154</v>
      </c>
      <c r="V136" s="2">
        <f t="shared" si="17"/>
        <v>3.0027070425102814E-2</v>
      </c>
      <c r="W136" s="2">
        <v>-0.51919999999999999</v>
      </c>
      <c r="X136" s="2">
        <v>5.33E-2</v>
      </c>
      <c r="Y136" s="2">
        <v>-0.3115</v>
      </c>
      <c r="Z136" s="2">
        <v>-0.2482</v>
      </c>
      <c r="AA136" s="2">
        <v>0</v>
      </c>
    </row>
    <row r="137" spans="1:27">
      <c r="A137" t="s">
        <v>294</v>
      </c>
      <c r="B137" t="s">
        <v>295</v>
      </c>
      <c r="C137" t="s">
        <v>813</v>
      </c>
      <c r="D137" t="s">
        <v>849</v>
      </c>
      <c r="E137" t="b">
        <v>1</v>
      </c>
      <c r="F137" s="3">
        <v>25000000</v>
      </c>
      <c r="G137" s="5">
        <v>170</v>
      </c>
      <c r="H137" s="3">
        <f t="shared" si="12"/>
        <v>4250000000</v>
      </c>
      <c r="I137" s="3" t="str">
        <v>Unavailable</v>
      </c>
      <c r="J137" s="3" t="str">
        <v>Unavailable</v>
      </c>
      <c r="K137" s="3" t="str">
        <v>Unavailable</v>
      </c>
      <c r="L137" s="2" t="str">
        <v>Unavailable</v>
      </c>
      <c r="M137" s="3" t="str">
        <v>Unavailable</v>
      </c>
      <c r="N137" s="3" t="str">
        <v>Unavailable</v>
      </c>
      <c r="O137" s="3" t="str">
        <v>Unavailable</v>
      </c>
      <c r="P137" s="5" t="str">
        <v>Unavailable</v>
      </c>
      <c r="Q137" s="5" t="str">
        <v>Unavailable</v>
      </c>
      <c r="R137" s="5" t="str">
        <f t="shared" si="13"/>
        <v>NA</v>
      </c>
      <c r="S137" s="5" t="str">
        <f t="shared" si="14"/>
        <v>NA</v>
      </c>
      <c r="T137" t="str">
        <f t="shared" si="15"/>
        <v>NA</v>
      </c>
      <c r="U137" t="str">
        <f t="shared" si="16"/>
        <v>NA</v>
      </c>
      <c r="V137" s="2" t="str">
        <f t="shared" si="17"/>
        <v>NA</v>
      </c>
      <c r="W137" s="2" t="s">
        <v>837</v>
      </c>
      <c r="X137" s="2" t="s">
        <v>837</v>
      </c>
      <c r="Y137" s="2" t="s">
        <v>837</v>
      </c>
      <c r="Z137" s="2" t="s">
        <v>837</v>
      </c>
      <c r="AA137" s="2" t="s">
        <v>837</v>
      </c>
    </row>
    <row r="138" spans="1:27">
      <c r="A138" t="s">
        <v>296</v>
      </c>
      <c r="B138" t="s">
        <v>297</v>
      </c>
      <c r="C138" t="s">
        <v>871</v>
      </c>
      <c r="D138" t="s">
        <v>880</v>
      </c>
      <c r="E138" t="b">
        <v>1</v>
      </c>
      <c r="F138" s="3">
        <v>260458000</v>
      </c>
      <c r="G138" s="5">
        <v>48.45</v>
      </c>
      <c r="H138" s="3">
        <f t="shared" si="12"/>
        <v>12619190100</v>
      </c>
      <c r="I138" s="3">
        <v>1153888615</v>
      </c>
      <c r="J138" s="3">
        <v>225624714</v>
      </c>
      <c r="K138" s="3">
        <v>-168267960</v>
      </c>
      <c r="L138" s="2">
        <v>0.74578691765122862</v>
      </c>
      <c r="M138" s="3">
        <v>8060318</v>
      </c>
      <c r="N138" s="3">
        <v>6812006900</v>
      </c>
      <c r="O138" s="3">
        <v>1959886121</v>
      </c>
      <c r="P138" s="5">
        <v>1.9639007926845624</v>
      </c>
      <c r="Q138" s="5">
        <v>22.642086632802755</v>
      </c>
      <c r="R138" s="5">
        <f t="shared" si="13"/>
        <v>55.929999317362018</v>
      </c>
      <c r="S138" s="5">
        <f t="shared" si="14"/>
        <v>10.936228970419299</v>
      </c>
      <c r="T138">
        <f t="shared" si="15"/>
        <v>1565.5945708345503</v>
      </c>
      <c r="U138">
        <f t="shared" si="16"/>
        <v>1.8524922662659076</v>
      </c>
      <c r="V138" s="2">
        <f t="shared" si="17"/>
        <v>1.3334291556476354E-2</v>
      </c>
      <c r="W138" s="2">
        <v>-0.25290000000000001</v>
      </c>
      <c r="X138" s="2">
        <v>0.62409999999999999</v>
      </c>
      <c r="Y138" s="2">
        <v>-0.21329999999999999</v>
      </c>
      <c r="Z138" s="2">
        <v>0.81359999999999999</v>
      </c>
      <c r="AA138" s="2">
        <v>-0.5786</v>
      </c>
    </row>
    <row r="139" spans="1:27">
      <c r="A139" t="s">
        <v>298</v>
      </c>
      <c r="B139" t="s">
        <v>299</v>
      </c>
      <c r="C139" t="s">
        <v>823</v>
      </c>
      <c r="D139" t="s">
        <v>860</v>
      </c>
      <c r="E139" t="b">
        <v>1</v>
      </c>
      <c r="F139" s="3">
        <v>200000000</v>
      </c>
      <c r="G139" s="5">
        <v>110.4</v>
      </c>
      <c r="H139" s="3">
        <f t="shared" si="12"/>
        <v>22080000000</v>
      </c>
      <c r="I139" s="3">
        <v>835629675</v>
      </c>
      <c r="J139" s="3">
        <v>410651329</v>
      </c>
      <c r="K139" s="3">
        <v>-244611854</v>
      </c>
      <c r="L139" s="2">
        <v>0.59566799551256289</v>
      </c>
      <c r="M139" s="3">
        <v>295549070</v>
      </c>
      <c r="N139" s="3">
        <v>4054401695</v>
      </c>
      <c r="O139" s="3">
        <v>102240363</v>
      </c>
      <c r="P139" s="5">
        <v>0.80084436261094116</v>
      </c>
      <c r="Q139" s="5">
        <v>30.602807417181431</v>
      </c>
      <c r="R139" s="5">
        <f t="shared" si="13"/>
        <v>53.768241914054542</v>
      </c>
      <c r="S139" s="5">
        <f t="shared" si="14"/>
        <v>26.423187998918301</v>
      </c>
      <c r="T139">
        <f t="shared" si="15"/>
        <v>74.708406289351544</v>
      </c>
      <c r="U139">
        <f t="shared" si="16"/>
        <v>5.4459330034391176</v>
      </c>
      <c r="V139" s="2">
        <f t="shared" si="17"/>
        <v>1.1078435416666668E-2</v>
      </c>
      <c r="W139" s="2">
        <v>1.4800000000000001E-2</v>
      </c>
      <c r="X139" s="2">
        <v>0.14380000000000001</v>
      </c>
      <c r="Y139" s="2">
        <v>0.2298</v>
      </c>
      <c r="Z139" s="2">
        <v>0.11169999999999999</v>
      </c>
      <c r="AA139" s="2">
        <v>0.2462</v>
      </c>
    </row>
    <row r="140" spans="1:27">
      <c r="A140" t="s">
        <v>300</v>
      </c>
      <c r="B140" t="s">
        <v>301</v>
      </c>
      <c r="C140" t="s">
        <v>823</v>
      </c>
      <c r="D140" t="s">
        <v>824</v>
      </c>
      <c r="E140" t="b">
        <v>1</v>
      </c>
      <c r="F140" s="3">
        <v>600000000</v>
      </c>
      <c r="G140" s="5">
        <v>2.61</v>
      </c>
      <c r="H140" s="3">
        <f t="shared" si="12"/>
        <v>1566000000</v>
      </c>
      <c r="I140" s="3">
        <v>493599954</v>
      </c>
      <c r="J140" s="3">
        <v>-7746468</v>
      </c>
      <c r="K140" s="3">
        <v>0</v>
      </c>
      <c r="L140" s="2">
        <v>0</v>
      </c>
      <c r="M140" s="3">
        <v>60566287</v>
      </c>
      <c r="N140" s="3">
        <v>465852547</v>
      </c>
      <c r="O140" s="3">
        <v>284305253</v>
      </c>
      <c r="P140" s="5">
        <v>-21.154864275350945</v>
      </c>
      <c r="Q140" s="5">
        <v>0</v>
      </c>
      <c r="R140" s="5">
        <f t="shared" si="13"/>
        <v>-202.15664739078505</v>
      </c>
      <c r="S140" s="5">
        <f t="shared" si="14"/>
        <v>3.172609695988748</v>
      </c>
      <c r="T140">
        <f t="shared" si="15"/>
        <v>25.855968354143947</v>
      </c>
      <c r="U140">
        <f t="shared" si="16"/>
        <v>3.3615787014254535</v>
      </c>
      <c r="V140" s="2">
        <f t="shared" si="17"/>
        <v>0</v>
      </c>
      <c r="W140" s="2">
        <v>0.57199999999999995</v>
      </c>
      <c r="X140" s="2">
        <v>0.1242</v>
      </c>
      <c r="Y140" s="2">
        <v>0.56520000000000004</v>
      </c>
      <c r="Z140" s="2">
        <v>0.33090000000000003</v>
      </c>
      <c r="AA140" s="2">
        <v>0</v>
      </c>
    </row>
    <row r="141" spans="1:27">
      <c r="A141" t="s">
        <v>302</v>
      </c>
      <c r="B141" t="s">
        <v>303</v>
      </c>
      <c r="C141" t="s">
        <v>823</v>
      </c>
      <c r="D141" t="s">
        <v>824</v>
      </c>
      <c r="E141" t="b">
        <v>1</v>
      </c>
      <c r="F141" s="3">
        <v>2182950000</v>
      </c>
      <c r="G141" s="5">
        <v>0.37</v>
      </c>
      <c r="H141" s="3">
        <f t="shared" si="12"/>
        <v>807691500</v>
      </c>
      <c r="I141" s="3">
        <v>17841959</v>
      </c>
      <c r="J141" s="3">
        <v>3808694</v>
      </c>
      <c r="K141" s="3">
        <v>0</v>
      </c>
      <c r="L141" s="2">
        <v>0</v>
      </c>
      <c r="M141" s="3">
        <v>10084315</v>
      </c>
      <c r="N141" s="3">
        <v>236942241</v>
      </c>
      <c r="O141" s="3">
        <v>10721217</v>
      </c>
      <c r="P141" s="5">
        <v>1.836171490034485</v>
      </c>
      <c r="Q141" s="5">
        <v>4.5876906195181311E-2</v>
      </c>
      <c r="R141" s="5">
        <f t="shared" si="13"/>
        <v>212.06521185477226</v>
      </c>
      <c r="S141" s="5">
        <f t="shared" si="14"/>
        <v>45.269216233486468</v>
      </c>
      <c r="T141">
        <f t="shared" si="15"/>
        <v>80.093838798173209</v>
      </c>
      <c r="U141">
        <f t="shared" si="16"/>
        <v>3.408811770291309</v>
      </c>
      <c r="V141" s="2">
        <f t="shared" si="17"/>
        <v>0</v>
      </c>
      <c r="W141" s="2">
        <v>-1</v>
      </c>
      <c r="X141" s="2">
        <v>0.1268</v>
      </c>
      <c r="Y141" s="2">
        <v>1.3956999999999999</v>
      </c>
      <c r="Z141" s="2">
        <v>0.1653</v>
      </c>
      <c r="AA141" s="2">
        <v>0</v>
      </c>
    </row>
    <row r="142" spans="1:27">
      <c r="A142" t="s">
        <v>304</v>
      </c>
      <c r="B142" t="s">
        <v>305</v>
      </c>
      <c r="C142" t="s">
        <v>823</v>
      </c>
      <c r="D142" t="s">
        <v>824</v>
      </c>
      <c r="E142" t="b">
        <v>1</v>
      </c>
      <c r="F142" s="3">
        <v>194400000</v>
      </c>
      <c r="G142" s="5">
        <v>2.29</v>
      </c>
      <c r="H142" s="3">
        <f t="shared" si="12"/>
        <v>445176000</v>
      </c>
      <c r="I142" s="3">
        <v>23572268</v>
      </c>
      <c r="J142" s="3">
        <v>-17016767</v>
      </c>
      <c r="K142" s="3">
        <v>0</v>
      </c>
      <c r="L142" s="2">
        <v>0</v>
      </c>
      <c r="M142" s="3">
        <v>-16517905</v>
      </c>
      <c r="N142" s="3">
        <v>132036314</v>
      </c>
      <c r="O142" s="3">
        <v>0</v>
      </c>
      <c r="P142" s="5">
        <v>1.1334771354555884</v>
      </c>
      <c r="Q142" s="5">
        <v>0</v>
      </c>
      <c r="R142" s="5">
        <f t="shared" si="13"/>
        <v>-26.161021068220538</v>
      </c>
      <c r="S142" s="5">
        <f t="shared" si="14"/>
        <v>18.885581989819563</v>
      </c>
      <c r="T142">
        <f t="shared" si="15"/>
        <v>-26.951117590275523</v>
      </c>
      <c r="U142">
        <f t="shared" si="16"/>
        <v>3.3716179020265593</v>
      </c>
      <c r="V142" s="2">
        <f t="shared" si="17"/>
        <v>0</v>
      </c>
      <c r="W142" s="2">
        <v>0.93579999999999997</v>
      </c>
      <c r="X142" s="2">
        <v>48.6511</v>
      </c>
      <c r="Y142" s="2">
        <v>0.35780000000000001</v>
      </c>
      <c r="Z142" s="2">
        <v>-2.3732000000000002</v>
      </c>
      <c r="AA142" s="2">
        <v>0</v>
      </c>
    </row>
    <row r="143" spans="1:27">
      <c r="A143" t="s">
        <v>306</v>
      </c>
      <c r="B143" t="s">
        <v>307</v>
      </c>
      <c r="C143" t="s">
        <v>823</v>
      </c>
      <c r="D143" t="s">
        <v>824</v>
      </c>
      <c r="E143" t="b">
        <v>1</v>
      </c>
      <c r="F143" s="3">
        <v>12000000</v>
      </c>
      <c r="G143" s="5">
        <v>34.200000000000003</v>
      </c>
      <c r="H143" s="3">
        <f t="shared" si="12"/>
        <v>410400000.00000006</v>
      </c>
      <c r="I143" s="3">
        <v>139091767</v>
      </c>
      <c r="J143" s="3">
        <v>-8823292</v>
      </c>
      <c r="K143" s="3">
        <v>0</v>
      </c>
      <c r="L143" s="2">
        <v>0</v>
      </c>
      <c r="M143" s="3">
        <v>-13831286</v>
      </c>
      <c r="N143" s="3">
        <v>156199901</v>
      </c>
      <c r="O143" s="3">
        <v>31009069</v>
      </c>
      <c r="P143" s="5">
        <v>-0.14871156600515942</v>
      </c>
      <c r="Q143" s="5">
        <v>0</v>
      </c>
      <c r="R143" s="5">
        <f t="shared" si="13"/>
        <v>-46.513251516554142</v>
      </c>
      <c r="S143" s="5">
        <f t="shared" si="14"/>
        <v>2.9505700362552734</v>
      </c>
      <c r="T143">
        <f t="shared" si="15"/>
        <v>-29.671861314992697</v>
      </c>
      <c r="U143">
        <f t="shared" si="16"/>
        <v>2.6274024335009027</v>
      </c>
      <c r="V143" s="2">
        <f t="shared" si="17"/>
        <v>0</v>
      </c>
      <c r="W143" s="2">
        <v>-4.5613999999999999</v>
      </c>
      <c r="X143" s="2">
        <v>2.76E-2</v>
      </c>
      <c r="Y143" s="2">
        <v>-3.4011999999999998</v>
      </c>
      <c r="Z143" s="2">
        <v>-0.43909999999999999</v>
      </c>
      <c r="AA143" s="2">
        <v>-1</v>
      </c>
    </row>
    <row r="144" spans="1:27">
      <c r="A144" t="s">
        <v>308</v>
      </c>
      <c r="B144" t="s">
        <v>309</v>
      </c>
      <c r="C144" t="s">
        <v>823</v>
      </c>
      <c r="D144" t="s">
        <v>829</v>
      </c>
      <c r="E144" t="b">
        <v>1</v>
      </c>
      <c r="F144" s="3">
        <v>149717500</v>
      </c>
      <c r="G144" s="5">
        <v>127</v>
      </c>
      <c r="H144" s="3">
        <f t="shared" si="12"/>
        <v>19014122500</v>
      </c>
      <c r="I144" s="3">
        <v>8400698930</v>
      </c>
      <c r="J144" s="3">
        <v>698493140</v>
      </c>
      <c r="K144" s="3">
        <v>-374607385</v>
      </c>
      <c r="L144" s="2">
        <v>0.53630789416199565</v>
      </c>
      <c r="M144" s="3">
        <v>585667271</v>
      </c>
      <c r="N144" s="3">
        <v>2643626068</v>
      </c>
      <c r="O144" s="3">
        <v>849076530</v>
      </c>
      <c r="P144" s="5">
        <v>1.0207261919875112</v>
      </c>
      <c r="Q144" s="5">
        <v>42.985310070261669</v>
      </c>
      <c r="R144" s="5">
        <f t="shared" si="13"/>
        <v>27.221630981229108</v>
      </c>
      <c r="S144" s="5">
        <f t="shared" si="14"/>
        <v>2.263397683744869</v>
      </c>
      <c r="T144">
        <f t="shared" si="15"/>
        <v>32.465741969043719</v>
      </c>
      <c r="U144">
        <f t="shared" si="16"/>
        <v>7.1924402358404951</v>
      </c>
      <c r="V144" s="2">
        <f t="shared" si="17"/>
        <v>1.9701534214897374E-2</v>
      </c>
      <c r="W144" s="2">
        <v>0.4723</v>
      </c>
      <c r="X144" s="2">
        <v>0.14199999999999999</v>
      </c>
      <c r="Y144" s="2">
        <v>0.47239999999999999</v>
      </c>
      <c r="Z144" s="2">
        <v>0.48980000000000001</v>
      </c>
      <c r="AA144" s="2">
        <v>0.60750000000000004</v>
      </c>
    </row>
    <row r="145" spans="1:27">
      <c r="A145" t="s">
        <v>310</v>
      </c>
      <c r="B145" t="s">
        <v>311</v>
      </c>
      <c r="C145" t="s">
        <v>823</v>
      </c>
      <c r="D145" t="s">
        <v>836</v>
      </c>
      <c r="E145" t="b">
        <v>1</v>
      </c>
      <c r="F145" s="3">
        <v>40000000</v>
      </c>
      <c r="G145" s="5">
        <v>47.75</v>
      </c>
      <c r="H145" s="3">
        <f t="shared" si="12"/>
        <v>1910000000</v>
      </c>
      <c r="I145" s="3">
        <v>663017404</v>
      </c>
      <c r="J145" s="3">
        <v>79775659</v>
      </c>
      <c r="K145" s="3">
        <v>0</v>
      </c>
      <c r="L145" s="2">
        <v>0</v>
      </c>
      <c r="M145" s="3">
        <v>54447336</v>
      </c>
      <c r="N145" s="3">
        <v>543685416</v>
      </c>
      <c r="O145" s="3">
        <v>34572695</v>
      </c>
      <c r="P145" s="5">
        <v>0.81203952370007493</v>
      </c>
      <c r="Q145" s="5">
        <v>24.69677867249348</v>
      </c>
      <c r="R145" s="5">
        <f t="shared" si="13"/>
        <v>23.942140045499343</v>
      </c>
      <c r="S145" s="5">
        <f t="shared" si="14"/>
        <v>2.8807690242773778</v>
      </c>
      <c r="T145">
        <f t="shared" si="15"/>
        <v>35.079769559340789</v>
      </c>
      <c r="U145">
        <f t="shared" si="16"/>
        <v>3.5130609425800747</v>
      </c>
      <c r="V145" s="2">
        <f t="shared" si="17"/>
        <v>0</v>
      </c>
      <c r="W145" s="2">
        <v>6.9500000000000006E-2</v>
      </c>
      <c r="X145" s="2">
        <v>-0.1047</v>
      </c>
      <c r="Y145" s="2">
        <v>7.2599999999999998E-2</v>
      </c>
      <c r="Z145" s="2">
        <v>0.10639999999999999</v>
      </c>
      <c r="AA145" s="2">
        <v>1.1473</v>
      </c>
    </row>
    <row r="146" spans="1:27">
      <c r="A146" t="s">
        <v>312</v>
      </c>
      <c r="B146" t="s">
        <v>313</v>
      </c>
      <c r="C146" t="s">
        <v>823</v>
      </c>
      <c r="D146" t="s">
        <v>881</v>
      </c>
      <c r="E146" t="b">
        <v>1</v>
      </c>
      <c r="F146" s="3">
        <v>6250000</v>
      </c>
      <c r="G146" s="5">
        <v>167.4</v>
      </c>
      <c r="H146" s="3">
        <f t="shared" si="12"/>
        <v>1046250000</v>
      </c>
      <c r="I146" s="3" t="str">
        <v>Unavailable</v>
      </c>
      <c r="J146" s="3" t="str">
        <v>Unavailable</v>
      </c>
      <c r="K146" s="3" t="str">
        <v>Unavailable</v>
      </c>
      <c r="L146" s="2" t="str">
        <v>Unavailable</v>
      </c>
      <c r="M146" s="3" t="str">
        <v>Unavailable</v>
      </c>
      <c r="N146" s="3" t="str">
        <v>Unavailable</v>
      </c>
      <c r="O146" s="3" t="str">
        <v>Unavailable</v>
      </c>
      <c r="P146" s="5" t="str">
        <v>Unavailable</v>
      </c>
      <c r="Q146" s="5" t="str">
        <v>Unavailable</v>
      </c>
      <c r="R146" s="5" t="str">
        <f t="shared" si="13"/>
        <v>NA</v>
      </c>
      <c r="S146" s="5" t="str">
        <f t="shared" si="14"/>
        <v>NA</v>
      </c>
      <c r="T146" t="str">
        <f t="shared" si="15"/>
        <v>NA</v>
      </c>
      <c r="U146" t="str">
        <f t="shared" si="16"/>
        <v>NA</v>
      </c>
      <c r="V146" s="2" t="str">
        <f t="shared" si="17"/>
        <v>NA</v>
      </c>
      <c r="W146" s="2" t="s">
        <v>837</v>
      </c>
      <c r="X146" s="2" t="s">
        <v>837</v>
      </c>
      <c r="Y146" s="2" t="s">
        <v>837</v>
      </c>
      <c r="Z146" s="2" t="s">
        <v>837</v>
      </c>
      <c r="AA146" s="2" t="s">
        <v>837</v>
      </c>
    </row>
    <row r="147" spans="1:27">
      <c r="A147" t="s">
        <v>314</v>
      </c>
      <c r="B147" t="s">
        <v>315</v>
      </c>
      <c r="C147" t="s">
        <v>871</v>
      </c>
      <c r="D147" t="s">
        <v>880</v>
      </c>
      <c r="E147" t="b">
        <v>1</v>
      </c>
      <c r="F147" s="3">
        <v>177778000</v>
      </c>
      <c r="G147" s="5">
        <v>32.25</v>
      </c>
      <c r="H147" s="3">
        <f t="shared" si="12"/>
        <v>5733340500</v>
      </c>
      <c r="I147" s="3">
        <v>321516591</v>
      </c>
      <c r="J147" s="3">
        <v>296167906</v>
      </c>
      <c r="K147" s="3">
        <v>-131196883</v>
      </c>
      <c r="L147" s="2">
        <v>0.44298143162075099</v>
      </c>
      <c r="M147" s="3">
        <v>228553620</v>
      </c>
      <c r="N147" s="3">
        <v>2543844599</v>
      </c>
      <c r="O147" s="3">
        <v>54184707</v>
      </c>
      <c r="P147" s="5">
        <v>0.80996294827163673</v>
      </c>
      <c r="Q147" s="5">
        <v>23.272498931256958</v>
      </c>
      <c r="R147" s="5">
        <f t="shared" si="13"/>
        <v>19.358412521578217</v>
      </c>
      <c r="S147" s="5">
        <f t="shared" si="14"/>
        <v>17.832176193980608</v>
      </c>
      <c r="T147">
        <f t="shared" si="15"/>
        <v>25.085319147428073</v>
      </c>
      <c r="U147">
        <f t="shared" si="16"/>
        <v>2.2538092548003164</v>
      </c>
      <c r="V147" s="2">
        <f t="shared" si="17"/>
        <v>2.288314866350603E-2</v>
      </c>
      <c r="W147" s="2">
        <v>9.1499999999999998E-2</v>
      </c>
      <c r="X147" s="2">
        <v>-5.21E-2</v>
      </c>
      <c r="Y147" s="2">
        <v>9.0800000000000006E-2</v>
      </c>
      <c r="Z147" s="2">
        <v>-7.5200000000000003E-2</v>
      </c>
      <c r="AA147" s="2">
        <v>0.48880000000000001</v>
      </c>
    </row>
    <row r="148" spans="1:27">
      <c r="A148" t="s">
        <v>316</v>
      </c>
      <c r="B148" t="s">
        <v>317</v>
      </c>
      <c r="C148" t="s">
        <v>839</v>
      </c>
      <c r="D148" t="s">
        <v>857</v>
      </c>
      <c r="E148" t="b">
        <v>1</v>
      </c>
      <c r="F148" s="3">
        <v>6500000</v>
      </c>
      <c r="G148" s="5">
        <v>41.6</v>
      </c>
      <c r="H148" s="3">
        <f t="shared" si="12"/>
        <v>270400000</v>
      </c>
      <c r="I148" s="3">
        <v>72000</v>
      </c>
      <c r="J148" s="3">
        <v>-15312234</v>
      </c>
      <c r="K148" s="3">
        <v>0</v>
      </c>
      <c r="L148" s="2">
        <v>0</v>
      </c>
      <c r="M148" s="3">
        <v>-78236810</v>
      </c>
      <c r="N148" s="3">
        <v>19858396</v>
      </c>
      <c r="O148" s="3">
        <v>15393331</v>
      </c>
      <c r="P148" s="5">
        <v>5.0422682934443142</v>
      </c>
      <c r="Q148" s="5">
        <v>0</v>
      </c>
      <c r="R148" s="5">
        <f t="shared" si="13"/>
        <v>-17.659082273690437</v>
      </c>
      <c r="S148" s="5">
        <f t="shared" si="14"/>
        <v>3755.5555555555557</v>
      </c>
      <c r="T148">
        <f t="shared" si="15"/>
        <v>-3.4561736348912997</v>
      </c>
      <c r="U148">
        <f t="shared" si="16"/>
        <v>13.61640688402024</v>
      </c>
      <c r="V148" s="2">
        <f t="shared" si="17"/>
        <v>0</v>
      </c>
      <c r="W148" s="2">
        <v>-0.1326</v>
      </c>
      <c r="X148" s="2">
        <v>0</v>
      </c>
      <c r="Y148" s="2">
        <v>-0.38779999999999998</v>
      </c>
      <c r="Z148" s="2">
        <v>0.1048</v>
      </c>
      <c r="AA148" s="2">
        <v>0</v>
      </c>
    </row>
    <row r="149" spans="1:27">
      <c r="A149" t="s">
        <v>318</v>
      </c>
      <c r="B149" t="s">
        <v>319</v>
      </c>
      <c r="C149" t="s">
        <v>839</v>
      </c>
      <c r="D149" t="s">
        <v>863</v>
      </c>
      <c r="E149" t="b">
        <v>1</v>
      </c>
      <c r="F149" s="3">
        <v>1141000000</v>
      </c>
      <c r="G149" s="5">
        <v>6.01</v>
      </c>
      <c r="H149" s="3">
        <f t="shared" si="12"/>
        <v>6857410000</v>
      </c>
      <c r="I149" s="3">
        <v>5703496946</v>
      </c>
      <c r="J149" s="3">
        <v>291770349</v>
      </c>
      <c r="K149" s="3">
        <v>-228600000</v>
      </c>
      <c r="L149" s="2">
        <v>0.78349291072068461</v>
      </c>
      <c r="M149" s="3">
        <v>624877297</v>
      </c>
      <c r="N149" s="3">
        <v>1520645334</v>
      </c>
      <c r="O149" s="3">
        <v>2285490750</v>
      </c>
      <c r="P149" s="5">
        <v>2.9729057396121443</v>
      </c>
      <c r="Q149" s="5">
        <v>2.6925359859858489</v>
      </c>
      <c r="R149" s="5">
        <f t="shared" si="13"/>
        <v>23.502765183312029</v>
      </c>
      <c r="S149" s="5">
        <f t="shared" si="14"/>
        <v>1.2023167654730256</v>
      </c>
      <c r="T149">
        <f t="shared" si="15"/>
        <v>10.974010470410802</v>
      </c>
      <c r="U149">
        <f t="shared" si="16"/>
        <v>4.5095393690268608</v>
      </c>
      <c r="V149" s="2">
        <f t="shared" si="17"/>
        <v>3.3336201277158577E-2</v>
      </c>
      <c r="W149" s="2">
        <v>1.4</v>
      </c>
      <c r="X149" s="2">
        <v>0.14410000000000001</v>
      </c>
      <c r="Y149" s="2">
        <v>1.3306</v>
      </c>
      <c r="Z149" s="2">
        <v>0.25940000000000002</v>
      </c>
      <c r="AA149" s="2">
        <v>0.2903</v>
      </c>
    </row>
    <row r="150" spans="1:27">
      <c r="A150" t="s">
        <v>320</v>
      </c>
      <c r="B150" t="s">
        <v>321</v>
      </c>
      <c r="C150" t="s">
        <v>839</v>
      </c>
      <c r="D150" t="s">
        <v>856</v>
      </c>
      <c r="E150" t="b">
        <v>1</v>
      </c>
      <c r="F150" s="3">
        <v>60000000</v>
      </c>
      <c r="G150" s="5">
        <v>83.4</v>
      </c>
      <c r="H150" s="3">
        <f t="shared" si="12"/>
        <v>5004000000</v>
      </c>
      <c r="I150" s="3">
        <v>3357088518</v>
      </c>
      <c r="J150" s="3">
        <v>299946554</v>
      </c>
      <c r="K150" s="3">
        <v>-195000000</v>
      </c>
      <c r="L150" s="2">
        <v>0.65011582030043924</v>
      </c>
      <c r="M150" s="3">
        <v>372562680</v>
      </c>
      <c r="N150" s="3">
        <v>1070862951</v>
      </c>
      <c r="O150" s="3">
        <v>103712404</v>
      </c>
      <c r="P150" s="5">
        <v>1.3224844467450088</v>
      </c>
      <c r="Q150" s="5">
        <v>44.805248852584285</v>
      </c>
      <c r="R150" s="5">
        <f t="shared" si="13"/>
        <v>16.682972127094349</v>
      </c>
      <c r="S150" s="5">
        <f t="shared" si="14"/>
        <v>1.49057731816412</v>
      </c>
      <c r="T150">
        <f t="shared" si="15"/>
        <v>13.431296983369348</v>
      </c>
      <c r="U150">
        <f t="shared" si="16"/>
        <v>4.6728668643612457</v>
      </c>
      <c r="V150" s="2">
        <f t="shared" si="17"/>
        <v>3.8968824940047962E-2</v>
      </c>
      <c r="W150" s="2">
        <v>-2.8899999999999999E-2</v>
      </c>
      <c r="X150" s="2">
        <v>0.1128</v>
      </c>
      <c r="Y150" s="2">
        <v>-2.75E-2</v>
      </c>
      <c r="Z150" s="2">
        <v>-1.0699999999999999E-2</v>
      </c>
      <c r="AA150" s="2">
        <v>0.30769999999999997</v>
      </c>
    </row>
    <row r="151" spans="1:27">
      <c r="A151" t="s">
        <v>322</v>
      </c>
      <c r="B151" t="s">
        <v>323</v>
      </c>
      <c r="C151" t="s">
        <v>841</v>
      </c>
      <c r="D151" t="s">
        <v>870</v>
      </c>
      <c r="E151" t="b">
        <v>1</v>
      </c>
      <c r="F151" s="3">
        <v>85000000</v>
      </c>
      <c r="G151" s="5">
        <v>77.099999999999994</v>
      </c>
      <c r="H151" s="3">
        <f t="shared" si="12"/>
        <v>6553499999.999999</v>
      </c>
      <c r="I151" s="3">
        <v>6187010678</v>
      </c>
      <c r="J151" s="3">
        <v>358646071</v>
      </c>
      <c r="K151" s="3">
        <v>-159748522</v>
      </c>
      <c r="L151" s="2">
        <v>0.44542108478863002</v>
      </c>
      <c r="M151" s="3">
        <v>405248888</v>
      </c>
      <c r="N151" s="3">
        <v>1415018073</v>
      </c>
      <c r="O151" s="3">
        <v>2105217136</v>
      </c>
      <c r="P151" s="5">
        <v>1.9123860983834635</v>
      </c>
      <c r="Q151" s="5">
        <v>39.754506395029566</v>
      </c>
      <c r="R151" s="5">
        <f t="shared" si="13"/>
        <v>18.272889430315267</v>
      </c>
      <c r="S151" s="5">
        <f t="shared" si="14"/>
        <v>1.0592352819598607</v>
      </c>
      <c r="T151">
        <f t="shared" si="15"/>
        <v>16.171543449121071</v>
      </c>
      <c r="U151">
        <f t="shared" si="16"/>
        <v>4.6313896091134934</v>
      </c>
      <c r="V151" s="2">
        <f t="shared" si="17"/>
        <v>2.4376061951628905E-2</v>
      </c>
      <c r="W151" s="2">
        <v>7.8E-2</v>
      </c>
      <c r="X151" s="2">
        <v>6.8699999999999997E-2</v>
      </c>
      <c r="Y151" s="2">
        <v>7.7799999999999994E-2</v>
      </c>
      <c r="Z151" s="2">
        <v>2.23E-2</v>
      </c>
      <c r="AA151" s="2">
        <v>1.0116000000000001</v>
      </c>
    </row>
    <row r="152" spans="1:27">
      <c r="A152" t="s">
        <v>324</v>
      </c>
      <c r="B152" t="s">
        <v>325</v>
      </c>
      <c r="C152" t="s">
        <v>841</v>
      </c>
      <c r="D152" t="s">
        <v>870</v>
      </c>
      <c r="E152" t="b">
        <v>1</v>
      </c>
      <c r="F152" s="3">
        <v>130000000</v>
      </c>
      <c r="G152" s="5">
        <v>114.8</v>
      </c>
      <c r="H152" s="3">
        <f t="shared" si="12"/>
        <v>14924000000</v>
      </c>
      <c r="I152" s="3">
        <v>9297699244</v>
      </c>
      <c r="J152" s="3">
        <v>833391429</v>
      </c>
      <c r="K152" s="3">
        <v>-715000000</v>
      </c>
      <c r="L152" s="2">
        <v>0.85794018887132084</v>
      </c>
      <c r="M152" s="3">
        <v>962236135</v>
      </c>
      <c r="N152" s="3">
        <v>2409097162</v>
      </c>
      <c r="O152" s="3">
        <v>1484284195</v>
      </c>
      <c r="P152" s="5">
        <v>1.5703822313120692</v>
      </c>
      <c r="Q152" s="5">
        <v>51.699656790533872</v>
      </c>
      <c r="R152" s="5">
        <f t="shared" si="13"/>
        <v>17.907551578623206</v>
      </c>
      <c r="S152" s="5">
        <f t="shared" si="14"/>
        <v>1.6051282804862472</v>
      </c>
      <c r="T152">
        <f t="shared" si="15"/>
        <v>15.509706460982159</v>
      </c>
      <c r="U152">
        <f t="shared" si="16"/>
        <v>6.1948518454981265</v>
      </c>
      <c r="V152" s="2">
        <f t="shared" si="17"/>
        <v>4.7909407665505228E-2</v>
      </c>
      <c r="W152" s="2">
        <v>-1</v>
      </c>
      <c r="X152" s="2">
        <v>8.4099999999999994E-2</v>
      </c>
      <c r="Y152" s="2">
        <v>-8.0500000000000002E-2</v>
      </c>
      <c r="Z152" s="2">
        <v>2.8299999999999999E-2</v>
      </c>
      <c r="AA152" s="2">
        <v>-1</v>
      </c>
    </row>
    <row r="153" spans="1:27">
      <c r="A153" t="s">
        <v>326</v>
      </c>
      <c r="B153" t="s">
        <v>327</v>
      </c>
      <c r="C153" t="s">
        <v>817</v>
      </c>
      <c r="D153" t="s">
        <v>865</v>
      </c>
      <c r="E153" t="b">
        <v>1</v>
      </c>
      <c r="F153" s="3">
        <v>25000000</v>
      </c>
      <c r="G153" s="5">
        <v>125.4</v>
      </c>
      <c r="H153" s="3">
        <f t="shared" si="12"/>
        <v>3135000000</v>
      </c>
      <c r="I153" s="3" t="str">
        <v>Unavailable</v>
      </c>
      <c r="J153" s="3" t="str">
        <v>Unavailable</v>
      </c>
      <c r="K153" s="3" t="str">
        <v>Unavailable</v>
      </c>
      <c r="L153" s="2" t="str">
        <v>Unavailable</v>
      </c>
      <c r="M153" s="3" t="str">
        <v>Unavailable</v>
      </c>
      <c r="N153" s="3" t="str">
        <v>Unavailable</v>
      </c>
      <c r="O153" s="3" t="str">
        <v>Unavailable</v>
      </c>
      <c r="P153" s="5" t="str">
        <v>Unavailable</v>
      </c>
      <c r="Q153" s="5" t="str">
        <v>Unavailable</v>
      </c>
      <c r="R153" s="5" t="str">
        <f t="shared" si="13"/>
        <v>NA</v>
      </c>
      <c r="S153" s="5" t="str">
        <f t="shared" si="14"/>
        <v>NA</v>
      </c>
      <c r="T153" t="str">
        <f t="shared" si="15"/>
        <v>NA</v>
      </c>
      <c r="U153" t="str">
        <f t="shared" si="16"/>
        <v>NA</v>
      </c>
      <c r="V153" s="2" t="str">
        <f t="shared" si="17"/>
        <v>NA</v>
      </c>
      <c r="W153" s="2" t="s">
        <v>837</v>
      </c>
      <c r="X153" s="2" t="s">
        <v>837</v>
      </c>
      <c r="Y153" s="2" t="s">
        <v>837</v>
      </c>
      <c r="Z153" s="2" t="s">
        <v>837</v>
      </c>
      <c r="AA153" s="2" t="s">
        <v>837</v>
      </c>
    </row>
    <row r="154" spans="1:27">
      <c r="A154" t="s">
        <v>328</v>
      </c>
      <c r="B154" t="s">
        <v>329</v>
      </c>
      <c r="C154" t="s">
        <v>817</v>
      </c>
      <c r="D154" t="s">
        <v>882</v>
      </c>
      <c r="E154" t="b">
        <v>1</v>
      </c>
      <c r="F154" s="3">
        <v>1156470000</v>
      </c>
      <c r="G154" s="5">
        <v>0.81</v>
      </c>
      <c r="H154" s="3">
        <f t="shared" si="12"/>
        <v>936740700.00000012</v>
      </c>
      <c r="I154" s="3">
        <v>8935427</v>
      </c>
      <c r="J154" s="3">
        <v>-41970734</v>
      </c>
      <c r="K154" s="3">
        <v>0</v>
      </c>
      <c r="L154" s="2">
        <v>0</v>
      </c>
      <c r="M154" s="3">
        <v>16637334</v>
      </c>
      <c r="N154" s="3">
        <v>514538085</v>
      </c>
      <c r="O154" s="3">
        <v>262483</v>
      </c>
      <c r="P154" s="5">
        <v>-0.45454897554834617</v>
      </c>
      <c r="Q154" s="5">
        <v>0</v>
      </c>
      <c r="R154" s="5">
        <f t="shared" si="13"/>
        <v>-22.318902023490942</v>
      </c>
      <c r="S154" s="5">
        <f t="shared" si="14"/>
        <v>104.8344639825271</v>
      </c>
      <c r="T154">
        <f t="shared" si="15"/>
        <v>56.303533967641698</v>
      </c>
      <c r="U154">
        <f t="shared" si="16"/>
        <v>1.8205468697229674</v>
      </c>
      <c r="V154" s="2">
        <f t="shared" si="17"/>
        <v>0</v>
      </c>
      <c r="W154" s="2">
        <v>-1.8700000000000001E-2</v>
      </c>
      <c r="X154" s="2">
        <v>-3.9399999999999998E-2</v>
      </c>
      <c r="Y154" s="2">
        <v>-5.1104000000000003</v>
      </c>
      <c r="Z154" s="2">
        <v>-4.7602000000000002</v>
      </c>
      <c r="AA154" s="2">
        <v>0</v>
      </c>
    </row>
    <row r="155" spans="1:27">
      <c r="A155" t="s">
        <v>330</v>
      </c>
      <c r="B155" t="s">
        <v>331</v>
      </c>
      <c r="C155" t="s">
        <v>817</v>
      </c>
      <c r="D155" t="s">
        <v>868</v>
      </c>
      <c r="E155" t="b">
        <v>1</v>
      </c>
      <c r="F155" s="3">
        <v>275000000</v>
      </c>
      <c r="G155" s="5">
        <v>3.93</v>
      </c>
      <c r="H155" s="3">
        <f t="shared" si="12"/>
        <v>1080750000</v>
      </c>
      <c r="I155" s="3">
        <v>56498638</v>
      </c>
      <c r="J155" s="3">
        <v>12132890</v>
      </c>
      <c r="K155" s="3">
        <v>0</v>
      </c>
      <c r="L155" s="2">
        <v>0</v>
      </c>
      <c r="M155" s="3">
        <v>-251816</v>
      </c>
      <c r="N155" s="3">
        <v>470490735</v>
      </c>
      <c r="O155" s="3">
        <v>2576706</v>
      </c>
      <c r="P155" s="5">
        <v>0.15082012802271058</v>
      </c>
      <c r="Q155" s="5">
        <v>1.3032154893575352</v>
      </c>
      <c r="R155" s="5">
        <f t="shared" si="13"/>
        <v>89.076056899881237</v>
      </c>
      <c r="S155" s="5">
        <f t="shared" si="14"/>
        <v>19.128779706158582</v>
      </c>
      <c r="T155">
        <f t="shared" si="15"/>
        <v>-4291.8241890904474</v>
      </c>
      <c r="U155">
        <f t="shared" si="16"/>
        <v>2.2970696755590736</v>
      </c>
      <c r="V155" s="2">
        <f t="shared" si="17"/>
        <v>0</v>
      </c>
      <c r="W155" s="2">
        <v>1.3013999999999999</v>
      </c>
      <c r="X155" s="2">
        <v>-0.1429</v>
      </c>
      <c r="Y155" s="2">
        <v>1.302</v>
      </c>
      <c r="Z155" s="2">
        <v>4.8099999999999997E-2</v>
      </c>
      <c r="AA155" s="2">
        <v>0</v>
      </c>
    </row>
    <row r="156" spans="1:27">
      <c r="A156" t="s">
        <v>332</v>
      </c>
      <c r="B156" t="s">
        <v>333</v>
      </c>
      <c r="C156" t="s">
        <v>817</v>
      </c>
      <c r="D156" t="s">
        <v>865</v>
      </c>
      <c r="E156" t="b">
        <v>1</v>
      </c>
      <c r="F156" s="3">
        <v>1200000000</v>
      </c>
      <c r="G156" s="5">
        <v>12.62</v>
      </c>
      <c r="H156" s="3">
        <f t="shared" si="12"/>
        <v>15144000000</v>
      </c>
      <c r="I156" s="3">
        <v>10768923000</v>
      </c>
      <c r="J156" s="3">
        <v>971826000</v>
      </c>
      <c r="K156" s="3">
        <v>-984000000</v>
      </c>
      <c r="L156" s="2">
        <v>1.0125269338338343</v>
      </c>
      <c r="M156" s="3">
        <v>1010024000</v>
      </c>
      <c r="N156" s="3">
        <v>1779060000</v>
      </c>
      <c r="O156" s="3">
        <v>748313000</v>
      </c>
      <c r="P156" s="5">
        <v>1.0912828016537941</v>
      </c>
      <c r="Q156" s="5">
        <v>5.1975606711826847</v>
      </c>
      <c r="R156" s="5">
        <f t="shared" si="13"/>
        <v>15.583036469491452</v>
      </c>
      <c r="S156" s="5">
        <f t="shared" si="14"/>
        <v>1.4062687605807935</v>
      </c>
      <c r="T156">
        <f t="shared" si="15"/>
        <v>14.993703119925863</v>
      </c>
      <c r="U156">
        <f t="shared" si="16"/>
        <v>8.5123604600182112</v>
      </c>
      <c r="V156" s="2">
        <f t="shared" si="17"/>
        <v>6.4976228209191758E-2</v>
      </c>
      <c r="W156" s="2">
        <v>0</v>
      </c>
      <c r="X156" s="2">
        <v>0.12809999999999999</v>
      </c>
      <c r="Y156" s="2">
        <v>3.3999999999999998E-3</v>
      </c>
      <c r="Z156" s="2">
        <v>-8.8999999999999999E-3</v>
      </c>
      <c r="AA156" s="2">
        <v>7.1400000000000005E-2</v>
      </c>
    </row>
    <row r="157" spans="1:27">
      <c r="A157" t="s">
        <v>334</v>
      </c>
      <c r="B157" t="s">
        <v>335</v>
      </c>
      <c r="C157" t="s">
        <v>817</v>
      </c>
      <c r="D157" t="s">
        <v>865</v>
      </c>
      <c r="E157" t="b">
        <v>1</v>
      </c>
      <c r="F157" s="3">
        <v>20000000</v>
      </c>
      <c r="G157" s="5">
        <v>38.15</v>
      </c>
      <c r="H157" s="3">
        <f t="shared" si="12"/>
        <v>763000000</v>
      </c>
      <c r="I157" s="3">
        <v>267705766</v>
      </c>
      <c r="J157" s="3">
        <v>23804655</v>
      </c>
      <c r="K157" s="3">
        <v>-10000000</v>
      </c>
      <c r="L157" s="2">
        <v>0.42008590336637941</v>
      </c>
      <c r="M157" s="3">
        <v>-14981055</v>
      </c>
      <c r="N157" s="3">
        <v>241059458</v>
      </c>
      <c r="O157" s="3">
        <v>64954812</v>
      </c>
      <c r="P157" s="5">
        <v>0.7301424624415559</v>
      </c>
      <c r="Q157" s="5">
        <v>17.883832058250324</v>
      </c>
      <c r="R157" s="5">
        <f t="shared" si="13"/>
        <v>32.052554426854748</v>
      </c>
      <c r="S157" s="5">
        <f t="shared" si="14"/>
        <v>2.8501440645099891</v>
      </c>
      <c r="T157">
        <f t="shared" si="15"/>
        <v>-50.930992510207055</v>
      </c>
      <c r="U157">
        <f t="shared" si="16"/>
        <v>3.1651942069827435</v>
      </c>
      <c r="V157" s="2">
        <f t="shared" si="17"/>
        <v>1.310615989515072E-2</v>
      </c>
      <c r="W157" s="2">
        <v>0.58819999999999995</v>
      </c>
      <c r="X157" s="2">
        <v>-0.1396</v>
      </c>
      <c r="Y157" s="2">
        <v>0.59240000000000004</v>
      </c>
      <c r="Z157" s="2">
        <v>-4.9700000000000001E-2</v>
      </c>
      <c r="AA157" s="2">
        <v>2</v>
      </c>
    </row>
    <row r="158" spans="1:27">
      <c r="A158" t="s">
        <v>336</v>
      </c>
      <c r="B158" t="s">
        <v>337</v>
      </c>
      <c r="C158" t="s">
        <v>817</v>
      </c>
      <c r="D158" t="s">
        <v>825</v>
      </c>
      <c r="E158" t="b">
        <v>1</v>
      </c>
      <c r="F158" s="3">
        <v>350000000</v>
      </c>
      <c r="G158" s="5">
        <v>7.76</v>
      </c>
      <c r="H158" s="3">
        <f t="shared" si="12"/>
        <v>2716000000</v>
      </c>
      <c r="I158" s="3">
        <v>776979801</v>
      </c>
      <c r="J158" s="3">
        <v>52085035</v>
      </c>
      <c r="K158" s="3">
        <v>-34994828</v>
      </c>
      <c r="L158" s="2">
        <v>0.67187874597761144</v>
      </c>
      <c r="M158" s="3">
        <v>21564254</v>
      </c>
      <c r="N158" s="3">
        <v>437545574</v>
      </c>
      <c r="O158" s="3">
        <v>291722807</v>
      </c>
      <c r="P158" s="5">
        <v>1.455176496827741</v>
      </c>
      <c r="Q158" s="5">
        <v>1.6615410955761003</v>
      </c>
      <c r="R158" s="5">
        <f t="shared" si="13"/>
        <v>52.14549630234481</v>
      </c>
      <c r="S158" s="5">
        <f t="shared" si="14"/>
        <v>3.4955863672445715</v>
      </c>
      <c r="T158">
        <f t="shared" si="15"/>
        <v>125.94917496334443</v>
      </c>
      <c r="U158">
        <f t="shared" si="16"/>
        <v>6.2073533853184397</v>
      </c>
      <c r="V158" s="2">
        <f t="shared" si="17"/>
        <v>1.2884693667157585E-2</v>
      </c>
      <c r="W158" s="2">
        <v>-1</v>
      </c>
      <c r="X158" s="2">
        <v>1.6400000000000001E-2</v>
      </c>
      <c r="Y158" s="2">
        <v>-0.61770000000000003</v>
      </c>
      <c r="Z158" s="2">
        <v>-0.46179999999999999</v>
      </c>
      <c r="AA158" s="2">
        <v>-1</v>
      </c>
    </row>
    <row r="159" spans="1:27">
      <c r="A159" t="s">
        <v>338</v>
      </c>
      <c r="B159" t="s">
        <v>339</v>
      </c>
      <c r="C159" t="s">
        <v>817</v>
      </c>
      <c r="D159" t="s">
        <v>865</v>
      </c>
      <c r="E159" t="b">
        <v>1</v>
      </c>
      <c r="F159" s="3">
        <v>115500000</v>
      </c>
      <c r="G159" s="5">
        <v>39.35</v>
      </c>
      <c r="H159" s="3">
        <f t="shared" si="12"/>
        <v>4544925000</v>
      </c>
      <c r="I159" s="3" t="str">
        <v>Unavailable</v>
      </c>
      <c r="J159" s="3" t="str">
        <v>Unavailable</v>
      </c>
      <c r="K159" s="3" t="str">
        <v>Unavailable</v>
      </c>
      <c r="L159" s="2" t="str">
        <v>Unavailable</v>
      </c>
      <c r="M159" s="3" t="str">
        <v>Unavailable</v>
      </c>
      <c r="N159" s="3" t="str">
        <v>Unavailable</v>
      </c>
      <c r="O159" s="3" t="str">
        <v>Unavailable</v>
      </c>
      <c r="P159" s="5" t="str">
        <v>Unavailable</v>
      </c>
      <c r="Q159" s="5" t="str">
        <v>Unavailable</v>
      </c>
      <c r="R159" s="5" t="str">
        <f t="shared" si="13"/>
        <v>NA</v>
      </c>
      <c r="S159" s="5" t="str">
        <f t="shared" si="14"/>
        <v>NA</v>
      </c>
      <c r="T159" t="str">
        <f t="shared" si="15"/>
        <v>NA</v>
      </c>
      <c r="U159" t="str">
        <f t="shared" si="16"/>
        <v>NA</v>
      </c>
      <c r="V159" s="2" t="str">
        <f t="shared" si="17"/>
        <v>NA</v>
      </c>
      <c r="W159" s="2" t="s">
        <v>837</v>
      </c>
      <c r="X159" s="2" t="s">
        <v>837</v>
      </c>
      <c r="Y159" s="2" t="s">
        <v>837</v>
      </c>
      <c r="Z159" s="2" t="s">
        <v>837</v>
      </c>
      <c r="AA159" s="2" t="s">
        <v>837</v>
      </c>
    </row>
    <row r="160" spans="1:27">
      <c r="A160" t="s">
        <v>340</v>
      </c>
      <c r="B160" t="s">
        <v>341</v>
      </c>
      <c r="C160" t="s">
        <v>817</v>
      </c>
      <c r="D160" t="s">
        <v>865</v>
      </c>
      <c r="E160" t="b">
        <v>1</v>
      </c>
      <c r="F160" s="3">
        <v>100000000</v>
      </c>
      <c r="G160" s="5">
        <v>137.80000000000001</v>
      </c>
      <c r="H160" s="3">
        <f t="shared" si="12"/>
        <v>13780000000.000002</v>
      </c>
      <c r="I160" s="3">
        <v>19288553013</v>
      </c>
      <c r="J160" s="3">
        <v>337999788</v>
      </c>
      <c r="K160" s="3">
        <v>-75000000</v>
      </c>
      <c r="L160" s="2">
        <v>0.2218936303001468</v>
      </c>
      <c r="M160" s="3">
        <v>978313476</v>
      </c>
      <c r="N160" s="3">
        <v>1479487425</v>
      </c>
      <c r="O160" s="3">
        <v>4222658362</v>
      </c>
      <c r="P160" s="5">
        <v>4.1236837752176507</v>
      </c>
      <c r="Q160" s="5">
        <v>33.543247919618608</v>
      </c>
      <c r="R160" s="5">
        <f t="shared" si="13"/>
        <v>40.769256340480311</v>
      </c>
      <c r="S160" s="5">
        <f t="shared" si="14"/>
        <v>0.71441336168206226</v>
      </c>
      <c r="T160">
        <f t="shared" si="15"/>
        <v>14.085464769781012</v>
      </c>
      <c r="U160">
        <f t="shared" si="16"/>
        <v>9.3140365826360458</v>
      </c>
      <c r="V160" s="2">
        <f t="shared" si="17"/>
        <v>5.4426705370101587E-3</v>
      </c>
      <c r="W160" s="2">
        <v>0.20280000000000001</v>
      </c>
      <c r="X160" s="2">
        <v>0.30030000000000001</v>
      </c>
      <c r="Y160" s="2">
        <v>0.20380000000000001</v>
      </c>
      <c r="Z160" s="2">
        <v>9.8199999999999996E-2</v>
      </c>
      <c r="AA160" s="2">
        <v>-0.5</v>
      </c>
    </row>
    <row r="161" spans="1:27">
      <c r="A161" t="s">
        <v>342</v>
      </c>
      <c r="B161" t="s">
        <v>343</v>
      </c>
      <c r="C161" t="s">
        <v>876</v>
      </c>
      <c r="D161" t="s">
        <v>883</v>
      </c>
      <c r="E161" t="b">
        <v>1</v>
      </c>
      <c r="F161" s="3">
        <v>80000000</v>
      </c>
      <c r="G161" s="5">
        <v>173.4</v>
      </c>
      <c r="H161" s="3">
        <f t="shared" si="12"/>
        <v>13872000000</v>
      </c>
      <c r="I161" s="3">
        <v>3348361601</v>
      </c>
      <c r="J161" s="3">
        <v>324818250</v>
      </c>
      <c r="K161" s="3">
        <v>0</v>
      </c>
      <c r="L161" s="2">
        <v>0</v>
      </c>
      <c r="M161" s="3">
        <v>841948575</v>
      </c>
      <c r="N161" s="3">
        <v>3474055661</v>
      </c>
      <c r="O161" s="3">
        <v>1105263133</v>
      </c>
      <c r="P161" s="5">
        <v>3.3847607719991402</v>
      </c>
      <c r="Q161" s="5">
        <v>61.887473665098575</v>
      </c>
      <c r="R161" s="5">
        <f t="shared" si="13"/>
        <v>42.706959969151981</v>
      </c>
      <c r="S161" s="5">
        <f t="shared" si="14"/>
        <v>4.1429217190452423</v>
      </c>
      <c r="T161">
        <f t="shared" si="15"/>
        <v>16.476065655197527</v>
      </c>
      <c r="U161">
        <f t="shared" si="16"/>
        <v>3.9930275601879597</v>
      </c>
      <c r="V161" s="2">
        <f t="shared" si="17"/>
        <v>0</v>
      </c>
      <c r="W161" s="2">
        <v>-0.13689999999999999</v>
      </c>
      <c r="X161" s="2">
        <v>9.7999999999999997E-3</v>
      </c>
      <c r="Y161" s="2">
        <v>-0.13739999999999999</v>
      </c>
      <c r="Z161" s="2">
        <v>-7.1999999999999995E-2</v>
      </c>
      <c r="AA161" s="2">
        <v>0</v>
      </c>
    </row>
    <row r="162" spans="1:27">
      <c r="A162" t="s">
        <v>344</v>
      </c>
      <c r="B162" t="s">
        <v>345</v>
      </c>
      <c r="C162" t="s">
        <v>871</v>
      </c>
      <c r="D162" t="s">
        <v>884</v>
      </c>
      <c r="E162" t="b">
        <v>1</v>
      </c>
      <c r="F162" s="3">
        <v>523260000</v>
      </c>
      <c r="G162" s="5">
        <v>14.1</v>
      </c>
      <c r="H162" s="3">
        <f t="shared" si="12"/>
        <v>7377966000</v>
      </c>
      <c r="I162" s="3">
        <v>1144318000</v>
      </c>
      <c r="J162" s="3">
        <v>-1357106000</v>
      </c>
      <c r="K162" s="3">
        <v>0</v>
      </c>
      <c r="L162" s="2">
        <v>0</v>
      </c>
      <c r="M162" s="3">
        <v>-764370000</v>
      </c>
      <c r="N162" s="3">
        <v>5244135000</v>
      </c>
      <c r="O162" s="3">
        <v>7972119000</v>
      </c>
      <c r="P162" s="5">
        <v>0.38493713552656439</v>
      </c>
      <c r="Q162" s="5">
        <v>0</v>
      </c>
      <c r="R162" s="5">
        <f t="shared" si="13"/>
        <v>-5.4365436450800457</v>
      </c>
      <c r="S162" s="5">
        <f t="shared" si="14"/>
        <v>6.447478760274679</v>
      </c>
      <c r="T162">
        <f t="shared" si="15"/>
        <v>-9.6523489932885909</v>
      </c>
      <c r="U162">
        <f t="shared" si="16"/>
        <v>1.4068985638241578</v>
      </c>
      <c r="V162" s="2">
        <f t="shared" si="17"/>
        <v>0</v>
      </c>
      <c r="W162" s="2">
        <v>0.7843</v>
      </c>
      <c r="X162" s="2">
        <v>1.8391</v>
      </c>
      <c r="Y162" s="2">
        <v>0.78120000000000001</v>
      </c>
      <c r="Z162" s="2">
        <v>2.9845000000000002</v>
      </c>
      <c r="AA162" s="2">
        <v>0</v>
      </c>
    </row>
    <row r="163" spans="1:27">
      <c r="A163" t="s">
        <v>346</v>
      </c>
      <c r="B163" t="s">
        <v>347</v>
      </c>
      <c r="C163" t="s">
        <v>871</v>
      </c>
      <c r="D163" t="s">
        <v>872</v>
      </c>
      <c r="E163" t="b">
        <v>1</v>
      </c>
      <c r="F163" s="3">
        <v>30234400</v>
      </c>
      <c r="G163" s="5">
        <v>41.8</v>
      </c>
      <c r="H163" s="3">
        <f t="shared" si="12"/>
        <v>1263797920</v>
      </c>
      <c r="I163" s="3">
        <v>3147944999</v>
      </c>
      <c r="J163" s="3">
        <v>16153000</v>
      </c>
      <c r="K163" s="3">
        <v>0</v>
      </c>
      <c r="L163" s="2">
        <v>0</v>
      </c>
      <c r="M163" s="3">
        <v>66134000</v>
      </c>
      <c r="N163" s="3">
        <v>499377000</v>
      </c>
      <c r="O163" s="3">
        <v>433311000</v>
      </c>
      <c r="P163" s="5">
        <v>6.8374967131212196</v>
      </c>
      <c r="Q163" s="5">
        <v>3.1967903456000317</v>
      </c>
      <c r="R163" s="5">
        <f t="shared" si="13"/>
        <v>78.239207577539773</v>
      </c>
      <c r="S163" s="5">
        <f t="shared" si="14"/>
        <v>0.40146759883081429</v>
      </c>
      <c r="T163">
        <f t="shared" si="15"/>
        <v>19.109654942994528</v>
      </c>
      <c r="U163">
        <f t="shared" si="16"/>
        <v>2.5307491534451927</v>
      </c>
      <c r="V163" s="2">
        <f t="shared" si="17"/>
        <v>0</v>
      </c>
      <c r="W163" s="2">
        <v>0.8226</v>
      </c>
      <c r="X163" s="2">
        <v>2.2854999999999999</v>
      </c>
      <c r="Y163" s="2">
        <v>0.82240000000000002</v>
      </c>
      <c r="Z163" s="2">
        <v>3.3976000000000002</v>
      </c>
      <c r="AA163" s="2">
        <v>0</v>
      </c>
    </row>
    <row r="164" spans="1:27">
      <c r="A164" t="s">
        <v>348</v>
      </c>
      <c r="B164" t="s">
        <v>349</v>
      </c>
      <c r="C164" t="s">
        <v>817</v>
      </c>
      <c r="D164" t="s">
        <v>885</v>
      </c>
      <c r="E164" t="b">
        <v>1</v>
      </c>
      <c r="F164" s="3">
        <v>114766000</v>
      </c>
      <c r="G164" s="5">
        <v>11.68</v>
      </c>
      <c r="H164" s="3">
        <f t="shared" si="12"/>
        <v>1340466880</v>
      </c>
      <c r="I164" s="3">
        <v>5232183128</v>
      </c>
      <c r="J164" s="3">
        <v>-1166806272</v>
      </c>
      <c r="K164" s="3">
        <v>0</v>
      </c>
      <c r="L164" s="2">
        <v>0</v>
      </c>
      <c r="M164" s="3">
        <v>830402472</v>
      </c>
      <c r="N164" s="3">
        <v>-806300000</v>
      </c>
      <c r="O164" s="3">
        <v>4688100000</v>
      </c>
      <c r="P164" s="5">
        <v>-1.1614974136012211</v>
      </c>
      <c r="Q164" s="5">
        <v>0</v>
      </c>
      <c r="R164" s="5">
        <f t="shared" si="13"/>
        <v>-1.1488341399659532</v>
      </c>
      <c r="S164" s="5">
        <f t="shared" si="14"/>
        <v>0.25619647615667324</v>
      </c>
      <c r="T164">
        <f t="shared" si="15"/>
        <v>1.6142375838206802</v>
      </c>
      <c r="U164">
        <f t="shared" si="16"/>
        <v>-1.6624914795981645</v>
      </c>
      <c r="V164" s="2">
        <f t="shared" si="17"/>
        <v>0</v>
      </c>
      <c r="W164" s="2">
        <v>-10.5</v>
      </c>
      <c r="X164" s="2">
        <v>-0.1323</v>
      </c>
      <c r="Y164" s="2">
        <v>-10.478400000000001</v>
      </c>
      <c r="Z164" s="2">
        <v>-0.37759999999999999</v>
      </c>
      <c r="AA164" s="2">
        <v>0</v>
      </c>
    </row>
    <row r="165" spans="1:27">
      <c r="A165" t="s">
        <v>350</v>
      </c>
      <c r="B165" t="s">
        <v>351</v>
      </c>
      <c r="C165" t="s">
        <v>871</v>
      </c>
      <c r="D165" t="s">
        <v>872</v>
      </c>
      <c r="E165" t="b">
        <v>1</v>
      </c>
      <c r="F165" s="3">
        <v>1180020000</v>
      </c>
      <c r="G165" s="5">
        <v>26.45</v>
      </c>
      <c r="H165" s="3">
        <f t="shared" si="12"/>
        <v>31211529000</v>
      </c>
      <c r="I165" s="3">
        <v>2180376000</v>
      </c>
      <c r="J165" s="3">
        <v>-351347000</v>
      </c>
      <c r="K165" s="3">
        <v>0</v>
      </c>
      <c r="L165" s="2">
        <v>0</v>
      </c>
      <c r="M165" s="3">
        <v>-754548000</v>
      </c>
      <c r="N165" s="3">
        <v>12571667000</v>
      </c>
      <c r="O165" s="3">
        <v>12454062000</v>
      </c>
      <c r="P165" s="5">
        <v>1.2562081024656231</v>
      </c>
      <c r="Q165" s="5">
        <v>0</v>
      </c>
      <c r="R165" s="5">
        <f t="shared" si="13"/>
        <v>-88.833913481543888</v>
      </c>
      <c r="S165" s="5">
        <f t="shared" si="14"/>
        <v>14.314746172219838</v>
      </c>
      <c r="T165">
        <f t="shared" si="15"/>
        <v>-41.364537444933923</v>
      </c>
      <c r="U165">
        <f t="shared" si="16"/>
        <v>2.4826881749254097</v>
      </c>
      <c r="V165" s="2">
        <f t="shared" si="17"/>
        <v>0</v>
      </c>
      <c r="W165" s="2">
        <v>1.1912</v>
      </c>
      <c r="X165" s="2">
        <v>0.56179999999999997</v>
      </c>
      <c r="Y165" s="2">
        <v>1.2170000000000001</v>
      </c>
      <c r="Z165" s="2">
        <v>6.7481</v>
      </c>
      <c r="AA165" s="2">
        <v>0</v>
      </c>
    </row>
    <row r="166" spans="1:27">
      <c r="A166" t="s">
        <v>352</v>
      </c>
      <c r="B166" t="s">
        <v>353</v>
      </c>
      <c r="C166" t="s">
        <v>823</v>
      </c>
      <c r="D166" t="s">
        <v>886</v>
      </c>
      <c r="E166" t="b">
        <v>1</v>
      </c>
      <c r="F166" s="3">
        <v>71166700</v>
      </c>
      <c r="G166" s="5">
        <v>77.400000000000006</v>
      </c>
      <c r="H166" s="3">
        <f t="shared" si="12"/>
        <v>5508302580</v>
      </c>
      <c r="I166" s="3">
        <v>1717574000</v>
      </c>
      <c r="J166" s="3">
        <v>278051000</v>
      </c>
      <c r="K166" s="3">
        <v>-106404000</v>
      </c>
      <c r="L166" s="2">
        <v>0.38267799792124468</v>
      </c>
      <c r="M166" s="3">
        <v>-25112999</v>
      </c>
      <c r="N166" s="3">
        <v>2632348000</v>
      </c>
      <c r="O166" s="3">
        <v>1754882000</v>
      </c>
      <c r="P166" s="5">
        <v>1.7061287593594321E-2</v>
      </c>
      <c r="Q166" s="5">
        <v>54.332657589427043</v>
      </c>
      <c r="R166" s="5">
        <f t="shared" si="13"/>
        <v>19.81040377484706</v>
      </c>
      <c r="S166" s="5">
        <f t="shared" si="14"/>
        <v>3.2070248967438957</v>
      </c>
      <c r="T166">
        <f t="shared" si="15"/>
        <v>-219.34069204558165</v>
      </c>
      <c r="U166">
        <f t="shared" si="16"/>
        <v>2.0925434555005644</v>
      </c>
      <c r="V166" s="2">
        <f t="shared" si="17"/>
        <v>1.9317021615032629E-2</v>
      </c>
      <c r="W166" s="2">
        <v>0.1017</v>
      </c>
      <c r="X166" s="2">
        <v>0.34429999999999999</v>
      </c>
      <c r="Y166" s="2">
        <v>0.10009999999999999</v>
      </c>
      <c r="Z166" s="2">
        <v>0.24199999999999999</v>
      </c>
      <c r="AA166" s="2">
        <v>0.11169999999999999</v>
      </c>
    </row>
    <row r="167" spans="1:27">
      <c r="A167" t="s">
        <v>354</v>
      </c>
      <c r="B167" t="s">
        <v>355</v>
      </c>
      <c r="C167" t="s">
        <v>823</v>
      </c>
      <c r="D167" t="s">
        <v>886</v>
      </c>
      <c r="E167" t="b">
        <v>1</v>
      </c>
      <c r="F167" s="3">
        <v>43000000</v>
      </c>
      <c r="G167" s="5">
        <v>67.8</v>
      </c>
      <c r="H167" s="3">
        <f t="shared" si="12"/>
        <v>2915400000</v>
      </c>
      <c r="I167" s="3">
        <v>1228013226</v>
      </c>
      <c r="J167" s="3">
        <v>167067667</v>
      </c>
      <c r="K167" s="3">
        <v>-76970000</v>
      </c>
      <c r="L167" s="2">
        <v>0.46071152714426783</v>
      </c>
      <c r="M167" s="3">
        <v>-89497956</v>
      </c>
      <c r="N167" s="3">
        <v>801448744</v>
      </c>
      <c r="O167" s="3">
        <v>1365659240</v>
      </c>
      <c r="P167" s="5">
        <v>-0.44879820689255412</v>
      </c>
      <c r="Q167" s="5">
        <v>40.365179100023369</v>
      </c>
      <c r="R167" s="5">
        <f t="shared" si="13"/>
        <v>17.450414268369475</v>
      </c>
      <c r="S167" s="5">
        <f t="shared" si="14"/>
        <v>2.37407866484982</v>
      </c>
      <c r="T167">
        <f t="shared" si="15"/>
        <v>-32.575045624505663</v>
      </c>
      <c r="U167">
        <f t="shared" si="16"/>
        <v>3.6376624479431463</v>
      </c>
      <c r="V167" s="2">
        <f t="shared" si="17"/>
        <v>2.6401179941002949E-2</v>
      </c>
      <c r="W167" s="2">
        <v>-1</v>
      </c>
      <c r="X167" s="2">
        <v>0.14729999999999999</v>
      </c>
      <c r="Y167" s="2">
        <v>0.28599999999999998</v>
      </c>
      <c r="Z167" s="2">
        <v>0.1678</v>
      </c>
      <c r="AA167" s="2">
        <v>-1</v>
      </c>
    </row>
    <row r="168" spans="1:27">
      <c r="A168" t="s">
        <v>356</v>
      </c>
      <c r="B168" t="s">
        <v>357</v>
      </c>
      <c r="C168" t="s">
        <v>823</v>
      </c>
      <c r="D168" t="s">
        <v>886</v>
      </c>
      <c r="E168" t="b">
        <v>1</v>
      </c>
      <c r="F168" s="3">
        <v>55000000</v>
      </c>
      <c r="G168" s="5">
        <v>68.400000000000006</v>
      </c>
      <c r="H168" s="3">
        <f t="shared" si="12"/>
        <v>3762000000.0000005</v>
      </c>
      <c r="I168" s="3">
        <v>1576893831</v>
      </c>
      <c r="J168" s="3">
        <v>180166165</v>
      </c>
      <c r="K168" s="3">
        <v>0</v>
      </c>
      <c r="L168" s="2">
        <v>0</v>
      </c>
      <c r="M168" s="3">
        <v>-210587419</v>
      </c>
      <c r="N168" s="3">
        <v>1212242506</v>
      </c>
      <c r="O168" s="3">
        <v>1701804715</v>
      </c>
      <c r="P168" s="5">
        <v>2.3816508055216694</v>
      </c>
      <c r="Q168" s="5">
        <v>40.30660535028823</v>
      </c>
      <c r="R168" s="5">
        <f t="shared" si="13"/>
        <v>20.880724191470694</v>
      </c>
      <c r="S168" s="5">
        <f t="shared" si="14"/>
        <v>2.3857027822946697</v>
      </c>
      <c r="T168">
        <f t="shared" si="15"/>
        <v>-17.864315056731858</v>
      </c>
      <c r="U168">
        <f t="shared" si="16"/>
        <v>3.1033394567340808</v>
      </c>
      <c r="V168" s="2">
        <f t="shared" si="17"/>
        <v>0</v>
      </c>
      <c r="W168" s="2">
        <v>0.12330000000000001</v>
      </c>
      <c r="X168" s="2">
        <v>0.40179999999999999</v>
      </c>
      <c r="Y168" s="2">
        <v>0.1225</v>
      </c>
      <c r="Z168" s="2">
        <v>0.15049999999999999</v>
      </c>
      <c r="AA168" s="2">
        <v>0</v>
      </c>
    </row>
    <row r="169" spans="1:27">
      <c r="A169" t="s">
        <v>358</v>
      </c>
      <c r="B169" t="s">
        <v>359</v>
      </c>
      <c r="C169" t="s">
        <v>823</v>
      </c>
      <c r="D169" t="s">
        <v>887</v>
      </c>
      <c r="E169" t="b">
        <v>1</v>
      </c>
      <c r="F169" s="3">
        <v>80000000</v>
      </c>
      <c r="G169" s="5">
        <v>205.2</v>
      </c>
      <c r="H169" s="3">
        <f t="shared" si="12"/>
        <v>16416000000</v>
      </c>
      <c r="I169" s="3">
        <v>1633957000</v>
      </c>
      <c r="J169" s="3">
        <v>661435000</v>
      </c>
      <c r="K169" s="3">
        <v>-493600000</v>
      </c>
      <c r="L169" s="2">
        <v>0.74625624588961881</v>
      </c>
      <c r="M169" s="3">
        <v>752897000</v>
      </c>
      <c r="N169" s="3">
        <v>1402309000</v>
      </c>
      <c r="O169" s="3">
        <v>1334726000</v>
      </c>
      <c r="P169" s="5">
        <v>1.2245243022258114</v>
      </c>
      <c r="Q169" s="5">
        <v>56.992390178128979</v>
      </c>
      <c r="R169" s="5">
        <f t="shared" si="13"/>
        <v>24.81876526038084</v>
      </c>
      <c r="S169" s="5">
        <f t="shared" si="14"/>
        <v>10.046776016749522</v>
      </c>
      <c r="T169">
        <f t="shared" si="15"/>
        <v>21.803779268611777</v>
      </c>
      <c r="U169">
        <f t="shared" si="16"/>
        <v>11.706407075758623</v>
      </c>
      <c r="V169" s="2">
        <f t="shared" si="17"/>
        <v>3.0068226120857699E-2</v>
      </c>
      <c r="W169" s="2">
        <v>0.29509999999999997</v>
      </c>
      <c r="X169" s="2">
        <v>0.12239999999999999</v>
      </c>
      <c r="Y169" s="2">
        <v>0.29770000000000002</v>
      </c>
      <c r="Z169" s="2">
        <v>0.18010000000000001</v>
      </c>
      <c r="AA169" s="2">
        <v>0.39950000000000002</v>
      </c>
    </row>
    <row r="170" spans="1:27">
      <c r="A170" t="s">
        <v>360</v>
      </c>
      <c r="B170" t="s">
        <v>361</v>
      </c>
      <c r="C170" t="s">
        <v>876</v>
      </c>
      <c r="D170" t="s">
        <v>883</v>
      </c>
      <c r="E170" t="b">
        <v>1</v>
      </c>
      <c r="F170" s="3">
        <v>60000000</v>
      </c>
      <c r="G170" s="5">
        <v>10.42</v>
      </c>
      <c r="H170" s="3">
        <f t="shared" si="12"/>
        <v>625200000</v>
      </c>
      <c r="I170" s="3">
        <v>713765536</v>
      </c>
      <c r="J170" s="3">
        <v>-206352993</v>
      </c>
      <c r="K170" s="3">
        <v>0</v>
      </c>
      <c r="L170" s="2">
        <v>0</v>
      </c>
      <c r="M170" s="3">
        <v>-29355083</v>
      </c>
      <c r="N170" s="3">
        <v>370080923</v>
      </c>
      <c r="O170" s="3">
        <v>789499647</v>
      </c>
      <c r="P170" s="5">
        <v>3.357905700536739E-2</v>
      </c>
      <c r="Q170" s="5">
        <v>0</v>
      </c>
      <c r="R170" s="5">
        <f t="shared" si="13"/>
        <v>-3.0297597864257777</v>
      </c>
      <c r="S170" s="5">
        <f t="shared" si="14"/>
        <v>0.87591788685073191</v>
      </c>
      <c r="T170">
        <f t="shared" si="15"/>
        <v>-21.297844737826154</v>
      </c>
      <c r="U170">
        <f t="shared" si="16"/>
        <v>1.6893602483800549</v>
      </c>
      <c r="V170" s="2">
        <f t="shared" si="17"/>
        <v>0</v>
      </c>
      <c r="W170" s="2">
        <v>-13.7333</v>
      </c>
      <c r="X170" s="2">
        <v>-0.22090000000000001</v>
      </c>
      <c r="Y170" s="2">
        <v>-13.3505</v>
      </c>
      <c r="Z170" s="2">
        <v>-0.42549999999999999</v>
      </c>
      <c r="AA170" s="2">
        <v>0</v>
      </c>
    </row>
    <row r="171" spans="1:27">
      <c r="A171" t="s">
        <v>362</v>
      </c>
      <c r="B171" t="s">
        <v>363</v>
      </c>
      <c r="C171" t="s">
        <v>823</v>
      </c>
      <c r="D171" t="s">
        <v>824</v>
      </c>
      <c r="E171" t="b">
        <v>1</v>
      </c>
      <c r="F171" s="3">
        <v>3705880000</v>
      </c>
      <c r="G171" s="5">
        <v>7.88</v>
      </c>
      <c r="H171" s="3">
        <f t="shared" si="12"/>
        <v>29202334400</v>
      </c>
      <c r="I171" s="3">
        <v>2388879000</v>
      </c>
      <c r="J171" s="3">
        <v>1236970000</v>
      </c>
      <c r="K171" s="3">
        <v>-1037564998</v>
      </c>
      <c r="L171" s="2">
        <v>0.83879560377373741</v>
      </c>
      <c r="M171" s="3">
        <v>2337292000</v>
      </c>
      <c r="N171" s="3">
        <v>39558842000</v>
      </c>
      <c r="O171" s="3">
        <v>12597435000</v>
      </c>
      <c r="P171" s="5">
        <v>1.8394520655911208</v>
      </c>
      <c r="Q171" s="5">
        <v>8.53627590923473</v>
      </c>
      <c r="R171" s="5">
        <f t="shared" si="13"/>
        <v>23.607956862332959</v>
      </c>
      <c r="S171" s="5">
        <f t="shared" si="14"/>
        <v>12.224283607499585</v>
      </c>
      <c r="T171">
        <f t="shared" si="15"/>
        <v>12.494089056908594</v>
      </c>
      <c r="U171">
        <f t="shared" si="16"/>
        <v>0.73819993011928908</v>
      </c>
      <c r="V171" s="2">
        <f t="shared" si="17"/>
        <v>3.553020740698045E-2</v>
      </c>
      <c r="W171" s="2">
        <v>0.1852</v>
      </c>
      <c r="X171" s="2">
        <v>-0.1157</v>
      </c>
      <c r="Y171" s="2">
        <v>0.2208</v>
      </c>
      <c r="Z171" s="2">
        <v>-0.112</v>
      </c>
      <c r="AA171" s="2">
        <v>-3.9E-2</v>
      </c>
    </row>
    <row r="172" spans="1:27">
      <c r="A172" t="s">
        <v>364</v>
      </c>
      <c r="B172" t="s">
        <v>365</v>
      </c>
      <c r="C172" t="s">
        <v>839</v>
      </c>
      <c r="D172" t="s">
        <v>888</v>
      </c>
      <c r="E172" t="b">
        <v>1</v>
      </c>
      <c r="F172" s="3">
        <v>65000000</v>
      </c>
      <c r="G172" s="5">
        <v>27.9</v>
      </c>
      <c r="H172" s="3">
        <f t="shared" si="12"/>
        <v>1813500000</v>
      </c>
      <c r="I172" s="3">
        <v>1141583130</v>
      </c>
      <c r="J172" s="3">
        <v>20008145</v>
      </c>
      <c r="K172" s="3">
        <v>-6609313</v>
      </c>
      <c r="L172" s="2">
        <v>0.33033112265030068</v>
      </c>
      <c r="M172" s="3">
        <v>55813725</v>
      </c>
      <c r="N172" s="3">
        <v>597791726</v>
      </c>
      <c r="O172" s="3">
        <v>1257434491</v>
      </c>
      <c r="P172" s="5">
        <v>1.7112273150832518</v>
      </c>
      <c r="Q172" s="5">
        <v>7.6404998865171239</v>
      </c>
      <c r="R172" s="5">
        <f t="shared" si="13"/>
        <v>90.638087638809097</v>
      </c>
      <c r="S172" s="5">
        <f t="shared" si="14"/>
        <v>1.5885833912069112</v>
      </c>
      <c r="T172">
        <f t="shared" si="15"/>
        <v>32.492008014157811</v>
      </c>
      <c r="U172">
        <f t="shared" si="16"/>
        <v>3.0336652735805849</v>
      </c>
      <c r="V172" s="2">
        <f t="shared" si="17"/>
        <v>3.6445067548938515E-3</v>
      </c>
      <c r="W172" s="2">
        <v>-6.9090999999999996</v>
      </c>
      <c r="X172" s="2">
        <v>0.1166</v>
      </c>
      <c r="Y172" s="2">
        <v>-6.835</v>
      </c>
      <c r="Z172" s="2">
        <v>0.42820000000000003</v>
      </c>
      <c r="AA172" s="2">
        <v>0.97009999999999996</v>
      </c>
    </row>
    <row r="173" spans="1:27">
      <c r="A173" t="s">
        <v>366</v>
      </c>
      <c r="B173" t="s">
        <v>367</v>
      </c>
      <c r="C173" t="s">
        <v>839</v>
      </c>
      <c r="D173" t="s">
        <v>888</v>
      </c>
      <c r="E173" t="b">
        <v>1</v>
      </c>
      <c r="F173" s="3">
        <v>43000000</v>
      </c>
      <c r="G173" s="5">
        <v>157.80000000000001</v>
      </c>
      <c r="H173" s="3">
        <f t="shared" si="12"/>
        <v>6785400000.000001</v>
      </c>
      <c r="I173" s="3">
        <v>611461091</v>
      </c>
      <c r="J173" s="3">
        <v>171003661</v>
      </c>
      <c r="K173" s="3">
        <v>-70950000</v>
      </c>
      <c r="L173" s="2">
        <v>0.41490339788690256</v>
      </c>
      <c r="M173" s="3">
        <v>80333924</v>
      </c>
      <c r="N173" s="3">
        <v>781306439</v>
      </c>
      <c r="O173" s="3">
        <v>367507168</v>
      </c>
      <c r="P173" s="5">
        <v>1.3706162322299849</v>
      </c>
      <c r="Q173" s="5">
        <v>40.321456309876027</v>
      </c>
      <c r="R173" s="5">
        <f t="shared" si="13"/>
        <v>39.679852234274684</v>
      </c>
      <c r="S173" s="5">
        <f t="shared" si="14"/>
        <v>11.097026613587095</v>
      </c>
      <c r="T173">
        <f t="shared" si="15"/>
        <v>84.464939120862581</v>
      </c>
      <c r="U173">
        <f t="shared" si="16"/>
        <v>8.6846846017097796</v>
      </c>
      <c r="V173" s="2">
        <f t="shared" si="17"/>
        <v>1.0456273764258554E-2</v>
      </c>
      <c r="W173" s="2">
        <v>0.54849999999999999</v>
      </c>
      <c r="X173" s="2">
        <v>0.26650000000000001</v>
      </c>
      <c r="Y173" s="2">
        <v>0.55069999999999997</v>
      </c>
      <c r="Z173" s="2">
        <v>0.5585</v>
      </c>
      <c r="AA173" s="2">
        <v>0</v>
      </c>
    </row>
    <row r="174" spans="1:27">
      <c r="A174" t="s">
        <v>368</v>
      </c>
      <c r="B174" t="s">
        <v>369</v>
      </c>
      <c r="C174" t="s">
        <v>839</v>
      </c>
      <c r="D174" t="s">
        <v>888</v>
      </c>
      <c r="E174" t="b">
        <v>1</v>
      </c>
      <c r="F174" s="3">
        <v>42087200</v>
      </c>
      <c r="G174" s="5">
        <v>68</v>
      </c>
      <c r="H174" s="3">
        <f t="shared" si="12"/>
        <v>2861929600</v>
      </c>
      <c r="I174" s="3">
        <v>660151385</v>
      </c>
      <c r="J174" s="3">
        <v>70263968</v>
      </c>
      <c r="K174" s="3">
        <v>-100950885</v>
      </c>
      <c r="L174" s="2">
        <v>1.4367376035466712</v>
      </c>
      <c r="M174" s="3">
        <v>102252892</v>
      </c>
      <c r="N174" s="3">
        <v>850734531</v>
      </c>
      <c r="O174" s="3">
        <v>1084817077</v>
      </c>
      <c r="P174" s="5">
        <v>2.733897981048123</v>
      </c>
      <c r="Q174" s="5">
        <v>26.538558395326213</v>
      </c>
      <c r="R174" s="5">
        <f t="shared" si="13"/>
        <v>40.731112709148448</v>
      </c>
      <c r="S174" s="5">
        <f t="shared" si="14"/>
        <v>4.3352625852629245</v>
      </c>
      <c r="T174">
        <f t="shared" si="15"/>
        <v>27.988739917497885</v>
      </c>
      <c r="U174">
        <f t="shared" si="16"/>
        <v>3.3640689259855612</v>
      </c>
      <c r="V174" s="2">
        <f t="shared" si="17"/>
        <v>3.5273713581214575E-2</v>
      </c>
      <c r="W174" s="2">
        <v>-6.2100000000000002E-2</v>
      </c>
      <c r="X174" s="2">
        <v>1.89E-2</v>
      </c>
      <c r="Y174" s="2">
        <v>-6.5100000000000005E-2</v>
      </c>
      <c r="Z174" s="2">
        <v>8.5300000000000001E-2</v>
      </c>
      <c r="AA174" s="2">
        <v>0.1</v>
      </c>
    </row>
    <row r="175" spans="1:27">
      <c r="A175" t="s">
        <v>370</v>
      </c>
      <c r="B175" t="s">
        <v>371</v>
      </c>
      <c r="C175" t="s">
        <v>871</v>
      </c>
      <c r="D175" t="s">
        <v>884</v>
      </c>
      <c r="E175" t="b">
        <v>1</v>
      </c>
      <c r="F175" s="3">
        <v>1080000000</v>
      </c>
      <c r="G175" s="5">
        <v>19.86</v>
      </c>
      <c r="H175" s="3">
        <f t="shared" si="12"/>
        <v>21448800000</v>
      </c>
      <c r="I175" s="3">
        <v>3146057000</v>
      </c>
      <c r="J175" s="3">
        <v>648200000</v>
      </c>
      <c r="K175" s="3">
        <v>0</v>
      </c>
      <c r="L175" s="2">
        <v>0</v>
      </c>
      <c r="M175" s="3">
        <v>-648270000</v>
      </c>
      <c r="N175" s="3">
        <v>20732364000</v>
      </c>
      <c r="O175" s="3">
        <v>10575932000</v>
      </c>
      <c r="P175" s="5">
        <v>-0.97101502225632219</v>
      </c>
      <c r="Q175" s="5">
        <v>16.098926369026586</v>
      </c>
      <c r="R175" s="5">
        <f t="shared" si="13"/>
        <v>33.089787102746065</v>
      </c>
      <c r="S175" s="5">
        <f t="shared" si="14"/>
        <v>6.8176768570944519</v>
      </c>
      <c r="T175">
        <f t="shared" si="15"/>
        <v>-33.086214077467723</v>
      </c>
      <c r="U175">
        <f t="shared" si="16"/>
        <v>1.0345564065921282</v>
      </c>
      <c r="V175" s="2">
        <f t="shared" si="17"/>
        <v>0</v>
      </c>
      <c r="W175" s="2">
        <v>0.39019999999999999</v>
      </c>
      <c r="X175" s="2">
        <v>-0.31040000000000001</v>
      </c>
      <c r="Y175" s="2">
        <v>0.38269999999999998</v>
      </c>
      <c r="Z175" s="2">
        <v>-0.2656</v>
      </c>
      <c r="AA175" s="2">
        <v>0</v>
      </c>
    </row>
    <row r="176" spans="1:27">
      <c r="A176" t="s">
        <v>372</v>
      </c>
      <c r="B176" t="s">
        <v>373</v>
      </c>
      <c r="C176" t="s">
        <v>871</v>
      </c>
      <c r="D176" t="s">
        <v>884</v>
      </c>
      <c r="E176" t="b">
        <v>1</v>
      </c>
      <c r="F176" s="3">
        <v>339300000</v>
      </c>
      <c r="G176" s="5">
        <v>13.82</v>
      </c>
      <c r="H176" s="3">
        <f t="shared" si="12"/>
        <v>4689126000</v>
      </c>
      <c r="I176" s="3">
        <v>50020349</v>
      </c>
      <c r="J176" s="3">
        <v>-69298067</v>
      </c>
      <c r="K176" s="3">
        <v>0</v>
      </c>
      <c r="L176" s="2">
        <v>0</v>
      </c>
      <c r="M176" s="3">
        <v>-7875018</v>
      </c>
      <c r="N176" s="3">
        <v>3049963938</v>
      </c>
      <c r="O176" s="3">
        <v>1199619678</v>
      </c>
      <c r="P176" s="5">
        <v>6.706581041626769E-2</v>
      </c>
      <c r="Q176" s="5">
        <v>0</v>
      </c>
      <c r="R176" s="5">
        <f t="shared" si="13"/>
        <v>-67.666043267844685</v>
      </c>
      <c r="S176" s="5">
        <f t="shared" si="14"/>
        <v>93.744367917145084</v>
      </c>
      <c r="T176">
        <f t="shared" si="15"/>
        <v>-595.44321041551905</v>
      </c>
      <c r="U176">
        <f t="shared" si="16"/>
        <v>1.5374365387004783</v>
      </c>
      <c r="V176" s="2">
        <f t="shared" si="17"/>
        <v>0</v>
      </c>
      <c r="W176" s="2">
        <v>-1.3423</v>
      </c>
      <c r="X176" s="2">
        <v>0.17949999999999999</v>
      </c>
      <c r="Y176" s="2">
        <v>-1.4186000000000001</v>
      </c>
      <c r="Z176" s="2">
        <v>0.2611</v>
      </c>
      <c r="AA176" s="2">
        <v>0</v>
      </c>
    </row>
    <row r="177" spans="1:27">
      <c r="A177" t="s">
        <v>374</v>
      </c>
      <c r="B177" t="s">
        <v>375</v>
      </c>
      <c r="C177" t="s">
        <v>871</v>
      </c>
      <c r="D177" t="s">
        <v>884</v>
      </c>
      <c r="E177" t="b">
        <v>1</v>
      </c>
      <c r="F177" s="3">
        <v>93333300</v>
      </c>
      <c r="G177" s="5">
        <v>23.02</v>
      </c>
      <c r="H177" s="3">
        <f t="shared" si="12"/>
        <v>2148532566</v>
      </c>
      <c r="I177" s="3">
        <v>224208976</v>
      </c>
      <c r="J177" s="3">
        <v>-12453177</v>
      </c>
      <c r="K177" s="3">
        <v>-46982208</v>
      </c>
      <c r="L177" s="2">
        <v>-3.7727086027926848</v>
      </c>
      <c r="M177" s="3">
        <v>157854634</v>
      </c>
      <c r="N177" s="3">
        <v>1174017685</v>
      </c>
      <c r="O177" s="3">
        <v>976300537</v>
      </c>
      <c r="P177" s="5">
        <v>-30.515738241180458</v>
      </c>
      <c r="Q177" s="5">
        <v>0</v>
      </c>
      <c r="R177" s="5">
        <f t="shared" si="13"/>
        <v>-172.52887082549296</v>
      </c>
      <c r="S177" s="5">
        <f t="shared" si="14"/>
        <v>9.5827232447642956</v>
      </c>
      <c r="T177">
        <f t="shared" si="15"/>
        <v>13.610829860085071</v>
      </c>
      <c r="U177">
        <f t="shared" si="16"/>
        <v>1.8300683145160628</v>
      </c>
      <c r="V177" s="2">
        <f t="shared" si="17"/>
        <v>2.1867114673280685E-2</v>
      </c>
      <c r="W177" s="2">
        <v>-0.45829999999999999</v>
      </c>
      <c r="X177" s="2">
        <v>-4.4000000000000003E-3</v>
      </c>
      <c r="Y177" s="2">
        <v>-0.4546</v>
      </c>
      <c r="Z177" s="2">
        <v>-3.3000000000000002E-2</v>
      </c>
      <c r="AA177" s="2">
        <v>0</v>
      </c>
    </row>
    <row r="178" spans="1:27">
      <c r="A178" t="s">
        <v>376</v>
      </c>
      <c r="B178" t="s">
        <v>377</v>
      </c>
      <c r="C178" t="s">
        <v>871</v>
      </c>
      <c r="D178" t="s">
        <v>872</v>
      </c>
      <c r="E178" t="b">
        <v>1</v>
      </c>
      <c r="F178" s="3">
        <v>474890813</v>
      </c>
      <c r="G178" s="5">
        <v>20.34</v>
      </c>
      <c r="H178" s="3">
        <f t="shared" si="12"/>
        <v>9659279136.4200001</v>
      </c>
      <c r="I178" s="3">
        <v>2282400029</v>
      </c>
      <c r="J178" s="3">
        <v>1331741869</v>
      </c>
      <c r="K178" s="3">
        <v>-723350000</v>
      </c>
      <c r="L178" s="2">
        <v>0.5431608157992065</v>
      </c>
      <c r="M178" s="3">
        <v>144348456</v>
      </c>
      <c r="N178" s="3">
        <v>14317229826</v>
      </c>
      <c r="O178" s="3">
        <v>13676369478</v>
      </c>
      <c r="P178" s="5">
        <v>0.11675583758481188</v>
      </c>
      <c r="Q178" s="5">
        <v>43.535846886858067</v>
      </c>
      <c r="R178" s="5">
        <f t="shared" si="13"/>
        <v>7.2531166596670245</v>
      </c>
      <c r="S178" s="5">
        <f t="shared" si="14"/>
        <v>4.2320710715430856</v>
      </c>
      <c r="T178">
        <f t="shared" si="15"/>
        <v>66.916400799049768</v>
      </c>
      <c r="U178">
        <f t="shared" si="16"/>
        <v>0.6746611777425553</v>
      </c>
      <c r="V178" s="2">
        <f t="shared" si="17"/>
        <v>7.4886540681139674E-2</v>
      </c>
      <c r="W178" s="2">
        <v>0.36320000000000002</v>
      </c>
      <c r="X178" s="2">
        <v>1E-3</v>
      </c>
      <c r="Y178" s="2">
        <v>0.36580000000000001</v>
      </c>
      <c r="Z178" s="2">
        <v>1E-3</v>
      </c>
      <c r="AA178" s="2">
        <v>1.2410000000000001</v>
      </c>
    </row>
    <row r="179" spans="1:27">
      <c r="A179" t="s">
        <v>378</v>
      </c>
      <c r="B179" t="s">
        <v>379</v>
      </c>
      <c r="C179" t="s">
        <v>871</v>
      </c>
      <c r="D179" t="s">
        <v>880</v>
      </c>
      <c r="E179" t="b">
        <v>1</v>
      </c>
      <c r="F179" s="3">
        <v>499244322</v>
      </c>
      <c r="G179" s="5">
        <v>16.5</v>
      </c>
      <c r="H179" s="3">
        <f t="shared" si="12"/>
        <v>8237531313</v>
      </c>
      <c r="I179" s="3">
        <v>2063212921</v>
      </c>
      <c r="J179" s="3">
        <v>266125914</v>
      </c>
      <c r="K179" s="3">
        <v>-160000000</v>
      </c>
      <c r="L179" s="2">
        <v>0.60121916575174261</v>
      </c>
      <c r="M179" s="3">
        <v>-45373729</v>
      </c>
      <c r="N179" s="3">
        <v>842483834</v>
      </c>
      <c r="O179" s="3">
        <v>1771912082</v>
      </c>
      <c r="P179" s="5">
        <v>-9.3191755081070606E-3</v>
      </c>
      <c r="Q179" s="5">
        <v>4.4693146347972919</v>
      </c>
      <c r="R179" s="5">
        <f t="shared" si="13"/>
        <v>30.953510649098231</v>
      </c>
      <c r="S179" s="5">
        <f t="shared" si="14"/>
        <v>3.9925745080189907</v>
      </c>
      <c r="T179">
        <f t="shared" si="15"/>
        <v>-181.5484751760209</v>
      </c>
      <c r="U179">
        <f t="shared" si="16"/>
        <v>9.7776728532455142</v>
      </c>
      <c r="V179" s="2">
        <f t="shared" si="17"/>
        <v>1.9423294907237217E-2</v>
      </c>
      <c r="W179" s="2">
        <v>0.32500000000000001</v>
      </c>
      <c r="X179" s="2">
        <v>0.50919999999999999</v>
      </c>
      <c r="Y179" s="2">
        <v>0.31519999999999998</v>
      </c>
      <c r="Z179" s="2">
        <v>0.34429999999999999</v>
      </c>
      <c r="AA179" s="2">
        <v>-0.2</v>
      </c>
    </row>
    <row r="180" spans="1:27">
      <c r="A180" t="s">
        <v>380</v>
      </c>
      <c r="B180" t="s">
        <v>381</v>
      </c>
      <c r="C180" t="s">
        <v>871</v>
      </c>
      <c r="D180" t="s">
        <v>884</v>
      </c>
      <c r="E180" t="b">
        <v>1</v>
      </c>
      <c r="F180" s="3">
        <v>50000000</v>
      </c>
      <c r="G180" s="5">
        <v>47.8</v>
      </c>
      <c r="H180" s="3">
        <f t="shared" si="12"/>
        <v>2390000000</v>
      </c>
      <c r="I180" s="3">
        <v>397178493</v>
      </c>
      <c r="J180" s="3">
        <v>108051842</v>
      </c>
      <c r="K180" s="3">
        <v>-37500000</v>
      </c>
      <c r="L180" s="2">
        <v>0.34705562909330134</v>
      </c>
      <c r="M180" s="3">
        <v>157425389</v>
      </c>
      <c r="N180" s="3">
        <v>581677204</v>
      </c>
      <c r="O180" s="3">
        <v>20110292</v>
      </c>
      <c r="P180" s="5">
        <v>1.5497796282687677</v>
      </c>
      <c r="Q180" s="5">
        <v>23.808468623885886</v>
      </c>
      <c r="R180" s="5">
        <f t="shared" si="13"/>
        <v>22.119012094213073</v>
      </c>
      <c r="S180" s="5">
        <f t="shared" si="14"/>
        <v>6.0174456626482042</v>
      </c>
      <c r="T180">
        <f t="shared" si="15"/>
        <v>15.18179510421918</v>
      </c>
      <c r="U180">
        <f t="shared" si="16"/>
        <v>4.1088080873116013</v>
      </c>
      <c r="V180" s="2">
        <f t="shared" si="17"/>
        <v>1.5690376569037656E-2</v>
      </c>
      <c r="W180" s="2">
        <v>-0.1197</v>
      </c>
      <c r="X180" s="2">
        <v>-3.0499999999999999E-2</v>
      </c>
      <c r="Y180" s="2">
        <v>0.1754</v>
      </c>
      <c r="Z180" s="2">
        <v>0.52790000000000004</v>
      </c>
      <c r="AA180" s="2">
        <v>0.5</v>
      </c>
    </row>
    <row r="181" spans="1:27">
      <c r="A181" t="s">
        <v>382</v>
      </c>
      <c r="B181" t="s">
        <v>383</v>
      </c>
      <c r="C181" t="s">
        <v>871</v>
      </c>
      <c r="D181" t="s">
        <v>889</v>
      </c>
      <c r="E181" t="b">
        <v>1</v>
      </c>
      <c r="F181" s="3">
        <v>199921496</v>
      </c>
      <c r="G181" s="5">
        <v>6.5</v>
      </c>
      <c r="H181" s="3">
        <f t="shared" si="12"/>
        <v>1299489724</v>
      </c>
      <c r="I181" s="3" t="str">
        <v>Unavailable</v>
      </c>
      <c r="J181" s="3" t="str">
        <v>Unavailable</v>
      </c>
      <c r="K181" s="3" t="str">
        <v>Unavailable</v>
      </c>
      <c r="L181" s="2" t="str">
        <v>Unavailable</v>
      </c>
      <c r="M181" s="3" t="str">
        <v>Unavailable</v>
      </c>
      <c r="N181" s="3" t="str">
        <v>Unavailable</v>
      </c>
      <c r="O181" s="3" t="str">
        <v>Unavailable</v>
      </c>
      <c r="P181" s="5" t="str">
        <v>Unavailable</v>
      </c>
      <c r="Q181" s="5" t="str">
        <v>Unavailable</v>
      </c>
      <c r="R181" s="5" t="str">
        <f t="shared" si="13"/>
        <v>NA</v>
      </c>
      <c r="S181" s="5" t="str">
        <f t="shared" si="14"/>
        <v>NA</v>
      </c>
      <c r="T181" t="str">
        <f t="shared" si="15"/>
        <v>NA</v>
      </c>
      <c r="U181" t="str">
        <f t="shared" si="16"/>
        <v>NA</v>
      </c>
      <c r="V181" s="2" t="str">
        <f t="shared" si="17"/>
        <v>NA</v>
      </c>
      <c r="W181" s="2" t="s">
        <v>837</v>
      </c>
      <c r="X181" s="2" t="s">
        <v>837</v>
      </c>
      <c r="Y181" s="2" t="s">
        <v>837</v>
      </c>
      <c r="Z181" s="2" t="s">
        <v>837</v>
      </c>
      <c r="AA181" s="2" t="s">
        <v>837</v>
      </c>
    </row>
    <row r="182" spans="1:27">
      <c r="A182" t="s">
        <v>384</v>
      </c>
      <c r="B182" t="s">
        <v>385</v>
      </c>
      <c r="C182" t="s">
        <v>871</v>
      </c>
      <c r="D182" t="s">
        <v>890</v>
      </c>
      <c r="E182" t="b">
        <v>1</v>
      </c>
      <c r="F182" s="3">
        <v>171697000</v>
      </c>
      <c r="G182" s="5">
        <v>6.24</v>
      </c>
      <c r="H182" s="3">
        <f t="shared" si="12"/>
        <v>1071389280</v>
      </c>
      <c r="I182" s="3">
        <v>270521053</v>
      </c>
      <c r="J182" s="3">
        <v>-7289406</v>
      </c>
      <c r="K182" s="3">
        <v>-68678841</v>
      </c>
      <c r="L182" s="2">
        <v>-9.4217335404283968</v>
      </c>
      <c r="M182" s="3">
        <v>124546925</v>
      </c>
      <c r="N182" s="3">
        <v>1447322669</v>
      </c>
      <c r="O182" s="3">
        <v>1436077912</v>
      </c>
      <c r="P182" s="5">
        <v>-17.086017982809572</v>
      </c>
      <c r="Q182" s="5">
        <v>0</v>
      </c>
      <c r="R182" s="5">
        <f t="shared" si="13"/>
        <v>-146.97895548690798</v>
      </c>
      <c r="S182" s="5">
        <f t="shared" si="14"/>
        <v>3.9604654355681514</v>
      </c>
      <c r="T182">
        <f t="shared" si="15"/>
        <v>8.6022941152501353</v>
      </c>
      <c r="U182">
        <f t="shared" si="16"/>
        <v>0.74025599332335201</v>
      </c>
      <c r="V182" s="2">
        <f t="shared" si="17"/>
        <v>6.4102602370634129E-2</v>
      </c>
      <c r="W182" s="2">
        <v>-0.75</v>
      </c>
      <c r="X182" s="2">
        <v>0.2261</v>
      </c>
      <c r="Y182" s="2">
        <v>-0.75649999999999995</v>
      </c>
      <c r="Z182" s="2">
        <v>0.23230000000000001</v>
      </c>
      <c r="AA182" s="2">
        <v>-0.4506</v>
      </c>
    </row>
    <row r="183" spans="1:27">
      <c r="A183" t="s">
        <v>386</v>
      </c>
      <c r="B183" t="s">
        <v>387</v>
      </c>
      <c r="C183" t="s">
        <v>813</v>
      </c>
      <c r="D183" t="s">
        <v>815</v>
      </c>
      <c r="E183" t="b">
        <v>1</v>
      </c>
      <c r="F183" s="3">
        <v>11800000</v>
      </c>
      <c r="G183" s="5">
        <v>14.36</v>
      </c>
      <c r="H183" s="3">
        <f t="shared" si="12"/>
        <v>169448000</v>
      </c>
      <c r="I183" s="3">
        <v>7838198</v>
      </c>
      <c r="J183" s="3">
        <v>11455225</v>
      </c>
      <c r="K183" s="3">
        <v>-6028500</v>
      </c>
      <c r="L183" s="2">
        <v>0.52626639808471676</v>
      </c>
      <c r="M183" s="3">
        <v>5749270</v>
      </c>
      <c r="N183" s="3">
        <v>93175563</v>
      </c>
      <c r="O183" s="3">
        <v>0</v>
      </c>
      <c r="P183" s="5">
        <v>0.50189062196508583</v>
      </c>
      <c r="Q183" s="5">
        <v>13.132896774765353</v>
      </c>
      <c r="R183" s="5">
        <f t="shared" si="13"/>
        <v>14.792201811836957</v>
      </c>
      <c r="S183" s="5">
        <f t="shared" si="14"/>
        <v>21.618234191073</v>
      </c>
      <c r="T183">
        <f t="shared" si="15"/>
        <v>29.472959175686654</v>
      </c>
      <c r="U183">
        <f t="shared" si="16"/>
        <v>1.8185884210863315</v>
      </c>
      <c r="V183" s="2">
        <f t="shared" si="17"/>
        <v>3.5577286247108257E-2</v>
      </c>
      <c r="W183" s="2">
        <v>-0.34410000000000002</v>
      </c>
      <c r="X183" s="2">
        <v>-9.1000000000000004E-3</v>
      </c>
      <c r="Y183" s="2">
        <v>-0.3377</v>
      </c>
      <c r="Z183" s="2">
        <v>7.1900000000000006E-2</v>
      </c>
      <c r="AA183" s="2">
        <v>0.16489999999999999</v>
      </c>
    </row>
    <row r="184" spans="1:27">
      <c r="A184" t="s">
        <v>388</v>
      </c>
      <c r="B184" t="s">
        <v>389</v>
      </c>
      <c r="C184" t="s">
        <v>871</v>
      </c>
      <c r="D184" t="s">
        <v>891</v>
      </c>
      <c r="E184" t="b">
        <v>1</v>
      </c>
      <c r="F184" s="3">
        <v>66000000</v>
      </c>
      <c r="G184" s="5">
        <v>6.02</v>
      </c>
      <c r="H184" s="3">
        <f t="shared" si="12"/>
        <v>397320000</v>
      </c>
      <c r="I184" s="3">
        <v>41158607</v>
      </c>
      <c r="J184" s="3">
        <v>26366732</v>
      </c>
      <c r="K184" s="3">
        <v>-8580000</v>
      </c>
      <c r="L184" s="2">
        <v>0.32541006598769995</v>
      </c>
      <c r="M184" s="3">
        <v>-20237316</v>
      </c>
      <c r="N184" s="3">
        <v>506020572</v>
      </c>
      <c r="O184" s="3">
        <v>214349007</v>
      </c>
      <c r="P184" s="5">
        <v>0.3213778256630363</v>
      </c>
      <c r="Q184" s="5">
        <v>8.3015571601424956</v>
      </c>
      <c r="R184" s="5">
        <f t="shared" si="13"/>
        <v>15.068989209584259</v>
      </c>
      <c r="S184" s="5">
        <f t="shared" si="14"/>
        <v>9.6533879292853619</v>
      </c>
      <c r="T184">
        <f t="shared" si="15"/>
        <v>-19.633038294208578</v>
      </c>
      <c r="U184">
        <f t="shared" si="16"/>
        <v>0.78518546870462014</v>
      </c>
      <c r="V184" s="2">
        <f t="shared" si="17"/>
        <v>2.1594684385382059E-2</v>
      </c>
      <c r="W184" s="2">
        <v>3.1749999999999998</v>
      </c>
      <c r="X184" s="2">
        <v>0.65229999999999999</v>
      </c>
      <c r="Y184" s="2">
        <v>3.1415000000000002</v>
      </c>
      <c r="Z184" s="2">
        <v>1.0596000000000001</v>
      </c>
      <c r="AA184" s="2">
        <v>0</v>
      </c>
    </row>
    <row r="185" spans="1:27">
      <c r="A185" t="s">
        <v>390</v>
      </c>
      <c r="B185" t="s">
        <v>391</v>
      </c>
      <c r="C185" t="s">
        <v>871</v>
      </c>
      <c r="D185" t="s">
        <v>890</v>
      </c>
      <c r="E185" t="b">
        <v>1</v>
      </c>
      <c r="F185" s="3">
        <v>51000000</v>
      </c>
      <c r="G185" s="5">
        <v>9.7200000000000006</v>
      </c>
      <c r="H185" s="3">
        <f t="shared" si="12"/>
        <v>495720000.00000006</v>
      </c>
      <c r="I185" s="3">
        <v>84870332</v>
      </c>
      <c r="J185" s="3">
        <v>45688971</v>
      </c>
      <c r="K185" s="3">
        <v>-40800000</v>
      </c>
      <c r="L185" s="2">
        <v>0.89299450407845693</v>
      </c>
      <c r="M185" s="3">
        <v>37915979</v>
      </c>
      <c r="N185" s="3">
        <v>548980383</v>
      </c>
      <c r="O185" s="3">
        <v>297629589</v>
      </c>
      <c r="P185" s="5">
        <v>0.82987158979789677</v>
      </c>
      <c r="Q185" s="5">
        <v>14.730027798916202</v>
      </c>
      <c r="R185" s="5">
        <f t="shared" si="13"/>
        <v>10.849883224553253</v>
      </c>
      <c r="S185" s="5">
        <f t="shared" si="14"/>
        <v>5.8409103430866756</v>
      </c>
      <c r="T185">
        <f t="shared" si="15"/>
        <v>13.074171182550767</v>
      </c>
      <c r="U185">
        <f t="shared" si="16"/>
        <v>0.90298308528084514</v>
      </c>
      <c r="V185" s="2">
        <f t="shared" si="17"/>
        <v>8.230452674897118E-2</v>
      </c>
      <c r="W185" s="2">
        <v>9.2299999999999993E-2</v>
      </c>
      <c r="X185" s="2">
        <v>6.3299999999999995E-2</v>
      </c>
      <c r="Y185" s="2">
        <v>9.4700000000000006E-2</v>
      </c>
      <c r="Z185" s="2">
        <v>0.18679999999999999</v>
      </c>
      <c r="AA185" s="2">
        <v>-3.0200000000000001E-2</v>
      </c>
    </row>
    <row r="186" spans="1:27">
      <c r="A186" t="s">
        <v>392</v>
      </c>
      <c r="B186" t="s">
        <v>393</v>
      </c>
      <c r="C186" t="s">
        <v>871</v>
      </c>
      <c r="D186" t="s">
        <v>890</v>
      </c>
      <c r="E186" t="b">
        <v>1</v>
      </c>
      <c r="F186" s="3">
        <v>61370000</v>
      </c>
      <c r="G186" s="5">
        <v>9.18</v>
      </c>
      <c r="H186" s="3">
        <f t="shared" si="12"/>
        <v>563376600</v>
      </c>
      <c r="I186" s="3">
        <v>80117331</v>
      </c>
      <c r="J186" s="3">
        <v>50360453</v>
      </c>
      <c r="K186" s="3">
        <v>-48763080</v>
      </c>
      <c r="L186" s="2">
        <v>0.96828120271277163</v>
      </c>
      <c r="M186" s="3">
        <v>43322451</v>
      </c>
      <c r="N186" s="3">
        <v>515931877</v>
      </c>
      <c r="O186" s="3">
        <v>199771344</v>
      </c>
      <c r="P186" s="5">
        <v>1.1530551164819745</v>
      </c>
      <c r="Q186" s="5">
        <v>12.458761872784525</v>
      </c>
      <c r="R186" s="5">
        <f t="shared" si="13"/>
        <v>11.186885074286366</v>
      </c>
      <c r="S186" s="5">
        <f t="shared" si="14"/>
        <v>7.031894260181982</v>
      </c>
      <c r="T186">
        <f t="shared" si="15"/>
        <v>13.004264232418429</v>
      </c>
      <c r="U186">
        <f t="shared" si="16"/>
        <v>1.0919592781819916</v>
      </c>
      <c r="V186" s="2">
        <f t="shared" si="17"/>
        <v>8.6555032637138291E-2</v>
      </c>
      <c r="W186" s="2">
        <v>0.58699999999999997</v>
      </c>
      <c r="X186" s="2">
        <v>-1.5E-3</v>
      </c>
      <c r="Y186" s="2">
        <v>0.57809999999999995</v>
      </c>
      <c r="Z186" s="2">
        <v>-1.3100000000000001E-2</v>
      </c>
      <c r="AA186" s="2">
        <v>-0.51490000000000002</v>
      </c>
    </row>
    <row r="187" spans="1:27">
      <c r="A187" t="s">
        <v>394</v>
      </c>
      <c r="B187" t="s">
        <v>395</v>
      </c>
      <c r="C187" t="s">
        <v>871</v>
      </c>
      <c r="D187" t="s">
        <v>890</v>
      </c>
      <c r="E187" t="b">
        <v>1</v>
      </c>
      <c r="F187" s="3">
        <v>88000000</v>
      </c>
      <c r="G187" s="5">
        <v>4.41</v>
      </c>
      <c r="H187" s="3">
        <f t="shared" si="12"/>
        <v>388080000</v>
      </c>
      <c r="I187" s="3">
        <v>108912949</v>
      </c>
      <c r="J187" s="3">
        <v>-23541082</v>
      </c>
      <c r="K187" s="3">
        <v>-14960000</v>
      </c>
      <c r="L187" s="2">
        <v>-0.63548480906697491</v>
      </c>
      <c r="M187" s="3">
        <v>19384411</v>
      </c>
      <c r="N187" s="3">
        <v>761403785</v>
      </c>
      <c r="O187" s="3">
        <v>789615377</v>
      </c>
      <c r="P187" s="5">
        <v>-0.75993405910569445</v>
      </c>
      <c r="Q187" s="5">
        <v>0</v>
      </c>
      <c r="R187" s="5">
        <f t="shared" si="13"/>
        <v>-16.485223576384467</v>
      </c>
      <c r="S187" s="5">
        <f t="shared" si="14"/>
        <v>3.5632126718008528</v>
      </c>
      <c r="T187">
        <f t="shared" si="15"/>
        <v>20.020211086114507</v>
      </c>
      <c r="U187">
        <f t="shared" si="16"/>
        <v>0.50969013767117011</v>
      </c>
      <c r="V187" s="2">
        <f t="shared" si="17"/>
        <v>3.8548752834467119E-2</v>
      </c>
      <c r="W187" s="2">
        <v>-1.7907999999999999</v>
      </c>
      <c r="X187" s="2">
        <v>6.0299999999999999E-2</v>
      </c>
      <c r="Y187" s="2">
        <v>-1.766</v>
      </c>
      <c r="Z187" s="2">
        <v>-0.19620000000000001</v>
      </c>
      <c r="AA187" s="2">
        <v>-0.55000000000000004</v>
      </c>
    </row>
    <row r="188" spans="1:27">
      <c r="A188" t="s">
        <v>396</v>
      </c>
      <c r="B188" t="s">
        <v>397</v>
      </c>
      <c r="C188" t="s">
        <v>871</v>
      </c>
      <c r="D188" t="s">
        <v>890</v>
      </c>
      <c r="E188" t="b">
        <v>1</v>
      </c>
      <c r="F188" s="3">
        <v>103766000</v>
      </c>
      <c r="G188" s="5">
        <v>5</v>
      </c>
      <c r="H188" s="3">
        <f t="shared" si="12"/>
        <v>518830000</v>
      </c>
      <c r="I188" s="3">
        <v>145286509</v>
      </c>
      <c r="J188" s="3">
        <v>16234097</v>
      </c>
      <c r="K188" s="3">
        <v>-49807679</v>
      </c>
      <c r="L188" s="2">
        <v>3.0680905134421703</v>
      </c>
      <c r="M188" s="3">
        <v>140712582</v>
      </c>
      <c r="N188" s="3">
        <v>792127028</v>
      </c>
      <c r="O188" s="3">
        <v>476910997</v>
      </c>
      <c r="P188" s="5">
        <v>8.6677186294993795</v>
      </c>
      <c r="Q188" s="5">
        <v>5.1837782623911401</v>
      </c>
      <c r="R188" s="5">
        <f t="shared" si="13"/>
        <v>31.959276823342869</v>
      </c>
      <c r="S188" s="5">
        <f t="shared" si="14"/>
        <v>3.5710817444171639</v>
      </c>
      <c r="T188">
        <f t="shared" si="15"/>
        <v>3.6871613939967358</v>
      </c>
      <c r="U188">
        <f t="shared" si="16"/>
        <v>0.65498333178955737</v>
      </c>
      <c r="V188" s="2">
        <f t="shared" si="17"/>
        <v>9.5999998072586398E-2</v>
      </c>
      <c r="W188" s="2">
        <v>-67.75</v>
      </c>
      <c r="X188" s="2">
        <v>0.1953</v>
      </c>
      <c r="Y188" s="2">
        <v>-110.339</v>
      </c>
      <c r="Z188" s="2">
        <v>-9.98E-2</v>
      </c>
      <c r="AA188" s="2">
        <v>-0.34970000000000001</v>
      </c>
    </row>
    <row r="189" spans="1:27">
      <c r="A189" t="s">
        <v>398</v>
      </c>
      <c r="B189" t="s">
        <v>399</v>
      </c>
      <c r="C189" t="s">
        <v>871</v>
      </c>
      <c r="D189" t="s">
        <v>890</v>
      </c>
      <c r="E189" t="b">
        <v>1</v>
      </c>
      <c r="F189" s="3">
        <v>57240000</v>
      </c>
      <c r="G189" s="5">
        <v>3.66</v>
      </c>
      <c r="H189" s="3">
        <f t="shared" si="12"/>
        <v>209498400</v>
      </c>
      <c r="I189" s="3">
        <v>16425244</v>
      </c>
      <c r="J189" s="3">
        <v>-106112029</v>
      </c>
      <c r="K189" s="3">
        <v>0</v>
      </c>
      <c r="L189" s="2">
        <v>0</v>
      </c>
      <c r="M189" s="3">
        <v>7579946</v>
      </c>
      <c r="N189" s="3">
        <v>255849583</v>
      </c>
      <c r="O189" s="3">
        <v>149891640</v>
      </c>
      <c r="P189" s="5">
        <v>-7.1433474602267052E-2</v>
      </c>
      <c r="Q189" s="5">
        <v>0</v>
      </c>
      <c r="R189" s="5">
        <f t="shared" si="13"/>
        <v>-1.9743133928765042</v>
      </c>
      <c r="S189" s="5">
        <f t="shared" si="14"/>
        <v>12.754659839452005</v>
      </c>
      <c r="T189">
        <f t="shared" si="15"/>
        <v>27.638508242670859</v>
      </c>
      <c r="U189">
        <f t="shared" si="16"/>
        <v>0.81883424449435194</v>
      </c>
      <c r="V189" s="2">
        <f t="shared" si="17"/>
        <v>0</v>
      </c>
      <c r="W189" s="2">
        <v>0.37669999999999998</v>
      </c>
      <c r="X189" s="2">
        <v>-0.45839999999999997</v>
      </c>
      <c r="Y189" s="2">
        <v>0.37359999999999999</v>
      </c>
      <c r="Z189" s="2">
        <v>-0.27810000000000001</v>
      </c>
      <c r="AA189" s="2">
        <v>-1</v>
      </c>
    </row>
    <row r="190" spans="1:27">
      <c r="A190" t="s">
        <v>400</v>
      </c>
      <c r="B190" t="s">
        <v>401</v>
      </c>
      <c r="C190" t="s">
        <v>871</v>
      </c>
      <c r="D190" t="s">
        <v>890</v>
      </c>
      <c r="E190" t="b">
        <v>1</v>
      </c>
      <c r="F190" s="3">
        <v>137500000</v>
      </c>
      <c r="G190" s="5">
        <v>7.17</v>
      </c>
      <c r="H190" s="3">
        <f t="shared" si="12"/>
        <v>985875000</v>
      </c>
      <c r="I190" s="3">
        <v>182192000</v>
      </c>
      <c r="J190" s="3">
        <v>33238000</v>
      </c>
      <c r="K190" s="3">
        <v>-103125000</v>
      </c>
      <c r="L190" s="2">
        <v>3.1026235032192071</v>
      </c>
      <c r="M190" s="3">
        <v>21356000</v>
      </c>
      <c r="N190" s="3">
        <v>1218302000</v>
      </c>
      <c r="O190" s="3">
        <v>680215000</v>
      </c>
      <c r="P190" s="5">
        <v>3.1018713520669112</v>
      </c>
      <c r="Q190" s="5">
        <v>6.9419819675330272</v>
      </c>
      <c r="R190" s="5">
        <f t="shared" si="13"/>
        <v>29.66108069077562</v>
      </c>
      <c r="S190" s="5">
        <f t="shared" si="14"/>
        <v>5.4111870993237901</v>
      </c>
      <c r="T190">
        <f t="shared" si="15"/>
        <v>46.163841543360178</v>
      </c>
      <c r="U190">
        <f t="shared" si="16"/>
        <v>0.80922053809318217</v>
      </c>
      <c r="V190" s="2">
        <f t="shared" si="17"/>
        <v>0.10460251046025104</v>
      </c>
      <c r="W190" s="2">
        <v>-0.39579999999999999</v>
      </c>
      <c r="X190" s="2">
        <v>-8.8999999999999999E-3</v>
      </c>
      <c r="Y190" s="2">
        <v>-0.3866</v>
      </c>
      <c r="Z190" s="2">
        <v>-4.6899999999999997E-2</v>
      </c>
      <c r="AA190" s="2">
        <v>-0.21429999999999999</v>
      </c>
    </row>
    <row r="191" spans="1:27">
      <c r="A191" t="s">
        <v>402</v>
      </c>
      <c r="B191" t="s">
        <v>403</v>
      </c>
      <c r="C191" t="s">
        <v>871</v>
      </c>
      <c r="D191" t="s">
        <v>890</v>
      </c>
      <c r="E191" t="b">
        <v>1</v>
      </c>
      <c r="F191" s="3">
        <v>107507000</v>
      </c>
      <c r="G191" s="5">
        <v>5.64</v>
      </c>
      <c r="H191" s="3">
        <f t="shared" si="12"/>
        <v>606339480</v>
      </c>
      <c r="I191" s="3">
        <v>109827871</v>
      </c>
      <c r="J191" s="3">
        <v>54550622</v>
      </c>
      <c r="K191" s="3">
        <v>-19931531</v>
      </c>
      <c r="L191" s="2">
        <v>0.3653767870877806</v>
      </c>
      <c r="M191" s="3">
        <v>26767166</v>
      </c>
      <c r="N191" s="3">
        <v>887299498</v>
      </c>
      <c r="O191" s="3">
        <v>607982834</v>
      </c>
      <c r="P191" s="5">
        <v>0.49068489081572708</v>
      </c>
      <c r="Q191" s="5">
        <v>9.7070276751190292</v>
      </c>
      <c r="R191" s="5">
        <f t="shared" si="13"/>
        <v>11.115170785770326</v>
      </c>
      <c r="S191" s="5">
        <f t="shared" si="14"/>
        <v>5.5208161141537557</v>
      </c>
      <c r="T191">
        <f t="shared" si="15"/>
        <v>22.652359984616975</v>
      </c>
      <c r="U191">
        <f t="shared" si="16"/>
        <v>0.68335379583410971</v>
      </c>
      <c r="V191" s="2">
        <f t="shared" si="17"/>
        <v>3.2871900408002461E-2</v>
      </c>
      <c r="W191" s="2">
        <v>-0.15909999999999999</v>
      </c>
      <c r="X191" s="2">
        <v>6.8900000000000003E-2</v>
      </c>
      <c r="Y191" s="2">
        <v>-0.14649999999999999</v>
      </c>
      <c r="Z191" s="2">
        <v>9.3600000000000003E-2</v>
      </c>
      <c r="AA191" s="2">
        <v>-0.49730000000000002</v>
      </c>
    </row>
    <row r="192" spans="1:27">
      <c r="A192" t="s">
        <v>404</v>
      </c>
      <c r="B192" t="s">
        <v>405</v>
      </c>
      <c r="C192" t="s">
        <v>871</v>
      </c>
      <c r="D192" t="s">
        <v>890</v>
      </c>
      <c r="E192" t="b">
        <v>1</v>
      </c>
      <c r="F192" s="3">
        <v>275607000</v>
      </c>
      <c r="G192" s="5">
        <v>8.2100000000000009</v>
      </c>
      <c r="H192" s="3">
        <f t="shared" si="12"/>
        <v>2262733470</v>
      </c>
      <c r="I192" s="3">
        <v>233718248</v>
      </c>
      <c r="J192" s="3">
        <v>143118091</v>
      </c>
      <c r="K192" s="3">
        <v>-128861428</v>
      </c>
      <c r="L192" s="2">
        <v>0.87477826348456078</v>
      </c>
      <c r="M192" s="3">
        <v>171700903</v>
      </c>
      <c r="N192" s="3">
        <v>2209525756</v>
      </c>
      <c r="O192" s="3">
        <v>896399599</v>
      </c>
      <c r="P192" s="5">
        <v>1.1566576419506125</v>
      </c>
      <c r="Q192" s="5">
        <v>10.820326341786696</v>
      </c>
      <c r="R192" s="5">
        <f t="shared" si="13"/>
        <v>15.810254693796887</v>
      </c>
      <c r="S192" s="5">
        <f t="shared" si="14"/>
        <v>9.6814582916093048</v>
      </c>
      <c r="T192">
        <f t="shared" si="15"/>
        <v>13.178343447617163</v>
      </c>
      <c r="U192">
        <f t="shared" si="16"/>
        <v>1.0240810562427316</v>
      </c>
      <c r="V192" s="2">
        <f t="shared" si="17"/>
        <v>5.6949450612934979E-2</v>
      </c>
      <c r="W192" s="2">
        <v>-0.72160000000000002</v>
      </c>
      <c r="X192" s="2">
        <v>0.21440000000000001</v>
      </c>
      <c r="Y192" s="2">
        <v>-0.51929999999999998</v>
      </c>
      <c r="Z192" s="2">
        <v>0.68130000000000002</v>
      </c>
      <c r="AA192" s="2">
        <v>-0.11700000000000001</v>
      </c>
    </row>
    <row r="193" spans="1:27">
      <c r="A193" t="s">
        <v>406</v>
      </c>
      <c r="B193" t="s">
        <v>407</v>
      </c>
      <c r="C193" t="s">
        <v>871</v>
      </c>
      <c r="D193" t="s">
        <v>892</v>
      </c>
      <c r="E193" t="b">
        <v>1</v>
      </c>
      <c r="F193" s="3">
        <v>186510000</v>
      </c>
      <c r="G193" s="5">
        <v>9.8800000000000008</v>
      </c>
      <c r="H193" s="3">
        <f t="shared" si="12"/>
        <v>1842718800.0000002</v>
      </c>
      <c r="I193" s="3">
        <v>166461493</v>
      </c>
      <c r="J193" s="3">
        <v>170295641</v>
      </c>
      <c r="K193" s="3">
        <v>-149207828</v>
      </c>
      <c r="L193" s="2">
        <v>0.87616939061875343</v>
      </c>
      <c r="M193" s="3">
        <v>92300259</v>
      </c>
      <c r="N193" s="3">
        <v>1767457178</v>
      </c>
      <c r="O193" s="3">
        <v>542500000</v>
      </c>
      <c r="P193" s="5">
        <v>0.54200012083691562</v>
      </c>
      <c r="Q193" s="5">
        <v>13.95294407907372</v>
      </c>
      <c r="R193" s="5">
        <f t="shared" si="13"/>
        <v>10.820704447743323</v>
      </c>
      <c r="S193" s="5">
        <f t="shared" si="14"/>
        <v>11.06994036152253</v>
      </c>
      <c r="T193">
        <f t="shared" si="15"/>
        <v>19.964394682792822</v>
      </c>
      <c r="U193">
        <f t="shared" si="16"/>
        <v>1.0425818644642717</v>
      </c>
      <c r="V193" s="2">
        <f t="shared" si="17"/>
        <v>8.0971566578687953E-2</v>
      </c>
      <c r="W193" s="2">
        <v>1.5476000000000001</v>
      </c>
      <c r="X193" s="2">
        <v>-0.18609999999999999</v>
      </c>
      <c r="Y193" s="2">
        <v>1.5794999999999999</v>
      </c>
      <c r="Z193" s="2">
        <v>5.57E-2</v>
      </c>
      <c r="AA193" s="2">
        <v>0</v>
      </c>
    </row>
    <row r="194" spans="1:27">
      <c r="A194" t="s">
        <v>408</v>
      </c>
      <c r="B194" t="s">
        <v>409</v>
      </c>
      <c r="C194" t="s">
        <v>871</v>
      </c>
      <c r="D194" t="s">
        <v>890</v>
      </c>
      <c r="E194" t="b">
        <v>1</v>
      </c>
      <c r="F194" s="3">
        <v>186944000</v>
      </c>
      <c r="G194" s="5">
        <v>7.55</v>
      </c>
      <c r="H194" s="3">
        <f t="shared" ref="H194:H257" si="18">G194*F194</f>
        <v>1411427200</v>
      </c>
      <c r="I194" s="3">
        <v>179473805</v>
      </c>
      <c r="J194" s="3">
        <v>73523147</v>
      </c>
      <c r="K194" s="3">
        <v>-79391179</v>
      </c>
      <c r="L194" s="2">
        <v>1.0403232132996751</v>
      </c>
      <c r="M194" s="3">
        <v>124586129</v>
      </c>
      <c r="N194" s="3">
        <v>1527638943</v>
      </c>
      <c r="O194" s="3">
        <v>794871811</v>
      </c>
      <c r="P194" s="5">
        <v>1.6130272789051867</v>
      </c>
      <c r="Q194" s="5">
        <v>9.9859112597145483</v>
      </c>
      <c r="R194" s="5">
        <f t="shared" si="13"/>
        <v>19.197045523636252</v>
      </c>
      <c r="S194" s="5">
        <f t="shared" si="14"/>
        <v>7.8642518332967866</v>
      </c>
      <c r="T194">
        <f t="shared" si="15"/>
        <v>11.328927315816996</v>
      </c>
      <c r="U194">
        <f t="shared" si="16"/>
        <v>0.92392721884152695</v>
      </c>
      <c r="V194" s="2">
        <f t="shared" si="17"/>
        <v>5.6248865687156945E-2</v>
      </c>
      <c r="W194" s="2">
        <v>5.9587000000000003</v>
      </c>
      <c r="X194" s="2">
        <v>0.17660000000000001</v>
      </c>
      <c r="Y194" s="2">
        <v>8.8596000000000004</v>
      </c>
      <c r="Z194" s="2">
        <v>0.1542</v>
      </c>
      <c r="AA194" s="2">
        <v>-0.1971</v>
      </c>
    </row>
    <row r="195" spans="1:27">
      <c r="A195" t="s">
        <v>410</v>
      </c>
      <c r="B195" t="s">
        <v>411</v>
      </c>
      <c r="C195" t="s">
        <v>871</v>
      </c>
      <c r="D195" t="s">
        <v>893</v>
      </c>
      <c r="E195" t="b">
        <v>1</v>
      </c>
      <c r="F195" s="3">
        <v>118000000</v>
      </c>
      <c r="G195" s="5">
        <v>4.5599999999999996</v>
      </c>
      <c r="H195" s="3">
        <f t="shared" si="18"/>
        <v>538080000</v>
      </c>
      <c r="I195" s="3">
        <v>44061979</v>
      </c>
      <c r="J195" s="3">
        <v>-70206914</v>
      </c>
      <c r="K195" s="3">
        <v>-35399973</v>
      </c>
      <c r="L195" s="2">
        <v>-0.50422345867530938</v>
      </c>
      <c r="M195" s="3">
        <v>36019733</v>
      </c>
      <c r="N195" s="3">
        <v>778413343</v>
      </c>
      <c r="O195" s="3">
        <v>263816491</v>
      </c>
      <c r="P195" s="5">
        <v>-0.49549642533405641</v>
      </c>
      <c r="Q195" s="5">
        <v>0</v>
      </c>
      <c r="R195" s="5">
        <f t="shared" ref="R195:R258" si="19">IFERROR(H195/J195,"NA")</f>
        <v>-7.6642024174428176</v>
      </c>
      <c r="S195" s="5">
        <f t="shared" ref="S195:S258" si="20">IFERROR(H195/I195,"NA")</f>
        <v>12.211889075613239</v>
      </c>
      <c r="T195">
        <f t="shared" ref="T195:T258" si="21">IFERROR(H195/M195,"NA")</f>
        <v>14.938478305766454</v>
      </c>
      <c r="U195">
        <f t="shared" ref="U195:U258" si="22">IFERROR(H195/N195,"NA")</f>
        <v>0.69125228240081693</v>
      </c>
      <c r="V195" s="2">
        <f t="shared" ref="V195:V258" si="23">IFERROR(-K195/H195,"NA")</f>
        <v>6.5789423505798389E-2</v>
      </c>
      <c r="W195" s="2">
        <v>-1.8392999999999999</v>
      </c>
      <c r="X195" s="2">
        <v>5.9499999999999997E-2</v>
      </c>
      <c r="Y195" s="2">
        <v>-1.8364</v>
      </c>
      <c r="Z195" s="2">
        <v>0.1074</v>
      </c>
      <c r="AA195" s="2">
        <v>0.16619999999999999</v>
      </c>
    </row>
    <row r="196" spans="1:27">
      <c r="A196" t="s">
        <v>412</v>
      </c>
      <c r="B196" t="s">
        <v>413</v>
      </c>
      <c r="C196" t="s">
        <v>871</v>
      </c>
      <c r="D196" t="s">
        <v>890</v>
      </c>
      <c r="E196" t="b">
        <v>1</v>
      </c>
      <c r="F196" s="3">
        <v>73276800</v>
      </c>
      <c r="G196" s="5">
        <v>3.91</v>
      </c>
      <c r="H196" s="3">
        <f t="shared" si="18"/>
        <v>286512288</v>
      </c>
      <c r="I196" s="3">
        <v>64595001</v>
      </c>
      <c r="J196" s="3">
        <v>-22986482</v>
      </c>
      <c r="K196" s="3">
        <v>-5860798</v>
      </c>
      <c r="L196" s="2">
        <v>-0.25496715852386631</v>
      </c>
      <c r="M196" s="3">
        <v>15229185</v>
      </c>
      <c r="N196" s="3">
        <v>508763548</v>
      </c>
      <c r="O196" s="3">
        <v>437917908</v>
      </c>
      <c r="P196" s="5">
        <v>-0.66252787181613959</v>
      </c>
      <c r="Q196" s="5">
        <v>0</v>
      </c>
      <c r="R196" s="5">
        <f t="shared" si="19"/>
        <v>-12.464381804923432</v>
      </c>
      <c r="S196" s="5">
        <f t="shared" si="20"/>
        <v>4.4355179745256139</v>
      </c>
      <c r="T196">
        <f t="shared" si="21"/>
        <v>18.813369723987201</v>
      </c>
      <c r="U196">
        <f t="shared" si="22"/>
        <v>0.56315411968154605</v>
      </c>
      <c r="V196" s="2">
        <f t="shared" si="23"/>
        <v>2.0455660177479018E-2</v>
      </c>
      <c r="W196" s="2">
        <v>0</v>
      </c>
      <c r="X196" s="2">
        <v>1.3492999999999999</v>
      </c>
      <c r="Y196" s="2">
        <v>2.0899999999999998E-2</v>
      </c>
      <c r="Z196" s="2">
        <v>2.5446</v>
      </c>
      <c r="AA196" s="2">
        <v>-1</v>
      </c>
    </row>
    <row r="197" spans="1:27">
      <c r="A197" t="s">
        <v>414</v>
      </c>
      <c r="B197" t="s">
        <v>415</v>
      </c>
      <c r="C197" t="s">
        <v>871</v>
      </c>
      <c r="D197" t="s">
        <v>890</v>
      </c>
      <c r="E197" t="b">
        <v>1</v>
      </c>
      <c r="F197" s="3">
        <v>162881000</v>
      </c>
      <c r="G197" s="5">
        <v>9.3800000000000008</v>
      </c>
      <c r="H197" s="3">
        <f t="shared" si="18"/>
        <v>1527823780.0000002</v>
      </c>
      <c r="I197" s="3">
        <v>241017020</v>
      </c>
      <c r="J197" s="3">
        <v>124393380</v>
      </c>
      <c r="K197" s="3">
        <v>-107501526</v>
      </c>
      <c r="L197" s="2">
        <v>0.86420616595513366</v>
      </c>
      <c r="M197" s="3">
        <v>112479419</v>
      </c>
      <c r="N197" s="3">
        <v>1387669317</v>
      </c>
      <c r="O197" s="3">
        <v>498333142</v>
      </c>
      <c r="P197" s="5">
        <v>1.1525136144704806</v>
      </c>
      <c r="Q197" s="5">
        <v>12.099354254453983</v>
      </c>
      <c r="R197" s="5">
        <f t="shared" si="19"/>
        <v>12.282195242222699</v>
      </c>
      <c r="S197" s="5">
        <f t="shared" si="20"/>
        <v>6.3390700789512717</v>
      </c>
      <c r="T197">
        <f t="shared" si="21"/>
        <v>13.583140752176185</v>
      </c>
      <c r="U197">
        <f t="shared" si="22"/>
        <v>1.1009999005404256</v>
      </c>
      <c r="V197" s="2">
        <f t="shared" si="23"/>
        <v>7.0362516546247228E-2</v>
      </c>
      <c r="W197" s="2">
        <v>0.1333</v>
      </c>
      <c r="X197" s="2">
        <v>9.3600000000000003E-2</v>
      </c>
      <c r="Y197" s="2">
        <v>0.13650000000000001</v>
      </c>
      <c r="Z197" s="2">
        <v>9.1499999999999998E-2</v>
      </c>
      <c r="AA197" s="2">
        <v>1E-4</v>
      </c>
    </row>
    <row r="198" spans="1:27">
      <c r="A198" t="s">
        <v>416</v>
      </c>
      <c r="B198" t="s">
        <v>417</v>
      </c>
      <c r="C198" t="s">
        <v>871</v>
      </c>
      <c r="D198" t="s">
        <v>890</v>
      </c>
      <c r="E198" t="b">
        <v>1</v>
      </c>
      <c r="F198" s="3">
        <v>141009000</v>
      </c>
      <c r="G198" s="5">
        <v>5.7</v>
      </c>
      <c r="H198" s="3">
        <f t="shared" si="18"/>
        <v>803751300</v>
      </c>
      <c r="I198" s="3">
        <v>128248903</v>
      </c>
      <c r="J198" s="3">
        <v>65501951</v>
      </c>
      <c r="K198" s="3">
        <v>-53364716</v>
      </c>
      <c r="L198" s="2">
        <v>0.81470422155822508</v>
      </c>
      <c r="M198" s="3">
        <v>135073727</v>
      </c>
      <c r="N198" s="3">
        <v>1063550943</v>
      </c>
      <c r="O198" s="3">
        <v>751490490</v>
      </c>
      <c r="P198" s="5">
        <v>2.0737529329469897</v>
      </c>
      <c r="Q198" s="5">
        <v>8.8787363684895446</v>
      </c>
      <c r="R198" s="5">
        <f t="shared" si="19"/>
        <v>12.270646717072596</v>
      </c>
      <c r="S198" s="5">
        <f t="shared" si="20"/>
        <v>6.2671202731457285</v>
      </c>
      <c r="T198">
        <f t="shared" si="21"/>
        <v>5.9504636308732337</v>
      </c>
      <c r="U198">
        <f t="shared" si="22"/>
        <v>0.75572430760375908</v>
      </c>
      <c r="V198" s="2">
        <f t="shared" si="23"/>
        <v>6.6394562596663917E-2</v>
      </c>
      <c r="W198" s="2">
        <v>5.5963000000000003</v>
      </c>
      <c r="X198" s="2">
        <v>0.1658</v>
      </c>
      <c r="Y198" s="2">
        <v>5.5726000000000004</v>
      </c>
      <c r="Z198" s="2">
        <v>1.2437</v>
      </c>
      <c r="AA198" s="2">
        <v>-0.37</v>
      </c>
    </row>
    <row r="199" spans="1:27">
      <c r="A199" t="s">
        <v>418</v>
      </c>
      <c r="B199" t="s">
        <v>419</v>
      </c>
      <c r="C199" t="s">
        <v>871</v>
      </c>
      <c r="D199" t="s">
        <v>891</v>
      </c>
      <c r="E199" t="b">
        <v>1</v>
      </c>
      <c r="F199" s="3">
        <v>102002100</v>
      </c>
      <c r="G199" s="5">
        <v>8.2100000000000009</v>
      </c>
      <c r="H199" s="3">
        <f t="shared" si="18"/>
        <v>837437241.00000012</v>
      </c>
      <c r="I199" s="3">
        <v>75527308</v>
      </c>
      <c r="J199" s="3">
        <v>48846838</v>
      </c>
      <c r="K199" s="3">
        <v>-65281344</v>
      </c>
      <c r="L199" s="2">
        <v>1.3364497411275629</v>
      </c>
      <c r="M199" s="3">
        <v>62369891</v>
      </c>
      <c r="N199" s="3">
        <v>1039493089</v>
      </c>
      <c r="O199" s="3">
        <v>0</v>
      </c>
      <c r="P199" s="5">
        <v>1.2768460263487271</v>
      </c>
      <c r="Q199" s="5">
        <v>10.478790967669326</v>
      </c>
      <c r="R199" s="5">
        <f t="shared" si="19"/>
        <v>17.144144335402018</v>
      </c>
      <c r="S199" s="5">
        <f t="shared" si="20"/>
        <v>11.08787355429112</v>
      </c>
      <c r="T199">
        <f t="shared" si="21"/>
        <v>13.426947323028031</v>
      </c>
      <c r="U199">
        <f t="shared" si="22"/>
        <v>0.8056207875375303</v>
      </c>
      <c r="V199" s="2">
        <f t="shared" si="23"/>
        <v>7.7953714981729594E-2</v>
      </c>
      <c r="W199" s="2">
        <v>0</v>
      </c>
      <c r="X199" s="2">
        <v>0</v>
      </c>
      <c r="Y199" s="2">
        <v>0</v>
      </c>
      <c r="Z199" s="2">
        <v>0</v>
      </c>
      <c r="AA199" s="2">
        <v>0</v>
      </c>
    </row>
    <row r="200" spans="1:27">
      <c r="A200" t="s">
        <v>420</v>
      </c>
      <c r="B200" t="s">
        <v>421</v>
      </c>
      <c r="C200" t="s">
        <v>871</v>
      </c>
      <c r="D200" t="s">
        <v>890</v>
      </c>
      <c r="E200" t="b">
        <v>1</v>
      </c>
      <c r="F200" s="3">
        <v>60975598</v>
      </c>
      <c r="G200" s="5">
        <v>6.3</v>
      </c>
      <c r="H200" s="3">
        <f t="shared" si="18"/>
        <v>384146267.39999998</v>
      </c>
      <c r="I200" s="3" t="str">
        <v>Unavailable</v>
      </c>
      <c r="J200" s="3" t="str">
        <v>Unavailable</v>
      </c>
      <c r="K200" s="3" t="str">
        <v>Unavailable</v>
      </c>
      <c r="L200" s="2" t="str">
        <v>Unavailable</v>
      </c>
      <c r="M200" s="3" t="str">
        <v>Unavailable</v>
      </c>
      <c r="N200" s="3" t="str">
        <v>Unavailable</v>
      </c>
      <c r="O200" s="3" t="str">
        <v>Unavailable</v>
      </c>
      <c r="P200" s="5" t="str">
        <v>Unavailable</v>
      </c>
      <c r="Q200" s="5" t="str">
        <v>Unavailable</v>
      </c>
      <c r="R200" s="5" t="str">
        <f t="shared" si="19"/>
        <v>NA</v>
      </c>
      <c r="S200" s="5" t="str">
        <f t="shared" si="20"/>
        <v>NA</v>
      </c>
      <c r="T200" t="str">
        <f t="shared" si="21"/>
        <v>NA</v>
      </c>
      <c r="U200" t="str">
        <f t="shared" si="22"/>
        <v>NA</v>
      </c>
      <c r="V200" s="2" t="str">
        <f t="shared" si="23"/>
        <v>NA</v>
      </c>
      <c r="W200" s="2" t="s">
        <v>837</v>
      </c>
      <c r="X200" s="2" t="s">
        <v>837</v>
      </c>
      <c r="Y200" s="2" t="s">
        <v>837</v>
      </c>
      <c r="Z200" s="2" t="s">
        <v>837</v>
      </c>
      <c r="AA200" s="2" t="s">
        <v>837</v>
      </c>
    </row>
    <row r="201" spans="1:27">
      <c r="A201" t="s">
        <v>422</v>
      </c>
      <c r="B201" t="s">
        <v>423</v>
      </c>
      <c r="C201" t="s">
        <v>813</v>
      </c>
      <c r="D201" t="s">
        <v>894</v>
      </c>
      <c r="E201" t="b">
        <v>1</v>
      </c>
      <c r="F201" s="3">
        <v>15856099</v>
      </c>
      <c r="G201" s="5">
        <v>6.05</v>
      </c>
      <c r="H201" s="3">
        <f t="shared" si="18"/>
        <v>95929398.950000003</v>
      </c>
      <c r="I201" s="3" t="str">
        <v>Unavailable</v>
      </c>
      <c r="J201" s="3" t="str">
        <v>Unavailable</v>
      </c>
      <c r="K201" s="3" t="str">
        <v>Unavailable</v>
      </c>
      <c r="L201" s="2">
        <v>0</v>
      </c>
      <c r="M201" s="3" t="str">
        <v>Unavailable</v>
      </c>
      <c r="N201" s="3" t="str">
        <v>Unavailable</v>
      </c>
      <c r="O201" s="3" t="str">
        <v>Unavailable</v>
      </c>
      <c r="P201" s="5">
        <v>0</v>
      </c>
      <c r="Q201" s="5">
        <v>0</v>
      </c>
      <c r="R201" s="5" t="str">
        <f t="shared" si="19"/>
        <v>NA</v>
      </c>
      <c r="S201" s="5" t="str">
        <f t="shared" si="20"/>
        <v>NA</v>
      </c>
      <c r="T201" t="str">
        <f t="shared" si="21"/>
        <v>NA</v>
      </c>
      <c r="U201" t="str">
        <f t="shared" si="22"/>
        <v>NA</v>
      </c>
      <c r="V201" s="2" t="str">
        <f t="shared" si="23"/>
        <v>NA</v>
      </c>
      <c r="W201" s="2" t="s">
        <v>837</v>
      </c>
      <c r="X201" s="2" t="s">
        <v>837</v>
      </c>
      <c r="Y201" s="2" t="s">
        <v>837</v>
      </c>
      <c r="Z201" s="2" t="s">
        <v>837</v>
      </c>
      <c r="AA201" s="2" t="s">
        <v>837</v>
      </c>
    </row>
    <row r="202" spans="1:27">
      <c r="A202" t="s">
        <v>424</v>
      </c>
      <c r="B202" t="s">
        <v>425</v>
      </c>
      <c r="C202" t="s">
        <v>813</v>
      </c>
      <c r="D202" t="s">
        <v>849</v>
      </c>
      <c r="E202" t="b">
        <v>1</v>
      </c>
      <c r="F202" s="3">
        <v>70524300</v>
      </c>
      <c r="G202" s="5">
        <v>8.35</v>
      </c>
      <c r="H202" s="3">
        <f t="shared" si="18"/>
        <v>588877905</v>
      </c>
      <c r="I202" s="3">
        <v>61882498</v>
      </c>
      <c r="J202" s="3">
        <v>108499209</v>
      </c>
      <c r="K202" s="3">
        <v>-92474699</v>
      </c>
      <c r="L202" s="2">
        <v>0.85230758686913566</v>
      </c>
      <c r="M202" s="3">
        <v>376427544</v>
      </c>
      <c r="N202" s="3">
        <v>855912669</v>
      </c>
      <c r="O202" s="3">
        <v>0</v>
      </c>
      <c r="P202" s="5">
        <v>3.4694035787855371</v>
      </c>
      <c r="Q202" s="5">
        <v>20.49653687631281</v>
      </c>
      <c r="R202" s="5">
        <f t="shared" si="19"/>
        <v>5.4274856971537924</v>
      </c>
      <c r="S202" s="5">
        <f t="shared" si="20"/>
        <v>9.5160655117703872</v>
      </c>
      <c r="T202">
        <f t="shared" si="21"/>
        <v>1.5643858011623082</v>
      </c>
      <c r="U202">
        <f t="shared" si="22"/>
        <v>0.68801167026539245</v>
      </c>
      <c r="V202" s="2">
        <f t="shared" si="23"/>
        <v>0.1570354367430376</v>
      </c>
      <c r="W202" s="2">
        <v>5.6786000000000003</v>
      </c>
      <c r="X202" s="2">
        <v>9.5268999999999995</v>
      </c>
      <c r="Y202" s="2">
        <v>4.3598999999999997</v>
      </c>
      <c r="Z202" s="2">
        <v>550.53240000000005</v>
      </c>
      <c r="AA202" s="2">
        <v>0</v>
      </c>
    </row>
    <row r="203" spans="1:27">
      <c r="A203" t="s">
        <v>426</v>
      </c>
      <c r="B203" t="s">
        <v>427</v>
      </c>
      <c r="C203" t="s">
        <v>843</v>
      </c>
      <c r="D203" t="s">
        <v>895</v>
      </c>
      <c r="E203" t="b">
        <v>1</v>
      </c>
      <c r="F203" s="3">
        <v>4166590000</v>
      </c>
      <c r="G203" s="5">
        <v>15.8</v>
      </c>
      <c r="H203" s="3">
        <f t="shared" si="18"/>
        <v>65832122000</v>
      </c>
      <c r="I203" s="3">
        <v>88665301000</v>
      </c>
      <c r="J203" s="3">
        <v>6866943000</v>
      </c>
      <c r="K203" s="3">
        <v>-2921128000</v>
      </c>
      <c r="L203" s="2">
        <v>0.42538987144643547</v>
      </c>
      <c r="M203" s="3">
        <v>-17965458000</v>
      </c>
      <c r="N203" s="3">
        <v>251371706000</v>
      </c>
      <c r="O203" s="3">
        <v>144810016000</v>
      </c>
      <c r="P203" s="5">
        <v>7.6723537334922822</v>
      </c>
      <c r="Q203" s="5">
        <v>47.300246527864147</v>
      </c>
      <c r="R203" s="5">
        <f t="shared" si="19"/>
        <v>9.5868164334551782</v>
      </c>
      <c r="S203" s="5">
        <f t="shared" si="20"/>
        <v>0.74247897720439704</v>
      </c>
      <c r="T203">
        <f t="shared" si="21"/>
        <v>-3.6643720410579013</v>
      </c>
      <c r="U203">
        <f t="shared" si="22"/>
        <v>0.26189153523905351</v>
      </c>
      <c r="V203" s="2">
        <f t="shared" si="23"/>
        <v>4.4372381008772589E-2</v>
      </c>
      <c r="W203" s="2">
        <v>-1.7419</v>
      </c>
      <c r="X203" s="2">
        <v>0.17699999999999999</v>
      </c>
      <c r="Y203" s="2">
        <v>-0.33</v>
      </c>
      <c r="Z203" s="2">
        <v>0.12659999999999999</v>
      </c>
      <c r="AA203" s="2">
        <v>1.5800000000000002E-2</v>
      </c>
    </row>
    <row r="204" spans="1:27">
      <c r="A204" t="s">
        <v>428</v>
      </c>
      <c r="B204" t="s">
        <v>429</v>
      </c>
      <c r="C204" t="s">
        <v>839</v>
      </c>
      <c r="D204" t="s">
        <v>840</v>
      </c>
      <c r="E204" t="b">
        <v>1</v>
      </c>
      <c r="F204" s="3">
        <v>35357100</v>
      </c>
      <c r="G204" s="5">
        <v>47.8</v>
      </c>
      <c r="H204" s="3">
        <f t="shared" si="18"/>
        <v>1690069380</v>
      </c>
      <c r="I204" s="3">
        <v>971804030</v>
      </c>
      <c r="J204" s="3">
        <v>44667304</v>
      </c>
      <c r="K204" s="3">
        <v>0</v>
      </c>
      <c r="L204" s="2">
        <v>0</v>
      </c>
      <c r="M204" s="3">
        <v>49755484</v>
      </c>
      <c r="N204" s="3">
        <v>289594908</v>
      </c>
      <c r="O204" s="3">
        <v>262658965</v>
      </c>
      <c r="P204" s="5">
        <v>1.1169917527783011</v>
      </c>
      <c r="Q204" s="5">
        <v>15.258802166069088</v>
      </c>
      <c r="R204" s="5">
        <f t="shared" si="19"/>
        <v>37.836834298304638</v>
      </c>
      <c r="S204" s="5">
        <f t="shared" si="20"/>
        <v>1.7391051362485088</v>
      </c>
      <c r="T204">
        <f t="shared" si="21"/>
        <v>33.967499542362006</v>
      </c>
      <c r="U204">
        <f t="shared" si="22"/>
        <v>5.8359775441907979</v>
      </c>
      <c r="V204" s="2">
        <f t="shared" si="23"/>
        <v>0</v>
      </c>
      <c r="W204" s="2">
        <v>1.4549000000000001</v>
      </c>
      <c r="X204" s="2">
        <v>0.09</v>
      </c>
      <c r="Y204" s="2">
        <v>1.4557</v>
      </c>
      <c r="Z204" s="2">
        <v>0.5887</v>
      </c>
      <c r="AA204" s="2">
        <v>0</v>
      </c>
    </row>
    <row r="205" spans="1:27">
      <c r="A205" t="s">
        <v>430</v>
      </c>
      <c r="B205" t="s">
        <v>431</v>
      </c>
      <c r="C205" t="s">
        <v>817</v>
      </c>
      <c r="D205" t="s">
        <v>896</v>
      </c>
      <c r="E205" t="b">
        <v>1</v>
      </c>
      <c r="F205" s="3">
        <v>64680000</v>
      </c>
      <c r="G205" s="5">
        <v>20.62</v>
      </c>
      <c r="H205" s="3">
        <f t="shared" si="18"/>
        <v>1333701600</v>
      </c>
      <c r="I205" s="3">
        <v>1166125708</v>
      </c>
      <c r="J205" s="3">
        <v>-50992222</v>
      </c>
      <c r="K205" s="3">
        <v>0</v>
      </c>
      <c r="L205" s="2">
        <v>0</v>
      </c>
      <c r="M205" s="3">
        <v>132973096</v>
      </c>
      <c r="N205" s="3">
        <v>976859808</v>
      </c>
      <c r="O205" s="3">
        <v>524050796</v>
      </c>
      <c r="P205" s="5">
        <v>-3.4320024253565591</v>
      </c>
      <c r="Q205" s="5">
        <v>0</v>
      </c>
      <c r="R205" s="5">
        <f t="shared" si="19"/>
        <v>-26.155000658727914</v>
      </c>
      <c r="S205" s="5">
        <f t="shared" si="20"/>
        <v>1.1437031109513967</v>
      </c>
      <c r="T205">
        <f t="shared" si="21"/>
        <v>10.029860476438031</v>
      </c>
      <c r="U205">
        <f t="shared" si="22"/>
        <v>1.3652947834250542</v>
      </c>
      <c r="V205" s="2">
        <f t="shared" si="23"/>
        <v>0</v>
      </c>
      <c r="W205" s="2">
        <v>1.3723000000000001</v>
      </c>
      <c r="X205" s="2">
        <v>-5.6399999999999999E-2</v>
      </c>
      <c r="Y205" s="2">
        <v>1.365</v>
      </c>
      <c r="Z205" s="2">
        <v>-9.5000000000000001E-2</v>
      </c>
      <c r="AA205" s="2">
        <v>0</v>
      </c>
    </row>
    <row r="206" spans="1:27">
      <c r="A206" t="s">
        <v>432</v>
      </c>
      <c r="B206" t="s">
        <v>433</v>
      </c>
      <c r="C206" t="s">
        <v>823</v>
      </c>
      <c r="D206" t="s">
        <v>874</v>
      </c>
      <c r="E206" t="b">
        <v>1</v>
      </c>
      <c r="F206" s="3">
        <v>82000000</v>
      </c>
      <c r="G206" s="5">
        <v>119.6</v>
      </c>
      <c r="H206" s="3">
        <f t="shared" si="18"/>
        <v>9807200000</v>
      </c>
      <c r="I206" s="3">
        <v>2253956941</v>
      </c>
      <c r="J206" s="3">
        <v>323481979</v>
      </c>
      <c r="K206" s="3">
        <v>-184749051</v>
      </c>
      <c r="L206" s="2">
        <v>0.57112625430055253</v>
      </c>
      <c r="M206" s="3">
        <v>180354099</v>
      </c>
      <c r="N206" s="3">
        <v>1355435406</v>
      </c>
      <c r="O206" s="3">
        <v>253349830</v>
      </c>
      <c r="P206" s="5">
        <v>1.5818648336038403</v>
      </c>
      <c r="Q206" s="5">
        <v>38.393949832493085</v>
      </c>
      <c r="R206" s="5">
        <f t="shared" si="19"/>
        <v>30.317608511972161</v>
      </c>
      <c r="S206" s="5">
        <f t="shared" si="20"/>
        <v>4.3511035289116462</v>
      </c>
      <c r="T206">
        <f t="shared" si="21"/>
        <v>54.377472174890798</v>
      </c>
      <c r="U206">
        <f t="shared" si="22"/>
        <v>7.235460986622626</v>
      </c>
      <c r="V206" s="2">
        <f t="shared" si="23"/>
        <v>1.8838103740109309E-2</v>
      </c>
      <c r="W206" s="2">
        <v>9.8699999999999996E-2</v>
      </c>
      <c r="X206" s="2">
        <v>0.17369999999999999</v>
      </c>
      <c r="Y206" s="2">
        <v>9.9400000000000002E-2</v>
      </c>
      <c r="Z206" s="2">
        <v>9.6199999999999994E-2</v>
      </c>
      <c r="AA206" s="2">
        <v>3158.4695999999999</v>
      </c>
    </row>
    <row r="207" spans="1:27">
      <c r="A207" t="s">
        <v>434</v>
      </c>
      <c r="B207" t="s">
        <v>435</v>
      </c>
      <c r="C207" t="s">
        <v>839</v>
      </c>
      <c r="D207" t="s">
        <v>840</v>
      </c>
      <c r="E207" t="b">
        <v>1</v>
      </c>
      <c r="F207" s="3">
        <v>301640000</v>
      </c>
      <c r="G207" s="5">
        <v>24.46</v>
      </c>
      <c r="H207" s="3">
        <f t="shared" si="18"/>
        <v>7378114400</v>
      </c>
      <c r="I207" s="3">
        <v>3220398444</v>
      </c>
      <c r="J207" s="3">
        <v>774631968</v>
      </c>
      <c r="K207" s="3">
        <v>-393469</v>
      </c>
      <c r="L207" s="2">
        <v>5.0794314752576804E-4</v>
      </c>
      <c r="M207" s="3">
        <v>373729290</v>
      </c>
      <c r="N207" s="3">
        <v>4296929918</v>
      </c>
      <c r="O207" s="3">
        <v>247198948</v>
      </c>
      <c r="P207" s="5">
        <v>0.82876336535609108</v>
      </c>
      <c r="Q207" s="5">
        <v>29.004490852109068</v>
      </c>
      <c r="R207" s="5">
        <f t="shared" si="19"/>
        <v>9.5246706885197909</v>
      </c>
      <c r="S207" s="5">
        <f t="shared" si="20"/>
        <v>2.2910563796061751</v>
      </c>
      <c r="T207">
        <f t="shared" si="21"/>
        <v>19.741868238371147</v>
      </c>
      <c r="U207">
        <f t="shared" si="22"/>
        <v>1.7170664964985356</v>
      </c>
      <c r="V207" s="2">
        <f t="shared" si="23"/>
        <v>5.332920834081944E-5</v>
      </c>
      <c r="W207" s="2">
        <v>0.46889999999999998</v>
      </c>
      <c r="X207" s="2">
        <v>7.3000000000000001E-3</v>
      </c>
      <c r="Y207" s="2">
        <v>1.5645</v>
      </c>
      <c r="Z207" s="2">
        <v>2.9700000000000001E-2</v>
      </c>
      <c r="AA207" s="2">
        <v>-6.0600000000000001E-2</v>
      </c>
    </row>
    <row r="208" spans="1:27">
      <c r="A208" t="s">
        <v>436</v>
      </c>
      <c r="B208" t="s">
        <v>437</v>
      </c>
      <c r="C208" t="s">
        <v>817</v>
      </c>
      <c r="D208" t="s">
        <v>896</v>
      </c>
      <c r="E208" t="b">
        <v>1</v>
      </c>
      <c r="F208" s="3">
        <v>15808500</v>
      </c>
      <c r="G208" s="5">
        <v>21.1</v>
      </c>
      <c r="H208" s="3">
        <f t="shared" si="18"/>
        <v>333559350</v>
      </c>
      <c r="I208" s="3">
        <v>155959096</v>
      </c>
      <c r="J208" s="3">
        <v>-44113134</v>
      </c>
      <c r="K208" s="3">
        <v>0</v>
      </c>
      <c r="L208" s="2">
        <v>0</v>
      </c>
      <c r="M208" s="3">
        <v>8769030</v>
      </c>
      <c r="N208" s="3">
        <v>136393677</v>
      </c>
      <c r="O208" s="3">
        <v>62188823</v>
      </c>
      <c r="P208" s="5">
        <v>-0.34051036456920603</v>
      </c>
      <c r="Q208" s="5">
        <v>0</v>
      </c>
      <c r="R208" s="5">
        <f t="shared" si="19"/>
        <v>-7.5614521063046665</v>
      </c>
      <c r="S208" s="5">
        <f t="shared" si="20"/>
        <v>2.1387617558388516</v>
      </c>
      <c r="T208">
        <f t="shared" si="21"/>
        <v>38.03834061464039</v>
      </c>
      <c r="U208">
        <f t="shared" si="22"/>
        <v>2.4455631473297696</v>
      </c>
      <c r="V208" s="2">
        <f t="shared" si="23"/>
        <v>0</v>
      </c>
      <c r="W208" s="2">
        <v>-1.3493999999999999</v>
      </c>
      <c r="X208" s="2">
        <v>0.1143</v>
      </c>
      <c r="Y208" s="2">
        <v>-0.25459999999999999</v>
      </c>
      <c r="Z208" s="2">
        <v>0.4894</v>
      </c>
      <c r="AA208" s="2">
        <v>0</v>
      </c>
    </row>
    <row r="209" spans="1:27">
      <c r="A209" t="s">
        <v>438</v>
      </c>
      <c r="B209" t="s">
        <v>439</v>
      </c>
      <c r="C209" t="s">
        <v>817</v>
      </c>
      <c r="D209" t="s">
        <v>896</v>
      </c>
      <c r="E209" t="b">
        <v>1</v>
      </c>
      <c r="F209" s="3">
        <v>3000000</v>
      </c>
      <c r="G209" s="5">
        <v>117.4</v>
      </c>
      <c r="H209" s="3">
        <f t="shared" si="18"/>
        <v>352200000</v>
      </c>
      <c r="I209" s="3">
        <v>95373608</v>
      </c>
      <c r="J209" s="3">
        <v>126418</v>
      </c>
      <c r="K209" s="3">
        <v>-151283</v>
      </c>
      <c r="L209" s="2">
        <v>1.1966887626762013</v>
      </c>
      <c r="M209" s="3">
        <v>22598980</v>
      </c>
      <c r="N209" s="3">
        <v>27821875</v>
      </c>
      <c r="O209" s="3">
        <v>27382137</v>
      </c>
      <c r="P209" s="5">
        <v>89.128933534618909</v>
      </c>
      <c r="Q209" s="5">
        <v>3.0636034384051847</v>
      </c>
      <c r="R209" s="5">
        <f t="shared" si="19"/>
        <v>2785.9956651742632</v>
      </c>
      <c r="S209" s="5">
        <f t="shared" si="20"/>
        <v>3.6928455092104726</v>
      </c>
      <c r="T209">
        <f t="shared" si="21"/>
        <v>15.584774180073614</v>
      </c>
      <c r="U209">
        <f t="shared" si="22"/>
        <v>12.65910367291924</v>
      </c>
      <c r="V209" s="2">
        <f t="shared" si="23"/>
        <v>4.2953719477569564E-4</v>
      </c>
      <c r="W209" s="2">
        <v>-0.42159999999999997</v>
      </c>
      <c r="X209" s="2">
        <v>-9.3299999999999994E-2</v>
      </c>
      <c r="Y209" s="2">
        <v>-0.42209999999999998</v>
      </c>
      <c r="Z209" s="2">
        <v>0.12720000000000001</v>
      </c>
      <c r="AA209" s="2">
        <v>0</v>
      </c>
    </row>
    <row r="210" spans="1:27">
      <c r="A210" t="s">
        <v>440</v>
      </c>
      <c r="B210" t="s">
        <v>441</v>
      </c>
      <c r="C210" t="s">
        <v>817</v>
      </c>
      <c r="D210" t="s">
        <v>896</v>
      </c>
      <c r="E210" t="b">
        <v>1</v>
      </c>
      <c r="F210" s="3">
        <v>25301500</v>
      </c>
      <c r="G210" s="5">
        <v>71.8</v>
      </c>
      <c r="H210" s="3">
        <f t="shared" si="18"/>
        <v>1816647700</v>
      </c>
      <c r="I210" s="3">
        <v>887982658</v>
      </c>
      <c r="J210" s="3">
        <v>21682236</v>
      </c>
      <c r="K210" s="3">
        <v>-47689073</v>
      </c>
      <c r="L210" s="2">
        <v>2.1994536449100544</v>
      </c>
      <c r="M210" s="3">
        <v>89245666</v>
      </c>
      <c r="N210" s="3">
        <v>289403998</v>
      </c>
      <c r="O210" s="3">
        <v>173503603</v>
      </c>
      <c r="P210" s="5">
        <v>5.6800769605109442</v>
      </c>
      <c r="Q210" s="5">
        <v>14.91246313873109</v>
      </c>
      <c r="R210" s="5">
        <f t="shared" si="19"/>
        <v>83.785071797945562</v>
      </c>
      <c r="S210" s="5">
        <f t="shared" si="20"/>
        <v>2.045814390217517</v>
      </c>
      <c r="T210">
        <f t="shared" si="21"/>
        <v>20.355584550178605</v>
      </c>
      <c r="U210">
        <f t="shared" si="22"/>
        <v>6.277203191919968</v>
      </c>
      <c r="V210" s="2">
        <f t="shared" si="23"/>
        <v>2.6251139943094085E-2</v>
      </c>
      <c r="W210" s="2">
        <v>-0.5</v>
      </c>
      <c r="X210" s="2">
        <v>-7.8299999999999995E-2</v>
      </c>
      <c r="Y210" s="2">
        <v>-0.49830000000000002</v>
      </c>
      <c r="Z210" s="2">
        <v>-0.19139999999999999</v>
      </c>
      <c r="AA210" s="2">
        <v>-0.30449999999999999</v>
      </c>
    </row>
    <row r="211" spans="1:27">
      <c r="A211" t="s">
        <v>442</v>
      </c>
      <c r="B211" t="s">
        <v>443</v>
      </c>
      <c r="C211" t="s">
        <v>817</v>
      </c>
      <c r="D211" t="s">
        <v>896</v>
      </c>
      <c r="E211" t="b">
        <v>1</v>
      </c>
      <c r="F211" s="3">
        <v>8398633000</v>
      </c>
      <c r="G211" s="5">
        <v>2.08</v>
      </c>
      <c r="H211" s="3">
        <f t="shared" si="18"/>
        <v>17469156640</v>
      </c>
      <c r="I211" s="3">
        <v>2196751000</v>
      </c>
      <c r="J211" s="3">
        <v>158759000</v>
      </c>
      <c r="K211" s="3">
        <v>-179424000</v>
      </c>
      <c r="L211" s="2">
        <v>1.1301658488652613</v>
      </c>
      <c r="M211" s="3">
        <v>308492000</v>
      </c>
      <c r="N211" s="3">
        <v>398124000</v>
      </c>
      <c r="O211" s="3">
        <v>578831000</v>
      </c>
      <c r="P211" s="5">
        <v>2.5143698694598879</v>
      </c>
      <c r="Q211" s="5">
        <v>0.14093591819018328</v>
      </c>
      <c r="R211" s="5">
        <f t="shared" si="19"/>
        <v>110.03569334651894</v>
      </c>
      <c r="S211" s="5">
        <f t="shared" si="20"/>
        <v>7.952269802084988</v>
      </c>
      <c r="T211">
        <f t="shared" si="21"/>
        <v>56.627583989212035</v>
      </c>
      <c r="U211">
        <f t="shared" si="22"/>
        <v>43.878682621494811</v>
      </c>
      <c r="V211" s="2">
        <f t="shared" si="23"/>
        <v>1.0270902236297081E-2</v>
      </c>
      <c r="W211" s="2">
        <v>-0.3896</v>
      </c>
      <c r="X211" s="2">
        <v>-8.9700000000000002E-2</v>
      </c>
      <c r="Y211" s="2">
        <v>-0.3881</v>
      </c>
      <c r="Z211" s="2">
        <v>-7.46E-2</v>
      </c>
      <c r="AA211" s="2">
        <v>0.73699999999999999</v>
      </c>
    </row>
    <row r="212" spans="1:27">
      <c r="A212" t="s">
        <v>444</v>
      </c>
      <c r="B212" t="s">
        <v>445</v>
      </c>
      <c r="C212" t="s">
        <v>817</v>
      </c>
      <c r="D212" t="s">
        <v>896</v>
      </c>
      <c r="E212" t="b">
        <v>1</v>
      </c>
      <c r="F212" s="3">
        <v>35000000</v>
      </c>
      <c r="G212" s="5">
        <v>19</v>
      </c>
      <c r="H212" s="3">
        <f t="shared" si="18"/>
        <v>665000000</v>
      </c>
      <c r="I212" s="3">
        <v>372227133</v>
      </c>
      <c r="J212" s="3">
        <v>18640612</v>
      </c>
      <c r="K212" s="3">
        <v>-4900000</v>
      </c>
      <c r="L212" s="2">
        <v>0.26286690587197459</v>
      </c>
      <c r="M212" s="3">
        <v>26900181</v>
      </c>
      <c r="N212" s="3">
        <v>73316588</v>
      </c>
      <c r="O212" s="3">
        <v>35536352</v>
      </c>
      <c r="P212" s="5">
        <v>2.5534456603368736</v>
      </c>
      <c r="Q212" s="5">
        <v>5.0082077726568928</v>
      </c>
      <c r="R212" s="5">
        <f t="shared" si="19"/>
        <v>35.674794368339406</v>
      </c>
      <c r="S212" s="5">
        <f t="shared" si="20"/>
        <v>1.7865435940694845</v>
      </c>
      <c r="T212">
        <f t="shared" si="21"/>
        <v>24.72102325259447</v>
      </c>
      <c r="U212">
        <f t="shared" si="22"/>
        <v>9.0702529692189167</v>
      </c>
      <c r="V212" s="2">
        <f t="shared" si="23"/>
        <v>7.3684210526315788E-3</v>
      </c>
      <c r="W212" s="2">
        <v>3.5396000000000001</v>
      </c>
      <c r="X212" s="2">
        <v>0.12230000000000001</v>
      </c>
      <c r="Y212" s="2">
        <v>3.5552000000000001</v>
      </c>
      <c r="Z212" s="2">
        <v>0.2215</v>
      </c>
      <c r="AA212" s="2">
        <v>0</v>
      </c>
    </row>
    <row r="213" spans="1:27">
      <c r="A213" t="s">
        <v>446</v>
      </c>
      <c r="B213" t="s">
        <v>447</v>
      </c>
      <c r="C213" t="s">
        <v>826</v>
      </c>
      <c r="D213" t="s">
        <v>897</v>
      </c>
      <c r="E213" t="b">
        <v>1</v>
      </c>
      <c r="F213" s="3">
        <v>202567043</v>
      </c>
      <c r="G213" s="5">
        <v>29.45</v>
      </c>
      <c r="H213" s="3">
        <f t="shared" si="18"/>
        <v>5965599416.3499994</v>
      </c>
      <c r="I213" s="3" t="str">
        <v>Unavailable</v>
      </c>
      <c r="J213" s="3" t="str">
        <v>Unavailable</v>
      </c>
      <c r="K213" s="3" t="str">
        <v>Unavailable</v>
      </c>
      <c r="L213" s="2" t="str">
        <v>Unavailable</v>
      </c>
      <c r="M213" s="3" t="str">
        <v>Unavailable</v>
      </c>
      <c r="N213" s="3" t="str">
        <v>Unavailable</v>
      </c>
      <c r="O213" s="3" t="str">
        <v>Unavailable</v>
      </c>
      <c r="P213" s="5" t="str">
        <v>Unavailable</v>
      </c>
      <c r="Q213" s="5" t="str">
        <v>Unavailable</v>
      </c>
      <c r="R213" s="5" t="str">
        <f t="shared" si="19"/>
        <v>NA</v>
      </c>
      <c r="S213" s="5" t="str">
        <f t="shared" si="20"/>
        <v>NA</v>
      </c>
      <c r="T213" t="str">
        <f t="shared" si="21"/>
        <v>NA</v>
      </c>
      <c r="U213" t="str">
        <f t="shared" si="22"/>
        <v>NA</v>
      </c>
      <c r="V213" s="2" t="str">
        <f t="shared" si="23"/>
        <v>NA</v>
      </c>
      <c r="W213" s="2" t="s">
        <v>837</v>
      </c>
      <c r="X213" s="2" t="s">
        <v>837</v>
      </c>
      <c r="Y213" s="2" t="s">
        <v>837</v>
      </c>
      <c r="Z213" s="2" t="s">
        <v>837</v>
      </c>
      <c r="AA213" s="2" t="s">
        <v>837</v>
      </c>
    </row>
    <row r="214" spans="1:27">
      <c r="A214" t="s">
        <v>448</v>
      </c>
      <c r="B214" t="s">
        <v>449</v>
      </c>
      <c r="C214" t="s">
        <v>839</v>
      </c>
      <c r="D214" t="s">
        <v>857</v>
      </c>
      <c r="E214" t="b">
        <v>1</v>
      </c>
      <c r="F214" s="3">
        <v>30000000</v>
      </c>
      <c r="G214" s="5">
        <v>17.920000000000002</v>
      </c>
      <c r="H214" s="3">
        <f t="shared" si="18"/>
        <v>537600000</v>
      </c>
      <c r="I214" s="3">
        <v>7627155.5700000003</v>
      </c>
      <c r="J214" s="3">
        <v>-10340533</v>
      </c>
      <c r="K214" s="3">
        <v>-42060</v>
      </c>
      <c r="L214" s="2">
        <v>-4.0674885907718682E-3</v>
      </c>
      <c r="M214" s="3">
        <v>4071389</v>
      </c>
      <c r="N214" s="3">
        <v>291683422</v>
      </c>
      <c r="O214" s="3">
        <v>0</v>
      </c>
      <c r="P214" s="5">
        <v>-0.75413649686148965</v>
      </c>
      <c r="Q214" s="5">
        <v>0</v>
      </c>
      <c r="R214" s="5">
        <f t="shared" si="19"/>
        <v>-51.989583128838717</v>
      </c>
      <c r="S214" s="5">
        <f t="shared" si="20"/>
        <v>70.484992087292639</v>
      </c>
      <c r="T214">
        <f t="shared" si="21"/>
        <v>132.04338863223336</v>
      </c>
      <c r="U214">
        <f t="shared" si="22"/>
        <v>1.8430941200353854</v>
      </c>
      <c r="V214" s="2">
        <f t="shared" si="23"/>
        <v>7.823660714285715E-5</v>
      </c>
      <c r="W214" s="2">
        <v>-1.9167000000000001</v>
      </c>
      <c r="X214" s="2">
        <v>-5.3699999999999998E-2</v>
      </c>
      <c r="Y214" s="2">
        <v>-1.9522999999999999</v>
      </c>
      <c r="Z214" s="2">
        <v>-4.1300000000000003E-2</v>
      </c>
      <c r="AA214" s="2">
        <v>-1</v>
      </c>
    </row>
    <row r="215" spans="1:27">
      <c r="A215" t="s">
        <v>450</v>
      </c>
      <c r="B215" t="s">
        <v>451</v>
      </c>
      <c r="C215" t="s">
        <v>839</v>
      </c>
      <c r="D215" t="s">
        <v>857</v>
      </c>
      <c r="E215" t="b">
        <v>1</v>
      </c>
      <c r="F215" s="3">
        <v>39176700</v>
      </c>
      <c r="G215" s="5">
        <v>13.16</v>
      </c>
      <c r="H215" s="3">
        <f t="shared" si="18"/>
        <v>515565372</v>
      </c>
      <c r="I215" s="3">
        <v>46983341</v>
      </c>
      <c r="J215" s="3">
        <v>-68510484</v>
      </c>
      <c r="K215" s="3">
        <v>-40519</v>
      </c>
      <c r="L215" s="2">
        <v>-5.9142772951363185E-4</v>
      </c>
      <c r="M215" s="3">
        <v>-52784250</v>
      </c>
      <c r="N215" s="3">
        <v>280979790</v>
      </c>
      <c r="O215" s="3">
        <v>50500000</v>
      </c>
      <c r="P215" s="5">
        <v>0.67993757160810531</v>
      </c>
      <c r="Q215" s="5">
        <v>0</v>
      </c>
      <c r="R215" s="5">
        <f t="shared" si="19"/>
        <v>-7.5253500179622144</v>
      </c>
      <c r="S215" s="5">
        <f t="shared" si="20"/>
        <v>10.973365474371011</v>
      </c>
      <c r="T215">
        <f t="shared" si="21"/>
        <v>-9.7674092556018124</v>
      </c>
      <c r="U215">
        <f t="shared" si="22"/>
        <v>1.834884181527789</v>
      </c>
      <c r="V215" s="2">
        <f t="shared" si="23"/>
        <v>7.8591391510289405E-5</v>
      </c>
      <c r="W215" s="2">
        <v>2.4714</v>
      </c>
      <c r="X215" s="2">
        <v>-0.21490000000000001</v>
      </c>
      <c r="Y215" s="2">
        <v>2.4746000000000001</v>
      </c>
      <c r="Z215" s="2">
        <v>-0.84640000000000004</v>
      </c>
      <c r="AA215" s="2">
        <v>-0.25790000000000002</v>
      </c>
    </row>
    <row r="216" spans="1:27">
      <c r="A216" t="s">
        <v>452</v>
      </c>
      <c r="B216" t="s">
        <v>453</v>
      </c>
      <c r="C216" t="s">
        <v>839</v>
      </c>
      <c r="D216" t="s">
        <v>857</v>
      </c>
      <c r="E216" t="b">
        <v>1</v>
      </c>
      <c r="F216" s="3">
        <v>6698600</v>
      </c>
      <c r="G216" s="5">
        <v>101.2</v>
      </c>
      <c r="H216" s="3">
        <f t="shared" si="18"/>
        <v>677898320</v>
      </c>
      <c r="I216" s="3">
        <v>27095792</v>
      </c>
      <c r="J216" s="3">
        <v>-100576857</v>
      </c>
      <c r="K216" s="3">
        <v>0</v>
      </c>
      <c r="L216" s="2">
        <v>0</v>
      </c>
      <c r="M216" s="3">
        <v>-14917300</v>
      </c>
      <c r="N216" s="3">
        <v>67802775</v>
      </c>
      <c r="O216" s="3">
        <v>40252764</v>
      </c>
      <c r="P216" s="5">
        <v>0.15183888051615088</v>
      </c>
      <c r="Q216" s="5">
        <v>0</v>
      </c>
      <c r="R216" s="5">
        <f t="shared" si="19"/>
        <v>-6.7401024472260058</v>
      </c>
      <c r="S216" s="5">
        <f t="shared" si="20"/>
        <v>25.018582959302314</v>
      </c>
      <c r="T216">
        <f t="shared" si="21"/>
        <v>-45.443767974097192</v>
      </c>
      <c r="U216">
        <f t="shared" si="22"/>
        <v>9.9980910810803838</v>
      </c>
      <c r="V216" s="2">
        <f t="shared" si="23"/>
        <v>0</v>
      </c>
      <c r="W216" s="2">
        <v>-0.33139999999999997</v>
      </c>
      <c r="X216" s="2">
        <v>6.9500000000000006E-2</v>
      </c>
      <c r="Y216" s="2">
        <v>-0.32919999999999999</v>
      </c>
      <c r="Z216" s="2">
        <v>-0.94059999999999999</v>
      </c>
      <c r="AA216" s="2">
        <v>0</v>
      </c>
    </row>
    <row r="217" spans="1:27">
      <c r="A217" t="s">
        <v>454</v>
      </c>
      <c r="B217" t="s">
        <v>455</v>
      </c>
      <c r="C217" t="s">
        <v>839</v>
      </c>
      <c r="D217" t="s">
        <v>857</v>
      </c>
      <c r="E217" t="b">
        <v>1</v>
      </c>
      <c r="F217" s="3">
        <v>30000000</v>
      </c>
      <c r="G217" s="5">
        <v>18.78</v>
      </c>
      <c r="H217" s="3">
        <f t="shared" si="18"/>
        <v>563400000</v>
      </c>
      <c r="I217" s="3">
        <v>51525843</v>
      </c>
      <c r="J217" s="3">
        <v>10455408</v>
      </c>
      <c r="K217" s="3">
        <v>0</v>
      </c>
      <c r="L217" s="2">
        <v>0</v>
      </c>
      <c r="M217" s="3">
        <v>-23812286</v>
      </c>
      <c r="N217" s="3">
        <v>374639704</v>
      </c>
      <c r="O217" s="3">
        <v>965023</v>
      </c>
      <c r="P217" s="5">
        <v>-0.78679454689860018</v>
      </c>
      <c r="Q217" s="5">
        <v>9.8938764228156835</v>
      </c>
      <c r="R217" s="5">
        <f t="shared" si="19"/>
        <v>53.885988954233063</v>
      </c>
      <c r="S217" s="5">
        <f t="shared" si="20"/>
        <v>10.934318920313444</v>
      </c>
      <c r="T217">
        <f t="shared" si="21"/>
        <v>-23.660055149681973</v>
      </c>
      <c r="U217">
        <f t="shared" si="22"/>
        <v>1.5038448781178837</v>
      </c>
      <c r="V217" s="2">
        <f t="shared" si="23"/>
        <v>0</v>
      </c>
      <c r="W217" s="2">
        <v>0.95350000000000001</v>
      </c>
      <c r="X217" s="2">
        <v>0</v>
      </c>
      <c r="Y217" s="2">
        <v>0.94340000000000002</v>
      </c>
      <c r="Z217" s="2">
        <v>0.94089999999999996</v>
      </c>
      <c r="AA217" s="2">
        <v>0</v>
      </c>
    </row>
    <row r="218" spans="1:27">
      <c r="A218" t="s">
        <v>456</v>
      </c>
      <c r="B218" t="s">
        <v>457</v>
      </c>
      <c r="C218" t="s">
        <v>839</v>
      </c>
      <c r="D218" t="s">
        <v>857</v>
      </c>
      <c r="E218" t="b">
        <v>1</v>
      </c>
      <c r="F218" s="3">
        <v>30000000</v>
      </c>
      <c r="G218" s="5">
        <v>50</v>
      </c>
      <c r="H218" s="3">
        <f t="shared" si="18"/>
        <v>1500000000</v>
      </c>
      <c r="I218" s="3">
        <v>535117957</v>
      </c>
      <c r="J218" s="3">
        <v>83614956</v>
      </c>
      <c r="K218" s="3">
        <v>-21971536</v>
      </c>
      <c r="L218" s="2">
        <v>0.26277040676789926</v>
      </c>
      <c r="M218" s="3">
        <v>-14684850</v>
      </c>
      <c r="N218" s="3">
        <v>748232312</v>
      </c>
      <c r="O218" s="3">
        <v>243821820</v>
      </c>
      <c r="P218" s="5">
        <v>0.94071255914764818</v>
      </c>
      <c r="Q218" s="5">
        <v>39.548518254688851</v>
      </c>
      <c r="R218" s="5">
        <f t="shared" si="19"/>
        <v>17.939374386563092</v>
      </c>
      <c r="S218" s="5">
        <f t="shared" si="20"/>
        <v>2.8031202847487324</v>
      </c>
      <c r="T218">
        <f t="shared" si="21"/>
        <v>-102.14608933696974</v>
      </c>
      <c r="U218">
        <f t="shared" si="22"/>
        <v>2.0047249710327932</v>
      </c>
      <c r="V218" s="2">
        <f t="shared" si="23"/>
        <v>1.4647690666666666E-2</v>
      </c>
      <c r="W218" s="2">
        <v>0.21759999999999999</v>
      </c>
      <c r="X218" s="2">
        <v>0.24690000000000001</v>
      </c>
      <c r="Y218" s="2">
        <v>0.2135</v>
      </c>
      <c r="Z218" s="2">
        <v>4.8599999999999997E-2</v>
      </c>
      <c r="AA218" s="2">
        <v>-1.6799999999999999E-2</v>
      </c>
    </row>
    <row r="219" spans="1:27">
      <c r="A219" t="s">
        <v>458</v>
      </c>
      <c r="B219" t="s">
        <v>459</v>
      </c>
      <c r="C219" t="s">
        <v>839</v>
      </c>
      <c r="D219" t="s">
        <v>857</v>
      </c>
      <c r="E219" t="b">
        <v>1</v>
      </c>
      <c r="F219" s="3">
        <v>50000000</v>
      </c>
      <c r="G219" s="5">
        <v>12.8</v>
      </c>
      <c r="H219" s="3">
        <f t="shared" si="18"/>
        <v>640000000</v>
      </c>
      <c r="I219" s="3">
        <v>80755526</v>
      </c>
      <c r="J219" s="3">
        <v>-89163744</v>
      </c>
      <c r="K219" s="3">
        <v>-9000</v>
      </c>
      <c r="L219" s="2">
        <v>-1.0093788793794932E-4</v>
      </c>
      <c r="M219" s="3">
        <v>-10243783</v>
      </c>
      <c r="N219" s="3">
        <v>430686309</v>
      </c>
      <c r="O219" s="3">
        <v>41636644</v>
      </c>
      <c r="P219" s="5">
        <v>8.1538020257209728E-2</v>
      </c>
      <c r="Q219" s="5">
        <v>0</v>
      </c>
      <c r="R219" s="5">
        <f t="shared" si="19"/>
        <v>-7.1778053644763951</v>
      </c>
      <c r="S219" s="5">
        <f t="shared" si="20"/>
        <v>7.9251542488869431</v>
      </c>
      <c r="T219">
        <f t="shared" si="21"/>
        <v>-62.476918927314252</v>
      </c>
      <c r="U219">
        <f t="shared" si="22"/>
        <v>1.4860003362679448</v>
      </c>
      <c r="V219" s="2">
        <f t="shared" si="23"/>
        <v>1.40625E-5</v>
      </c>
      <c r="W219" s="2">
        <v>-0.89939999999999998</v>
      </c>
      <c r="X219" s="2">
        <v>8.2600000000000007E-2</v>
      </c>
      <c r="Y219" s="2">
        <v>-0.89849999999999997</v>
      </c>
      <c r="Z219" s="2">
        <v>0.41010000000000002</v>
      </c>
      <c r="AA219" s="2">
        <v>47.984099999999998</v>
      </c>
    </row>
    <row r="220" spans="1:27">
      <c r="A220" t="s">
        <v>460</v>
      </c>
      <c r="B220" t="s">
        <v>461</v>
      </c>
      <c r="C220" t="s">
        <v>876</v>
      </c>
      <c r="D220" t="s">
        <v>898</v>
      </c>
      <c r="E220" t="b">
        <v>1</v>
      </c>
      <c r="F220" s="3">
        <v>4986916000</v>
      </c>
      <c r="G220" s="5">
        <v>44.7</v>
      </c>
      <c r="H220" s="3">
        <f t="shared" si="18"/>
        <v>222915145200</v>
      </c>
      <c r="I220" s="3">
        <v>76163986000</v>
      </c>
      <c r="J220" s="3">
        <v>24688652000</v>
      </c>
      <c r="K220" s="3">
        <v>-9687757000</v>
      </c>
      <c r="L220" s="2">
        <v>0.39239716287466808</v>
      </c>
      <c r="M220" s="3">
        <v>8345620000</v>
      </c>
      <c r="N220" s="3">
        <v>92485047000</v>
      </c>
      <c r="O220" s="3">
        <v>17295824000</v>
      </c>
      <c r="P220" s="5">
        <v>0.7787291192672986</v>
      </c>
      <c r="Q220" s="5">
        <v>44.642603851564687</v>
      </c>
      <c r="R220" s="5">
        <f t="shared" si="19"/>
        <v>9.0290529106246868</v>
      </c>
      <c r="S220" s="5">
        <f t="shared" si="20"/>
        <v>2.9267788742044041</v>
      </c>
      <c r="T220">
        <f t="shared" si="21"/>
        <v>26.710435557813561</v>
      </c>
      <c r="U220">
        <f t="shared" si="22"/>
        <v>2.4102830936551287</v>
      </c>
      <c r="V220" s="2">
        <f t="shared" si="23"/>
        <v>4.3459393444568881E-2</v>
      </c>
      <c r="W220" s="2">
        <v>0.85389999999999999</v>
      </c>
      <c r="X220" s="2">
        <v>4.9200000000000001E-2</v>
      </c>
      <c r="Y220" s="2">
        <v>0.8569</v>
      </c>
      <c r="Z220" s="2">
        <v>2.1899999999999999E-2</v>
      </c>
      <c r="AA220" s="2">
        <v>0.22059999999999999</v>
      </c>
    </row>
    <row r="221" spans="1:27">
      <c r="A221" t="s">
        <v>462</v>
      </c>
      <c r="B221" t="s">
        <v>463</v>
      </c>
      <c r="C221" t="s">
        <v>876</v>
      </c>
      <c r="D221" t="s">
        <v>898</v>
      </c>
      <c r="E221" t="b">
        <v>1</v>
      </c>
      <c r="F221" s="3">
        <v>770000000</v>
      </c>
      <c r="G221" s="5">
        <v>59.6</v>
      </c>
      <c r="H221" s="3">
        <f t="shared" si="18"/>
        <v>45892000000</v>
      </c>
      <c r="I221" s="3">
        <v>18206412000</v>
      </c>
      <c r="J221" s="3">
        <v>3106848000</v>
      </c>
      <c r="K221" s="3">
        <v>-673421000</v>
      </c>
      <c r="L221" s="2">
        <v>0.21675376458713139</v>
      </c>
      <c r="M221" s="3">
        <v>3740375000</v>
      </c>
      <c r="N221" s="3">
        <v>18875492000</v>
      </c>
      <c r="O221" s="3">
        <v>9459565000</v>
      </c>
      <c r="P221" s="5">
        <v>2.0632898680592038</v>
      </c>
      <c r="Q221" s="5">
        <v>47.174757601678557</v>
      </c>
      <c r="R221" s="5">
        <f t="shared" si="19"/>
        <v>14.771240820278301</v>
      </c>
      <c r="S221" s="5">
        <f t="shared" si="20"/>
        <v>2.5206504170069315</v>
      </c>
      <c r="T221">
        <f t="shared" si="21"/>
        <v>12.269358018915216</v>
      </c>
      <c r="U221">
        <f t="shared" si="22"/>
        <v>2.4313008635748408</v>
      </c>
      <c r="V221" s="2">
        <f t="shared" si="23"/>
        <v>1.4674039048200123E-2</v>
      </c>
      <c r="W221" s="2">
        <v>0.38969999999999999</v>
      </c>
      <c r="X221" s="2">
        <v>8.6099999999999996E-2</v>
      </c>
      <c r="Y221" s="2">
        <v>0.39200000000000002</v>
      </c>
      <c r="Z221" s="2">
        <v>4.6800000000000001E-2</v>
      </c>
      <c r="AA221" s="2">
        <v>1.0687</v>
      </c>
    </row>
    <row r="222" spans="1:27">
      <c r="A222" t="s">
        <v>464</v>
      </c>
      <c r="B222" t="s">
        <v>465</v>
      </c>
      <c r="C222" t="s">
        <v>876</v>
      </c>
      <c r="D222" t="s">
        <v>898</v>
      </c>
      <c r="E222" t="b">
        <v>1</v>
      </c>
      <c r="F222" s="3">
        <v>898729000</v>
      </c>
      <c r="G222" s="5">
        <v>10.9</v>
      </c>
      <c r="H222" s="3">
        <f t="shared" si="18"/>
        <v>9796146100</v>
      </c>
      <c r="I222" s="3">
        <v>10365086000</v>
      </c>
      <c r="J222" s="3">
        <v>596368000</v>
      </c>
      <c r="K222" s="3">
        <v>-448115000</v>
      </c>
      <c r="L222" s="2">
        <v>0.75140684946207714</v>
      </c>
      <c r="M222" s="3">
        <v>1176397000</v>
      </c>
      <c r="N222" s="3">
        <v>10706837000</v>
      </c>
      <c r="O222" s="3">
        <v>9687756000</v>
      </c>
      <c r="P222" s="5">
        <v>3.508770291745487</v>
      </c>
      <c r="Q222" s="5">
        <v>13.336757819083855</v>
      </c>
      <c r="R222" s="5">
        <f t="shared" si="19"/>
        <v>16.426344304188017</v>
      </c>
      <c r="S222" s="5">
        <f t="shared" si="20"/>
        <v>0.94510996821444604</v>
      </c>
      <c r="T222">
        <f t="shared" si="21"/>
        <v>8.3272450541781389</v>
      </c>
      <c r="U222">
        <f t="shared" si="22"/>
        <v>0.91494304994089293</v>
      </c>
      <c r="V222" s="2">
        <f t="shared" si="23"/>
        <v>4.5744009473276434E-2</v>
      </c>
      <c r="W222" s="2">
        <v>-0.53190000000000004</v>
      </c>
      <c r="X222" s="2">
        <v>4.8899999999999999E-2</v>
      </c>
      <c r="Y222" s="2">
        <v>-0.52929999999999999</v>
      </c>
      <c r="Z222" s="2">
        <v>0.32590000000000002</v>
      </c>
      <c r="AA222" s="2">
        <v>0</v>
      </c>
    </row>
    <row r="223" spans="1:27">
      <c r="A223" t="s">
        <v>466</v>
      </c>
      <c r="B223" t="s">
        <v>467</v>
      </c>
      <c r="C223" t="s">
        <v>876</v>
      </c>
      <c r="D223" t="s">
        <v>898</v>
      </c>
      <c r="E223" t="b">
        <v>1</v>
      </c>
      <c r="F223" s="3">
        <v>33999800</v>
      </c>
      <c r="G223" s="5">
        <v>91</v>
      </c>
      <c r="H223" s="3">
        <f t="shared" si="18"/>
        <v>3093981800</v>
      </c>
      <c r="I223" s="3">
        <v>1228989753</v>
      </c>
      <c r="J223" s="3">
        <v>199515507</v>
      </c>
      <c r="K223" s="3">
        <v>0</v>
      </c>
      <c r="L223" s="2">
        <v>0</v>
      </c>
      <c r="M223" s="3">
        <v>158664493</v>
      </c>
      <c r="N223" s="3">
        <v>654048438</v>
      </c>
      <c r="O223" s="3">
        <v>67307260</v>
      </c>
      <c r="P223" s="5">
        <v>1.1110984050753441</v>
      </c>
      <c r="Q223" s="5">
        <v>50.287839715261896</v>
      </c>
      <c r="R223" s="5">
        <f t="shared" si="19"/>
        <v>15.507475316191838</v>
      </c>
      <c r="S223" s="5">
        <f t="shared" si="20"/>
        <v>2.5175000787821866</v>
      </c>
      <c r="T223">
        <f t="shared" si="21"/>
        <v>19.500152438012705</v>
      </c>
      <c r="U223">
        <f t="shared" si="22"/>
        <v>4.7305086599717558</v>
      </c>
      <c r="V223" s="2">
        <f t="shared" si="23"/>
        <v>0</v>
      </c>
      <c r="W223" s="2">
        <v>3.4965000000000002</v>
      </c>
      <c r="X223" s="2">
        <v>0.61199999999999999</v>
      </c>
      <c r="Y223" s="2">
        <v>3.5840999999999998</v>
      </c>
      <c r="Z223" s="2">
        <v>0.67210000000000003</v>
      </c>
      <c r="AA223" s="2">
        <v>0</v>
      </c>
    </row>
    <row r="224" spans="1:27">
      <c r="A224" t="s">
        <v>468</v>
      </c>
      <c r="B224" t="s">
        <v>469</v>
      </c>
      <c r="C224" t="s">
        <v>826</v>
      </c>
      <c r="D224" t="s">
        <v>899</v>
      </c>
      <c r="E224" t="b">
        <v>1</v>
      </c>
      <c r="F224" s="3">
        <v>30000000</v>
      </c>
      <c r="G224" s="5">
        <v>129.80000000000001</v>
      </c>
      <c r="H224" s="3">
        <f t="shared" si="18"/>
        <v>3894000000.0000005</v>
      </c>
      <c r="I224" s="3">
        <v>1245808844</v>
      </c>
      <c r="J224" s="3">
        <v>119776024</v>
      </c>
      <c r="K224" s="3">
        <v>0</v>
      </c>
      <c r="L224" s="2">
        <v>0</v>
      </c>
      <c r="M224" s="3">
        <v>-20863867</v>
      </c>
      <c r="N224" s="3">
        <v>417319472</v>
      </c>
      <c r="O224" s="3">
        <v>953709744</v>
      </c>
      <c r="P224" s="5">
        <v>-0.17144901433946561</v>
      </c>
      <c r="Q224" s="5">
        <v>35.349988364191624</v>
      </c>
      <c r="R224" s="5">
        <f t="shared" si="19"/>
        <v>32.510680100718659</v>
      </c>
      <c r="S224" s="5">
        <f t="shared" si="20"/>
        <v>3.1256801705607415</v>
      </c>
      <c r="T224">
        <f t="shared" si="21"/>
        <v>-186.63845968726702</v>
      </c>
      <c r="U224">
        <f t="shared" si="22"/>
        <v>9.3309808462520056</v>
      </c>
      <c r="V224" s="2">
        <f t="shared" si="23"/>
        <v>0</v>
      </c>
      <c r="W224" s="2">
        <v>-0.85309999999999997</v>
      </c>
      <c r="X224" s="2">
        <v>0.84860000000000002</v>
      </c>
      <c r="Y224" s="2">
        <v>-0.85419999999999996</v>
      </c>
      <c r="Z224" s="2">
        <v>0.21210000000000001</v>
      </c>
      <c r="AA224" s="2">
        <v>0.32979999999999998</v>
      </c>
    </row>
    <row r="225" spans="1:27">
      <c r="A225" t="s">
        <v>470</v>
      </c>
      <c r="B225" t="s">
        <v>471</v>
      </c>
      <c r="C225" t="s">
        <v>826</v>
      </c>
      <c r="D225" t="s">
        <v>897</v>
      </c>
      <c r="E225" t="b">
        <v>1</v>
      </c>
      <c r="F225" s="3">
        <v>100000000</v>
      </c>
      <c r="G225" s="5">
        <v>5.81</v>
      </c>
      <c r="H225" s="3">
        <f t="shared" si="18"/>
        <v>581000000</v>
      </c>
      <c r="I225" s="3">
        <v>46796650</v>
      </c>
      <c r="J225" s="3">
        <v>-11952243</v>
      </c>
      <c r="K225" s="3">
        <v>0</v>
      </c>
      <c r="L225" s="2">
        <v>0</v>
      </c>
      <c r="M225" s="3">
        <v>2296063</v>
      </c>
      <c r="N225" s="3">
        <v>107963581</v>
      </c>
      <c r="O225" s="3">
        <v>0</v>
      </c>
      <c r="P225" s="5">
        <v>-1.1954851437356484</v>
      </c>
      <c r="Q225" s="5">
        <v>0</v>
      </c>
      <c r="R225" s="5">
        <f t="shared" si="19"/>
        <v>-48.610122802891475</v>
      </c>
      <c r="S225" s="5">
        <f t="shared" si="20"/>
        <v>12.415418625051153</v>
      </c>
      <c r="T225">
        <f t="shared" si="21"/>
        <v>253.04183726666037</v>
      </c>
      <c r="U225">
        <f t="shared" si="22"/>
        <v>5.3814443224146116</v>
      </c>
      <c r="V225" s="2">
        <f t="shared" si="23"/>
        <v>0</v>
      </c>
      <c r="W225" s="2">
        <v>2.3E-2</v>
      </c>
      <c r="X225" s="2">
        <v>7.9000000000000008E-3</v>
      </c>
      <c r="Y225" s="2">
        <v>6.4100000000000004E-2</v>
      </c>
      <c r="Z225" s="2">
        <v>0.06</v>
      </c>
      <c r="AA225" s="2">
        <v>0</v>
      </c>
    </row>
    <row r="226" spans="1:27">
      <c r="A226" t="s">
        <v>472</v>
      </c>
      <c r="B226" t="s">
        <v>473</v>
      </c>
      <c r="C226" t="s">
        <v>876</v>
      </c>
      <c r="D226" t="s">
        <v>898</v>
      </c>
      <c r="E226" t="b">
        <v>1</v>
      </c>
      <c r="F226" s="3">
        <v>118999585</v>
      </c>
      <c r="G226" s="5">
        <v>304.8</v>
      </c>
      <c r="H226" s="3">
        <f t="shared" si="18"/>
        <v>36271073508</v>
      </c>
      <c r="I226" s="3">
        <v>12063780000</v>
      </c>
      <c r="J226" s="3">
        <v>1596135000</v>
      </c>
      <c r="K226" s="3">
        <v>-713998000</v>
      </c>
      <c r="L226" s="2">
        <v>0.44732932991257007</v>
      </c>
      <c r="M226" s="3">
        <v>1221953000</v>
      </c>
      <c r="N226" s="3">
        <v>4029626000</v>
      </c>
      <c r="O226" s="3">
        <v>877871000</v>
      </c>
      <c r="P226" s="5">
        <v>0.91171119014142765</v>
      </c>
      <c r="Q226" s="5">
        <v>100.814002787403</v>
      </c>
      <c r="R226" s="5">
        <f t="shared" si="19"/>
        <v>22.724314364386473</v>
      </c>
      <c r="S226" s="5">
        <f t="shared" si="20"/>
        <v>3.0066093304088768</v>
      </c>
      <c r="T226">
        <f t="shared" si="21"/>
        <v>29.682871197173704</v>
      </c>
      <c r="U226">
        <f t="shared" si="22"/>
        <v>9.0011017171320606</v>
      </c>
      <c r="V226" s="2">
        <f t="shared" si="23"/>
        <v>1.9685052879466598E-2</v>
      </c>
      <c r="W226" s="2">
        <v>0.33929999999999999</v>
      </c>
      <c r="X226" s="2">
        <v>9.2700000000000005E-2</v>
      </c>
      <c r="Y226" s="2">
        <v>0.33929999999999999</v>
      </c>
      <c r="Z226" s="2">
        <v>7.1400000000000005E-2</v>
      </c>
      <c r="AA226" s="2">
        <v>0.2</v>
      </c>
    </row>
    <row r="227" spans="1:27">
      <c r="A227" t="s">
        <v>474</v>
      </c>
      <c r="B227" t="s">
        <v>475</v>
      </c>
      <c r="C227" t="s">
        <v>826</v>
      </c>
      <c r="D227" t="s">
        <v>899</v>
      </c>
      <c r="E227" t="b">
        <v>1</v>
      </c>
      <c r="F227" s="3">
        <v>77697200</v>
      </c>
      <c r="G227" s="5">
        <v>950</v>
      </c>
      <c r="H227" s="3">
        <f t="shared" si="18"/>
        <v>73812340000</v>
      </c>
      <c r="I227" s="3">
        <v>7406254788</v>
      </c>
      <c r="J227" s="3">
        <v>1826629969</v>
      </c>
      <c r="K227" s="3">
        <v>-582729000</v>
      </c>
      <c r="L227" s="2">
        <v>0.31901863535011343</v>
      </c>
      <c r="M227" s="3">
        <v>1429870742</v>
      </c>
      <c r="N227" s="3">
        <v>5293245576</v>
      </c>
      <c r="O227" s="3">
        <v>566014883</v>
      </c>
      <c r="P227" s="5">
        <v>0.8810381227623687</v>
      </c>
      <c r="Q227" s="5">
        <v>189.83068820229528</v>
      </c>
      <c r="R227" s="5">
        <f t="shared" si="19"/>
        <v>40.409027144347704</v>
      </c>
      <c r="S227" s="5">
        <f t="shared" si="20"/>
        <v>9.9662166793930176</v>
      </c>
      <c r="T227">
        <f t="shared" si="21"/>
        <v>51.621687074145335</v>
      </c>
      <c r="U227">
        <f t="shared" si="22"/>
        <v>13.94462791121407</v>
      </c>
      <c r="V227" s="2">
        <f t="shared" si="23"/>
        <v>7.8947368421052634E-3</v>
      </c>
      <c r="W227" s="2">
        <v>0.34649999999999997</v>
      </c>
      <c r="X227" s="2">
        <v>0.25569999999999998</v>
      </c>
      <c r="Y227" s="2">
        <v>0.34699999999999998</v>
      </c>
      <c r="Z227" s="2">
        <v>0.37459999999999999</v>
      </c>
      <c r="AA227" s="2">
        <v>0.24979999999999999</v>
      </c>
    </row>
    <row r="228" spans="1:27">
      <c r="A228" t="s">
        <v>476</v>
      </c>
      <c r="B228" t="s">
        <v>477</v>
      </c>
      <c r="C228" t="s">
        <v>826</v>
      </c>
      <c r="D228" t="s">
        <v>900</v>
      </c>
      <c r="E228" t="b">
        <v>1</v>
      </c>
      <c r="F228" s="3">
        <v>300000000</v>
      </c>
      <c r="G228" s="5">
        <v>13.4</v>
      </c>
      <c r="H228" s="3">
        <f t="shared" si="18"/>
        <v>4020000000</v>
      </c>
      <c r="I228" s="3">
        <v>1163139732</v>
      </c>
      <c r="J228" s="3">
        <v>164151657</v>
      </c>
      <c r="K228" s="3">
        <v>0</v>
      </c>
      <c r="L228" s="2">
        <v>0</v>
      </c>
      <c r="M228" s="3">
        <v>-132920187</v>
      </c>
      <c r="N228" s="3">
        <v>505099487</v>
      </c>
      <c r="O228" s="3">
        <v>465404763</v>
      </c>
      <c r="P228" s="5">
        <v>-0.59718436669049491</v>
      </c>
      <c r="Q228" s="5">
        <v>4.5528265325207578</v>
      </c>
      <c r="R228" s="5">
        <f t="shared" si="19"/>
        <v>24.489548710434278</v>
      </c>
      <c r="S228" s="5">
        <f t="shared" si="20"/>
        <v>3.4561625653417196</v>
      </c>
      <c r="T228">
        <f t="shared" si="21"/>
        <v>-30.243713093783114</v>
      </c>
      <c r="U228">
        <f t="shared" si="22"/>
        <v>7.9588281189444166</v>
      </c>
      <c r="V228" s="2">
        <f t="shared" si="23"/>
        <v>0</v>
      </c>
      <c r="W228" s="2">
        <v>-0.51139999999999997</v>
      </c>
      <c r="X228" s="2">
        <v>0.21840000000000001</v>
      </c>
      <c r="Y228" s="2">
        <v>-1.6400000000000001E-2</v>
      </c>
      <c r="Z228" s="2">
        <v>0.16619999999999999</v>
      </c>
      <c r="AA228" s="2">
        <v>-0.79810000000000003</v>
      </c>
    </row>
    <row r="229" spans="1:27">
      <c r="A229" t="s">
        <v>478</v>
      </c>
      <c r="B229" t="s">
        <v>479</v>
      </c>
      <c r="C229" t="s">
        <v>813</v>
      </c>
      <c r="D229" t="s">
        <v>901</v>
      </c>
      <c r="E229" t="b">
        <v>1</v>
      </c>
      <c r="F229" s="3">
        <v>149741848</v>
      </c>
      <c r="G229" s="5">
        <v>144.19999999999999</v>
      </c>
      <c r="H229" s="3">
        <f t="shared" si="18"/>
        <v>21592774481.599998</v>
      </c>
      <c r="I229" s="3">
        <v>17841789000</v>
      </c>
      <c r="J229" s="3">
        <v>1022025000</v>
      </c>
      <c r="K229" s="3">
        <v>0</v>
      </c>
      <c r="L229" s="2">
        <v>0</v>
      </c>
      <c r="M229" s="3">
        <v>2403999000</v>
      </c>
      <c r="N229" s="3">
        <v>4478243000</v>
      </c>
      <c r="O229" s="3">
        <v>118809000</v>
      </c>
      <c r="P229" s="5">
        <v>2.677183067806939</v>
      </c>
      <c r="Q229" s="5">
        <v>67.706721592700262</v>
      </c>
      <c r="R229" s="5">
        <f t="shared" si="19"/>
        <v>21.127442559232893</v>
      </c>
      <c r="S229" s="5">
        <f t="shared" si="20"/>
        <v>1.2102359512042205</v>
      </c>
      <c r="T229">
        <f t="shared" si="21"/>
        <v>8.9820230713906284</v>
      </c>
      <c r="U229">
        <f t="shared" si="22"/>
        <v>4.8217067456142955</v>
      </c>
      <c r="V229" s="2">
        <f t="shared" si="23"/>
        <v>0</v>
      </c>
      <c r="W229" s="2">
        <v>0.65939999999999999</v>
      </c>
      <c r="X229" s="2">
        <v>0.18840000000000001</v>
      </c>
      <c r="Y229" s="2">
        <v>0.65800000000000003</v>
      </c>
      <c r="Z229" s="2">
        <v>-5.6000000000000001E-2</v>
      </c>
      <c r="AA229" s="2">
        <v>0.18959999999999999</v>
      </c>
    </row>
    <row r="230" spans="1:27">
      <c r="A230" t="s">
        <v>480</v>
      </c>
      <c r="B230" t="s">
        <v>481</v>
      </c>
      <c r="C230" t="s">
        <v>813</v>
      </c>
      <c r="D230" t="s">
        <v>902</v>
      </c>
      <c r="E230" t="b">
        <v>1</v>
      </c>
      <c r="F230" s="3">
        <v>66000000</v>
      </c>
      <c r="G230" s="5">
        <v>14.66</v>
      </c>
      <c r="H230" s="3">
        <f t="shared" si="18"/>
        <v>967560000</v>
      </c>
      <c r="I230" s="3">
        <v>425145000</v>
      </c>
      <c r="J230" s="3">
        <v>35981000</v>
      </c>
      <c r="K230" s="3">
        <v>0</v>
      </c>
      <c r="L230" s="2">
        <v>0</v>
      </c>
      <c r="M230" s="3">
        <v>-32234000</v>
      </c>
      <c r="N230" s="3">
        <v>953606000</v>
      </c>
      <c r="O230" s="3">
        <v>13474000</v>
      </c>
      <c r="P230" s="5">
        <v>-0.67452266473972378</v>
      </c>
      <c r="Q230" s="5">
        <v>13.312769899099273</v>
      </c>
      <c r="R230" s="5">
        <f t="shared" si="19"/>
        <v>26.890859064506266</v>
      </c>
      <c r="S230" s="5">
        <f t="shared" si="20"/>
        <v>2.2758353032494796</v>
      </c>
      <c r="T230">
        <f t="shared" si="21"/>
        <v>-30.016752497363033</v>
      </c>
      <c r="U230">
        <f t="shared" si="22"/>
        <v>1.0146328777293767</v>
      </c>
      <c r="V230" s="2">
        <f t="shared" si="23"/>
        <v>0</v>
      </c>
      <c r="W230" s="2">
        <v>0.4889</v>
      </c>
      <c r="X230" s="2">
        <v>0.72199999999999998</v>
      </c>
      <c r="Y230" s="2">
        <v>0.47789999999999999</v>
      </c>
      <c r="Z230" s="2">
        <v>0.45169999999999999</v>
      </c>
      <c r="AA230" s="2">
        <v>0</v>
      </c>
    </row>
    <row r="231" spans="1:27">
      <c r="A231" t="s">
        <v>482</v>
      </c>
      <c r="B231" t="s">
        <v>483</v>
      </c>
      <c r="C231" t="s">
        <v>813</v>
      </c>
      <c r="D231" t="s">
        <v>903</v>
      </c>
      <c r="E231" t="b">
        <v>1</v>
      </c>
      <c r="F231" s="3">
        <v>50000000</v>
      </c>
      <c r="G231" s="5">
        <v>13.96</v>
      </c>
      <c r="H231" s="3">
        <f t="shared" si="18"/>
        <v>698000000</v>
      </c>
      <c r="I231" s="3">
        <v>963484000</v>
      </c>
      <c r="J231" s="3">
        <v>26533000</v>
      </c>
      <c r="K231" s="3">
        <v>0</v>
      </c>
      <c r="L231" s="2">
        <v>0</v>
      </c>
      <c r="M231" s="3">
        <v>117173000</v>
      </c>
      <c r="N231" s="3">
        <v>408285000</v>
      </c>
      <c r="O231" s="3">
        <v>704000</v>
      </c>
      <c r="P231" s="5">
        <v>4.1355321703510137</v>
      </c>
      <c r="Q231" s="5">
        <v>9.7833504535054541</v>
      </c>
      <c r="R231" s="5">
        <f t="shared" si="19"/>
        <v>26.30686315154713</v>
      </c>
      <c r="S231" s="5">
        <f t="shared" si="20"/>
        <v>0.72445416841379828</v>
      </c>
      <c r="T231">
        <f t="shared" si="21"/>
        <v>5.9570037465969126</v>
      </c>
      <c r="U231">
        <f t="shared" si="22"/>
        <v>1.7095901147482764</v>
      </c>
      <c r="V231" s="2">
        <f t="shared" si="23"/>
        <v>0</v>
      </c>
      <c r="W231" s="2">
        <v>1.9157</v>
      </c>
      <c r="X231" s="2">
        <v>-2.9100000000000001E-2</v>
      </c>
      <c r="Y231" s="2">
        <v>1.9229000000000001</v>
      </c>
      <c r="Z231" s="2">
        <v>-1.8499999999999999E-2</v>
      </c>
      <c r="AA231" s="2">
        <v>0</v>
      </c>
    </row>
    <row r="232" spans="1:27">
      <c r="A232" t="s">
        <v>484</v>
      </c>
      <c r="B232" t="s">
        <v>485</v>
      </c>
      <c r="C232" t="s">
        <v>813</v>
      </c>
      <c r="D232" t="s">
        <v>901</v>
      </c>
      <c r="E232" t="b">
        <v>1</v>
      </c>
      <c r="F232" s="3">
        <v>105000000</v>
      </c>
      <c r="G232" s="5">
        <v>21.6</v>
      </c>
      <c r="H232" s="3">
        <f t="shared" si="18"/>
        <v>2268000000</v>
      </c>
      <c r="I232" s="3">
        <v>3522310000</v>
      </c>
      <c r="J232" s="3">
        <v>159902000</v>
      </c>
      <c r="K232" s="3">
        <v>0</v>
      </c>
      <c r="L232" s="2">
        <v>0</v>
      </c>
      <c r="M232" s="3">
        <v>218749000</v>
      </c>
      <c r="N232" s="3">
        <v>1016173000</v>
      </c>
      <c r="O232" s="3">
        <v>2063000</v>
      </c>
      <c r="P232" s="5">
        <v>1.484012951869311</v>
      </c>
      <c r="Q232" s="5">
        <v>18.210116892451151</v>
      </c>
      <c r="R232" s="5">
        <f t="shared" si="19"/>
        <v>14.183687508599016</v>
      </c>
      <c r="S232" s="5">
        <f t="shared" si="20"/>
        <v>0.64389562531406941</v>
      </c>
      <c r="T232">
        <f t="shared" si="21"/>
        <v>10.3680473967881</v>
      </c>
      <c r="U232">
        <f t="shared" si="22"/>
        <v>2.2319034258930319</v>
      </c>
      <c r="V232" s="2">
        <f t="shared" si="23"/>
        <v>0</v>
      </c>
      <c r="W232" s="2">
        <v>1.64</v>
      </c>
      <c r="X232" s="2">
        <v>0.57999999999999996</v>
      </c>
      <c r="Y232" s="2">
        <v>1.6392</v>
      </c>
      <c r="Z232" s="2">
        <v>0.61140000000000005</v>
      </c>
      <c r="AA232" s="2">
        <v>0</v>
      </c>
    </row>
    <row r="233" spans="1:27">
      <c r="A233" t="s">
        <v>486</v>
      </c>
      <c r="B233" t="s">
        <v>487</v>
      </c>
      <c r="C233" t="s">
        <v>813</v>
      </c>
      <c r="D233" t="s">
        <v>901</v>
      </c>
      <c r="E233" t="b">
        <v>1</v>
      </c>
      <c r="F233" s="3">
        <v>61068491</v>
      </c>
      <c r="G233" s="5">
        <v>14.98</v>
      </c>
      <c r="H233" s="3">
        <f t="shared" si="18"/>
        <v>914805995.18000007</v>
      </c>
      <c r="I233" s="3">
        <v>845160645</v>
      </c>
      <c r="J233" s="3">
        <v>28500670</v>
      </c>
      <c r="K233" s="3">
        <v>0</v>
      </c>
      <c r="L233" s="2">
        <v>0</v>
      </c>
      <c r="M233" s="3">
        <v>-34863081</v>
      </c>
      <c r="N233" s="3">
        <v>808046923</v>
      </c>
      <c r="O233" s="3">
        <v>3045425</v>
      </c>
      <c r="P233" s="5">
        <v>-1.0089711743377583</v>
      </c>
      <c r="Q233" s="5">
        <v>11.990426693259876</v>
      </c>
      <c r="R233" s="5">
        <f t="shared" si="19"/>
        <v>32.097701393686535</v>
      </c>
      <c r="S233" s="5">
        <f t="shared" si="20"/>
        <v>1.0824048665682962</v>
      </c>
      <c r="T233">
        <f t="shared" si="21"/>
        <v>-26.239964137994576</v>
      </c>
      <c r="U233">
        <f t="shared" si="22"/>
        <v>1.132119891978105</v>
      </c>
      <c r="V233" s="2">
        <f t="shared" si="23"/>
        <v>0</v>
      </c>
      <c r="W233" s="2">
        <v>0.87880000000000003</v>
      </c>
      <c r="X233" s="2">
        <v>0.20280000000000001</v>
      </c>
      <c r="Y233" s="2">
        <v>0.85680000000000001</v>
      </c>
      <c r="Z233" s="2">
        <v>0.30790000000000001</v>
      </c>
      <c r="AA233" s="2">
        <v>0</v>
      </c>
    </row>
    <row r="234" spans="1:27">
      <c r="A234" t="s">
        <v>488</v>
      </c>
      <c r="B234" t="s">
        <v>489</v>
      </c>
      <c r="C234" t="s">
        <v>813</v>
      </c>
      <c r="D234" t="s">
        <v>903</v>
      </c>
      <c r="E234" t="b">
        <v>1</v>
      </c>
      <c r="F234" s="3">
        <v>30000000</v>
      </c>
      <c r="G234" s="5">
        <v>15.44</v>
      </c>
      <c r="H234" s="3">
        <f t="shared" si="18"/>
        <v>463200000</v>
      </c>
      <c r="I234" s="3">
        <v>781250000</v>
      </c>
      <c r="J234" s="3">
        <v>34063000</v>
      </c>
      <c r="K234" s="3">
        <v>0</v>
      </c>
      <c r="L234" s="2">
        <v>0</v>
      </c>
      <c r="M234" s="3">
        <v>-80965000</v>
      </c>
      <c r="N234" s="3">
        <v>232348000</v>
      </c>
      <c r="O234" s="3">
        <v>17168000</v>
      </c>
      <c r="P234" s="5">
        <v>-2.0245086337232441</v>
      </c>
      <c r="Q234" s="5">
        <v>21.099500781416609</v>
      </c>
      <c r="R234" s="5">
        <f t="shared" si="19"/>
        <v>13.598332501541261</v>
      </c>
      <c r="S234" s="5">
        <f t="shared" si="20"/>
        <v>0.59289599999999998</v>
      </c>
      <c r="T234">
        <f t="shared" si="21"/>
        <v>-5.720990551472859</v>
      </c>
      <c r="U234">
        <f t="shared" si="22"/>
        <v>1.9935613820648337</v>
      </c>
      <c r="V234" s="2">
        <f t="shared" si="23"/>
        <v>0</v>
      </c>
      <c r="W234" s="2">
        <v>-1</v>
      </c>
      <c r="X234" s="2">
        <v>-0.26989999999999997</v>
      </c>
      <c r="Y234" s="2">
        <v>-0.4128</v>
      </c>
      <c r="Z234" s="2">
        <v>-0.27050000000000002</v>
      </c>
      <c r="AA234" s="2">
        <v>0</v>
      </c>
    </row>
    <row r="235" spans="1:27">
      <c r="A235" t="s">
        <v>490</v>
      </c>
      <c r="B235" t="s">
        <v>491</v>
      </c>
      <c r="C235" t="s">
        <v>813</v>
      </c>
      <c r="D235" t="s">
        <v>901</v>
      </c>
      <c r="E235" t="b">
        <v>0</v>
      </c>
      <c r="F235" s="3">
        <v>0</v>
      </c>
      <c r="G235" s="5">
        <v>5.63</v>
      </c>
      <c r="H235" s="3">
        <f t="shared" si="18"/>
        <v>0</v>
      </c>
      <c r="I235" s="3" t="str">
        <v>Unavailable</v>
      </c>
      <c r="J235" s="3" t="str">
        <v>Unavailable</v>
      </c>
      <c r="K235" s="3" t="str">
        <v>Unavailable</v>
      </c>
      <c r="L235" s="2" t="str">
        <v>Unavailable</v>
      </c>
      <c r="M235" s="3" t="str">
        <v>Unavailable</v>
      </c>
      <c r="N235" s="3" t="str">
        <v>Unavailable</v>
      </c>
      <c r="O235" s="3" t="str">
        <v>Unavailable</v>
      </c>
      <c r="P235" s="5" t="str">
        <v>Unavailable</v>
      </c>
      <c r="Q235" s="5" t="str">
        <v>Unavailable</v>
      </c>
      <c r="R235" s="5" t="str">
        <f t="shared" si="19"/>
        <v>NA</v>
      </c>
      <c r="S235" s="5" t="str">
        <f t="shared" si="20"/>
        <v>NA</v>
      </c>
      <c r="T235" t="str">
        <f t="shared" si="21"/>
        <v>NA</v>
      </c>
      <c r="U235" t="str">
        <f t="shared" si="22"/>
        <v>NA</v>
      </c>
      <c r="V235" s="2" t="str">
        <f t="shared" si="23"/>
        <v>NA</v>
      </c>
      <c r="W235" s="2" t="s">
        <v>837</v>
      </c>
      <c r="X235" s="2" t="s">
        <v>837</v>
      </c>
      <c r="Y235" s="2" t="s">
        <v>837</v>
      </c>
      <c r="Z235" s="2" t="s">
        <v>837</v>
      </c>
      <c r="AA235" s="2" t="s">
        <v>837</v>
      </c>
    </row>
    <row r="236" spans="1:27">
      <c r="A236" t="s">
        <v>492</v>
      </c>
      <c r="B236" t="s">
        <v>493</v>
      </c>
      <c r="C236" t="s">
        <v>813</v>
      </c>
      <c r="D236" t="s">
        <v>901</v>
      </c>
      <c r="E236" t="b">
        <v>1</v>
      </c>
      <c r="F236" s="3">
        <v>127558000</v>
      </c>
      <c r="G236" s="5">
        <v>19.14</v>
      </c>
      <c r="H236" s="3">
        <f t="shared" si="18"/>
        <v>2441460120</v>
      </c>
      <c r="I236" s="3">
        <v>4486928000</v>
      </c>
      <c r="J236" s="3">
        <v>129652000</v>
      </c>
      <c r="K236" s="3">
        <v>0</v>
      </c>
      <c r="L236" s="2">
        <v>0</v>
      </c>
      <c r="M236" s="3">
        <v>45932000</v>
      </c>
      <c r="N236" s="3">
        <v>1352857000</v>
      </c>
      <c r="O236" s="3">
        <v>21640000</v>
      </c>
      <c r="P236" s="5">
        <v>0.38619384112946342</v>
      </c>
      <c r="Q236" s="5">
        <v>23.355633365526156</v>
      </c>
      <c r="R236" s="5">
        <f t="shared" si="19"/>
        <v>18.830871255360503</v>
      </c>
      <c r="S236" s="5">
        <f t="shared" si="20"/>
        <v>0.54412732274732289</v>
      </c>
      <c r="T236">
        <f t="shared" si="21"/>
        <v>53.153795175476795</v>
      </c>
      <c r="U236">
        <f t="shared" si="22"/>
        <v>1.8046697618447478</v>
      </c>
      <c r="V236" s="2">
        <f t="shared" si="23"/>
        <v>0</v>
      </c>
      <c r="W236" s="2">
        <v>5.35</v>
      </c>
      <c r="X236" s="2">
        <v>0.26100000000000001</v>
      </c>
      <c r="Y236" s="2">
        <v>6.4077000000000002</v>
      </c>
      <c r="Z236" s="2">
        <v>1.8953</v>
      </c>
      <c r="AA236" s="2">
        <v>0</v>
      </c>
    </row>
    <row r="237" spans="1:27">
      <c r="A237" t="s">
        <v>494</v>
      </c>
      <c r="B237" t="s">
        <v>495</v>
      </c>
      <c r="C237" t="s">
        <v>813</v>
      </c>
      <c r="D237" t="s">
        <v>903</v>
      </c>
      <c r="E237" t="b">
        <v>1</v>
      </c>
      <c r="F237" s="3">
        <v>63852500</v>
      </c>
      <c r="G237" s="5">
        <v>17.04</v>
      </c>
      <c r="H237" s="3">
        <f t="shared" si="18"/>
        <v>1088046600</v>
      </c>
      <c r="I237" s="3">
        <v>1361171000</v>
      </c>
      <c r="J237" s="3">
        <v>84378000</v>
      </c>
      <c r="K237" s="3">
        <v>0</v>
      </c>
      <c r="L237" s="2">
        <v>0</v>
      </c>
      <c r="M237" s="3">
        <v>40916000</v>
      </c>
      <c r="N237" s="3">
        <v>1612429000</v>
      </c>
      <c r="O237" s="3">
        <v>1164000</v>
      </c>
      <c r="P237" s="5">
        <v>0.56569838619922097</v>
      </c>
      <c r="Q237" s="5">
        <v>21.921065254881288</v>
      </c>
      <c r="R237" s="5">
        <f t="shared" si="19"/>
        <v>12.894908625471095</v>
      </c>
      <c r="S237" s="5">
        <f t="shared" si="20"/>
        <v>0.79934600428601554</v>
      </c>
      <c r="T237">
        <f t="shared" si="21"/>
        <v>26.592203538957865</v>
      </c>
      <c r="U237">
        <f t="shared" si="22"/>
        <v>0.67478729295987605</v>
      </c>
      <c r="V237" s="2">
        <f t="shared" si="23"/>
        <v>0</v>
      </c>
      <c r="W237" s="2">
        <v>0.36730000000000002</v>
      </c>
      <c r="X237" s="2">
        <v>0.44040000000000001</v>
      </c>
      <c r="Y237" s="2">
        <v>0.43459999999999999</v>
      </c>
      <c r="Z237" s="2">
        <v>0.3049</v>
      </c>
      <c r="AA237" s="2">
        <v>0</v>
      </c>
    </row>
    <row r="238" spans="1:27">
      <c r="A238" t="s">
        <v>496</v>
      </c>
      <c r="B238" t="s">
        <v>497</v>
      </c>
      <c r="C238" t="s">
        <v>813</v>
      </c>
      <c r="D238" t="s">
        <v>901</v>
      </c>
      <c r="E238" t="b">
        <v>0</v>
      </c>
      <c r="F238" s="3">
        <v>0</v>
      </c>
      <c r="G238" s="5">
        <v>11.5</v>
      </c>
      <c r="H238" s="3">
        <f t="shared" si="18"/>
        <v>0</v>
      </c>
      <c r="I238" s="3">
        <v>196164000</v>
      </c>
      <c r="J238" s="3">
        <v>-5604000</v>
      </c>
      <c r="K238" s="3">
        <v>0</v>
      </c>
      <c r="L238" s="2">
        <v>0</v>
      </c>
      <c r="M238" s="3">
        <v>-43326000</v>
      </c>
      <c r="N238" s="3">
        <v>295350000</v>
      </c>
      <c r="O238" s="3">
        <v>0</v>
      </c>
      <c r="P238" s="5">
        <v>0.64687975646879758</v>
      </c>
      <c r="Q238" s="5">
        <v>5.6230110082092946</v>
      </c>
      <c r="R238" s="5">
        <f t="shared" si="19"/>
        <v>0</v>
      </c>
      <c r="S238" s="5">
        <f t="shared" si="20"/>
        <v>0</v>
      </c>
      <c r="T238">
        <f t="shared" si="21"/>
        <v>0</v>
      </c>
      <c r="U238">
        <f t="shared" si="22"/>
        <v>0</v>
      </c>
      <c r="V238" s="2" t="str">
        <f t="shared" si="23"/>
        <v>NA</v>
      </c>
      <c r="W238" s="2">
        <v>0.82609999999999995</v>
      </c>
      <c r="X238" s="2">
        <v>0.154</v>
      </c>
      <c r="Y238" s="2">
        <v>0.82240000000000002</v>
      </c>
      <c r="Z238" s="2">
        <v>0.154</v>
      </c>
      <c r="AA238" s="2">
        <v>0</v>
      </c>
    </row>
    <row r="239" spans="1:27">
      <c r="A239" t="s">
        <v>498</v>
      </c>
      <c r="B239" t="s">
        <v>499</v>
      </c>
      <c r="C239" t="s">
        <v>813</v>
      </c>
      <c r="D239" t="s">
        <v>901</v>
      </c>
      <c r="E239" t="b">
        <v>1</v>
      </c>
      <c r="F239" s="3">
        <v>30000000</v>
      </c>
      <c r="G239" s="5">
        <v>15.48</v>
      </c>
      <c r="H239" s="3">
        <f t="shared" si="18"/>
        <v>464400000</v>
      </c>
      <c r="I239" s="3">
        <v>1184037000</v>
      </c>
      <c r="J239" s="3">
        <v>42490000</v>
      </c>
      <c r="K239" s="3">
        <v>0</v>
      </c>
      <c r="L239" s="2">
        <v>0</v>
      </c>
      <c r="M239" s="3">
        <v>135389000</v>
      </c>
      <c r="N239" s="3">
        <v>350757000</v>
      </c>
      <c r="O239" s="3">
        <v>0</v>
      </c>
      <c r="P239" s="5">
        <v>3.1129173654520508</v>
      </c>
      <c r="Q239" s="5">
        <v>19.302632547142373</v>
      </c>
      <c r="R239" s="5">
        <f t="shared" si="19"/>
        <v>10.929630501294422</v>
      </c>
      <c r="S239" s="5">
        <f t="shared" si="20"/>
        <v>0.39221747293370057</v>
      </c>
      <c r="T239">
        <f t="shared" si="21"/>
        <v>3.4301161837372312</v>
      </c>
      <c r="U239">
        <f t="shared" si="22"/>
        <v>1.3239935339850666</v>
      </c>
      <c r="V239" s="2">
        <f t="shared" si="23"/>
        <v>0</v>
      </c>
      <c r="W239" s="2">
        <v>2.9113000000000002</v>
      </c>
      <c r="X239" s="2">
        <v>0.53100000000000003</v>
      </c>
      <c r="Y239" s="2">
        <v>2.911</v>
      </c>
      <c r="Z239" s="2">
        <v>0.97689999999999999</v>
      </c>
      <c r="AA239" s="2">
        <v>0</v>
      </c>
    </row>
    <row r="240" spans="1:27">
      <c r="A240" t="s">
        <v>500</v>
      </c>
      <c r="B240" t="s">
        <v>501</v>
      </c>
      <c r="C240" t="s">
        <v>813</v>
      </c>
      <c r="D240" t="s">
        <v>901</v>
      </c>
      <c r="E240" t="b">
        <v>0</v>
      </c>
      <c r="F240" s="3">
        <v>10000000</v>
      </c>
      <c r="G240" s="5">
        <v>9.5</v>
      </c>
      <c r="H240" s="3">
        <f t="shared" si="18"/>
        <v>95000000</v>
      </c>
      <c r="I240" s="3">
        <v>9727000</v>
      </c>
      <c r="J240" s="3">
        <v>-34570000</v>
      </c>
      <c r="K240" s="3">
        <v>0</v>
      </c>
      <c r="L240" s="2">
        <v>0</v>
      </c>
      <c r="M240" s="3">
        <v>3971000</v>
      </c>
      <c r="N240" s="3">
        <v>-107919000</v>
      </c>
      <c r="O240" s="3">
        <v>0</v>
      </c>
      <c r="P240" s="5">
        <v>-0.12231845028613396</v>
      </c>
      <c r="Q240" s="5">
        <v>28.973181453285381</v>
      </c>
      <c r="R240" s="5">
        <f t="shared" si="19"/>
        <v>-2.7480474399768586</v>
      </c>
      <c r="S240" s="5">
        <f t="shared" si="20"/>
        <v>9.7666289709057263</v>
      </c>
      <c r="T240">
        <f t="shared" si="21"/>
        <v>23.923444976076556</v>
      </c>
      <c r="U240">
        <f t="shared" si="22"/>
        <v>-0.88028984701489077</v>
      </c>
      <c r="V240" s="2">
        <f t="shared" si="23"/>
        <v>0</v>
      </c>
      <c r="W240" s="2">
        <v>0.78100000000000003</v>
      </c>
      <c r="X240" s="2">
        <v>-0.94520000000000004</v>
      </c>
      <c r="Y240" s="2">
        <v>0.78110000000000002</v>
      </c>
      <c r="Z240" s="2">
        <v>-0.94520000000000004</v>
      </c>
      <c r="AA240" s="2">
        <v>0</v>
      </c>
    </row>
    <row r="241" spans="1:27">
      <c r="A241" t="s">
        <v>502</v>
      </c>
      <c r="B241" t="s">
        <v>503</v>
      </c>
      <c r="C241" t="s">
        <v>813</v>
      </c>
      <c r="D241" t="s">
        <v>901</v>
      </c>
      <c r="E241" t="b">
        <v>1</v>
      </c>
      <c r="F241" s="3">
        <v>45894900</v>
      </c>
      <c r="G241" s="5">
        <v>14.78</v>
      </c>
      <c r="H241" s="3">
        <f t="shared" si="18"/>
        <v>678326622</v>
      </c>
      <c r="I241" s="3">
        <v>837396407</v>
      </c>
      <c r="J241" s="3">
        <v>74179692</v>
      </c>
      <c r="K241" s="3">
        <v>0</v>
      </c>
      <c r="L241" s="2">
        <v>0</v>
      </c>
      <c r="M241" s="3">
        <v>76532117</v>
      </c>
      <c r="N241" s="3">
        <v>586165510</v>
      </c>
      <c r="O241" s="3">
        <v>9189323</v>
      </c>
      <c r="P241" s="5">
        <v>1.1886477682810863</v>
      </c>
      <c r="Q241" s="5">
        <v>21.550431458118197</v>
      </c>
      <c r="R241" s="5">
        <f t="shared" si="19"/>
        <v>9.1443709688090919</v>
      </c>
      <c r="S241" s="5">
        <f t="shared" si="20"/>
        <v>0.81004243191122272</v>
      </c>
      <c r="T241">
        <f t="shared" si="21"/>
        <v>8.8632935895396692</v>
      </c>
      <c r="U241">
        <f t="shared" si="22"/>
        <v>1.1572271149150348</v>
      </c>
      <c r="V241" s="2">
        <f t="shared" si="23"/>
        <v>0</v>
      </c>
      <c r="W241" s="2">
        <v>40.526699999999998</v>
      </c>
      <c r="X241" s="2">
        <v>0.44490000000000002</v>
      </c>
      <c r="Y241" s="2">
        <v>48.547899999999998</v>
      </c>
      <c r="Z241" s="2">
        <v>0.54159999999999997</v>
      </c>
      <c r="AA241" s="2">
        <v>0</v>
      </c>
    </row>
    <row r="242" spans="1:27">
      <c r="A242" t="s">
        <v>504</v>
      </c>
      <c r="B242" t="s">
        <v>505</v>
      </c>
      <c r="C242" t="s">
        <v>813</v>
      </c>
      <c r="D242" t="s">
        <v>901</v>
      </c>
      <c r="E242" t="b">
        <v>1</v>
      </c>
      <c r="F242" s="3">
        <v>29100000</v>
      </c>
      <c r="G242" s="5">
        <v>12.9</v>
      </c>
      <c r="H242" s="3">
        <f t="shared" si="18"/>
        <v>375390000</v>
      </c>
      <c r="I242" s="3">
        <v>908471000</v>
      </c>
      <c r="J242" s="3">
        <v>47855000</v>
      </c>
      <c r="K242" s="3">
        <v>0</v>
      </c>
      <c r="L242" s="2">
        <v>0</v>
      </c>
      <c r="M242" s="3">
        <v>10485000</v>
      </c>
      <c r="N242" s="3">
        <v>285160000</v>
      </c>
      <c r="O242" s="3">
        <v>6683000</v>
      </c>
      <c r="P242" s="5">
        <v>0.28546951397885412</v>
      </c>
      <c r="Q242" s="5">
        <v>19.041722569847451</v>
      </c>
      <c r="R242" s="5">
        <f t="shared" si="19"/>
        <v>7.8443213875248148</v>
      </c>
      <c r="S242" s="5">
        <f t="shared" si="20"/>
        <v>0.41321076842298765</v>
      </c>
      <c r="T242">
        <f t="shared" si="21"/>
        <v>35.802575107296136</v>
      </c>
      <c r="U242">
        <f t="shared" si="22"/>
        <v>1.3164188525739935</v>
      </c>
      <c r="V242" s="2">
        <f t="shared" si="23"/>
        <v>0</v>
      </c>
      <c r="W242" s="2">
        <v>5.6383000000000001</v>
      </c>
      <c r="X242" s="2">
        <v>0.51080000000000003</v>
      </c>
      <c r="Y242" s="2">
        <v>5.7674000000000003</v>
      </c>
      <c r="Z242" s="2">
        <v>0.51080000000000003</v>
      </c>
      <c r="AA242" s="2">
        <v>0</v>
      </c>
    </row>
    <row r="243" spans="1:27">
      <c r="A243" t="s">
        <v>506</v>
      </c>
      <c r="B243" t="s">
        <v>507</v>
      </c>
      <c r="C243" t="s">
        <v>813</v>
      </c>
      <c r="D243" t="s">
        <v>903</v>
      </c>
      <c r="E243" t="b">
        <v>1</v>
      </c>
      <c r="F243" s="3">
        <v>53000000</v>
      </c>
      <c r="G243" s="5">
        <v>12.6</v>
      </c>
      <c r="H243" s="3">
        <f t="shared" si="18"/>
        <v>667800000</v>
      </c>
      <c r="I243" s="3">
        <v>707300123</v>
      </c>
      <c r="J243" s="3">
        <v>47811996</v>
      </c>
      <c r="K243" s="3">
        <v>0</v>
      </c>
      <c r="L243" s="2">
        <v>0</v>
      </c>
      <c r="M243" s="3">
        <v>-64965979</v>
      </c>
      <c r="N243" s="3">
        <v>596668181</v>
      </c>
      <c r="O243" s="3">
        <v>3953149</v>
      </c>
      <c r="P243" s="5">
        <v>-1.2694561686376322</v>
      </c>
      <c r="Q243" s="5">
        <v>15.118360733615161</v>
      </c>
      <c r="R243" s="5">
        <f t="shared" si="19"/>
        <v>13.967206054313232</v>
      </c>
      <c r="S243" s="5">
        <f t="shared" si="20"/>
        <v>0.94415366021362901</v>
      </c>
      <c r="T243">
        <f t="shared" si="21"/>
        <v>-10.279226300892041</v>
      </c>
      <c r="U243">
        <f t="shared" si="22"/>
        <v>1.1192150365397144</v>
      </c>
      <c r="V243" s="2">
        <f t="shared" si="23"/>
        <v>0</v>
      </c>
      <c r="W243" s="2">
        <v>3.0714000000000001</v>
      </c>
      <c r="X243" s="2">
        <v>0.61270000000000002</v>
      </c>
      <c r="Y243" s="2">
        <v>8.1364000000000001</v>
      </c>
      <c r="Z243" s="2">
        <v>0.61270000000000002</v>
      </c>
      <c r="AA243" s="2">
        <v>0</v>
      </c>
    </row>
    <row r="244" spans="1:27">
      <c r="A244" t="s">
        <v>508</v>
      </c>
      <c r="B244" t="s">
        <v>509</v>
      </c>
      <c r="C244" t="s">
        <v>813</v>
      </c>
      <c r="D244" t="s">
        <v>901</v>
      </c>
      <c r="E244" t="b">
        <v>1</v>
      </c>
      <c r="F244" s="3">
        <v>50000000</v>
      </c>
      <c r="G244" s="5">
        <v>14.92</v>
      </c>
      <c r="H244" s="3">
        <f t="shared" si="18"/>
        <v>746000000</v>
      </c>
      <c r="I244" s="3">
        <v>1502511000</v>
      </c>
      <c r="J244" s="3">
        <v>79874000</v>
      </c>
      <c r="K244" s="3">
        <v>-27000000</v>
      </c>
      <c r="L244" s="2">
        <v>0.3380324010316248</v>
      </c>
      <c r="M244" s="3">
        <v>-153325000</v>
      </c>
      <c r="N244" s="3">
        <v>700536000</v>
      </c>
      <c r="O244" s="3">
        <v>2397000</v>
      </c>
      <c r="P244" s="5">
        <v>-1.7278760528030503</v>
      </c>
      <c r="Q244" s="5">
        <v>23.212665869723384</v>
      </c>
      <c r="R244" s="5">
        <f t="shared" si="19"/>
        <v>9.3397100433182256</v>
      </c>
      <c r="S244" s="5">
        <f t="shared" si="20"/>
        <v>0.49650218866950058</v>
      </c>
      <c r="T244">
        <f t="shared" si="21"/>
        <v>-4.8654818196641125</v>
      </c>
      <c r="U244">
        <f t="shared" si="22"/>
        <v>1.0648988774309958</v>
      </c>
      <c r="V244" s="2">
        <f t="shared" si="23"/>
        <v>3.6193029490616625E-2</v>
      </c>
      <c r="W244" s="2">
        <v>1.9028</v>
      </c>
      <c r="X244" s="2">
        <v>8.2199999999999995E-2</v>
      </c>
      <c r="Y244" s="2">
        <v>1.9077999999999999</v>
      </c>
      <c r="Z244" s="2">
        <v>0.1007</v>
      </c>
      <c r="AA244" s="2">
        <v>0</v>
      </c>
    </row>
    <row r="245" spans="1:27">
      <c r="A245" t="s">
        <v>510</v>
      </c>
      <c r="B245" t="s">
        <v>511</v>
      </c>
      <c r="C245" t="s">
        <v>813</v>
      </c>
      <c r="D245" t="s">
        <v>901</v>
      </c>
      <c r="E245" t="b">
        <v>1</v>
      </c>
      <c r="F245" s="3">
        <v>30000000</v>
      </c>
      <c r="G245" s="5">
        <v>14.42</v>
      </c>
      <c r="H245" s="3">
        <f t="shared" si="18"/>
        <v>432600000</v>
      </c>
      <c r="I245" s="3">
        <v>502572937</v>
      </c>
      <c r="J245" s="3">
        <v>28373405</v>
      </c>
      <c r="K245" s="3">
        <v>-500</v>
      </c>
      <c r="L245" s="2">
        <v>1.7622135940328626E-5</v>
      </c>
      <c r="M245" s="3">
        <v>4751076</v>
      </c>
      <c r="N245" s="3">
        <v>372214058</v>
      </c>
      <c r="O245" s="3">
        <v>937622</v>
      </c>
      <c r="P245" s="5">
        <v>0.29111309237220262</v>
      </c>
      <c r="Q245" s="5">
        <v>17.004628234509273</v>
      </c>
      <c r="R245" s="5">
        <f t="shared" si="19"/>
        <v>15.246672015572329</v>
      </c>
      <c r="S245" s="5">
        <f t="shared" si="20"/>
        <v>0.86077058303678611</v>
      </c>
      <c r="T245">
        <f t="shared" si="21"/>
        <v>91.053058296689002</v>
      </c>
      <c r="U245">
        <f t="shared" si="22"/>
        <v>1.162234447362007</v>
      </c>
      <c r="V245" s="2">
        <f t="shared" si="23"/>
        <v>1.1558021266759131E-6</v>
      </c>
      <c r="W245" s="2">
        <v>1.5751999999999999</v>
      </c>
      <c r="X245" s="2">
        <v>0.2467</v>
      </c>
      <c r="Y245" s="2">
        <v>1.5754999999999999</v>
      </c>
      <c r="Z245" s="2">
        <v>0.21310000000000001</v>
      </c>
      <c r="AA245" s="2">
        <v>0</v>
      </c>
    </row>
    <row r="246" spans="1:27">
      <c r="A246" t="s">
        <v>512</v>
      </c>
      <c r="B246" t="s">
        <v>513</v>
      </c>
      <c r="C246" t="s">
        <v>813</v>
      </c>
      <c r="D246" t="s">
        <v>901</v>
      </c>
      <c r="E246" t="b">
        <v>1</v>
      </c>
      <c r="F246" s="3">
        <v>40000000</v>
      </c>
      <c r="G246" s="5">
        <v>9.06</v>
      </c>
      <c r="H246" s="3">
        <f t="shared" si="18"/>
        <v>362400000</v>
      </c>
      <c r="I246" s="3">
        <v>878268000</v>
      </c>
      <c r="J246" s="3">
        <v>19765000</v>
      </c>
      <c r="K246" s="3">
        <v>0</v>
      </c>
      <c r="L246" s="2">
        <v>0</v>
      </c>
      <c r="M246" s="3">
        <v>12273000</v>
      </c>
      <c r="N246" s="3">
        <v>270190000</v>
      </c>
      <c r="O246" s="3">
        <v>2140000</v>
      </c>
      <c r="P246" s="5">
        <v>1.623982235381199</v>
      </c>
      <c r="Q246" s="5">
        <v>12.838389275821593</v>
      </c>
      <c r="R246" s="5">
        <f t="shared" si="19"/>
        <v>18.335441436883379</v>
      </c>
      <c r="S246" s="5">
        <f t="shared" si="20"/>
        <v>0.41263031329844646</v>
      </c>
      <c r="T246">
        <f t="shared" si="21"/>
        <v>29.528232705939867</v>
      </c>
      <c r="U246">
        <f t="shared" si="22"/>
        <v>1.3412783596728228</v>
      </c>
      <c r="V246" s="2">
        <f t="shared" si="23"/>
        <v>0</v>
      </c>
      <c r="W246" s="2">
        <v>1.1214999999999999</v>
      </c>
      <c r="X246" s="2">
        <v>2.4045000000000001</v>
      </c>
      <c r="Y246" s="2">
        <v>1.1234999999999999</v>
      </c>
      <c r="Z246" s="2">
        <v>3.8054999999999999</v>
      </c>
      <c r="AA246" s="2">
        <v>0</v>
      </c>
    </row>
    <row r="247" spans="1:27">
      <c r="A247" t="s">
        <v>514</v>
      </c>
      <c r="B247" t="s">
        <v>515</v>
      </c>
      <c r="C247" t="s">
        <v>813</v>
      </c>
      <c r="D247" t="s">
        <v>904</v>
      </c>
      <c r="E247" t="b">
        <v>1</v>
      </c>
      <c r="F247" s="3">
        <v>115830000</v>
      </c>
      <c r="G247" s="5">
        <v>48.35</v>
      </c>
      <c r="H247" s="3">
        <f t="shared" si="18"/>
        <v>5600380500</v>
      </c>
      <c r="I247" s="3">
        <v>1410027456</v>
      </c>
      <c r="J247" s="3">
        <v>494146032</v>
      </c>
      <c r="K247" s="3">
        <v>0</v>
      </c>
      <c r="L247" s="2">
        <v>0</v>
      </c>
      <c r="M247" s="3">
        <v>263386118</v>
      </c>
      <c r="N247" s="3">
        <v>1615141568</v>
      </c>
      <c r="O247" s="3">
        <v>56797019</v>
      </c>
      <c r="P247" s="5">
        <v>0.5244040673402558</v>
      </c>
      <c r="Q247" s="5">
        <v>47.560750800122683</v>
      </c>
      <c r="R247" s="5">
        <f t="shared" si="19"/>
        <v>11.33345233459246</v>
      </c>
      <c r="S247" s="5">
        <f t="shared" si="20"/>
        <v>3.9718237231261404</v>
      </c>
      <c r="T247">
        <f t="shared" si="21"/>
        <v>21.263005592420782</v>
      </c>
      <c r="U247">
        <f t="shared" si="22"/>
        <v>3.4674239156229802</v>
      </c>
      <c r="V247" s="2">
        <f t="shared" si="23"/>
        <v>0</v>
      </c>
      <c r="W247" s="2">
        <v>1.9786999999999999</v>
      </c>
      <c r="X247" s="2">
        <v>-0.3029</v>
      </c>
      <c r="Y247" s="2">
        <v>1.9998</v>
      </c>
      <c r="Z247" s="2">
        <v>-0.13819999999999999</v>
      </c>
      <c r="AA247" s="2">
        <v>0</v>
      </c>
    </row>
    <row r="248" spans="1:27">
      <c r="A248" t="s">
        <v>516</v>
      </c>
      <c r="B248" t="s">
        <v>517</v>
      </c>
      <c r="C248" t="s">
        <v>813</v>
      </c>
      <c r="D248" t="s">
        <v>905</v>
      </c>
      <c r="E248" t="b">
        <v>1</v>
      </c>
      <c r="F248" s="3">
        <v>149294732</v>
      </c>
      <c r="G248" s="5">
        <v>172.6</v>
      </c>
      <c r="H248" s="3">
        <f t="shared" si="18"/>
        <v>25768270743.200001</v>
      </c>
      <c r="I248" s="3">
        <v>18900912000</v>
      </c>
      <c r="J248" s="3">
        <v>1166002000</v>
      </c>
      <c r="K248" s="3">
        <v>0</v>
      </c>
      <c r="L248" s="2">
        <v>0</v>
      </c>
      <c r="M248" s="3">
        <v>1460801000</v>
      </c>
      <c r="N248" s="3">
        <v>5117997000</v>
      </c>
      <c r="O248" s="3">
        <v>144817000</v>
      </c>
      <c r="P248" s="5">
        <v>1.2054639395281128</v>
      </c>
      <c r="Q248" s="5">
        <v>77.405887897652548</v>
      </c>
      <c r="R248" s="5">
        <f t="shared" si="19"/>
        <v>22.099679711698609</v>
      </c>
      <c r="S248" s="5">
        <f t="shared" si="20"/>
        <v>1.363334782109985</v>
      </c>
      <c r="T248">
        <f t="shared" si="21"/>
        <v>17.639822770658018</v>
      </c>
      <c r="U248">
        <f t="shared" si="22"/>
        <v>5.0348350620760431</v>
      </c>
      <c r="V248" s="2">
        <f t="shared" si="23"/>
        <v>0</v>
      </c>
      <c r="W248" s="2">
        <v>0.23849999999999999</v>
      </c>
      <c r="X248" s="2">
        <v>0.14149999999999999</v>
      </c>
      <c r="Y248" s="2">
        <v>0.2402</v>
      </c>
      <c r="Z248" s="2">
        <v>0.14149999999999999</v>
      </c>
      <c r="AA248" s="2">
        <v>0.10970000000000001</v>
      </c>
    </row>
    <row r="249" spans="1:27">
      <c r="A249" t="s">
        <v>518</v>
      </c>
      <c r="B249" t="s">
        <v>519</v>
      </c>
      <c r="C249" t="s">
        <v>813</v>
      </c>
      <c r="D249" t="s">
        <v>901</v>
      </c>
      <c r="E249" t="b">
        <v>1</v>
      </c>
      <c r="F249" s="3">
        <v>100000000</v>
      </c>
      <c r="G249" s="5">
        <v>142.6</v>
      </c>
      <c r="H249" s="3">
        <f t="shared" si="18"/>
        <v>14260000000</v>
      </c>
      <c r="I249" s="3">
        <v>5651711000</v>
      </c>
      <c r="J249" s="3">
        <v>332343000</v>
      </c>
      <c r="K249" s="3">
        <v>0</v>
      </c>
      <c r="L249" s="2">
        <v>0</v>
      </c>
      <c r="M249" s="3">
        <v>-576440000</v>
      </c>
      <c r="N249" s="3">
        <v>2080425000</v>
      </c>
      <c r="O249" s="3">
        <v>38792000</v>
      </c>
      <c r="P249" s="5">
        <v>-1.3034540356046085</v>
      </c>
      <c r="Q249" s="5">
        <v>39.440709649799047</v>
      </c>
      <c r="R249" s="5">
        <f t="shared" si="19"/>
        <v>42.907478117487052</v>
      </c>
      <c r="S249" s="5">
        <f t="shared" si="20"/>
        <v>2.5231297212472472</v>
      </c>
      <c r="T249">
        <f t="shared" si="21"/>
        <v>-24.7380473249601</v>
      </c>
      <c r="U249">
        <f t="shared" si="22"/>
        <v>6.8543686987033903</v>
      </c>
      <c r="V249" s="2">
        <f t="shared" si="23"/>
        <v>0</v>
      </c>
      <c r="W249" s="2">
        <v>1.2200000000000001E-2</v>
      </c>
      <c r="X249" s="2">
        <v>0.40699999999999997</v>
      </c>
      <c r="Y249" s="2">
        <v>1.3100000000000001E-2</v>
      </c>
      <c r="Z249" s="2">
        <v>0.44390000000000002</v>
      </c>
      <c r="AA249" s="2">
        <v>0</v>
      </c>
    </row>
    <row r="250" spans="1:27">
      <c r="A250" t="s">
        <v>520</v>
      </c>
      <c r="B250" t="s">
        <v>521</v>
      </c>
      <c r="C250" t="s">
        <v>813</v>
      </c>
      <c r="D250" t="s">
        <v>901</v>
      </c>
      <c r="E250" t="b">
        <v>1</v>
      </c>
      <c r="F250" s="3">
        <v>30000000</v>
      </c>
      <c r="G250" s="5">
        <v>43.7</v>
      </c>
      <c r="H250" s="3">
        <f t="shared" si="18"/>
        <v>1311000000</v>
      </c>
      <c r="I250" s="3">
        <v>398571728</v>
      </c>
      <c r="J250" s="3">
        <v>19422040</v>
      </c>
      <c r="K250" s="3">
        <v>0</v>
      </c>
      <c r="L250" s="2">
        <v>0</v>
      </c>
      <c r="M250" s="3">
        <v>50531585</v>
      </c>
      <c r="N250" s="3">
        <v>437967229</v>
      </c>
      <c r="O250" s="3">
        <v>0</v>
      </c>
      <c r="P250" s="5">
        <v>2.3246079344621804</v>
      </c>
      <c r="Q250" s="5">
        <v>14.591213103384071</v>
      </c>
      <c r="R250" s="5">
        <f t="shared" si="19"/>
        <v>67.500633301136233</v>
      </c>
      <c r="S250" s="5">
        <f t="shared" si="20"/>
        <v>3.2892448407680335</v>
      </c>
      <c r="T250">
        <f t="shared" si="21"/>
        <v>25.944169374461538</v>
      </c>
      <c r="U250">
        <f t="shared" si="22"/>
        <v>2.9933746481292096</v>
      </c>
      <c r="V250" s="2">
        <f t="shared" si="23"/>
        <v>0</v>
      </c>
      <c r="W250" s="2">
        <v>4.1875</v>
      </c>
      <c r="X250" s="2">
        <v>0.66990000000000005</v>
      </c>
      <c r="Y250" s="2">
        <v>4.2835999999999999</v>
      </c>
      <c r="Z250" s="2">
        <v>3.5238</v>
      </c>
      <c r="AA250" s="2">
        <v>0</v>
      </c>
    </row>
    <row r="251" spans="1:27">
      <c r="A251" t="s">
        <v>522</v>
      </c>
      <c r="B251" t="s">
        <v>523</v>
      </c>
      <c r="C251" t="s">
        <v>813</v>
      </c>
      <c r="D251" t="s">
        <v>901</v>
      </c>
      <c r="E251" t="b">
        <v>1</v>
      </c>
      <c r="F251" s="3">
        <v>52500000</v>
      </c>
      <c r="G251" s="5">
        <v>26.65</v>
      </c>
      <c r="H251" s="3">
        <f t="shared" si="18"/>
        <v>1399125000</v>
      </c>
      <c r="I251" s="3">
        <v>1435159000</v>
      </c>
      <c r="J251" s="3">
        <v>101497000</v>
      </c>
      <c r="K251" s="3">
        <v>-78750000</v>
      </c>
      <c r="L251" s="2">
        <v>0.77588500152713868</v>
      </c>
      <c r="M251" s="3">
        <v>65304000</v>
      </c>
      <c r="N251" s="3">
        <v>1089957000</v>
      </c>
      <c r="O251" s="3">
        <v>26536000</v>
      </c>
      <c r="P251" s="5">
        <v>0.59311666666666663</v>
      </c>
      <c r="Q251" s="5">
        <v>30.051298403678647</v>
      </c>
      <c r="R251" s="5">
        <f t="shared" si="19"/>
        <v>13.784890193798832</v>
      </c>
      <c r="S251" s="5">
        <f t="shared" si="20"/>
        <v>0.97489198060981397</v>
      </c>
      <c r="T251">
        <f t="shared" si="21"/>
        <v>21.424797868430723</v>
      </c>
      <c r="U251">
        <f t="shared" si="22"/>
        <v>1.2836515568962812</v>
      </c>
      <c r="V251" s="2">
        <f t="shared" si="23"/>
        <v>5.6285178236397747E-2</v>
      </c>
      <c r="W251" s="2">
        <v>-0.23669999999999999</v>
      </c>
      <c r="X251" s="2">
        <v>-0.14899999999999999</v>
      </c>
      <c r="Y251" s="2">
        <v>-0.23599999999999999</v>
      </c>
      <c r="Z251" s="2">
        <v>-0.24979999999999999</v>
      </c>
      <c r="AA251" s="2">
        <v>2.15</v>
      </c>
    </row>
    <row r="252" spans="1:27">
      <c r="A252" t="s">
        <v>524</v>
      </c>
      <c r="B252" t="s">
        <v>525</v>
      </c>
      <c r="C252" t="s">
        <v>813</v>
      </c>
      <c r="D252" t="s">
        <v>901</v>
      </c>
      <c r="E252" t="b">
        <v>1</v>
      </c>
      <c r="F252" s="3">
        <v>30000000</v>
      </c>
      <c r="G252" s="5">
        <v>9.5500000000000007</v>
      </c>
      <c r="H252" s="3">
        <f t="shared" si="18"/>
        <v>286500000</v>
      </c>
      <c r="I252" s="3">
        <v>414232000</v>
      </c>
      <c r="J252" s="3">
        <v>-10255000</v>
      </c>
      <c r="K252" s="3">
        <v>0</v>
      </c>
      <c r="L252" s="2">
        <v>0</v>
      </c>
      <c r="M252" s="3">
        <v>60876000</v>
      </c>
      <c r="N252" s="3">
        <v>285183000</v>
      </c>
      <c r="O252" s="3">
        <v>4464000</v>
      </c>
      <c r="P252" s="5">
        <v>-6.9126114937337695</v>
      </c>
      <c r="Q252" s="5">
        <v>0</v>
      </c>
      <c r="R252" s="5">
        <f t="shared" si="19"/>
        <v>-27.937591418820087</v>
      </c>
      <c r="S252" s="5">
        <f t="shared" si="20"/>
        <v>0.69164139902276989</v>
      </c>
      <c r="T252">
        <f t="shared" si="21"/>
        <v>4.7062881923910904</v>
      </c>
      <c r="U252">
        <f t="shared" si="22"/>
        <v>1.0046180873333965</v>
      </c>
      <c r="V252" s="2">
        <f t="shared" si="23"/>
        <v>0</v>
      </c>
      <c r="W252" s="2">
        <v>1.0346</v>
      </c>
      <c r="X252" s="2">
        <v>0.4617</v>
      </c>
      <c r="Y252" s="2">
        <v>1.0339</v>
      </c>
      <c r="Z252" s="2">
        <v>0.28660000000000002</v>
      </c>
      <c r="AA252" s="2">
        <v>0</v>
      </c>
    </row>
    <row r="253" spans="1:27">
      <c r="A253" t="s">
        <v>526</v>
      </c>
      <c r="B253" t="s">
        <v>527</v>
      </c>
      <c r="C253" t="s">
        <v>813</v>
      </c>
      <c r="D253" t="s">
        <v>901</v>
      </c>
      <c r="E253" t="b">
        <v>1</v>
      </c>
      <c r="F253" s="3">
        <v>30000000</v>
      </c>
      <c r="G253" s="5">
        <v>18.36</v>
      </c>
      <c r="H253" s="3">
        <f t="shared" si="18"/>
        <v>550800000</v>
      </c>
      <c r="I253" s="3">
        <v>433878563</v>
      </c>
      <c r="J253" s="3">
        <v>13699449</v>
      </c>
      <c r="K253" s="3">
        <v>0</v>
      </c>
      <c r="L253" s="2">
        <v>0</v>
      </c>
      <c r="M253" s="3">
        <v>-103537566</v>
      </c>
      <c r="N253" s="3">
        <v>452613466</v>
      </c>
      <c r="O253" s="3">
        <v>2382818</v>
      </c>
      <c r="P253" s="5">
        <v>-6.4083506747051651</v>
      </c>
      <c r="Q253" s="5">
        <v>12.170732902279315</v>
      </c>
      <c r="R253" s="5">
        <f t="shared" si="19"/>
        <v>40.205996606140872</v>
      </c>
      <c r="S253" s="5">
        <f t="shared" si="20"/>
        <v>1.2694796354804005</v>
      </c>
      <c r="T253">
        <f t="shared" si="21"/>
        <v>-5.3198082713283021</v>
      </c>
      <c r="U253">
        <f t="shared" si="22"/>
        <v>1.2169324188865385</v>
      </c>
      <c r="V253" s="2">
        <f t="shared" si="23"/>
        <v>0</v>
      </c>
      <c r="W253" s="2">
        <v>1.5115000000000001</v>
      </c>
      <c r="X253" s="2">
        <v>-5.1299999999999998E-2</v>
      </c>
      <c r="Y253" s="2">
        <v>1.5111000000000001</v>
      </c>
      <c r="Z253" s="2">
        <v>-0.44259999999999999</v>
      </c>
      <c r="AA253" s="2">
        <v>0</v>
      </c>
    </row>
    <row r="254" spans="1:27">
      <c r="A254" t="s">
        <v>528</v>
      </c>
      <c r="B254" t="s">
        <v>529</v>
      </c>
      <c r="C254" t="s">
        <v>813</v>
      </c>
      <c r="D254" t="s">
        <v>901</v>
      </c>
      <c r="E254" t="b">
        <v>1</v>
      </c>
      <c r="F254" s="3">
        <v>40000000</v>
      </c>
      <c r="G254" s="5">
        <v>15.42</v>
      </c>
      <c r="H254" s="3">
        <f t="shared" si="18"/>
        <v>616800000</v>
      </c>
      <c r="I254" s="3">
        <v>493793000</v>
      </c>
      <c r="J254" s="3">
        <v>28616000</v>
      </c>
      <c r="K254" s="3">
        <v>0</v>
      </c>
      <c r="L254" s="2">
        <v>0</v>
      </c>
      <c r="M254" s="3">
        <v>26307000</v>
      </c>
      <c r="N254" s="3">
        <v>411957000</v>
      </c>
      <c r="O254" s="3">
        <v>0</v>
      </c>
      <c r="P254" s="5">
        <v>0.86512536027520381</v>
      </c>
      <c r="Q254" s="5">
        <v>12.973933893560377</v>
      </c>
      <c r="R254" s="5">
        <f t="shared" si="19"/>
        <v>21.554375174727426</v>
      </c>
      <c r="S254" s="5">
        <f t="shared" si="20"/>
        <v>1.2491064069356999</v>
      </c>
      <c r="T254">
        <f t="shared" si="21"/>
        <v>23.446231041167749</v>
      </c>
      <c r="U254">
        <f t="shared" si="22"/>
        <v>1.4972436443609405</v>
      </c>
      <c r="V254" s="2">
        <f t="shared" si="23"/>
        <v>0</v>
      </c>
      <c r="W254" s="2">
        <v>1.2295</v>
      </c>
      <c r="X254" s="2">
        <v>0.8266</v>
      </c>
      <c r="Y254" s="2">
        <v>1.2307999999999999</v>
      </c>
      <c r="Z254" s="2">
        <v>-0.89570000000000005</v>
      </c>
      <c r="AA254" s="2">
        <v>0</v>
      </c>
    </row>
    <row r="255" spans="1:27">
      <c r="A255" t="s">
        <v>530</v>
      </c>
      <c r="B255" t="s">
        <v>531</v>
      </c>
      <c r="C255" t="s">
        <v>813</v>
      </c>
      <c r="D255" t="s">
        <v>901</v>
      </c>
      <c r="E255" t="b">
        <v>1</v>
      </c>
      <c r="F255" s="3">
        <v>40000000</v>
      </c>
      <c r="G255" s="5">
        <v>21.88</v>
      </c>
      <c r="H255" s="3">
        <f t="shared" si="18"/>
        <v>875200000</v>
      </c>
      <c r="I255" s="3">
        <v>1820326000</v>
      </c>
      <c r="J255" s="3">
        <v>102068000</v>
      </c>
      <c r="K255" s="3">
        <v>0</v>
      </c>
      <c r="L255" s="2">
        <v>0</v>
      </c>
      <c r="M255" s="3">
        <v>368060000</v>
      </c>
      <c r="N255" s="3">
        <v>559115000</v>
      </c>
      <c r="O255" s="3">
        <v>4621000</v>
      </c>
      <c r="P255" s="5">
        <v>3.4904836606248466</v>
      </c>
      <c r="Q255" s="5">
        <v>28.326796230207663</v>
      </c>
      <c r="R255" s="5">
        <f t="shared" si="19"/>
        <v>8.5746757063918171</v>
      </c>
      <c r="S255" s="5">
        <f t="shared" si="20"/>
        <v>0.48079300081413989</v>
      </c>
      <c r="T255">
        <f t="shared" si="21"/>
        <v>2.3778731728522522</v>
      </c>
      <c r="U255">
        <f t="shared" si="22"/>
        <v>1.5653309247650304</v>
      </c>
      <c r="V255" s="2">
        <f t="shared" si="23"/>
        <v>0</v>
      </c>
      <c r="W255" s="2">
        <v>5.3060999999999998</v>
      </c>
      <c r="X255" s="2">
        <v>0.75890000000000002</v>
      </c>
      <c r="Y255" s="2">
        <v>5.6108000000000002</v>
      </c>
      <c r="Z255" s="2">
        <v>2.0981000000000001</v>
      </c>
      <c r="AA255" s="2">
        <v>0</v>
      </c>
    </row>
    <row r="256" spans="1:27">
      <c r="A256" t="s">
        <v>532</v>
      </c>
      <c r="B256" t="s">
        <v>533</v>
      </c>
      <c r="C256" t="s">
        <v>813</v>
      </c>
      <c r="D256" t="s">
        <v>901</v>
      </c>
      <c r="E256" t="b">
        <v>1</v>
      </c>
      <c r="F256" s="3">
        <v>43000000</v>
      </c>
      <c r="G256" s="5">
        <v>9.57</v>
      </c>
      <c r="H256" s="3">
        <f t="shared" si="18"/>
        <v>411510000</v>
      </c>
      <c r="I256" s="3">
        <v>213024000</v>
      </c>
      <c r="J256" s="3">
        <v>8011000</v>
      </c>
      <c r="K256" s="3">
        <v>0</v>
      </c>
      <c r="L256" s="2">
        <v>0</v>
      </c>
      <c r="M256" s="3">
        <v>35168000</v>
      </c>
      <c r="N256" s="3">
        <v>294180000</v>
      </c>
      <c r="O256" s="3">
        <v>0</v>
      </c>
      <c r="P256" s="5">
        <v>3.3968180556840251</v>
      </c>
      <c r="Q256" s="5">
        <v>5.3139700516264643</v>
      </c>
      <c r="R256" s="5">
        <f t="shared" si="19"/>
        <v>51.368118836599677</v>
      </c>
      <c r="S256" s="5">
        <f t="shared" si="20"/>
        <v>1.9317541685443893</v>
      </c>
      <c r="T256">
        <f t="shared" si="21"/>
        <v>11.701262511373976</v>
      </c>
      <c r="U256">
        <f t="shared" si="22"/>
        <v>1.3988374464613502</v>
      </c>
      <c r="V256" s="2">
        <f t="shared" si="23"/>
        <v>0</v>
      </c>
      <c r="W256" s="2">
        <v>1.3532999999999999</v>
      </c>
      <c r="X256" s="2">
        <v>-0.2452</v>
      </c>
      <c r="Y256" s="2">
        <v>1.5384</v>
      </c>
      <c r="Z256" s="2">
        <v>-0.11509999999999999</v>
      </c>
      <c r="AA256" s="2">
        <v>0</v>
      </c>
    </row>
    <row r="257" spans="1:27">
      <c r="A257" t="s">
        <v>534</v>
      </c>
      <c r="B257" t="s">
        <v>535</v>
      </c>
      <c r="C257" t="s">
        <v>813</v>
      </c>
      <c r="D257" t="s">
        <v>904</v>
      </c>
      <c r="E257" t="b">
        <v>1</v>
      </c>
      <c r="F257" s="3">
        <v>23000000</v>
      </c>
      <c r="G257" s="5">
        <v>10.52</v>
      </c>
      <c r="H257" s="3">
        <f t="shared" si="18"/>
        <v>241960000</v>
      </c>
      <c r="I257" s="3">
        <v>256373000</v>
      </c>
      <c r="J257" s="3">
        <v>-16659000</v>
      </c>
      <c r="K257" s="3">
        <v>0</v>
      </c>
      <c r="L257" s="2">
        <v>0</v>
      </c>
      <c r="M257" s="3">
        <v>-60268000</v>
      </c>
      <c r="N257" s="3">
        <v>173316000</v>
      </c>
      <c r="O257" s="3">
        <v>2915000</v>
      </c>
      <c r="P257" s="5">
        <v>3.6207111277165458</v>
      </c>
      <c r="Q257" s="5">
        <v>0</v>
      </c>
      <c r="R257" s="5">
        <f t="shared" si="19"/>
        <v>-14.524281169337895</v>
      </c>
      <c r="S257" s="5">
        <f t="shared" si="20"/>
        <v>0.94378113139839215</v>
      </c>
      <c r="T257">
        <f t="shared" si="21"/>
        <v>-4.0147341872967415</v>
      </c>
      <c r="U257">
        <f t="shared" si="22"/>
        <v>1.396062683191396</v>
      </c>
      <c r="V257" s="2">
        <f t="shared" si="23"/>
        <v>0</v>
      </c>
      <c r="W257" s="2">
        <v>2.2570999999999999</v>
      </c>
      <c r="X257" s="2">
        <v>0.1618</v>
      </c>
      <c r="Y257" s="2">
        <v>3.1105999999999998</v>
      </c>
      <c r="Z257" s="2">
        <v>0.16689999999999999</v>
      </c>
      <c r="AA257" s="2">
        <v>0</v>
      </c>
    </row>
    <row r="258" spans="1:27">
      <c r="A258" t="s">
        <v>536</v>
      </c>
      <c r="B258" t="s">
        <v>537</v>
      </c>
      <c r="C258" t="s">
        <v>813</v>
      </c>
      <c r="D258" t="s">
        <v>901</v>
      </c>
      <c r="E258" t="b">
        <v>0</v>
      </c>
      <c r="F258" s="3">
        <v>30000000</v>
      </c>
      <c r="G258" s="5">
        <v>12.8</v>
      </c>
      <c r="H258" s="3">
        <f t="shared" ref="H258:H321" si="24">G258*F258</f>
        <v>384000000</v>
      </c>
      <c r="I258" s="3">
        <v>233134000</v>
      </c>
      <c r="J258" s="3">
        <v>27237000</v>
      </c>
      <c r="K258" s="3">
        <v>0</v>
      </c>
      <c r="L258" s="2">
        <v>0</v>
      </c>
      <c r="M258" s="3">
        <v>18335000</v>
      </c>
      <c r="N258" s="3">
        <v>274810000</v>
      </c>
      <c r="O258" s="3">
        <v>2479000</v>
      </c>
      <c r="P258" s="5">
        <v>1.8072093023255813</v>
      </c>
      <c r="Q258" s="5">
        <v>6.464516996651799</v>
      </c>
      <c r="R258" s="5">
        <f t="shared" si="19"/>
        <v>14.098468994382641</v>
      </c>
      <c r="S258" s="5">
        <f t="shared" si="20"/>
        <v>1.6471213979942865</v>
      </c>
      <c r="T258">
        <f t="shared" si="21"/>
        <v>20.943550586310334</v>
      </c>
      <c r="U258">
        <f t="shared" si="22"/>
        <v>1.3973290637167497</v>
      </c>
      <c r="V258" s="2">
        <f t="shared" si="23"/>
        <v>0</v>
      </c>
      <c r="W258" s="2">
        <v>1.6042000000000001</v>
      </c>
      <c r="X258" s="2">
        <v>0.1822</v>
      </c>
      <c r="Y258" s="2">
        <v>1.5971</v>
      </c>
      <c r="Z258" s="2">
        <v>0.1822</v>
      </c>
      <c r="AA258" s="2">
        <v>0</v>
      </c>
    </row>
    <row r="259" spans="1:27">
      <c r="A259" t="s">
        <v>538</v>
      </c>
      <c r="B259" t="s">
        <v>539</v>
      </c>
      <c r="C259" t="s">
        <v>826</v>
      </c>
      <c r="D259" t="s">
        <v>897</v>
      </c>
      <c r="E259" t="b">
        <v>1</v>
      </c>
      <c r="F259" s="3">
        <v>77507000</v>
      </c>
      <c r="G259" s="5">
        <v>79.900000000000006</v>
      </c>
      <c r="H259" s="3">
        <f t="shared" si="24"/>
        <v>6192809300</v>
      </c>
      <c r="I259" s="3">
        <v>308599302</v>
      </c>
      <c r="J259" s="3">
        <v>64562397</v>
      </c>
      <c r="K259" s="3">
        <v>0</v>
      </c>
      <c r="L259" s="2">
        <v>0</v>
      </c>
      <c r="M259" s="3">
        <v>134582818</v>
      </c>
      <c r="N259" s="3">
        <v>371086092</v>
      </c>
      <c r="O259" s="3">
        <v>4486832</v>
      </c>
      <c r="P259" s="5">
        <v>2.2644139407498658</v>
      </c>
      <c r="Q259" s="5">
        <v>9.6861059512408154</v>
      </c>
      <c r="R259" s="5">
        <f t="shared" ref="R259:R322" si="25">IFERROR(H259/J259,"NA")</f>
        <v>95.919754962009847</v>
      </c>
      <c r="S259" s="5">
        <f t="shared" ref="S259:S322" si="26">IFERROR(H259/I259,"NA")</f>
        <v>20.067476691829977</v>
      </c>
      <c r="T259">
        <f t="shared" ref="T259:T322" si="27">IFERROR(H259/M259,"NA")</f>
        <v>46.014858300856801</v>
      </c>
      <c r="U259">
        <f t="shared" ref="U259:U322" si="28">IFERROR(H259/N259,"NA")</f>
        <v>16.688335762257562</v>
      </c>
      <c r="V259" s="2">
        <f t="shared" ref="V259:V322" si="29">IFERROR(-K259/H259,"NA")</f>
        <v>0</v>
      </c>
      <c r="W259" s="2">
        <v>0.35560000000000003</v>
      </c>
      <c r="X259" s="2">
        <v>0.57689999999999997</v>
      </c>
      <c r="Y259" s="2">
        <v>0.33550000000000002</v>
      </c>
      <c r="Z259" s="2">
        <v>0.44519999999999998</v>
      </c>
      <c r="AA259" s="2">
        <v>0</v>
      </c>
    </row>
    <row r="260" spans="1:27">
      <c r="A260" t="s">
        <v>540</v>
      </c>
      <c r="B260" t="s">
        <v>541</v>
      </c>
      <c r="C260" t="s">
        <v>871</v>
      </c>
      <c r="D260" t="s">
        <v>890</v>
      </c>
      <c r="E260" t="b">
        <v>1</v>
      </c>
      <c r="F260" s="3">
        <v>15000000</v>
      </c>
      <c r="G260" s="5">
        <v>11.68</v>
      </c>
      <c r="H260" s="3">
        <f t="shared" si="24"/>
        <v>175200000</v>
      </c>
      <c r="I260" s="3">
        <v>18641221</v>
      </c>
      <c r="J260" s="3">
        <v>12653970</v>
      </c>
      <c r="K260" s="3">
        <v>-12450000</v>
      </c>
      <c r="L260" s="2">
        <v>0.98388094803449044</v>
      </c>
      <c r="M260" s="3">
        <v>162663683</v>
      </c>
      <c r="N260" s="3">
        <v>157817606</v>
      </c>
      <c r="O260" s="3">
        <v>0</v>
      </c>
      <c r="P260" s="5">
        <v>12.854754910909383</v>
      </c>
      <c r="Q260" s="5">
        <v>14.13159315787084</v>
      </c>
      <c r="R260" s="5">
        <f t="shared" si="25"/>
        <v>13.845457196437165</v>
      </c>
      <c r="S260" s="5">
        <f t="shared" si="26"/>
        <v>9.3985259871121105</v>
      </c>
      <c r="T260">
        <f t="shared" si="27"/>
        <v>1.0770689361558352</v>
      </c>
      <c r="U260">
        <f t="shared" si="28"/>
        <v>1.1101422993325598</v>
      </c>
      <c r="V260" s="2">
        <f t="shared" si="29"/>
        <v>7.1061643835616445E-2</v>
      </c>
      <c r="W260" s="2">
        <v>0</v>
      </c>
      <c r="X260" s="2">
        <v>0</v>
      </c>
      <c r="Y260" s="2">
        <v>0</v>
      </c>
      <c r="Z260" s="2">
        <v>0</v>
      </c>
      <c r="AA260" s="2">
        <v>0</v>
      </c>
    </row>
    <row r="261" spans="1:27">
      <c r="A261" t="s">
        <v>542</v>
      </c>
      <c r="B261" t="s">
        <v>543</v>
      </c>
      <c r="C261" t="s">
        <v>813</v>
      </c>
      <c r="D261" t="s">
        <v>849</v>
      </c>
      <c r="E261" t="b">
        <v>1</v>
      </c>
      <c r="F261" s="3">
        <v>650000</v>
      </c>
      <c r="G261" s="5">
        <v>49.7</v>
      </c>
      <c r="H261" s="3">
        <f t="shared" si="24"/>
        <v>32305000</v>
      </c>
      <c r="I261" s="3" t="str">
        <v>Unavailable</v>
      </c>
      <c r="J261" s="3" t="str">
        <v>Unavailable</v>
      </c>
      <c r="K261" s="3" t="str">
        <v>Unavailable</v>
      </c>
      <c r="L261" s="2">
        <v>0</v>
      </c>
      <c r="M261" s="3" t="str">
        <v>Unavailable</v>
      </c>
      <c r="N261" s="3" t="str">
        <v>Unavailable</v>
      </c>
      <c r="O261" s="3" t="str">
        <v>Unavailable</v>
      </c>
      <c r="P261" s="5">
        <v>0</v>
      </c>
      <c r="Q261" s="5">
        <v>0</v>
      </c>
      <c r="R261" s="5" t="str">
        <f t="shared" si="25"/>
        <v>NA</v>
      </c>
      <c r="S261" s="5" t="str">
        <f t="shared" si="26"/>
        <v>NA</v>
      </c>
      <c r="T261" t="str">
        <f t="shared" si="27"/>
        <v>NA</v>
      </c>
      <c r="U261" t="str">
        <f t="shared" si="28"/>
        <v>NA</v>
      </c>
      <c r="V261" s="2" t="str">
        <f t="shared" si="29"/>
        <v>NA</v>
      </c>
      <c r="W261" s="2" t="s">
        <v>837</v>
      </c>
      <c r="X261" s="2" t="s">
        <v>837</v>
      </c>
      <c r="Y261" s="2" t="s">
        <v>837</v>
      </c>
      <c r="Z261" s="2" t="s">
        <v>837</v>
      </c>
      <c r="AA261" s="2" t="s">
        <v>837</v>
      </c>
    </row>
    <row r="262" spans="1:27">
      <c r="A262" t="s">
        <v>544</v>
      </c>
      <c r="B262" t="s">
        <v>545</v>
      </c>
      <c r="C262" t="s">
        <v>813</v>
      </c>
      <c r="D262" t="s">
        <v>849</v>
      </c>
      <c r="E262" t="b">
        <v>1</v>
      </c>
      <c r="F262" s="3">
        <v>3585205</v>
      </c>
      <c r="G262" s="5">
        <v>25.3</v>
      </c>
      <c r="H262" s="3">
        <f t="shared" si="24"/>
        <v>90705686.5</v>
      </c>
      <c r="I262" s="3" t="str">
        <v>Unavailable</v>
      </c>
      <c r="J262" s="3" t="str">
        <v>Unavailable</v>
      </c>
      <c r="K262" s="3" t="str">
        <v>Unavailable</v>
      </c>
      <c r="L262" s="2">
        <v>0</v>
      </c>
      <c r="M262" s="3" t="str">
        <v>Unavailable</v>
      </c>
      <c r="N262" s="3" t="str">
        <v>Unavailable</v>
      </c>
      <c r="O262" s="3" t="str">
        <v>Unavailable</v>
      </c>
      <c r="P262" s="5">
        <v>0</v>
      </c>
      <c r="Q262" s="5">
        <v>0</v>
      </c>
      <c r="R262" s="5" t="str">
        <f t="shared" si="25"/>
        <v>NA</v>
      </c>
      <c r="S262" s="5" t="str">
        <f t="shared" si="26"/>
        <v>NA</v>
      </c>
      <c r="T262" t="str">
        <f t="shared" si="27"/>
        <v>NA</v>
      </c>
      <c r="U262" t="str">
        <f t="shared" si="28"/>
        <v>NA</v>
      </c>
      <c r="V262" s="2" t="str">
        <f t="shared" si="29"/>
        <v>NA</v>
      </c>
      <c r="W262" s="2" t="s">
        <v>837</v>
      </c>
      <c r="X262" s="2" t="s">
        <v>837</v>
      </c>
      <c r="Y262" s="2" t="s">
        <v>837</v>
      </c>
      <c r="Z262" s="2" t="s">
        <v>837</v>
      </c>
      <c r="AA262" s="2" t="s">
        <v>837</v>
      </c>
    </row>
    <row r="263" spans="1:27">
      <c r="A263" t="s">
        <v>546</v>
      </c>
      <c r="B263" t="s">
        <v>547</v>
      </c>
      <c r="C263" t="s">
        <v>813</v>
      </c>
      <c r="D263" t="s">
        <v>849</v>
      </c>
      <c r="E263" t="b">
        <v>1</v>
      </c>
      <c r="F263" s="3">
        <v>2177825</v>
      </c>
      <c r="G263" s="5">
        <v>46.15</v>
      </c>
      <c r="H263" s="3">
        <f t="shared" si="24"/>
        <v>100506623.75</v>
      </c>
      <c r="I263" s="3" t="str">
        <v>Unavailable</v>
      </c>
      <c r="J263" s="3" t="str">
        <v>Unavailable</v>
      </c>
      <c r="K263" s="3" t="str">
        <v>Unavailable</v>
      </c>
      <c r="L263" s="2">
        <v>0</v>
      </c>
      <c r="M263" s="3" t="str">
        <v>Unavailable</v>
      </c>
      <c r="N263" s="3" t="str">
        <v>Unavailable</v>
      </c>
      <c r="O263" s="3" t="str">
        <v>Unavailable</v>
      </c>
      <c r="P263" s="5">
        <v>0</v>
      </c>
      <c r="Q263" s="5">
        <v>0</v>
      </c>
      <c r="R263" s="5" t="str">
        <f t="shared" si="25"/>
        <v>NA</v>
      </c>
      <c r="S263" s="5" t="str">
        <f t="shared" si="26"/>
        <v>NA</v>
      </c>
      <c r="T263" t="str">
        <f t="shared" si="27"/>
        <v>NA</v>
      </c>
      <c r="U263" t="str">
        <f t="shared" si="28"/>
        <v>NA</v>
      </c>
      <c r="V263" s="2" t="str">
        <f t="shared" si="29"/>
        <v>NA</v>
      </c>
      <c r="W263" s="2" t="s">
        <v>837</v>
      </c>
      <c r="X263" s="2" t="s">
        <v>837</v>
      </c>
      <c r="Y263" s="2" t="s">
        <v>837</v>
      </c>
      <c r="Z263" s="2" t="s">
        <v>837</v>
      </c>
      <c r="AA263" s="2" t="s">
        <v>837</v>
      </c>
    </row>
    <row r="264" spans="1:27">
      <c r="A264" t="s">
        <v>548</v>
      </c>
      <c r="B264" t="s">
        <v>549</v>
      </c>
      <c r="C264" t="s">
        <v>813</v>
      </c>
      <c r="D264" t="s">
        <v>849</v>
      </c>
      <c r="E264" t="b">
        <v>1</v>
      </c>
      <c r="F264" s="3">
        <v>12288967</v>
      </c>
      <c r="G264" s="5">
        <v>8.25</v>
      </c>
      <c r="H264" s="3">
        <f t="shared" si="24"/>
        <v>101383977.75</v>
      </c>
      <c r="I264" s="3" t="str">
        <v>Unavailable</v>
      </c>
      <c r="J264" s="3" t="str">
        <v>Unavailable</v>
      </c>
      <c r="K264" s="3" t="str">
        <v>Unavailable</v>
      </c>
      <c r="L264" s="2">
        <v>0</v>
      </c>
      <c r="M264" s="3" t="str">
        <v>Unavailable</v>
      </c>
      <c r="N264" s="3" t="str">
        <v>Unavailable</v>
      </c>
      <c r="O264" s="3" t="str">
        <v>Unavailable</v>
      </c>
      <c r="P264" s="5">
        <v>0</v>
      </c>
      <c r="Q264" s="5">
        <v>0</v>
      </c>
      <c r="R264" s="5" t="str">
        <f t="shared" si="25"/>
        <v>NA</v>
      </c>
      <c r="S264" s="5" t="str">
        <f t="shared" si="26"/>
        <v>NA</v>
      </c>
      <c r="T264" t="str">
        <f t="shared" si="27"/>
        <v>NA</v>
      </c>
      <c r="U264" t="str">
        <f t="shared" si="28"/>
        <v>NA</v>
      </c>
      <c r="V264" s="2" t="str">
        <f t="shared" si="29"/>
        <v>NA</v>
      </c>
      <c r="W264" s="2" t="s">
        <v>837</v>
      </c>
      <c r="X264" s="2" t="s">
        <v>837</v>
      </c>
      <c r="Y264" s="2" t="s">
        <v>837</v>
      </c>
      <c r="Z264" s="2" t="s">
        <v>837</v>
      </c>
      <c r="AA264" s="2" t="s">
        <v>837</v>
      </c>
    </row>
    <row r="265" spans="1:27">
      <c r="A265" t="s">
        <v>550</v>
      </c>
      <c r="B265" t="s">
        <v>551</v>
      </c>
      <c r="C265" t="s">
        <v>813</v>
      </c>
      <c r="D265" t="s">
        <v>849</v>
      </c>
      <c r="E265" t="b">
        <v>1</v>
      </c>
      <c r="F265" s="3">
        <v>9334999</v>
      </c>
      <c r="G265" s="5">
        <v>10.44</v>
      </c>
      <c r="H265" s="3">
        <f t="shared" si="24"/>
        <v>97457389.560000002</v>
      </c>
      <c r="I265" s="3" t="str">
        <v>Unavailable</v>
      </c>
      <c r="J265" s="3" t="str">
        <v>Unavailable</v>
      </c>
      <c r="K265" s="3" t="str">
        <v>Unavailable</v>
      </c>
      <c r="L265" s="2">
        <v>0</v>
      </c>
      <c r="M265" s="3" t="str">
        <v>Unavailable</v>
      </c>
      <c r="N265" s="3" t="str">
        <v>Unavailable</v>
      </c>
      <c r="O265" s="3" t="str">
        <v>Unavailable</v>
      </c>
      <c r="P265" s="5">
        <v>0</v>
      </c>
      <c r="Q265" s="5">
        <v>0</v>
      </c>
      <c r="R265" s="5" t="str">
        <f t="shared" si="25"/>
        <v>NA</v>
      </c>
      <c r="S265" s="5" t="str">
        <f t="shared" si="26"/>
        <v>NA</v>
      </c>
      <c r="T265" t="str">
        <f t="shared" si="27"/>
        <v>NA</v>
      </c>
      <c r="U265" t="str">
        <f t="shared" si="28"/>
        <v>NA</v>
      </c>
      <c r="V265" s="2" t="str">
        <f t="shared" si="29"/>
        <v>NA</v>
      </c>
      <c r="W265" s="2" t="s">
        <v>837</v>
      </c>
      <c r="X265" s="2" t="s">
        <v>837</v>
      </c>
      <c r="Y265" s="2" t="s">
        <v>837</v>
      </c>
      <c r="Z265" s="2" t="s">
        <v>837</v>
      </c>
      <c r="AA265" s="2" t="s">
        <v>837</v>
      </c>
    </row>
    <row r="266" spans="1:27">
      <c r="A266" t="s">
        <v>552</v>
      </c>
      <c r="B266" t="s">
        <v>553</v>
      </c>
      <c r="C266" t="s">
        <v>813</v>
      </c>
      <c r="D266" t="s">
        <v>849</v>
      </c>
      <c r="E266" t="b">
        <v>1</v>
      </c>
      <c r="F266" s="3">
        <v>7075996</v>
      </c>
      <c r="G266" s="5">
        <v>16</v>
      </c>
      <c r="H266" s="3">
        <f t="shared" si="24"/>
        <v>113215936</v>
      </c>
      <c r="I266" s="3" t="str">
        <v>Unavailable</v>
      </c>
      <c r="J266" s="3" t="str">
        <v>Unavailable</v>
      </c>
      <c r="K266" s="3" t="str">
        <v>Unavailable</v>
      </c>
      <c r="L266" s="2">
        <v>0</v>
      </c>
      <c r="M266" s="3" t="str">
        <v>Unavailable</v>
      </c>
      <c r="N266" s="3" t="str">
        <v>Unavailable</v>
      </c>
      <c r="O266" s="3" t="str">
        <v>Unavailable</v>
      </c>
      <c r="P266" s="5">
        <v>0</v>
      </c>
      <c r="Q266" s="5">
        <v>0</v>
      </c>
      <c r="R266" s="5" t="str">
        <f t="shared" si="25"/>
        <v>NA</v>
      </c>
      <c r="S266" s="5" t="str">
        <f t="shared" si="26"/>
        <v>NA</v>
      </c>
      <c r="T266" t="str">
        <f t="shared" si="27"/>
        <v>NA</v>
      </c>
      <c r="U266" t="str">
        <f t="shared" si="28"/>
        <v>NA</v>
      </c>
      <c r="V266" s="2" t="str">
        <f t="shared" si="29"/>
        <v>NA</v>
      </c>
      <c r="W266" s="2" t="s">
        <v>837</v>
      </c>
      <c r="X266" s="2" t="s">
        <v>837</v>
      </c>
      <c r="Y266" s="2" t="s">
        <v>837</v>
      </c>
      <c r="Z266" s="2" t="s">
        <v>837</v>
      </c>
      <c r="AA266" s="2" t="s">
        <v>837</v>
      </c>
    </row>
    <row r="267" spans="1:27">
      <c r="A267" t="s">
        <v>554</v>
      </c>
      <c r="B267" t="s">
        <v>555</v>
      </c>
      <c r="C267" t="s">
        <v>813</v>
      </c>
      <c r="D267" t="s">
        <v>849</v>
      </c>
      <c r="E267" t="b">
        <v>1</v>
      </c>
      <c r="F267" s="3">
        <v>8063077</v>
      </c>
      <c r="G267" s="5">
        <v>11.06</v>
      </c>
      <c r="H267" s="3">
        <f t="shared" si="24"/>
        <v>89177631.620000005</v>
      </c>
      <c r="I267" s="3" t="str">
        <v>Unavailable</v>
      </c>
      <c r="J267" s="3" t="str">
        <v>Unavailable</v>
      </c>
      <c r="K267" s="3" t="str">
        <v>Unavailable</v>
      </c>
      <c r="L267" s="2">
        <v>0</v>
      </c>
      <c r="M267" s="3" t="str">
        <v>Unavailable</v>
      </c>
      <c r="N267" s="3" t="str">
        <v>Unavailable</v>
      </c>
      <c r="O267" s="3" t="str">
        <v>Unavailable</v>
      </c>
      <c r="P267" s="5">
        <v>0</v>
      </c>
      <c r="Q267" s="5">
        <v>0</v>
      </c>
      <c r="R267" s="5" t="str">
        <f t="shared" si="25"/>
        <v>NA</v>
      </c>
      <c r="S267" s="5" t="str">
        <f t="shared" si="26"/>
        <v>NA</v>
      </c>
      <c r="T267" t="str">
        <f t="shared" si="27"/>
        <v>NA</v>
      </c>
      <c r="U267" t="str">
        <f t="shared" si="28"/>
        <v>NA</v>
      </c>
      <c r="V267" s="2" t="str">
        <f t="shared" si="29"/>
        <v>NA</v>
      </c>
      <c r="W267" s="2" t="s">
        <v>837</v>
      </c>
      <c r="X267" s="2" t="s">
        <v>837</v>
      </c>
      <c r="Y267" s="2" t="s">
        <v>837</v>
      </c>
      <c r="Z267" s="2" t="s">
        <v>837</v>
      </c>
      <c r="AA267" s="2" t="s">
        <v>837</v>
      </c>
    </row>
    <row r="268" spans="1:27">
      <c r="A268" t="s">
        <v>556</v>
      </c>
      <c r="B268" t="s">
        <v>557</v>
      </c>
      <c r="C268" t="s">
        <v>819</v>
      </c>
      <c r="D268" t="s">
        <v>848</v>
      </c>
      <c r="E268" t="b">
        <v>1</v>
      </c>
      <c r="F268" s="3">
        <v>12000000</v>
      </c>
      <c r="G268" s="5">
        <v>180.2</v>
      </c>
      <c r="H268" s="3">
        <f t="shared" si="24"/>
        <v>2162400000</v>
      </c>
      <c r="I268" s="3">
        <v>730012118</v>
      </c>
      <c r="J268" s="3">
        <v>19749414</v>
      </c>
      <c r="K268" s="3">
        <v>0</v>
      </c>
      <c r="L268" s="2">
        <v>0</v>
      </c>
      <c r="M268" s="3">
        <v>94080738</v>
      </c>
      <c r="N268" s="3">
        <v>322888295</v>
      </c>
      <c r="O268" s="3">
        <v>593731725</v>
      </c>
      <c r="P268" s="5">
        <v>7.9164940286329513</v>
      </c>
      <c r="Q268" s="5">
        <v>30.712408753161132</v>
      </c>
      <c r="R268" s="5">
        <f t="shared" si="25"/>
        <v>109.49185631533169</v>
      </c>
      <c r="S268" s="5">
        <f t="shared" si="26"/>
        <v>2.9621426092546042</v>
      </c>
      <c r="T268">
        <f t="shared" si="27"/>
        <v>22.98451357811415</v>
      </c>
      <c r="U268">
        <f t="shared" si="28"/>
        <v>6.6970529235195722</v>
      </c>
      <c r="V268" s="2">
        <f t="shared" si="29"/>
        <v>0</v>
      </c>
      <c r="W268" s="2">
        <v>-0.34620000000000001</v>
      </c>
      <c r="X268" s="2">
        <v>7.4200000000000002E-2</v>
      </c>
      <c r="Y268" s="2">
        <v>-0.20979999999999999</v>
      </c>
      <c r="Z268" s="2">
        <v>0.19489999999999999</v>
      </c>
      <c r="AA268" s="2">
        <v>0</v>
      </c>
    </row>
    <row r="269" spans="1:27">
      <c r="A269" t="s">
        <v>558</v>
      </c>
      <c r="B269" t="s">
        <v>381</v>
      </c>
      <c r="C269" t="s">
        <v>871</v>
      </c>
      <c r="D269" t="s">
        <v>884</v>
      </c>
      <c r="E269" t="b">
        <v>0</v>
      </c>
      <c r="F269" s="3">
        <v>37500000</v>
      </c>
      <c r="G269" s="5">
        <v>57</v>
      </c>
      <c r="H269" s="3">
        <f t="shared" si="24"/>
        <v>2137500000</v>
      </c>
      <c r="I269" s="3">
        <v>317625493</v>
      </c>
      <c r="J269" s="3">
        <v>83275726</v>
      </c>
      <c r="K269" s="3">
        <v>-37500000</v>
      </c>
      <c r="L269" s="2">
        <v>0.42790885938394552</v>
      </c>
      <c r="M269" s="3">
        <v>157425389</v>
      </c>
      <c r="N269" s="3">
        <v>581677204</v>
      </c>
      <c r="O269" s="3">
        <v>20110292</v>
      </c>
      <c r="P269" s="5">
        <v>-0.14610177611270769</v>
      </c>
      <c r="Q269" s="5">
        <v>27.368227721777021</v>
      </c>
      <c r="R269" s="5">
        <f t="shared" si="25"/>
        <v>25.667743803278281</v>
      </c>
      <c r="S269" s="5">
        <f t="shared" si="26"/>
        <v>6.729623557010898</v>
      </c>
      <c r="T269">
        <f t="shared" si="27"/>
        <v>13.57786068421276</v>
      </c>
      <c r="U269">
        <f t="shared" si="28"/>
        <v>3.6747185299701033</v>
      </c>
      <c r="V269" s="2">
        <f t="shared" si="29"/>
        <v>1.7543859649122806E-2</v>
      </c>
      <c r="W269" s="2">
        <v>8.3299999999999999E-2</v>
      </c>
      <c r="X269" s="2">
        <v>1.7384999999999999</v>
      </c>
      <c r="Y269" s="2">
        <v>7.9100000000000004E-2</v>
      </c>
      <c r="Z269" s="2">
        <v>0.1721</v>
      </c>
      <c r="AA269" s="2">
        <v>1</v>
      </c>
    </row>
    <row r="270" spans="1:27">
      <c r="A270" t="s">
        <v>559</v>
      </c>
      <c r="B270" t="s">
        <v>231</v>
      </c>
      <c r="C270" t="s">
        <v>819</v>
      </c>
      <c r="D270" t="s">
        <v>848</v>
      </c>
      <c r="E270" t="b">
        <v>0</v>
      </c>
      <c r="F270" s="3">
        <v>120000000</v>
      </c>
      <c r="G270" s="5">
        <v>34.799999999999997</v>
      </c>
      <c r="H270" s="3">
        <f t="shared" si="24"/>
        <v>4175999999.9999995</v>
      </c>
      <c r="I270" s="3">
        <v>727928035</v>
      </c>
      <c r="J270" s="3">
        <v>292431400</v>
      </c>
      <c r="K270" s="3">
        <v>-258540540</v>
      </c>
      <c r="L270" s="2">
        <v>1.0268815253875063</v>
      </c>
      <c r="M270" s="3">
        <v>307740868</v>
      </c>
      <c r="N270" s="3">
        <v>1698875399</v>
      </c>
      <c r="O270" s="3">
        <v>4088694</v>
      </c>
      <c r="P270" s="5">
        <v>1.4946207953446526</v>
      </c>
      <c r="Q270" s="5">
        <v>22.291296378197615</v>
      </c>
      <c r="R270" s="5">
        <f t="shared" si="25"/>
        <v>14.28027222794816</v>
      </c>
      <c r="S270" s="5">
        <f t="shared" si="26"/>
        <v>5.7368308393287801</v>
      </c>
      <c r="T270">
        <f t="shared" si="27"/>
        <v>13.569858391378812</v>
      </c>
      <c r="U270">
        <f t="shared" si="28"/>
        <v>2.458096692940575</v>
      </c>
      <c r="V270" s="2">
        <f t="shared" si="29"/>
        <v>6.1911048850574718E-2</v>
      </c>
      <c r="W270" s="2">
        <v>-0.1124</v>
      </c>
      <c r="X270" s="2">
        <v>-0.1089</v>
      </c>
      <c r="Y270" s="2">
        <v>-0.1118</v>
      </c>
      <c r="Z270" s="2">
        <v>-0.1237</v>
      </c>
      <c r="AA270" s="2">
        <v>-0.1376</v>
      </c>
    </row>
    <row r="271" spans="1:27">
      <c r="A271" t="s">
        <v>560</v>
      </c>
      <c r="B271" t="s">
        <v>561</v>
      </c>
      <c r="C271" t="s">
        <v>819</v>
      </c>
      <c r="D271" t="s">
        <v>830</v>
      </c>
      <c r="E271" t="b">
        <v>1</v>
      </c>
      <c r="F271" s="3">
        <v>181650000</v>
      </c>
      <c r="G271" s="5">
        <v>2.21</v>
      </c>
      <c r="H271" s="3">
        <f t="shared" si="24"/>
        <v>401446500</v>
      </c>
      <c r="I271" s="3">
        <v>370108596</v>
      </c>
      <c r="J271" s="3">
        <v>4244846</v>
      </c>
      <c r="K271" s="3">
        <v>0</v>
      </c>
      <c r="L271" s="2">
        <v>0</v>
      </c>
      <c r="M271" s="3">
        <v>-9933118</v>
      </c>
      <c r="N271" s="3">
        <v>242439390</v>
      </c>
      <c r="O271" s="3">
        <v>91156636</v>
      </c>
      <c r="P271" s="5">
        <v>6.0472594198105876</v>
      </c>
      <c r="Q271" s="5">
        <v>0.70560417279416265</v>
      </c>
      <c r="R271" s="5">
        <f t="shared" si="25"/>
        <v>94.572688856085705</v>
      </c>
      <c r="S271" s="5">
        <f t="shared" si="26"/>
        <v>1.0846721863223086</v>
      </c>
      <c r="T271">
        <f t="shared" si="27"/>
        <v>-40.414953290598177</v>
      </c>
      <c r="U271">
        <f t="shared" si="28"/>
        <v>1.6558633479485325</v>
      </c>
      <c r="V271" s="2">
        <f t="shared" si="29"/>
        <v>0</v>
      </c>
      <c r="W271" s="2">
        <v>-0.9133</v>
      </c>
      <c r="X271" s="2">
        <v>-0.37859999999999999</v>
      </c>
      <c r="Y271" s="2">
        <v>-0.9143</v>
      </c>
      <c r="Z271" s="2">
        <v>-0.65769999999999995</v>
      </c>
      <c r="AA271" s="2">
        <v>0</v>
      </c>
    </row>
    <row r="272" spans="1:27">
      <c r="A272" t="s">
        <v>562</v>
      </c>
      <c r="B272" t="s">
        <v>563</v>
      </c>
      <c r="C272" t="s">
        <v>819</v>
      </c>
      <c r="D272" t="s">
        <v>848</v>
      </c>
      <c r="E272" t="b">
        <v>1</v>
      </c>
      <c r="F272" s="3">
        <v>2900000</v>
      </c>
      <c r="G272" s="5">
        <v>46</v>
      </c>
      <c r="H272" s="3">
        <f t="shared" si="24"/>
        <v>133400000</v>
      </c>
      <c r="I272" s="3">
        <v>41492111</v>
      </c>
      <c r="J272" s="3">
        <v>477248</v>
      </c>
      <c r="K272" s="3">
        <v>0</v>
      </c>
      <c r="L272" s="2">
        <v>0</v>
      </c>
      <c r="M272" s="3">
        <v>1869196</v>
      </c>
      <c r="N272" s="3">
        <v>51602094</v>
      </c>
      <c r="O272" s="3">
        <v>29395689</v>
      </c>
      <c r="P272" s="5">
        <v>-5.2760675636150918</v>
      </c>
      <c r="Q272" s="5">
        <v>0</v>
      </c>
      <c r="R272" s="5">
        <f t="shared" si="25"/>
        <v>279.51924366367172</v>
      </c>
      <c r="S272" s="5">
        <f t="shared" si="26"/>
        <v>3.2150690043222916</v>
      </c>
      <c r="T272">
        <f t="shared" si="27"/>
        <v>71.367582639808774</v>
      </c>
      <c r="U272">
        <f t="shared" si="28"/>
        <v>2.585166408169405</v>
      </c>
      <c r="V272" s="2">
        <f t="shared" si="29"/>
        <v>0</v>
      </c>
      <c r="W272" s="2">
        <v>-1.0315000000000001</v>
      </c>
      <c r="X272" s="2">
        <v>1.4E-3</v>
      </c>
      <c r="Y272" s="2">
        <v>-1.0318000000000001</v>
      </c>
      <c r="Z272" s="2">
        <v>0.2351</v>
      </c>
      <c r="AA272" s="2">
        <v>0</v>
      </c>
    </row>
    <row r="273" spans="1:27">
      <c r="A273" t="s">
        <v>564</v>
      </c>
      <c r="B273" t="s">
        <v>565</v>
      </c>
      <c r="C273" t="s">
        <v>839</v>
      </c>
      <c r="D273" t="s">
        <v>840</v>
      </c>
      <c r="E273" t="b">
        <v>1</v>
      </c>
      <c r="F273" s="3">
        <v>11300000</v>
      </c>
      <c r="G273" s="5">
        <v>13.94</v>
      </c>
      <c r="H273" s="3">
        <f t="shared" si="24"/>
        <v>157522000</v>
      </c>
      <c r="I273" s="3">
        <v>35606913</v>
      </c>
      <c r="J273" s="3">
        <v>3231378</v>
      </c>
      <c r="K273" s="3">
        <v>-2033999</v>
      </c>
      <c r="L273" s="2">
        <v>0.62945251220996123</v>
      </c>
      <c r="M273" s="3">
        <v>1958670</v>
      </c>
      <c r="N273" s="3">
        <v>14990300</v>
      </c>
      <c r="O273" s="3">
        <v>3925615</v>
      </c>
      <c r="P273" s="5">
        <v>1.3243398561419133</v>
      </c>
      <c r="Q273" s="5">
        <v>2.9215329151224521</v>
      </c>
      <c r="R273" s="5">
        <f t="shared" si="25"/>
        <v>48.747624078643845</v>
      </c>
      <c r="S273" s="5">
        <f t="shared" si="26"/>
        <v>4.4239162209877616</v>
      </c>
      <c r="T273">
        <f t="shared" si="27"/>
        <v>80.422940056262675</v>
      </c>
      <c r="U273">
        <f t="shared" si="28"/>
        <v>10.508262009432766</v>
      </c>
      <c r="V273" s="2">
        <f t="shared" si="29"/>
        <v>1.291247571767753E-2</v>
      </c>
      <c r="W273" s="2">
        <v>0.64290000000000003</v>
      </c>
      <c r="X273" s="2">
        <v>8.0299999999999996E-2</v>
      </c>
      <c r="Y273" s="2">
        <v>0.65459999999999996</v>
      </c>
      <c r="Z273" s="2">
        <v>0.2056</v>
      </c>
      <c r="AA273" s="2">
        <v>0.49990000000000001</v>
      </c>
    </row>
    <row r="274" spans="1:27">
      <c r="A274" t="s">
        <v>566</v>
      </c>
      <c r="B274" t="s">
        <v>567</v>
      </c>
      <c r="C274" t="s">
        <v>843</v>
      </c>
      <c r="D274" t="s">
        <v>844</v>
      </c>
      <c r="E274" t="b">
        <v>1</v>
      </c>
      <c r="F274" s="3">
        <v>5000000</v>
      </c>
      <c r="G274" s="5">
        <v>54.5</v>
      </c>
      <c r="H274" s="3">
        <f t="shared" si="24"/>
        <v>272500000</v>
      </c>
      <c r="I274" s="3">
        <v>121530063</v>
      </c>
      <c r="J274" s="3">
        <v>4469700</v>
      </c>
      <c r="K274" s="3">
        <v>0</v>
      </c>
      <c r="L274" s="2">
        <v>0</v>
      </c>
      <c r="M274" s="3">
        <v>-2081652</v>
      </c>
      <c r="N274" s="3">
        <v>57089943</v>
      </c>
      <c r="O274" s="3">
        <v>6140000</v>
      </c>
      <c r="P274" s="5">
        <v>-0.32048060816905038</v>
      </c>
      <c r="Q274" s="5">
        <v>15.154434177083576</v>
      </c>
      <c r="R274" s="5">
        <f t="shared" si="25"/>
        <v>60.966060361992973</v>
      </c>
      <c r="S274" s="5">
        <f t="shared" si="26"/>
        <v>2.2422435508817271</v>
      </c>
      <c r="T274">
        <f t="shared" si="27"/>
        <v>-130.90564609262259</v>
      </c>
      <c r="U274">
        <f t="shared" si="28"/>
        <v>4.7731699434346959</v>
      </c>
      <c r="V274" s="2">
        <f t="shared" si="29"/>
        <v>0</v>
      </c>
      <c r="W274" s="2">
        <v>0.13639999999999999</v>
      </c>
      <c r="X274" s="2">
        <v>1.6299999999999999E-2</v>
      </c>
      <c r="Y274" s="2">
        <v>0</v>
      </c>
      <c r="Z274" s="2">
        <v>0.18579999999999999</v>
      </c>
      <c r="AA274" s="2">
        <v>0</v>
      </c>
    </row>
    <row r="275" spans="1:27">
      <c r="A275" t="s">
        <v>568</v>
      </c>
      <c r="B275" t="s">
        <v>569</v>
      </c>
      <c r="C275" t="s">
        <v>819</v>
      </c>
      <c r="D275" t="s">
        <v>821</v>
      </c>
      <c r="E275" t="b">
        <v>1</v>
      </c>
      <c r="F275" s="3">
        <v>50000000</v>
      </c>
      <c r="G275" s="5">
        <v>14.4</v>
      </c>
      <c r="H275" s="3">
        <f t="shared" si="24"/>
        <v>720000000</v>
      </c>
      <c r="I275" s="3">
        <v>154743804</v>
      </c>
      <c r="J275" s="3">
        <v>20726400</v>
      </c>
      <c r="K275" s="3">
        <v>-37500000</v>
      </c>
      <c r="L275" s="2">
        <v>1.809286706808708</v>
      </c>
      <c r="M275" s="3">
        <v>31611635</v>
      </c>
      <c r="N275" s="3">
        <v>74828890</v>
      </c>
      <c r="O275" s="3">
        <v>26492133</v>
      </c>
      <c r="P275" s="5">
        <v>1.0356145039969586</v>
      </c>
      <c r="Q275" s="5">
        <v>3.7360944248324346</v>
      </c>
      <c r="R275" s="5">
        <f t="shared" si="25"/>
        <v>34.73830477072719</v>
      </c>
      <c r="S275" s="5">
        <f t="shared" si="26"/>
        <v>4.6528518841374744</v>
      </c>
      <c r="T275">
        <f t="shared" si="27"/>
        <v>22.77642393378261</v>
      </c>
      <c r="U275">
        <f t="shared" si="28"/>
        <v>9.621952163128439</v>
      </c>
      <c r="V275" s="2">
        <f t="shared" si="29"/>
        <v>5.2083333333333336E-2</v>
      </c>
      <c r="W275" s="2">
        <v>1.1786000000000001</v>
      </c>
      <c r="X275" s="2">
        <v>4.24E-2</v>
      </c>
      <c r="Y275" s="2">
        <v>1.1796</v>
      </c>
      <c r="Z275" s="2">
        <v>0.43580000000000002</v>
      </c>
      <c r="AA275" s="2">
        <v>1.5</v>
      </c>
    </row>
    <row r="276" spans="1:27">
      <c r="A276" t="s">
        <v>570</v>
      </c>
      <c r="B276" t="s">
        <v>571</v>
      </c>
      <c r="C276" t="s">
        <v>841</v>
      </c>
      <c r="D276" t="s">
        <v>864</v>
      </c>
      <c r="E276" t="b">
        <v>1</v>
      </c>
      <c r="F276" s="3">
        <v>77000000</v>
      </c>
      <c r="G276" s="5">
        <v>6.84</v>
      </c>
      <c r="H276" s="3">
        <f t="shared" si="24"/>
        <v>526680000</v>
      </c>
      <c r="I276" s="3">
        <v>106349379</v>
      </c>
      <c r="J276" s="3">
        <v>11078908</v>
      </c>
      <c r="K276" s="3">
        <v>-14630000</v>
      </c>
      <c r="L276" s="2">
        <v>1.3205272577405642</v>
      </c>
      <c r="M276" s="3">
        <v>6615980</v>
      </c>
      <c r="N276" s="3">
        <v>88052965</v>
      </c>
      <c r="O276" s="3">
        <v>7611326</v>
      </c>
      <c r="P276" s="5">
        <v>1.1071837585437121</v>
      </c>
      <c r="Q276" s="5">
        <v>1.9240706024230088</v>
      </c>
      <c r="R276" s="5">
        <f t="shared" si="25"/>
        <v>47.538981278660316</v>
      </c>
      <c r="S276" s="5">
        <f t="shared" si="26"/>
        <v>4.9523561392869064</v>
      </c>
      <c r="T276">
        <f t="shared" si="27"/>
        <v>79.607253951795499</v>
      </c>
      <c r="U276">
        <f t="shared" si="28"/>
        <v>5.9813999449081585</v>
      </c>
      <c r="V276" s="2">
        <f t="shared" si="29"/>
        <v>2.7777777777777776E-2</v>
      </c>
      <c r="W276" s="2">
        <v>0</v>
      </c>
      <c r="X276" s="2">
        <v>0.23530000000000001</v>
      </c>
      <c r="Y276" s="2">
        <v>3.5999999999999999E-3</v>
      </c>
      <c r="Z276" s="2">
        <v>0.26300000000000001</v>
      </c>
      <c r="AA276" s="2">
        <v>-0.5</v>
      </c>
    </row>
    <row r="277" spans="1:27">
      <c r="A277" t="s">
        <v>572</v>
      </c>
      <c r="B277" t="s">
        <v>383</v>
      </c>
      <c r="C277" t="s">
        <v>871</v>
      </c>
      <c r="D277" t="s">
        <v>872</v>
      </c>
      <c r="E277" t="b">
        <v>0</v>
      </c>
      <c r="F277" s="3">
        <v>199968000</v>
      </c>
      <c r="G277" s="5">
        <v>8.25</v>
      </c>
      <c r="H277" s="3">
        <f t="shared" si="24"/>
        <v>1649736000</v>
      </c>
      <c r="I277" s="3">
        <v>53783699</v>
      </c>
      <c r="J277" s="3">
        <v>21373117</v>
      </c>
      <c r="K277" s="3">
        <v>-11237504</v>
      </c>
      <c r="L277" s="2">
        <v>0.52577749890200853</v>
      </c>
      <c r="M277" s="3">
        <v>57300505</v>
      </c>
      <c r="N277" s="3">
        <v>560468660</v>
      </c>
      <c r="O277" s="3">
        <v>57912925</v>
      </c>
      <c r="P277" s="5">
        <v>1.6441116550225343</v>
      </c>
      <c r="Q277" s="5">
        <v>2.1788775500163453</v>
      </c>
      <c r="R277" s="5">
        <f t="shared" si="25"/>
        <v>77.187431295117136</v>
      </c>
      <c r="S277" s="5">
        <f t="shared" si="26"/>
        <v>30.673531770286012</v>
      </c>
      <c r="T277">
        <f t="shared" si="27"/>
        <v>28.79095044624825</v>
      </c>
      <c r="U277">
        <f t="shared" si="28"/>
        <v>2.9434937539594097</v>
      </c>
      <c r="V277" s="2">
        <f t="shared" si="29"/>
        <v>6.8116983565855386E-3</v>
      </c>
      <c r="W277" s="2">
        <v>-0.26319999999999999</v>
      </c>
      <c r="X277" s="2">
        <v>0.10970000000000001</v>
      </c>
      <c r="Y277" s="2">
        <v>1.95E-2</v>
      </c>
      <c r="Z277" s="2">
        <v>9.6000000000000002E-2</v>
      </c>
      <c r="AA277" s="2">
        <v>-0.66669999999999996</v>
      </c>
    </row>
    <row r="278" spans="1:27">
      <c r="A278" t="s">
        <v>573</v>
      </c>
      <c r="B278" t="s">
        <v>445</v>
      </c>
      <c r="C278" t="s">
        <v>817</v>
      </c>
      <c r="D278" t="s">
        <v>896</v>
      </c>
      <c r="E278" t="b">
        <v>0</v>
      </c>
      <c r="F278" s="3">
        <v>35000000</v>
      </c>
      <c r="G278" s="5">
        <v>20.48</v>
      </c>
      <c r="H278" s="3">
        <f t="shared" si="24"/>
        <v>716800000</v>
      </c>
      <c r="I278" s="3">
        <v>372227133</v>
      </c>
      <c r="J278" s="3">
        <v>18640612</v>
      </c>
      <c r="K278" s="3">
        <v>-4900000</v>
      </c>
      <c r="L278" s="2">
        <v>0.26286690587197459</v>
      </c>
      <c r="M278" s="3">
        <v>28045956</v>
      </c>
      <c r="N278" s="3">
        <v>70385927</v>
      </c>
      <c r="O278" s="3">
        <v>37830808</v>
      </c>
      <c r="P278" s="5">
        <v>2.3159949589727349</v>
      </c>
      <c r="Q278" s="5">
        <v>4.9070912328167839</v>
      </c>
      <c r="R278" s="5">
        <f t="shared" si="25"/>
        <v>38.453673087557426</v>
      </c>
      <c r="S278" s="5">
        <f t="shared" si="26"/>
        <v>1.925705937186476</v>
      </c>
      <c r="T278">
        <f t="shared" si="27"/>
        <v>25.558051934474975</v>
      </c>
      <c r="U278">
        <f t="shared" si="28"/>
        <v>10.18385394000707</v>
      </c>
      <c r="V278" s="2">
        <f t="shared" si="29"/>
        <v>6.8359375E-3</v>
      </c>
      <c r="W278" s="2">
        <v>3.5396000000000001</v>
      </c>
      <c r="X278" s="2">
        <v>0.12230000000000001</v>
      </c>
      <c r="Y278" s="2">
        <v>3.5552000000000001</v>
      </c>
      <c r="Z278" s="2">
        <v>0.2215</v>
      </c>
      <c r="AA278" s="2">
        <v>0</v>
      </c>
    </row>
    <row r="279" spans="1:27">
      <c r="A279" t="s">
        <v>574</v>
      </c>
      <c r="B279" t="s">
        <v>575</v>
      </c>
      <c r="C279" t="s">
        <v>871</v>
      </c>
      <c r="D279" t="s">
        <v>884</v>
      </c>
      <c r="E279" t="b">
        <v>1</v>
      </c>
      <c r="F279" s="3">
        <v>37395659</v>
      </c>
      <c r="G279" s="5">
        <v>28</v>
      </c>
      <c r="H279" s="3">
        <f t="shared" si="24"/>
        <v>1047078452</v>
      </c>
      <c r="I279" s="3">
        <v>110900298</v>
      </c>
      <c r="J279" s="3">
        <v>54788118</v>
      </c>
      <c r="K279" s="3">
        <v>-20000000</v>
      </c>
      <c r="L279" s="2">
        <v>0.2866157659995513</v>
      </c>
      <c r="M279" s="3">
        <v>41048376</v>
      </c>
      <c r="N279" s="3">
        <v>586023048</v>
      </c>
      <c r="O279" s="3">
        <v>170000000</v>
      </c>
      <c r="P279" s="5">
        <v>0.59273326997978437</v>
      </c>
      <c r="Q279" s="5">
        <v>23.861895549932527</v>
      </c>
      <c r="R279" s="5">
        <f t="shared" si="25"/>
        <v>19.111414850935379</v>
      </c>
      <c r="S279" s="5">
        <f t="shared" si="26"/>
        <v>9.4416198232397903</v>
      </c>
      <c r="T279">
        <f t="shared" si="27"/>
        <v>25.508401404235823</v>
      </c>
      <c r="U279">
        <f t="shared" si="28"/>
        <v>1.7867530220415495</v>
      </c>
      <c r="V279" s="2">
        <f t="shared" si="29"/>
        <v>1.9100765526975049E-2</v>
      </c>
      <c r="W279" s="2">
        <v>-1</v>
      </c>
      <c r="X279" s="2">
        <v>0.2828</v>
      </c>
      <c r="Y279" s="2">
        <v>0.26440000000000002</v>
      </c>
      <c r="Z279" s="2">
        <v>0.34720000000000001</v>
      </c>
      <c r="AA279" s="2">
        <v>0</v>
      </c>
    </row>
    <row r="280" spans="1:27">
      <c r="A280" t="s">
        <v>576</v>
      </c>
      <c r="B280" t="s">
        <v>577</v>
      </c>
      <c r="C280" t="s">
        <v>826</v>
      </c>
      <c r="D280" t="s">
        <v>827</v>
      </c>
      <c r="E280" t="b">
        <v>1</v>
      </c>
      <c r="F280" s="3">
        <v>2800000</v>
      </c>
      <c r="G280" s="5">
        <v>62.3</v>
      </c>
      <c r="H280" s="3">
        <f t="shared" si="24"/>
        <v>174440000</v>
      </c>
      <c r="I280" s="3">
        <v>247090057</v>
      </c>
      <c r="J280" s="3">
        <v>1883176</v>
      </c>
      <c r="K280" s="3">
        <v>0</v>
      </c>
      <c r="L280" s="2">
        <v>0</v>
      </c>
      <c r="M280" s="3">
        <v>-1383699</v>
      </c>
      <c r="N280" s="3">
        <v>38762736</v>
      </c>
      <c r="O280" s="3">
        <v>1363974</v>
      </c>
      <c r="P280" s="5">
        <v>-0.36211621886167372</v>
      </c>
      <c r="Q280" s="5">
        <v>14.473895389893334</v>
      </c>
      <c r="R280" s="5">
        <f t="shared" si="25"/>
        <v>92.630747205784274</v>
      </c>
      <c r="S280" s="5">
        <f t="shared" si="26"/>
        <v>0.7059774161612663</v>
      </c>
      <c r="T280">
        <f t="shared" si="27"/>
        <v>-126.06788036993595</v>
      </c>
      <c r="U280">
        <f t="shared" si="28"/>
        <v>4.5001983348131054</v>
      </c>
      <c r="V280" s="2">
        <f t="shared" si="29"/>
        <v>0</v>
      </c>
      <c r="W280" s="2">
        <v>-0.73950000000000005</v>
      </c>
      <c r="X280" s="2">
        <v>4.3400000000000001E-2</v>
      </c>
      <c r="Y280" s="2">
        <v>-0.73839999999999995</v>
      </c>
      <c r="Z280" s="2">
        <v>-0.28070000000000001</v>
      </c>
      <c r="AA280" s="2">
        <v>0</v>
      </c>
    </row>
    <row r="281" spans="1:27">
      <c r="A281" t="s">
        <v>578</v>
      </c>
      <c r="B281" t="s">
        <v>579</v>
      </c>
      <c r="C281" t="s">
        <v>819</v>
      </c>
      <c r="D281" t="s">
        <v>830</v>
      </c>
      <c r="E281" t="b">
        <v>1</v>
      </c>
      <c r="F281" s="3">
        <v>28000000</v>
      </c>
      <c r="G281" s="5">
        <v>35.65</v>
      </c>
      <c r="H281" s="3">
        <f t="shared" si="24"/>
        <v>998200000</v>
      </c>
      <c r="I281" s="3">
        <v>519752320</v>
      </c>
      <c r="J281" s="3">
        <v>8900608</v>
      </c>
      <c r="K281" s="3">
        <v>0</v>
      </c>
      <c r="L281" s="2">
        <v>0</v>
      </c>
      <c r="M281" s="3">
        <v>49620008</v>
      </c>
      <c r="N281" s="3">
        <v>333281213</v>
      </c>
      <c r="O281" s="3">
        <v>707447785</v>
      </c>
      <c r="P281" s="5">
        <v>5.8902778327053609</v>
      </c>
      <c r="Q281" s="5">
        <v>9.2267442208033117</v>
      </c>
      <c r="R281" s="5">
        <f t="shared" si="25"/>
        <v>112.14964191210308</v>
      </c>
      <c r="S281" s="5">
        <f t="shared" si="26"/>
        <v>1.9205301478981374</v>
      </c>
      <c r="T281">
        <f t="shared" si="27"/>
        <v>20.116885108120094</v>
      </c>
      <c r="U281">
        <f t="shared" si="28"/>
        <v>2.9950683118763135</v>
      </c>
      <c r="V281" s="2">
        <f t="shared" si="29"/>
        <v>0</v>
      </c>
      <c r="W281" s="2">
        <v>1.3793</v>
      </c>
      <c r="X281" s="2">
        <v>0.97499999999999998</v>
      </c>
      <c r="Y281" s="2">
        <v>1.3845000000000001</v>
      </c>
      <c r="Z281" s="2">
        <v>25.382999999999999</v>
      </c>
      <c r="AA281" s="2">
        <v>0</v>
      </c>
    </row>
    <row r="282" spans="1:27">
      <c r="A282" t="s">
        <v>580</v>
      </c>
      <c r="B282" t="s">
        <v>581</v>
      </c>
      <c r="C282" t="s">
        <v>823</v>
      </c>
      <c r="D282" t="s">
        <v>906</v>
      </c>
      <c r="E282" t="b">
        <v>1</v>
      </c>
      <c r="F282" s="3">
        <v>64000000</v>
      </c>
      <c r="G282" s="5">
        <v>3.4</v>
      </c>
      <c r="H282" s="3">
        <f t="shared" si="24"/>
        <v>217600000</v>
      </c>
      <c r="I282" s="3">
        <v>49615223</v>
      </c>
      <c r="J282" s="3">
        <v>3761209</v>
      </c>
      <c r="K282" s="3">
        <v>0</v>
      </c>
      <c r="L282" s="2">
        <v>0</v>
      </c>
      <c r="M282" s="3">
        <v>-7728909</v>
      </c>
      <c r="N282" s="3">
        <v>42462708</v>
      </c>
      <c r="O282" s="3">
        <v>9330431</v>
      </c>
      <c r="P282" s="5">
        <v>-1.6798874191483162</v>
      </c>
      <c r="Q282" s="5">
        <v>0.93665328803454795</v>
      </c>
      <c r="R282" s="5">
        <f t="shared" si="25"/>
        <v>57.85373798690793</v>
      </c>
      <c r="S282" s="5">
        <f t="shared" si="26"/>
        <v>4.3857507200965316</v>
      </c>
      <c r="T282">
        <f t="shared" si="27"/>
        <v>-28.154038299584069</v>
      </c>
      <c r="U282">
        <f t="shared" si="28"/>
        <v>5.1244965347005191</v>
      </c>
      <c r="V282" s="2">
        <f t="shared" si="29"/>
        <v>0</v>
      </c>
      <c r="W282" s="2">
        <v>-0.5958</v>
      </c>
      <c r="X282" s="2">
        <v>0.1321</v>
      </c>
      <c r="Y282" s="2">
        <v>-0.59450000000000003</v>
      </c>
      <c r="Z282" s="2">
        <v>-7.3999999999999996E-2</v>
      </c>
      <c r="AA282" s="2">
        <v>0</v>
      </c>
    </row>
    <row r="283" spans="1:27">
      <c r="A283" t="s">
        <v>582</v>
      </c>
      <c r="B283" t="s">
        <v>583</v>
      </c>
      <c r="C283" t="s">
        <v>819</v>
      </c>
      <c r="D283" t="s">
        <v>855</v>
      </c>
      <c r="E283" t="b">
        <v>1</v>
      </c>
      <c r="F283" s="3">
        <v>250000000</v>
      </c>
      <c r="G283" s="5">
        <v>3.08</v>
      </c>
      <c r="H283" s="3">
        <f t="shared" si="24"/>
        <v>770000000</v>
      </c>
      <c r="I283" s="3">
        <v>458469671</v>
      </c>
      <c r="J283" s="3">
        <v>40199530</v>
      </c>
      <c r="K283" s="3">
        <v>-25000000</v>
      </c>
      <c r="L283" s="2">
        <v>0.62189781820832235</v>
      </c>
      <c r="M283" s="3">
        <v>18439463</v>
      </c>
      <c r="N283" s="3">
        <v>359372980</v>
      </c>
      <c r="O283" s="3">
        <v>21977825</v>
      </c>
      <c r="P283" s="5">
        <v>1.0390008291141712</v>
      </c>
      <c r="Q283" s="5">
        <v>2.2805067569920627</v>
      </c>
      <c r="R283" s="5">
        <f t="shared" si="25"/>
        <v>19.15445280081633</v>
      </c>
      <c r="S283" s="5">
        <f t="shared" si="26"/>
        <v>1.6795004090903103</v>
      </c>
      <c r="T283">
        <f t="shared" si="27"/>
        <v>41.758265953840414</v>
      </c>
      <c r="U283">
        <f t="shared" si="28"/>
        <v>2.1426207390438758</v>
      </c>
      <c r="V283" s="2">
        <f t="shared" si="29"/>
        <v>3.2467532467532464E-2</v>
      </c>
      <c r="W283" s="2">
        <v>0</v>
      </c>
      <c r="X283" s="2">
        <v>0.1537</v>
      </c>
      <c r="Y283" s="2">
        <v>4.1000000000000002E-2</v>
      </c>
      <c r="Z283" s="2">
        <v>0.1027</v>
      </c>
      <c r="AA283" s="2">
        <v>-1</v>
      </c>
    </row>
    <row r="284" spans="1:27">
      <c r="A284" t="s">
        <v>584</v>
      </c>
      <c r="B284" t="s">
        <v>447</v>
      </c>
      <c r="C284" t="s">
        <v>817</v>
      </c>
      <c r="D284" t="s">
        <v>865</v>
      </c>
      <c r="E284" t="b">
        <v>0</v>
      </c>
      <c r="F284" s="3">
        <v>204766000</v>
      </c>
      <c r="G284" s="5">
        <v>37.6</v>
      </c>
      <c r="H284" s="3">
        <f t="shared" si="24"/>
        <v>7699201600</v>
      </c>
      <c r="I284" s="3">
        <v>2091402270</v>
      </c>
      <c r="J284" s="3">
        <v>173085554</v>
      </c>
      <c r="K284" s="3">
        <v>0</v>
      </c>
      <c r="L284" s="2">
        <v>0</v>
      </c>
      <c r="M284" s="3">
        <v>233524344</v>
      </c>
      <c r="N284" s="3">
        <v>1137395165</v>
      </c>
      <c r="O284" s="3">
        <v>85451736</v>
      </c>
      <c r="P284" s="5">
        <v>2.4697935863039122</v>
      </c>
      <c r="Q284" s="5">
        <v>10.024481830710346</v>
      </c>
      <c r="R284" s="5">
        <f t="shared" si="25"/>
        <v>44.482057699627546</v>
      </c>
      <c r="S284" s="5">
        <f t="shared" si="26"/>
        <v>3.6813585365382626</v>
      </c>
      <c r="T284">
        <f t="shared" si="27"/>
        <v>32.969588815117277</v>
      </c>
      <c r="U284">
        <f t="shared" si="28"/>
        <v>6.7691527420903004</v>
      </c>
      <c r="V284" s="2">
        <f t="shared" si="29"/>
        <v>0</v>
      </c>
      <c r="W284" s="2">
        <v>1.1033999999999999</v>
      </c>
      <c r="X284" s="2">
        <v>0.1137</v>
      </c>
      <c r="Y284" s="2">
        <v>1.1252</v>
      </c>
      <c r="Z284" s="2">
        <v>0.15179999999999999</v>
      </c>
      <c r="AA284" s="2">
        <v>0</v>
      </c>
    </row>
    <row r="285" spans="1:27">
      <c r="A285" t="s">
        <v>585</v>
      </c>
      <c r="B285" t="s">
        <v>586</v>
      </c>
      <c r="C285" t="s">
        <v>841</v>
      </c>
      <c r="D285" t="s">
        <v>907</v>
      </c>
      <c r="E285" t="b">
        <v>1</v>
      </c>
      <c r="F285" s="3">
        <v>7000000</v>
      </c>
      <c r="G285" s="5">
        <v>135.4</v>
      </c>
      <c r="H285" s="3">
        <f t="shared" si="24"/>
        <v>947800000</v>
      </c>
      <c r="I285" s="3">
        <v>157643850</v>
      </c>
      <c r="J285" s="3">
        <v>24861293</v>
      </c>
      <c r="K285" s="3">
        <v>-14000000</v>
      </c>
      <c r="L285" s="2">
        <v>0.56312437168895435</v>
      </c>
      <c r="M285" s="3">
        <v>-2617173</v>
      </c>
      <c r="N285" s="3">
        <v>139762339</v>
      </c>
      <c r="O285" s="3">
        <v>1848366</v>
      </c>
      <c r="P285" s="5">
        <v>-5.717834652812942E-2</v>
      </c>
      <c r="Q285" s="5">
        <v>39.943871424761838</v>
      </c>
      <c r="R285" s="5">
        <f t="shared" si="25"/>
        <v>38.123519963342211</v>
      </c>
      <c r="S285" s="5">
        <f t="shared" si="26"/>
        <v>6.012286556056579</v>
      </c>
      <c r="T285">
        <f t="shared" si="27"/>
        <v>-362.14648401156518</v>
      </c>
      <c r="U285">
        <f t="shared" si="28"/>
        <v>6.7815121497072255</v>
      </c>
      <c r="V285" s="2">
        <f t="shared" si="29"/>
        <v>1.4771048744460856E-2</v>
      </c>
      <c r="W285" s="2">
        <v>0.25719999999999998</v>
      </c>
      <c r="X285" s="2">
        <v>0.15609999999999999</v>
      </c>
      <c r="Y285" s="2">
        <v>0.25600000000000001</v>
      </c>
      <c r="Z285" s="2">
        <v>9.3799999999999994E-2</v>
      </c>
      <c r="AA285" s="2">
        <v>0.14199999999999999</v>
      </c>
    </row>
    <row r="286" spans="1:27">
      <c r="A286" t="s">
        <v>587</v>
      </c>
      <c r="B286" t="s">
        <v>588</v>
      </c>
      <c r="C286" t="s">
        <v>850</v>
      </c>
      <c r="D286" t="s">
        <v>908</v>
      </c>
      <c r="E286" t="b">
        <v>1</v>
      </c>
      <c r="F286" s="3">
        <v>157868516</v>
      </c>
      <c r="G286" s="5">
        <v>15.62</v>
      </c>
      <c r="H286" s="3">
        <f t="shared" si="24"/>
        <v>2465906219.9200001</v>
      </c>
      <c r="I286" s="3">
        <v>851835130</v>
      </c>
      <c r="J286" s="3">
        <v>91652013</v>
      </c>
      <c r="K286" s="3">
        <v>-47277218</v>
      </c>
      <c r="L286" s="2">
        <v>0.51583392936497752</v>
      </c>
      <c r="M286" s="3">
        <v>74963337</v>
      </c>
      <c r="N286" s="3">
        <v>359021885</v>
      </c>
      <c r="O286" s="3">
        <v>3974006</v>
      </c>
      <c r="P286" s="5">
        <v>1.1652680139744231</v>
      </c>
      <c r="Q286" s="5">
        <v>5.4600013350877603</v>
      </c>
      <c r="R286" s="5">
        <f t="shared" si="25"/>
        <v>26.905096126148372</v>
      </c>
      <c r="S286" s="5">
        <f t="shared" si="26"/>
        <v>2.8948163008022458</v>
      </c>
      <c r="T286">
        <f t="shared" si="27"/>
        <v>32.894829907585361</v>
      </c>
      <c r="U286">
        <f t="shared" si="28"/>
        <v>6.8684008494913895</v>
      </c>
      <c r="V286" s="2">
        <f t="shared" si="29"/>
        <v>1.9172350358698468E-2</v>
      </c>
      <c r="W286" s="2">
        <v>0.20930000000000001</v>
      </c>
      <c r="X286" s="2">
        <v>0.45450000000000002</v>
      </c>
      <c r="Y286" s="2">
        <v>0.20899999999999999</v>
      </c>
      <c r="Z286" s="2">
        <v>0.1236</v>
      </c>
      <c r="AA286" s="2">
        <v>0.1249</v>
      </c>
    </row>
    <row r="287" spans="1:27">
      <c r="A287" t="s">
        <v>589</v>
      </c>
      <c r="B287" t="s">
        <v>590</v>
      </c>
      <c r="C287" t="s">
        <v>823</v>
      </c>
      <c r="D287" t="s">
        <v>828</v>
      </c>
      <c r="E287" t="b">
        <v>0</v>
      </c>
      <c r="F287" s="3">
        <v>6250000</v>
      </c>
      <c r="G287" s="5">
        <v>193</v>
      </c>
      <c r="H287" s="3">
        <f t="shared" si="24"/>
        <v>1206250000</v>
      </c>
      <c r="I287" s="3">
        <v>121548124</v>
      </c>
      <c r="J287" s="3">
        <v>49425112</v>
      </c>
      <c r="K287" s="3">
        <v>-14843750</v>
      </c>
      <c r="L287" s="2">
        <v>0.30032810041988373</v>
      </c>
      <c r="M287" s="3">
        <v>21437972</v>
      </c>
      <c r="N287" s="3">
        <v>161619806</v>
      </c>
      <c r="O287" s="3">
        <v>35100085</v>
      </c>
      <c r="P287" s="5">
        <v>0.74167431973672027</v>
      </c>
      <c r="Q287" s="5">
        <v>67.831647182341996</v>
      </c>
      <c r="R287" s="5">
        <f t="shared" si="25"/>
        <v>24.405609844647394</v>
      </c>
      <c r="S287" s="5">
        <f t="shared" si="26"/>
        <v>9.9240527973924131</v>
      </c>
      <c r="T287">
        <f t="shared" si="27"/>
        <v>56.266982716462174</v>
      </c>
      <c r="U287">
        <f t="shared" si="28"/>
        <v>7.4635035757931796</v>
      </c>
      <c r="V287" s="2">
        <f t="shared" si="29"/>
        <v>1.2305699481865285E-2</v>
      </c>
      <c r="W287" s="2">
        <v>0.51419999999999999</v>
      </c>
      <c r="X287" s="2">
        <v>3.6999999999999998E-2</v>
      </c>
      <c r="Y287" s="2">
        <v>0.51500000000000001</v>
      </c>
      <c r="Z287" s="2">
        <v>-9.4999999999999998E-3</v>
      </c>
      <c r="AA287" s="2">
        <v>-8.3299999999999999E-2</v>
      </c>
    </row>
    <row r="288" spans="1:27">
      <c r="A288" t="s">
        <v>591</v>
      </c>
      <c r="B288" t="s">
        <v>592</v>
      </c>
      <c r="C288" t="s">
        <v>841</v>
      </c>
      <c r="D288" t="s">
        <v>864</v>
      </c>
      <c r="E288" t="b">
        <v>1</v>
      </c>
      <c r="F288" s="3">
        <v>19790000</v>
      </c>
      <c r="G288" s="5">
        <v>38.700000000000003</v>
      </c>
      <c r="H288" s="3">
        <f t="shared" si="24"/>
        <v>765873000</v>
      </c>
      <c r="I288" s="3">
        <v>1010539410</v>
      </c>
      <c r="J288" s="3">
        <v>59519890</v>
      </c>
      <c r="K288" s="3">
        <v>-552</v>
      </c>
      <c r="L288" s="2">
        <v>9.2742106882254004E-6</v>
      </c>
      <c r="M288" s="3">
        <v>19718454</v>
      </c>
      <c r="N288" s="3">
        <v>328851023</v>
      </c>
      <c r="O288" s="3">
        <v>532201965</v>
      </c>
      <c r="P288" s="5">
        <v>0.80857273512566707</v>
      </c>
      <c r="Q288" s="5">
        <v>30.794880514794933</v>
      </c>
      <c r="R288" s="5">
        <f t="shared" si="25"/>
        <v>12.867513700042121</v>
      </c>
      <c r="S288" s="5">
        <f t="shared" si="26"/>
        <v>0.75788533571392336</v>
      </c>
      <c r="T288">
        <f t="shared" si="27"/>
        <v>38.840418219399957</v>
      </c>
      <c r="U288">
        <f t="shared" si="28"/>
        <v>2.3289360422637335</v>
      </c>
      <c r="V288" s="2">
        <f t="shared" si="29"/>
        <v>7.2074612892738088E-7</v>
      </c>
      <c r="W288" s="2">
        <v>0.4884</v>
      </c>
      <c r="X288" s="2">
        <v>0.2555</v>
      </c>
      <c r="Y288" s="2">
        <v>0.86029999999999995</v>
      </c>
      <c r="Z288" s="2">
        <v>0.2324</v>
      </c>
      <c r="AA288" s="2">
        <v>-0.66700000000000004</v>
      </c>
    </row>
    <row r="289" spans="1:27">
      <c r="A289" t="s">
        <v>593</v>
      </c>
      <c r="B289" t="s">
        <v>594</v>
      </c>
      <c r="C289" t="s">
        <v>823</v>
      </c>
      <c r="D289" t="s">
        <v>828</v>
      </c>
      <c r="E289" t="b">
        <v>1</v>
      </c>
      <c r="F289" s="3">
        <v>32000000</v>
      </c>
      <c r="G289" s="5">
        <v>38.15</v>
      </c>
      <c r="H289" s="3">
        <f t="shared" si="24"/>
        <v>1220800000</v>
      </c>
      <c r="I289" s="3">
        <v>338944472</v>
      </c>
      <c r="J289" s="3">
        <v>29138601</v>
      </c>
      <c r="K289" s="3">
        <v>-64000000</v>
      </c>
      <c r="L289" s="2">
        <v>2.196399202556087</v>
      </c>
      <c r="M289" s="3">
        <v>13867364</v>
      </c>
      <c r="N289" s="3">
        <v>597068409</v>
      </c>
      <c r="O289" s="3">
        <v>74298665</v>
      </c>
      <c r="P289" s="5">
        <v>3.5061990546922202</v>
      </c>
      <c r="Q289" s="5">
        <v>19.183935371523287</v>
      </c>
      <c r="R289" s="5">
        <f t="shared" si="25"/>
        <v>41.896314788757358</v>
      </c>
      <c r="S289" s="5">
        <f t="shared" si="26"/>
        <v>3.6017699087890716</v>
      </c>
      <c r="T289">
        <f t="shared" si="27"/>
        <v>88.034034442306407</v>
      </c>
      <c r="U289">
        <f t="shared" si="28"/>
        <v>2.0446568292646012</v>
      </c>
      <c r="V289" s="2">
        <f t="shared" si="29"/>
        <v>5.242463958060288E-2</v>
      </c>
      <c r="W289" s="2">
        <v>-0.63239999999999996</v>
      </c>
      <c r="X289" s="2">
        <v>-0.2155</v>
      </c>
      <c r="Y289" s="2">
        <v>-0.61909999999999998</v>
      </c>
      <c r="Z289" s="2">
        <v>-0.41570000000000001</v>
      </c>
      <c r="AA289" s="2">
        <v>-1</v>
      </c>
    </row>
    <row r="290" spans="1:27">
      <c r="A290" t="s">
        <v>595</v>
      </c>
      <c r="B290" t="s">
        <v>596</v>
      </c>
      <c r="C290" t="s">
        <v>839</v>
      </c>
      <c r="D290" t="s">
        <v>858</v>
      </c>
      <c r="E290" t="b">
        <v>1</v>
      </c>
      <c r="F290" s="3">
        <v>93750000</v>
      </c>
      <c r="G290" s="5">
        <v>1.67</v>
      </c>
      <c r="H290" s="3">
        <f t="shared" si="24"/>
        <v>156562500</v>
      </c>
      <c r="I290" s="3">
        <v>75296272</v>
      </c>
      <c r="J290" s="3">
        <v>3366451</v>
      </c>
      <c r="K290" s="3">
        <v>0</v>
      </c>
      <c r="L290" s="2">
        <v>0</v>
      </c>
      <c r="M290" s="3">
        <v>2482642</v>
      </c>
      <c r="N290" s="3">
        <v>88763170</v>
      </c>
      <c r="O290" s="3">
        <v>86050478</v>
      </c>
      <c r="P290" s="5">
        <v>2.8072898750909712</v>
      </c>
      <c r="Q290" s="5">
        <v>17.492488718329557</v>
      </c>
      <c r="R290" s="5">
        <f t="shared" si="25"/>
        <v>46.506692062352904</v>
      </c>
      <c r="S290" s="5">
        <f t="shared" si="26"/>
        <v>2.0792862095483291</v>
      </c>
      <c r="T290">
        <f t="shared" si="27"/>
        <v>63.062858035914964</v>
      </c>
      <c r="U290">
        <f t="shared" si="28"/>
        <v>1.7638227656808561</v>
      </c>
      <c r="V290" s="2">
        <f t="shared" si="29"/>
        <v>0</v>
      </c>
      <c r="W290" s="2">
        <v>-0.2787</v>
      </c>
      <c r="X290" s="2">
        <v>3.9100000000000003E-2</v>
      </c>
      <c r="Y290" s="2">
        <v>-0.28499999999999998</v>
      </c>
      <c r="Z290" s="2">
        <v>0.27529999999999999</v>
      </c>
      <c r="AA290" s="2">
        <v>0</v>
      </c>
    </row>
    <row r="291" spans="1:27">
      <c r="A291" t="s">
        <v>597</v>
      </c>
      <c r="B291" t="s">
        <v>598</v>
      </c>
      <c r="C291" t="s">
        <v>817</v>
      </c>
      <c r="D291" t="s">
        <v>909</v>
      </c>
      <c r="E291" t="b">
        <v>0</v>
      </c>
      <c r="F291" s="3">
        <v>3000000</v>
      </c>
      <c r="G291" s="5">
        <v>66.2</v>
      </c>
      <c r="H291" s="3">
        <f t="shared" si="24"/>
        <v>198600000</v>
      </c>
      <c r="I291" s="3">
        <v>114989600</v>
      </c>
      <c r="J291" s="3">
        <v>4075666</v>
      </c>
      <c r="K291" s="3">
        <v>0</v>
      </c>
      <c r="L291" s="2">
        <v>0</v>
      </c>
      <c r="M291" s="3">
        <v>-1102763</v>
      </c>
      <c r="N291" s="3">
        <v>46855032</v>
      </c>
      <c r="O291" s="3">
        <v>13156469</v>
      </c>
      <c r="P291" s="5">
        <v>1.3683563295805714</v>
      </c>
      <c r="Q291" s="5">
        <v>21.849797530601517</v>
      </c>
      <c r="R291" s="5">
        <f t="shared" si="25"/>
        <v>48.728232391957533</v>
      </c>
      <c r="S291" s="5">
        <f t="shared" si="26"/>
        <v>1.7271127128018533</v>
      </c>
      <c r="T291">
        <f t="shared" si="27"/>
        <v>-180.09309343893474</v>
      </c>
      <c r="U291">
        <f t="shared" si="28"/>
        <v>4.2386055781586061</v>
      </c>
      <c r="V291" s="2">
        <f t="shared" si="29"/>
        <v>0</v>
      </c>
      <c r="W291" s="2">
        <v>-0.1348</v>
      </c>
      <c r="X291" s="2">
        <v>0.20230000000000001</v>
      </c>
      <c r="Y291" s="2">
        <v>-0.13159999999999999</v>
      </c>
      <c r="Z291" s="2">
        <v>2.8799999999999999E-2</v>
      </c>
      <c r="AA291" s="2">
        <v>0</v>
      </c>
    </row>
    <row r="292" spans="1:27">
      <c r="A292" t="s">
        <v>599</v>
      </c>
      <c r="B292" t="s">
        <v>600</v>
      </c>
      <c r="C292" t="s">
        <v>826</v>
      </c>
      <c r="D292" t="s">
        <v>897</v>
      </c>
      <c r="E292" t="b">
        <v>1</v>
      </c>
      <c r="F292" s="3">
        <v>60000000</v>
      </c>
      <c r="G292" s="5">
        <v>29.25</v>
      </c>
      <c r="H292" s="3">
        <f t="shared" si="24"/>
        <v>1755000000</v>
      </c>
      <c r="I292" s="3">
        <v>119061662</v>
      </c>
      <c r="J292" s="3">
        <v>14505335</v>
      </c>
      <c r="K292" s="3">
        <v>0</v>
      </c>
      <c r="L292" s="2">
        <v>0</v>
      </c>
      <c r="M292" s="3">
        <v>814898</v>
      </c>
      <c r="N292" s="3">
        <v>120753031</v>
      </c>
      <c r="O292" s="3">
        <v>27353586</v>
      </c>
      <c r="P292" s="5">
        <v>5.6195388295236411E-2</v>
      </c>
      <c r="Q292" s="5">
        <v>4.1267362726629937</v>
      </c>
      <c r="R292" s="5">
        <f t="shared" si="25"/>
        <v>120.98996679497579</v>
      </c>
      <c r="S292" s="5">
        <f t="shared" si="26"/>
        <v>14.740261226993455</v>
      </c>
      <c r="T292">
        <f t="shared" si="27"/>
        <v>2153.64376891341</v>
      </c>
      <c r="U292">
        <f t="shared" si="28"/>
        <v>14.533796671323307</v>
      </c>
      <c r="V292" s="2">
        <f t="shared" si="29"/>
        <v>0</v>
      </c>
      <c r="W292" s="2">
        <v>0.2051</v>
      </c>
      <c r="X292" s="2">
        <v>0.14319999999999999</v>
      </c>
      <c r="Y292" s="2">
        <v>0.21079999999999999</v>
      </c>
      <c r="Z292" s="2">
        <v>0.50290000000000001</v>
      </c>
      <c r="AA292" s="2">
        <v>0</v>
      </c>
    </row>
    <row r="293" spans="1:27">
      <c r="A293" t="s">
        <v>601</v>
      </c>
      <c r="B293" t="s">
        <v>602</v>
      </c>
      <c r="C293" t="s">
        <v>871</v>
      </c>
      <c r="D293" t="s">
        <v>884</v>
      </c>
      <c r="E293" t="b">
        <v>1</v>
      </c>
      <c r="F293" s="3">
        <v>500000000</v>
      </c>
      <c r="G293" s="5">
        <v>4.2300000000000004</v>
      </c>
      <c r="H293" s="3">
        <f t="shared" si="24"/>
        <v>2115000000.0000002</v>
      </c>
      <c r="I293" s="3">
        <v>1430651038</v>
      </c>
      <c r="J293" s="3">
        <v>68621702</v>
      </c>
      <c r="K293" s="3">
        <v>-29999442</v>
      </c>
      <c r="L293" s="2">
        <v>0.43717134850429679</v>
      </c>
      <c r="M293" s="3">
        <v>-522293080</v>
      </c>
      <c r="N293" s="3">
        <v>607712799</v>
      </c>
      <c r="O293" s="3">
        <v>1379653003</v>
      </c>
      <c r="P293" s="5">
        <v>-7.6687551410485266</v>
      </c>
      <c r="Q293" s="5">
        <v>1.93731265723739</v>
      </c>
      <c r="R293" s="5">
        <f t="shared" si="25"/>
        <v>30.821153343005108</v>
      </c>
      <c r="S293" s="5">
        <f t="shared" si="26"/>
        <v>1.4783479295948341</v>
      </c>
      <c r="T293">
        <f t="shared" si="27"/>
        <v>-4.0494505498713487</v>
      </c>
      <c r="U293">
        <f t="shared" si="28"/>
        <v>3.4802623928280969</v>
      </c>
      <c r="V293" s="2">
        <f t="shared" si="29"/>
        <v>1.4184133333333331E-2</v>
      </c>
      <c r="W293" s="2">
        <v>0.83330000000000004</v>
      </c>
      <c r="X293" s="2">
        <v>0.62970000000000004</v>
      </c>
      <c r="Y293" s="2">
        <v>0.81659999999999999</v>
      </c>
      <c r="Z293" s="2">
        <v>0.7843</v>
      </c>
      <c r="AA293" s="2">
        <v>-1</v>
      </c>
    </row>
    <row r="294" spans="1:27">
      <c r="A294" t="s">
        <v>603</v>
      </c>
      <c r="B294" t="s">
        <v>604</v>
      </c>
      <c r="C294" t="s">
        <v>839</v>
      </c>
      <c r="D294" t="s">
        <v>840</v>
      </c>
      <c r="E294" t="b">
        <v>1</v>
      </c>
      <c r="F294" s="3">
        <v>1410000</v>
      </c>
      <c r="G294" s="5">
        <v>83</v>
      </c>
      <c r="H294" s="3">
        <f t="shared" si="24"/>
        <v>117030000</v>
      </c>
      <c r="I294" s="3">
        <v>61578666</v>
      </c>
      <c r="J294" s="3">
        <v>6927752</v>
      </c>
      <c r="K294" s="3">
        <v>-1790700</v>
      </c>
      <c r="L294" s="2">
        <v>0.25848211656537362</v>
      </c>
      <c r="M294" s="3">
        <v>3592434</v>
      </c>
      <c r="N294" s="3">
        <v>34710871</v>
      </c>
      <c r="O294" s="3">
        <v>5481887</v>
      </c>
      <c r="P294" s="5">
        <v>1.1590244569955737</v>
      </c>
      <c r="Q294" s="5">
        <v>52.167625364493269</v>
      </c>
      <c r="R294" s="5">
        <f t="shared" si="25"/>
        <v>16.892925728288194</v>
      </c>
      <c r="S294" s="5">
        <f t="shared" si="26"/>
        <v>1.9004958632913549</v>
      </c>
      <c r="T294">
        <f t="shared" si="27"/>
        <v>32.576798905700144</v>
      </c>
      <c r="U294">
        <f t="shared" si="28"/>
        <v>3.3715662162438966</v>
      </c>
      <c r="V294" s="2">
        <f t="shared" si="29"/>
        <v>1.5301204819277109E-2</v>
      </c>
      <c r="W294" s="2">
        <v>0.58579999999999999</v>
      </c>
      <c r="X294" s="2">
        <v>7.1499999999999994E-2</v>
      </c>
      <c r="Y294" s="2">
        <v>0.5897</v>
      </c>
      <c r="Z294" s="2">
        <v>0.1454</v>
      </c>
      <c r="AA294" s="2">
        <v>-0.19950000000000001</v>
      </c>
    </row>
    <row r="295" spans="1:27">
      <c r="A295" t="s">
        <v>605</v>
      </c>
      <c r="B295" t="s">
        <v>606</v>
      </c>
      <c r="C295" t="s">
        <v>817</v>
      </c>
      <c r="D295" t="s">
        <v>825</v>
      </c>
      <c r="E295" t="b">
        <v>1</v>
      </c>
      <c r="F295" s="3">
        <v>6000000</v>
      </c>
      <c r="G295" s="5">
        <v>42.5</v>
      </c>
      <c r="H295" s="3">
        <f t="shared" si="24"/>
        <v>255000000</v>
      </c>
      <c r="I295" s="3">
        <v>301933958</v>
      </c>
      <c r="J295" s="3">
        <v>15959130</v>
      </c>
      <c r="K295" s="3">
        <v>-9000000</v>
      </c>
      <c r="L295" s="2">
        <v>1.5501744979759888</v>
      </c>
      <c r="M295" s="3">
        <v>19073160</v>
      </c>
      <c r="N295" s="3">
        <v>129692471</v>
      </c>
      <c r="O295" s="3">
        <v>185691560</v>
      </c>
      <c r="P295" s="5">
        <v>-2.9862378952901909</v>
      </c>
      <c r="Q295" s="5">
        <v>21.693414651866984</v>
      </c>
      <c r="R295" s="5">
        <f t="shared" si="25"/>
        <v>15.978314607375214</v>
      </c>
      <c r="S295" s="5">
        <f t="shared" si="26"/>
        <v>0.84455555012464012</v>
      </c>
      <c r="T295">
        <f t="shared" si="27"/>
        <v>13.36957273991305</v>
      </c>
      <c r="U295">
        <f t="shared" si="28"/>
        <v>1.9661896950055027</v>
      </c>
      <c r="V295" s="2">
        <f t="shared" si="29"/>
        <v>3.5294117647058823E-2</v>
      </c>
      <c r="W295" s="2">
        <v>-0.45040000000000002</v>
      </c>
      <c r="X295" s="2">
        <v>-6.7900000000000002E-2</v>
      </c>
      <c r="Y295" s="2">
        <v>-0.45019999999999999</v>
      </c>
      <c r="Z295" s="2">
        <v>-3.3999999999999998E-3</v>
      </c>
      <c r="AA295" s="2">
        <v>0</v>
      </c>
    </row>
    <row r="296" spans="1:27">
      <c r="A296" t="s">
        <v>607</v>
      </c>
      <c r="B296" t="s">
        <v>608</v>
      </c>
      <c r="C296" t="s">
        <v>826</v>
      </c>
      <c r="D296" t="s">
        <v>899</v>
      </c>
      <c r="E296" t="b">
        <v>0</v>
      </c>
      <c r="F296" s="3">
        <v>5000000</v>
      </c>
      <c r="G296" s="5">
        <v>63</v>
      </c>
      <c r="H296" s="3">
        <f t="shared" si="24"/>
        <v>315000000</v>
      </c>
      <c r="I296" s="3">
        <v>290085184</v>
      </c>
      <c r="J296" s="3">
        <v>15463420</v>
      </c>
      <c r="K296" s="3">
        <v>-211100</v>
      </c>
      <c r="L296" s="2">
        <v>1.3651572549927509E-2</v>
      </c>
      <c r="M296" s="3">
        <v>-8460248</v>
      </c>
      <c r="N296" s="3">
        <v>127318518</v>
      </c>
      <c r="O296" s="3">
        <v>23429060</v>
      </c>
      <c r="P296" s="5">
        <v>3.5548733721259593E-2</v>
      </c>
      <c r="Q296" s="5">
        <v>41.981129013667271</v>
      </c>
      <c r="R296" s="5">
        <f t="shared" si="25"/>
        <v>20.370655391886142</v>
      </c>
      <c r="S296" s="5">
        <f t="shared" si="26"/>
        <v>1.0858879300778077</v>
      </c>
      <c r="T296">
        <f t="shared" si="27"/>
        <v>-37.232951090795446</v>
      </c>
      <c r="U296">
        <f t="shared" si="28"/>
        <v>2.4741098541533448</v>
      </c>
      <c r="V296" s="2">
        <f t="shared" si="29"/>
        <v>6.7015873015873015E-4</v>
      </c>
      <c r="W296" s="2">
        <v>-0.4027</v>
      </c>
      <c r="X296" s="2">
        <v>6.9999999999999999E-4</v>
      </c>
      <c r="Y296" s="2">
        <v>-0.40339999999999998</v>
      </c>
      <c r="Z296" s="2">
        <v>-6.9999999999999999E-4</v>
      </c>
      <c r="AA296" s="2">
        <v>0</v>
      </c>
    </row>
    <row r="297" spans="1:27">
      <c r="A297" t="s">
        <v>609</v>
      </c>
      <c r="B297" t="s">
        <v>610</v>
      </c>
      <c r="C297" t="s">
        <v>850</v>
      </c>
      <c r="D297" t="s">
        <v>851</v>
      </c>
      <c r="E297" t="b">
        <v>1</v>
      </c>
      <c r="F297" s="3">
        <v>25000000</v>
      </c>
      <c r="G297" s="5">
        <v>9.9700000000000006</v>
      </c>
      <c r="H297" s="3">
        <f t="shared" si="24"/>
        <v>249250000.00000003</v>
      </c>
      <c r="I297" s="3">
        <v>169690704</v>
      </c>
      <c r="J297" s="3">
        <v>9374792</v>
      </c>
      <c r="K297" s="3">
        <v>0</v>
      </c>
      <c r="L297" s="2">
        <v>0</v>
      </c>
      <c r="M297" s="3">
        <v>-4186050</v>
      </c>
      <c r="N297" s="3">
        <v>60891935</v>
      </c>
      <c r="O297" s="3">
        <v>40100917</v>
      </c>
      <c r="P297" s="5">
        <v>1.3888558807491409</v>
      </c>
      <c r="Q297" s="5">
        <v>45.332738835956867</v>
      </c>
      <c r="R297" s="5">
        <f t="shared" si="25"/>
        <v>26.587256549265309</v>
      </c>
      <c r="S297" s="5">
        <f t="shared" si="26"/>
        <v>1.4688488769543913</v>
      </c>
      <c r="T297">
        <f t="shared" si="27"/>
        <v>-59.543005936383949</v>
      </c>
      <c r="U297">
        <f t="shared" si="28"/>
        <v>4.0933171199108722</v>
      </c>
      <c r="V297" s="2">
        <f t="shared" si="29"/>
        <v>0</v>
      </c>
      <c r="W297" s="2">
        <v>0.68459999999999999</v>
      </c>
      <c r="X297" s="2">
        <v>7.3400000000000007E-2</v>
      </c>
      <c r="Y297" s="2">
        <v>0.68420000000000003</v>
      </c>
      <c r="Z297" s="2">
        <v>0.35320000000000001</v>
      </c>
      <c r="AA297" s="2">
        <v>0</v>
      </c>
    </row>
    <row r="298" spans="1:27">
      <c r="A298" t="s">
        <v>611</v>
      </c>
      <c r="B298" t="s">
        <v>612</v>
      </c>
      <c r="C298" t="s">
        <v>823</v>
      </c>
      <c r="D298" t="s">
        <v>910</v>
      </c>
      <c r="E298" t="b">
        <v>1</v>
      </c>
      <c r="F298" s="3">
        <v>112160000</v>
      </c>
      <c r="G298" s="5">
        <v>7.33</v>
      </c>
      <c r="H298" s="3">
        <f t="shared" si="24"/>
        <v>822132800</v>
      </c>
      <c r="I298" s="3">
        <v>770806396</v>
      </c>
      <c r="J298" s="3">
        <v>24694960</v>
      </c>
      <c r="K298" s="3">
        <v>0</v>
      </c>
      <c r="L298" s="2">
        <v>0</v>
      </c>
      <c r="M298" s="3">
        <v>-52632998</v>
      </c>
      <c r="N298" s="3">
        <v>210958199</v>
      </c>
      <c r="O298" s="3">
        <v>103327280</v>
      </c>
      <c r="P298" s="5">
        <v>0.19356297803276459</v>
      </c>
      <c r="Q298" s="5">
        <v>5.8996617713085566</v>
      </c>
      <c r="R298" s="5">
        <f t="shared" si="25"/>
        <v>33.291521832795034</v>
      </c>
      <c r="S298" s="5">
        <f t="shared" si="26"/>
        <v>1.0665879321530696</v>
      </c>
      <c r="T298">
        <f t="shared" si="27"/>
        <v>-15.620102050808507</v>
      </c>
      <c r="U298">
        <f t="shared" si="28"/>
        <v>3.8971360387846317</v>
      </c>
      <c r="V298" s="2">
        <f t="shared" si="29"/>
        <v>0</v>
      </c>
      <c r="W298" s="2">
        <v>0.2424</v>
      </c>
      <c r="X298" s="2">
        <v>0.56179999999999997</v>
      </c>
      <c r="Y298" s="2">
        <v>0.31469999999999998</v>
      </c>
      <c r="Z298" s="2">
        <v>0.18479999999999999</v>
      </c>
      <c r="AA298" s="2">
        <v>0</v>
      </c>
    </row>
    <row r="299" spans="1:27">
      <c r="A299" t="s">
        <v>613</v>
      </c>
      <c r="B299" t="s">
        <v>614</v>
      </c>
      <c r="C299" t="s">
        <v>839</v>
      </c>
      <c r="D299" t="s">
        <v>888</v>
      </c>
      <c r="E299" t="b">
        <v>1</v>
      </c>
      <c r="F299" s="3">
        <v>90000000</v>
      </c>
      <c r="G299" s="5">
        <v>8.99</v>
      </c>
      <c r="H299" s="3">
        <f t="shared" si="24"/>
        <v>809100000</v>
      </c>
      <c r="I299" s="3">
        <v>105538895</v>
      </c>
      <c r="J299" s="3">
        <v>22157457</v>
      </c>
      <c r="K299" s="3">
        <v>-18000000</v>
      </c>
      <c r="L299" s="2">
        <v>0.81236759254457769</v>
      </c>
      <c r="M299" s="3">
        <v>-11948058</v>
      </c>
      <c r="N299" s="3">
        <v>111767697</v>
      </c>
      <c r="O299" s="3">
        <v>67801654</v>
      </c>
      <c r="P299" s="5">
        <v>1.0613324444226611</v>
      </c>
      <c r="Q299" s="5">
        <v>2.6228088255550812</v>
      </c>
      <c r="R299" s="5">
        <f t="shared" si="25"/>
        <v>36.515923284878767</v>
      </c>
      <c r="S299" s="5">
        <f t="shared" si="26"/>
        <v>7.6663679300413365</v>
      </c>
      <c r="T299">
        <f t="shared" si="27"/>
        <v>-67.718117873214211</v>
      </c>
      <c r="U299">
        <f t="shared" si="28"/>
        <v>7.2391220515172643</v>
      </c>
      <c r="V299" s="2">
        <f t="shared" si="29"/>
        <v>2.224694104560623E-2</v>
      </c>
      <c r="W299" s="2">
        <v>-0.1111</v>
      </c>
      <c r="X299" s="2">
        <v>0.47670000000000001</v>
      </c>
      <c r="Y299" s="2">
        <v>0.3422</v>
      </c>
      <c r="Z299" s="2">
        <v>0.45190000000000002</v>
      </c>
      <c r="AA299" s="2">
        <v>0.55559999999999998</v>
      </c>
    </row>
    <row r="300" spans="1:27">
      <c r="A300" t="s">
        <v>615</v>
      </c>
      <c r="B300" t="s">
        <v>616</v>
      </c>
      <c r="C300" t="s">
        <v>826</v>
      </c>
      <c r="D300" t="s">
        <v>911</v>
      </c>
      <c r="E300" t="b">
        <v>1</v>
      </c>
      <c r="F300" s="3">
        <v>120000000</v>
      </c>
      <c r="G300" s="5">
        <v>4.5</v>
      </c>
      <c r="H300" s="3">
        <f t="shared" si="24"/>
        <v>540000000</v>
      </c>
      <c r="I300" s="3">
        <v>210794930</v>
      </c>
      <c r="J300" s="3">
        <v>15015639</v>
      </c>
      <c r="K300" s="3">
        <v>-4662333</v>
      </c>
      <c r="L300" s="2">
        <v>0.24487733713918297</v>
      </c>
      <c r="M300" s="3">
        <v>38939329</v>
      </c>
      <c r="N300" s="3">
        <v>243942380</v>
      </c>
      <c r="O300" s="3">
        <v>57946833</v>
      </c>
      <c r="P300" s="5">
        <v>2.5683052615507065</v>
      </c>
      <c r="Q300" s="5">
        <v>2.6938835445931657</v>
      </c>
      <c r="R300" s="5">
        <f t="shared" si="25"/>
        <v>35.962505491774273</v>
      </c>
      <c r="S300" s="5">
        <f t="shared" si="26"/>
        <v>2.5617314420228228</v>
      </c>
      <c r="T300">
        <f t="shared" si="27"/>
        <v>13.867727407423995</v>
      </c>
      <c r="U300">
        <f t="shared" si="28"/>
        <v>2.2136374991504142</v>
      </c>
      <c r="V300" s="2">
        <f t="shared" si="29"/>
        <v>8.6339499999999996E-3</v>
      </c>
      <c r="W300" s="2">
        <v>-0.54239999999999999</v>
      </c>
      <c r="X300" s="2">
        <v>0.2203</v>
      </c>
      <c r="Y300" s="2">
        <v>-0.52929999999999999</v>
      </c>
      <c r="Z300" s="2">
        <v>4.24E-2</v>
      </c>
      <c r="AA300" s="2">
        <v>-0.62719999999999998</v>
      </c>
    </row>
    <row r="301" spans="1:27">
      <c r="A301" t="s">
        <v>617</v>
      </c>
      <c r="B301" t="s">
        <v>618</v>
      </c>
      <c r="C301" t="s">
        <v>823</v>
      </c>
      <c r="D301" t="s">
        <v>912</v>
      </c>
      <c r="E301" t="b">
        <v>1</v>
      </c>
      <c r="F301" s="3">
        <v>6000000</v>
      </c>
      <c r="G301" s="5">
        <v>80</v>
      </c>
      <c r="H301" s="3">
        <f t="shared" si="24"/>
        <v>480000000</v>
      </c>
      <c r="I301" s="3">
        <v>699506110</v>
      </c>
      <c r="J301" s="3">
        <v>49863040</v>
      </c>
      <c r="K301" s="3">
        <v>-32100000</v>
      </c>
      <c r="L301" s="2">
        <v>0.64376339669623028</v>
      </c>
      <c r="M301" s="3">
        <v>58738066</v>
      </c>
      <c r="N301" s="3">
        <v>105902510</v>
      </c>
      <c r="O301" s="3">
        <v>31435363</v>
      </c>
      <c r="P301" s="5">
        <v>1.185418130916515</v>
      </c>
      <c r="Q301" s="5">
        <v>57.427911557764311</v>
      </c>
      <c r="R301" s="5">
        <f t="shared" si="25"/>
        <v>9.6263685487286779</v>
      </c>
      <c r="S301" s="5">
        <f t="shared" si="26"/>
        <v>0.68619843792358015</v>
      </c>
      <c r="T301">
        <f t="shared" si="27"/>
        <v>8.1718727341141939</v>
      </c>
      <c r="U301">
        <f t="shared" si="28"/>
        <v>4.5324704768564974</v>
      </c>
      <c r="V301" s="2">
        <f t="shared" si="29"/>
        <v>6.6875000000000004E-2</v>
      </c>
      <c r="W301" s="2">
        <v>0.1447</v>
      </c>
      <c r="X301" s="2">
        <v>0.1588</v>
      </c>
      <c r="Y301" s="2">
        <v>0.2147</v>
      </c>
      <c r="Z301" s="2">
        <v>0.1661</v>
      </c>
      <c r="AA301" s="2">
        <v>1.6412</v>
      </c>
    </row>
    <row r="302" spans="1:27">
      <c r="A302" t="s">
        <v>619</v>
      </c>
      <c r="B302" t="s">
        <v>620</v>
      </c>
      <c r="C302" t="s">
        <v>841</v>
      </c>
      <c r="D302" t="s">
        <v>864</v>
      </c>
      <c r="E302" t="b">
        <v>1</v>
      </c>
      <c r="F302" s="3">
        <v>500000000</v>
      </c>
      <c r="G302" s="5">
        <v>8.1</v>
      </c>
      <c r="H302" s="3">
        <f t="shared" si="24"/>
        <v>4050000000</v>
      </c>
      <c r="I302" s="3">
        <v>38935484</v>
      </c>
      <c r="J302" s="3">
        <v>9035634</v>
      </c>
      <c r="K302" s="3">
        <v>0</v>
      </c>
      <c r="L302" s="2">
        <v>0</v>
      </c>
      <c r="M302" s="3">
        <v>10996126</v>
      </c>
      <c r="N302" s="3">
        <v>78799960</v>
      </c>
      <c r="O302" s="3">
        <v>2066184</v>
      </c>
      <c r="P302" s="5">
        <v>0.91644396417300245</v>
      </c>
      <c r="Q302" s="5">
        <v>0.3027031309326142</v>
      </c>
      <c r="R302" s="5">
        <f t="shared" si="25"/>
        <v>448.2253265238499</v>
      </c>
      <c r="S302" s="5">
        <f t="shared" si="26"/>
        <v>104.01822666439693</v>
      </c>
      <c r="T302">
        <f t="shared" si="27"/>
        <v>368.3115308063949</v>
      </c>
      <c r="U302">
        <f t="shared" si="28"/>
        <v>51.395965175616837</v>
      </c>
      <c r="V302" s="2">
        <f t="shared" si="29"/>
        <v>0</v>
      </c>
      <c r="W302" s="2">
        <v>1.6765000000000001</v>
      </c>
      <c r="X302" s="2">
        <v>0.49390000000000001</v>
      </c>
      <c r="Y302" s="2">
        <v>1.665</v>
      </c>
      <c r="Z302" s="2">
        <v>0.44059999999999999</v>
      </c>
      <c r="AA302" s="2">
        <v>0</v>
      </c>
    </row>
    <row r="303" spans="1:27">
      <c r="A303" t="s">
        <v>621</v>
      </c>
      <c r="B303" t="s">
        <v>622</v>
      </c>
      <c r="C303" t="s">
        <v>823</v>
      </c>
      <c r="D303" t="s">
        <v>835</v>
      </c>
      <c r="E303" t="b">
        <v>1</v>
      </c>
      <c r="F303" s="3">
        <v>50000000</v>
      </c>
      <c r="G303" s="5">
        <v>6.04</v>
      </c>
      <c r="H303" s="3">
        <f t="shared" si="24"/>
        <v>302000000</v>
      </c>
      <c r="I303" s="3">
        <v>108622944</v>
      </c>
      <c r="J303" s="3">
        <v>3346215</v>
      </c>
      <c r="K303" s="3">
        <v>0</v>
      </c>
      <c r="L303" s="2">
        <v>0</v>
      </c>
      <c r="M303" s="3">
        <v>-3573088</v>
      </c>
      <c r="N303" s="3">
        <v>45118709</v>
      </c>
      <c r="O303" s="3">
        <v>9994091</v>
      </c>
      <c r="P303" s="5">
        <v>-0.41064192347399142</v>
      </c>
      <c r="Q303" s="5">
        <v>1.2643043334320578</v>
      </c>
      <c r="R303" s="5">
        <f t="shared" si="25"/>
        <v>90.251224144294369</v>
      </c>
      <c r="S303" s="5">
        <f t="shared" si="26"/>
        <v>2.7802597580120825</v>
      </c>
      <c r="T303">
        <f t="shared" si="27"/>
        <v>-84.520728288807888</v>
      </c>
      <c r="U303">
        <f t="shared" si="28"/>
        <v>6.6934539283914347</v>
      </c>
      <c r="V303" s="2">
        <f t="shared" si="29"/>
        <v>0</v>
      </c>
      <c r="W303" s="2">
        <v>-0.4249</v>
      </c>
      <c r="X303" s="2">
        <v>0.45129999999999998</v>
      </c>
      <c r="Y303" s="2">
        <v>-0.4133</v>
      </c>
      <c r="Z303" s="2">
        <v>0.1231</v>
      </c>
      <c r="AA303" s="2">
        <v>-1</v>
      </c>
    </row>
    <row r="304" spans="1:27">
      <c r="A304" t="s">
        <v>623</v>
      </c>
      <c r="B304" t="s">
        <v>624</v>
      </c>
      <c r="C304" t="s">
        <v>841</v>
      </c>
      <c r="D304" t="s">
        <v>864</v>
      </c>
      <c r="E304" t="b">
        <v>1</v>
      </c>
      <c r="F304" s="3">
        <v>10500000</v>
      </c>
      <c r="G304" s="5">
        <v>78.400000000000006</v>
      </c>
      <c r="H304" s="3">
        <f t="shared" si="24"/>
        <v>823200000.00000012</v>
      </c>
      <c r="I304" s="3">
        <v>196784662</v>
      </c>
      <c r="J304" s="3">
        <v>37656710</v>
      </c>
      <c r="K304" s="3">
        <v>-2100000</v>
      </c>
      <c r="L304" s="2">
        <v>5.5766953618624673E-2</v>
      </c>
      <c r="M304" s="3">
        <v>-18497218</v>
      </c>
      <c r="N304" s="3">
        <v>193137824</v>
      </c>
      <c r="O304" s="3">
        <v>53610399</v>
      </c>
      <c r="P304" s="5">
        <v>0.81121074383775738</v>
      </c>
      <c r="Q304" s="5">
        <v>38.526205324731258</v>
      </c>
      <c r="R304" s="5">
        <f t="shared" si="25"/>
        <v>21.860645818500878</v>
      </c>
      <c r="S304" s="5">
        <f t="shared" si="26"/>
        <v>4.183252859412387</v>
      </c>
      <c r="T304">
        <f t="shared" si="27"/>
        <v>-44.503989735105037</v>
      </c>
      <c r="U304">
        <f t="shared" si="28"/>
        <v>4.2622412479908656</v>
      </c>
      <c r="V304" s="2">
        <f t="shared" si="29"/>
        <v>2.5510204081632651E-3</v>
      </c>
      <c r="W304" s="2">
        <v>0.94920000000000004</v>
      </c>
      <c r="X304" s="2">
        <v>0.40610000000000002</v>
      </c>
      <c r="Y304" s="2">
        <v>0.94569999999999999</v>
      </c>
      <c r="Z304" s="2">
        <v>0.42859999999999998</v>
      </c>
      <c r="AA304" s="2">
        <v>0</v>
      </c>
    </row>
    <row r="305" spans="1:27">
      <c r="A305" t="s">
        <v>625</v>
      </c>
      <c r="B305" t="s">
        <v>626</v>
      </c>
      <c r="C305" t="s">
        <v>823</v>
      </c>
      <c r="D305" t="s">
        <v>860</v>
      </c>
      <c r="E305" t="b">
        <v>1</v>
      </c>
      <c r="F305" s="3">
        <v>55000000</v>
      </c>
      <c r="G305" s="5">
        <v>5.8</v>
      </c>
      <c r="H305" s="3">
        <f t="shared" si="24"/>
        <v>319000000</v>
      </c>
      <c r="I305" s="3">
        <v>151194348</v>
      </c>
      <c r="J305" s="3">
        <v>8115133</v>
      </c>
      <c r="K305" s="3">
        <v>0</v>
      </c>
      <c r="L305" s="2">
        <v>0</v>
      </c>
      <c r="M305" s="3">
        <v>-22961456</v>
      </c>
      <c r="N305" s="3">
        <v>128021886</v>
      </c>
      <c r="O305" s="3">
        <v>2403232</v>
      </c>
      <c r="P305" s="5">
        <v>-4.1839975727679333</v>
      </c>
      <c r="Q305" s="5">
        <v>2.7847412863287726</v>
      </c>
      <c r="R305" s="5">
        <f t="shared" si="25"/>
        <v>39.309275645882821</v>
      </c>
      <c r="S305" s="5">
        <f t="shared" si="26"/>
        <v>2.1098672286347635</v>
      </c>
      <c r="T305">
        <f t="shared" si="27"/>
        <v>-13.892847213173241</v>
      </c>
      <c r="U305">
        <f t="shared" si="28"/>
        <v>2.4917614477262116</v>
      </c>
      <c r="V305" s="2">
        <f t="shared" si="29"/>
        <v>0</v>
      </c>
      <c r="W305" s="2">
        <v>7.8899999999999998E-2</v>
      </c>
      <c r="X305" s="2">
        <v>0.21460000000000001</v>
      </c>
      <c r="Y305" s="2">
        <v>8.5599999999999996E-2</v>
      </c>
      <c r="Z305" s="2">
        <v>0.13189999999999999</v>
      </c>
      <c r="AA305" s="2">
        <v>0</v>
      </c>
    </row>
    <row r="306" spans="1:27">
      <c r="A306" t="s">
        <v>627</v>
      </c>
      <c r="B306" t="s">
        <v>628</v>
      </c>
      <c r="C306" t="s">
        <v>819</v>
      </c>
      <c r="D306" t="s">
        <v>855</v>
      </c>
      <c r="E306" t="b">
        <v>1</v>
      </c>
      <c r="F306" s="3">
        <v>5000000</v>
      </c>
      <c r="G306" s="5">
        <v>48</v>
      </c>
      <c r="H306" s="3">
        <f t="shared" si="24"/>
        <v>240000000</v>
      </c>
      <c r="I306" s="3">
        <v>160602882</v>
      </c>
      <c r="J306" s="3">
        <v>11819830</v>
      </c>
      <c r="K306" s="3">
        <v>0</v>
      </c>
      <c r="L306" s="2">
        <v>0</v>
      </c>
      <c r="M306" s="3">
        <v>-34568250</v>
      </c>
      <c r="N306" s="3">
        <v>101291652</v>
      </c>
      <c r="O306" s="3">
        <v>74272772</v>
      </c>
      <c r="P306" s="5">
        <v>1.4797035997979666</v>
      </c>
      <c r="Q306" s="5">
        <v>32.825644568024615</v>
      </c>
      <c r="R306" s="5">
        <f t="shared" si="25"/>
        <v>20.304860560600279</v>
      </c>
      <c r="S306" s="5">
        <f t="shared" si="26"/>
        <v>1.4943691981816367</v>
      </c>
      <c r="T306">
        <f t="shared" si="27"/>
        <v>-6.942787095094487</v>
      </c>
      <c r="U306">
        <f t="shared" si="28"/>
        <v>2.3693956536516949</v>
      </c>
      <c r="V306" s="2">
        <f t="shared" si="29"/>
        <v>0</v>
      </c>
      <c r="W306" s="2">
        <v>0.4032</v>
      </c>
      <c r="X306" s="2">
        <v>1.34E-2</v>
      </c>
      <c r="Y306" s="2">
        <v>0.40089999999999998</v>
      </c>
      <c r="Z306" s="2">
        <v>0.30049999999999999</v>
      </c>
      <c r="AA306" s="2">
        <v>0</v>
      </c>
    </row>
    <row r="307" spans="1:27">
      <c r="A307" t="s">
        <v>629</v>
      </c>
      <c r="B307" t="s">
        <v>630</v>
      </c>
      <c r="C307" t="s">
        <v>839</v>
      </c>
      <c r="D307" t="s">
        <v>840</v>
      </c>
      <c r="E307" t="b">
        <v>1</v>
      </c>
      <c r="F307" s="3">
        <v>3400000</v>
      </c>
      <c r="G307" s="5">
        <v>44</v>
      </c>
      <c r="H307" s="3">
        <f t="shared" si="24"/>
        <v>149600000</v>
      </c>
      <c r="I307" s="3">
        <v>127296232</v>
      </c>
      <c r="J307" s="3">
        <v>5423457</v>
      </c>
      <c r="K307" s="3">
        <v>-2550000</v>
      </c>
      <c r="L307" s="2">
        <v>0</v>
      </c>
      <c r="M307" s="3">
        <v>5583859</v>
      </c>
      <c r="N307" s="3">
        <v>66153471</v>
      </c>
      <c r="O307" s="3">
        <v>0</v>
      </c>
      <c r="P307" s="5">
        <v>3.4874254357659384</v>
      </c>
      <c r="Q307" s="5">
        <v>29.712613900860696</v>
      </c>
      <c r="R307" s="5">
        <f t="shared" si="25"/>
        <v>27.583882383505575</v>
      </c>
      <c r="S307" s="5">
        <f t="shared" si="26"/>
        <v>1.1752115333625901</v>
      </c>
      <c r="T307">
        <f t="shared" si="27"/>
        <v>26.791507450313485</v>
      </c>
      <c r="U307">
        <f t="shared" si="28"/>
        <v>2.2614081731251865</v>
      </c>
      <c r="V307" s="2">
        <f t="shared" si="29"/>
        <v>1.7045454545454544E-2</v>
      </c>
      <c r="W307" s="2">
        <v>-0.59570000000000001</v>
      </c>
      <c r="X307" s="2">
        <v>0.13739999999999999</v>
      </c>
      <c r="Y307" s="2">
        <v>-0.59550000000000003</v>
      </c>
      <c r="Z307" s="2">
        <v>-5.2900000000000003E-2</v>
      </c>
      <c r="AA307" s="2">
        <v>-0.5</v>
      </c>
    </row>
    <row r="308" spans="1:27">
      <c r="A308" t="s">
        <v>631</v>
      </c>
      <c r="B308" t="s">
        <v>632</v>
      </c>
      <c r="C308" t="s">
        <v>826</v>
      </c>
      <c r="D308" t="s">
        <v>899</v>
      </c>
      <c r="E308" t="b">
        <v>1</v>
      </c>
      <c r="F308" s="3">
        <v>7550370</v>
      </c>
      <c r="G308" s="5">
        <v>84</v>
      </c>
      <c r="H308" s="3">
        <f t="shared" si="24"/>
        <v>634231080</v>
      </c>
      <c r="I308" s="3">
        <v>266073598</v>
      </c>
      <c r="J308" s="3">
        <v>36791424</v>
      </c>
      <c r="K308" s="3">
        <v>-10259500</v>
      </c>
      <c r="L308" s="2">
        <v>0.35443803787773026</v>
      </c>
      <c r="M308" s="3">
        <v>-1724876</v>
      </c>
      <c r="N308" s="3">
        <v>109115085</v>
      </c>
      <c r="O308" s="3">
        <v>517483</v>
      </c>
      <c r="P308" s="5">
        <v>0.43187646541766289</v>
      </c>
      <c r="Q308" s="5">
        <v>34.867149176869496</v>
      </c>
      <c r="R308" s="5">
        <f t="shared" si="25"/>
        <v>17.238557550803144</v>
      </c>
      <c r="S308" s="5">
        <f t="shared" si="26"/>
        <v>2.3836678451651561</v>
      </c>
      <c r="T308">
        <f t="shared" si="27"/>
        <v>-367.69662282969904</v>
      </c>
      <c r="U308">
        <f t="shared" si="28"/>
        <v>5.8124967780577723</v>
      </c>
      <c r="V308" s="2">
        <f t="shared" si="29"/>
        <v>1.6176280733514351E-2</v>
      </c>
      <c r="W308" s="2">
        <v>0.19170000000000001</v>
      </c>
      <c r="X308" s="2">
        <v>-6.4399999999999999E-2</v>
      </c>
      <c r="Y308" s="2">
        <v>0.19089999999999999</v>
      </c>
      <c r="Z308" s="2">
        <v>9.8199999999999996E-2</v>
      </c>
      <c r="AA308" s="2">
        <v>0</v>
      </c>
    </row>
    <row r="309" spans="1:27">
      <c r="A309" t="s">
        <v>633</v>
      </c>
      <c r="B309" t="s">
        <v>634</v>
      </c>
      <c r="C309" t="s">
        <v>817</v>
      </c>
      <c r="D309" t="s">
        <v>865</v>
      </c>
      <c r="E309" t="b">
        <v>1</v>
      </c>
      <c r="F309" s="3">
        <v>17500000</v>
      </c>
      <c r="G309" s="5">
        <v>14.4</v>
      </c>
      <c r="H309" s="3">
        <f t="shared" si="24"/>
        <v>252000000</v>
      </c>
      <c r="I309" s="3">
        <v>31422558</v>
      </c>
      <c r="J309" s="3">
        <v>3391382</v>
      </c>
      <c r="K309" s="3">
        <v>-3501312.5</v>
      </c>
      <c r="L309" s="2">
        <v>3.8701036922410981E-4</v>
      </c>
      <c r="M309" s="3">
        <v>8057670.9900000002</v>
      </c>
      <c r="N309" s="3">
        <v>19759530</v>
      </c>
      <c r="O309" s="3">
        <v>10289983</v>
      </c>
      <c r="P309" s="5">
        <v>1.2436955586674636</v>
      </c>
      <c r="Q309" s="5">
        <v>2.2188465326462099</v>
      </c>
      <c r="R309" s="5">
        <f t="shared" si="25"/>
        <v>74.305990891029083</v>
      </c>
      <c r="S309" s="5">
        <f t="shared" si="26"/>
        <v>8.0197162815325225</v>
      </c>
      <c r="T309">
        <f t="shared" si="27"/>
        <v>31.274545748113251</v>
      </c>
      <c r="U309">
        <f t="shared" si="28"/>
        <v>12.753339780855111</v>
      </c>
      <c r="V309" s="2">
        <f t="shared" si="29"/>
        <v>1.3894097222222223E-2</v>
      </c>
      <c r="W309" s="2">
        <v>-0.3871</v>
      </c>
      <c r="X309" s="2">
        <v>7.1599999999999997E-2</v>
      </c>
      <c r="Y309" s="2">
        <v>-0.36749999999999999</v>
      </c>
      <c r="Z309" s="2">
        <v>5.45E-2</v>
      </c>
      <c r="AA309" s="2">
        <v>-1</v>
      </c>
    </row>
    <row r="310" spans="1:27">
      <c r="A310" t="s">
        <v>635</v>
      </c>
      <c r="B310" t="s">
        <v>636</v>
      </c>
      <c r="C310" t="s">
        <v>819</v>
      </c>
      <c r="D310" t="s">
        <v>855</v>
      </c>
      <c r="E310" t="b">
        <v>1</v>
      </c>
      <c r="F310" s="3">
        <v>40000000</v>
      </c>
      <c r="G310" s="5">
        <v>7.5</v>
      </c>
      <c r="H310" s="3">
        <f t="shared" si="24"/>
        <v>300000000</v>
      </c>
      <c r="I310" s="3">
        <v>148490508</v>
      </c>
      <c r="J310" s="3">
        <v>4028998</v>
      </c>
      <c r="K310" s="3">
        <v>-7200000</v>
      </c>
      <c r="L310" s="2">
        <v>1.7870448185876489</v>
      </c>
      <c r="M310" s="3">
        <v>4697816</v>
      </c>
      <c r="N310" s="3">
        <v>71019459</v>
      </c>
      <c r="O310" s="3">
        <v>25438802</v>
      </c>
      <c r="P310" s="5">
        <v>4.4336462812838331</v>
      </c>
      <c r="Q310" s="5">
        <v>2.0059424703742508</v>
      </c>
      <c r="R310" s="5">
        <f t="shared" si="25"/>
        <v>74.460200774485372</v>
      </c>
      <c r="S310" s="5">
        <f t="shared" si="26"/>
        <v>2.0203311581370573</v>
      </c>
      <c r="T310">
        <f t="shared" si="27"/>
        <v>63.859461502962226</v>
      </c>
      <c r="U310">
        <f t="shared" si="28"/>
        <v>4.2241943859358324</v>
      </c>
      <c r="V310" s="2">
        <f t="shared" si="29"/>
        <v>2.4E-2</v>
      </c>
      <c r="W310" s="2">
        <v>-0.86419999999999997</v>
      </c>
      <c r="X310" s="2">
        <v>-0.2379</v>
      </c>
      <c r="Y310" s="2">
        <v>-0.86750000000000005</v>
      </c>
      <c r="Z310" s="2">
        <v>-0.60270000000000001</v>
      </c>
      <c r="AA310" s="2">
        <v>2.6</v>
      </c>
    </row>
    <row r="311" spans="1:27">
      <c r="A311" t="s">
        <v>637</v>
      </c>
      <c r="B311" t="s">
        <v>638</v>
      </c>
      <c r="C311" t="s">
        <v>819</v>
      </c>
      <c r="D311" t="s">
        <v>830</v>
      </c>
      <c r="E311" t="b">
        <v>1</v>
      </c>
      <c r="F311" s="3">
        <v>26600000</v>
      </c>
      <c r="G311" s="5">
        <v>3.14</v>
      </c>
      <c r="H311" s="3">
        <f t="shared" si="24"/>
        <v>83524000</v>
      </c>
      <c r="I311" s="3">
        <v>85579690</v>
      </c>
      <c r="J311" s="3">
        <v>-4122774</v>
      </c>
      <c r="K311" s="3">
        <v>0</v>
      </c>
      <c r="L311" s="2">
        <v>0</v>
      </c>
      <c r="M311" s="3">
        <v>-2043150</v>
      </c>
      <c r="N311" s="3">
        <v>27585599</v>
      </c>
      <c r="O311" s="3">
        <v>13952672</v>
      </c>
      <c r="P311" s="5">
        <v>0.48837845586491041</v>
      </c>
      <c r="Q311" s="5">
        <v>0</v>
      </c>
      <c r="R311" s="5">
        <f t="shared" si="25"/>
        <v>-20.259175011776051</v>
      </c>
      <c r="S311" s="5">
        <f t="shared" si="26"/>
        <v>0.97597923058613556</v>
      </c>
      <c r="T311">
        <f t="shared" si="27"/>
        <v>-40.880013704329102</v>
      </c>
      <c r="U311">
        <f t="shared" si="28"/>
        <v>3.0278117216160503</v>
      </c>
      <c r="V311" s="2">
        <f t="shared" si="29"/>
        <v>0</v>
      </c>
      <c r="W311" s="2">
        <v>-4.4381000000000004</v>
      </c>
      <c r="X311" s="2">
        <v>0.06</v>
      </c>
      <c r="Y311" s="2">
        <v>-5.2876000000000003</v>
      </c>
      <c r="Z311" s="2">
        <v>-0.22159999999999999</v>
      </c>
      <c r="AA311" s="2">
        <v>0</v>
      </c>
    </row>
    <row r="312" spans="1:27">
      <c r="A312" t="s">
        <v>639</v>
      </c>
      <c r="B312" t="s">
        <v>640</v>
      </c>
      <c r="C312" t="s">
        <v>839</v>
      </c>
      <c r="D312" t="s">
        <v>857</v>
      </c>
      <c r="E312" t="b">
        <v>1</v>
      </c>
      <c r="F312" s="3">
        <v>8159560</v>
      </c>
      <c r="G312" s="5">
        <v>23</v>
      </c>
      <c r="H312" s="3">
        <f t="shared" si="24"/>
        <v>187669880</v>
      </c>
      <c r="I312" s="3">
        <v>321333071</v>
      </c>
      <c r="J312" s="3">
        <v>10037307</v>
      </c>
      <c r="K312" s="3">
        <v>0</v>
      </c>
      <c r="L312" s="2">
        <v>0</v>
      </c>
      <c r="M312" s="3">
        <v>-43169324</v>
      </c>
      <c r="N312" s="3">
        <v>150191418</v>
      </c>
      <c r="O312" s="3">
        <v>99325565</v>
      </c>
      <c r="P312" s="5">
        <v>0.80624831723482793</v>
      </c>
      <c r="Q312" s="5">
        <v>22.571192798958663</v>
      </c>
      <c r="R312" s="5">
        <f t="shared" si="25"/>
        <v>18.697234228264612</v>
      </c>
      <c r="S312" s="5">
        <f t="shared" si="26"/>
        <v>0.58403537306622266</v>
      </c>
      <c r="T312">
        <f t="shared" si="27"/>
        <v>-4.3472971687024797</v>
      </c>
      <c r="U312">
        <f t="shared" si="28"/>
        <v>1.2495379729353111</v>
      </c>
      <c r="V312" s="2">
        <f t="shared" si="29"/>
        <v>0</v>
      </c>
      <c r="W312" s="2">
        <v>-0.53480000000000005</v>
      </c>
      <c r="X312" s="2">
        <v>9.9599999999999994E-2</v>
      </c>
      <c r="Y312" s="2">
        <v>-0.48259999999999997</v>
      </c>
      <c r="Z312" s="2">
        <v>-0.20380000000000001</v>
      </c>
      <c r="AA312" s="2">
        <v>0</v>
      </c>
    </row>
    <row r="313" spans="1:27">
      <c r="A313" t="s">
        <v>641</v>
      </c>
      <c r="B313" t="s">
        <v>642</v>
      </c>
      <c r="C313" t="s">
        <v>839</v>
      </c>
      <c r="D313" t="s">
        <v>863</v>
      </c>
      <c r="E313" t="b">
        <v>1</v>
      </c>
      <c r="F313" s="3">
        <v>47686823</v>
      </c>
      <c r="G313" s="5">
        <v>22.32</v>
      </c>
      <c r="H313" s="3">
        <f t="shared" si="24"/>
        <v>1064369889.36</v>
      </c>
      <c r="I313" s="3">
        <v>331888626</v>
      </c>
      <c r="J313" s="3">
        <v>47757068</v>
      </c>
      <c r="K313" s="3">
        <v>0</v>
      </c>
      <c r="L313" s="2">
        <v>0</v>
      </c>
      <c r="M313" s="3">
        <v>57232842</v>
      </c>
      <c r="N313" s="3">
        <v>117986363</v>
      </c>
      <c r="O313" s="3">
        <v>31539011</v>
      </c>
      <c r="P313" s="5">
        <v>1.5220982577908675</v>
      </c>
      <c r="Q313" s="5">
        <v>7.4328149016248339</v>
      </c>
      <c r="R313" s="5">
        <f t="shared" si="25"/>
        <v>22.287169919225359</v>
      </c>
      <c r="S313" s="5">
        <f t="shared" si="26"/>
        <v>3.207009237369888</v>
      </c>
      <c r="T313">
        <f t="shared" si="27"/>
        <v>18.597187421865229</v>
      </c>
      <c r="U313">
        <f t="shared" si="28"/>
        <v>9.0211263598319409</v>
      </c>
      <c r="V313" s="2">
        <f t="shared" si="29"/>
        <v>0</v>
      </c>
      <c r="W313" s="2">
        <v>-1</v>
      </c>
      <c r="X313" s="2">
        <v>0.1845</v>
      </c>
      <c r="Y313" s="2">
        <v>0.21010000000000001</v>
      </c>
      <c r="Z313" s="2">
        <v>0.26029999999999998</v>
      </c>
      <c r="AA313" s="2">
        <v>-1</v>
      </c>
    </row>
    <row r="314" spans="1:27">
      <c r="A314" t="s">
        <v>643</v>
      </c>
      <c r="B314" t="s">
        <v>644</v>
      </c>
      <c r="C314" t="s">
        <v>826</v>
      </c>
      <c r="D314" t="s">
        <v>899</v>
      </c>
      <c r="E314" t="b">
        <v>1</v>
      </c>
      <c r="F314" s="3">
        <v>2518355</v>
      </c>
      <c r="G314" s="5">
        <v>579</v>
      </c>
      <c r="H314" s="3">
        <f t="shared" si="24"/>
        <v>1458127545</v>
      </c>
      <c r="I314" s="3">
        <v>111371113</v>
      </c>
      <c r="J314" s="3">
        <v>29103738</v>
      </c>
      <c r="K314" s="3">
        <v>0</v>
      </c>
      <c r="L314" s="2">
        <v>0</v>
      </c>
      <c r="M314" s="3">
        <v>8117164</v>
      </c>
      <c r="N314" s="3">
        <v>49646674</v>
      </c>
      <c r="O314" s="3">
        <v>1678397</v>
      </c>
      <c r="P314" s="5">
        <v>0.1999356477409158</v>
      </c>
      <c r="Q314" s="5">
        <v>71.550089903343149</v>
      </c>
      <c r="R314" s="5">
        <f t="shared" si="25"/>
        <v>50.10104011381631</v>
      </c>
      <c r="S314" s="5">
        <f t="shared" si="26"/>
        <v>13.09251120620479</v>
      </c>
      <c r="T314">
        <f t="shared" si="27"/>
        <v>179.63509730738471</v>
      </c>
      <c r="U314">
        <f t="shared" si="28"/>
        <v>29.370095265596241</v>
      </c>
      <c r="V314" s="2">
        <f t="shared" si="29"/>
        <v>0</v>
      </c>
      <c r="W314" s="2">
        <v>-1</v>
      </c>
      <c r="X314" s="2">
        <v>0.30320000000000003</v>
      </c>
      <c r="Y314" s="2">
        <v>0.4199</v>
      </c>
      <c r="Z314" s="2">
        <v>0.30980000000000002</v>
      </c>
      <c r="AA314" s="2">
        <v>0</v>
      </c>
    </row>
    <row r="315" spans="1:27">
      <c r="A315" t="s">
        <v>645</v>
      </c>
      <c r="B315" t="s">
        <v>646</v>
      </c>
      <c r="C315" t="s">
        <v>826</v>
      </c>
      <c r="D315" t="s">
        <v>900</v>
      </c>
      <c r="E315" t="b">
        <v>1</v>
      </c>
      <c r="F315" s="3">
        <v>3000000</v>
      </c>
      <c r="G315" s="5">
        <v>110</v>
      </c>
      <c r="H315" s="3">
        <f t="shared" si="24"/>
        <v>330000000</v>
      </c>
      <c r="I315" s="3">
        <v>52270780</v>
      </c>
      <c r="J315" s="3">
        <v>22059600</v>
      </c>
      <c r="K315" s="3">
        <v>0</v>
      </c>
      <c r="L315" s="2">
        <v>0</v>
      </c>
      <c r="M315" s="3">
        <v>10308144</v>
      </c>
      <c r="N315" s="3">
        <v>75247039</v>
      </c>
      <c r="O315" s="3">
        <v>1698770</v>
      </c>
      <c r="P315" s="5">
        <v>0.47250258390904643</v>
      </c>
      <c r="Q315" s="5">
        <v>64.416385323136069</v>
      </c>
      <c r="R315" s="5">
        <f t="shared" si="25"/>
        <v>14.959473426535386</v>
      </c>
      <c r="S315" s="5">
        <f t="shared" si="26"/>
        <v>6.3132786616155334</v>
      </c>
      <c r="T315">
        <f t="shared" si="27"/>
        <v>32.013522511909031</v>
      </c>
      <c r="U315">
        <f t="shared" si="28"/>
        <v>4.3855546262757263</v>
      </c>
      <c r="V315" s="2">
        <f t="shared" si="29"/>
        <v>0</v>
      </c>
      <c r="W315" s="2">
        <v>0.35560000000000003</v>
      </c>
      <c r="X315" s="2">
        <v>0.84160000000000001</v>
      </c>
      <c r="Y315" s="2">
        <v>0.35620000000000002</v>
      </c>
      <c r="Z315" s="2">
        <v>0.94730000000000003</v>
      </c>
      <c r="AA315" s="2">
        <v>-1</v>
      </c>
    </row>
    <row r="316" spans="1:27">
      <c r="A316" t="s">
        <v>647</v>
      </c>
      <c r="B316" t="s">
        <v>648</v>
      </c>
      <c r="C316" t="s">
        <v>839</v>
      </c>
      <c r="D316" t="s">
        <v>857</v>
      </c>
      <c r="E316" t="b">
        <v>1</v>
      </c>
      <c r="F316" s="3">
        <v>6570000</v>
      </c>
      <c r="G316" s="5">
        <v>308</v>
      </c>
      <c r="H316" s="3">
        <f t="shared" si="24"/>
        <v>2023560000</v>
      </c>
      <c r="I316" s="3">
        <v>895051837</v>
      </c>
      <c r="J316" s="3">
        <v>136687590</v>
      </c>
      <c r="K316" s="3">
        <v>-3283479</v>
      </c>
      <c r="L316" s="2">
        <v>2.402177842187429E-2</v>
      </c>
      <c r="M316" s="3">
        <v>111410532</v>
      </c>
      <c r="N316" s="3">
        <v>290491532</v>
      </c>
      <c r="O316" s="3">
        <v>9923364</v>
      </c>
      <c r="P316" s="5">
        <v>0</v>
      </c>
      <c r="Q316" s="5">
        <v>143.865669514708</v>
      </c>
      <c r="R316" s="5">
        <f t="shared" si="25"/>
        <v>14.804270087723399</v>
      </c>
      <c r="S316" s="5">
        <f t="shared" si="26"/>
        <v>2.2608299501205313</v>
      </c>
      <c r="T316">
        <f t="shared" si="27"/>
        <v>18.163094311406752</v>
      </c>
      <c r="U316">
        <f t="shared" si="28"/>
        <v>6.9659861892290893</v>
      </c>
      <c r="V316" s="2">
        <f t="shared" si="29"/>
        <v>1.6226249777619641E-3</v>
      </c>
      <c r="W316" s="2">
        <v>0.18609999999999999</v>
      </c>
      <c r="X316" s="2">
        <v>0.18160000000000001</v>
      </c>
      <c r="Y316" s="2">
        <v>0.18579999999999999</v>
      </c>
      <c r="Z316" s="2">
        <v>0.18490000000000001</v>
      </c>
      <c r="AA316" s="2">
        <v>0.46529999999999999</v>
      </c>
    </row>
    <row r="317" spans="1:27">
      <c r="A317" t="s">
        <v>649</v>
      </c>
      <c r="B317" t="s">
        <v>650</v>
      </c>
      <c r="C317" t="s">
        <v>823</v>
      </c>
      <c r="D317" t="s">
        <v>860</v>
      </c>
      <c r="E317" t="b">
        <v>1</v>
      </c>
      <c r="F317" s="3">
        <v>70000000</v>
      </c>
      <c r="G317" s="5">
        <v>8.18</v>
      </c>
      <c r="H317" s="3">
        <f t="shared" si="24"/>
        <v>572600000</v>
      </c>
      <c r="I317" s="3">
        <v>190931102</v>
      </c>
      <c r="J317" s="3">
        <v>24947984</v>
      </c>
      <c r="K317" s="3">
        <v>0</v>
      </c>
      <c r="L317" s="2">
        <v>0</v>
      </c>
      <c r="M317" s="3">
        <v>-3132818</v>
      </c>
      <c r="N317" s="3">
        <v>102689950</v>
      </c>
      <c r="O317" s="3">
        <v>10281037</v>
      </c>
      <c r="P317" s="5">
        <v>-8.0799634952467503E-2</v>
      </c>
      <c r="Q317" s="5">
        <v>3.4298483534370878</v>
      </c>
      <c r="R317" s="5">
        <f t="shared" si="25"/>
        <v>22.95175433814612</v>
      </c>
      <c r="S317" s="5">
        <f t="shared" si="26"/>
        <v>2.9989875614922079</v>
      </c>
      <c r="T317">
        <f t="shared" si="27"/>
        <v>-182.77474146279803</v>
      </c>
      <c r="U317">
        <f t="shared" si="28"/>
        <v>5.5760081682774212</v>
      </c>
      <c r="V317" s="2">
        <f t="shared" si="29"/>
        <v>0</v>
      </c>
      <c r="W317" s="2">
        <v>0.26919999999999999</v>
      </c>
      <c r="X317" s="2">
        <v>0.35770000000000002</v>
      </c>
      <c r="Y317" s="2">
        <v>0.252</v>
      </c>
      <c r="Z317" s="2">
        <v>0.34910000000000002</v>
      </c>
      <c r="AA317" s="2">
        <v>0</v>
      </c>
    </row>
    <row r="318" spans="1:27">
      <c r="A318" t="s">
        <v>651</v>
      </c>
      <c r="B318" t="s">
        <v>652</v>
      </c>
      <c r="C318" t="s">
        <v>826</v>
      </c>
      <c r="D318" t="s">
        <v>897</v>
      </c>
      <c r="E318" t="b">
        <v>1</v>
      </c>
      <c r="F318" s="3">
        <v>3500000</v>
      </c>
      <c r="G318" s="5">
        <v>32.5</v>
      </c>
      <c r="H318" s="3">
        <f t="shared" si="24"/>
        <v>113750000</v>
      </c>
      <c r="I318" s="3">
        <v>64421323</v>
      </c>
      <c r="J318" s="3">
        <v>-7892675</v>
      </c>
      <c r="K318" s="3">
        <v>-1750000</v>
      </c>
      <c r="L318" s="2">
        <v>-0.33258688167109896</v>
      </c>
      <c r="M318" s="3">
        <v>-7288920</v>
      </c>
      <c r="N318" s="3">
        <v>35683086</v>
      </c>
      <c r="O318" s="3">
        <v>1094833</v>
      </c>
      <c r="P318" s="5">
        <v>0.39714484614815926</v>
      </c>
      <c r="Q318" s="5">
        <v>0</v>
      </c>
      <c r="R318" s="5">
        <f t="shared" si="25"/>
        <v>-14.412097292742954</v>
      </c>
      <c r="S318" s="5">
        <f t="shared" si="26"/>
        <v>1.7657197136420189</v>
      </c>
      <c r="T318">
        <f t="shared" si="27"/>
        <v>-15.605878511494158</v>
      </c>
      <c r="U318">
        <f t="shared" si="28"/>
        <v>3.1877848233193733</v>
      </c>
      <c r="V318" s="2">
        <f t="shared" si="29"/>
        <v>1.5384615384615385E-2</v>
      </c>
      <c r="W318" s="2">
        <v>-2.6854</v>
      </c>
      <c r="X318" s="2">
        <v>-0.112</v>
      </c>
      <c r="Y318" s="2">
        <v>-2.6978</v>
      </c>
      <c r="Z318" s="2">
        <v>-5.4300000000000001E-2</v>
      </c>
      <c r="AA318" s="2">
        <v>0</v>
      </c>
    </row>
    <row r="319" spans="1:27">
      <c r="A319" t="s">
        <v>653</v>
      </c>
      <c r="B319" t="s">
        <v>654</v>
      </c>
      <c r="C319" t="s">
        <v>817</v>
      </c>
      <c r="D319" t="s">
        <v>896</v>
      </c>
      <c r="E319" t="b">
        <v>0</v>
      </c>
      <c r="F319" s="3">
        <v>2100000</v>
      </c>
      <c r="G319" s="5">
        <v>59.9</v>
      </c>
      <c r="H319" s="3">
        <f t="shared" si="24"/>
        <v>125790000</v>
      </c>
      <c r="I319" s="3">
        <v>62245878</v>
      </c>
      <c r="J319" s="3">
        <v>6924876</v>
      </c>
      <c r="K319" s="3">
        <v>-2100488</v>
      </c>
      <c r="L319" s="2">
        <v>0.30332499816603214</v>
      </c>
      <c r="M319" s="3">
        <v>8620508</v>
      </c>
      <c r="N319" s="3">
        <v>47888660</v>
      </c>
      <c r="O319" s="3">
        <v>11857469</v>
      </c>
      <c r="P319" s="5">
        <v>2.3971120926930678</v>
      </c>
      <c r="Q319" s="5">
        <v>41.133351858025797</v>
      </c>
      <c r="R319" s="5">
        <f t="shared" si="25"/>
        <v>18.164946202646806</v>
      </c>
      <c r="S319" s="5">
        <f t="shared" si="26"/>
        <v>2.020856706366966</v>
      </c>
      <c r="T319">
        <f t="shared" si="27"/>
        <v>14.59194748151733</v>
      </c>
      <c r="U319">
        <f t="shared" si="28"/>
        <v>2.6267178910414284</v>
      </c>
      <c r="V319" s="2">
        <f t="shared" si="29"/>
        <v>1.6698370299705858E-2</v>
      </c>
      <c r="W319" s="2">
        <v>7.6E-3</v>
      </c>
      <c r="X319" s="2">
        <v>-3.5999999999999997E-2</v>
      </c>
      <c r="Y319" s="2">
        <v>6.6E-3</v>
      </c>
      <c r="Z319" s="2">
        <v>3.3700000000000001E-2</v>
      </c>
      <c r="AA319" s="2">
        <v>0</v>
      </c>
    </row>
    <row r="320" spans="1:27">
      <c r="A320" t="s">
        <v>655</v>
      </c>
      <c r="B320" t="s">
        <v>656</v>
      </c>
      <c r="C320" t="s">
        <v>819</v>
      </c>
      <c r="D320" t="s">
        <v>830</v>
      </c>
      <c r="E320" t="b">
        <v>0</v>
      </c>
      <c r="F320" s="3">
        <v>6000000</v>
      </c>
      <c r="G320" s="5">
        <v>38.950000000000003</v>
      </c>
      <c r="H320" s="3">
        <f t="shared" si="24"/>
        <v>233700000.00000003</v>
      </c>
      <c r="I320" s="3">
        <v>384021569</v>
      </c>
      <c r="J320" s="3">
        <v>4631769</v>
      </c>
      <c r="K320" s="3">
        <v>0</v>
      </c>
      <c r="L320" s="2">
        <v>0</v>
      </c>
      <c r="M320" s="3">
        <v>24076189</v>
      </c>
      <c r="N320" s="3">
        <v>85881886</v>
      </c>
      <c r="O320" s="3">
        <v>114811420</v>
      </c>
      <c r="P320" s="5">
        <v>5.924465776351493</v>
      </c>
      <c r="Q320" s="5">
        <v>15.767550880612649</v>
      </c>
      <c r="R320" s="5">
        <f t="shared" si="25"/>
        <v>50.455884134118094</v>
      </c>
      <c r="S320" s="5">
        <f t="shared" si="26"/>
        <v>0.60855956765282637</v>
      </c>
      <c r="T320">
        <f t="shared" si="27"/>
        <v>9.7066857217311266</v>
      </c>
      <c r="U320">
        <f t="shared" si="28"/>
        <v>2.7211791785755617</v>
      </c>
      <c r="V320" s="2">
        <f t="shared" si="29"/>
        <v>0</v>
      </c>
      <c r="W320" s="2">
        <v>-0.48049999999999998</v>
      </c>
      <c r="X320" s="2">
        <v>9.35E-2</v>
      </c>
      <c r="Y320" s="2">
        <v>-0.37469999999999998</v>
      </c>
      <c r="Z320" s="2">
        <v>0.17330000000000001</v>
      </c>
      <c r="AA320" s="2">
        <v>-0.9587</v>
      </c>
    </row>
    <row r="321" spans="1:27">
      <c r="A321" t="s">
        <v>657</v>
      </c>
      <c r="B321" t="s">
        <v>658</v>
      </c>
      <c r="C321" t="s">
        <v>839</v>
      </c>
      <c r="D321" t="s">
        <v>840</v>
      </c>
      <c r="E321" t="b">
        <v>1</v>
      </c>
      <c r="F321" s="3">
        <v>8000000</v>
      </c>
      <c r="G321" s="5">
        <v>37.1</v>
      </c>
      <c r="H321" s="3">
        <f t="shared" si="24"/>
        <v>296800000</v>
      </c>
      <c r="I321" s="3">
        <v>55115896</v>
      </c>
      <c r="J321" s="3">
        <v>9249056</v>
      </c>
      <c r="K321" s="3">
        <v>0</v>
      </c>
      <c r="L321" s="2">
        <v>0</v>
      </c>
      <c r="M321" s="3">
        <v>4804692</v>
      </c>
      <c r="N321" s="3">
        <v>102353478</v>
      </c>
      <c r="O321" s="3">
        <v>600670</v>
      </c>
      <c r="P321" s="5">
        <v>1.7590593915790609</v>
      </c>
      <c r="Q321" s="5">
        <v>15.456236690082614</v>
      </c>
      <c r="R321" s="5">
        <f t="shared" si="25"/>
        <v>32.08976137672861</v>
      </c>
      <c r="S321" s="5">
        <f t="shared" si="26"/>
        <v>5.3850163299531593</v>
      </c>
      <c r="T321">
        <f t="shared" si="27"/>
        <v>61.77295027444007</v>
      </c>
      <c r="U321">
        <f t="shared" si="28"/>
        <v>2.8997549062280035</v>
      </c>
      <c r="V321" s="2">
        <f t="shared" si="29"/>
        <v>0</v>
      </c>
      <c r="W321" s="2">
        <v>4.4999999999999998E-2</v>
      </c>
      <c r="X321" s="2">
        <v>-0.1731</v>
      </c>
      <c r="Y321" s="2">
        <v>4.07E-2</v>
      </c>
      <c r="Z321" s="2">
        <v>-0.1487</v>
      </c>
      <c r="AA321" s="2">
        <v>0</v>
      </c>
    </row>
    <row r="322" spans="1:27">
      <c r="A322" t="s">
        <v>659</v>
      </c>
      <c r="B322" t="s">
        <v>660</v>
      </c>
      <c r="C322" t="s">
        <v>819</v>
      </c>
      <c r="D322" t="s">
        <v>848</v>
      </c>
      <c r="E322" t="b">
        <v>1</v>
      </c>
      <c r="F322" s="3">
        <v>1327000</v>
      </c>
      <c r="G322" s="5">
        <v>69.5</v>
      </c>
      <c r="H322" s="3">
        <f t="shared" ref="H322:H383" si="30">G322*F322</f>
        <v>92226500</v>
      </c>
      <c r="I322" s="3">
        <v>34967508</v>
      </c>
      <c r="J322" s="3">
        <v>-224035</v>
      </c>
      <c r="K322" s="3">
        <v>0</v>
      </c>
      <c r="L322" s="2">
        <v>0</v>
      </c>
      <c r="M322" s="3">
        <v>-4956310</v>
      </c>
      <c r="N322" s="3">
        <v>34234943</v>
      </c>
      <c r="O322" s="3">
        <v>15569464</v>
      </c>
      <c r="P322" s="5">
        <v>-42.707309125806233</v>
      </c>
      <c r="Q322" s="5">
        <v>0</v>
      </c>
      <c r="R322" s="5">
        <f t="shared" si="25"/>
        <v>-411.6611243778874</v>
      </c>
      <c r="S322" s="5">
        <f t="shared" si="26"/>
        <v>2.6374913534015634</v>
      </c>
      <c r="T322">
        <f t="shared" si="27"/>
        <v>-18.607895793443106</v>
      </c>
      <c r="U322">
        <f t="shared" si="28"/>
        <v>2.6939288317202688</v>
      </c>
      <c r="V322" s="2">
        <f t="shared" si="29"/>
        <v>0</v>
      </c>
      <c r="W322" s="2">
        <v>-0.71899999999999997</v>
      </c>
      <c r="X322" s="2">
        <v>-0.1036</v>
      </c>
      <c r="Y322" s="2">
        <v>-0.66479999999999995</v>
      </c>
      <c r="Z322" s="2">
        <v>-0.55869999999999997</v>
      </c>
      <c r="AA322" s="2">
        <v>0</v>
      </c>
    </row>
    <row r="323" spans="1:27">
      <c r="A323" t="s">
        <v>661</v>
      </c>
      <c r="B323" t="s">
        <v>662</v>
      </c>
      <c r="C323" t="s">
        <v>819</v>
      </c>
      <c r="D323" t="s">
        <v>822</v>
      </c>
      <c r="E323" t="b">
        <v>1</v>
      </c>
      <c r="F323" s="3">
        <v>22000000</v>
      </c>
      <c r="G323" s="5">
        <v>12.6</v>
      </c>
      <c r="H323" s="3">
        <f t="shared" si="30"/>
        <v>277200000</v>
      </c>
      <c r="I323" s="3">
        <v>207698484</v>
      </c>
      <c r="J323" s="3">
        <v>16177239</v>
      </c>
      <c r="K323" s="3">
        <v>0</v>
      </c>
      <c r="L323" s="2">
        <v>0</v>
      </c>
      <c r="M323" s="3">
        <v>-15453209</v>
      </c>
      <c r="N323" s="3">
        <v>284091752</v>
      </c>
      <c r="O323" s="3">
        <v>138054676</v>
      </c>
      <c r="P323" s="5">
        <v>-0.24845729237232636</v>
      </c>
      <c r="Q323" s="5">
        <v>14.616715554132426</v>
      </c>
      <c r="R323" s="5">
        <f t="shared" ref="R323:R383" si="31">IFERROR(H323/J323,"NA")</f>
        <v>17.135186047507858</v>
      </c>
      <c r="S323" s="5">
        <f t="shared" ref="S323:S383" si="32">IFERROR(H323/I323,"NA")</f>
        <v>1.3346269778261839</v>
      </c>
      <c r="T323">
        <f t="shared" ref="T323:T383" si="33">IFERROR(H323/M323,"NA")</f>
        <v>-17.93802180505033</v>
      </c>
      <c r="U323">
        <f t="shared" ref="U323:U383" si="34">IFERROR(H323/N323,"NA")</f>
        <v>0.97574110493711197</v>
      </c>
      <c r="V323" s="2">
        <f t="shared" ref="V323:V383" si="35">IFERROR(-K323/H323,"NA")</f>
        <v>0</v>
      </c>
      <c r="W323" s="2">
        <v>-0.41770000000000002</v>
      </c>
      <c r="X323" s="2">
        <v>5.33E-2</v>
      </c>
      <c r="Y323" s="2">
        <v>-0.3831</v>
      </c>
      <c r="Z323" s="2">
        <v>6.7199999999999996E-2</v>
      </c>
      <c r="AA323" s="2">
        <v>-1</v>
      </c>
    </row>
    <row r="324" spans="1:27">
      <c r="A324" t="s">
        <v>663</v>
      </c>
      <c r="B324" t="s">
        <v>664</v>
      </c>
      <c r="C324" t="s">
        <v>817</v>
      </c>
      <c r="D324" t="s">
        <v>896</v>
      </c>
      <c r="E324" t="b">
        <v>1</v>
      </c>
      <c r="F324" s="3">
        <v>3200000</v>
      </c>
      <c r="G324" s="5">
        <v>49.15</v>
      </c>
      <c r="H324" s="3">
        <f t="shared" si="30"/>
        <v>157280000</v>
      </c>
      <c r="I324" s="3">
        <v>172940636</v>
      </c>
      <c r="J324" s="3">
        <v>8542299</v>
      </c>
      <c r="K324" s="3">
        <v>0</v>
      </c>
      <c r="L324" s="2">
        <v>0</v>
      </c>
      <c r="M324" s="3">
        <v>19285588</v>
      </c>
      <c r="N324" s="3">
        <v>66779617</v>
      </c>
      <c r="O324" s="3">
        <v>28766293</v>
      </c>
      <c r="P324" s="5">
        <v>3.0551557607618278</v>
      </c>
      <c r="Q324" s="5">
        <v>35.40386100334505</v>
      </c>
      <c r="R324" s="5">
        <f t="shared" si="31"/>
        <v>18.411905272807708</v>
      </c>
      <c r="S324" s="5">
        <f t="shared" si="32"/>
        <v>0.90944501904110031</v>
      </c>
      <c r="T324">
        <f t="shared" si="33"/>
        <v>8.1553126614547615</v>
      </c>
      <c r="U324">
        <f t="shared" si="34"/>
        <v>2.3552096742333819</v>
      </c>
      <c r="V324" s="2">
        <f t="shared" si="35"/>
        <v>0</v>
      </c>
      <c r="W324" s="2">
        <v>-0.58879999999999999</v>
      </c>
      <c r="X324" s="2">
        <v>0.1384</v>
      </c>
      <c r="Y324" s="2">
        <v>-0.58909999999999996</v>
      </c>
      <c r="Z324" s="2">
        <v>-9.3200000000000005E-2</v>
      </c>
      <c r="AA324" s="2">
        <v>-1</v>
      </c>
    </row>
    <row r="325" spans="1:27">
      <c r="A325" t="s">
        <v>665</v>
      </c>
      <c r="B325" t="s">
        <v>666</v>
      </c>
      <c r="C325" t="s">
        <v>823</v>
      </c>
      <c r="D325" t="s">
        <v>824</v>
      </c>
      <c r="E325" t="b">
        <v>1</v>
      </c>
      <c r="F325" s="3">
        <v>119969100</v>
      </c>
      <c r="G325" s="5">
        <v>3</v>
      </c>
      <c r="H325" s="3">
        <f t="shared" si="30"/>
        <v>359907300</v>
      </c>
      <c r="I325" s="3">
        <v>354959174</v>
      </c>
      <c r="J325" s="3">
        <v>-38217486</v>
      </c>
      <c r="K325" s="3">
        <v>0</v>
      </c>
      <c r="L325" s="2">
        <v>0</v>
      </c>
      <c r="M325" s="3">
        <v>-12631790</v>
      </c>
      <c r="N325" s="3">
        <v>38679353</v>
      </c>
      <c r="O325" s="3">
        <v>257544830</v>
      </c>
      <c r="P325" s="5">
        <v>-0.2259759049610697</v>
      </c>
      <c r="Q325" s="5">
        <v>0</v>
      </c>
      <c r="R325" s="5">
        <f t="shared" si="31"/>
        <v>-9.4173462901248914</v>
      </c>
      <c r="S325" s="5">
        <f t="shared" si="32"/>
        <v>1.0139399862362763</v>
      </c>
      <c r="T325">
        <f t="shared" si="33"/>
        <v>-28.492185193072398</v>
      </c>
      <c r="U325">
        <f t="shared" si="34"/>
        <v>9.3048945260278781</v>
      </c>
      <c r="V325" s="2">
        <f t="shared" si="35"/>
        <v>0</v>
      </c>
      <c r="W325" s="2">
        <v>-28.8261</v>
      </c>
      <c r="X325" s="2">
        <v>-0.14219999999999999</v>
      </c>
      <c r="Y325" s="2">
        <v>-28.673300000000001</v>
      </c>
      <c r="Z325" s="2">
        <v>-0.25800000000000001</v>
      </c>
      <c r="AA325" s="2">
        <v>0</v>
      </c>
    </row>
    <row r="326" spans="1:27">
      <c r="A326" t="s">
        <v>667</v>
      </c>
      <c r="B326" t="s">
        <v>668</v>
      </c>
      <c r="C326" t="s">
        <v>819</v>
      </c>
      <c r="D326" t="s">
        <v>838</v>
      </c>
      <c r="E326" t="b">
        <v>1</v>
      </c>
      <c r="F326" s="3">
        <v>38000000</v>
      </c>
      <c r="G326" s="5">
        <v>7.05</v>
      </c>
      <c r="H326" s="3">
        <f t="shared" si="30"/>
        <v>267900000</v>
      </c>
      <c r="I326" s="3">
        <v>296347412</v>
      </c>
      <c r="J326" s="3">
        <v>20815444</v>
      </c>
      <c r="K326" s="3">
        <v>-1487980</v>
      </c>
      <c r="L326" s="2">
        <v>7.1484422816059073E-2</v>
      </c>
      <c r="M326" s="3">
        <v>7969565</v>
      </c>
      <c r="N326" s="3">
        <v>97087479</v>
      </c>
      <c r="O326" s="3">
        <v>4108473</v>
      </c>
      <c r="P326" s="5">
        <v>1.0508689149685644</v>
      </c>
      <c r="Q326" s="5">
        <v>56.115391828004867</v>
      </c>
      <c r="R326" s="5">
        <f t="shared" si="31"/>
        <v>12.870251530546263</v>
      </c>
      <c r="S326" s="5">
        <f t="shared" si="32"/>
        <v>0.90400654485891041</v>
      </c>
      <c r="T326">
        <f t="shared" si="33"/>
        <v>33.615385532334578</v>
      </c>
      <c r="U326">
        <f t="shared" si="34"/>
        <v>2.7593671476421795</v>
      </c>
      <c r="V326" s="2">
        <f t="shared" si="35"/>
        <v>5.5542366554684587E-3</v>
      </c>
      <c r="W326" s="2">
        <v>-0.14729999999999999</v>
      </c>
      <c r="X326" s="2">
        <v>-0.22650000000000001</v>
      </c>
      <c r="Y326" s="2">
        <v>-0.14760000000000001</v>
      </c>
      <c r="Z326" s="2">
        <v>-0.1439</v>
      </c>
      <c r="AA326" s="2">
        <v>0</v>
      </c>
    </row>
    <row r="327" spans="1:27">
      <c r="A327" t="s">
        <v>669</v>
      </c>
      <c r="B327" t="s">
        <v>670</v>
      </c>
      <c r="C327" t="s">
        <v>823</v>
      </c>
      <c r="D327" t="s">
        <v>912</v>
      </c>
      <c r="E327" t="b">
        <v>1</v>
      </c>
      <c r="F327" s="3">
        <v>3294000</v>
      </c>
      <c r="G327" s="5">
        <v>186</v>
      </c>
      <c r="H327" s="3">
        <f t="shared" si="30"/>
        <v>612684000</v>
      </c>
      <c r="I327" s="3">
        <v>246293543</v>
      </c>
      <c r="J327" s="3">
        <v>47267972</v>
      </c>
      <c r="K327" s="3">
        <v>-6850616</v>
      </c>
      <c r="L327" s="2">
        <v>0.14493145591268439</v>
      </c>
      <c r="M327" s="3">
        <v>3015576</v>
      </c>
      <c r="N327" s="3">
        <v>117713550</v>
      </c>
      <c r="O327" s="3">
        <v>15288855</v>
      </c>
      <c r="P327" s="5">
        <v>0.21874704080809729</v>
      </c>
      <c r="Q327" s="5">
        <v>107.41486270705462</v>
      </c>
      <c r="R327" s="5">
        <f t="shared" si="31"/>
        <v>12.961926947066821</v>
      </c>
      <c r="S327" s="5">
        <f t="shared" si="32"/>
        <v>2.4876169814975619</v>
      </c>
      <c r="T327">
        <f t="shared" si="33"/>
        <v>203.17312513430269</v>
      </c>
      <c r="U327">
        <f t="shared" si="34"/>
        <v>5.2048723362773446</v>
      </c>
      <c r="V327" s="2">
        <f t="shared" si="35"/>
        <v>1.1181320223802155E-2</v>
      </c>
      <c r="W327" s="2">
        <v>0.57869999999999999</v>
      </c>
      <c r="X327" s="2">
        <v>0.28100000000000003</v>
      </c>
      <c r="Y327" s="2">
        <v>0.45379999999999998</v>
      </c>
      <c r="Z327" s="2">
        <v>0.66320000000000001</v>
      </c>
      <c r="AA327" s="2">
        <v>0.88529999999999998</v>
      </c>
    </row>
    <row r="328" spans="1:27">
      <c r="A328" t="s">
        <v>671</v>
      </c>
      <c r="B328" t="s">
        <v>672</v>
      </c>
      <c r="C328" t="s">
        <v>823</v>
      </c>
      <c r="D328" t="s">
        <v>887</v>
      </c>
      <c r="E328" t="b">
        <v>1</v>
      </c>
      <c r="F328" s="3">
        <v>2000000</v>
      </c>
      <c r="G328" s="5">
        <v>65.599999999999994</v>
      </c>
      <c r="H328" s="3">
        <f t="shared" si="30"/>
        <v>131199999.99999999</v>
      </c>
      <c r="I328" s="3">
        <v>65970963</v>
      </c>
      <c r="J328" s="3">
        <v>3938147</v>
      </c>
      <c r="K328" s="3">
        <v>0</v>
      </c>
      <c r="L328" s="2">
        <v>0</v>
      </c>
      <c r="M328" s="3">
        <v>-4716890</v>
      </c>
      <c r="N328" s="3">
        <v>39142656</v>
      </c>
      <c r="O328" s="3">
        <v>8798341</v>
      </c>
      <c r="P328" s="5">
        <v>0</v>
      </c>
      <c r="Q328" s="5">
        <v>625.51655460185555</v>
      </c>
      <c r="R328" s="5">
        <f t="shared" si="31"/>
        <v>33.315160658045521</v>
      </c>
      <c r="S328" s="5">
        <f t="shared" si="32"/>
        <v>1.9887537491305074</v>
      </c>
      <c r="T328">
        <f t="shared" si="33"/>
        <v>-27.814937384590266</v>
      </c>
      <c r="U328">
        <f t="shared" si="34"/>
        <v>3.3518420415824615</v>
      </c>
      <c r="V328" s="2">
        <f t="shared" si="35"/>
        <v>0</v>
      </c>
      <c r="W328" s="2">
        <v>-0.48759999999999998</v>
      </c>
      <c r="X328" s="2">
        <v>-0.1547</v>
      </c>
      <c r="Y328" s="2">
        <v>-0.48730000000000001</v>
      </c>
      <c r="Z328" s="2">
        <v>-0.16639999999999999</v>
      </c>
      <c r="AA328" s="2">
        <v>-1</v>
      </c>
    </row>
    <row r="329" spans="1:27">
      <c r="A329" t="s">
        <v>673</v>
      </c>
      <c r="B329" t="s">
        <v>674</v>
      </c>
      <c r="C329" t="s">
        <v>841</v>
      </c>
      <c r="D329" t="s">
        <v>870</v>
      </c>
      <c r="E329" t="b">
        <v>1</v>
      </c>
      <c r="F329" s="3">
        <v>1520000</v>
      </c>
      <c r="G329" s="5">
        <v>53.8</v>
      </c>
      <c r="H329" s="3">
        <f t="shared" si="30"/>
        <v>81776000</v>
      </c>
      <c r="I329" s="3">
        <v>61994816</v>
      </c>
      <c r="J329" s="3">
        <v>89776</v>
      </c>
      <c r="K329" s="3">
        <v>-598800</v>
      </c>
      <c r="L329" s="2">
        <v>6.6699340581001607</v>
      </c>
      <c r="M329" s="3">
        <v>-87822</v>
      </c>
      <c r="N329" s="3">
        <v>22379404</v>
      </c>
      <c r="O329" s="3">
        <v>9233456</v>
      </c>
      <c r="P329" s="5">
        <v>67.500690607734811</v>
      </c>
      <c r="Q329" s="5">
        <v>4.4225895095798702</v>
      </c>
      <c r="R329" s="5">
        <f t="shared" si="31"/>
        <v>910.88932454107999</v>
      </c>
      <c r="S329" s="5">
        <f t="shared" si="32"/>
        <v>1.3190780338794779</v>
      </c>
      <c r="T329">
        <f t="shared" si="33"/>
        <v>-931.15620231832565</v>
      </c>
      <c r="U329">
        <f t="shared" si="34"/>
        <v>3.6540740763248207</v>
      </c>
      <c r="V329" s="2">
        <f t="shared" si="35"/>
        <v>7.3224417922128741E-3</v>
      </c>
      <c r="W329" s="2">
        <v>-0.66169999999999995</v>
      </c>
      <c r="X329" s="2">
        <v>0.17069999999999999</v>
      </c>
      <c r="Y329" s="2">
        <v>-0.65949999999999998</v>
      </c>
      <c r="Z329" s="2">
        <v>3.8600000000000002E-2</v>
      </c>
      <c r="AA329" s="2">
        <v>0.27679999999999999</v>
      </c>
    </row>
    <row r="330" spans="1:27">
      <c r="A330" t="s">
        <v>675</v>
      </c>
      <c r="B330" t="s">
        <v>676</v>
      </c>
      <c r="C330" t="s">
        <v>841</v>
      </c>
      <c r="D330" t="s">
        <v>913</v>
      </c>
      <c r="E330" t="b">
        <v>1</v>
      </c>
      <c r="F330" s="3">
        <v>3500000</v>
      </c>
      <c r="G330" s="5">
        <v>99</v>
      </c>
      <c r="H330" s="3">
        <f t="shared" si="30"/>
        <v>346500000</v>
      </c>
      <c r="I330" s="3">
        <v>108575037</v>
      </c>
      <c r="J330" s="3">
        <v>23295067</v>
      </c>
      <c r="K330" s="3" t="str">
        <v>Unavailable</v>
      </c>
      <c r="L330" s="2">
        <v>0</v>
      </c>
      <c r="M330" s="3" t="str">
        <v>Unavailable</v>
      </c>
      <c r="N330" s="3">
        <v>73189715</v>
      </c>
      <c r="O330" s="3">
        <v>58547945</v>
      </c>
      <c r="P330" s="5">
        <v>-1.1423891185227755E-2</v>
      </c>
      <c r="Q330" s="5">
        <v>66.600221388684645</v>
      </c>
      <c r="R330" s="5">
        <f t="shared" si="31"/>
        <v>14.874393793329721</v>
      </c>
      <c r="S330" s="5">
        <f t="shared" si="32"/>
        <v>3.1913413025132105</v>
      </c>
      <c r="T330" t="str">
        <f t="shared" si="33"/>
        <v>NA</v>
      </c>
      <c r="U330">
        <f t="shared" si="34"/>
        <v>4.734271748428041</v>
      </c>
      <c r="V330" s="2" t="str">
        <f t="shared" si="35"/>
        <v>NA</v>
      </c>
      <c r="W330" s="2">
        <v>0.30759999999999998</v>
      </c>
      <c r="X330" s="2">
        <v>0.42070000000000002</v>
      </c>
      <c r="Y330" s="2">
        <v>0.30649999999999999</v>
      </c>
      <c r="Z330" s="2">
        <v>0.32179999999999997</v>
      </c>
      <c r="AA330" s="2">
        <v>-1</v>
      </c>
    </row>
    <row r="331" spans="1:27">
      <c r="A331" t="s">
        <v>677</v>
      </c>
      <c r="B331" t="s">
        <v>678</v>
      </c>
      <c r="C331" t="s">
        <v>819</v>
      </c>
      <c r="D331" t="s">
        <v>848</v>
      </c>
      <c r="E331" t="b">
        <v>0</v>
      </c>
      <c r="F331" s="3">
        <v>6000000</v>
      </c>
      <c r="G331" s="5">
        <v>77.5</v>
      </c>
      <c r="H331" s="3">
        <f t="shared" si="30"/>
        <v>465000000</v>
      </c>
      <c r="I331" s="3">
        <v>50744867</v>
      </c>
      <c r="J331" s="3">
        <v>20064877</v>
      </c>
      <c r="K331" s="3">
        <v>-20400000</v>
      </c>
      <c r="L331" s="2">
        <v>1.0167019713103649</v>
      </c>
      <c r="M331" s="3">
        <v>19085993</v>
      </c>
      <c r="N331" s="3">
        <v>97704306</v>
      </c>
      <c r="O331" s="3">
        <v>1746947</v>
      </c>
      <c r="P331" s="5">
        <v>1.3289242355646751</v>
      </c>
      <c r="Q331" s="5">
        <v>35.003793386042119</v>
      </c>
      <c r="R331" s="5">
        <f t="shared" si="31"/>
        <v>23.174824346045082</v>
      </c>
      <c r="S331" s="5">
        <f t="shared" si="32"/>
        <v>9.1634883977526247</v>
      </c>
      <c r="T331">
        <f t="shared" si="33"/>
        <v>24.363416668967655</v>
      </c>
      <c r="U331">
        <f t="shared" si="34"/>
        <v>4.7592580003587557</v>
      </c>
      <c r="V331" s="2">
        <f t="shared" si="35"/>
        <v>4.3870967741935482E-2</v>
      </c>
      <c r="W331" s="2">
        <v>-3.1800000000000002E-2</v>
      </c>
      <c r="X331" s="2">
        <v>-7.2300000000000003E-2</v>
      </c>
      <c r="Y331" s="2">
        <v>-3.1399999999999997E-2</v>
      </c>
      <c r="Z331" s="2">
        <v>-0.12959999999999999</v>
      </c>
      <c r="AA331" s="2">
        <v>-0.51429999999999998</v>
      </c>
    </row>
    <row r="332" spans="1:27">
      <c r="A332" t="s">
        <v>679</v>
      </c>
      <c r="B332" t="s">
        <v>680</v>
      </c>
      <c r="C332" t="s">
        <v>817</v>
      </c>
      <c r="D332" t="s">
        <v>818</v>
      </c>
      <c r="E332" t="b">
        <v>1</v>
      </c>
      <c r="F332" s="3">
        <v>2000000</v>
      </c>
      <c r="G332" s="5">
        <v>150</v>
      </c>
      <c r="H332" s="3">
        <f t="shared" si="30"/>
        <v>300000000</v>
      </c>
      <c r="I332" s="3">
        <v>68212544</v>
      </c>
      <c r="J332" s="3">
        <v>11465627</v>
      </c>
      <c r="K332" s="3">
        <v>0</v>
      </c>
      <c r="L332" s="2">
        <v>0</v>
      </c>
      <c r="M332" s="3">
        <v>-6863762</v>
      </c>
      <c r="N332" s="3">
        <v>72306638</v>
      </c>
      <c r="O332" s="3">
        <v>17702687</v>
      </c>
      <c r="P332" s="5">
        <v>1.0585802360489265</v>
      </c>
      <c r="Q332" s="5">
        <v>107.8243494086127</v>
      </c>
      <c r="R332" s="5">
        <f t="shared" si="31"/>
        <v>26.165163056499221</v>
      </c>
      <c r="S332" s="5">
        <f t="shared" si="32"/>
        <v>4.3980180536881894</v>
      </c>
      <c r="T332">
        <f t="shared" si="33"/>
        <v>-43.707809215995546</v>
      </c>
      <c r="U332">
        <f t="shared" si="34"/>
        <v>4.1489966661152193</v>
      </c>
      <c r="V332" s="2">
        <f t="shared" si="35"/>
        <v>0</v>
      </c>
      <c r="W332" s="2">
        <v>0.22359999999999999</v>
      </c>
      <c r="X332" s="2">
        <v>-7.7000000000000002E-3</v>
      </c>
      <c r="Y332" s="2">
        <v>0.22359999999999999</v>
      </c>
      <c r="Z332" s="2">
        <v>0.47</v>
      </c>
      <c r="AA332" s="2">
        <v>0</v>
      </c>
    </row>
    <row r="333" spans="1:27">
      <c r="A333" t="s">
        <v>681</v>
      </c>
      <c r="B333" t="s">
        <v>682</v>
      </c>
      <c r="C333" t="s">
        <v>823</v>
      </c>
      <c r="D333" t="s">
        <v>886</v>
      </c>
      <c r="E333" t="b">
        <v>1</v>
      </c>
      <c r="F333" s="3">
        <v>50000000</v>
      </c>
      <c r="G333" s="5">
        <v>3.2</v>
      </c>
      <c r="H333" s="3">
        <f t="shared" si="30"/>
        <v>160000000</v>
      </c>
      <c r="I333" s="3">
        <v>35440716</v>
      </c>
      <c r="J333" s="3">
        <v>-73939</v>
      </c>
      <c r="K333" s="3">
        <v>0</v>
      </c>
      <c r="L333" s="2">
        <v>0</v>
      </c>
      <c r="M333" s="3">
        <v>-1744230</v>
      </c>
      <c r="N333" s="3">
        <v>40738684</v>
      </c>
      <c r="O333" s="3">
        <v>22411235</v>
      </c>
      <c r="P333" s="5">
        <v>-41.9782181357007</v>
      </c>
      <c r="Q333" s="5">
        <v>0</v>
      </c>
      <c r="R333" s="5">
        <f t="shared" si="31"/>
        <v>-2163.9459554497626</v>
      </c>
      <c r="S333" s="5">
        <f t="shared" si="32"/>
        <v>4.5145814774171038</v>
      </c>
      <c r="T333">
        <f t="shared" si="33"/>
        <v>-91.731021711586195</v>
      </c>
      <c r="U333">
        <f t="shared" si="34"/>
        <v>3.9274710002905349</v>
      </c>
      <c r="V333" s="2">
        <f t="shared" si="35"/>
        <v>0</v>
      </c>
      <c r="W333" s="2">
        <v>-1.0325</v>
      </c>
      <c r="X333" s="2">
        <v>0.18229999999999999</v>
      </c>
      <c r="Y333" s="2">
        <v>-1.0283</v>
      </c>
      <c r="Z333" s="2">
        <v>0.20330000000000001</v>
      </c>
      <c r="AA333" s="2">
        <v>0</v>
      </c>
    </row>
    <row r="334" spans="1:27">
      <c r="A334" t="s">
        <v>683</v>
      </c>
      <c r="B334" t="s">
        <v>684</v>
      </c>
      <c r="C334" t="s">
        <v>823</v>
      </c>
      <c r="D334" t="s">
        <v>914</v>
      </c>
      <c r="E334" t="b">
        <v>1</v>
      </c>
      <c r="F334" s="3">
        <v>6000000</v>
      </c>
      <c r="G334" s="5">
        <v>21</v>
      </c>
      <c r="H334" s="3">
        <f t="shared" si="30"/>
        <v>126000000</v>
      </c>
      <c r="I334" s="3">
        <v>62762009</v>
      </c>
      <c r="J334" s="3">
        <v>7955223</v>
      </c>
      <c r="K334" s="3">
        <v>-6000000</v>
      </c>
      <c r="L334" s="2">
        <v>0.67861788158117964</v>
      </c>
      <c r="M334" s="3">
        <v>88708</v>
      </c>
      <c r="N334" s="3">
        <v>96478021</v>
      </c>
      <c r="O334" s="3">
        <v>4396756</v>
      </c>
      <c r="P334" s="5">
        <v>0.27885200475032518</v>
      </c>
      <c r="Q334" s="5">
        <v>23.069203936396097</v>
      </c>
      <c r="R334" s="5">
        <f t="shared" si="31"/>
        <v>15.838650908968862</v>
      </c>
      <c r="S334" s="5">
        <f t="shared" si="32"/>
        <v>2.0075839191189688</v>
      </c>
      <c r="T334">
        <f t="shared" si="33"/>
        <v>1420.3904946566263</v>
      </c>
      <c r="U334">
        <f t="shared" si="34"/>
        <v>1.305996937893243</v>
      </c>
      <c r="V334" s="2">
        <f t="shared" si="35"/>
        <v>4.7619047619047616E-2</v>
      </c>
      <c r="W334" s="2">
        <v>-1.01E-2</v>
      </c>
      <c r="X334" s="2">
        <v>-7.8299999999999995E-2</v>
      </c>
      <c r="Y334" s="2">
        <v>5.1700000000000003E-2</v>
      </c>
      <c r="Z334" s="2">
        <v>0.18390000000000001</v>
      </c>
      <c r="AA334" s="2">
        <v>1.1204000000000001</v>
      </c>
    </row>
    <row r="335" spans="1:27">
      <c r="A335" t="s">
        <v>685</v>
      </c>
      <c r="B335" t="s">
        <v>686</v>
      </c>
      <c r="C335" t="s">
        <v>839</v>
      </c>
      <c r="D335" t="s">
        <v>859</v>
      </c>
      <c r="E335" t="b">
        <v>1</v>
      </c>
      <c r="F335" s="3">
        <v>2493000</v>
      </c>
      <c r="G335" s="5">
        <v>53.3</v>
      </c>
      <c r="H335" s="3">
        <f t="shared" si="30"/>
        <v>132876900</v>
      </c>
      <c r="I335" s="3">
        <v>25201438</v>
      </c>
      <c r="J335" s="3">
        <v>5276152</v>
      </c>
      <c r="K335" s="3">
        <v>0</v>
      </c>
      <c r="L335" s="2">
        <v>0</v>
      </c>
      <c r="M335" s="3">
        <v>-8320469</v>
      </c>
      <c r="N335" s="3">
        <v>41099254</v>
      </c>
      <c r="O335" s="3">
        <v>15155100</v>
      </c>
      <c r="P335" s="5">
        <v>-0.90437387822963999</v>
      </c>
      <c r="Q335" s="5">
        <v>35.820551371191122</v>
      </c>
      <c r="R335" s="5">
        <f t="shared" si="31"/>
        <v>25.184433655436766</v>
      </c>
      <c r="S335" s="5">
        <f t="shared" si="32"/>
        <v>5.2725919846319877</v>
      </c>
      <c r="T335">
        <f t="shared" si="33"/>
        <v>-15.969881024735505</v>
      </c>
      <c r="U335">
        <f t="shared" si="34"/>
        <v>3.2330732815734318</v>
      </c>
      <c r="V335" s="2">
        <f t="shared" si="35"/>
        <v>0</v>
      </c>
      <c r="W335" s="2">
        <v>0.18340000000000001</v>
      </c>
      <c r="X335" s="2">
        <v>9.1499999999999998E-2</v>
      </c>
      <c r="Y335" s="2">
        <v>0.41720000000000002</v>
      </c>
      <c r="Z335" s="2">
        <v>0.33169999999999999</v>
      </c>
      <c r="AA335" s="2">
        <v>0</v>
      </c>
    </row>
    <row r="336" spans="1:27">
      <c r="A336" t="s">
        <v>687</v>
      </c>
      <c r="B336" t="s">
        <v>688</v>
      </c>
      <c r="C336" t="s">
        <v>817</v>
      </c>
      <c r="D336" t="s">
        <v>818</v>
      </c>
      <c r="E336" t="b">
        <v>1</v>
      </c>
      <c r="F336" s="3">
        <v>8000000</v>
      </c>
      <c r="G336" s="5">
        <v>49.95</v>
      </c>
      <c r="H336" s="3">
        <f t="shared" si="30"/>
        <v>399600000</v>
      </c>
      <c r="I336" s="3">
        <v>141919752</v>
      </c>
      <c r="J336" s="3">
        <v>25038671</v>
      </c>
      <c r="K336" s="3">
        <v>0</v>
      </c>
      <c r="L336" s="2">
        <v>0</v>
      </c>
      <c r="M336" s="3">
        <v>25128742</v>
      </c>
      <c r="N336" s="3">
        <v>132743236</v>
      </c>
      <c r="O336" s="3">
        <v>1382423</v>
      </c>
      <c r="P336" s="5">
        <v>1.0944200317844834</v>
      </c>
      <c r="Q336" s="5">
        <v>34.183226678056357</v>
      </c>
      <c r="R336" s="5">
        <f t="shared" si="31"/>
        <v>15.959313495512601</v>
      </c>
      <c r="S336" s="5">
        <f t="shared" si="32"/>
        <v>2.8156757207411127</v>
      </c>
      <c r="T336">
        <f t="shared" si="33"/>
        <v>15.902109226160228</v>
      </c>
      <c r="U336">
        <f t="shared" si="34"/>
        <v>3.0103228762631642</v>
      </c>
      <c r="V336" s="2">
        <f t="shared" si="35"/>
        <v>0</v>
      </c>
      <c r="W336" s="2">
        <v>0.28989999999999999</v>
      </c>
      <c r="X336" s="2">
        <v>0.15720000000000001</v>
      </c>
      <c r="Y336" s="2">
        <v>0.28839999999999999</v>
      </c>
      <c r="Z336" s="2">
        <v>0.28699999999999998</v>
      </c>
      <c r="AA336" s="2">
        <v>-0.25</v>
      </c>
    </row>
    <row r="337" spans="1:27">
      <c r="A337" t="s">
        <v>689</v>
      </c>
      <c r="B337" t="s">
        <v>690</v>
      </c>
      <c r="C337" t="s">
        <v>817</v>
      </c>
      <c r="D337" t="s">
        <v>915</v>
      </c>
      <c r="E337" t="b">
        <v>1</v>
      </c>
      <c r="F337" s="3">
        <v>1500000</v>
      </c>
      <c r="G337" s="5">
        <v>112</v>
      </c>
      <c r="H337" s="3">
        <f t="shared" si="30"/>
        <v>168000000</v>
      </c>
      <c r="I337" s="3">
        <v>49309915</v>
      </c>
      <c r="J337" s="3">
        <v>9203789</v>
      </c>
      <c r="K337" s="3">
        <v>-7500000</v>
      </c>
      <c r="L337" s="2">
        <v>0.65382570418989816</v>
      </c>
      <c r="M337" s="3">
        <v>10253164</v>
      </c>
      <c r="N337" s="3">
        <v>24397466</v>
      </c>
      <c r="O337" s="3">
        <v>9840848</v>
      </c>
      <c r="P337" s="5">
        <v>1.2803541340997229</v>
      </c>
      <c r="Q337" s="5">
        <v>52.901988565677009</v>
      </c>
      <c r="R337" s="5">
        <f t="shared" si="31"/>
        <v>18.253351961893085</v>
      </c>
      <c r="S337" s="5">
        <f t="shared" si="32"/>
        <v>3.4070227052713435</v>
      </c>
      <c r="T337">
        <f t="shared" si="33"/>
        <v>16.385186075244675</v>
      </c>
      <c r="U337">
        <f t="shared" si="34"/>
        <v>6.885961025624546</v>
      </c>
      <c r="V337" s="2">
        <f t="shared" si="35"/>
        <v>4.4642857142857144E-2</v>
      </c>
      <c r="W337" s="2">
        <v>0.24590000000000001</v>
      </c>
      <c r="X337" s="2">
        <v>0.23860000000000001</v>
      </c>
      <c r="Y337" s="2">
        <v>0.24629999999999999</v>
      </c>
      <c r="Z337" s="2">
        <v>0.1221</v>
      </c>
      <c r="AA337" s="2">
        <v>0</v>
      </c>
    </row>
    <row r="338" spans="1:27">
      <c r="A338" t="s">
        <v>691</v>
      </c>
      <c r="B338" t="s">
        <v>692</v>
      </c>
      <c r="C338" t="s">
        <v>819</v>
      </c>
      <c r="D338" t="s">
        <v>848</v>
      </c>
      <c r="E338" t="b">
        <v>1</v>
      </c>
      <c r="F338" s="3">
        <v>14000000</v>
      </c>
      <c r="G338" s="5">
        <v>38.799999999999997</v>
      </c>
      <c r="H338" s="3">
        <f t="shared" si="30"/>
        <v>543200000</v>
      </c>
      <c r="I338" s="3">
        <v>246682566</v>
      </c>
      <c r="J338" s="3">
        <v>29332178</v>
      </c>
      <c r="K338" s="3">
        <v>-28000000</v>
      </c>
      <c r="L338" s="2">
        <v>0.95458305210066563</v>
      </c>
      <c r="M338" s="3">
        <v>40355374</v>
      </c>
      <c r="N338" s="3">
        <v>184568792</v>
      </c>
      <c r="O338" s="3">
        <v>110492628</v>
      </c>
      <c r="P338" s="5">
        <v>2.2699003122100243</v>
      </c>
      <c r="Q338" s="5">
        <v>24.929497322928253</v>
      </c>
      <c r="R338" s="5">
        <f t="shared" si="31"/>
        <v>18.518911210752915</v>
      </c>
      <c r="S338" s="5">
        <f t="shared" si="32"/>
        <v>2.2020202270800118</v>
      </c>
      <c r="T338">
        <f t="shared" si="33"/>
        <v>13.460412979941655</v>
      </c>
      <c r="U338">
        <f t="shared" si="34"/>
        <v>2.9430760970684577</v>
      </c>
      <c r="V338" s="2">
        <f t="shared" si="35"/>
        <v>5.1546391752577317E-2</v>
      </c>
      <c r="W338" s="2">
        <v>0.1179</v>
      </c>
      <c r="X338" s="2">
        <v>-6.1000000000000004E-3</v>
      </c>
      <c r="Y338" s="2">
        <v>0.1181</v>
      </c>
      <c r="Z338" s="2">
        <v>0.28370000000000001</v>
      </c>
      <c r="AA338" s="2">
        <v>3.2222</v>
      </c>
    </row>
    <row r="339" spans="1:27">
      <c r="A339" t="s">
        <v>693</v>
      </c>
      <c r="B339" t="s">
        <v>694</v>
      </c>
      <c r="C339" t="s">
        <v>823</v>
      </c>
      <c r="D339" t="s">
        <v>886</v>
      </c>
      <c r="E339" t="b">
        <v>1</v>
      </c>
      <c r="F339" s="3">
        <v>8000000</v>
      </c>
      <c r="G339" s="5">
        <v>27.95</v>
      </c>
      <c r="H339" s="3">
        <f t="shared" si="30"/>
        <v>223600000</v>
      </c>
      <c r="I339" s="3">
        <v>133163692</v>
      </c>
      <c r="J339" s="3">
        <v>20885161</v>
      </c>
      <c r="K339" s="3">
        <v>0</v>
      </c>
      <c r="L339" s="2">
        <v>0</v>
      </c>
      <c r="M339" s="3">
        <v>68212096</v>
      </c>
      <c r="N339" s="3">
        <v>161539173</v>
      </c>
      <c r="O339" s="3">
        <v>164270747</v>
      </c>
      <c r="P339" s="5">
        <v>3.7640520899641041</v>
      </c>
      <c r="Q339" s="5">
        <v>31.218339674178125</v>
      </c>
      <c r="R339" s="5">
        <f t="shared" si="31"/>
        <v>10.706165971140946</v>
      </c>
      <c r="S339" s="5">
        <f t="shared" si="32"/>
        <v>1.6791363820101954</v>
      </c>
      <c r="T339">
        <f t="shared" si="33"/>
        <v>3.2780109850311594</v>
      </c>
      <c r="U339">
        <f t="shared" si="34"/>
        <v>1.3841843798469862</v>
      </c>
      <c r="V339" s="2">
        <f t="shared" si="35"/>
        <v>0</v>
      </c>
      <c r="W339" s="2">
        <v>-4.5999999999999999E-2</v>
      </c>
      <c r="X339" s="2">
        <v>-0.35830000000000001</v>
      </c>
      <c r="Y339" s="2">
        <v>-4.53E-2</v>
      </c>
      <c r="Z339" s="2">
        <v>3.1199999999999999E-2</v>
      </c>
      <c r="AA339" s="2">
        <v>0</v>
      </c>
    </row>
    <row r="340" spans="1:27">
      <c r="A340" t="s">
        <v>695</v>
      </c>
      <c r="B340" t="s">
        <v>696</v>
      </c>
      <c r="C340" t="s">
        <v>813</v>
      </c>
      <c r="D340" t="s">
        <v>849</v>
      </c>
      <c r="E340" t="b">
        <v>1</v>
      </c>
      <c r="F340" s="3">
        <v>6500000</v>
      </c>
      <c r="G340" s="5">
        <v>45.9</v>
      </c>
      <c r="H340" s="3">
        <f t="shared" si="30"/>
        <v>298350000</v>
      </c>
      <c r="I340" s="3">
        <v>46565768</v>
      </c>
      <c r="J340" s="3">
        <v>15883885</v>
      </c>
      <c r="K340" s="3">
        <v>-15708012</v>
      </c>
      <c r="L340" s="2">
        <v>0.988927582892976</v>
      </c>
      <c r="M340" s="3">
        <v>11835716</v>
      </c>
      <c r="N340" s="3">
        <v>81657355</v>
      </c>
      <c r="O340" s="3">
        <v>13210590</v>
      </c>
      <c r="P340" s="5">
        <v>0.75496240371924128</v>
      </c>
      <c r="Q340" s="5">
        <v>26.281728445066385</v>
      </c>
      <c r="R340" s="5">
        <f t="shared" si="31"/>
        <v>18.783188118020245</v>
      </c>
      <c r="S340" s="5">
        <f t="shared" si="32"/>
        <v>6.40706709701427</v>
      </c>
      <c r="T340">
        <f t="shared" si="33"/>
        <v>25.207600452731377</v>
      </c>
      <c r="U340">
        <f t="shared" si="34"/>
        <v>3.6536819004240342</v>
      </c>
      <c r="V340" s="2">
        <f t="shared" si="35"/>
        <v>5.2649612870789342E-2</v>
      </c>
      <c r="W340" s="2">
        <v>0.27489999999999998</v>
      </c>
      <c r="X340" s="2">
        <v>0.37730000000000002</v>
      </c>
      <c r="Y340" s="2">
        <v>0.27539999999999998</v>
      </c>
      <c r="Z340" s="2">
        <v>2.24E-2</v>
      </c>
      <c r="AA340" s="2">
        <v>-1</v>
      </c>
    </row>
    <row r="341" spans="1:27">
      <c r="A341" t="s">
        <v>697</v>
      </c>
      <c r="B341" t="s">
        <v>698</v>
      </c>
      <c r="C341" t="s">
        <v>813</v>
      </c>
      <c r="D341" t="s">
        <v>849</v>
      </c>
      <c r="E341" t="b">
        <v>1</v>
      </c>
      <c r="F341" s="3">
        <v>8100000</v>
      </c>
      <c r="G341" s="5">
        <v>38.4</v>
      </c>
      <c r="H341" s="3">
        <f t="shared" si="30"/>
        <v>311040000</v>
      </c>
      <c r="I341" s="3">
        <v>19481226</v>
      </c>
      <c r="J341" s="3">
        <v>24904009</v>
      </c>
      <c r="K341" s="3">
        <v>0</v>
      </c>
      <c r="L341" s="2">
        <v>0</v>
      </c>
      <c r="M341" s="3">
        <v>-7454878</v>
      </c>
      <c r="N341" s="3">
        <v>212059872</v>
      </c>
      <c r="O341" s="3">
        <v>1471031</v>
      </c>
      <c r="P341" s="5">
        <v>-8.383165005503572E-2</v>
      </c>
      <c r="Q341" s="5">
        <v>54.419620092970518</v>
      </c>
      <c r="R341" s="5">
        <f t="shared" si="31"/>
        <v>12.489555396482551</v>
      </c>
      <c r="S341" s="5">
        <f t="shared" si="32"/>
        <v>15.966140940000388</v>
      </c>
      <c r="T341">
        <f t="shared" si="33"/>
        <v>-41.7230167951776</v>
      </c>
      <c r="U341">
        <f t="shared" si="34"/>
        <v>1.4667555774059884</v>
      </c>
      <c r="V341" s="2">
        <f t="shared" si="35"/>
        <v>0</v>
      </c>
      <c r="W341" s="2">
        <v>1.3976999999999999</v>
      </c>
      <c r="X341" s="2">
        <v>-0.28499999999999998</v>
      </c>
      <c r="Y341" s="2">
        <v>1.4887999999999999</v>
      </c>
      <c r="Z341" s="2">
        <v>-0.59219999999999995</v>
      </c>
      <c r="AA341" s="2">
        <v>0</v>
      </c>
    </row>
    <row r="342" spans="1:27">
      <c r="A342" t="s">
        <v>699</v>
      </c>
      <c r="B342" t="s">
        <v>700</v>
      </c>
      <c r="C342" t="s">
        <v>841</v>
      </c>
      <c r="D342" t="s">
        <v>864</v>
      </c>
      <c r="E342" t="b">
        <v>1</v>
      </c>
      <c r="F342" s="3">
        <v>3600000</v>
      </c>
      <c r="G342" s="5">
        <v>45.15</v>
      </c>
      <c r="H342" s="3">
        <f t="shared" si="30"/>
        <v>162540000</v>
      </c>
      <c r="I342" s="3">
        <v>33661893</v>
      </c>
      <c r="J342" s="3">
        <v>3220462</v>
      </c>
      <c r="K342" s="3">
        <v>0</v>
      </c>
      <c r="L342" s="2">
        <v>0</v>
      </c>
      <c r="M342" s="3">
        <v>-5450010</v>
      </c>
      <c r="N342" s="3">
        <v>71275595</v>
      </c>
      <c r="O342" s="3">
        <v>5372709</v>
      </c>
      <c r="P342" s="5">
        <v>0.47453344121267904</v>
      </c>
      <c r="Q342" s="5">
        <v>22.32241982590249</v>
      </c>
      <c r="R342" s="5">
        <f t="shared" si="31"/>
        <v>50.471019375480907</v>
      </c>
      <c r="S342" s="5">
        <f t="shared" si="32"/>
        <v>4.8286054500856501</v>
      </c>
      <c r="T342">
        <f t="shared" si="33"/>
        <v>-29.823798488443142</v>
      </c>
      <c r="U342">
        <f t="shared" si="34"/>
        <v>2.280443958412413</v>
      </c>
      <c r="V342" s="2">
        <f t="shared" si="35"/>
        <v>0</v>
      </c>
      <c r="W342" s="2">
        <v>-0.45900000000000002</v>
      </c>
      <c r="X342" s="2">
        <v>0.192</v>
      </c>
      <c r="Y342" s="2">
        <v>-0.4521</v>
      </c>
      <c r="Z342" s="2">
        <v>5.5100000000000003E-2</v>
      </c>
      <c r="AA342" s="2">
        <v>0</v>
      </c>
    </row>
    <row r="343" spans="1:27">
      <c r="A343" t="s">
        <v>701</v>
      </c>
      <c r="B343" t="s">
        <v>702</v>
      </c>
      <c r="C343" t="s">
        <v>819</v>
      </c>
      <c r="D343" t="s">
        <v>830</v>
      </c>
      <c r="E343" t="b">
        <v>1</v>
      </c>
      <c r="F343" s="3">
        <v>70000000</v>
      </c>
      <c r="G343" s="5">
        <v>2.04</v>
      </c>
      <c r="H343" s="3">
        <f t="shared" si="30"/>
        <v>142800000</v>
      </c>
      <c r="I343" s="3">
        <v>70653562</v>
      </c>
      <c r="J343" s="3">
        <v>2534236</v>
      </c>
      <c r="K343" s="3">
        <v>0</v>
      </c>
      <c r="L343" s="2">
        <v>0</v>
      </c>
      <c r="M343" s="3">
        <v>-2198310</v>
      </c>
      <c r="N343" s="3">
        <v>77467484</v>
      </c>
      <c r="O343" s="3">
        <v>14093311</v>
      </c>
      <c r="P343" s="5">
        <v>-9.9297488863714478E-2</v>
      </c>
      <c r="Q343" s="5">
        <v>19.581620419591378</v>
      </c>
      <c r="R343" s="5">
        <f t="shared" si="31"/>
        <v>56.348343248221553</v>
      </c>
      <c r="S343" s="5">
        <f t="shared" si="32"/>
        <v>2.0211295221039247</v>
      </c>
      <c r="T343">
        <f t="shared" si="33"/>
        <v>-64.95899122507744</v>
      </c>
      <c r="U343">
        <f t="shared" si="34"/>
        <v>1.8433540451630002</v>
      </c>
      <c r="V343" s="2">
        <f t="shared" si="35"/>
        <v>0</v>
      </c>
      <c r="W343" s="2">
        <v>1.1780999999999999</v>
      </c>
      <c r="X343" s="2">
        <v>-0.14030000000000001</v>
      </c>
      <c r="Y343" s="2">
        <v>1.1879999999999999</v>
      </c>
      <c r="Z343" s="2">
        <v>0.3997</v>
      </c>
      <c r="AA343" s="2">
        <v>0</v>
      </c>
    </row>
    <row r="344" spans="1:27">
      <c r="A344" t="s">
        <v>703</v>
      </c>
      <c r="B344" t="s">
        <v>704</v>
      </c>
      <c r="C344" t="s">
        <v>817</v>
      </c>
      <c r="D344" t="s">
        <v>916</v>
      </c>
      <c r="E344" t="b">
        <v>1</v>
      </c>
      <c r="F344" s="3">
        <v>1200000</v>
      </c>
      <c r="G344" s="5">
        <v>102.2</v>
      </c>
      <c r="H344" s="3">
        <f t="shared" si="30"/>
        <v>122640000</v>
      </c>
      <c r="I344" s="3">
        <v>105098949</v>
      </c>
      <c r="J344" s="3">
        <v>15088654</v>
      </c>
      <c r="K344" s="3">
        <v>0</v>
      </c>
      <c r="L344" s="2">
        <v>28.677069432920511</v>
      </c>
      <c r="M344" s="3">
        <v>35475677</v>
      </c>
      <c r="N344" s="3">
        <v>31949372</v>
      </c>
      <c r="O344" s="3">
        <v>22250068</v>
      </c>
      <c r="P344" s="5">
        <v>78.757694057728855</v>
      </c>
      <c r="Q344" s="5">
        <v>8.3006345396507939</v>
      </c>
      <c r="R344" s="5">
        <f t="shared" si="31"/>
        <v>8.1279615796080957</v>
      </c>
      <c r="S344" s="5">
        <f t="shared" si="32"/>
        <v>1.1669003464535121</v>
      </c>
      <c r="T344">
        <f t="shared" si="33"/>
        <v>3.4570164792063025</v>
      </c>
      <c r="U344">
        <f t="shared" si="34"/>
        <v>3.8385731024697449</v>
      </c>
      <c r="V344" s="2">
        <f t="shared" si="35"/>
        <v>0</v>
      </c>
      <c r="W344" s="2">
        <v>-0.98199999999999998</v>
      </c>
      <c r="X344" s="2">
        <v>-3.6799999999999999E-2</v>
      </c>
      <c r="Y344" s="2">
        <v>-0.98209999999999997</v>
      </c>
      <c r="Z344" s="2">
        <v>-0.1295</v>
      </c>
      <c r="AA344" s="2">
        <v>0.1515</v>
      </c>
    </row>
    <row r="345" spans="1:27">
      <c r="A345" t="s">
        <v>705</v>
      </c>
      <c r="B345" t="s">
        <v>706</v>
      </c>
      <c r="C345" t="s">
        <v>817</v>
      </c>
      <c r="D345" t="s">
        <v>834</v>
      </c>
      <c r="E345" t="b">
        <v>1</v>
      </c>
      <c r="F345" s="3">
        <v>32859200</v>
      </c>
      <c r="G345" s="5">
        <v>86.8</v>
      </c>
      <c r="H345" s="3">
        <f t="shared" si="30"/>
        <v>2852178560</v>
      </c>
      <c r="I345" s="3">
        <v>127683584</v>
      </c>
      <c r="J345" s="3">
        <v>16054416</v>
      </c>
      <c r="K345" s="3">
        <v>0</v>
      </c>
      <c r="L345" s="2">
        <v>0</v>
      </c>
      <c r="M345" s="3">
        <v>-47233863</v>
      </c>
      <c r="N345" s="3">
        <v>387140214</v>
      </c>
      <c r="O345" s="3">
        <v>347360523</v>
      </c>
      <c r="P345" s="5">
        <v>3.1555761978511083</v>
      </c>
      <c r="Q345" s="5">
        <v>11.380625219870536</v>
      </c>
      <c r="R345" s="5">
        <f t="shared" si="31"/>
        <v>177.65694871741209</v>
      </c>
      <c r="S345" s="5">
        <f t="shared" si="32"/>
        <v>22.337864200303148</v>
      </c>
      <c r="T345">
        <f t="shared" si="33"/>
        <v>-60.384190046026937</v>
      </c>
      <c r="U345">
        <f t="shared" si="34"/>
        <v>7.3673011918105722</v>
      </c>
      <c r="V345" s="2">
        <f t="shared" si="35"/>
        <v>0</v>
      </c>
      <c r="W345" s="2">
        <v>1.034</v>
      </c>
      <c r="X345" s="2">
        <v>5.0724</v>
      </c>
      <c r="Y345" s="2">
        <v>1.0302</v>
      </c>
      <c r="Z345" s="2">
        <v>5.7117000000000004</v>
      </c>
      <c r="AA345" s="2">
        <v>0</v>
      </c>
    </row>
    <row r="346" spans="1:27">
      <c r="A346" t="s">
        <v>707</v>
      </c>
      <c r="B346" t="s">
        <v>708</v>
      </c>
      <c r="C346" t="s">
        <v>871</v>
      </c>
      <c r="D346" t="s">
        <v>884</v>
      </c>
      <c r="E346" t="b">
        <v>1</v>
      </c>
      <c r="F346" s="3">
        <v>33000000</v>
      </c>
      <c r="G346" s="5">
        <v>6.9</v>
      </c>
      <c r="H346" s="3">
        <f t="shared" si="30"/>
        <v>227700000</v>
      </c>
      <c r="I346" s="3">
        <v>30401855</v>
      </c>
      <c r="J346" s="3">
        <v>4296673</v>
      </c>
      <c r="K346" s="3">
        <v>0</v>
      </c>
      <c r="L346" s="2">
        <v>8.9003099496812121E-2</v>
      </c>
      <c r="M346" s="3">
        <v>-32704710</v>
      </c>
      <c r="N346" s="3">
        <v>60385914</v>
      </c>
      <c r="O346" s="3">
        <v>34774147</v>
      </c>
      <c r="P346" s="5">
        <v>0.56957547376023199</v>
      </c>
      <c r="Q346" s="5">
        <v>51.654678343597645</v>
      </c>
      <c r="R346" s="5">
        <f t="shared" si="31"/>
        <v>52.994491319213729</v>
      </c>
      <c r="S346" s="5">
        <f t="shared" si="32"/>
        <v>7.4896745609766242</v>
      </c>
      <c r="T346">
        <f t="shared" si="33"/>
        <v>-6.9622999256070459</v>
      </c>
      <c r="U346">
        <f t="shared" si="34"/>
        <v>3.7707469328029051</v>
      </c>
      <c r="V346" s="2">
        <f t="shared" si="35"/>
        <v>0</v>
      </c>
      <c r="W346" s="2">
        <v>8.8000000000000005E-3</v>
      </c>
      <c r="X346" s="2">
        <v>3.5400000000000001E-2</v>
      </c>
      <c r="Y346" s="2">
        <v>7.0699999999999999E-2</v>
      </c>
      <c r="Z346" s="2">
        <v>0.35060000000000002</v>
      </c>
      <c r="AA346" s="2">
        <v>-5.7700000000000001E-2</v>
      </c>
    </row>
    <row r="347" spans="1:27">
      <c r="A347" t="s">
        <v>709</v>
      </c>
      <c r="B347" t="s">
        <v>710</v>
      </c>
      <c r="C347" t="s">
        <v>841</v>
      </c>
      <c r="D347" t="s">
        <v>870</v>
      </c>
      <c r="E347" t="b">
        <v>1</v>
      </c>
      <c r="F347" s="3">
        <v>9500000</v>
      </c>
      <c r="G347" s="5">
        <v>29.5</v>
      </c>
      <c r="H347" s="3">
        <f t="shared" si="30"/>
        <v>280250000</v>
      </c>
      <c r="I347" s="3">
        <v>413001757</v>
      </c>
      <c r="J347" s="3">
        <v>2041126</v>
      </c>
      <c r="K347" s="3">
        <v>0</v>
      </c>
      <c r="L347" s="2">
        <v>0</v>
      </c>
      <c r="M347" s="3">
        <v>20008802</v>
      </c>
      <c r="N347" s="3">
        <v>131764805</v>
      </c>
      <c r="O347" s="3">
        <v>167609933</v>
      </c>
      <c r="P347" s="5">
        <v>23.134164671852691</v>
      </c>
      <c r="Q347" s="5">
        <v>8.1884607754293057</v>
      </c>
      <c r="R347" s="5">
        <f t="shared" si="31"/>
        <v>137.30166584522465</v>
      </c>
      <c r="S347" s="5">
        <f t="shared" si="32"/>
        <v>0.67856854177983561</v>
      </c>
      <c r="T347">
        <f t="shared" si="33"/>
        <v>14.006335811609311</v>
      </c>
      <c r="U347">
        <f t="shared" si="34"/>
        <v>2.126895721509245</v>
      </c>
      <c r="V347" s="2">
        <f t="shared" si="35"/>
        <v>0</v>
      </c>
      <c r="W347" s="2">
        <v>-0.40300000000000002</v>
      </c>
      <c r="X347" s="2">
        <v>0.1108</v>
      </c>
      <c r="Y347" s="2">
        <v>-0.40279999999999999</v>
      </c>
      <c r="Z347" s="2">
        <v>0.33639999999999998</v>
      </c>
      <c r="AA347" s="2">
        <v>0</v>
      </c>
    </row>
    <row r="348" spans="1:27">
      <c r="A348" t="s">
        <v>711</v>
      </c>
      <c r="B348" t="s">
        <v>712</v>
      </c>
      <c r="C348" t="s">
        <v>817</v>
      </c>
      <c r="D348" t="s">
        <v>865</v>
      </c>
      <c r="E348" t="b">
        <v>0</v>
      </c>
      <c r="F348" s="3">
        <v>7500000</v>
      </c>
      <c r="G348" s="5">
        <v>27</v>
      </c>
      <c r="H348" s="3">
        <f t="shared" si="30"/>
        <v>202500000</v>
      </c>
      <c r="I348" s="3">
        <v>405901282</v>
      </c>
      <c r="J348" s="3">
        <v>18936622</v>
      </c>
      <c r="K348" s="3">
        <v>-834556</v>
      </c>
      <c r="L348" s="2">
        <v>4.4071006962065361E-2</v>
      </c>
      <c r="M348" s="3">
        <v>67808744</v>
      </c>
      <c r="N348" s="3">
        <v>76741453</v>
      </c>
      <c r="O348" s="3">
        <v>159413024</v>
      </c>
      <c r="P348" s="5">
        <v>3.6793053164392258</v>
      </c>
      <c r="Q348" s="5">
        <v>24.109825062008444</v>
      </c>
      <c r="R348" s="5">
        <f t="shared" si="31"/>
        <v>10.693565093077318</v>
      </c>
      <c r="S348" s="5">
        <f t="shared" si="32"/>
        <v>0.49888977684973168</v>
      </c>
      <c r="T348">
        <f t="shared" si="33"/>
        <v>2.9863405226912918</v>
      </c>
      <c r="U348">
        <f t="shared" si="34"/>
        <v>2.6387303352205227</v>
      </c>
      <c r="V348" s="2">
        <f t="shared" si="35"/>
        <v>4.1212641975308644E-3</v>
      </c>
      <c r="W348" s="2">
        <v>-0.30209999999999998</v>
      </c>
      <c r="X348" s="2">
        <v>1.67E-2</v>
      </c>
      <c r="Y348" s="2">
        <v>-0.30330000000000001</v>
      </c>
      <c r="Z348" s="2">
        <v>8.4400000000000003E-2</v>
      </c>
      <c r="AA348" s="2">
        <v>-0.83430000000000004</v>
      </c>
    </row>
    <row r="349" spans="1:27">
      <c r="A349" t="s">
        <v>713</v>
      </c>
      <c r="B349" t="s">
        <v>714</v>
      </c>
      <c r="C349" t="s">
        <v>841</v>
      </c>
      <c r="D349" t="s">
        <v>864</v>
      </c>
      <c r="E349" t="b">
        <v>1</v>
      </c>
      <c r="F349" s="3">
        <v>23750000</v>
      </c>
      <c r="G349" s="5">
        <v>16.5</v>
      </c>
      <c r="H349" s="3">
        <f t="shared" si="30"/>
        <v>391875000</v>
      </c>
      <c r="I349" s="3">
        <v>55854181</v>
      </c>
      <c r="J349" s="3">
        <v>6991746</v>
      </c>
      <c r="K349" s="3">
        <v>-23085002</v>
      </c>
      <c r="L349" s="2">
        <v>2.1331430430066001</v>
      </c>
      <c r="M349" s="3">
        <v>-4091004</v>
      </c>
      <c r="N349" s="3">
        <v>78512912</v>
      </c>
      <c r="O349" s="3">
        <v>13129075</v>
      </c>
      <c r="P349" s="5">
        <v>0.21325256004864135</v>
      </c>
      <c r="Q349" s="5">
        <v>6.2438381494873418</v>
      </c>
      <c r="R349" s="5">
        <f t="shared" si="31"/>
        <v>56.048231729241877</v>
      </c>
      <c r="S349" s="5">
        <f t="shared" si="32"/>
        <v>7.0160369910356399</v>
      </c>
      <c r="T349">
        <f t="shared" si="33"/>
        <v>-95.789444351557705</v>
      </c>
      <c r="U349">
        <f t="shared" si="34"/>
        <v>4.9912172408023787</v>
      </c>
      <c r="V349" s="2">
        <f t="shared" si="35"/>
        <v>5.890909601275917E-2</v>
      </c>
      <c r="W349" s="2">
        <v>1.2790999999999999</v>
      </c>
      <c r="X349" s="2">
        <v>0.26879999999999998</v>
      </c>
      <c r="Y349" s="2">
        <v>0.80279999999999996</v>
      </c>
      <c r="Z349" s="2">
        <v>0.45679999999999998</v>
      </c>
      <c r="AA349" s="2">
        <v>0</v>
      </c>
    </row>
    <row r="350" spans="1:27">
      <c r="A350" t="s">
        <v>715</v>
      </c>
      <c r="B350" t="s">
        <v>716</v>
      </c>
      <c r="C350" t="s">
        <v>823</v>
      </c>
      <c r="D350" t="s">
        <v>912</v>
      </c>
      <c r="E350" t="b">
        <v>1</v>
      </c>
      <c r="F350" s="3">
        <v>1950000</v>
      </c>
      <c r="G350" s="5">
        <v>44.3</v>
      </c>
      <c r="H350" s="3">
        <f t="shared" si="30"/>
        <v>86385000</v>
      </c>
      <c r="I350" s="3" t="str">
        <v>Unavailable</v>
      </c>
      <c r="J350" s="3" t="str">
        <v>Unavailable</v>
      </c>
      <c r="K350" s="3" t="str">
        <v>Unavailable</v>
      </c>
      <c r="L350" s="2">
        <v>0</v>
      </c>
      <c r="M350" s="3" t="str">
        <v>Unavailable</v>
      </c>
      <c r="N350" s="3" t="str">
        <v>Unavailable</v>
      </c>
      <c r="O350" s="3" t="str">
        <v>Unavailable</v>
      </c>
      <c r="P350" s="5">
        <v>0.49758155975128132</v>
      </c>
      <c r="Q350" s="5">
        <v>30.973740560690224</v>
      </c>
      <c r="R350" s="5" t="str">
        <f t="shared" si="31"/>
        <v>NA</v>
      </c>
      <c r="S350" s="5" t="str">
        <f t="shared" si="32"/>
        <v>NA</v>
      </c>
      <c r="T350" t="str">
        <f t="shared" si="33"/>
        <v>NA</v>
      </c>
      <c r="U350" t="str">
        <f t="shared" si="34"/>
        <v>NA</v>
      </c>
      <c r="V350" s="2" t="str">
        <f t="shared" si="35"/>
        <v>NA</v>
      </c>
      <c r="W350" s="2">
        <v>0.33639999999999998</v>
      </c>
      <c r="X350" s="2">
        <v>1.661</v>
      </c>
      <c r="Y350" s="2">
        <v>0.33989999999999998</v>
      </c>
      <c r="Z350" s="2">
        <v>0.92969999999999997</v>
      </c>
      <c r="AA350" s="2">
        <v>0</v>
      </c>
    </row>
    <row r="351" spans="1:27">
      <c r="A351" t="s">
        <v>717</v>
      </c>
      <c r="B351" t="s">
        <v>718</v>
      </c>
      <c r="C351" t="s">
        <v>813</v>
      </c>
      <c r="D351" t="s">
        <v>879</v>
      </c>
      <c r="E351" t="b">
        <v>1</v>
      </c>
      <c r="F351" s="3">
        <v>30000000</v>
      </c>
      <c r="G351" s="5">
        <v>18.96</v>
      </c>
      <c r="H351" s="3">
        <f t="shared" si="30"/>
        <v>568800000</v>
      </c>
      <c r="I351" s="3">
        <v>171357357</v>
      </c>
      <c r="J351" s="3">
        <v>40212242</v>
      </c>
      <c r="K351" s="3">
        <v>0</v>
      </c>
      <c r="L351" s="2">
        <v>0</v>
      </c>
      <c r="M351" s="3">
        <v>39618619</v>
      </c>
      <c r="N351" s="3">
        <v>450592485</v>
      </c>
      <c r="O351" s="3">
        <v>195425996</v>
      </c>
      <c r="P351" s="5">
        <v>1.1008967732983843</v>
      </c>
      <c r="Q351" s="5">
        <v>21.283405537061832</v>
      </c>
      <c r="R351" s="5">
        <f t="shared" si="31"/>
        <v>14.144946208172128</v>
      </c>
      <c r="S351" s="5">
        <f t="shared" si="32"/>
        <v>3.3193789280958623</v>
      </c>
      <c r="T351">
        <f t="shared" si="33"/>
        <v>14.356886089340973</v>
      </c>
      <c r="U351">
        <f t="shared" si="34"/>
        <v>1.2623379637589829</v>
      </c>
      <c r="V351" s="2">
        <f t="shared" si="35"/>
        <v>0</v>
      </c>
      <c r="W351" s="2">
        <v>-1</v>
      </c>
      <c r="X351" s="2">
        <v>0.1973</v>
      </c>
      <c r="Y351" s="2">
        <v>-0.19600000000000001</v>
      </c>
      <c r="Z351" s="2">
        <v>-0.18559999999999999</v>
      </c>
      <c r="AA351" s="2">
        <v>0</v>
      </c>
    </row>
    <row r="352" spans="1:27">
      <c r="A352" t="s">
        <v>719</v>
      </c>
      <c r="B352" t="s">
        <v>720</v>
      </c>
      <c r="C352" t="s">
        <v>823</v>
      </c>
      <c r="D352" t="s">
        <v>917</v>
      </c>
      <c r="E352" t="b">
        <v>1</v>
      </c>
      <c r="F352" s="3">
        <v>5000000</v>
      </c>
      <c r="G352" s="5">
        <v>119</v>
      </c>
      <c r="H352" s="3">
        <f t="shared" si="30"/>
        <v>595000000</v>
      </c>
      <c r="I352" s="3" t="str">
        <v>Unavailable</v>
      </c>
      <c r="J352" s="3" t="str">
        <v>Unavailable</v>
      </c>
      <c r="K352" s="3" t="str">
        <v>Unavailable</v>
      </c>
      <c r="L352" s="2" t="str">
        <v>Unavailable</v>
      </c>
      <c r="M352" s="3" t="str">
        <v>Unavailable</v>
      </c>
      <c r="N352" s="3" t="str">
        <v>Unavailable</v>
      </c>
      <c r="O352" s="3" t="str">
        <v>Unavailable</v>
      </c>
      <c r="P352" s="5" t="str">
        <v>Unavailable</v>
      </c>
      <c r="Q352" s="5" t="str">
        <v>Unavailable</v>
      </c>
      <c r="R352" s="5" t="str">
        <f t="shared" si="31"/>
        <v>NA</v>
      </c>
      <c r="S352" s="5" t="str">
        <f t="shared" si="32"/>
        <v>NA</v>
      </c>
      <c r="T352" t="str">
        <f t="shared" si="33"/>
        <v>NA</v>
      </c>
      <c r="U352" t="str">
        <f t="shared" si="34"/>
        <v>NA</v>
      </c>
      <c r="V352" s="2" t="str">
        <f t="shared" si="35"/>
        <v>NA</v>
      </c>
      <c r="W352" s="2" t="s">
        <v>837</v>
      </c>
      <c r="X352" s="2" t="s">
        <v>837</v>
      </c>
      <c r="Y352" s="2" t="s">
        <v>837</v>
      </c>
      <c r="Z352" s="2" t="s">
        <v>837</v>
      </c>
      <c r="AA352" s="2" t="s">
        <v>837</v>
      </c>
    </row>
    <row r="353" spans="1:27">
      <c r="A353" t="s">
        <v>721</v>
      </c>
      <c r="B353" t="s">
        <v>722</v>
      </c>
      <c r="C353" t="s">
        <v>839</v>
      </c>
      <c r="D353" t="s">
        <v>888</v>
      </c>
      <c r="E353" t="b">
        <v>1</v>
      </c>
      <c r="F353" s="3">
        <v>8000000</v>
      </c>
      <c r="G353" s="5">
        <v>26.5</v>
      </c>
      <c r="H353" s="3">
        <f t="shared" si="30"/>
        <v>212000000</v>
      </c>
      <c r="I353" s="3" t="str">
        <v>Unavailable</v>
      </c>
      <c r="J353" s="3" t="str">
        <v>Unavailable</v>
      </c>
      <c r="K353" s="3" t="str">
        <v>Unavailable</v>
      </c>
      <c r="L353" s="2">
        <v>0</v>
      </c>
      <c r="M353" s="3" t="str">
        <v>Unavailable</v>
      </c>
      <c r="N353" s="3" t="str">
        <v>Unavailable</v>
      </c>
      <c r="O353" s="3" t="str">
        <v>Unavailable</v>
      </c>
      <c r="P353" s="5">
        <v>1.0086865365830415</v>
      </c>
      <c r="Q353" s="5">
        <v>21.240885603327868</v>
      </c>
      <c r="R353" s="5" t="str">
        <f t="shared" si="31"/>
        <v>NA</v>
      </c>
      <c r="S353" s="5" t="str">
        <f t="shared" si="32"/>
        <v>NA</v>
      </c>
      <c r="T353" t="str">
        <f t="shared" si="33"/>
        <v>NA</v>
      </c>
      <c r="U353" t="str">
        <f t="shared" si="34"/>
        <v>NA</v>
      </c>
      <c r="V353" s="2" t="str">
        <f t="shared" si="35"/>
        <v>NA</v>
      </c>
      <c r="W353" s="2">
        <v>0.37890000000000001</v>
      </c>
      <c r="X353" s="2">
        <v>0.1139</v>
      </c>
      <c r="Y353" s="2">
        <v>0.47089999999999999</v>
      </c>
      <c r="Z353" s="2">
        <v>0.39529999999999998</v>
      </c>
      <c r="AA353" s="2">
        <v>0</v>
      </c>
    </row>
    <row r="354" spans="1:27">
      <c r="A354" t="s">
        <v>723</v>
      </c>
      <c r="B354" t="s">
        <v>724</v>
      </c>
      <c r="C354" t="s">
        <v>823</v>
      </c>
      <c r="D354" t="s">
        <v>836</v>
      </c>
      <c r="E354" t="b">
        <v>1</v>
      </c>
      <c r="F354" s="3">
        <v>12187500</v>
      </c>
      <c r="G354" s="5">
        <v>10</v>
      </c>
      <c r="H354" s="3">
        <f t="shared" si="30"/>
        <v>121875000</v>
      </c>
      <c r="I354" s="3">
        <v>156409592</v>
      </c>
      <c r="J354" s="3">
        <v>-11615023</v>
      </c>
      <c r="K354" s="3">
        <v>0</v>
      </c>
      <c r="L354" s="2">
        <v>-0.2518290321078141</v>
      </c>
      <c r="M354" s="3">
        <v>-1948762</v>
      </c>
      <c r="N354" s="3">
        <v>97517166</v>
      </c>
      <c r="O354" s="3">
        <v>9008603</v>
      </c>
      <c r="P354" s="5">
        <v>-0.26387429452356659</v>
      </c>
      <c r="Q354" s="5">
        <v>0</v>
      </c>
      <c r="R354" s="5">
        <f t="shared" si="31"/>
        <v>-10.49287633782559</v>
      </c>
      <c r="S354" s="5">
        <f t="shared" si="32"/>
        <v>0.77920412962908314</v>
      </c>
      <c r="T354">
        <f t="shared" si="33"/>
        <v>-62.539704694570197</v>
      </c>
      <c r="U354">
        <f t="shared" si="34"/>
        <v>1.2497799618171841</v>
      </c>
      <c r="V354" s="2">
        <f t="shared" si="35"/>
        <v>0</v>
      </c>
      <c r="W354" s="2">
        <v>-12.1372</v>
      </c>
      <c r="X354" s="2">
        <v>-0.34820000000000001</v>
      </c>
      <c r="Y354" s="2">
        <v>-14.9686</v>
      </c>
      <c r="Z354" s="2">
        <v>-1.0671999999999999</v>
      </c>
      <c r="AA354" s="2">
        <v>0</v>
      </c>
    </row>
    <row r="355" spans="1:27">
      <c r="A355" t="s">
        <v>725</v>
      </c>
      <c r="B355" t="s">
        <v>726</v>
      </c>
      <c r="C355" t="s">
        <v>841</v>
      </c>
      <c r="D355" t="s">
        <v>864</v>
      </c>
      <c r="E355" t="b">
        <v>1</v>
      </c>
      <c r="F355" s="3">
        <v>3500000</v>
      </c>
      <c r="G355" s="5">
        <v>117.6</v>
      </c>
      <c r="H355" s="3">
        <f t="shared" si="30"/>
        <v>411600000</v>
      </c>
      <c r="I355" s="3">
        <v>120003034</v>
      </c>
      <c r="J355" s="3">
        <v>23384258</v>
      </c>
      <c r="K355" s="3">
        <v>-4650000</v>
      </c>
      <c r="L355" s="2">
        <v>0.19885172324048084</v>
      </c>
      <c r="M355" s="3">
        <v>-7747603</v>
      </c>
      <c r="N355" s="3">
        <v>94107809</v>
      </c>
      <c r="O355" s="3">
        <v>36557648</v>
      </c>
      <c r="P355" s="5">
        <v>0.32024258884941265</v>
      </c>
      <c r="Q355" s="5">
        <v>63.576679669540518</v>
      </c>
      <c r="R355" s="5">
        <f t="shared" si="31"/>
        <v>17.601584792641273</v>
      </c>
      <c r="S355" s="5">
        <f t="shared" si="32"/>
        <v>3.4299132803592283</v>
      </c>
      <c r="T355">
        <f t="shared" si="33"/>
        <v>-53.126108810686347</v>
      </c>
      <c r="U355">
        <f t="shared" si="34"/>
        <v>4.3737071808780499</v>
      </c>
      <c r="V355" s="2">
        <f t="shared" si="35"/>
        <v>1.129737609329446E-2</v>
      </c>
      <c r="W355" s="2">
        <v>-1</v>
      </c>
      <c r="X355" s="2">
        <v>0.17760000000000001</v>
      </c>
      <c r="Y355" s="2">
        <v>0.248</v>
      </c>
      <c r="Z355" s="2">
        <v>0.31190000000000001</v>
      </c>
      <c r="AA355" s="2">
        <v>-1</v>
      </c>
    </row>
    <row r="356" spans="1:27">
      <c r="A356" t="s">
        <v>727</v>
      </c>
      <c r="B356" t="s">
        <v>728</v>
      </c>
      <c r="C356" t="s">
        <v>823</v>
      </c>
      <c r="D356" t="s">
        <v>822</v>
      </c>
      <c r="E356" t="b">
        <v>1</v>
      </c>
      <c r="F356" s="3">
        <v>12000000</v>
      </c>
      <c r="G356" s="5">
        <v>138</v>
      </c>
      <c r="H356" s="3">
        <f t="shared" si="30"/>
        <v>1656000000</v>
      </c>
      <c r="I356" s="3">
        <v>192646007</v>
      </c>
      <c r="J356" s="3">
        <v>52536881</v>
      </c>
      <c r="K356" s="3">
        <v>-8817164</v>
      </c>
      <c r="L356" s="2">
        <v>0.12779952872318165</v>
      </c>
      <c r="M356" s="3">
        <v>53780876</v>
      </c>
      <c r="N356" s="3">
        <v>210192360</v>
      </c>
      <c r="O356" s="3">
        <v>37588060</v>
      </c>
      <c r="P356" s="5">
        <v>0.956929011689852</v>
      </c>
      <c r="Q356" s="5">
        <v>47.601244747362699</v>
      </c>
      <c r="R356" s="5">
        <f t="shared" si="31"/>
        <v>31.520713991376837</v>
      </c>
      <c r="S356" s="5">
        <f t="shared" si="32"/>
        <v>8.5960774676217397</v>
      </c>
      <c r="T356">
        <f t="shared" si="33"/>
        <v>30.791614476491606</v>
      </c>
      <c r="U356">
        <f t="shared" si="34"/>
        <v>7.8784975819292384</v>
      </c>
      <c r="V356" s="2">
        <f t="shared" si="35"/>
        <v>5.3243743961352659E-3</v>
      </c>
      <c r="W356" s="2">
        <v>0.81950000000000001</v>
      </c>
      <c r="X356" s="2">
        <v>0.28420000000000001</v>
      </c>
      <c r="Y356" s="2">
        <v>0.81369999999999998</v>
      </c>
      <c r="Z356" s="2">
        <v>0.49619999999999997</v>
      </c>
      <c r="AA356" s="2">
        <v>0.2485</v>
      </c>
    </row>
    <row r="357" spans="1:27">
      <c r="A357" t="s">
        <v>729</v>
      </c>
      <c r="B357" t="s">
        <v>730</v>
      </c>
      <c r="C357" t="s">
        <v>813</v>
      </c>
      <c r="D357" t="s">
        <v>849</v>
      </c>
      <c r="E357" t="b">
        <v>1</v>
      </c>
      <c r="F357" s="3">
        <v>15000000</v>
      </c>
      <c r="G357" s="5">
        <v>24.8</v>
      </c>
      <c r="H357" s="3">
        <f t="shared" si="30"/>
        <v>372000000</v>
      </c>
      <c r="I357" s="3" t="str">
        <v>Unavailable</v>
      </c>
      <c r="J357" s="3" t="str">
        <v>Unavailable</v>
      </c>
      <c r="K357" s="3" t="str">
        <v>Unavailable</v>
      </c>
      <c r="L357" s="2" t="str">
        <v>Unavailable</v>
      </c>
      <c r="M357" s="3" t="str">
        <v>Unavailable</v>
      </c>
      <c r="N357" s="3" t="str">
        <v>Unavailable</v>
      </c>
      <c r="O357" s="3" t="str">
        <v>Unavailable</v>
      </c>
      <c r="P357" s="5" t="str">
        <v>Unavailable</v>
      </c>
      <c r="Q357" s="5" t="str">
        <v>Unavailable</v>
      </c>
      <c r="R357" s="5" t="str">
        <f t="shared" si="31"/>
        <v>NA</v>
      </c>
      <c r="S357" s="5" t="str">
        <f t="shared" si="32"/>
        <v>NA</v>
      </c>
      <c r="T357" t="str">
        <f t="shared" si="33"/>
        <v>NA</v>
      </c>
      <c r="U357" t="str">
        <f t="shared" si="34"/>
        <v>NA</v>
      </c>
      <c r="V357" s="2" t="str">
        <f t="shared" si="35"/>
        <v>NA</v>
      </c>
      <c r="W357" s="2" t="s">
        <v>837</v>
      </c>
      <c r="X357" s="2" t="s">
        <v>837</v>
      </c>
      <c r="Y357" s="2" t="s">
        <v>837</v>
      </c>
      <c r="Z357" s="2" t="s">
        <v>837</v>
      </c>
      <c r="AA357" s="2" t="s">
        <v>837</v>
      </c>
    </row>
    <row r="358" spans="1:27">
      <c r="A358" t="s">
        <v>731</v>
      </c>
      <c r="B358" t="s">
        <v>732</v>
      </c>
      <c r="C358" t="s">
        <v>826</v>
      </c>
      <c r="D358" t="s">
        <v>888</v>
      </c>
      <c r="E358" t="b">
        <v>1</v>
      </c>
      <c r="F358" s="3">
        <v>2500000</v>
      </c>
      <c r="G358" s="5">
        <v>81</v>
      </c>
      <c r="H358" s="3">
        <f t="shared" si="30"/>
        <v>202500000</v>
      </c>
      <c r="I358" s="3" t="str">
        <v>Unavailable</v>
      </c>
      <c r="J358" s="3" t="str">
        <v>Unavailable</v>
      </c>
      <c r="K358" s="3" t="str">
        <v>Unavailable</v>
      </c>
      <c r="L358" s="2">
        <v>0</v>
      </c>
      <c r="M358" s="3" t="str">
        <v>Unavailable</v>
      </c>
      <c r="N358" s="3" t="str">
        <v>Unavailable</v>
      </c>
      <c r="O358" s="3" t="str">
        <v>Unavailable</v>
      </c>
      <c r="P358" s="5">
        <v>0</v>
      </c>
      <c r="Q358" s="5">
        <v>56.981020810015814</v>
      </c>
      <c r="R358" s="5" t="str">
        <f t="shared" si="31"/>
        <v>NA</v>
      </c>
      <c r="S358" s="5" t="str">
        <f t="shared" si="32"/>
        <v>NA</v>
      </c>
      <c r="T358" t="str">
        <f t="shared" si="33"/>
        <v>NA</v>
      </c>
      <c r="U358" t="str">
        <f t="shared" si="34"/>
        <v>NA</v>
      </c>
      <c r="V358" s="2" t="str">
        <f t="shared" si="35"/>
        <v>NA</v>
      </c>
      <c r="W358" s="2">
        <v>1.5699999999999999E-2</v>
      </c>
      <c r="X358" s="2">
        <v>0.14360000000000001</v>
      </c>
      <c r="Y358" s="2">
        <v>0.1454</v>
      </c>
      <c r="Z358" s="2">
        <v>0.36249999999999999</v>
      </c>
      <c r="AA358" s="2">
        <v>-1</v>
      </c>
    </row>
    <row r="359" spans="1:27">
      <c r="A359" t="s">
        <v>733</v>
      </c>
      <c r="B359" t="s">
        <v>734</v>
      </c>
      <c r="C359" t="s">
        <v>841</v>
      </c>
      <c r="D359" t="s">
        <v>918</v>
      </c>
      <c r="E359" t="b">
        <v>1</v>
      </c>
      <c r="F359" s="3">
        <v>2000000</v>
      </c>
      <c r="G359" s="5">
        <v>109</v>
      </c>
      <c r="H359" s="3">
        <f t="shared" si="30"/>
        <v>218000000</v>
      </c>
      <c r="I359" s="3" t="str">
        <v>Unavailable</v>
      </c>
      <c r="J359" s="3" t="str">
        <v>Unavailable</v>
      </c>
      <c r="K359" s="3" t="str">
        <v>Unavailable</v>
      </c>
      <c r="L359" s="2" t="str">
        <v>Unavailable</v>
      </c>
      <c r="M359" s="3" t="str">
        <v>Unavailable</v>
      </c>
      <c r="N359" s="3" t="str">
        <v>Unavailable</v>
      </c>
      <c r="O359" s="3" t="str">
        <v>Unavailable</v>
      </c>
      <c r="P359" s="5" t="str">
        <v>Unavailable</v>
      </c>
      <c r="Q359" s="5" t="str">
        <v>Unavailable</v>
      </c>
      <c r="R359" s="5" t="str">
        <f t="shared" si="31"/>
        <v>NA</v>
      </c>
      <c r="S359" s="5" t="str">
        <f t="shared" si="32"/>
        <v>NA</v>
      </c>
      <c r="T359" t="str">
        <f t="shared" si="33"/>
        <v>NA</v>
      </c>
      <c r="U359" t="str">
        <f t="shared" si="34"/>
        <v>NA</v>
      </c>
      <c r="V359" s="2" t="str">
        <f t="shared" si="35"/>
        <v>NA</v>
      </c>
      <c r="W359" s="2" t="s">
        <v>837</v>
      </c>
      <c r="X359" s="2" t="s">
        <v>837</v>
      </c>
      <c r="Y359" s="2" t="s">
        <v>837</v>
      </c>
      <c r="Z359" s="2" t="s">
        <v>837</v>
      </c>
      <c r="AA359" s="2" t="s">
        <v>837</v>
      </c>
    </row>
    <row r="360" spans="1:27">
      <c r="A360" t="s">
        <v>735</v>
      </c>
      <c r="B360" t="s">
        <v>736</v>
      </c>
      <c r="C360" t="s">
        <v>850</v>
      </c>
      <c r="D360" t="s">
        <v>851</v>
      </c>
      <c r="E360" t="b">
        <v>1</v>
      </c>
      <c r="F360" s="3">
        <v>25000000</v>
      </c>
      <c r="G360" s="5">
        <v>4.42</v>
      </c>
      <c r="H360" s="3">
        <f t="shared" si="30"/>
        <v>110500000</v>
      </c>
      <c r="I360" s="3" t="str">
        <v>Unavailable</v>
      </c>
      <c r="J360" s="3" t="str">
        <v>Unavailable</v>
      </c>
      <c r="K360" s="3" t="str">
        <v>Unavailable</v>
      </c>
      <c r="L360" s="2" t="str">
        <v>Unavailable</v>
      </c>
      <c r="M360" s="3" t="str">
        <v>Unavailable</v>
      </c>
      <c r="N360" s="3" t="str">
        <v>Unavailable</v>
      </c>
      <c r="O360" s="3" t="str">
        <v>Unavailable</v>
      </c>
      <c r="P360" s="5" t="str">
        <v>Unavailable</v>
      </c>
      <c r="Q360" s="5" t="str">
        <v>Unavailable</v>
      </c>
      <c r="R360" s="5" t="str">
        <f t="shared" si="31"/>
        <v>NA</v>
      </c>
      <c r="S360" s="5" t="str">
        <f t="shared" si="32"/>
        <v>NA</v>
      </c>
      <c r="T360" t="str">
        <f t="shared" si="33"/>
        <v>NA</v>
      </c>
      <c r="U360" t="str">
        <f t="shared" si="34"/>
        <v>NA</v>
      </c>
      <c r="V360" s="2" t="str">
        <f t="shared" si="35"/>
        <v>NA</v>
      </c>
      <c r="W360" s="2" t="s">
        <v>837</v>
      </c>
      <c r="X360" s="2" t="s">
        <v>837</v>
      </c>
      <c r="Y360" s="2" t="s">
        <v>837</v>
      </c>
      <c r="Z360" s="2" t="s">
        <v>837</v>
      </c>
      <c r="AA360" s="2" t="s">
        <v>837</v>
      </c>
    </row>
    <row r="361" spans="1:27">
      <c r="A361" t="s">
        <v>737</v>
      </c>
      <c r="B361" t="s">
        <v>738</v>
      </c>
      <c r="C361" t="s">
        <v>823</v>
      </c>
      <c r="D361" t="s">
        <v>888</v>
      </c>
      <c r="E361" t="b">
        <v>1</v>
      </c>
      <c r="F361" s="3">
        <v>4705735</v>
      </c>
      <c r="G361" s="5">
        <v>52.5</v>
      </c>
      <c r="H361" s="3">
        <f t="shared" si="30"/>
        <v>247051087.5</v>
      </c>
      <c r="I361" s="3" t="str">
        <v>Unavailable</v>
      </c>
      <c r="J361" s="3" t="str">
        <v>Unavailable</v>
      </c>
      <c r="K361" s="3" t="str">
        <v>Unavailable</v>
      </c>
      <c r="L361" s="2" t="str">
        <v>Unavailable</v>
      </c>
      <c r="M361" s="3" t="str">
        <v>Unavailable</v>
      </c>
      <c r="N361" s="3" t="str">
        <v>Unavailable</v>
      </c>
      <c r="O361" s="3" t="str">
        <v>Unavailable</v>
      </c>
      <c r="P361" s="5" t="str">
        <v>Unavailable</v>
      </c>
      <c r="Q361" s="5" t="str">
        <v>Unavailable</v>
      </c>
      <c r="R361" s="5" t="str">
        <f t="shared" si="31"/>
        <v>NA</v>
      </c>
      <c r="S361" s="5" t="str">
        <f t="shared" si="32"/>
        <v>NA</v>
      </c>
      <c r="T361" t="str">
        <f t="shared" si="33"/>
        <v>NA</v>
      </c>
      <c r="U361" t="str">
        <f t="shared" si="34"/>
        <v>NA</v>
      </c>
      <c r="V361" s="2" t="str">
        <f t="shared" si="35"/>
        <v>NA</v>
      </c>
      <c r="W361" s="2" t="s">
        <v>837</v>
      </c>
      <c r="X361" s="2" t="s">
        <v>837</v>
      </c>
      <c r="Y361" s="2" t="s">
        <v>837</v>
      </c>
      <c r="Z361" s="2" t="s">
        <v>837</v>
      </c>
      <c r="AA361" s="2" t="s">
        <v>837</v>
      </c>
    </row>
    <row r="362" spans="1:27">
      <c r="A362" t="s">
        <v>739</v>
      </c>
      <c r="B362" t="s">
        <v>740</v>
      </c>
      <c r="C362" t="s">
        <v>823</v>
      </c>
      <c r="D362" t="s">
        <v>881</v>
      </c>
      <c r="E362" t="b">
        <v>1</v>
      </c>
      <c r="F362" s="3">
        <v>7050000</v>
      </c>
      <c r="G362" s="5">
        <v>66</v>
      </c>
      <c r="H362" s="3">
        <f t="shared" si="30"/>
        <v>465300000</v>
      </c>
      <c r="I362" s="3" t="str">
        <v>Unavailable</v>
      </c>
      <c r="J362" s="3" t="str">
        <v>Unavailable</v>
      </c>
      <c r="K362" s="3" t="str">
        <v>Unavailable</v>
      </c>
      <c r="L362" s="2" t="str">
        <v>Unavailable</v>
      </c>
      <c r="M362" s="3" t="str">
        <v>Unavailable</v>
      </c>
      <c r="N362" s="3" t="str">
        <v>Unavailable</v>
      </c>
      <c r="O362" s="3" t="str">
        <v>Unavailable</v>
      </c>
      <c r="P362" s="5" t="str">
        <v>Unavailable</v>
      </c>
      <c r="Q362" s="5" t="str">
        <v>Unavailable</v>
      </c>
      <c r="R362" s="5" t="str">
        <f t="shared" si="31"/>
        <v>NA</v>
      </c>
      <c r="S362" s="5" t="str">
        <f t="shared" si="32"/>
        <v>NA</v>
      </c>
      <c r="T362" t="str">
        <f t="shared" si="33"/>
        <v>NA</v>
      </c>
      <c r="U362" t="str">
        <f t="shared" si="34"/>
        <v>NA</v>
      </c>
      <c r="V362" s="2" t="str">
        <f t="shared" si="35"/>
        <v>NA</v>
      </c>
      <c r="W362" s="2" t="s">
        <v>837</v>
      </c>
      <c r="X362" s="2" t="s">
        <v>837</v>
      </c>
      <c r="Y362" s="2" t="s">
        <v>837</v>
      </c>
      <c r="Z362" s="2" t="s">
        <v>837</v>
      </c>
      <c r="AA362" s="2" t="s">
        <v>837</v>
      </c>
    </row>
    <row r="363" spans="1:27">
      <c r="A363" t="s">
        <v>741</v>
      </c>
      <c r="B363" t="s">
        <v>742</v>
      </c>
      <c r="C363" t="s">
        <v>823</v>
      </c>
      <c r="D363" t="s">
        <v>852</v>
      </c>
      <c r="E363" t="b">
        <v>1</v>
      </c>
      <c r="F363" s="3">
        <v>2400000</v>
      </c>
      <c r="G363" s="5">
        <v>73.599999999999994</v>
      </c>
      <c r="H363" s="3">
        <f t="shared" si="30"/>
        <v>176640000</v>
      </c>
      <c r="I363" s="3" t="str">
        <v>Unavailable</v>
      </c>
      <c r="J363" s="3" t="str">
        <v>Unavailable</v>
      </c>
      <c r="K363" s="3" t="str">
        <v>Unavailable</v>
      </c>
      <c r="L363" s="2" t="str">
        <v>Unavailable</v>
      </c>
      <c r="M363" s="3" t="str">
        <v>Unavailable</v>
      </c>
      <c r="N363" s="3" t="str">
        <v>Unavailable</v>
      </c>
      <c r="O363" s="3" t="str">
        <v>Unavailable</v>
      </c>
      <c r="P363" s="5" t="str">
        <v>Unavailable</v>
      </c>
      <c r="Q363" s="5" t="str">
        <v>Unavailable</v>
      </c>
      <c r="R363" s="5" t="str">
        <f t="shared" si="31"/>
        <v>NA</v>
      </c>
      <c r="S363" s="5" t="str">
        <f t="shared" si="32"/>
        <v>NA</v>
      </c>
      <c r="T363" t="str">
        <f t="shared" si="33"/>
        <v>NA</v>
      </c>
      <c r="U363" t="str">
        <f t="shared" si="34"/>
        <v>NA</v>
      </c>
      <c r="V363" s="2" t="str">
        <f t="shared" si="35"/>
        <v>NA</v>
      </c>
      <c r="W363" s="2" t="s">
        <v>837</v>
      </c>
      <c r="X363" s="2" t="s">
        <v>837</v>
      </c>
      <c r="Y363" s="2" t="s">
        <v>837</v>
      </c>
      <c r="Z363" s="2" t="s">
        <v>837</v>
      </c>
      <c r="AA363" s="2" t="s">
        <v>837</v>
      </c>
    </row>
    <row r="364" spans="1:27">
      <c r="A364" t="s">
        <v>743</v>
      </c>
      <c r="B364" t="s">
        <v>744</v>
      </c>
      <c r="C364" t="s">
        <v>850</v>
      </c>
      <c r="D364" t="s">
        <v>851</v>
      </c>
      <c r="E364" t="b">
        <v>1</v>
      </c>
      <c r="F364" s="3">
        <v>3000000</v>
      </c>
      <c r="G364" s="5">
        <v>73</v>
      </c>
      <c r="H364" s="3">
        <f t="shared" si="30"/>
        <v>219000000</v>
      </c>
      <c r="I364" s="3" t="str">
        <v>Unavailable</v>
      </c>
      <c r="J364" s="3" t="str">
        <v>Unavailable</v>
      </c>
      <c r="K364" s="3" t="str">
        <v>Unavailable</v>
      </c>
      <c r="L364" s="2" t="str">
        <v>Unavailable</v>
      </c>
      <c r="M364" s="3" t="str">
        <v>Unavailable</v>
      </c>
      <c r="N364" s="3" t="str">
        <v>Unavailable</v>
      </c>
      <c r="O364" s="3" t="str">
        <v>Unavailable</v>
      </c>
      <c r="P364" s="5" t="str">
        <v>Unavailable</v>
      </c>
      <c r="Q364" s="5" t="str">
        <v>Unavailable</v>
      </c>
      <c r="R364" s="5" t="str">
        <f t="shared" si="31"/>
        <v>NA</v>
      </c>
      <c r="S364" s="5" t="str">
        <f t="shared" si="32"/>
        <v>NA</v>
      </c>
      <c r="T364" t="str">
        <f t="shared" si="33"/>
        <v>NA</v>
      </c>
      <c r="U364" t="str">
        <f t="shared" si="34"/>
        <v>NA</v>
      </c>
      <c r="V364" s="2" t="str">
        <f t="shared" si="35"/>
        <v>NA</v>
      </c>
      <c r="W364" s="2" t="s">
        <v>837</v>
      </c>
      <c r="X364" s="2" t="s">
        <v>837</v>
      </c>
      <c r="Y364" s="2" t="s">
        <v>837</v>
      </c>
      <c r="Z364" s="2" t="s">
        <v>837</v>
      </c>
      <c r="AA364" s="2" t="s">
        <v>837</v>
      </c>
    </row>
    <row r="365" spans="1:27">
      <c r="A365" t="s">
        <v>745</v>
      </c>
      <c r="B365" t="s">
        <v>746</v>
      </c>
      <c r="C365" t="s">
        <v>871</v>
      </c>
      <c r="D365" t="s">
        <v>884</v>
      </c>
      <c r="E365" t="b">
        <v>1</v>
      </c>
      <c r="F365" s="3">
        <v>198873950</v>
      </c>
      <c r="G365" s="5">
        <v>9</v>
      </c>
      <c r="H365" s="3">
        <f t="shared" si="30"/>
        <v>1789865550</v>
      </c>
      <c r="I365" s="3" t="str">
        <v>Unavailable</v>
      </c>
      <c r="J365" s="3" t="str">
        <v>Unavailable</v>
      </c>
      <c r="K365" s="3" t="str">
        <v>Unavailable</v>
      </c>
      <c r="L365" s="2" t="str">
        <v>Unavailable</v>
      </c>
      <c r="M365" s="3" t="str">
        <v>Unavailable</v>
      </c>
      <c r="N365" s="3" t="str">
        <v>Unavailable</v>
      </c>
      <c r="O365" s="3" t="str">
        <v>Unavailable</v>
      </c>
      <c r="P365" s="5" t="str">
        <v>Unavailable</v>
      </c>
      <c r="Q365" s="5" t="str">
        <v>Unavailable</v>
      </c>
      <c r="R365" s="5" t="str">
        <f t="shared" si="31"/>
        <v>NA</v>
      </c>
      <c r="S365" s="5" t="str">
        <f t="shared" si="32"/>
        <v>NA</v>
      </c>
      <c r="T365" t="str">
        <f t="shared" si="33"/>
        <v>NA</v>
      </c>
      <c r="U365" t="str">
        <f t="shared" si="34"/>
        <v>NA</v>
      </c>
      <c r="V365" s="2" t="str">
        <f t="shared" si="35"/>
        <v>NA</v>
      </c>
      <c r="W365" s="2" t="s">
        <v>837</v>
      </c>
      <c r="X365" s="2" t="s">
        <v>837</v>
      </c>
      <c r="Y365" s="2" t="s">
        <v>837</v>
      </c>
      <c r="Z365" s="2" t="s">
        <v>837</v>
      </c>
      <c r="AA365" s="2" t="s">
        <v>837</v>
      </c>
    </row>
    <row r="366" spans="1:27">
      <c r="A366" t="s">
        <v>747</v>
      </c>
      <c r="B366" t="s">
        <v>748</v>
      </c>
      <c r="C366" t="s">
        <v>819</v>
      </c>
      <c r="D366" t="s">
        <v>919</v>
      </c>
      <c r="E366" t="b">
        <v>1</v>
      </c>
      <c r="F366" s="3">
        <v>17003850</v>
      </c>
      <c r="G366" s="5">
        <v>37</v>
      </c>
      <c r="H366" s="3">
        <f t="shared" si="30"/>
        <v>629142450</v>
      </c>
      <c r="I366" s="3" t="str">
        <v>Unavailable</v>
      </c>
      <c r="J366" s="3" t="str">
        <v>Unavailable</v>
      </c>
      <c r="K366" s="3" t="str">
        <v>Unavailable</v>
      </c>
      <c r="L366" s="2" t="str">
        <v>Unavailable</v>
      </c>
      <c r="M366" s="3" t="str">
        <v>Unavailable</v>
      </c>
      <c r="N366" s="3" t="str">
        <v>Unavailable</v>
      </c>
      <c r="O366" s="3" t="str">
        <v>Unavailable</v>
      </c>
      <c r="P366" s="5" t="str">
        <v>Unavailable</v>
      </c>
      <c r="Q366" s="5" t="str">
        <v>Unavailable</v>
      </c>
      <c r="R366" s="5" t="str">
        <f t="shared" si="31"/>
        <v>NA</v>
      </c>
      <c r="S366" s="5" t="str">
        <f t="shared" si="32"/>
        <v>NA</v>
      </c>
      <c r="T366" t="str">
        <f t="shared" si="33"/>
        <v>NA</v>
      </c>
      <c r="U366" t="str">
        <f t="shared" si="34"/>
        <v>NA</v>
      </c>
      <c r="V366" s="2" t="str">
        <f t="shared" si="35"/>
        <v>NA</v>
      </c>
      <c r="W366" s="2" t="s">
        <v>837</v>
      </c>
      <c r="X366" s="2" t="s">
        <v>837</v>
      </c>
      <c r="Y366" s="2" t="s">
        <v>837</v>
      </c>
      <c r="Z366" s="2" t="s">
        <v>837</v>
      </c>
      <c r="AA366" s="2" t="s">
        <v>837</v>
      </c>
    </row>
    <row r="367" spans="1:27">
      <c r="A367" t="s">
        <v>749</v>
      </c>
      <c r="B367" t="s">
        <v>750</v>
      </c>
      <c r="C367" t="s">
        <v>839</v>
      </c>
      <c r="D367" t="s">
        <v>858</v>
      </c>
      <c r="E367" t="b">
        <v>1</v>
      </c>
      <c r="F367" s="3">
        <v>50000000</v>
      </c>
      <c r="G367" s="5">
        <v>3.3</v>
      </c>
      <c r="H367" s="3">
        <f t="shared" si="30"/>
        <v>165000000</v>
      </c>
      <c r="I367" s="3" t="str">
        <v>Unavailable</v>
      </c>
      <c r="J367" s="3" t="str">
        <v>Unavailable</v>
      </c>
      <c r="K367" s="3" t="str">
        <v>Unavailable</v>
      </c>
      <c r="L367" s="2" t="str">
        <v>Unavailable</v>
      </c>
      <c r="M367" s="3" t="str">
        <v>Unavailable</v>
      </c>
      <c r="N367" s="3" t="str">
        <v>Unavailable</v>
      </c>
      <c r="O367" s="3" t="str">
        <v>Unavailable</v>
      </c>
      <c r="P367" s="5" t="str">
        <v>Unavailable</v>
      </c>
      <c r="Q367" s="5" t="str">
        <v>Unavailable</v>
      </c>
      <c r="R367" s="5" t="str">
        <f t="shared" si="31"/>
        <v>NA</v>
      </c>
      <c r="S367" s="5" t="str">
        <f t="shared" si="32"/>
        <v>NA</v>
      </c>
      <c r="T367" t="str">
        <f t="shared" si="33"/>
        <v>NA</v>
      </c>
      <c r="U367" t="str">
        <f t="shared" si="34"/>
        <v>NA</v>
      </c>
      <c r="V367" s="2" t="str">
        <f t="shared" si="35"/>
        <v>NA</v>
      </c>
      <c r="W367" s="2" t="s">
        <v>837</v>
      </c>
      <c r="X367" s="2" t="s">
        <v>837</v>
      </c>
      <c r="Y367" s="2" t="s">
        <v>837</v>
      </c>
      <c r="Z367" s="2" t="s">
        <v>837</v>
      </c>
      <c r="AA367" s="2" t="s">
        <v>837</v>
      </c>
    </row>
    <row r="368" spans="1:27">
      <c r="A368" t="s">
        <v>751</v>
      </c>
      <c r="B368" t="s">
        <v>752</v>
      </c>
      <c r="C368" t="s">
        <v>823</v>
      </c>
      <c r="D368" t="s">
        <v>920</v>
      </c>
      <c r="E368" t="b">
        <v>1</v>
      </c>
      <c r="F368" s="3">
        <v>4200000</v>
      </c>
      <c r="G368" s="5">
        <v>82</v>
      </c>
      <c r="H368" s="3">
        <f t="shared" si="30"/>
        <v>344400000</v>
      </c>
      <c r="I368" s="3" t="str">
        <v>Unavailable</v>
      </c>
      <c r="J368" s="3" t="str">
        <v>Unavailable</v>
      </c>
      <c r="K368" s="3" t="str">
        <v>Unavailable</v>
      </c>
      <c r="L368" s="2" t="str">
        <v>Unavailable</v>
      </c>
      <c r="M368" s="3" t="str">
        <v>Unavailable</v>
      </c>
      <c r="N368" s="3" t="str">
        <v>Unavailable</v>
      </c>
      <c r="O368" s="3" t="str">
        <v>Unavailable</v>
      </c>
      <c r="P368" s="5" t="str">
        <v>Unavailable</v>
      </c>
      <c r="Q368" s="5" t="str">
        <v>Unavailable</v>
      </c>
      <c r="R368" s="5" t="str">
        <f t="shared" si="31"/>
        <v>NA</v>
      </c>
      <c r="S368" s="5" t="str">
        <f t="shared" si="32"/>
        <v>NA</v>
      </c>
      <c r="T368" t="str">
        <f t="shared" si="33"/>
        <v>NA</v>
      </c>
      <c r="U368" t="str">
        <f t="shared" si="34"/>
        <v>NA</v>
      </c>
      <c r="V368" s="2" t="str">
        <f t="shared" si="35"/>
        <v>NA</v>
      </c>
      <c r="W368" s="2" t="s">
        <v>837</v>
      </c>
      <c r="X368" s="2" t="s">
        <v>837</v>
      </c>
      <c r="Y368" s="2" t="s">
        <v>837</v>
      </c>
      <c r="Z368" s="2" t="s">
        <v>837</v>
      </c>
      <c r="AA368" s="2" t="s">
        <v>837</v>
      </c>
    </row>
    <row r="369" spans="1:27">
      <c r="A369" t="s">
        <v>753</v>
      </c>
      <c r="B369" t="s">
        <v>754</v>
      </c>
      <c r="C369" t="s">
        <v>826</v>
      </c>
      <c r="D369" t="s">
        <v>899</v>
      </c>
      <c r="E369" t="b">
        <v>1</v>
      </c>
      <c r="F369" s="3">
        <v>15000000</v>
      </c>
      <c r="G369" s="5">
        <v>23.02</v>
      </c>
      <c r="H369" s="3">
        <f t="shared" si="30"/>
        <v>345300000</v>
      </c>
      <c r="I369" s="3" t="str">
        <v>Unavailable</v>
      </c>
      <c r="J369" s="3" t="str">
        <v>Unavailable</v>
      </c>
      <c r="K369" s="3" t="str">
        <v>Unavailable</v>
      </c>
      <c r="L369" s="2" t="str">
        <v>Unavailable</v>
      </c>
      <c r="M369" s="3" t="str">
        <v>Unavailable</v>
      </c>
      <c r="N369" s="3" t="str">
        <v>Unavailable</v>
      </c>
      <c r="O369" s="3" t="str">
        <v>Unavailable</v>
      </c>
      <c r="P369" s="5" t="str">
        <v>Unavailable</v>
      </c>
      <c r="Q369" s="5" t="str">
        <v>Unavailable</v>
      </c>
      <c r="R369" s="5" t="str">
        <f t="shared" si="31"/>
        <v>NA</v>
      </c>
      <c r="S369" s="5" t="str">
        <f t="shared" si="32"/>
        <v>NA</v>
      </c>
      <c r="T369" t="str">
        <f t="shared" si="33"/>
        <v>NA</v>
      </c>
      <c r="U369" t="str">
        <f t="shared" si="34"/>
        <v>NA</v>
      </c>
      <c r="V369" s="2" t="str">
        <f t="shared" si="35"/>
        <v>NA</v>
      </c>
      <c r="W369" s="2" t="s">
        <v>837</v>
      </c>
      <c r="X369" s="2" t="s">
        <v>837</v>
      </c>
      <c r="Y369" s="2" t="s">
        <v>837</v>
      </c>
      <c r="Z369" s="2" t="s">
        <v>837</v>
      </c>
      <c r="AA369" s="2" t="s">
        <v>837</v>
      </c>
    </row>
    <row r="370" spans="1:27">
      <c r="A370" t="s">
        <v>755</v>
      </c>
      <c r="B370" t="s">
        <v>756</v>
      </c>
      <c r="C370" t="s">
        <v>823</v>
      </c>
      <c r="D370" t="s">
        <v>886</v>
      </c>
      <c r="E370" t="b">
        <v>1</v>
      </c>
      <c r="F370" s="3">
        <v>6600000</v>
      </c>
      <c r="G370" s="5">
        <v>69.400000000000006</v>
      </c>
      <c r="H370" s="3">
        <f t="shared" si="30"/>
        <v>458040000.00000006</v>
      </c>
      <c r="I370" s="3" t="str">
        <v>Unavailable</v>
      </c>
      <c r="J370" s="3" t="str">
        <v>Unavailable</v>
      </c>
      <c r="K370" s="3" t="str">
        <v>Unavailable</v>
      </c>
      <c r="L370" s="2" t="str">
        <v>Unavailable</v>
      </c>
      <c r="M370" s="3" t="str">
        <v>Unavailable</v>
      </c>
      <c r="N370" s="3" t="str">
        <v>Unavailable</v>
      </c>
      <c r="O370" s="3" t="str">
        <v>Unavailable</v>
      </c>
      <c r="P370" s="5" t="str">
        <v>Unavailable</v>
      </c>
      <c r="Q370" s="5" t="str">
        <v>Unavailable</v>
      </c>
      <c r="R370" s="5" t="str">
        <f t="shared" si="31"/>
        <v>NA</v>
      </c>
      <c r="S370" s="5" t="str">
        <f t="shared" si="32"/>
        <v>NA</v>
      </c>
      <c r="T370" t="str">
        <f t="shared" si="33"/>
        <v>NA</v>
      </c>
      <c r="U370" t="str">
        <f t="shared" si="34"/>
        <v>NA</v>
      </c>
      <c r="V370" s="2" t="str">
        <f t="shared" si="35"/>
        <v>NA</v>
      </c>
      <c r="W370" s="2" t="s">
        <v>837</v>
      </c>
      <c r="X370" s="2" t="s">
        <v>837</v>
      </c>
      <c r="Y370" s="2" t="s">
        <v>837</v>
      </c>
      <c r="Z370" s="2" t="s">
        <v>837</v>
      </c>
      <c r="AA370" s="2" t="s">
        <v>837</v>
      </c>
    </row>
    <row r="371" spans="1:27">
      <c r="A371" t="s">
        <v>757</v>
      </c>
      <c r="B371" t="s">
        <v>758</v>
      </c>
      <c r="C371" t="s">
        <v>841</v>
      </c>
      <c r="D371" t="s">
        <v>869</v>
      </c>
      <c r="E371" t="b">
        <v>1</v>
      </c>
      <c r="F371" s="3">
        <v>3212499</v>
      </c>
      <c r="G371" s="5">
        <v>35</v>
      </c>
      <c r="H371" s="3">
        <f t="shared" si="30"/>
        <v>112437465</v>
      </c>
      <c r="I371" s="3" t="str">
        <v>Unavailable</v>
      </c>
      <c r="J371" s="3" t="str">
        <v>Unavailable</v>
      </c>
      <c r="K371" s="3" t="str">
        <v>Unavailable</v>
      </c>
      <c r="L371" s="2" t="str">
        <v>Unavailable</v>
      </c>
      <c r="M371" s="3" t="str">
        <v>Unavailable</v>
      </c>
      <c r="N371" s="3" t="str">
        <v>Unavailable</v>
      </c>
      <c r="O371" s="3" t="str">
        <v>Unavailable</v>
      </c>
      <c r="P371" s="5" t="str">
        <v>Unavailable</v>
      </c>
      <c r="Q371" s="5" t="str">
        <v>Unavailable</v>
      </c>
      <c r="R371" s="5" t="str">
        <f t="shared" si="31"/>
        <v>NA</v>
      </c>
      <c r="S371" s="5" t="str">
        <f t="shared" si="32"/>
        <v>NA</v>
      </c>
      <c r="T371" t="str">
        <f t="shared" si="33"/>
        <v>NA</v>
      </c>
      <c r="U371" t="str">
        <f t="shared" si="34"/>
        <v>NA</v>
      </c>
      <c r="V371" s="2" t="str">
        <f t="shared" si="35"/>
        <v>NA</v>
      </c>
      <c r="W371" s="2" t="s">
        <v>837</v>
      </c>
      <c r="X371" s="2" t="s">
        <v>837</v>
      </c>
      <c r="Y371" s="2" t="s">
        <v>837</v>
      </c>
      <c r="Z371" s="2" t="s">
        <v>837</v>
      </c>
      <c r="AA371" s="2" t="s">
        <v>837</v>
      </c>
    </row>
    <row r="372" spans="1:27">
      <c r="A372" t="s">
        <v>759</v>
      </c>
      <c r="B372" t="s">
        <v>760</v>
      </c>
      <c r="C372" t="s">
        <v>817</v>
      </c>
      <c r="D372" t="s">
        <v>896</v>
      </c>
      <c r="E372" t="b">
        <v>1</v>
      </c>
      <c r="F372" s="3">
        <v>1375000</v>
      </c>
      <c r="G372" s="5">
        <v>73.400000000000006</v>
      </c>
      <c r="H372" s="3">
        <f t="shared" si="30"/>
        <v>100925000.00000001</v>
      </c>
      <c r="I372" s="3" t="str">
        <v>Unavailable</v>
      </c>
      <c r="J372" s="3" t="str">
        <v>Unavailable</v>
      </c>
      <c r="K372" s="3" t="str">
        <v>Unavailable</v>
      </c>
      <c r="L372" s="2" t="str">
        <v>Unavailable</v>
      </c>
      <c r="M372" s="3" t="str">
        <v>Unavailable</v>
      </c>
      <c r="N372" s="3" t="str">
        <v>Unavailable</v>
      </c>
      <c r="O372" s="3" t="str">
        <v>Unavailable</v>
      </c>
      <c r="P372" s="5" t="str">
        <v>Unavailable</v>
      </c>
      <c r="Q372" s="5" t="str">
        <v>Unavailable</v>
      </c>
      <c r="R372" s="5" t="str">
        <f t="shared" si="31"/>
        <v>NA</v>
      </c>
      <c r="S372" s="5" t="str">
        <f t="shared" si="32"/>
        <v>NA</v>
      </c>
      <c r="T372" t="str">
        <f t="shared" si="33"/>
        <v>NA</v>
      </c>
      <c r="U372" t="str">
        <f t="shared" si="34"/>
        <v>NA</v>
      </c>
      <c r="V372" s="2" t="str">
        <f t="shared" si="35"/>
        <v>NA</v>
      </c>
      <c r="W372" s="2" t="s">
        <v>837</v>
      </c>
      <c r="X372" s="2" t="s">
        <v>837</v>
      </c>
      <c r="Y372" s="2" t="s">
        <v>837</v>
      </c>
      <c r="Z372" s="2" t="s">
        <v>837</v>
      </c>
      <c r="AA372" s="2" t="s">
        <v>837</v>
      </c>
    </row>
    <row r="373" spans="1:27">
      <c r="A373" t="s">
        <v>761</v>
      </c>
      <c r="B373" t="s">
        <v>762</v>
      </c>
      <c r="C373" t="s">
        <v>817</v>
      </c>
      <c r="D373" t="s">
        <v>885</v>
      </c>
      <c r="E373" t="b">
        <v>1</v>
      </c>
      <c r="F373" s="3">
        <v>36000000</v>
      </c>
      <c r="G373" s="5">
        <v>5.9</v>
      </c>
      <c r="H373" s="3">
        <f t="shared" si="30"/>
        <v>212400000</v>
      </c>
      <c r="I373" s="3" t="str">
        <v>Unavailable</v>
      </c>
      <c r="J373" s="3" t="str">
        <v>Unavailable</v>
      </c>
      <c r="K373" s="3" t="str">
        <v>Unavailable</v>
      </c>
      <c r="L373" s="2" t="str">
        <v>Unavailable</v>
      </c>
      <c r="M373" s="3" t="str">
        <v>Unavailable</v>
      </c>
      <c r="N373" s="3" t="str">
        <v>Unavailable</v>
      </c>
      <c r="O373" s="3" t="str">
        <v>Unavailable</v>
      </c>
      <c r="P373" s="5" t="str">
        <v>Unavailable</v>
      </c>
      <c r="Q373" s="5" t="str">
        <v>Unavailable</v>
      </c>
      <c r="R373" s="5" t="str">
        <f t="shared" si="31"/>
        <v>NA</v>
      </c>
      <c r="S373" s="5" t="str">
        <f t="shared" si="32"/>
        <v>NA</v>
      </c>
      <c r="T373" t="str">
        <f t="shared" si="33"/>
        <v>NA</v>
      </c>
      <c r="U373" t="str">
        <f t="shared" si="34"/>
        <v>NA</v>
      </c>
      <c r="V373" s="2" t="str">
        <f t="shared" si="35"/>
        <v>NA</v>
      </c>
      <c r="W373" s="2" t="s">
        <v>837</v>
      </c>
      <c r="X373" s="2" t="s">
        <v>837</v>
      </c>
      <c r="Y373" s="2" t="s">
        <v>837</v>
      </c>
      <c r="Z373" s="2" t="s">
        <v>837</v>
      </c>
      <c r="AA373" s="2" t="s">
        <v>837</v>
      </c>
    </row>
    <row r="374" spans="1:27">
      <c r="A374" t="s">
        <v>763</v>
      </c>
      <c r="B374" t="s">
        <v>764</v>
      </c>
      <c r="C374" t="s">
        <v>823</v>
      </c>
      <c r="D374" t="s">
        <v>860</v>
      </c>
      <c r="E374" t="b">
        <v>1</v>
      </c>
      <c r="F374" s="3">
        <v>15000000</v>
      </c>
      <c r="G374" s="5">
        <v>19.98</v>
      </c>
      <c r="H374" s="3">
        <f t="shared" si="30"/>
        <v>299700000</v>
      </c>
      <c r="I374" s="3" t="str">
        <v>Unavailable</v>
      </c>
      <c r="J374" s="3" t="str">
        <v>Unavailable</v>
      </c>
      <c r="K374" s="3" t="str">
        <v>Unavailable</v>
      </c>
      <c r="L374" s="2" t="str">
        <v>Unavailable</v>
      </c>
      <c r="M374" s="3" t="str">
        <v>Unavailable</v>
      </c>
      <c r="N374" s="3" t="str">
        <v>Unavailable</v>
      </c>
      <c r="O374" s="3" t="str">
        <v>Unavailable</v>
      </c>
      <c r="P374" s="5" t="str">
        <v>Unavailable</v>
      </c>
      <c r="Q374" s="5" t="str">
        <v>Unavailable</v>
      </c>
      <c r="R374" s="5" t="str">
        <f t="shared" si="31"/>
        <v>NA</v>
      </c>
      <c r="S374" s="5" t="str">
        <f t="shared" si="32"/>
        <v>NA</v>
      </c>
      <c r="T374" t="str">
        <f t="shared" si="33"/>
        <v>NA</v>
      </c>
      <c r="U374" t="str">
        <f t="shared" si="34"/>
        <v>NA</v>
      </c>
      <c r="V374" s="2" t="str">
        <f t="shared" si="35"/>
        <v>NA</v>
      </c>
      <c r="W374" s="2" t="s">
        <v>837</v>
      </c>
      <c r="X374" s="2" t="s">
        <v>837</v>
      </c>
      <c r="Y374" s="2" t="s">
        <v>837</v>
      </c>
      <c r="Z374" s="2" t="s">
        <v>837</v>
      </c>
      <c r="AA374" s="2" t="s">
        <v>837</v>
      </c>
    </row>
    <row r="375" spans="1:27">
      <c r="A375" t="s">
        <v>765</v>
      </c>
      <c r="B375" t="s">
        <v>766</v>
      </c>
      <c r="C375" t="s">
        <v>841</v>
      </c>
      <c r="D375" t="s">
        <v>921</v>
      </c>
      <c r="E375" t="b">
        <v>1</v>
      </c>
      <c r="F375" s="3">
        <v>1250000</v>
      </c>
      <c r="G375" s="5">
        <v>79</v>
      </c>
      <c r="H375" s="3">
        <f t="shared" si="30"/>
        <v>98750000</v>
      </c>
      <c r="I375" s="3" t="str">
        <v>Unavailable</v>
      </c>
      <c r="J375" s="3" t="str">
        <v>Unavailable</v>
      </c>
      <c r="K375" s="3" t="str">
        <v>Unavailable</v>
      </c>
      <c r="L375" s="2" t="str">
        <v>Unavailable</v>
      </c>
      <c r="M375" s="3" t="str">
        <v>Unavailable</v>
      </c>
      <c r="N375" s="3" t="str">
        <v>Unavailable</v>
      </c>
      <c r="O375" s="3" t="str">
        <v>Unavailable</v>
      </c>
      <c r="P375" s="5" t="str">
        <v>Unavailable</v>
      </c>
      <c r="Q375" s="5" t="str">
        <v>Unavailable</v>
      </c>
      <c r="R375" s="5" t="str">
        <f t="shared" si="31"/>
        <v>NA</v>
      </c>
      <c r="S375" s="5" t="str">
        <f t="shared" si="32"/>
        <v>NA</v>
      </c>
      <c r="T375" t="str">
        <f t="shared" si="33"/>
        <v>NA</v>
      </c>
      <c r="U375" t="str">
        <f t="shared" si="34"/>
        <v>NA</v>
      </c>
      <c r="V375" s="2" t="str">
        <f t="shared" si="35"/>
        <v>NA</v>
      </c>
      <c r="W375" s="2" t="s">
        <v>837</v>
      </c>
      <c r="X375" s="2" t="s">
        <v>837</v>
      </c>
      <c r="Y375" s="2" t="s">
        <v>837</v>
      </c>
      <c r="Z375" s="2" t="s">
        <v>837</v>
      </c>
      <c r="AA375" s="2" t="s">
        <v>837</v>
      </c>
    </row>
    <row r="376" spans="1:27">
      <c r="A376" t="s">
        <v>767</v>
      </c>
      <c r="B376" t="s">
        <v>768</v>
      </c>
      <c r="C376" t="s">
        <v>826</v>
      </c>
      <c r="D376" t="s">
        <v>912</v>
      </c>
      <c r="E376" t="b">
        <v>1</v>
      </c>
      <c r="F376" s="3">
        <v>1687500</v>
      </c>
      <c r="G376" s="5">
        <v>68</v>
      </c>
      <c r="H376" s="3">
        <f t="shared" si="30"/>
        <v>114750000</v>
      </c>
      <c r="I376" s="3" t="str">
        <v>Unavailable</v>
      </c>
      <c r="J376" s="3" t="str">
        <v>Unavailable</v>
      </c>
      <c r="K376" s="3" t="str">
        <v>Unavailable</v>
      </c>
      <c r="L376" s="2" t="str">
        <v>Unavailable</v>
      </c>
      <c r="M376" s="3" t="str">
        <v>Unavailable</v>
      </c>
      <c r="N376" s="3" t="str">
        <v>Unavailable</v>
      </c>
      <c r="O376" s="3" t="str">
        <v>Unavailable</v>
      </c>
      <c r="P376" s="5" t="str">
        <v>Unavailable</v>
      </c>
      <c r="Q376" s="5" t="str">
        <v>Unavailable</v>
      </c>
      <c r="R376" s="5" t="str">
        <f t="shared" si="31"/>
        <v>NA</v>
      </c>
      <c r="S376" s="5" t="str">
        <f t="shared" si="32"/>
        <v>NA</v>
      </c>
      <c r="T376" t="str">
        <f t="shared" si="33"/>
        <v>NA</v>
      </c>
      <c r="U376" t="str">
        <f t="shared" si="34"/>
        <v>NA</v>
      </c>
      <c r="V376" s="2" t="str">
        <f t="shared" si="35"/>
        <v>NA</v>
      </c>
      <c r="W376" s="2" t="s">
        <v>837</v>
      </c>
      <c r="X376" s="2" t="s">
        <v>837</v>
      </c>
      <c r="Y376" s="2" t="s">
        <v>837</v>
      </c>
      <c r="Z376" s="2" t="s">
        <v>837</v>
      </c>
      <c r="AA376" s="2" t="s">
        <v>837</v>
      </c>
    </row>
    <row r="377" spans="1:27">
      <c r="A377" t="s">
        <v>769</v>
      </c>
      <c r="B377" t="s">
        <v>770</v>
      </c>
      <c r="C377" t="s">
        <v>839</v>
      </c>
      <c r="D377" t="s">
        <v>840</v>
      </c>
      <c r="E377" t="b">
        <v>1</v>
      </c>
      <c r="F377" s="3">
        <v>9400000</v>
      </c>
      <c r="G377" s="5">
        <v>17.079999999999998</v>
      </c>
      <c r="H377" s="3">
        <f t="shared" si="30"/>
        <v>160551999.99999997</v>
      </c>
      <c r="I377" s="3" t="str">
        <v>Unavailable</v>
      </c>
      <c r="J377" s="3" t="str">
        <v>Unavailable</v>
      </c>
      <c r="K377" s="3" t="str">
        <v>Unavailable</v>
      </c>
      <c r="L377" s="2" t="str">
        <v>Unavailable</v>
      </c>
      <c r="M377" s="3" t="str">
        <v>Unavailable</v>
      </c>
      <c r="N377" s="3" t="str">
        <v>Unavailable</v>
      </c>
      <c r="O377" s="3" t="str">
        <v>Unavailable</v>
      </c>
      <c r="P377" s="5" t="str">
        <v>Unavailable</v>
      </c>
      <c r="Q377" s="5" t="str">
        <v>Unavailable</v>
      </c>
      <c r="R377" s="5" t="str">
        <f t="shared" si="31"/>
        <v>NA</v>
      </c>
      <c r="S377" s="5" t="str">
        <f t="shared" si="32"/>
        <v>NA</v>
      </c>
      <c r="T377" t="str">
        <f t="shared" si="33"/>
        <v>NA</v>
      </c>
      <c r="U377" t="str">
        <f t="shared" si="34"/>
        <v>NA</v>
      </c>
      <c r="V377" s="2" t="str">
        <f t="shared" si="35"/>
        <v>NA</v>
      </c>
      <c r="W377" s="2" t="s">
        <v>837</v>
      </c>
      <c r="X377" s="2" t="s">
        <v>837</v>
      </c>
      <c r="Y377" s="2" t="s">
        <v>837</v>
      </c>
      <c r="Z377" s="2" t="s">
        <v>837</v>
      </c>
      <c r="AA377" s="2" t="s">
        <v>837</v>
      </c>
    </row>
    <row r="378" spans="1:27">
      <c r="A378" t="s">
        <v>771</v>
      </c>
      <c r="B378" t="s">
        <v>772</v>
      </c>
      <c r="C378" t="s">
        <v>819</v>
      </c>
      <c r="D378" t="s">
        <v>821</v>
      </c>
      <c r="E378" t="b">
        <v>1</v>
      </c>
      <c r="F378" s="3">
        <v>3335000</v>
      </c>
      <c r="G378" s="5">
        <v>55.5</v>
      </c>
      <c r="H378" s="3">
        <f t="shared" si="30"/>
        <v>185092500</v>
      </c>
      <c r="I378" s="3" t="str">
        <v>Unavailable</v>
      </c>
      <c r="J378" s="3" t="str">
        <v>Unavailable</v>
      </c>
      <c r="K378" s="3" t="str">
        <v>Unavailable</v>
      </c>
      <c r="L378" s="2" t="str">
        <v>Unavailable</v>
      </c>
      <c r="M378" s="3" t="str">
        <v>Unavailable</v>
      </c>
      <c r="N378" s="3" t="str">
        <v>Unavailable</v>
      </c>
      <c r="O378" s="3" t="str">
        <v>Unavailable</v>
      </c>
      <c r="P378" s="5" t="str">
        <v>Unavailable</v>
      </c>
      <c r="Q378" s="5" t="str">
        <v>Unavailable</v>
      </c>
      <c r="R378" s="5" t="str">
        <f t="shared" si="31"/>
        <v>NA</v>
      </c>
      <c r="S378" s="5" t="str">
        <f t="shared" si="32"/>
        <v>NA</v>
      </c>
      <c r="T378" t="str">
        <f t="shared" si="33"/>
        <v>NA</v>
      </c>
      <c r="U378" t="str">
        <f t="shared" si="34"/>
        <v>NA</v>
      </c>
      <c r="V378" s="2" t="str">
        <f t="shared" si="35"/>
        <v>NA</v>
      </c>
      <c r="W378" s="2" t="s">
        <v>837</v>
      </c>
      <c r="X378" s="2" t="s">
        <v>837</v>
      </c>
      <c r="Y378" s="2" t="s">
        <v>837</v>
      </c>
      <c r="Z378" s="2" t="s">
        <v>837</v>
      </c>
      <c r="AA378" s="2" t="s">
        <v>837</v>
      </c>
    </row>
    <row r="379" spans="1:27">
      <c r="A379" t="s">
        <v>773</v>
      </c>
      <c r="B379" t="s">
        <v>774</v>
      </c>
      <c r="C379" t="s">
        <v>823</v>
      </c>
      <c r="D379" t="s">
        <v>836</v>
      </c>
      <c r="E379" t="b">
        <v>1</v>
      </c>
      <c r="F379" s="3">
        <v>2500000</v>
      </c>
      <c r="G379" s="5">
        <v>76.5</v>
      </c>
      <c r="H379" s="3">
        <f t="shared" si="30"/>
        <v>191250000</v>
      </c>
      <c r="I379" s="3" t="str">
        <v>Unavailable</v>
      </c>
      <c r="J379" s="3" t="str">
        <v>Unavailable</v>
      </c>
      <c r="K379" s="3" t="str">
        <v>Unavailable</v>
      </c>
      <c r="L379" s="2" t="str">
        <v>Unavailable</v>
      </c>
      <c r="M379" s="3" t="str">
        <v>Unavailable</v>
      </c>
      <c r="N379" s="3" t="str">
        <v>Unavailable</v>
      </c>
      <c r="O379" s="3" t="str">
        <v>Unavailable</v>
      </c>
      <c r="P379" s="5" t="str">
        <v>Unavailable</v>
      </c>
      <c r="Q379" s="5" t="str">
        <v>Unavailable</v>
      </c>
      <c r="R379" s="5" t="str">
        <f t="shared" si="31"/>
        <v>NA</v>
      </c>
      <c r="S379" s="5" t="str">
        <f t="shared" si="32"/>
        <v>NA</v>
      </c>
      <c r="T379" t="str">
        <f t="shared" si="33"/>
        <v>NA</v>
      </c>
      <c r="U379" t="str">
        <f t="shared" si="34"/>
        <v>NA</v>
      </c>
      <c r="V379" s="2" t="str">
        <f t="shared" si="35"/>
        <v>NA</v>
      </c>
      <c r="W379" s="2" t="s">
        <v>837</v>
      </c>
      <c r="X379" s="2" t="s">
        <v>837</v>
      </c>
      <c r="Y379" s="2" t="s">
        <v>837</v>
      </c>
      <c r="Z379" s="2" t="s">
        <v>837</v>
      </c>
      <c r="AA379" s="2" t="s">
        <v>837</v>
      </c>
    </row>
    <row r="380" spans="1:27">
      <c r="A380" t="s">
        <v>775</v>
      </c>
      <c r="B380" t="s">
        <v>776</v>
      </c>
      <c r="C380" t="s">
        <v>823</v>
      </c>
      <c r="D380" t="s">
        <v>912</v>
      </c>
      <c r="E380" t="b">
        <v>1</v>
      </c>
      <c r="F380" s="3">
        <v>21000000</v>
      </c>
      <c r="G380" s="5">
        <v>19</v>
      </c>
      <c r="H380" s="3">
        <f t="shared" si="30"/>
        <v>399000000</v>
      </c>
      <c r="I380" s="3" t="str">
        <v>Unavailable</v>
      </c>
      <c r="J380" s="3" t="str">
        <v>Unavailable</v>
      </c>
      <c r="K380" s="3" t="str">
        <v>Unavailable</v>
      </c>
      <c r="L380" s="2" t="str">
        <v>Unavailable</v>
      </c>
      <c r="M380" s="3" t="str">
        <v>Unavailable</v>
      </c>
      <c r="N380" s="3" t="str">
        <v>Unavailable</v>
      </c>
      <c r="O380" s="3" t="str">
        <v>Unavailable</v>
      </c>
      <c r="P380" s="5" t="str">
        <v>Unavailable</v>
      </c>
      <c r="Q380" s="5" t="str">
        <v>Unavailable</v>
      </c>
      <c r="R380" s="5" t="str">
        <f t="shared" si="31"/>
        <v>NA</v>
      </c>
      <c r="S380" s="5" t="str">
        <f t="shared" si="32"/>
        <v>NA</v>
      </c>
      <c r="T380" t="str">
        <f t="shared" si="33"/>
        <v>NA</v>
      </c>
      <c r="U380" t="str">
        <f t="shared" si="34"/>
        <v>NA</v>
      </c>
      <c r="V380" s="2" t="str">
        <f t="shared" si="35"/>
        <v>NA</v>
      </c>
      <c r="W380" s="2" t="s">
        <v>837</v>
      </c>
      <c r="X380" s="2" t="s">
        <v>837</v>
      </c>
      <c r="Y380" s="2" t="s">
        <v>837</v>
      </c>
      <c r="Z380" s="2" t="s">
        <v>837</v>
      </c>
      <c r="AA380" s="2" t="s">
        <v>837</v>
      </c>
    </row>
    <row r="381" spans="1:27">
      <c r="A381" t="s">
        <v>777</v>
      </c>
      <c r="B381" t="s">
        <v>778</v>
      </c>
      <c r="C381" t="s">
        <v>841</v>
      </c>
      <c r="D381" t="s">
        <v>918</v>
      </c>
      <c r="E381" t="b">
        <v>1</v>
      </c>
      <c r="F381" s="3">
        <v>20000000</v>
      </c>
      <c r="G381" s="5">
        <v>6.14</v>
      </c>
      <c r="H381" s="3">
        <f t="shared" si="30"/>
        <v>122800000</v>
      </c>
      <c r="I381" s="3" t="str">
        <v>Unavailable</v>
      </c>
      <c r="J381" s="3" t="str">
        <v>Unavailable</v>
      </c>
      <c r="K381" s="3" t="str">
        <v>Unavailable</v>
      </c>
      <c r="L381" s="2" t="str">
        <v>Unavailable</v>
      </c>
      <c r="M381" s="3" t="str">
        <v>Unavailable</v>
      </c>
      <c r="N381" s="3" t="str">
        <v>Unavailable</v>
      </c>
      <c r="O381" s="3" t="str">
        <v>Unavailable</v>
      </c>
      <c r="P381" s="5" t="str">
        <v>Unavailable</v>
      </c>
      <c r="Q381" s="5" t="str">
        <v>Unavailable</v>
      </c>
      <c r="R381" s="5" t="str">
        <f t="shared" si="31"/>
        <v>NA</v>
      </c>
      <c r="S381" s="5" t="str">
        <f t="shared" si="32"/>
        <v>NA</v>
      </c>
      <c r="T381" t="str">
        <f t="shared" si="33"/>
        <v>NA</v>
      </c>
      <c r="U381" t="str">
        <f t="shared" si="34"/>
        <v>NA</v>
      </c>
      <c r="V381" s="2" t="str">
        <f t="shared" si="35"/>
        <v>NA</v>
      </c>
      <c r="W381" s="2" t="s">
        <v>837</v>
      </c>
      <c r="X381" s="2" t="s">
        <v>837</v>
      </c>
      <c r="Y381" s="2" t="s">
        <v>837</v>
      </c>
      <c r="Z381" s="2" t="s">
        <v>837</v>
      </c>
      <c r="AA381" s="2" t="s">
        <v>837</v>
      </c>
    </row>
    <row r="382" spans="1:27">
      <c r="A382" t="s">
        <v>779</v>
      </c>
      <c r="B382" t="s">
        <v>780</v>
      </c>
      <c r="C382" t="s">
        <v>841</v>
      </c>
      <c r="D382" t="s">
        <v>864</v>
      </c>
      <c r="E382" t="b">
        <v>1</v>
      </c>
      <c r="F382" s="3">
        <v>40000000</v>
      </c>
      <c r="G382" s="5">
        <v>24.02</v>
      </c>
      <c r="H382" s="3">
        <f t="shared" si="30"/>
        <v>960800000</v>
      </c>
      <c r="I382" s="3" t="str">
        <v>Unavailable</v>
      </c>
      <c r="J382" s="3" t="str">
        <v>Unavailable</v>
      </c>
      <c r="K382" s="3" t="str">
        <v>Unavailable</v>
      </c>
      <c r="L382" s="2" t="str">
        <v>Unavailable</v>
      </c>
      <c r="M382" s="3" t="str">
        <v>Unavailable</v>
      </c>
      <c r="N382" s="3" t="str">
        <v>Unavailable</v>
      </c>
      <c r="O382" s="3" t="str">
        <v>Unavailable</v>
      </c>
      <c r="P382" s="5" t="str">
        <v>Unavailable</v>
      </c>
      <c r="Q382" s="5" t="str">
        <v>Unavailable</v>
      </c>
      <c r="R382" s="5" t="str">
        <f t="shared" si="31"/>
        <v>NA</v>
      </c>
      <c r="S382" s="5" t="str">
        <f t="shared" si="32"/>
        <v>NA</v>
      </c>
      <c r="T382" t="str">
        <f t="shared" si="33"/>
        <v>NA</v>
      </c>
      <c r="U382" t="str">
        <f t="shared" si="34"/>
        <v>NA</v>
      </c>
      <c r="V382" s="2" t="str">
        <f t="shared" si="35"/>
        <v>NA</v>
      </c>
      <c r="W382" s="2" t="s">
        <v>837</v>
      </c>
      <c r="X382" s="2" t="s">
        <v>837</v>
      </c>
      <c r="Y382" s="2" t="s">
        <v>837</v>
      </c>
      <c r="Z382" s="2" t="s">
        <v>837</v>
      </c>
      <c r="AA382" s="2" t="s">
        <v>837</v>
      </c>
    </row>
    <row r="383" spans="1:27">
      <c r="A383" t="s">
        <v>781</v>
      </c>
      <c r="B383" t="s">
        <v>782</v>
      </c>
      <c r="C383" t="s">
        <v>817</v>
      </c>
      <c r="D383" t="s">
        <v>915</v>
      </c>
      <c r="E383" t="b">
        <v>1</v>
      </c>
      <c r="F383" s="3">
        <v>81000000</v>
      </c>
      <c r="G383" s="5">
        <v>7.01</v>
      </c>
      <c r="H383" s="3">
        <f t="shared" si="30"/>
        <v>567810000</v>
      </c>
      <c r="I383" s="3" t="str">
        <v>Unavailable</v>
      </c>
      <c r="J383" s="3" t="str">
        <v>Unavailable</v>
      </c>
      <c r="K383" s="3" t="str">
        <v>Unavailable</v>
      </c>
      <c r="L383" s="2" t="str">
        <v>Unavailable</v>
      </c>
      <c r="M383" s="3" t="str">
        <v>Unavailable</v>
      </c>
      <c r="N383" s="3" t="str">
        <v>Unavailable</v>
      </c>
      <c r="O383" s="3" t="str">
        <v>Unavailable</v>
      </c>
      <c r="P383" s="5" t="str">
        <v>Unavailable</v>
      </c>
      <c r="Q383" s="5" t="str">
        <v>Unavailable</v>
      </c>
      <c r="R383" s="5" t="str">
        <f t="shared" si="31"/>
        <v>NA</v>
      </c>
      <c r="S383" s="5" t="str">
        <f t="shared" si="32"/>
        <v>NA</v>
      </c>
      <c r="T383" t="str">
        <f t="shared" si="33"/>
        <v>NA</v>
      </c>
      <c r="U383" t="str">
        <f t="shared" si="34"/>
        <v>NA</v>
      </c>
      <c r="V383" s="2" t="str">
        <f t="shared" si="35"/>
        <v>NA</v>
      </c>
      <c r="W383" s="2" t="s">
        <v>837</v>
      </c>
      <c r="X383" s="2" t="s">
        <v>837</v>
      </c>
      <c r="Y383" s="2" t="s">
        <v>837</v>
      </c>
      <c r="Z383" s="2" t="s">
        <v>837</v>
      </c>
      <c r="AA383" s="2" t="s">
        <v>837</v>
      </c>
    </row>
  </sheetData>
  <autoFilter ref="A1:E383" xr:uid="{AF6041BC-AD50-4554-AE19-95AF6A967EA5}">
    <sortState xmlns:xlrd2="http://schemas.microsoft.com/office/spreadsheetml/2017/richdata2" ref="A2:E383">
      <sortCondition ref="A1:A383"/>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88F7F-924F-407A-8894-10E6AE6D4EAA}">
  <dimension ref="A1:AN384"/>
  <sheetViews>
    <sheetView workbookViewId="0">
      <pane xSplit="2" ySplit="1" topLeftCell="C2" activePane="bottomRight" state="frozen"/>
      <selection pane="bottomRight" activeCell="A2" sqref="A2"/>
      <selection pane="bottomLeft"/>
      <selection pane="topRight"/>
    </sheetView>
  </sheetViews>
  <sheetFormatPr defaultRowHeight="15"/>
  <cols>
    <col min="2" max="2" width="69.140625" bestFit="1" customWidth="1"/>
    <col min="3" max="4" width="69.140625" customWidth="1"/>
    <col min="5" max="5" width="6.5703125" bestFit="1" customWidth="1"/>
    <col min="6" max="6" width="11.42578125" bestFit="1" customWidth="1"/>
    <col min="7" max="10" width="8" bestFit="1" customWidth="1"/>
    <col min="11" max="11" width="8.42578125" bestFit="1" customWidth="1"/>
    <col min="12" max="12" width="8" bestFit="1" customWidth="1"/>
    <col min="13" max="14" width="8.42578125" bestFit="1" customWidth="1"/>
    <col min="15" max="16" width="9.5703125" bestFit="1" customWidth="1"/>
    <col min="19" max="19" width="9.28515625" bestFit="1" customWidth="1"/>
    <col min="21" max="21" width="11.140625" bestFit="1" customWidth="1"/>
    <col min="22" max="22" width="12.28515625" bestFit="1" customWidth="1"/>
    <col min="23" max="23" width="14.140625" bestFit="1" customWidth="1"/>
    <col min="24" max="24" width="13.5703125" bestFit="1" customWidth="1"/>
    <col min="25" max="25" width="19.140625" bestFit="1" customWidth="1"/>
    <col min="27" max="27" width="9.28515625" bestFit="1" customWidth="1"/>
    <col min="29" max="29" width="9.28515625" bestFit="1" customWidth="1"/>
    <col min="30" max="30" width="10.42578125" bestFit="1" customWidth="1"/>
    <col min="31" max="31" width="11.42578125" bestFit="1" customWidth="1"/>
    <col min="32" max="32" width="18.28515625" bestFit="1" customWidth="1"/>
    <col min="33" max="33" width="20.7109375" bestFit="1" customWidth="1"/>
    <col min="34" max="35" width="36.5703125" bestFit="1" customWidth="1"/>
    <col min="36" max="36" width="13.42578125" bestFit="1" customWidth="1"/>
    <col min="37" max="37" width="13.85546875" bestFit="1" customWidth="1"/>
    <col min="38" max="38" width="19.5703125" bestFit="1" customWidth="1"/>
    <col min="39" max="39" width="20.5703125" bestFit="1" customWidth="1"/>
    <col min="40" max="40" width="21.85546875" bestFit="1" customWidth="1"/>
  </cols>
  <sheetData>
    <row r="1" spans="1:40">
      <c r="A1" s="1" t="s">
        <v>13</v>
      </c>
      <c r="B1" s="1" t="s">
        <v>922</v>
      </c>
      <c r="C1" s="1" t="s">
        <v>786</v>
      </c>
      <c r="D1" s="1" t="s">
        <v>783</v>
      </c>
      <c r="E1" s="1" t="s">
        <v>923</v>
      </c>
      <c r="F1" s="1" t="s">
        <v>924</v>
      </c>
      <c r="G1" s="1" t="s">
        <v>925</v>
      </c>
      <c r="H1" s="1" t="s">
        <v>926</v>
      </c>
      <c r="I1" s="1" t="s">
        <v>927</v>
      </c>
      <c r="J1" s="1" t="s">
        <v>928</v>
      </c>
      <c r="K1" s="1" t="s">
        <v>929</v>
      </c>
      <c r="L1" s="1" t="s">
        <v>930</v>
      </c>
      <c r="M1" s="1" t="s">
        <v>931</v>
      </c>
      <c r="N1" s="1" t="s">
        <v>932</v>
      </c>
      <c r="O1" s="1" t="s">
        <v>933</v>
      </c>
      <c r="P1" s="1" t="s">
        <v>934</v>
      </c>
      <c r="Q1" s="1" t="s">
        <v>935</v>
      </c>
      <c r="R1" s="1" t="s">
        <v>936</v>
      </c>
      <c r="S1" s="1" t="s">
        <v>937</v>
      </c>
      <c r="T1" s="1" t="s">
        <v>938</v>
      </c>
      <c r="U1" s="1" t="s">
        <v>939</v>
      </c>
      <c r="V1" s="1" t="s">
        <v>940</v>
      </c>
      <c r="W1" s="1" t="s">
        <v>941</v>
      </c>
      <c r="X1" s="1" t="s">
        <v>942</v>
      </c>
      <c r="Y1" s="1" t="s">
        <v>792</v>
      </c>
      <c r="Z1" s="1" t="s">
        <v>943</v>
      </c>
      <c r="AA1" s="1" t="s">
        <v>944</v>
      </c>
      <c r="AB1" s="1" t="s">
        <v>945</v>
      </c>
      <c r="AC1" s="1" t="s">
        <v>946</v>
      </c>
      <c r="AD1" s="1" t="s">
        <v>947</v>
      </c>
      <c r="AE1" s="1" t="s">
        <v>948</v>
      </c>
      <c r="AF1" s="18" t="s">
        <v>949</v>
      </c>
      <c r="AG1" s="18" t="s">
        <v>794</v>
      </c>
      <c r="AH1" s="18" t="s">
        <v>950</v>
      </c>
      <c r="AI1" s="18" t="s">
        <v>951</v>
      </c>
      <c r="AJ1" s="18" t="s">
        <v>952</v>
      </c>
      <c r="AK1" s="18" t="s">
        <v>953</v>
      </c>
      <c r="AL1" s="18" t="s">
        <v>954</v>
      </c>
      <c r="AM1" s="18" t="s">
        <v>955</v>
      </c>
      <c r="AN1" s="18" t="s">
        <v>956</v>
      </c>
    </row>
    <row r="2" spans="1:40">
      <c r="A2" s="9" t="s">
        <v>24</v>
      </c>
      <c r="B2" s="9" t="s">
        <v>25</v>
      </c>
      <c r="C2" s="9" t="s">
        <v>813</v>
      </c>
      <c r="D2" s="9" t="s">
        <v>814</v>
      </c>
      <c r="E2" s="11">
        <v>0.64100000000000001</v>
      </c>
      <c r="F2" s="12">
        <v>2104436</v>
      </c>
      <c r="G2" s="13">
        <v>4.8465000000000001E-3</v>
      </c>
      <c r="H2" s="14">
        <v>4.89039E-2</v>
      </c>
      <c r="I2" s="2">
        <v>4.7137999999999999E-2</v>
      </c>
      <c r="J2" s="2">
        <v>0.1146953</v>
      </c>
      <c r="K2" s="2">
        <v>0.22440940000000001</v>
      </c>
      <c r="L2" s="2">
        <v>9.3145900000000004E-2</v>
      </c>
      <c r="M2" s="2">
        <v>4.8465267000000001E-3</v>
      </c>
      <c r="N2" s="2">
        <v>-0.19220780000000001</v>
      </c>
      <c r="O2" s="2">
        <v>1.1156463000000001</v>
      </c>
      <c r="P2" s="2">
        <v>0.79768790000000001</v>
      </c>
      <c r="Q2" s="5">
        <v>30.75</v>
      </c>
      <c r="R2" s="5">
        <v>31.2</v>
      </c>
      <c r="S2" s="5">
        <v>31.2</v>
      </c>
      <c r="T2" s="5">
        <v>23.88</v>
      </c>
      <c r="U2" s="5">
        <v>29.466999999999999</v>
      </c>
      <c r="V2" s="5">
        <v>26.998650000000001</v>
      </c>
      <c r="W2" s="3">
        <v>2129027</v>
      </c>
      <c r="X2" s="5">
        <v>30.95</v>
      </c>
      <c r="Y2" s="3">
        <v>2995000000</v>
      </c>
      <c r="Z2" t="b">
        <v>0</v>
      </c>
      <c r="AA2" s="5">
        <v>9.9920144983412182</v>
      </c>
      <c r="AB2" s="5">
        <v>1.3709393935562693</v>
      </c>
      <c r="AC2" s="5">
        <v>4.5628010267128953</v>
      </c>
      <c r="AD2" s="5">
        <v>-85.794881478172371</v>
      </c>
      <c r="AE2" t="b">
        <v>0</v>
      </c>
      <c r="AF2" t="b">
        <v>1</v>
      </c>
      <c r="AG2" s="3">
        <f>Y2*X2</f>
        <v>92695250000</v>
      </c>
      <c r="AH2" s="7" t="b">
        <f>AND(AF2=TRUE,AE2=FALSE,Z2=FALSE)</f>
        <v>1</v>
      </c>
      <c r="AI2" s="17">
        <f>IF(AH2=TRUE,AG2/SUMIFS($AG$2:$AG$383,$AH$2:$AH$383,TRUE))</f>
        <v>9.837118263705218E-3</v>
      </c>
      <c r="AJ2" s="2">
        <f>IF(AH2=TRUE,AG2/SUMIFS($AG$2:$AG$383,$AH$2:$AH$383,TRUE,$C$2:$C$383,C2))</f>
        <v>8.0494523896486828E-2</v>
      </c>
      <c r="AK2" s="2">
        <f>IF(AH2=TRUE,AG2/SUMIFS($AG$2:$AG$383,$AH$2:$AH$383,TRUE,$D$2:$D$383,D2))</f>
        <v>9.0055947498003677E-2</v>
      </c>
      <c r="AL2" s="5">
        <f>IFERROR(AI2/AA2,0)</f>
        <v>9.8449799740966005E-4</v>
      </c>
      <c r="AM2" s="5">
        <f>IFERROR(AJ2/AA2,0)</f>
        <v>8.0558854182857503E-3</v>
      </c>
      <c r="AN2" s="5">
        <f>IFERROR(AK2/AB2,0)</f>
        <v>6.56892258850299E-2</v>
      </c>
    </row>
    <row r="3" spans="1:40">
      <c r="A3" s="9" t="s">
        <v>27</v>
      </c>
      <c r="B3" s="9" t="s">
        <v>28</v>
      </c>
      <c r="C3" s="9" t="s">
        <v>813</v>
      </c>
      <c r="D3" s="9" t="s">
        <v>814</v>
      </c>
      <c r="E3" s="11">
        <v>0.28999999999999998</v>
      </c>
      <c r="F3" s="12">
        <v>2118753</v>
      </c>
      <c r="G3" s="13">
        <v>-1.1574000000000001E-3</v>
      </c>
      <c r="H3" s="14">
        <v>1.1600928E-3</v>
      </c>
      <c r="I3" s="2">
        <v>-4.8511600000000002E-2</v>
      </c>
      <c r="J3" s="2">
        <v>-3.57542E-2</v>
      </c>
      <c r="K3" s="2">
        <v>-1.1454799999999999E-2</v>
      </c>
      <c r="L3" s="2">
        <v>-8.0937199999999987E-2</v>
      </c>
      <c r="M3" s="2">
        <v>5.5657500000000006E-2</v>
      </c>
      <c r="N3" s="2">
        <v>-0.1685934</v>
      </c>
      <c r="O3" s="2">
        <v>1.011655</v>
      </c>
      <c r="P3" s="2">
        <v>1.29108E-2</v>
      </c>
      <c r="Q3" s="5">
        <v>17.239999999999998</v>
      </c>
      <c r="R3" s="5">
        <v>17.420000000000002</v>
      </c>
      <c r="S3" s="5">
        <v>19.3</v>
      </c>
      <c r="T3" s="5">
        <v>14.7</v>
      </c>
      <c r="U3" s="5">
        <v>18.0152</v>
      </c>
      <c r="V3" s="5">
        <v>17.257999999999999</v>
      </c>
      <c r="W3" s="3">
        <v>2118753</v>
      </c>
      <c r="X3" s="5">
        <v>17.28</v>
      </c>
      <c r="Y3" s="3">
        <v>1025000000</v>
      </c>
      <c r="Z3" t="b">
        <v>0</v>
      </c>
      <c r="AA3" s="5">
        <v>14.372431318357702</v>
      </c>
      <c r="AB3" s="5">
        <v>1.0284741092695682</v>
      </c>
      <c r="AC3" s="5">
        <v>2.8792786171390281</v>
      </c>
      <c r="AD3" s="5">
        <v>10.629777436500126</v>
      </c>
      <c r="AE3" t="b">
        <v>0</v>
      </c>
      <c r="AF3" t="b">
        <v>1</v>
      </c>
      <c r="AG3" s="3">
        <f>Y3*X3</f>
        <v>17712000000</v>
      </c>
      <c r="AH3" s="7" t="b">
        <f t="shared" ref="AH3:AH66" si="0">AND(AF3=TRUE,AE3=FALSE,Z3=FALSE)</f>
        <v>1</v>
      </c>
      <c r="AI3" s="17">
        <f t="shared" ref="AI3:AI66" si="1">IF(AH3=TRUE,AG3/SUMIFS($AG$2:$AG$383,$AH$2:$AH$383,TRUE))</f>
        <v>1.8796544449337675E-3</v>
      </c>
      <c r="AJ3" s="2">
        <f t="shared" ref="AJ3:AJ66" si="2">IF(AH3=TRUE,AG3/SUMIFS($AG$2:$AG$383,$AH$2:$AH$383,TRUE,$C$2:$C$383,C3))</f>
        <v>1.5380712682198653E-2</v>
      </c>
      <c r="AK3" s="2">
        <f t="shared" ref="AK3:AK66" si="3">IF(AH3=TRUE,AG3/SUMIFS($AG$2:$AG$383,$AH$2:$AH$383,TRUE,$D$2:$D$383,D3))</f>
        <v>1.7207688010816534E-2</v>
      </c>
      <c r="AL3" s="5">
        <f t="shared" ref="AL3:AL66" si="4">IFERROR(AI3/AA3,0)</f>
        <v>1.3078193962443304E-4</v>
      </c>
      <c r="AM3" s="5">
        <f t="shared" ref="AM3:AM66" si="5">IFERROR(AJ3/AA3,0)</f>
        <v>1.0701538481212353E-3</v>
      </c>
      <c r="AN3" s="5">
        <f t="shared" ref="AN3:AN66" si="6">IFERROR(AK3/AB3,0)</f>
        <v>1.6731279723742967E-2</v>
      </c>
    </row>
    <row r="4" spans="1:40">
      <c r="A4" s="9" t="s">
        <v>29</v>
      </c>
      <c r="B4" s="9" t="s">
        <v>30</v>
      </c>
      <c r="C4" s="9" t="s">
        <v>813</v>
      </c>
      <c r="D4" s="9" t="s">
        <v>814</v>
      </c>
      <c r="E4" s="11">
        <v>0.53300000000000003</v>
      </c>
      <c r="F4" s="12">
        <v>625751</v>
      </c>
      <c r="G4" s="13">
        <v>5.6737999999999997E-3</v>
      </c>
      <c r="H4" s="14">
        <v>2.0143900000000003E-2</v>
      </c>
      <c r="I4" s="2">
        <v>-5.0870100000000001E-2</v>
      </c>
      <c r="J4" s="2">
        <v>8.5348505999999994E-3</v>
      </c>
      <c r="K4" s="2">
        <v>7.5872499999999996E-2</v>
      </c>
      <c r="L4" s="2">
        <v>-2.4759300000000001E-2</v>
      </c>
      <c r="M4" s="2">
        <v>5.5059499999999997E-2</v>
      </c>
      <c r="N4" s="2">
        <v>-1.3221999999999999E-2</v>
      </c>
      <c r="O4" s="2">
        <v>1</v>
      </c>
      <c r="P4" s="2">
        <v>0.12006319999999999</v>
      </c>
      <c r="Q4" s="5">
        <v>14.02</v>
      </c>
      <c r="R4" s="5">
        <v>14.26</v>
      </c>
      <c r="S4" s="5">
        <v>15.58</v>
      </c>
      <c r="T4" s="5">
        <v>12.04</v>
      </c>
      <c r="U4" s="5">
        <v>14.7456</v>
      </c>
      <c r="V4" s="5">
        <v>13.6455</v>
      </c>
      <c r="W4" s="3">
        <v>631012</v>
      </c>
      <c r="X4" s="5">
        <v>14.1</v>
      </c>
      <c r="Y4" s="3">
        <v>1247300000</v>
      </c>
      <c r="Z4" t="b">
        <v>0</v>
      </c>
      <c r="AA4" s="5">
        <v>9.0547180918211421</v>
      </c>
      <c r="AB4" s="5">
        <v>0.85469935713019696</v>
      </c>
      <c r="AC4" s="5">
        <v>2.8855115189028777</v>
      </c>
      <c r="AD4" s="5">
        <v>-10.771039095965929</v>
      </c>
      <c r="AE4" t="b">
        <v>0</v>
      </c>
      <c r="AF4" t="b">
        <v>1</v>
      </c>
      <c r="AG4" s="3">
        <f>Y4*X4</f>
        <v>17586930000</v>
      </c>
      <c r="AH4" s="7" t="b">
        <f t="shared" si="0"/>
        <v>1</v>
      </c>
      <c r="AI4" s="17">
        <f t="shared" si="1"/>
        <v>1.8663816140040098E-3</v>
      </c>
      <c r="AJ4" s="2">
        <f t="shared" si="2"/>
        <v>1.5272104634820458E-2</v>
      </c>
      <c r="AK4" s="2">
        <f t="shared" si="3"/>
        <v>1.7086179116309261E-2</v>
      </c>
      <c r="AL4" s="5">
        <f t="shared" si="4"/>
        <v>2.0612255346633672E-4</v>
      </c>
      <c r="AM4" s="5">
        <f t="shared" si="5"/>
        <v>1.6866460645103129E-3</v>
      </c>
      <c r="AN4" s="5">
        <f t="shared" si="6"/>
        <v>1.9990864593228554E-2</v>
      </c>
    </row>
    <row r="5" spans="1:40">
      <c r="A5" s="9" t="s">
        <v>31</v>
      </c>
      <c r="B5" s="9" t="s">
        <v>32</v>
      </c>
      <c r="C5" s="9" t="s">
        <v>813</v>
      </c>
      <c r="D5" s="9" t="s">
        <v>814</v>
      </c>
      <c r="E5" s="11">
        <v>0.76100000000000001</v>
      </c>
      <c r="F5" s="12">
        <v>2155245</v>
      </c>
      <c r="G5" s="13">
        <v>-3.3898000000000001E-3</v>
      </c>
      <c r="H5" s="14">
        <v>3.2786900000000001E-2</v>
      </c>
      <c r="I5" s="2">
        <v>3.5211300000000001E-2</v>
      </c>
      <c r="J5" s="2">
        <v>0.112232</v>
      </c>
      <c r="K5" s="2">
        <v>0.1207116</v>
      </c>
      <c r="L5" s="2">
        <v>0.1080402</v>
      </c>
      <c r="M5" s="2">
        <v>-5.5674500000000002E-2</v>
      </c>
      <c r="N5" s="2">
        <v>-0.31996920000000001</v>
      </c>
      <c r="O5" s="2">
        <v>0.45785120000000001</v>
      </c>
      <c r="P5" s="2">
        <v>2.5581399999999997E-2</v>
      </c>
      <c r="Q5" s="5">
        <v>17.600000000000001</v>
      </c>
      <c r="R5" s="5">
        <v>17.78</v>
      </c>
      <c r="S5" s="5">
        <v>18.924109999999999</v>
      </c>
      <c r="T5" s="5">
        <v>14.56071</v>
      </c>
      <c r="U5" s="5">
        <v>16.661999999999999</v>
      </c>
      <c r="V5" s="5">
        <v>16.241540000000001</v>
      </c>
      <c r="W5" s="3">
        <v>2155245</v>
      </c>
      <c r="X5" s="5">
        <v>17.7</v>
      </c>
      <c r="Y5" s="3">
        <v>2480329605</v>
      </c>
      <c r="Z5" t="b">
        <v>0</v>
      </c>
      <c r="AA5" s="5">
        <v>9.7023387469269569</v>
      </c>
      <c r="AB5" s="5">
        <v>0.94592937873927196</v>
      </c>
      <c r="AC5" s="5">
        <v>3.3691400815807051</v>
      </c>
      <c r="AD5" s="5">
        <v>44.462728301142839</v>
      </c>
      <c r="AE5" t="b">
        <v>0</v>
      </c>
      <c r="AF5" t="b">
        <v>1</v>
      </c>
      <c r="AG5" s="3">
        <f>Y5*X5</f>
        <v>43901834008.5</v>
      </c>
      <c r="AH5" s="7" t="b">
        <f t="shared" si="0"/>
        <v>1</v>
      </c>
      <c r="AI5" s="17">
        <f t="shared" si="1"/>
        <v>4.6590039202134975E-3</v>
      </c>
      <c r="AJ5" s="2">
        <f t="shared" si="2"/>
        <v>3.8123390645117217E-2</v>
      </c>
      <c r="AK5" s="2">
        <f t="shared" si="3"/>
        <v>4.2651821517667284E-2</v>
      </c>
      <c r="AL5" s="5">
        <f t="shared" si="4"/>
        <v>4.8019390393776493E-4</v>
      </c>
      <c r="AM5" s="5">
        <f t="shared" si="5"/>
        <v>3.9292990730912299E-3</v>
      </c>
      <c r="AN5" s="5">
        <f t="shared" si="6"/>
        <v>4.5089858160990128E-2</v>
      </c>
    </row>
    <row r="6" spans="1:40">
      <c r="A6" s="9" t="s">
        <v>33</v>
      </c>
      <c r="B6" s="9" t="s">
        <v>34</v>
      </c>
      <c r="C6" s="9" t="s">
        <v>813</v>
      </c>
      <c r="D6" s="9" t="s">
        <v>814</v>
      </c>
      <c r="E6" s="11">
        <v>0.61799999999999999</v>
      </c>
      <c r="F6" s="12">
        <v>1539258</v>
      </c>
      <c r="G6" s="13">
        <v>-8.264500000000001E-3</v>
      </c>
      <c r="H6" s="14">
        <v>2.12766E-2</v>
      </c>
      <c r="I6" s="2">
        <v>-1.6393399999999999E-2</v>
      </c>
      <c r="J6" s="2">
        <v>0.1180124</v>
      </c>
      <c r="K6" s="2">
        <v>6.9930069999999999E-3</v>
      </c>
      <c r="L6" s="2">
        <v>7.3025300000000001E-2</v>
      </c>
      <c r="M6" s="2">
        <v>-0.1154791</v>
      </c>
      <c r="N6" s="2">
        <v>-5.01319E-2</v>
      </c>
      <c r="O6" s="2">
        <v>0.84615380000000007</v>
      </c>
      <c r="P6" s="2">
        <v>4.3780799999999995E-2</v>
      </c>
      <c r="Q6" s="5">
        <v>36</v>
      </c>
      <c r="R6" s="5">
        <v>36.450000000000003</v>
      </c>
      <c r="S6" s="5">
        <v>42.65</v>
      </c>
      <c r="T6" s="5">
        <v>30.8</v>
      </c>
      <c r="U6" s="5">
        <v>35.758000000000003</v>
      </c>
      <c r="V6" s="5">
        <v>35.250999999999998</v>
      </c>
      <c r="W6" s="3">
        <v>1539258</v>
      </c>
      <c r="X6" s="5">
        <v>36.299999999999997</v>
      </c>
      <c r="Y6" s="3">
        <v>2054790000</v>
      </c>
      <c r="Z6" t="b">
        <v>0</v>
      </c>
      <c r="AA6" s="5">
        <v>9.1658460144965694</v>
      </c>
      <c r="AB6" s="5">
        <v>1.0832733584186425</v>
      </c>
      <c r="AC6" s="5">
        <v>3.718981190629985</v>
      </c>
      <c r="AD6" s="5">
        <v>56.426117896393471</v>
      </c>
      <c r="AE6" t="b">
        <v>0</v>
      </c>
      <c r="AF6" t="b">
        <v>1</v>
      </c>
      <c r="AG6" s="3">
        <f>Y6*X6</f>
        <v>74588877000</v>
      </c>
      <c r="AH6" s="7" t="b">
        <f t="shared" si="0"/>
        <v>1</v>
      </c>
      <c r="AI6" s="17">
        <f t="shared" si="1"/>
        <v>7.9156116867472939E-3</v>
      </c>
      <c r="AJ6" s="2">
        <f t="shared" si="2"/>
        <v>6.4771346342866729E-2</v>
      </c>
      <c r="AK6" s="2">
        <f t="shared" si="3"/>
        <v>7.2465115429831126E-2</v>
      </c>
      <c r="AL6" s="5">
        <f t="shared" si="4"/>
        <v>8.6359858917857413E-4</v>
      </c>
      <c r="AM6" s="5">
        <f t="shared" si="5"/>
        <v>7.0665976976293631E-3</v>
      </c>
      <c r="AN6" s="5">
        <f t="shared" si="6"/>
        <v>6.6894579162932039E-2</v>
      </c>
    </row>
    <row r="7" spans="1:40">
      <c r="A7" s="9" t="s">
        <v>35</v>
      </c>
      <c r="B7" s="9" t="s">
        <v>36</v>
      </c>
      <c r="C7" s="9" t="s">
        <v>813</v>
      </c>
      <c r="D7" s="9" t="s">
        <v>814</v>
      </c>
      <c r="E7" s="11">
        <v>0.45</v>
      </c>
      <c r="F7" s="12">
        <v>1197412</v>
      </c>
      <c r="G7" s="13">
        <v>-1.1555599999999999E-2</v>
      </c>
      <c r="H7" s="14">
        <v>3.1539899999999996E-2</v>
      </c>
      <c r="I7" s="2">
        <v>-5.3667263000000002E-3</v>
      </c>
      <c r="J7" s="2">
        <v>0.112</v>
      </c>
      <c r="K7" s="2">
        <v>0.14639179999999999</v>
      </c>
      <c r="L7" s="2">
        <v>3.6346700000000003E-2</v>
      </c>
      <c r="M7" s="2">
        <v>1.7383300000000001E-2</v>
      </c>
      <c r="N7" s="2">
        <v>8.2238399999999989E-2</v>
      </c>
      <c r="O7" s="2">
        <v>0.74431369999999997</v>
      </c>
      <c r="P7" s="2">
        <v>0.28110600000000002</v>
      </c>
      <c r="Q7" s="5">
        <v>22</v>
      </c>
      <c r="R7" s="5">
        <v>22.62</v>
      </c>
      <c r="S7" s="5">
        <v>23.512499999999999</v>
      </c>
      <c r="T7" s="5">
        <v>18.32</v>
      </c>
      <c r="U7" s="5">
        <v>21.564800000000002</v>
      </c>
      <c r="V7" s="5">
        <v>20.303000000000001</v>
      </c>
      <c r="W7" s="3">
        <v>1197412</v>
      </c>
      <c r="X7" s="5">
        <v>22.5</v>
      </c>
      <c r="Y7" s="3">
        <v>1995000000</v>
      </c>
      <c r="Z7" t="b">
        <v>0</v>
      </c>
      <c r="AA7" s="5">
        <v>8.9570963542322186</v>
      </c>
      <c r="AB7" s="5">
        <v>1.1668629495593319</v>
      </c>
      <c r="AC7" s="5">
        <v>3.3689854068188376</v>
      </c>
      <c r="AD7" s="5">
        <v>7.8677305975044236</v>
      </c>
      <c r="AE7" t="b">
        <v>0</v>
      </c>
      <c r="AF7" t="b">
        <v>1</v>
      </c>
      <c r="AG7" s="3">
        <f>Y7*X7</f>
        <v>44887500000</v>
      </c>
      <c r="AH7" s="7" t="b">
        <f t="shared" si="0"/>
        <v>1</v>
      </c>
      <c r="AI7" s="17">
        <f t="shared" si="1"/>
        <v>4.763605967534129E-3</v>
      </c>
      <c r="AJ7" s="2">
        <f t="shared" si="2"/>
        <v>3.8979321393529366E-2</v>
      </c>
      <c r="AK7" s="2">
        <f t="shared" si="3"/>
        <v>4.3609422740826957E-2</v>
      </c>
      <c r="AL7" s="5">
        <f t="shared" si="4"/>
        <v>5.3182479892418817E-4</v>
      </c>
      <c r="AM7" s="5">
        <f t="shared" si="5"/>
        <v>4.3517809624892198E-3</v>
      </c>
      <c r="AN7" s="5">
        <f t="shared" si="6"/>
        <v>3.7373217443656209E-2</v>
      </c>
    </row>
    <row r="8" spans="1:40">
      <c r="A8" s="9" t="s">
        <v>37</v>
      </c>
      <c r="B8" s="9" t="s">
        <v>38</v>
      </c>
      <c r="C8" s="9" t="s">
        <v>813</v>
      </c>
      <c r="D8" s="9" t="s">
        <v>815</v>
      </c>
      <c r="E8" s="11">
        <v>7.6999999999999999E-2</v>
      </c>
      <c r="F8" s="12">
        <v>109482</v>
      </c>
      <c r="G8" s="13">
        <v>1.33843E-2</v>
      </c>
      <c r="H8" s="14">
        <v>2.51451E-2</v>
      </c>
      <c r="I8" s="2">
        <v>-9.4250710000000001E-4</v>
      </c>
      <c r="J8" s="2">
        <v>-2.3041499999999999E-2</v>
      </c>
      <c r="K8" s="2">
        <v>-4.6762600000000001E-2</v>
      </c>
      <c r="L8" s="2">
        <v>-2.2140199999999999E-2</v>
      </c>
      <c r="M8" s="2">
        <v>-0.2107223</v>
      </c>
      <c r="N8" s="2">
        <v>0.2268519</v>
      </c>
      <c r="O8" s="2">
        <v>0.79661019999999994</v>
      </c>
      <c r="P8" s="2">
        <v>0.79661019999999994</v>
      </c>
      <c r="Q8" s="5">
        <v>208</v>
      </c>
      <c r="R8" s="5">
        <v>212</v>
      </c>
      <c r="S8" s="5">
        <v>284.8</v>
      </c>
      <c r="T8" s="5">
        <v>195.6</v>
      </c>
      <c r="U8" s="5">
        <v>211.96</v>
      </c>
      <c r="V8" s="5">
        <v>226.83799999999999</v>
      </c>
      <c r="W8" s="3">
        <v>109482</v>
      </c>
      <c r="X8" s="5">
        <v>209.2</v>
      </c>
      <c r="Y8" s="3">
        <v>120000000</v>
      </c>
      <c r="Z8" t="b">
        <v>0</v>
      </c>
      <c r="AA8" s="5">
        <v>42.579298516467446</v>
      </c>
      <c r="AB8" s="5">
        <v>7.5535282830494701</v>
      </c>
      <c r="AC8" s="5">
        <v>14.814826168362004</v>
      </c>
      <c r="AD8" s="5">
        <v>23.941289656234783</v>
      </c>
      <c r="AE8" t="b">
        <v>0</v>
      </c>
      <c r="AF8" t="b">
        <v>1</v>
      </c>
      <c r="AG8" s="3">
        <f>Y8*X8</f>
        <v>25104000000</v>
      </c>
      <c r="AH8" s="7" t="b">
        <f t="shared" si="0"/>
        <v>1</v>
      </c>
      <c r="AI8" s="17">
        <f t="shared" si="1"/>
        <v>2.6641172756107327E-3</v>
      </c>
      <c r="AJ8" s="2">
        <f t="shared" si="2"/>
        <v>2.1799763503495651E-2</v>
      </c>
      <c r="AK8" s="2">
        <f t="shared" si="3"/>
        <v>1</v>
      </c>
      <c r="AL8" s="5">
        <f t="shared" si="4"/>
        <v>6.2568369335168624E-5</v>
      </c>
      <c r="AM8" s="5">
        <f t="shared" si="5"/>
        <v>5.1198033464700324E-4</v>
      </c>
      <c r="AN8" s="5">
        <f t="shared" si="6"/>
        <v>0.13238846305031446</v>
      </c>
    </row>
    <row r="9" spans="1:40">
      <c r="A9" s="9" t="s">
        <v>39</v>
      </c>
      <c r="B9" s="9" t="s">
        <v>40</v>
      </c>
      <c r="C9" s="9" t="s">
        <v>813</v>
      </c>
      <c r="D9" s="9" t="s">
        <v>814</v>
      </c>
      <c r="E9" s="11">
        <v>0.60099999999999998</v>
      </c>
      <c r="F9" s="12">
        <v>3247423</v>
      </c>
      <c r="G9" s="13">
        <v>-5.9172000000000001E-3</v>
      </c>
      <c r="H9" s="14">
        <v>-1.9801979999999999E-3</v>
      </c>
      <c r="I9" s="2">
        <v>1.1033100000000001E-2</v>
      </c>
      <c r="J9" s="2">
        <v>0.1162791</v>
      </c>
      <c r="K9" s="2">
        <v>0.12751680000000001</v>
      </c>
      <c r="L9" s="2">
        <v>5.8823500000000001E-2</v>
      </c>
      <c r="M9" s="2">
        <v>0.14285709999999999</v>
      </c>
      <c r="N9" s="2">
        <v>3.8961000000000003E-2</v>
      </c>
      <c r="O9" s="2">
        <v>2.0712980000000001</v>
      </c>
      <c r="P9" s="2">
        <v>3.0433213000000001</v>
      </c>
      <c r="Q9" s="5">
        <v>100</v>
      </c>
      <c r="R9" s="5">
        <v>101.4</v>
      </c>
      <c r="S9" s="5">
        <v>103.4</v>
      </c>
      <c r="T9" s="5">
        <v>75.7</v>
      </c>
      <c r="U9" s="5">
        <v>99.268000000000001</v>
      </c>
      <c r="V9" s="5">
        <v>90.4495</v>
      </c>
      <c r="W9" s="3">
        <v>3247423</v>
      </c>
      <c r="X9" s="5">
        <v>101.4</v>
      </c>
      <c r="Y9" s="3">
        <v>4000000000</v>
      </c>
      <c r="Z9" t="b">
        <v>0</v>
      </c>
      <c r="AA9" s="5">
        <v>20.444408297144054</v>
      </c>
      <c r="AB9" s="5">
        <v>3.2771740680922319</v>
      </c>
      <c r="AC9" s="5">
        <v>9.5660323855748803</v>
      </c>
      <c r="AD9" s="5">
        <v>9.5763741728798699</v>
      </c>
      <c r="AE9" t="b">
        <v>0</v>
      </c>
      <c r="AF9" t="b">
        <v>1</v>
      </c>
      <c r="AG9" s="3">
        <f>Y9*X9</f>
        <v>405600000000</v>
      </c>
      <c r="AH9" s="7" t="b">
        <f t="shared" si="0"/>
        <v>1</v>
      </c>
      <c r="AI9" s="17">
        <f t="shared" si="1"/>
        <v>4.3043577397534782E-2</v>
      </c>
      <c r="AJ9" s="2">
        <f t="shared" si="2"/>
        <v>0.35221415220753016</v>
      </c>
      <c r="AK9" s="2">
        <f t="shared" si="3"/>
        <v>0.39405139211761436</v>
      </c>
      <c r="AL9" s="5">
        <f t="shared" si="4"/>
        <v>2.1053960952026026E-3</v>
      </c>
      <c r="AM9" s="5">
        <f t="shared" si="5"/>
        <v>1.7227896600789962E-2</v>
      </c>
      <c r="AN9" s="5">
        <f t="shared" si="6"/>
        <v>0.12024121512318896</v>
      </c>
    </row>
    <row r="10" spans="1:40">
      <c r="A10" s="9" t="s">
        <v>41</v>
      </c>
      <c r="B10" s="9" t="s">
        <v>42</v>
      </c>
      <c r="C10" s="9" t="s">
        <v>813</v>
      </c>
      <c r="D10" s="9" t="s">
        <v>814</v>
      </c>
      <c r="E10" s="11">
        <v>0.747</v>
      </c>
      <c r="F10" s="12">
        <v>1112102</v>
      </c>
      <c r="G10" s="13">
        <v>2.7548E-3</v>
      </c>
      <c r="H10" s="14">
        <v>-2.1505399999999997E-2</v>
      </c>
      <c r="I10" s="2">
        <v>-4.8365999999999999E-2</v>
      </c>
      <c r="J10" s="2">
        <v>-1.2211700000000001E-2</v>
      </c>
      <c r="K10" s="2">
        <v>-6.6666699999999995E-2</v>
      </c>
      <c r="L10" s="2">
        <v>-7.1428599999999995E-2</v>
      </c>
      <c r="M10" s="2">
        <v>-7.9878699999999997E-2</v>
      </c>
      <c r="N10" s="2">
        <v>-1.6747700000000001E-2</v>
      </c>
      <c r="O10" s="2">
        <v>2.2098765</v>
      </c>
      <c r="P10" s="2">
        <v>1.3008850000000001</v>
      </c>
      <c r="Q10" s="5">
        <v>35.9</v>
      </c>
      <c r="R10" s="5">
        <v>36.5</v>
      </c>
      <c r="S10" s="5">
        <v>40.65</v>
      </c>
      <c r="T10" s="5">
        <v>31.7</v>
      </c>
      <c r="U10" s="5">
        <v>38.405000000000001</v>
      </c>
      <c r="V10" s="5">
        <v>37.014499999999998</v>
      </c>
      <c r="W10" s="3">
        <v>1119711</v>
      </c>
      <c r="X10" s="5">
        <v>36.299999999999997</v>
      </c>
      <c r="Y10" s="3">
        <v>1250000000</v>
      </c>
      <c r="Z10" t="b">
        <v>0</v>
      </c>
      <c r="AA10" s="5">
        <v>16.212185078304856</v>
      </c>
      <c r="AB10" s="5">
        <v>2.7256558497067376</v>
      </c>
      <c r="AC10" s="5">
        <v>5.7343041069086009</v>
      </c>
      <c r="AD10" s="5">
        <v>35.334756042631575</v>
      </c>
      <c r="AE10" t="b">
        <v>0</v>
      </c>
      <c r="AF10" t="b">
        <v>1</v>
      </c>
      <c r="AG10" s="3">
        <f>Y10*X10</f>
        <v>45375000000</v>
      </c>
      <c r="AH10" s="7" t="b">
        <f t="shared" si="0"/>
        <v>1</v>
      </c>
      <c r="AI10" s="17">
        <f t="shared" si="1"/>
        <v>4.8153410365215504E-3</v>
      </c>
      <c r="AJ10" s="2">
        <f t="shared" si="2"/>
        <v>3.940265571108649E-2</v>
      </c>
      <c r="AK10" s="2">
        <f t="shared" si="3"/>
        <v>4.4083042202506785E-2</v>
      </c>
      <c r="AL10" s="5">
        <f t="shared" si="4"/>
        <v>2.9701986581472226E-4</v>
      </c>
      <c r="AM10" s="5">
        <f t="shared" si="5"/>
        <v>2.4304346095712368E-3</v>
      </c>
      <c r="AN10" s="5">
        <f t="shared" si="6"/>
        <v>1.617337060628906E-2</v>
      </c>
    </row>
    <row r="11" spans="1:40">
      <c r="A11" s="9" t="s">
        <v>43</v>
      </c>
      <c r="B11" s="9" t="s">
        <v>44</v>
      </c>
      <c r="C11" s="9" t="s">
        <v>813</v>
      </c>
      <c r="D11" s="9" t="s">
        <v>814</v>
      </c>
      <c r="E11" s="11">
        <v>0.17599999999999999</v>
      </c>
      <c r="F11" s="12">
        <v>5067080</v>
      </c>
      <c r="G11" s="13">
        <v>-3.3057999999999998E-3</v>
      </c>
      <c r="H11" s="14">
        <v>3.07692E-2</v>
      </c>
      <c r="I11" s="2">
        <v>-1.95122E-2</v>
      </c>
      <c r="J11" s="2">
        <v>6.9148899999999999E-2</v>
      </c>
      <c r="K11" s="2">
        <v>2.7257199999999999E-2</v>
      </c>
      <c r="L11" s="2">
        <v>2.2033899999999999E-2</v>
      </c>
      <c r="M11" s="2">
        <v>-0.1286127</v>
      </c>
      <c r="N11" s="2">
        <v>9.9601589999999992E-4</v>
      </c>
      <c r="O11" s="2">
        <v>1.6587301999999999</v>
      </c>
      <c r="P11" s="2">
        <v>1.1322489</v>
      </c>
      <c r="Q11" s="5">
        <v>30</v>
      </c>
      <c r="R11" s="5">
        <v>30.25</v>
      </c>
      <c r="S11" s="5">
        <v>35.840000000000003</v>
      </c>
      <c r="T11" s="5">
        <v>27.35</v>
      </c>
      <c r="U11" s="5">
        <v>30.193999999999999</v>
      </c>
      <c r="V11" s="5">
        <v>29.975000000000001</v>
      </c>
      <c r="W11" s="3">
        <v>5075193</v>
      </c>
      <c r="X11" s="5">
        <v>30.25</v>
      </c>
      <c r="Y11" s="3">
        <v>2500000000</v>
      </c>
      <c r="Z11" t="b">
        <v>0</v>
      </c>
      <c r="AA11" s="5">
        <v>12.925134022708107</v>
      </c>
      <c r="AB11" s="5">
        <v>1.8188168822402035</v>
      </c>
      <c r="AC11" s="5">
        <v>4.6635162436071163</v>
      </c>
      <c r="AD11" s="5">
        <v>31.542870055929743</v>
      </c>
      <c r="AE11" t="b">
        <v>0</v>
      </c>
      <c r="AF11" t="b">
        <v>1</v>
      </c>
      <c r="AG11" s="3">
        <f>Y11*X11</f>
        <v>75625000000</v>
      </c>
      <c r="AH11" s="7" t="b">
        <f t="shared" si="0"/>
        <v>1</v>
      </c>
      <c r="AI11" s="17">
        <f t="shared" si="1"/>
        <v>8.0255683942025841E-3</v>
      </c>
      <c r="AJ11" s="2">
        <f t="shared" si="2"/>
        <v>6.5671092851810817E-2</v>
      </c>
      <c r="AK11" s="2">
        <f t="shared" si="3"/>
        <v>7.3471737004177973E-2</v>
      </c>
      <c r="AL11" s="5">
        <f t="shared" si="4"/>
        <v>6.2092728633238929E-4</v>
      </c>
      <c r="AM11" s="5">
        <f t="shared" si="5"/>
        <v>5.0808829321563383E-3</v>
      </c>
      <c r="AN11" s="5">
        <f t="shared" si="6"/>
        <v>4.0395345854544837E-2</v>
      </c>
    </row>
    <row r="12" spans="1:40">
      <c r="A12" s="9" t="s">
        <v>45</v>
      </c>
      <c r="B12" s="9" t="s">
        <v>46</v>
      </c>
      <c r="C12" s="9" t="s">
        <v>813</v>
      </c>
      <c r="D12" s="9" t="s">
        <v>814</v>
      </c>
      <c r="E12" s="11">
        <v>0.37</v>
      </c>
      <c r="F12" s="12">
        <v>4658070</v>
      </c>
      <c r="G12" s="13">
        <v>-1.4065E-3</v>
      </c>
      <c r="H12" s="14">
        <v>2.8985500000000001E-2</v>
      </c>
      <c r="I12" s="2">
        <v>-2.33838E-2</v>
      </c>
      <c r="J12" s="2">
        <v>8.3969500000000002E-2</v>
      </c>
      <c r="K12" s="2">
        <v>8.5227272999999996E-3</v>
      </c>
      <c r="L12" s="2">
        <v>6.2874299999999994E-2</v>
      </c>
      <c r="M12" s="2">
        <v>-0.1102757</v>
      </c>
      <c r="N12" s="2">
        <v>-0.33420859999999997</v>
      </c>
      <c r="O12" s="2">
        <v>0.46090530000000002</v>
      </c>
      <c r="P12" s="2">
        <v>5.62333E-2</v>
      </c>
      <c r="Q12" s="5">
        <v>35.25</v>
      </c>
      <c r="R12" s="5">
        <v>35.700000000000003</v>
      </c>
      <c r="S12" s="5">
        <v>41.45</v>
      </c>
      <c r="T12" s="5">
        <v>31.9</v>
      </c>
      <c r="U12" s="5">
        <v>34.719000000000001</v>
      </c>
      <c r="V12" s="5">
        <v>34.753500000000003</v>
      </c>
      <c r="W12" s="3">
        <v>4658070</v>
      </c>
      <c r="X12" s="5">
        <v>35.549999999999997</v>
      </c>
      <c r="Y12" s="3">
        <v>5944725000</v>
      </c>
      <c r="Z12" t="b">
        <v>0</v>
      </c>
      <c r="AA12" s="5">
        <v>10.331842534263728</v>
      </c>
      <c r="AB12" s="5">
        <v>1.1370764892110261</v>
      </c>
      <c r="AC12" s="5">
        <v>4.0439287875361343</v>
      </c>
      <c r="AD12" s="5">
        <v>-45.497489138608429</v>
      </c>
      <c r="AE12" t="b">
        <v>0</v>
      </c>
      <c r="AF12" t="b">
        <v>1</v>
      </c>
      <c r="AG12" s="3">
        <f>Y12*X12</f>
        <v>211334973749.99997</v>
      </c>
      <c r="AH12" s="7" t="b">
        <f t="shared" si="0"/>
        <v>1</v>
      </c>
      <c r="AI12" s="17">
        <f t="shared" si="1"/>
        <v>2.2427547582381916E-2</v>
      </c>
      <c r="AJ12" s="2">
        <f t="shared" si="2"/>
        <v>0.18351866028391736</v>
      </c>
      <c r="AK12" s="2">
        <f t="shared" si="3"/>
        <v>0.205317654362246</v>
      </c>
      <c r="AL12" s="5">
        <f t="shared" si="4"/>
        <v>2.1707210023773514E-3</v>
      </c>
      <c r="AM12" s="5">
        <f t="shared" si="5"/>
        <v>1.7762432951848636E-2</v>
      </c>
      <c r="AN12" s="5">
        <f t="shared" si="6"/>
        <v>0.18056626472393961</v>
      </c>
    </row>
    <row r="13" spans="1:40">
      <c r="A13" s="9" t="s">
        <v>47</v>
      </c>
      <c r="B13" s="9" t="s">
        <v>48</v>
      </c>
      <c r="C13" s="9" t="s">
        <v>813</v>
      </c>
      <c r="D13" s="9" t="s">
        <v>816</v>
      </c>
      <c r="E13" s="11">
        <v>0.46200000000000002</v>
      </c>
      <c r="F13" s="12">
        <v>134445</v>
      </c>
      <c r="G13" s="13">
        <v>8.2237000000000005E-3</v>
      </c>
      <c r="H13" s="14">
        <v>-2.2328500000000001E-2</v>
      </c>
      <c r="I13" s="2">
        <v>-7.12121E-2</v>
      </c>
      <c r="J13" s="2">
        <v>0</v>
      </c>
      <c r="K13" s="2">
        <v>-0.1179856</v>
      </c>
      <c r="L13" s="2">
        <v>-5.8371700000000006E-2</v>
      </c>
      <c r="M13" s="2">
        <v>-5.03486E-2</v>
      </c>
      <c r="N13" s="2">
        <v>-0.32190269999999999</v>
      </c>
      <c r="O13" s="2">
        <v>-0.21611250000000001</v>
      </c>
      <c r="P13" s="2">
        <v>-0.21611250000000001</v>
      </c>
      <c r="Q13" s="5">
        <v>12.04</v>
      </c>
      <c r="R13" s="5">
        <v>12.26</v>
      </c>
      <c r="S13" s="5">
        <v>14.22</v>
      </c>
      <c r="T13" s="5">
        <v>10.08</v>
      </c>
      <c r="U13" s="5">
        <v>13.036</v>
      </c>
      <c r="V13" s="5">
        <v>12.244199999999999</v>
      </c>
      <c r="W13" s="3">
        <v>134194</v>
      </c>
      <c r="X13" s="5">
        <v>12.16</v>
      </c>
      <c r="Y13" s="3">
        <v>101925000</v>
      </c>
      <c r="Z13" t="b">
        <v>0</v>
      </c>
      <c r="AA13" s="5">
        <v>25.981754976896841</v>
      </c>
      <c r="AB13" s="5">
        <v>0.98252660406182957</v>
      </c>
      <c r="AC13" s="5">
        <v>3.1958683392795488</v>
      </c>
      <c r="AD13" s="5">
        <v>-2.2041180797228628</v>
      </c>
      <c r="AE13" t="b">
        <v>0</v>
      </c>
      <c r="AF13" t="b">
        <v>1</v>
      </c>
      <c r="AG13" s="3">
        <f>Y13*X13</f>
        <v>1239408000</v>
      </c>
      <c r="AH13" s="7" t="b">
        <f t="shared" si="0"/>
        <v>1</v>
      </c>
      <c r="AI13" s="17">
        <f t="shared" si="1"/>
        <v>1.3152996591499948E-4</v>
      </c>
      <c r="AJ13" s="2">
        <f t="shared" si="2"/>
        <v>1.0762747484201936E-3</v>
      </c>
      <c r="AK13" s="2">
        <f t="shared" si="3"/>
        <v>0.42309162806956219</v>
      </c>
      <c r="AL13" s="5">
        <f t="shared" si="4"/>
        <v>5.0623972873255427E-6</v>
      </c>
      <c r="AM13" s="5">
        <f t="shared" si="5"/>
        <v>4.1424251340112495E-5</v>
      </c>
      <c r="AN13" s="5">
        <f t="shared" si="6"/>
        <v>0.43061595108007616</v>
      </c>
    </row>
    <row r="14" spans="1:40">
      <c r="A14" s="9" t="s">
        <v>49</v>
      </c>
      <c r="B14" s="9" t="s">
        <v>50</v>
      </c>
      <c r="C14" s="9" t="s">
        <v>813</v>
      </c>
      <c r="D14" s="9" t="s">
        <v>816</v>
      </c>
      <c r="E14" s="11">
        <v>7.8E-2</v>
      </c>
      <c r="F14" s="12">
        <v>81397</v>
      </c>
      <c r="G14" s="13">
        <v>1.53846E-2</v>
      </c>
      <c r="H14" s="14">
        <v>5.0183600000000002E-2</v>
      </c>
      <c r="I14" s="2">
        <v>-1.3793100000000001E-2</v>
      </c>
      <c r="J14" s="2">
        <v>-5.7142900000000003E-2</v>
      </c>
      <c r="K14" s="2">
        <v>1.53846E-2</v>
      </c>
      <c r="L14" s="2">
        <v>-6.5359500000000001E-2</v>
      </c>
      <c r="M14" s="2">
        <v>4.6838406999999997E-3</v>
      </c>
      <c r="N14" s="2">
        <v>-0.25649909999999998</v>
      </c>
      <c r="O14" s="2">
        <v>-0.25649909999999998</v>
      </c>
      <c r="P14" s="2">
        <v>-0.25649909999999998</v>
      </c>
      <c r="Q14" s="5">
        <v>16.5</v>
      </c>
      <c r="R14" s="5">
        <v>17.28</v>
      </c>
      <c r="S14" s="5">
        <v>19.600000000000001</v>
      </c>
      <c r="T14" s="5">
        <v>14.52</v>
      </c>
      <c r="U14" s="5">
        <v>17.559999999999999</v>
      </c>
      <c r="V14" s="5">
        <v>16.642600000000002</v>
      </c>
      <c r="W14" s="3">
        <v>76790</v>
      </c>
      <c r="X14" s="5">
        <v>16.899999999999999</v>
      </c>
      <c r="Y14" s="3">
        <v>100000000</v>
      </c>
      <c r="Z14" t="b">
        <v>0</v>
      </c>
      <c r="AA14" s="5">
        <v>64.688807629961929</v>
      </c>
      <c r="AB14" s="5">
        <v>1.0168057367753036</v>
      </c>
      <c r="AC14" s="5">
        <v>8.6553447762774951</v>
      </c>
      <c r="AD14" s="5">
        <v>19.217416623737321</v>
      </c>
      <c r="AE14" t="b">
        <v>0</v>
      </c>
      <c r="AF14" t="b">
        <v>1</v>
      </c>
      <c r="AG14" s="3">
        <f>Y14*X14</f>
        <v>1689999999.9999998</v>
      </c>
      <c r="AH14" s="7" t="b">
        <f t="shared" si="0"/>
        <v>1</v>
      </c>
      <c r="AI14" s="17">
        <f t="shared" si="1"/>
        <v>1.793482391563949E-4</v>
      </c>
      <c r="AJ14" s="2">
        <f t="shared" si="2"/>
        <v>1.4675589675313754E-3</v>
      </c>
      <c r="AK14" s="2">
        <f t="shared" si="3"/>
        <v>0.57690837193043776</v>
      </c>
      <c r="AL14" s="5">
        <f t="shared" si="4"/>
        <v>2.7724771212713797E-6</v>
      </c>
      <c r="AM14" s="5">
        <f t="shared" si="5"/>
        <v>2.2686443316844286E-5</v>
      </c>
      <c r="AN14" s="5">
        <f t="shared" si="6"/>
        <v>0.5673732464964687</v>
      </c>
    </row>
    <row r="15" spans="1:40">
      <c r="A15" s="9" t="s">
        <v>51</v>
      </c>
      <c r="B15" s="9" t="s">
        <v>52</v>
      </c>
      <c r="C15" s="9" t="s">
        <v>817</v>
      </c>
      <c r="D15" s="9" t="s">
        <v>818</v>
      </c>
      <c r="E15" s="11">
        <v>0.69599999999999995</v>
      </c>
      <c r="F15" s="12">
        <v>288455</v>
      </c>
      <c r="G15" s="13">
        <v>-1.09649E-2</v>
      </c>
      <c r="H15" s="14">
        <v>-2.2751899999999999E-2</v>
      </c>
      <c r="I15" s="2">
        <v>-0.1104536</v>
      </c>
      <c r="J15" s="2">
        <v>-0.125969</v>
      </c>
      <c r="K15" s="2">
        <v>-0.23168649999999999</v>
      </c>
      <c r="L15" s="2">
        <v>-0.14095240000000001</v>
      </c>
      <c r="M15" s="2">
        <v>-0.32078310000000004</v>
      </c>
      <c r="N15" s="2">
        <v>-0.73740899999999998</v>
      </c>
      <c r="O15" s="2">
        <v>-0.2886435</v>
      </c>
      <c r="P15" s="2">
        <v>-0.90734459999999995</v>
      </c>
      <c r="Q15" s="5">
        <v>9.02</v>
      </c>
      <c r="R15" s="5">
        <v>9.25</v>
      </c>
      <c r="S15" s="5">
        <v>15.3</v>
      </c>
      <c r="T15" s="5">
        <v>8.59</v>
      </c>
      <c r="U15" s="5">
        <v>10.204800000000001</v>
      </c>
      <c r="V15" s="5">
        <v>11.110900000000001</v>
      </c>
      <c r="W15" s="3">
        <v>290466</v>
      </c>
      <c r="X15" s="5">
        <v>9.1199999999999992</v>
      </c>
      <c r="Y15" s="3">
        <v>76464600</v>
      </c>
      <c r="Z15" t="b">
        <v>0</v>
      </c>
      <c r="AA15" s="5">
        <v>-3.7582322728976578</v>
      </c>
      <c r="AB15" s="5">
        <v>1.3863013735383558</v>
      </c>
      <c r="AC15" s="5">
        <v>0.98236512024065237</v>
      </c>
      <c r="AD15" s="5">
        <v>-18.411924014630969</v>
      </c>
      <c r="AE15" t="b">
        <v>0</v>
      </c>
      <c r="AF15" t="b">
        <v>1</v>
      </c>
      <c r="AG15" s="3">
        <f>Y15*X15</f>
        <v>697357151.99999988</v>
      </c>
      <c r="AH15" s="7" t="b">
        <f t="shared" si="0"/>
        <v>1</v>
      </c>
      <c r="AI15" s="17">
        <f t="shared" si="1"/>
        <v>7.4005785369419191E-5</v>
      </c>
      <c r="AJ15" s="2">
        <f t="shared" si="2"/>
        <v>6.4422289924619203E-3</v>
      </c>
      <c r="AK15" s="2">
        <f t="shared" si="3"/>
        <v>0.16984550906697657</v>
      </c>
      <c r="AL15" s="5">
        <f t="shared" si="4"/>
        <v>-1.9691647560771845E-5</v>
      </c>
      <c r="AM15" s="5">
        <f t="shared" si="5"/>
        <v>-1.7141646722901608E-3</v>
      </c>
      <c r="AN15" s="5">
        <f t="shared" si="6"/>
        <v>0.12251701708515787</v>
      </c>
    </row>
    <row r="16" spans="1:40">
      <c r="A16" s="9" t="s">
        <v>53</v>
      </c>
      <c r="B16" s="9" t="s">
        <v>54</v>
      </c>
      <c r="C16" s="9" t="s">
        <v>819</v>
      </c>
      <c r="D16" s="9" t="s">
        <v>820</v>
      </c>
      <c r="E16" s="11">
        <v>0.35199999999999998</v>
      </c>
      <c r="F16" s="12">
        <v>453410</v>
      </c>
      <c r="G16" s="13">
        <v>0</v>
      </c>
      <c r="H16" s="14">
        <v>-2.5210099999999999E-2</v>
      </c>
      <c r="I16" s="2">
        <v>-0.18539330000000001</v>
      </c>
      <c r="J16" s="2">
        <v>-0.16905439999999999</v>
      </c>
      <c r="K16" s="2">
        <v>-0.3401593</v>
      </c>
      <c r="L16" s="2">
        <v>-0.21088439999999997</v>
      </c>
      <c r="M16" s="2">
        <v>-0.36750270000000002</v>
      </c>
      <c r="N16" s="2">
        <v>-0.2969697</v>
      </c>
      <c r="O16" s="2">
        <v>2.5846724000000001</v>
      </c>
      <c r="P16" s="2">
        <v>0.6013252</v>
      </c>
      <c r="Q16" s="5">
        <v>28.75</v>
      </c>
      <c r="R16" s="5">
        <v>29.35</v>
      </c>
      <c r="S16" s="5">
        <v>47</v>
      </c>
      <c r="T16" s="5">
        <v>27.5</v>
      </c>
      <c r="U16" s="5">
        <v>35.128</v>
      </c>
      <c r="V16" s="5">
        <v>38.450749999999999</v>
      </c>
      <c r="W16" s="3">
        <v>453410</v>
      </c>
      <c r="X16" s="5">
        <v>29</v>
      </c>
      <c r="Y16" s="3">
        <v>86666700</v>
      </c>
      <c r="Z16" t="b">
        <v>0</v>
      </c>
      <c r="AA16" s="5">
        <v>-36.679507763531646</v>
      </c>
      <c r="AB16" s="5">
        <v>1.5210937394518569</v>
      </c>
      <c r="AC16" s="5">
        <v>2.5141404893175854</v>
      </c>
      <c r="AD16" s="5">
        <v>-14.207636060651019</v>
      </c>
      <c r="AE16" t="b">
        <v>0</v>
      </c>
      <c r="AF16" t="b">
        <v>1</v>
      </c>
      <c r="AG16" s="3">
        <f>Y16*X16</f>
        <v>2513334300</v>
      </c>
      <c r="AH16" s="7" t="b">
        <f t="shared" si="0"/>
        <v>1</v>
      </c>
      <c r="AI16" s="17">
        <f t="shared" si="1"/>
        <v>2.6672312492092925E-4</v>
      </c>
      <c r="AJ16" s="2">
        <f t="shared" si="2"/>
        <v>4.5614537716908328E-3</v>
      </c>
      <c r="AK16" s="2">
        <f t="shared" si="3"/>
        <v>1</v>
      </c>
      <c r="AL16" s="5">
        <f t="shared" si="4"/>
        <v>-7.2717204014966882E-6</v>
      </c>
      <c r="AM16" s="5">
        <f t="shared" si="5"/>
        <v>-1.2435973244510188E-4</v>
      </c>
      <c r="AN16" s="5">
        <f t="shared" si="6"/>
        <v>0.65742167892976877</v>
      </c>
    </row>
    <row r="17" spans="1:40">
      <c r="A17" s="9" t="s">
        <v>55</v>
      </c>
      <c r="B17" s="9" t="s">
        <v>56</v>
      </c>
      <c r="C17" s="9" t="s">
        <v>819</v>
      </c>
      <c r="D17" s="9" t="s">
        <v>821</v>
      </c>
      <c r="E17" s="11">
        <v>0.7</v>
      </c>
      <c r="F17" s="12">
        <v>58508</v>
      </c>
      <c r="G17" s="13">
        <v>-8.8027999999999995E-3</v>
      </c>
      <c r="H17" s="14">
        <v>-1.57343E-2</v>
      </c>
      <c r="I17" s="2">
        <v>-7.2487599999999999E-2</v>
      </c>
      <c r="J17" s="2">
        <v>-6.6334999999999991E-2</v>
      </c>
      <c r="K17" s="2">
        <v>-0.1175549</v>
      </c>
      <c r="L17" s="2">
        <v>-9.6308199999999997E-2</v>
      </c>
      <c r="M17" s="2">
        <v>-0.19571430000000001</v>
      </c>
      <c r="N17" s="2">
        <v>-0.26018399999999997</v>
      </c>
      <c r="O17" s="2">
        <v>0.5365721</v>
      </c>
      <c r="P17" s="2">
        <v>-0.28371499999999999</v>
      </c>
      <c r="Q17" s="5">
        <v>28.15</v>
      </c>
      <c r="R17" s="5">
        <v>28.45</v>
      </c>
      <c r="S17" s="5">
        <v>36.75</v>
      </c>
      <c r="T17" s="5">
        <v>27.5</v>
      </c>
      <c r="U17" s="5">
        <v>30.901</v>
      </c>
      <c r="V17" s="5">
        <v>30.76</v>
      </c>
      <c r="W17" s="3">
        <v>58508</v>
      </c>
      <c r="X17" s="5">
        <v>28.4</v>
      </c>
      <c r="Y17" s="3">
        <v>27500000</v>
      </c>
      <c r="Z17" t="b">
        <v>0</v>
      </c>
      <c r="AA17" s="5">
        <v>29.338035756684452</v>
      </c>
      <c r="AB17" s="5">
        <v>1.2881118239971261</v>
      </c>
      <c r="AC17" s="5">
        <v>1.0245388804441828</v>
      </c>
      <c r="AD17" s="5">
        <v>71.276026165310654</v>
      </c>
      <c r="AE17" t="b">
        <v>0</v>
      </c>
      <c r="AF17" t="b">
        <v>1</v>
      </c>
      <c r="AG17" s="3">
        <f>Y17*X17</f>
        <v>781000000</v>
      </c>
      <c r="AH17" s="7" t="b">
        <f t="shared" si="0"/>
        <v>1</v>
      </c>
      <c r="AI17" s="17">
        <f t="shared" si="1"/>
        <v>8.2882233598310316E-5</v>
      </c>
      <c r="AJ17" s="2">
        <f t="shared" si="2"/>
        <v>1.4174379411805826E-3</v>
      </c>
      <c r="AK17" s="2">
        <f t="shared" si="3"/>
        <v>3.1612234454463299E-3</v>
      </c>
      <c r="AL17" s="5">
        <f t="shared" si="4"/>
        <v>2.8250778029482161E-6</v>
      </c>
      <c r="AM17" s="5">
        <f t="shared" si="5"/>
        <v>4.8314002782467465E-5</v>
      </c>
      <c r="AN17" s="5">
        <f t="shared" si="6"/>
        <v>2.4541529598236054E-3</v>
      </c>
    </row>
    <row r="18" spans="1:40">
      <c r="A18" s="9" t="s">
        <v>57</v>
      </c>
      <c r="B18" s="9" t="s">
        <v>58</v>
      </c>
      <c r="C18" s="9" t="s">
        <v>819</v>
      </c>
      <c r="D18" s="9" t="s">
        <v>822</v>
      </c>
      <c r="E18" s="11">
        <v>0.47699999999999998</v>
      </c>
      <c r="F18" s="12">
        <v>2085359</v>
      </c>
      <c r="G18" s="13">
        <v>3.3075999999999999E-3</v>
      </c>
      <c r="H18" s="14">
        <v>2.13244E-2</v>
      </c>
      <c r="I18" s="2">
        <v>-4.41176E-2</v>
      </c>
      <c r="J18" s="2">
        <v>-7.3319799999999991E-2</v>
      </c>
      <c r="K18" s="2">
        <v>8.0760100000000001E-2</v>
      </c>
      <c r="L18" s="2">
        <v>-9.5427399999999996E-2</v>
      </c>
      <c r="M18" s="2">
        <v>-0.125</v>
      </c>
      <c r="N18" s="2">
        <v>3.8812800000000001E-2</v>
      </c>
      <c r="O18" s="2">
        <v>3.6762589999999999</v>
      </c>
      <c r="P18" s="2">
        <v>2.2042253999999999</v>
      </c>
      <c r="Q18" s="5">
        <v>45.4</v>
      </c>
      <c r="R18" s="5">
        <v>46.15</v>
      </c>
      <c r="S18" s="5">
        <v>57.4</v>
      </c>
      <c r="T18" s="5">
        <v>39</v>
      </c>
      <c r="U18" s="5">
        <v>47.475000000000001</v>
      </c>
      <c r="V18" s="5">
        <v>47.158000000000001</v>
      </c>
      <c r="W18" s="3">
        <v>2105393</v>
      </c>
      <c r="X18" s="5">
        <v>45.35</v>
      </c>
      <c r="Y18" s="3">
        <v>3683903246</v>
      </c>
      <c r="Z18" t="b">
        <v>0</v>
      </c>
      <c r="AA18" s="5">
        <v>58.468743621696838</v>
      </c>
      <c r="AB18" s="5">
        <v>3.2358464208022371</v>
      </c>
      <c r="AC18" s="5">
        <v>5.1501501680198052</v>
      </c>
      <c r="AD18" s="5">
        <v>26.672894799898696</v>
      </c>
      <c r="AE18" t="b">
        <v>0</v>
      </c>
      <c r="AF18" t="b">
        <v>1</v>
      </c>
      <c r="AG18" s="3">
        <f>Y18*X18</f>
        <v>167065012206.10001</v>
      </c>
      <c r="AH18" s="7" t="b">
        <f t="shared" si="0"/>
        <v>1</v>
      </c>
      <c r="AI18" s="17">
        <f t="shared" si="1"/>
        <v>1.7729476783316961E-2</v>
      </c>
      <c r="AJ18" s="2">
        <f t="shared" si="2"/>
        <v>0.30320651337352533</v>
      </c>
      <c r="AK18" s="2">
        <f t="shared" si="3"/>
        <v>0.98859943416806784</v>
      </c>
      <c r="AL18" s="5">
        <f t="shared" si="4"/>
        <v>3.032299940978692E-4</v>
      </c>
      <c r="AM18" s="5">
        <f t="shared" si="5"/>
        <v>5.1857880739720587E-3</v>
      </c>
      <c r="AN18" s="5">
        <f t="shared" si="6"/>
        <v>0.30551494280219038</v>
      </c>
    </row>
    <row r="19" spans="1:40">
      <c r="A19" s="9" t="s">
        <v>59</v>
      </c>
      <c r="B19" s="9" t="s">
        <v>60</v>
      </c>
      <c r="C19" s="9" t="s">
        <v>823</v>
      </c>
      <c r="D19" s="9" t="s">
        <v>824</v>
      </c>
      <c r="E19" s="11">
        <v>0.63900000000000001</v>
      </c>
      <c r="F19" s="12">
        <v>136860</v>
      </c>
      <c r="G19" s="13">
        <v>-2.4390200000000001E-2</v>
      </c>
      <c r="H19" s="14">
        <v>-1.1124800000000001E-2</v>
      </c>
      <c r="I19" s="2">
        <v>-0.1101224</v>
      </c>
      <c r="J19" s="2">
        <v>-0.14438500000000001</v>
      </c>
      <c r="K19" s="2">
        <v>-8.0459799999999998E-2</v>
      </c>
      <c r="L19" s="2">
        <v>-0.1150442</v>
      </c>
      <c r="M19" s="2">
        <v>-9.1940999999999995E-2</v>
      </c>
      <c r="N19" s="2">
        <v>2.9702232999999998</v>
      </c>
      <c r="O19" s="2">
        <v>9</v>
      </c>
      <c r="P19" s="2">
        <v>3.8091374</v>
      </c>
      <c r="Q19" s="5">
        <v>160</v>
      </c>
      <c r="R19" s="5">
        <v>165.2</v>
      </c>
      <c r="S19" s="5">
        <v>207</v>
      </c>
      <c r="T19" s="5">
        <v>135.6</v>
      </c>
      <c r="U19" s="5">
        <v>182.97200000000001</v>
      </c>
      <c r="V19" s="5">
        <v>171.94499999999999</v>
      </c>
      <c r="W19" s="3">
        <v>138365</v>
      </c>
      <c r="X19" s="5">
        <v>164</v>
      </c>
      <c r="Y19" s="3">
        <v>80000000</v>
      </c>
      <c r="Z19" t="b">
        <v>0</v>
      </c>
      <c r="AA19" s="5">
        <v>21.752508925521266</v>
      </c>
      <c r="AB19" s="5">
        <v>5.0794884566404477</v>
      </c>
      <c r="AC19" s="5">
        <v>4.1665264098863606</v>
      </c>
      <c r="AD19" s="5">
        <v>28.858766223939</v>
      </c>
      <c r="AE19" t="b">
        <v>0</v>
      </c>
      <c r="AF19" t="b">
        <v>1</v>
      </c>
      <c r="AG19" s="3">
        <f>Y19*X19</f>
        <v>13120000000</v>
      </c>
      <c r="AH19" s="7" t="b">
        <f t="shared" si="0"/>
        <v>1</v>
      </c>
      <c r="AI19" s="17">
        <f t="shared" si="1"/>
        <v>1.3923366258768648E-3</v>
      </c>
      <c r="AJ19" s="2">
        <f t="shared" si="2"/>
        <v>5.973727925771409E-2</v>
      </c>
      <c r="AK19" s="2">
        <f t="shared" si="3"/>
        <v>0.22605259340613384</v>
      </c>
      <c r="AL19" s="5">
        <f t="shared" si="4"/>
        <v>6.400809353275553E-5</v>
      </c>
      <c r="AM19" s="5">
        <f t="shared" si="5"/>
        <v>2.7462247900805117E-3</v>
      </c>
      <c r="AN19" s="5">
        <f t="shared" si="6"/>
        <v>4.4503023352797239E-2</v>
      </c>
    </row>
    <row r="20" spans="1:40">
      <c r="A20" s="9" t="s">
        <v>61</v>
      </c>
      <c r="B20" s="9" t="s">
        <v>62</v>
      </c>
      <c r="C20" s="9" t="s">
        <v>817</v>
      </c>
      <c r="D20" s="9" t="s">
        <v>825</v>
      </c>
      <c r="E20" s="11">
        <v>1.7829999999999999</v>
      </c>
      <c r="F20" s="12">
        <v>243553</v>
      </c>
      <c r="G20" s="13">
        <v>-2.00422E-2</v>
      </c>
      <c r="H20" s="14">
        <v>-5.8763900000000001E-2</v>
      </c>
      <c r="I20" s="2">
        <v>-4.5220999999999997E-2</v>
      </c>
      <c r="J20" s="2">
        <v>-1.48462E-2</v>
      </c>
      <c r="K20" s="2">
        <v>0.2002584</v>
      </c>
      <c r="L20" s="2">
        <v>-7.0070099999999996E-2</v>
      </c>
      <c r="M20" s="2">
        <v>0.19870969999999999</v>
      </c>
      <c r="N20" s="2">
        <v>1.1411910999999999</v>
      </c>
      <c r="O20" s="2">
        <v>0.7150919</v>
      </c>
      <c r="P20" s="2">
        <v>-0.74786199999999992</v>
      </c>
      <c r="Q20" s="5">
        <v>91.6</v>
      </c>
      <c r="R20" s="5">
        <v>94.8</v>
      </c>
      <c r="S20" s="5">
        <v>115.4</v>
      </c>
      <c r="T20" s="5">
        <v>64.599999999999994</v>
      </c>
      <c r="U20" s="5">
        <v>103.36</v>
      </c>
      <c r="V20" s="5">
        <v>86.120500000000007</v>
      </c>
      <c r="W20" s="3">
        <v>243553</v>
      </c>
      <c r="X20" s="5">
        <v>94.8</v>
      </c>
      <c r="Y20" s="3">
        <v>10897300</v>
      </c>
      <c r="Z20" t="b">
        <v>0</v>
      </c>
      <c r="AA20" s="5">
        <v>-21.983508616483707</v>
      </c>
      <c r="AB20" s="5">
        <v>15.299250391838839</v>
      </c>
      <c r="AC20" s="5">
        <v>4.6312727364221926</v>
      </c>
      <c r="AD20" s="5">
        <v>41.002801539084651</v>
      </c>
      <c r="AE20" t="b">
        <v>0</v>
      </c>
      <c r="AF20" t="b">
        <v>1</v>
      </c>
      <c r="AG20" s="3">
        <f>Y20*X20</f>
        <v>1033064040</v>
      </c>
      <c r="AH20" s="7" t="b">
        <f t="shared" si="0"/>
        <v>1</v>
      </c>
      <c r="AI20" s="17">
        <f t="shared" si="1"/>
        <v>1.0963208077502458E-4</v>
      </c>
      <c r="AJ20" s="2">
        <f t="shared" si="2"/>
        <v>9.5435102235215067E-3</v>
      </c>
      <c r="AK20" s="2">
        <f t="shared" si="3"/>
        <v>0.23807630379072059</v>
      </c>
      <c r="AL20" s="5">
        <f t="shared" si="4"/>
        <v>-4.987014706688817E-6</v>
      </c>
      <c r="AM20" s="5">
        <f t="shared" si="5"/>
        <v>-4.341213402289013E-4</v>
      </c>
      <c r="AN20" s="5">
        <f t="shared" si="6"/>
        <v>1.5561305141964269E-2</v>
      </c>
    </row>
    <row r="21" spans="1:40">
      <c r="A21" s="9" t="s">
        <v>63</v>
      </c>
      <c r="B21" s="9" t="s">
        <v>64</v>
      </c>
      <c r="C21" s="9" t="s">
        <v>826</v>
      </c>
      <c r="D21" s="9" t="s">
        <v>827</v>
      </c>
      <c r="E21" s="11">
        <v>0.92500000000000004</v>
      </c>
      <c r="F21" s="12">
        <v>401791</v>
      </c>
      <c r="G21" s="13">
        <v>1.3986E-2</v>
      </c>
      <c r="H21" s="14">
        <v>5.1993068000000002E-3</v>
      </c>
      <c r="I21" s="2">
        <v>-8.2278500000000004E-2</v>
      </c>
      <c r="J21" s="2">
        <v>8.6142299999999991E-2</v>
      </c>
      <c r="K21" s="2">
        <v>5.0724600000000002E-2</v>
      </c>
      <c r="L21" s="2">
        <v>7.8066899999999995E-2</v>
      </c>
      <c r="M21" s="2">
        <v>-0.1206792</v>
      </c>
      <c r="N21" s="2">
        <v>0.16982649999999999</v>
      </c>
      <c r="O21" s="2">
        <v>2.2768362</v>
      </c>
      <c r="P21" s="2">
        <v>-0.33683970000000002</v>
      </c>
      <c r="Q21" s="5">
        <v>28.45</v>
      </c>
      <c r="R21" s="5">
        <v>29.2</v>
      </c>
      <c r="S21" s="5">
        <v>33.415750000000003</v>
      </c>
      <c r="T21" s="5">
        <v>23.28</v>
      </c>
      <c r="U21" s="5">
        <v>29.236000000000001</v>
      </c>
      <c r="V21" s="5">
        <v>28.092649999999999</v>
      </c>
      <c r="W21" s="3">
        <v>401763</v>
      </c>
      <c r="X21" s="5">
        <v>28.6</v>
      </c>
      <c r="Y21" s="3">
        <v>55500000</v>
      </c>
      <c r="Z21" t="b">
        <v>0</v>
      </c>
      <c r="AA21" s="5">
        <v>22.803299555467188</v>
      </c>
      <c r="AB21" s="5">
        <v>2.04899027829001</v>
      </c>
      <c r="AC21" s="5">
        <v>1.1692206221381305</v>
      </c>
      <c r="AD21" s="5">
        <v>6.4325452016689848</v>
      </c>
      <c r="AE21" t="b">
        <v>0</v>
      </c>
      <c r="AF21" t="b">
        <v>1</v>
      </c>
      <c r="AG21" s="3">
        <f>Y21*X21</f>
        <v>1587300000</v>
      </c>
      <c r="AH21" s="7" t="b">
        <f t="shared" si="0"/>
        <v>1</v>
      </c>
      <c r="AI21" s="17">
        <f t="shared" si="1"/>
        <v>1.6844938462304477E-4</v>
      </c>
      <c r="AJ21" s="2">
        <f t="shared" si="2"/>
        <v>1.5472059851809326E-2</v>
      </c>
      <c r="AK21" s="2">
        <f t="shared" si="3"/>
        <v>0.90098425420323092</v>
      </c>
      <c r="AL21" s="5">
        <f t="shared" si="4"/>
        <v>7.3870618685381574E-6</v>
      </c>
      <c r="AM21" s="5">
        <f t="shared" si="5"/>
        <v>6.7850092545487936E-4</v>
      </c>
      <c r="AN21" s="5">
        <f t="shared" si="6"/>
        <v>0.43972109763017009</v>
      </c>
    </row>
    <row r="22" spans="1:40">
      <c r="A22" s="9" t="s">
        <v>65</v>
      </c>
      <c r="B22" s="9" t="s">
        <v>66</v>
      </c>
      <c r="C22" s="9" t="s">
        <v>823</v>
      </c>
      <c r="D22" s="9" t="s">
        <v>828</v>
      </c>
      <c r="E22" s="11">
        <v>0.59099999999999997</v>
      </c>
      <c r="F22" s="12">
        <v>105462</v>
      </c>
      <c r="G22" s="13">
        <v>-5.8938999999999997E-3</v>
      </c>
      <c r="H22" s="14">
        <v>-7.8431373000000006E-3</v>
      </c>
      <c r="I22" s="2">
        <v>-0.10600710000000001</v>
      </c>
      <c r="J22" s="2">
        <v>-0.1184669</v>
      </c>
      <c r="K22" s="2">
        <v>-0.1138354</v>
      </c>
      <c r="L22" s="2">
        <v>-0.1335616</v>
      </c>
      <c r="M22" s="2">
        <v>-0.30494509999999997</v>
      </c>
      <c r="N22" s="2">
        <v>-0.1965703</v>
      </c>
      <c r="O22" s="2">
        <v>0.35077419999999998</v>
      </c>
      <c r="P22" s="2">
        <v>-0.46579389999999998</v>
      </c>
      <c r="Q22" s="5">
        <v>25.25</v>
      </c>
      <c r="R22" s="5">
        <v>25.8</v>
      </c>
      <c r="S22" s="5">
        <v>37.1</v>
      </c>
      <c r="T22" s="5">
        <v>24.18</v>
      </c>
      <c r="U22" s="5">
        <v>28.42</v>
      </c>
      <c r="V22" s="5">
        <v>28.9435</v>
      </c>
      <c r="W22" s="3">
        <v>105462</v>
      </c>
      <c r="X22" s="5">
        <v>25.45</v>
      </c>
      <c r="Y22" s="3">
        <v>28080000</v>
      </c>
      <c r="Z22" t="b">
        <v>0</v>
      </c>
      <c r="AA22" s="5">
        <v>31.524955564254888</v>
      </c>
      <c r="AB22" s="5">
        <v>1.8400580312275387</v>
      </c>
      <c r="AC22" s="5">
        <v>1.0007476222467853</v>
      </c>
      <c r="AD22" s="5">
        <v>-44.484382745877333</v>
      </c>
      <c r="AE22" t="b">
        <v>0</v>
      </c>
      <c r="AF22" t="b">
        <v>1</v>
      </c>
      <c r="AG22" s="3">
        <f>Y22*X22</f>
        <v>714636000</v>
      </c>
      <c r="AH22" s="7" t="b">
        <f t="shared" si="0"/>
        <v>1</v>
      </c>
      <c r="AI22" s="17">
        <f t="shared" si="1"/>
        <v>7.583947233004109E-5</v>
      </c>
      <c r="AJ22" s="2">
        <f t="shared" si="2"/>
        <v>3.2538422484463237E-3</v>
      </c>
      <c r="AK22" s="2">
        <f t="shared" si="3"/>
        <v>6.535789255287576E-2</v>
      </c>
      <c r="AL22" s="5">
        <f t="shared" si="4"/>
        <v>2.4056964069453908E-6</v>
      </c>
      <c r="AM22" s="5">
        <f t="shared" si="5"/>
        <v>1.0321480840200608E-4</v>
      </c>
      <c r="AN22" s="5">
        <f t="shared" si="6"/>
        <v>3.5519473540339505E-2</v>
      </c>
    </row>
    <row r="23" spans="1:40">
      <c r="A23" s="9" t="s">
        <v>67</v>
      </c>
      <c r="B23" s="9" t="s">
        <v>68</v>
      </c>
      <c r="C23" s="9" t="s">
        <v>823</v>
      </c>
      <c r="D23" s="9" t="s">
        <v>828</v>
      </c>
      <c r="E23" s="11">
        <v>0.85899999999999999</v>
      </c>
      <c r="F23" s="12">
        <v>188112</v>
      </c>
      <c r="G23" s="13">
        <v>1.2249400000000001E-2</v>
      </c>
      <c r="H23" s="14">
        <v>-3.8095200000000003E-2</v>
      </c>
      <c r="I23" s="2">
        <v>-0.16143910000000003</v>
      </c>
      <c r="J23" s="2">
        <v>-0.2026316</v>
      </c>
      <c r="K23" s="2">
        <v>0.1112469</v>
      </c>
      <c r="L23" s="2">
        <v>-0.18255399999999999</v>
      </c>
      <c r="M23" s="2">
        <v>-7.5279800000000008E-2</v>
      </c>
      <c r="N23" s="2">
        <v>0.40277780000000002</v>
      </c>
      <c r="O23" s="2">
        <v>3.4734251999999999</v>
      </c>
      <c r="P23" s="2">
        <v>3.22507E-2</v>
      </c>
      <c r="Q23" s="5">
        <v>45</v>
      </c>
      <c r="R23" s="5">
        <v>46.05</v>
      </c>
      <c r="S23" s="5">
        <v>63.5</v>
      </c>
      <c r="T23" s="5">
        <v>37.35</v>
      </c>
      <c r="U23" s="5">
        <v>54.853999999999999</v>
      </c>
      <c r="V23" s="5">
        <v>47.713999999999999</v>
      </c>
      <c r="W23" s="3">
        <v>188112</v>
      </c>
      <c r="X23" s="5">
        <v>44.9</v>
      </c>
      <c r="Y23" s="3">
        <v>60000000</v>
      </c>
      <c r="Z23" t="b">
        <v>0</v>
      </c>
      <c r="AA23" s="5">
        <v>24.329315620901625</v>
      </c>
      <c r="AB23" s="5">
        <v>3.037654890323616</v>
      </c>
      <c r="AC23" s="5">
        <v>0.89166921982049552</v>
      </c>
      <c r="AD23" s="5">
        <v>27.42357200321802</v>
      </c>
      <c r="AE23" t="b">
        <v>0</v>
      </c>
      <c r="AF23" t="b">
        <v>1</v>
      </c>
      <c r="AG23" s="3">
        <f>Y23*X23</f>
        <v>2694000000</v>
      </c>
      <c r="AH23" s="7" t="b">
        <f t="shared" si="0"/>
        <v>1</v>
      </c>
      <c r="AI23" s="17">
        <f t="shared" si="1"/>
        <v>2.858959504658745E-4</v>
      </c>
      <c r="AJ23" s="2">
        <f t="shared" si="2"/>
        <v>1.2266176091484889E-2</v>
      </c>
      <c r="AK23" s="2">
        <f t="shared" si="3"/>
        <v>0.24638300132857469</v>
      </c>
      <c r="AL23" s="5">
        <f t="shared" si="4"/>
        <v>1.1751088888840656E-5</v>
      </c>
      <c r="AM23" s="5">
        <f t="shared" si="5"/>
        <v>5.0417267310827528E-4</v>
      </c>
      <c r="AN23" s="5">
        <f t="shared" si="6"/>
        <v>8.1109609295454341E-2</v>
      </c>
    </row>
    <row r="24" spans="1:40">
      <c r="A24" s="9" t="s">
        <v>69</v>
      </c>
      <c r="B24" s="9" t="s">
        <v>70</v>
      </c>
      <c r="C24" s="9" t="s">
        <v>823</v>
      </c>
      <c r="D24" s="9" t="s">
        <v>829</v>
      </c>
      <c r="E24" s="11">
        <v>0.70399999999999996</v>
      </c>
      <c r="F24" s="12">
        <v>4255688</v>
      </c>
      <c r="G24" s="13">
        <v>-1.6693999999999999E-3</v>
      </c>
      <c r="H24" s="14">
        <v>-3.5483899999999999E-2</v>
      </c>
      <c r="I24" s="2">
        <v>-0.1694444</v>
      </c>
      <c r="J24" s="2">
        <v>-0.18639459999999999</v>
      </c>
      <c r="K24" s="2">
        <v>-0.15056820000000001</v>
      </c>
      <c r="L24" s="2">
        <v>-0.17630849999999998</v>
      </c>
      <c r="M24" s="2">
        <v>0.33482139999999999</v>
      </c>
      <c r="N24" s="2">
        <v>4.3392856999999996</v>
      </c>
      <c r="O24" s="2">
        <v>10.9762878</v>
      </c>
      <c r="P24" s="2">
        <v>1.3636364000000001</v>
      </c>
      <c r="Q24" s="5">
        <v>5.93</v>
      </c>
      <c r="R24" s="5">
        <v>6.06</v>
      </c>
      <c r="S24" s="5">
        <v>8.6999999999999993</v>
      </c>
      <c r="T24" s="5">
        <v>4.26</v>
      </c>
      <c r="U24" s="5">
        <v>6.9770000000000003</v>
      </c>
      <c r="V24" s="5">
        <v>7.0209999999999999</v>
      </c>
      <c r="W24" s="3">
        <v>4255688</v>
      </c>
      <c r="X24" s="5">
        <v>5.99</v>
      </c>
      <c r="Y24" s="3">
        <v>1112500000</v>
      </c>
      <c r="Z24" t="b">
        <v>0</v>
      </c>
      <c r="AA24" s="5">
        <v>16.560221983120108</v>
      </c>
      <c r="AB24" s="5">
        <v>7.0320461656454825</v>
      </c>
      <c r="AC24" s="5">
        <v>3.3480228975527138</v>
      </c>
      <c r="AD24" s="5">
        <v>10.339179995411239</v>
      </c>
      <c r="AE24" t="b">
        <v>0</v>
      </c>
      <c r="AF24" t="b">
        <v>1</v>
      </c>
      <c r="AG24" s="3">
        <f>Y24*X24</f>
        <v>6663875000</v>
      </c>
      <c r="AH24" s="7" t="b">
        <f t="shared" si="0"/>
        <v>1</v>
      </c>
      <c r="AI24" s="17">
        <f t="shared" si="1"/>
        <v>7.0719186225344456E-4</v>
      </c>
      <c r="AJ24" s="2">
        <f t="shared" si="2"/>
        <v>3.0341597699199654E-2</v>
      </c>
      <c r="AK24" s="2">
        <f t="shared" si="3"/>
        <v>0.23736300594401349</v>
      </c>
      <c r="AL24" s="5">
        <f t="shared" si="4"/>
        <v>4.2704250158861863E-5</v>
      </c>
      <c r="AM24" s="5">
        <f t="shared" si="5"/>
        <v>1.8321975230843493E-3</v>
      </c>
      <c r="AN24" s="5">
        <f t="shared" si="6"/>
        <v>3.3754472077221577E-2</v>
      </c>
    </row>
    <row r="25" spans="1:40">
      <c r="A25" s="9" t="s">
        <v>71</v>
      </c>
      <c r="B25" s="9" t="s">
        <v>72</v>
      </c>
      <c r="C25" s="9" t="s">
        <v>819</v>
      </c>
      <c r="D25" s="9" t="s">
        <v>830</v>
      </c>
      <c r="E25" s="11">
        <v>0.85499999999999998</v>
      </c>
      <c r="F25" s="12">
        <v>419493</v>
      </c>
      <c r="G25" s="13">
        <v>-7.7882000000000003E-3</v>
      </c>
      <c r="H25" s="14">
        <v>-3.4848499999999998E-2</v>
      </c>
      <c r="I25" s="2">
        <v>-0.11033519999999999</v>
      </c>
      <c r="J25" s="2">
        <v>-8.4770100000000001E-2</v>
      </c>
      <c r="K25" s="2">
        <v>-0.1040788</v>
      </c>
      <c r="L25" s="2">
        <v>-6.7349900000000004E-2</v>
      </c>
      <c r="M25" s="2">
        <v>-0.15405049999999998</v>
      </c>
      <c r="N25" s="2">
        <v>-0.19773299999999999</v>
      </c>
      <c r="O25" s="2">
        <v>1.3282164000000001</v>
      </c>
      <c r="P25" s="2">
        <v>-0.19854050000000001</v>
      </c>
      <c r="Q25" s="5">
        <v>31.5</v>
      </c>
      <c r="R25" s="5">
        <v>32.299999999999997</v>
      </c>
      <c r="S25" s="5">
        <v>43.5</v>
      </c>
      <c r="T25" s="5">
        <v>29.85</v>
      </c>
      <c r="U25" s="5">
        <v>36.372999999999998</v>
      </c>
      <c r="V25" s="5">
        <v>34.767000000000003</v>
      </c>
      <c r="W25" s="3">
        <v>419493</v>
      </c>
      <c r="X25" s="5">
        <v>32.1</v>
      </c>
      <c r="Y25" s="3">
        <v>50800000</v>
      </c>
      <c r="Z25" t="b">
        <v>0</v>
      </c>
      <c r="AA25" s="5">
        <v>35.293158897175061</v>
      </c>
      <c r="AB25" s="5">
        <v>2.7253720913300525</v>
      </c>
      <c r="AC25" s="5">
        <v>0.89375329233119627</v>
      </c>
      <c r="AD25" s="5">
        <v>21.458357440575163</v>
      </c>
      <c r="AE25" t="b">
        <v>0</v>
      </c>
      <c r="AF25" t="b">
        <v>1</v>
      </c>
      <c r="AG25" s="3">
        <f>Y25*X25</f>
        <v>1630680000</v>
      </c>
      <c r="AH25" s="7" t="b">
        <f t="shared" si="0"/>
        <v>1</v>
      </c>
      <c r="AI25" s="17">
        <f t="shared" si="1"/>
        <v>1.7305300983878704E-4</v>
      </c>
      <c r="AJ25" s="2">
        <f t="shared" si="2"/>
        <v>2.9595233059210658E-3</v>
      </c>
      <c r="AK25" s="2">
        <f t="shared" si="3"/>
        <v>0.12541612693942547</v>
      </c>
      <c r="AL25" s="5">
        <f t="shared" si="4"/>
        <v>4.9033018082333956E-6</v>
      </c>
      <c r="AM25" s="5">
        <f t="shared" si="5"/>
        <v>8.3855438232193836E-5</v>
      </c>
      <c r="AN25" s="5">
        <f t="shared" si="6"/>
        <v>4.6017983136467482E-2</v>
      </c>
    </row>
    <row r="26" spans="1:40">
      <c r="A26" s="9" t="s">
        <v>73</v>
      </c>
      <c r="B26" s="9" t="s">
        <v>74</v>
      </c>
      <c r="C26" s="9" t="s">
        <v>819</v>
      </c>
      <c r="D26" s="9" t="s">
        <v>830</v>
      </c>
      <c r="E26" s="11">
        <v>0.88200000000000001</v>
      </c>
      <c r="F26" s="12">
        <v>277318</v>
      </c>
      <c r="G26" s="13">
        <v>6.6445000000000002E-3</v>
      </c>
      <c r="H26" s="14">
        <v>-3.3492799999999996E-2</v>
      </c>
      <c r="I26" s="2">
        <v>-7.4809200000000006E-2</v>
      </c>
      <c r="J26" s="2">
        <v>-8.1818200000000008E-2</v>
      </c>
      <c r="K26" s="2">
        <v>-0.16758240000000002</v>
      </c>
      <c r="L26" s="2">
        <v>-7.1975499999999998E-2</v>
      </c>
      <c r="M26" s="2">
        <v>-0.2200772</v>
      </c>
      <c r="N26" s="2">
        <v>1.5334448000000001</v>
      </c>
      <c r="O26" s="2">
        <v>3.5909091000000002</v>
      </c>
      <c r="P26" s="2">
        <v>0.96179990000000004</v>
      </c>
      <c r="Q26" s="5">
        <v>60.4</v>
      </c>
      <c r="R26" s="5">
        <v>61.3</v>
      </c>
      <c r="S26" s="5">
        <v>87.2</v>
      </c>
      <c r="T26" s="5">
        <v>57.9</v>
      </c>
      <c r="U26" s="5">
        <v>67.786000000000001</v>
      </c>
      <c r="V26" s="5">
        <v>68.495500000000007</v>
      </c>
      <c r="W26" s="3">
        <v>279897</v>
      </c>
      <c r="X26" s="5">
        <v>60.2</v>
      </c>
      <c r="Y26" s="3">
        <v>50542311</v>
      </c>
      <c r="Z26" t="b">
        <v>0</v>
      </c>
      <c r="AA26" s="5">
        <v>13.013535266308519</v>
      </c>
      <c r="AB26" s="5">
        <v>3.6360656879116249</v>
      </c>
      <c r="AC26" s="5">
        <v>1.6492376146887224</v>
      </c>
      <c r="AD26" s="5">
        <v>9.6194402114167286</v>
      </c>
      <c r="AE26" t="b">
        <v>0</v>
      </c>
      <c r="AF26" t="b">
        <v>1</v>
      </c>
      <c r="AG26" s="3">
        <f>Y26*X26</f>
        <v>3042647122.2000003</v>
      </c>
      <c r="AH26" s="7" t="b">
        <f t="shared" si="0"/>
        <v>1</v>
      </c>
      <c r="AI26" s="17">
        <f t="shared" si="1"/>
        <v>3.2289550517209612E-4</v>
      </c>
      <c r="AJ26" s="2">
        <f t="shared" si="2"/>
        <v>5.5221043183485185E-3</v>
      </c>
      <c r="AK26" s="2">
        <f t="shared" si="3"/>
        <v>0.2340109756112253</v>
      </c>
      <c r="AL26" s="5">
        <f t="shared" si="4"/>
        <v>2.4812281871480277E-5</v>
      </c>
      <c r="AM26" s="5">
        <f t="shared" si="5"/>
        <v>4.2433544808112274E-4</v>
      </c>
      <c r="AN26" s="5">
        <f t="shared" si="6"/>
        <v>6.4358291542755255E-2</v>
      </c>
    </row>
    <row r="27" spans="1:40">
      <c r="A27" s="9" t="s">
        <v>75</v>
      </c>
      <c r="B27" s="9" t="s">
        <v>76</v>
      </c>
      <c r="C27" s="9" t="s">
        <v>819</v>
      </c>
      <c r="D27" s="9" t="s">
        <v>830</v>
      </c>
      <c r="E27" s="11">
        <v>0.70099999999999996</v>
      </c>
      <c r="F27" s="12">
        <v>134728</v>
      </c>
      <c r="G27" s="13">
        <v>9.7493000000000007E-3</v>
      </c>
      <c r="H27" s="14">
        <v>-2.6845599999999997E-2</v>
      </c>
      <c r="I27" s="2">
        <v>-4.9803399999999998E-2</v>
      </c>
      <c r="J27" s="2">
        <v>3.4236799999999998E-2</v>
      </c>
      <c r="K27" s="2">
        <v>-3.0748700000000004E-2</v>
      </c>
      <c r="L27" s="2">
        <v>4.1666700000000001E-2</v>
      </c>
      <c r="M27" s="2">
        <v>5.5478501999999992E-3</v>
      </c>
      <c r="N27" s="2">
        <v>1.9</v>
      </c>
      <c r="O27" s="2">
        <v>1.558673</v>
      </c>
      <c r="P27" s="2">
        <v>1.558673</v>
      </c>
      <c r="Q27" s="5">
        <v>142.19999999999999</v>
      </c>
      <c r="R27" s="5">
        <v>145.80000000000001</v>
      </c>
      <c r="S27" s="5">
        <v>177.8</v>
      </c>
      <c r="T27" s="5">
        <v>121.4</v>
      </c>
      <c r="U27" s="5">
        <v>152.65600000000001</v>
      </c>
      <c r="V27" s="5">
        <v>151.09700000000001</v>
      </c>
      <c r="W27" s="3">
        <v>134728</v>
      </c>
      <c r="X27" s="5">
        <v>143.6</v>
      </c>
      <c r="Y27" s="3">
        <v>31500000</v>
      </c>
      <c r="Z27" t="b">
        <v>0</v>
      </c>
      <c r="AA27" s="5">
        <v>9.5936832039150541</v>
      </c>
      <c r="AB27" s="5">
        <v>4.351590220263863</v>
      </c>
      <c r="AC27" s="5">
        <v>2.1202488414281437</v>
      </c>
      <c r="AD27" s="5">
        <v>5.3892057235807194</v>
      </c>
      <c r="AE27" t="b">
        <v>0</v>
      </c>
      <c r="AF27" t="b">
        <v>1</v>
      </c>
      <c r="AG27" s="3">
        <f>Y27*X27</f>
        <v>4523400000</v>
      </c>
      <c r="AH27" s="7" t="b">
        <f t="shared" si="0"/>
        <v>1</v>
      </c>
      <c r="AI27" s="17">
        <f t="shared" si="1"/>
        <v>4.8003776627221115E-4</v>
      </c>
      <c r="AJ27" s="2">
        <f t="shared" si="2"/>
        <v>8.2095246903152973E-3</v>
      </c>
      <c r="AK27" s="2">
        <f t="shared" si="3"/>
        <v>0.34789615902433169</v>
      </c>
      <c r="AL27" s="5">
        <f t="shared" si="4"/>
        <v>5.0036858218990821E-5</v>
      </c>
      <c r="AM27" s="5">
        <f t="shared" si="5"/>
        <v>8.5572188656022122E-4</v>
      </c>
      <c r="AN27" s="5">
        <f t="shared" si="6"/>
        <v>7.9946902491943889E-2</v>
      </c>
    </row>
    <row r="28" spans="1:40">
      <c r="A28" s="9" t="s">
        <v>77</v>
      </c>
      <c r="B28" s="9" t="s">
        <v>78</v>
      </c>
      <c r="C28" s="9" t="s">
        <v>819</v>
      </c>
      <c r="D28" s="9" t="s">
        <v>831</v>
      </c>
      <c r="E28" s="11">
        <v>0.45900000000000002</v>
      </c>
      <c r="F28" s="12">
        <v>279590</v>
      </c>
      <c r="G28" s="13">
        <v>1.40105E-2</v>
      </c>
      <c r="H28" s="14">
        <v>-3.4423408000000002E-3</v>
      </c>
      <c r="I28" s="2">
        <v>-8.0952400000000008E-2</v>
      </c>
      <c r="J28" s="2">
        <v>-0.13839290000000001</v>
      </c>
      <c r="K28" s="2">
        <v>-0.18679780000000001</v>
      </c>
      <c r="L28" s="2">
        <v>-0.13063060000000001</v>
      </c>
      <c r="M28" s="2">
        <v>-1.19454E-2</v>
      </c>
      <c r="N28" s="2">
        <v>-3.5964000000000003E-2</v>
      </c>
      <c r="O28" s="2">
        <v>-3.5964000000000003E-2</v>
      </c>
      <c r="P28" s="2">
        <v>-3.5964000000000003E-2</v>
      </c>
      <c r="Q28" s="5">
        <v>57.3</v>
      </c>
      <c r="R28" s="5">
        <v>58.4</v>
      </c>
      <c r="S28" s="5">
        <v>75.5</v>
      </c>
      <c r="T28" s="5">
        <v>53.3</v>
      </c>
      <c r="U28" s="5">
        <v>62.433999999999997</v>
      </c>
      <c r="V28" s="5">
        <v>66.182000000000002</v>
      </c>
      <c r="W28" s="3">
        <v>279590</v>
      </c>
      <c r="X28" s="5">
        <v>57.1</v>
      </c>
      <c r="Y28" s="3">
        <v>88195939</v>
      </c>
      <c r="Z28" t="b">
        <v>0</v>
      </c>
      <c r="AA28" s="5">
        <v>28.764516958228121</v>
      </c>
      <c r="AB28" s="5">
        <v>4.0867721992210724</v>
      </c>
      <c r="AC28" s="5">
        <v>6.5414103607728089</v>
      </c>
      <c r="AD28" s="5">
        <v>50.357247018690302</v>
      </c>
      <c r="AE28" t="b">
        <v>0</v>
      </c>
      <c r="AF28" t="b">
        <v>1</v>
      </c>
      <c r="AG28" s="3">
        <f>Y28*X28</f>
        <v>5035988116.9000006</v>
      </c>
      <c r="AH28" s="7" t="b">
        <f t="shared" si="0"/>
        <v>1</v>
      </c>
      <c r="AI28" s="17">
        <f t="shared" si="1"/>
        <v>5.3443526696955279E-4</v>
      </c>
      <c r="AJ28" s="2">
        <f t="shared" si="2"/>
        <v>9.139821547027676E-3</v>
      </c>
      <c r="AK28" s="2">
        <f t="shared" si="3"/>
        <v>1</v>
      </c>
      <c r="AL28" s="5">
        <f t="shared" si="4"/>
        <v>1.8579671188139907E-5</v>
      </c>
      <c r="AM28" s="5">
        <f t="shared" si="5"/>
        <v>3.177463942919862E-4</v>
      </c>
      <c r="AN28" s="5">
        <f t="shared" si="6"/>
        <v>0.24469188671455611</v>
      </c>
    </row>
    <row r="29" spans="1:40">
      <c r="A29" s="9" t="s">
        <v>79</v>
      </c>
      <c r="B29" s="9" t="s">
        <v>80</v>
      </c>
      <c r="C29" s="9" t="s">
        <v>817</v>
      </c>
      <c r="D29" s="9" t="s">
        <v>832</v>
      </c>
      <c r="E29" s="11">
        <v>0.65</v>
      </c>
      <c r="F29" s="12">
        <v>1749883</v>
      </c>
      <c r="G29" s="13">
        <v>7.6595999999999999E-3</v>
      </c>
      <c r="H29" s="14">
        <v>-5.0420168000000001E-3</v>
      </c>
      <c r="I29" s="2">
        <v>-2.3907699999999997E-2</v>
      </c>
      <c r="J29" s="2">
        <v>5.2444400000000002E-2</v>
      </c>
      <c r="K29" s="2">
        <v>3.3898305000000001E-3</v>
      </c>
      <c r="L29" s="2">
        <v>5.3380799999999999E-2</v>
      </c>
      <c r="M29" s="2">
        <v>-0.20403360000000001</v>
      </c>
      <c r="N29" s="2">
        <v>0.129771</v>
      </c>
      <c r="O29" s="2">
        <v>0.87638670000000007</v>
      </c>
      <c r="P29" s="2">
        <v>-0.67498040000000004</v>
      </c>
      <c r="Q29" s="5">
        <v>23.52</v>
      </c>
      <c r="R29" s="5">
        <v>23.84</v>
      </c>
      <c r="S29" s="5">
        <v>31.5</v>
      </c>
      <c r="T29" s="5">
        <v>22</v>
      </c>
      <c r="U29" s="5">
        <v>23.7684</v>
      </c>
      <c r="V29" s="5">
        <v>23.70025</v>
      </c>
      <c r="W29" s="3">
        <v>1765650</v>
      </c>
      <c r="X29" s="5">
        <v>23.5</v>
      </c>
      <c r="Y29" s="3">
        <v>300000000</v>
      </c>
      <c r="Z29" t="b">
        <v>0</v>
      </c>
      <c r="AA29" s="5">
        <v>29.644499901885919</v>
      </c>
      <c r="AB29" s="5">
        <v>1.0612010529125142</v>
      </c>
      <c r="AC29" s="5">
        <v>1.7250797706972878</v>
      </c>
      <c r="AD29" s="5">
        <v>-6.7536601922018109</v>
      </c>
      <c r="AE29" t="b">
        <v>0</v>
      </c>
      <c r="AF29" t="b">
        <v>1</v>
      </c>
      <c r="AG29" s="3">
        <f>Y29*X29</f>
        <v>7050000000</v>
      </c>
      <c r="AH29" s="7" t="b">
        <f t="shared" si="0"/>
        <v>1</v>
      </c>
      <c r="AI29" s="17">
        <f t="shared" si="1"/>
        <v>7.481686899719433E-4</v>
      </c>
      <c r="AJ29" s="2">
        <f t="shared" si="2"/>
        <v>6.5128341003745163E-2</v>
      </c>
      <c r="AK29" s="2">
        <f t="shared" si="3"/>
        <v>1</v>
      </c>
      <c r="AL29" s="5">
        <f t="shared" si="4"/>
        <v>2.523802703530669E-5</v>
      </c>
      <c r="AM29" s="5">
        <f t="shared" si="5"/>
        <v>2.1969789073622336E-3</v>
      </c>
      <c r="AN29" s="5">
        <f t="shared" si="6"/>
        <v>0.94232850340230523</v>
      </c>
    </row>
    <row r="30" spans="1:40">
      <c r="A30" s="9" t="s">
        <v>81</v>
      </c>
      <c r="B30" s="9" t="s">
        <v>82</v>
      </c>
      <c r="C30" s="9" t="s">
        <v>817</v>
      </c>
      <c r="D30" s="9" t="s">
        <v>833</v>
      </c>
      <c r="E30" s="11">
        <v>1.7869999999999999</v>
      </c>
      <c r="F30" s="12">
        <v>1841544</v>
      </c>
      <c r="G30" s="13">
        <v>0</v>
      </c>
      <c r="H30" s="14">
        <v>-3.8135599999999999E-2</v>
      </c>
      <c r="I30" s="2">
        <v>-5.4166699999999998E-2</v>
      </c>
      <c r="J30" s="2">
        <v>-8.0971700000000008E-2</v>
      </c>
      <c r="K30" s="2">
        <v>-6.5843600000000002E-2</v>
      </c>
      <c r="L30" s="2">
        <v>-8.0971700000000008E-2</v>
      </c>
      <c r="M30" s="2">
        <v>-0.29062500000000002</v>
      </c>
      <c r="N30" s="2">
        <v>-0.32238810000000001</v>
      </c>
      <c r="O30" s="2">
        <v>-5.8091299999999998E-2</v>
      </c>
      <c r="P30" s="2">
        <v>-0.86647059999999998</v>
      </c>
      <c r="Q30" s="5">
        <v>2.25</v>
      </c>
      <c r="R30" s="5">
        <v>2.27</v>
      </c>
      <c r="S30" s="5">
        <v>3.24</v>
      </c>
      <c r="T30" s="5">
        <v>2.2200000000000002</v>
      </c>
      <c r="U30" s="5">
        <v>2.4580000000000002</v>
      </c>
      <c r="V30" s="5">
        <v>2.5407500000000001</v>
      </c>
      <c r="W30" s="3">
        <v>1841544</v>
      </c>
      <c r="X30" s="5">
        <v>2.27</v>
      </c>
      <c r="Y30" s="3">
        <v>315000000</v>
      </c>
      <c r="Z30" t="b">
        <v>0</v>
      </c>
      <c r="AA30" s="5">
        <v>-14.389929765953591</v>
      </c>
      <c r="AB30" s="5">
        <v>3.230375149083812</v>
      </c>
      <c r="AC30" s="5">
        <v>1.068347016681483</v>
      </c>
      <c r="AD30" s="5">
        <v>3.5385726940264162</v>
      </c>
      <c r="AE30" t="b">
        <v>0</v>
      </c>
      <c r="AF30" t="b">
        <v>1</v>
      </c>
      <c r="AG30" s="3">
        <f>Y30*X30</f>
        <v>715050000</v>
      </c>
      <c r="AH30" s="7" t="b">
        <f t="shared" si="0"/>
        <v>1</v>
      </c>
      <c r="AI30" s="17">
        <f t="shared" si="1"/>
        <v>7.5883407342473491E-5</v>
      </c>
      <c r="AJ30" s="2">
        <f t="shared" si="2"/>
        <v>6.6056766290394286E-3</v>
      </c>
      <c r="AK30" s="2">
        <f t="shared" si="3"/>
        <v>1</v>
      </c>
      <c r="AL30" s="5">
        <f t="shared" si="4"/>
        <v>-5.2733688472901905E-6</v>
      </c>
      <c r="AM30" s="5">
        <f t="shared" si="5"/>
        <v>-4.5904856635703558E-4</v>
      </c>
      <c r="AN30" s="5">
        <f t="shared" si="6"/>
        <v>0.30956156912104049</v>
      </c>
    </row>
    <row r="31" spans="1:40">
      <c r="A31" s="9" t="s">
        <v>83</v>
      </c>
      <c r="B31" s="9" t="s">
        <v>84</v>
      </c>
      <c r="C31" s="9" t="s">
        <v>817</v>
      </c>
      <c r="D31" s="9" t="s">
        <v>834</v>
      </c>
      <c r="E31" s="11">
        <v>0.96399999999999997</v>
      </c>
      <c r="F31" s="12">
        <v>123405</v>
      </c>
      <c r="G31" s="13">
        <v>-1.2738999999999999E-3</v>
      </c>
      <c r="H31" s="14">
        <v>1.68612E-2</v>
      </c>
      <c r="I31" s="2">
        <v>-7.5949366999999999E-3</v>
      </c>
      <c r="J31" s="2">
        <v>-0.1659574</v>
      </c>
      <c r="K31" s="2">
        <v>-0.26037739999999998</v>
      </c>
      <c r="L31" s="2">
        <v>-0.1505959</v>
      </c>
      <c r="M31" s="2">
        <v>-0.32003470000000001</v>
      </c>
      <c r="N31" s="2">
        <v>0.29801319999999998</v>
      </c>
      <c r="O31" s="2">
        <v>1.9473684</v>
      </c>
      <c r="P31" s="2">
        <v>2.0745098</v>
      </c>
      <c r="Q31" s="5">
        <v>154.6</v>
      </c>
      <c r="R31" s="5">
        <v>159.4</v>
      </c>
      <c r="S31" s="5">
        <v>240</v>
      </c>
      <c r="T31" s="5">
        <v>146.4</v>
      </c>
      <c r="U31" s="5">
        <v>167.34800000000001</v>
      </c>
      <c r="V31" s="5">
        <v>194.58199999999999</v>
      </c>
      <c r="W31" s="3">
        <v>123405</v>
      </c>
      <c r="X31" s="5">
        <v>157</v>
      </c>
      <c r="Y31" s="3">
        <v>52273278</v>
      </c>
      <c r="Z31" t="b">
        <v>0</v>
      </c>
      <c r="AA31" s="5">
        <v>17.974122839329301</v>
      </c>
      <c r="AB31" s="5">
        <v>6.6598541755751919</v>
      </c>
      <c r="AC31" s="5">
        <v>5.4564917173092526</v>
      </c>
      <c r="AD31" s="5">
        <v>45.287929166318207</v>
      </c>
      <c r="AE31" t="b">
        <v>0</v>
      </c>
      <c r="AF31" t="b">
        <v>1</v>
      </c>
      <c r="AG31" s="3">
        <f>Y31*X31</f>
        <v>8206904646</v>
      </c>
      <c r="AH31" s="7" t="b">
        <f t="shared" si="0"/>
        <v>1</v>
      </c>
      <c r="AI31" s="17">
        <f t="shared" si="1"/>
        <v>8.7094313442871989E-4</v>
      </c>
      <c r="AJ31" s="2">
        <f t="shared" si="2"/>
        <v>7.5815898492185591E-2</v>
      </c>
      <c r="AK31" s="2">
        <f t="shared" si="3"/>
        <v>0.73727691248640193</v>
      </c>
      <c r="AL31" s="5">
        <f t="shared" si="4"/>
        <v>4.8455390130248984E-5</v>
      </c>
      <c r="AM31" s="5">
        <f t="shared" si="5"/>
        <v>4.2180583258445469E-3</v>
      </c>
      <c r="AN31" s="5">
        <f t="shared" si="6"/>
        <v>0.11070466305258486</v>
      </c>
    </row>
    <row r="32" spans="1:40">
      <c r="A32" s="9" t="s">
        <v>85</v>
      </c>
      <c r="B32" s="9" t="s">
        <v>1</v>
      </c>
      <c r="C32" s="9" t="s">
        <v>823</v>
      </c>
      <c r="D32" s="9" t="s">
        <v>835</v>
      </c>
      <c r="E32" s="11">
        <v>0.56699999999999995</v>
      </c>
      <c r="F32" s="12">
        <v>2633691</v>
      </c>
      <c r="G32" s="13">
        <v>-1.6863E-3</v>
      </c>
      <c r="H32" s="14">
        <v>-1.00334E-2</v>
      </c>
      <c r="I32" s="2">
        <v>-9.3414999999999998E-2</v>
      </c>
      <c r="J32" s="2">
        <v>-2.1487599999999999E-2</v>
      </c>
      <c r="K32" s="2">
        <v>-0.22411529999999999</v>
      </c>
      <c r="L32" s="2">
        <v>-4.9759200000000003E-2</v>
      </c>
      <c r="M32" s="2">
        <v>-0.24296680000000001</v>
      </c>
      <c r="N32" s="2">
        <v>-3.5830600000000004E-2</v>
      </c>
      <c r="O32" s="2">
        <v>0.2282158</v>
      </c>
      <c r="P32" s="2">
        <v>-1.16861E-2</v>
      </c>
      <c r="Q32" s="5">
        <v>5.83</v>
      </c>
      <c r="R32" s="5">
        <v>5.95</v>
      </c>
      <c r="S32" s="5">
        <v>7.98</v>
      </c>
      <c r="T32" s="5">
        <v>5.48</v>
      </c>
      <c r="U32" s="5">
        <v>6.5027999999999997</v>
      </c>
      <c r="V32" s="5">
        <v>6.6403999999999996</v>
      </c>
      <c r="W32" s="3">
        <v>2633691</v>
      </c>
      <c r="X32" s="5">
        <v>5.93</v>
      </c>
      <c r="Y32" s="3">
        <v>447500000</v>
      </c>
      <c r="Z32" t="b">
        <v>0</v>
      </c>
      <c r="AA32" s="5">
        <v>23.610804167834868</v>
      </c>
      <c r="AB32" s="5">
        <v>4.6304502058793426</v>
      </c>
      <c r="AC32" s="5">
        <v>1.2567791474642165</v>
      </c>
      <c r="AD32" s="5">
        <v>79.952446221326426</v>
      </c>
      <c r="AE32" t="b">
        <v>0</v>
      </c>
      <c r="AF32" t="b">
        <v>1</v>
      </c>
      <c r="AG32" s="3">
        <f>Y32*X32</f>
        <v>2653675000</v>
      </c>
      <c r="AH32" s="7" t="b">
        <f t="shared" si="0"/>
        <v>1</v>
      </c>
      <c r="AI32" s="17">
        <f t="shared" si="1"/>
        <v>2.8161653168245343E-4</v>
      </c>
      <c r="AJ32" s="2">
        <f t="shared" si="2"/>
        <v>1.2082570467546832E-2</v>
      </c>
      <c r="AK32" s="2">
        <f t="shared" si="3"/>
        <v>0.29860441041192537</v>
      </c>
      <c r="AL32" s="5">
        <f t="shared" si="4"/>
        <v>1.1927443456843423E-5</v>
      </c>
      <c r="AM32" s="5">
        <f t="shared" si="5"/>
        <v>5.1173904885488768E-4</v>
      </c>
      <c r="AN32" s="5">
        <f t="shared" si="6"/>
        <v>6.4487122663101637E-2</v>
      </c>
    </row>
    <row r="33" spans="1:40">
      <c r="A33" s="9" t="s">
        <v>86</v>
      </c>
      <c r="B33" s="9" t="s">
        <v>87</v>
      </c>
      <c r="C33" s="9" t="s">
        <v>823</v>
      </c>
      <c r="D33" s="9" t="s">
        <v>836</v>
      </c>
      <c r="E33" s="11">
        <v>0.98699999999999999</v>
      </c>
      <c r="F33" s="12">
        <v>1325690</v>
      </c>
      <c r="G33" s="13">
        <v>3.3333E-3</v>
      </c>
      <c r="H33" s="14">
        <v>6.6889632000000001E-3</v>
      </c>
      <c r="I33" s="2">
        <v>-8.231709999999999E-2</v>
      </c>
      <c r="J33" s="2">
        <v>-6.8111499999999991E-2</v>
      </c>
      <c r="K33" s="2">
        <v>-0.1094675</v>
      </c>
      <c r="L33" s="2">
        <v>-6.8111499999999991E-2</v>
      </c>
      <c r="M33" s="2">
        <v>-0.23797470000000001</v>
      </c>
      <c r="N33" s="2">
        <v>-0.57122509999999993</v>
      </c>
      <c r="O33" s="2">
        <v>-0.1864865</v>
      </c>
      <c r="P33" s="2">
        <v>-0.1864865</v>
      </c>
      <c r="Q33" s="5">
        <v>2.99</v>
      </c>
      <c r="R33" s="5">
        <v>3.06</v>
      </c>
      <c r="S33" s="5">
        <v>4.09</v>
      </c>
      <c r="T33" s="5">
        <v>2.94</v>
      </c>
      <c r="U33" s="5">
        <v>3.2576000000000001</v>
      </c>
      <c r="V33" s="5">
        <v>3.3311000000000002</v>
      </c>
      <c r="W33" s="3">
        <v>1325690</v>
      </c>
      <c r="X33" s="5">
        <v>3</v>
      </c>
      <c r="Y33" s="3">
        <v>175000000</v>
      </c>
      <c r="Z33" t="b">
        <v>0</v>
      </c>
      <c r="AA33" s="5">
        <v>-45.974084144749369</v>
      </c>
      <c r="AB33" s="5">
        <v>3.1982173770822757</v>
      </c>
      <c r="AC33" s="5">
        <v>5.0707426112421299</v>
      </c>
      <c r="AD33" s="5">
        <v>-14.511743271819981</v>
      </c>
      <c r="AE33" t="b">
        <v>0</v>
      </c>
      <c r="AF33" t="b">
        <v>1</v>
      </c>
      <c r="AG33" s="3">
        <f>Y33*X33</f>
        <v>525000000</v>
      </c>
      <c r="AH33" s="7" t="b">
        <f t="shared" si="0"/>
        <v>1</v>
      </c>
      <c r="AI33" s="17">
        <f t="shared" si="1"/>
        <v>5.5714689678761741E-5</v>
      </c>
      <c r="AJ33" s="2">
        <f t="shared" si="2"/>
        <v>2.3904017995655408E-3</v>
      </c>
      <c r="AK33" s="2">
        <f t="shared" si="3"/>
        <v>0.19166748429581595</v>
      </c>
      <c r="AL33" s="5">
        <f t="shared" si="4"/>
        <v>-1.2118716602019539E-6</v>
      </c>
      <c r="AM33" s="5">
        <f t="shared" si="5"/>
        <v>-5.1994549625814463E-5</v>
      </c>
      <c r="AN33" s="5">
        <f t="shared" si="6"/>
        <v>5.9929473734106731E-2</v>
      </c>
    </row>
    <row r="34" spans="1:40">
      <c r="A34" s="9" t="s">
        <v>88</v>
      </c>
      <c r="B34" s="9" t="s">
        <v>89</v>
      </c>
      <c r="C34" s="9" t="s">
        <v>823</v>
      </c>
      <c r="D34" s="9" t="s">
        <v>835</v>
      </c>
      <c r="E34" s="11">
        <v>1.7490000000000001</v>
      </c>
      <c r="F34" s="12">
        <v>123269</v>
      </c>
      <c r="G34" s="13">
        <v>-3.0580999999999998E-3</v>
      </c>
      <c r="H34" s="14">
        <v>1.8749999999999999E-2</v>
      </c>
      <c r="I34" s="2">
        <v>-6.8571400000000005E-2</v>
      </c>
      <c r="J34" s="2">
        <v>0.2301887</v>
      </c>
      <c r="K34" s="2">
        <v>0.11835329999999999</v>
      </c>
      <c r="L34" s="2">
        <v>0.2301887</v>
      </c>
      <c r="M34" s="2">
        <v>-8.6834700000000001E-2</v>
      </c>
      <c r="N34" s="2">
        <v>1.0375000000000001</v>
      </c>
      <c r="O34" s="2">
        <v>1.0375000000000001</v>
      </c>
      <c r="P34" s="2">
        <v>1.0375000000000001</v>
      </c>
      <c r="Q34" s="5">
        <v>129.80000000000001</v>
      </c>
      <c r="R34" s="5">
        <v>132.4</v>
      </c>
      <c r="S34" s="5">
        <v>147</v>
      </c>
      <c r="T34" s="5">
        <v>103.2</v>
      </c>
      <c r="U34" s="5">
        <v>135.49199999999999</v>
      </c>
      <c r="V34" s="5">
        <v>118.84</v>
      </c>
      <c r="W34" s="3">
        <v>123269</v>
      </c>
      <c r="X34" s="5">
        <v>130.80000000000001</v>
      </c>
      <c r="Y34" s="3">
        <v>15000000</v>
      </c>
      <c r="Z34" t="b">
        <v>0</v>
      </c>
      <c r="AA34" s="5">
        <v>22.234480488919399</v>
      </c>
      <c r="AB34" s="5">
        <v>5.1797818190627369</v>
      </c>
      <c r="AC34" s="5">
        <v>1.2233184183716668</v>
      </c>
      <c r="AD34" s="5">
        <v>15.84123467554916</v>
      </c>
      <c r="AE34" t="b">
        <v>0</v>
      </c>
      <c r="AF34" t="b">
        <v>1</v>
      </c>
      <c r="AG34" s="3">
        <f>Y34*X34</f>
        <v>1962000000.0000002</v>
      </c>
      <c r="AH34" s="7" t="b">
        <f t="shared" si="0"/>
        <v>1</v>
      </c>
      <c r="AI34" s="17">
        <f t="shared" si="1"/>
        <v>2.0821375457091533E-4</v>
      </c>
      <c r="AJ34" s="2">
        <f t="shared" si="2"/>
        <v>8.9332730109477933E-3</v>
      </c>
      <c r="AK34" s="2">
        <f t="shared" si="3"/>
        <v>0.22077377720640157</v>
      </c>
      <c r="AL34" s="5">
        <f t="shared" si="4"/>
        <v>9.3644533172105875E-6</v>
      </c>
      <c r="AM34" s="5">
        <f t="shared" si="5"/>
        <v>4.0177565720052284E-4</v>
      </c>
      <c r="AN34" s="5">
        <f t="shared" si="6"/>
        <v>4.2622215552382048E-2</v>
      </c>
    </row>
    <row r="35" spans="1:40">
      <c r="A35" s="9" t="s">
        <v>90</v>
      </c>
      <c r="B35" s="9" t="s">
        <v>91</v>
      </c>
      <c r="C35" s="9" t="s">
        <v>823</v>
      </c>
      <c r="D35" s="9" t="s">
        <v>835</v>
      </c>
      <c r="E35" s="11">
        <v>2.5910000000000002</v>
      </c>
      <c r="F35" s="12">
        <v>3182794</v>
      </c>
      <c r="G35" s="13">
        <v>-1.5648999999999999E-3</v>
      </c>
      <c r="H35" s="14">
        <v>-3.91566E-2</v>
      </c>
      <c r="I35" s="2">
        <v>-0.15046599999999999</v>
      </c>
      <c r="J35" s="2">
        <v>-0.16052630000000001</v>
      </c>
      <c r="K35" s="2">
        <v>-0.2942478</v>
      </c>
      <c r="L35" s="2">
        <v>-0.163827</v>
      </c>
      <c r="M35" s="2">
        <v>-0.2950276</v>
      </c>
      <c r="N35" s="2">
        <v>-0.2950276</v>
      </c>
      <c r="O35" s="2">
        <v>-0.2950276</v>
      </c>
      <c r="P35" s="2">
        <v>-0.2950276</v>
      </c>
      <c r="Q35" s="5">
        <v>6.35</v>
      </c>
      <c r="R35" s="5">
        <v>6.41</v>
      </c>
      <c r="S35" s="5">
        <v>11.36</v>
      </c>
      <c r="T35" s="5">
        <v>6.28</v>
      </c>
      <c r="U35" s="5">
        <v>7.3414000000000001</v>
      </c>
      <c r="V35" s="5">
        <v>8.2701600000000006</v>
      </c>
      <c r="W35" s="3">
        <v>3182794</v>
      </c>
      <c r="X35" s="5">
        <v>6.39</v>
      </c>
      <c r="Y35" s="3">
        <v>400000000</v>
      </c>
      <c r="Z35" t="b">
        <v>0</v>
      </c>
      <c r="AA35" s="5">
        <v>17.29620597894462</v>
      </c>
      <c r="AB35" s="5">
        <v>4.4000424604097432</v>
      </c>
      <c r="AC35" s="5">
        <v>1.3591392383310106</v>
      </c>
      <c r="AD35" s="5">
        <v>44.919445282870349</v>
      </c>
      <c r="AE35" t="b">
        <v>0</v>
      </c>
      <c r="AF35" t="b">
        <v>1</v>
      </c>
      <c r="AG35" s="3">
        <f>Y35*X35</f>
        <v>2556000000</v>
      </c>
      <c r="AH35" s="7" t="b">
        <f t="shared" si="0"/>
        <v>1</v>
      </c>
      <c r="AI35" s="17">
        <f t="shared" si="1"/>
        <v>2.7125094632174287E-4</v>
      </c>
      <c r="AJ35" s="2">
        <f t="shared" si="2"/>
        <v>1.1637841904170519E-2</v>
      </c>
      <c r="AK35" s="2">
        <f t="shared" si="3"/>
        <v>0.28761354461751393</v>
      </c>
      <c r="AL35" s="5">
        <f t="shared" si="4"/>
        <v>1.568268478370041E-5</v>
      </c>
      <c r="AM35" s="5">
        <f t="shared" si="5"/>
        <v>6.7285518675816772E-4</v>
      </c>
      <c r="AN35" s="5">
        <f t="shared" si="6"/>
        <v>6.5366083897001895E-2</v>
      </c>
    </row>
    <row r="36" spans="1:40">
      <c r="A36" s="9" t="s">
        <v>92</v>
      </c>
      <c r="B36" s="9" t="s">
        <v>93</v>
      </c>
      <c r="C36" s="9" t="s">
        <v>823</v>
      </c>
      <c r="D36" s="9" t="s">
        <v>835</v>
      </c>
      <c r="E36" s="11">
        <v>-1.9E-2</v>
      </c>
      <c r="F36" s="12">
        <v>356006</v>
      </c>
      <c r="G36" s="13">
        <v>-2.2429899999999999E-2</v>
      </c>
      <c r="H36" s="14">
        <v>-3.50554E-2</v>
      </c>
      <c r="I36" s="2">
        <v>-9.3587500000000004E-2</v>
      </c>
      <c r="J36" s="2">
        <v>-0.21823619999999999</v>
      </c>
      <c r="K36" s="2">
        <v>-0.19538459999999999</v>
      </c>
      <c r="L36" s="2">
        <v>-0.19414480000000001</v>
      </c>
      <c r="M36" s="2">
        <v>-0.19538459999999999</v>
      </c>
      <c r="N36" s="2">
        <v>-0.19538459999999999</v>
      </c>
      <c r="O36" s="2">
        <v>-0.19538459999999999</v>
      </c>
      <c r="P36" s="2">
        <v>-0.19538459999999999</v>
      </c>
      <c r="Q36" s="5">
        <v>52.2</v>
      </c>
      <c r="R36" s="5">
        <v>54</v>
      </c>
      <c r="S36" s="5">
        <v>83.5</v>
      </c>
      <c r="T36" s="5">
        <v>48.8</v>
      </c>
      <c r="U36" s="5">
        <v>59.643999999999998</v>
      </c>
      <c r="V36" s="5">
        <v>62.42839</v>
      </c>
      <c r="W36" s="3">
        <v>356006</v>
      </c>
      <c r="X36" s="5">
        <v>53.5</v>
      </c>
      <c r="Y36" s="3">
        <v>26500000</v>
      </c>
      <c r="Z36" t="b">
        <v>0</v>
      </c>
      <c r="AA36" s="5" t="s">
        <v>837</v>
      </c>
      <c r="AB36" s="5" t="s">
        <v>837</v>
      </c>
      <c r="AC36" s="5" t="s">
        <v>837</v>
      </c>
      <c r="AD36" s="5" t="s">
        <v>837</v>
      </c>
      <c r="AE36" t="b">
        <v>0</v>
      </c>
      <c r="AF36" t="b">
        <v>1</v>
      </c>
      <c r="AG36" s="3">
        <f>Y36*X36</f>
        <v>1417750000</v>
      </c>
      <c r="AH36" s="7" t="b">
        <f t="shared" si="0"/>
        <v>1</v>
      </c>
      <c r="AI36" s="17">
        <f t="shared" si="1"/>
        <v>1.5045619293726562E-4</v>
      </c>
      <c r="AJ36" s="2">
        <f t="shared" si="2"/>
        <v>6.4552231453981817E-3</v>
      </c>
      <c r="AK36" s="2">
        <f t="shared" si="3"/>
        <v>0.15953212162812222</v>
      </c>
      <c r="AL36" s="5">
        <f t="shared" si="4"/>
        <v>0</v>
      </c>
      <c r="AM36" s="5">
        <f t="shared" si="5"/>
        <v>0</v>
      </c>
      <c r="AN36" s="5">
        <f t="shared" si="6"/>
        <v>0</v>
      </c>
    </row>
    <row r="37" spans="1:40">
      <c r="A37" s="9" t="s">
        <v>94</v>
      </c>
      <c r="B37" s="9" t="s">
        <v>95</v>
      </c>
      <c r="C37" s="9" t="s">
        <v>819</v>
      </c>
      <c r="D37" s="9" t="s">
        <v>821</v>
      </c>
      <c r="E37" s="11">
        <v>0.51300000000000001</v>
      </c>
      <c r="F37" s="12">
        <v>272285</v>
      </c>
      <c r="G37" s="13">
        <v>8.6082999999999993E-3</v>
      </c>
      <c r="H37" s="14">
        <v>-1.81564E-2</v>
      </c>
      <c r="I37" s="2">
        <v>-9.1731300000000002E-2</v>
      </c>
      <c r="J37" s="2">
        <v>-0.24</v>
      </c>
      <c r="K37" s="2">
        <v>-0.16209769999999998</v>
      </c>
      <c r="L37" s="2">
        <v>-0.24</v>
      </c>
      <c r="M37" s="2">
        <v>-0.18728320000000001</v>
      </c>
      <c r="N37" s="2">
        <v>-0.69501080000000004</v>
      </c>
      <c r="O37" s="2">
        <v>0.34884369999999998</v>
      </c>
      <c r="P37" s="2">
        <v>-0.47045399999999998</v>
      </c>
      <c r="Q37" s="5">
        <v>13.9</v>
      </c>
      <c r="R37" s="5">
        <v>14.06</v>
      </c>
      <c r="S37" s="5">
        <v>19.100000000000001</v>
      </c>
      <c r="T37" s="5">
        <v>13.7</v>
      </c>
      <c r="U37" s="5">
        <v>15.710800000000001</v>
      </c>
      <c r="V37" s="5">
        <v>16.395499999999998</v>
      </c>
      <c r="W37" s="3">
        <v>272285</v>
      </c>
      <c r="X37" s="5">
        <v>13.94</v>
      </c>
      <c r="Y37" s="3">
        <v>67450900</v>
      </c>
      <c r="Z37" t="b">
        <v>0</v>
      </c>
      <c r="AA37" s="5">
        <v>-5.4646559287888925</v>
      </c>
      <c r="AB37" s="5">
        <v>0.98416082302137697</v>
      </c>
      <c r="AC37" s="5">
        <v>1.3475452691171768</v>
      </c>
      <c r="AD37" s="5">
        <v>-41.28703007503249</v>
      </c>
      <c r="AE37" t="b">
        <v>0</v>
      </c>
      <c r="AF37" t="b">
        <v>1</v>
      </c>
      <c r="AG37" s="3">
        <f>Y37*X37</f>
        <v>940265546</v>
      </c>
      <c r="AH37" s="7" t="b">
        <f t="shared" si="0"/>
        <v>1</v>
      </c>
      <c r="AI37" s="17">
        <f t="shared" si="1"/>
        <v>9.9784005925755186E-5</v>
      </c>
      <c r="AJ37" s="2">
        <f t="shared" si="2"/>
        <v>1.7064891929388941E-3</v>
      </c>
      <c r="AK37" s="2">
        <f t="shared" si="3"/>
        <v>3.8058764263259851E-3</v>
      </c>
      <c r="AL37" s="5">
        <f t="shared" si="4"/>
        <v>-1.8259888129474581E-5</v>
      </c>
      <c r="AM37" s="5">
        <f t="shared" si="5"/>
        <v>-3.1227751850739042E-4</v>
      </c>
      <c r="AN37" s="5">
        <f t="shared" si="6"/>
        <v>3.867128559986702E-3</v>
      </c>
    </row>
    <row r="38" spans="1:40">
      <c r="A38" s="9" t="s">
        <v>96</v>
      </c>
      <c r="B38" s="9" t="s">
        <v>97</v>
      </c>
      <c r="C38" s="9" t="s">
        <v>819</v>
      </c>
      <c r="D38" s="9" t="s">
        <v>821</v>
      </c>
      <c r="E38" s="11">
        <v>0.45100000000000001</v>
      </c>
      <c r="F38" s="12">
        <v>1689484</v>
      </c>
      <c r="G38" s="13">
        <v>8.0000000000000002E-3</v>
      </c>
      <c r="H38" s="14">
        <v>-4.7393365E-3</v>
      </c>
      <c r="I38" s="2">
        <v>-3.07692E-2</v>
      </c>
      <c r="J38" s="2">
        <v>-5.5472300000000002E-2</v>
      </c>
      <c r="K38" s="2">
        <v>-0.14168939999999999</v>
      </c>
      <c r="L38" s="2">
        <v>-6.3893000000000005E-2</v>
      </c>
      <c r="M38" s="2">
        <v>-0.19127089999999999</v>
      </c>
      <c r="N38" s="2">
        <v>-0.51463789999999998</v>
      </c>
      <c r="O38" s="2">
        <v>-5.2631600000000001E-2</v>
      </c>
      <c r="P38" s="2">
        <v>-0.2626404</v>
      </c>
      <c r="Q38" s="5">
        <v>62.4</v>
      </c>
      <c r="R38" s="5">
        <v>63.4</v>
      </c>
      <c r="S38" s="5">
        <v>89</v>
      </c>
      <c r="T38" s="5">
        <v>60.3</v>
      </c>
      <c r="U38" s="5">
        <v>65.596000000000004</v>
      </c>
      <c r="V38" s="5">
        <v>71.024500000000003</v>
      </c>
      <c r="W38" s="3">
        <v>1685096</v>
      </c>
      <c r="X38" s="5">
        <v>62.5</v>
      </c>
      <c r="Y38" s="3">
        <v>3000000000</v>
      </c>
      <c r="Z38" t="b">
        <v>0</v>
      </c>
      <c r="AA38" s="5">
        <v>124.5341013920972</v>
      </c>
      <c r="AB38" s="5">
        <v>1.2216866535721125</v>
      </c>
      <c r="AC38" s="5">
        <v>1.3501880619086231</v>
      </c>
      <c r="AD38" s="5">
        <v>29.401895442192838</v>
      </c>
      <c r="AE38" t="b">
        <v>0</v>
      </c>
      <c r="AF38" t="b">
        <v>1</v>
      </c>
      <c r="AG38" s="3">
        <f>Y38*X38</f>
        <v>187500000000</v>
      </c>
      <c r="AH38" s="7" t="b">
        <f t="shared" si="0"/>
        <v>1</v>
      </c>
      <c r="AI38" s="17">
        <f t="shared" si="1"/>
        <v>1.9898103456700622E-2</v>
      </c>
      <c r="AJ38" s="2">
        <f t="shared" si="2"/>
        <v>0.34029399996332804</v>
      </c>
      <c r="AK38" s="2">
        <f t="shared" si="3"/>
        <v>0.75893648658282564</v>
      </c>
      <c r="AL38" s="5">
        <f t="shared" si="4"/>
        <v>1.597803592290853E-4</v>
      </c>
      <c r="AM38" s="5">
        <f t="shared" si="5"/>
        <v>2.7325366799886247E-3</v>
      </c>
      <c r="AN38" s="5">
        <f t="shared" si="6"/>
        <v>0.62122024855044211</v>
      </c>
    </row>
    <row r="39" spans="1:40">
      <c r="A39" s="9" t="s">
        <v>98</v>
      </c>
      <c r="B39" s="9" t="s">
        <v>99</v>
      </c>
      <c r="C39" s="9" t="s">
        <v>819</v>
      </c>
      <c r="D39" s="9" t="s">
        <v>838</v>
      </c>
      <c r="E39" s="11">
        <v>0.23899999999999999</v>
      </c>
      <c r="F39" s="12">
        <v>439880</v>
      </c>
      <c r="G39" s="13">
        <v>-1.8797E-3</v>
      </c>
      <c r="H39" s="14">
        <v>-1.66667E-2</v>
      </c>
      <c r="I39" s="2">
        <v>-5.1785699999999997E-2</v>
      </c>
      <c r="J39" s="2">
        <v>-4.6678600000000001E-2</v>
      </c>
      <c r="K39" s="2">
        <v>-6.8421099999999999E-2</v>
      </c>
      <c r="L39" s="2">
        <v>-4.4963999999999997E-2</v>
      </c>
      <c r="M39" s="2">
        <v>-0.1351792</v>
      </c>
      <c r="N39" s="2">
        <v>-0.4067038999999999</v>
      </c>
      <c r="O39" s="2">
        <v>0.7641195999999999</v>
      </c>
      <c r="P39" s="2">
        <v>-0.13249469999999999</v>
      </c>
      <c r="Q39" s="5">
        <v>106.2</v>
      </c>
      <c r="R39" s="5">
        <v>107</v>
      </c>
      <c r="S39" s="5">
        <v>125.6</v>
      </c>
      <c r="T39" s="5">
        <v>106.2</v>
      </c>
      <c r="U39" s="5">
        <v>111.268</v>
      </c>
      <c r="V39" s="5">
        <v>113.252</v>
      </c>
      <c r="W39" s="3">
        <v>441628</v>
      </c>
      <c r="X39" s="5">
        <v>106.4</v>
      </c>
      <c r="Y39" s="3">
        <v>476035000</v>
      </c>
      <c r="Z39" t="b">
        <v>0</v>
      </c>
      <c r="AA39" s="5">
        <v>15.170696677899429</v>
      </c>
      <c r="AB39" s="5">
        <v>2.7323341027204191</v>
      </c>
      <c r="AC39" s="5">
        <v>4.5706288763503409</v>
      </c>
      <c r="AD39" s="5">
        <v>14.820933918256207</v>
      </c>
      <c r="AE39" t="b">
        <v>0</v>
      </c>
      <c r="AF39" t="b">
        <v>1</v>
      </c>
      <c r="AG39" s="3">
        <f>Y39*X39</f>
        <v>50650124000</v>
      </c>
      <c r="AH39" s="7" t="b">
        <f t="shared" si="0"/>
        <v>1</v>
      </c>
      <c r="AI39" s="17">
        <f t="shared" si="1"/>
        <v>5.3751541730491471E-3</v>
      </c>
      <c r="AJ39" s="2">
        <f t="shared" si="2"/>
        <v>9.1924977571192334E-2</v>
      </c>
      <c r="AK39" s="2">
        <f t="shared" si="3"/>
        <v>0.94923969489772253</v>
      </c>
      <c r="AL39" s="5">
        <f t="shared" si="4"/>
        <v>3.543116237291618E-4</v>
      </c>
      <c r="AM39" s="5">
        <f t="shared" si="5"/>
        <v>6.0593774645239622E-3</v>
      </c>
      <c r="AN39" s="5">
        <f t="shared" si="6"/>
        <v>0.34740981856963327</v>
      </c>
    </row>
    <row r="40" spans="1:40">
      <c r="A40" s="9" t="s">
        <v>100</v>
      </c>
      <c r="B40" s="9" t="s">
        <v>101</v>
      </c>
      <c r="C40" s="9" t="s">
        <v>823</v>
      </c>
      <c r="D40" s="9" t="s">
        <v>824</v>
      </c>
      <c r="E40" s="11">
        <v>0.94199999999999995</v>
      </c>
      <c r="F40" s="12">
        <v>66954</v>
      </c>
      <c r="G40" s="13">
        <v>1.74051E-2</v>
      </c>
      <c r="H40" s="14">
        <v>-1.07692E-2</v>
      </c>
      <c r="I40" s="2">
        <v>-9.9439799999999995E-2</v>
      </c>
      <c r="J40" s="2">
        <v>-0.1057024</v>
      </c>
      <c r="K40" s="2">
        <v>-0.14266670000000001</v>
      </c>
      <c r="L40" s="2">
        <v>-0.1215847</v>
      </c>
      <c r="M40" s="2">
        <v>-0.3018458</v>
      </c>
      <c r="N40" s="2">
        <v>-0.4912975</v>
      </c>
      <c r="O40" s="2">
        <v>1.2680776</v>
      </c>
      <c r="P40" s="2">
        <v>2.47012E-2</v>
      </c>
      <c r="Q40" s="5">
        <v>63.3</v>
      </c>
      <c r="R40" s="5">
        <v>64.400000000000006</v>
      </c>
      <c r="S40" s="5">
        <v>93.5</v>
      </c>
      <c r="T40" s="5">
        <v>62.6</v>
      </c>
      <c r="U40" s="5">
        <v>70.792000000000002</v>
      </c>
      <c r="V40" s="5">
        <v>74.3035</v>
      </c>
      <c r="W40" s="3">
        <v>66954</v>
      </c>
      <c r="X40" s="5">
        <v>63.2</v>
      </c>
      <c r="Y40" s="3">
        <v>15000000</v>
      </c>
      <c r="Z40" t="b">
        <v>0</v>
      </c>
      <c r="AA40" s="5">
        <v>-80.376147355301086</v>
      </c>
      <c r="AB40" s="5">
        <v>2.537082371794364</v>
      </c>
      <c r="AC40" s="5">
        <v>37.123695344596229</v>
      </c>
      <c r="AD40" s="5">
        <v>155.85193726624229</v>
      </c>
      <c r="AE40" t="b">
        <v>0</v>
      </c>
      <c r="AF40" t="b">
        <v>1</v>
      </c>
      <c r="AG40" s="3">
        <f>Y40*X40</f>
        <v>948000000</v>
      </c>
      <c r="AH40" s="7" t="b">
        <f t="shared" si="0"/>
        <v>1</v>
      </c>
      <c r="AI40" s="17">
        <f t="shared" si="1"/>
        <v>1.0060481107707834E-4</v>
      </c>
      <c r="AJ40" s="2">
        <f t="shared" si="2"/>
        <v>4.3163826780726342E-3</v>
      </c>
      <c r="AK40" s="2">
        <f t="shared" si="3"/>
        <v>1.6333678243065159E-2</v>
      </c>
      <c r="AL40" s="5">
        <f t="shared" si="4"/>
        <v>-1.251674960636728E-6</v>
      </c>
      <c r="AM40" s="5">
        <f t="shared" si="5"/>
        <v>-5.3702283825475663E-5</v>
      </c>
      <c r="AN40" s="5">
        <f t="shared" si="6"/>
        <v>6.437977112864918E-3</v>
      </c>
    </row>
    <row r="41" spans="1:40">
      <c r="A41" s="9" t="s">
        <v>102</v>
      </c>
      <c r="B41" s="9" t="s">
        <v>103</v>
      </c>
      <c r="C41" s="9" t="s">
        <v>823</v>
      </c>
      <c r="D41" s="9" t="s">
        <v>828</v>
      </c>
      <c r="E41" s="11">
        <v>0.996</v>
      </c>
      <c r="F41" s="12">
        <v>471371</v>
      </c>
      <c r="G41" s="13">
        <v>6.9808000000000005E-3</v>
      </c>
      <c r="H41" s="14">
        <v>3.4782608999999998E-3</v>
      </c>
      <c r="I41" s="2">
        <v>-0.14136899999999999</v>
      </c>
      <c r="J41" s="2">
        <v>-0.16133719999999999</v>
      </c>
      <c r="K41" s="2">
        <v>-6.6342999999999999E-2</v>
      </c>
      <c r="L41" s="2">
        <v>-0.17097699999999999</v>
      </c>
      <c r="M41" s="2">
        <v>9.4461299999999998E-2</v>
      </c>
      <c r="N41" s="2">
        <v>-0.28870809999999997</v>
      </c>
      <c r="O41" s="2">
        <v>1.195586</v>
      </c>
      <c r="P41" s="2">
        <v>-0.29754079999999999</v>
      </c>
      <c r="Q41" s="5">
        <v>28.55</v>
      </c>
      <c r="R41" s="5">
        <v>29.1</v>
      </c>
      <c r="S41" s="5">
        <v>37.35</v>
      </c>
      <c r="T41" s="5">
        <v>24</v>
      </c>
      <c r="U41" s="5">
        <v>32.606999999999999</v>
      </c>
      <c r="V41" s="5">
        <v>31.613099999999999</v>
      </c>
      <c r="W41" s="3">
        <v>475980</v>
      </c>
      <c r="X41" s="5">
        <v>28.65</v>
      </c>
      <c r="Y41" s="3">
        <v>99680000</v>
      </c>
      <c r="Z41" t="b">
        <v>0</v>
      </c>
      <c r="AA41" s="5">
        <v>-34.590428137741966</v>
      </c>
      <c r="AB41" s="5">
        <v>1.7460282366870308</v>
      </c>
      <c r="AC41" s="5">
        <v>2.132098455141878</v>
      </c>
      <c r="AD41" s="5">
        <v>32.177505258917783</v>
      </c>
      <c r="AE41" t="b">
        <v>0</v>
      </c>
      <c r="AF41" t="b">
        <v>1</v>
      </c>
      <c r="AG41" s="3">
        <f>Y41*X41</f>
        <v>2855832000</v>
      </c>
      <c r="AH41" s="7" t="b">
        <f t="shared" si="0"/>
        <v>1</v>
      </c>
      <c r="AI41" s="17">
        <f t="shared" si="1"/>
        <v>3.0307008315176668E-4</v>
      </c>
      <c r="AJ41" s="2">
        <f t="shared" si="2"/>
        <v>1.3003020861060682E-2</v>
      </c>
      <c r="AK41" s="2">
        <f t="shared" si="3"/>
        <v>0.26118354099858432</v>
      </c>
      <c r="AL41" s="5">
        <f t="shared" si="4"/>
        <v>-8.7616748178113423E-6</v>
      </c>
      <c r="AM41" s="5">
        <f t="shared" si="5"/>
        <v>-3.759138455668016E-4</v>
      </c>
      <c r="AN41" s="5">
        <f t="shared" si="6"/>
        <v>0.14958723777237545</v>
      </c>
    </row>
    <row r="42" spans="1:40">
      <c r="A42" s="9" t="s">
        <v>104</v>
      </c>
      <c r="B42" s="9" t="s">
        <v>105</v>
      </c>
      <c r="C42" s="9" t="s">
        <v>839</v>
      </c>
      <c r="D42" s="9" t="s">
        <v>840</v>
      </c>
      <c r="E42" s="11">
        <v>0.38300000000000001</v>
      </c>
      <c r="F42" s="12">
        <v>1373963</v>
      </c>
      <c r="G42" s="13">
        <v>8.2781E-3</v>
      </c>
      <c r="H42" s="14">
        <v>-6.5252855000000002E-3</v>
      </c>
      <c r="I42" s="2">
        <v>-0.18473899999999999</v>
      </c>
      <c r="J42" s="2">
        <v>-0.1923077</v>
      </c>
      <c r="K42" s="2">
        <v>6.4685300000000001E-2</v>
      </c>
      <c r="L42" s="2">
        <v>-0.15416669999999999</v>
      </c>
      <c r="M42" s="2">
        <v>-3.7914700000000003E-2</v>
      </c>
      <c r="N42" s="2">
        <v>0.44724330000000001</v>
      </c>
      <c r="O42" s="2">
        <v>0.66575490000000004</v>
      </c>
      <c r="P42" s="2">
        <v>-0.2487047</v>
      </c>
      <c r="Q42" s="5">
        <v>29.75</v>
      </c>
      <c r="R42" s="5">
        <v>30.75</v>
      </c>
      <c r="S42" s="5">
        <v>40.6</v>
      </c>
      <c r="T42" s="5">
        <v>23.998919999999998</v>
      </c>
      <c r="U42" s="5">
        <v>36.536000000000001</v>
      </c>
      <c r="V42" s="5">
        <v>31.045919999999999</v>
      </c>
      <c r="W42" s="3">
        <v>1259787</v>
      </c>
      <c r="X42" s="5">
        <v>30.2</v>
      </c>
      <c r="Y42" s="3">
        <v>293153626</v>
      </c>
      <c r="Z42" t="b">
        <v>0</v>
      </c>
      <c r="AA42" s="5">
        <v>2.9085685943105988</v>
      </c>
      <c r="AB42" s="5">
        <v>6.2789534165092098</v>
      </c>
      <c r="AC42" s="5">
        <v>0.37214559145491527</v>
      </c>
      <c r="AD42" s="5">
        <v>10.847725116479156</v>
      </c>
      <c r="AE42" t="b">
        <v>0</v>
      </c>
      <c r="AF42" t="b">
        <v>1</v>
      </c>
      <c r="AG42" s="3">
        <f>Y42*X42</f>
        <v>8853239505.1999989</v>
      </c>
      <c r="AH42" s="7" t="b">
        <f t="shared" si="0"/>
        <v>1</v>
      </c>
      <c r="AI42" s="17">
        <f t="shared" si="1"/>
        <v>9.3953426987423245E-4</v>
      </c>
      <c r="AJ42" s="2">
        <f t="shared" si="2"/>
        <v>6.1873409164662857E-2</v>
      </c>
      <c r="AK42" s="2">
        <f t="shared" si="3"/>
        <v>0.10921128035217659</v>
      </c>
      <c r="AL42" s="5">
        <f t="shared" si="4"/>
        <v>3.2302290264429016E-4</v>
      </c>
      <c r="AM42" s="5">
        <f t="shared" si="5"/>
        <v>2.127280384093137E-2</v>
      </c>
      <c r="AN42" s="5">
        <f t="shared" si="6"/>
        <v>1.7393229907555631E-2</v>
      </c>
    </row>
    <row r="43" spans="1:40">
      <c r="A43" s="9" t="s">
        <v>106</v>
      </c>
      <c r="B43" s="9" t="s">
        <v>107</v>
      </c>
      <c r="C43" s="9" t="s">
        <v>819</v>
      </c>
      <c r="D43" s="9" t="s">
        <v>821</v>
      </c>
      <c r="E43" s="11">
        <v>0.52</v>
      </c>
      <c r="F43" s="12">
        <v>1896925</v>
      </c>
      <c r="G43" s="13">
        <v>-1.7130599999999999E-2</v>
      </c>
      <c r="H43" s="14">
        <v>3.2786884999999998E-3</v>
      </c>
      <c r="I43" s="2">
        <v>-4.5738000000000001E-2</v>
      </c>
      <c r="J43" s="2">
        <v>-9.8231799999999994E-2</v>
      </c>
      <c r="K43" s="2">
        <v>-0.17297299999999999</v>
      </c>
      <c r="L43" s="2">
        <v>-9.2885400000000007E-2</v>
      </c>
      <c r="M43" s="2">
        <v>-0.31696429999999998</v>
      </c>
      <c r="N43" s="2">
        <v>-0.60600860000000001</v>
      </c>
      <c r="O43" s="2">
        <v>9.2857099999999998E-2</v>
      </c>
      <c r="P43" s="2">
        <v>-0.62222219999999995</v>
      </c>
      <c r="Q43" s="5">
        <v>9.18</v>
      </c>
      <c r="R43" s="5">
        <v>9.36</v>
      </c>
      <c r="S43" s="5">
        <v>15.08</v>
      </c>
      <c r="T43" s="5">
        <v>8.8699999999999992</v>
      </c>
      <c r="U43" s="5">
        <v>9.7810000000000006</v>
      </c>
      <c r="V43" s="5">
        <v>10.6031</v>
      </c>
      <c r="W43" s="3">
        <v>1896925</v>
      </c>
      <c r="X43" s="5">
        <v>9.34</v>
      </c>
      <c r="Y43" s="3">
        <v>668914000</v>
      </c>
      <c r="Z43" t="b">
        <v>0</v>
      </c>
      <c r="AA43" s="5">
        <v>116.6267287092608</v>
      </c>
      <c r="AB43" s="5">
        <v>0.6327560580171544</v>
      </c>
      <c r="AC43" s="5">
        <v>1.6354059718147811</v>
      </c>
      <c r="AD43" s="5">
        <v>6.2694360843530328</v>
      </c>
      <c r="AE43" t="b">
        <v>0</v>
      </c>
      <c r="AF43" t="b">
        <v>1</v>
      </c>
      <c r="AG43" s="3">
        <f>Y43*X43</f>
        <v>6247656760</v>
      </c>
      <c r="AH43" s="7" t="b">
        <f t="shared" si="0"/>
        <v>1</v>
      </c>
      <c r="AI43" s="17">
        <f t="shared" si="1"/>
        <v>6.6302144305298673E-4</v>
      </c>
      <c r="AJ43" s="2">
        <f t="shared" si="2"/>
        <v>1.1338880582711073E-2</v>
      </c>
      <c r="AK43" s="2">
        <f t="shared" si="3"/>
        <v>2.5288398244319145E-2</v>
      </c>
      <c r="AL43" s="5">
        <f t="shared" si="4"/>
        <v>5.6849870556331503E-6</v>
      </c>
      <c r="AM43" s="5">
        <f t="shared" si="5"/>
        <v>9.722368712731204E-5</v>
      </c>
      <c r="AN43" s="5">
        <f t="shared" si="6"/>
        <v>3.9965477886635362E-2</v>
      </c>
    </row>
    <row r="44" spans="1:40">
      <c r="A44" s="9" t="s">
        <v>108</v>
      </c>
      <c r="B44" s="9" t="s">
        <v>109</v>
      </c>
      <c r="C44" s="9" t="s">
        <v>841</v>
      </c>
      <c r="D44" s="9" t="s">
        <v>842</v>
      </c>
      <c r="E44" s="11">
        <v>0.64700000000000002</v>
      </c>
      <c r="F44" s="12">
        <v>439614</v>
      </c>
      <c r="G44" s="13">
        <v>-1.07914E-2</v>
      </c>
      <c r="H44" s="14">
        <v>-5.4249548000000003E-3</v>
      </c>
      <c r="I44" s="2">
        <v>-0.1242038</v>
      </c>
      <c r="J44" s="2">
        <v>-0.1324921</v>
      </c>
      <c r="K44" s="2">
        <v>-0.1791045</v>
      </c>
      <c r="L44" s="2">
        <v>-0.140625</v>
      </c>
      <c r="M44" s="2">
        <v>-0.3125</v>
      </c>
      <c r="N44" s="2">
        <v>-0.2763158</v>
      </c>
      <c r="O44" s="2">
        <v>-1.7857100000000001E-2</v>
      </c>
      <c r="P44" s="2">
        <v>-0.35294120000000001</v>
      </c>
      <c r="Q44" s="5">
        <v>27.5</v>
      </c>
      <c r="R44" s="5">
        <v>28.1</v>
      </c>
      <c r="S44" s="5">
        <v>41.55</v>
      </c>
      <c r="T44" s="5">
        <v>24.92</v>
      </c>
      <c r="U44" s="5">
        <v>31.48</v>
      </c>
      <c r="V44" s="5">
        <v>31.282250000000001</v>
      </c>
      <c r="W44" s="3">
        <v>439614</v>
      </c>
      <c r="X44" s="5">
        <v>27.8</v>
      </c>
      <c r="Y44" s="3">
        <v>119355000</v>
      </c>
      <c r="Z44" t="b">
        <v>0</v>
      </c>
      <c r="AA44" s="5">
        <v>185.93201961116759</v>
      </c>
      <c r="AB44" s="5">
        <v>2.2342602260147921</v>
      </c>
      <c r="AC44" s="5">
        <v>2.0181201257258379</v>
      </c>
      <c r="AD44" s="5">
        <v>-5.9096740216598702</v>
      </c>
      <c r="AE44" t="b">
        <v>0</v>
      </c>
      <c r="AF44" t="b">
        <v>1</v>
      </c>
      <c r="AG44" s="3">
        <f>Y44*X44</f>
        <v>3318069000</v>
      </c>
      <c r="AH44" s="7" t="b">
        <f t="shared" si="0"/>
        <v>1</v>
      </c>
      <c r="AI44" s="17">
        <f t="shared" si="1"/>
        <v>3.5212416127184624E-4</v>
      </c>
      <c r="AJ44" s="2">
        <f t="shared" si="2"/>
        <v>1.5837109893772107E-2</v>
      </c>
      <c r="AK44" s="2">
        <f t="shared" si="3"/>
        <v>0.23512278745235726</v>
      </c>
      <c r="AL44" s="5">
        <f t="shared" si="4"/>
        <v>1.8938328213087225E-6</v>
      </c>
      <c r="AM44" s="5">
        <f t="shared" si="5"/>
        <v>8.5176883072058483E-5</v>
      </c>
      <c r="AN44" s="5">
        <f t="shared" si="6"/>
        <v>0.10523518465516497</v>
      </c>
    </row>
    <row r="45" spans="1:40">
      <c r="A45" s="9" t="s">
        <v>110</v>
      </c>
      <c r="B45" s="9" t="s">
        <v>111</v>
      </c>
      <c r="C45" s="9" t="s">
        <v>843</v>
      </c>
      <c r="D45" s="9" t="s">
        <v>844</v>
      </c>
      <c r="E45" s="11">
        <v>0.307</v>
      </c>
      <c r="F45" s="12">
        <v>80604</v>
      </c>
      <c r="G45" s="13">
        <v>1.5839499999999999E-2</v>
      </c>
      <c r="H45" s="14">
        <v>6.1810200000000003E-2</v>
      </c>
      <c r="I45" s="2">
        <v>-7.8544099999999992E-2</v>
      </c>
      <c r="J45" s="2">
        <v>-4.9407100000000002E-2</v>
      </c>
      <c r="K45" s="2">
        <v>-9.4161999999999996E-2</v>
      </c>
      <c r="L45" s="2">
        <v>-6.4202300000000004E-2</v>
      </c>
      <c r="M45" s="2">
        <v>9.1940999999999995E-2</v>
      </c>
      <c r="N45" s="2">
        <v>0.84291190000000005</v>
      </c>
      <c r="O45" s="2">
        <v>2.2227806000000001</v>
      </c>
      <c r="P45" s="2">
        <v>1.9409966000000001</v>
      </c>
      <c r="Q45" s="5">
        <v>93.9</v>
      </c>
      <c r="R45" s="5">
        <v>96.2</v>
      </c>
      <c r="S45" s="5">
        <v>117.2</v>
      </c>
      <c r="T45" s="5">
        <v>81.900000000000006</v>
      </c>
      <c r="U45" s="5">
        <v>102.136</v>
      </c>
      <c r="V45" s="5">
        <v>103.1645</v>
      </c>
      <c r="W45" s="3">
        <v>81458</v>
      </c>
      <c r="X45" s="5">
        <v>94.7</v>
      </c>
      <c r="Y45" s="3">
        <v>75000000</v>
      </c>
      <c r="Z45" t="b">
        <v>0</v>
      </c>
      <c r="AA45" s="5">
        <v>29.005113977474782</v>
      </c>
      <c r="AB45" s="5">
        <v>3.7849329342539919</v>
      </c>
      <c r="AC45" s="5">
        <v>2.515390046189363</v>
      </c>
      <c r="AD45" s="5">
        <v>-234.11507325319491</v>
      </c>
      <c r="AE45" t="b">
        <v>0</v>
      </c>
      <c r="AF45" t="b">
        <v>1</v>
      </c>
      <c r="AG45" s="3">
        <f>Y45*X45</f>
        <v>7102500000</v>
      </c>
      <c r="AH45" s="7" t="b">
        <f t="shared" si="0"/>
        <v>1</v>
      </c>
      <c r="AI45" s="17">
        <f t="shared" si="1"/>
        <v>7.5374015893981956E-4</v>
      </c>
      <c r="AJ45" s="2">
        <f t="shared" si="2"/>
        <v>2.1465929587403065E-2</v>
      </c>
      <c r="AK45" s="2">
        <f t="shared" si="3"/>
        <v>0.96599795987759263</v>
      </c>
      <c r="AL45" s="5">
        <f t="shared" si="4"/>
        <v>2.5986457406275672E-5</v>
      </c>
      <c r="AM45" s="5">
        <f t="shared" si="5"/>
        <v>7.4007396089094467E-4</v>
      </c>
      <c r="AN45" s="5">
        <f t="shared" si="6"/>
        <v>0.25522194888454219</v>
      </c>
    </row>
    <row r="46" spans="1:40">
      <c r="A46" s="9" t="s">
        <v>112</v>
      </c>
      <c r="B46" s="9" t="s">
        <v>113</v>
      </c>
      <c r="C46" s="9" t="s">
        <v>843</v>
      </c>
      <c r="D46" s="9" t="s">
        <v>845</v>
      </c>
      <c r="E46" s="11">
        <v>0.51300000000000001</v>
      </c>
      <c r="F46" s="12">
        <v>69442</v>
      </c>
      <c r="G46" s="13">
        <v>1.4778299999999999E-2</v>
      </c>
      <c r="H46" s="14">
        <v>4.0404000000000002E-2</v>
      </c>
      <c r="I46" s="2">
        <v>4.9681500000000003E-2</v>
      </c>
      <c r="J46" s="2">
        <v>0.1287671</v>
      </c>
      <c r="K46" s="2">
        <v>1.4778299999999999E-2</v>
      </c>
      <c r="L46" s="2">
        <v>9.7203700000000004E-2</v>
      </c>
      <c r="M46" s="2">
        <v>-7.6388499999999998E-2</v>
      </c>
      <c r="N46" s="2">
        <v>1.2933482000000001</v>
      </c>
      <c r="O46" s="2">
        <v>1.4648519</v>
      </c>
      <c r="P46" s="2">
        <v>1.4648519</v>
      </c>
      <c r="Q46" s="5">
        <v>161.19999999999999</v>
      </c>
      <c r="R46" s="5">
        <v>165.6</v>
      </c>
      <c r="S46" s="5">
        <v>194</v>
      </c>
      <c r="T46" s="5">
        <v>138.6</v>
      </c>
      <c r="U46" s="5">
        <v>158.49199999999999</v>
      </c>
      <c r="V46" s="5">
        <v>163.47</v>
      </c>
      <c r="W46" s="3">
        <v>69666</v>
      </c>
      <c r="X46" s="5">
        <v>162.4</v>
      </c>
      <c r="Y46" s="3">
        <v>35000000</v>
      </c>
      <c r="Z46" t="b">
        <v>0</v>
      </c>
      <c r="AA46" s="5">
        <v>30.385814022392569</v>
      </c>
      <c r="AB46" s="5">
        <v>8.2668517738227418</v>
      </c>
      <c r="AC46" s="5">
        <v>3.1265029644638722</v>
      </c>
      <c r="AD46" s="5">
        <v>23.520382313538612</v>
      </c>
      <c r="AE46" t="b">
        <v>0</v>
      </c>
      <c r="AF46" t="b">
        <v>1</v>
      </c>
      <c r="AG46" s="3">
        <f>Y46*X46</f>
        <v>5684000000</v>
      </c>
      <c r="AH46" s="7" t="b">
        <f t="shared" si="0"/>
        <v>1</v>
      </c>
      <c r="AI46" s="17">
        <f t="shared" si="1"/>
        <v>6.032043735887271E-4</v>
      </c>
      <c r="AJ46" s="2">
        <f t="shared" si="2"/>
        <v>1.7178788282266669E-2</v>
      </c>
      <c r="AK46" s="2">
        <f t="shared" si="3"/>
        <v>0.62825002502941907</v>
      </c>
      <c r="AL46" s="5">
        <f t="shared" si="4"/>
        <v>1.9851512720514933E-5</v>
      </c>
      <c r="AM46" s="5">
        <f t="shared" si="5"/>
        <v>5.6535553958195445E-4</v>
      </c>
      <c r="AN46" s="5">
        <f t="shared" si="6"/>
        <v>7.5996285190305879E-2</v>
      </c>
    </row>
    <row r="47" spans="1:40">
      <c r="A47" s="9" t="s">
        <v>114</v>
      </c>
      <c r="B47" s="9" t="s">
        <v>115</v>
      </c>
      <c r="C47" s="9" t="s">
        <v>843</v>
      </c>
      <c r="D47" s="9" t="s">
        <v>846</v>
      </c>
      <c r="E47" s="11">
        <v>0.12</v>
      </c>
      <c r="F47" s="12">
        <v>153019</v>
      </c>
      <c r="G47" s="13">
        <v>9.8644000000000006E-3</v>
      </c>
      <c r="H47" s="14">
        <v>-1.3847099999999999E-2</v>
      </c>
      <c r="I47" s="2">
        <v>-0.19151039999999997</v>
      </c>
      <c r="J47" s="2">
        <v>-0.1521739</v>
      </c>
      <c r="K47" s="2">
        <v>-0.2207422</v>
      </c>
      <c r="L47" s="2">
        <v>-0.18870729999999999</v>
      </c>
      <c r="M47" s="2">
        <v>-4.3000700000000003E-2</v>
      </c>
      <c r="N47" s="2">
        <v>1.7038627</v>
      </c>
      <c r="O47" s="2">
        <v>3.5092911</v>
      </c>
      <c r="P47" s="2">
        <v>3.5092911</v>
      </c>
      <c r="Q47" s="5">
        <v>324</v>
      </c>
      <c r="R47" s="5">
        <v>334.6</v>
      </c>
      <c r="S47" s="5">
        <v>500.8</v>
      </c>
      <c r="T47" s="5">
        <v>317.2</v>
      </c>
      <c r="U47" s="5">
        <v>382.80799999999999</v>
      </c>
      <c r="V47" s="5">
        <v>399.96600000000001</v>
      </c>
      <c r="W47" s="3">
        <v>153589</v>
      </c>
      <c r="X47" s="5">
        <v>324.39999999999998</v>
      </c>
      <c r="Y47" s="3">
        <v>732170750</v>
      </c>
      <c r="Z47" t="b">
        <v>0</v>
      </c>
      <c r="AA47" s="5">
        <v>136.54063015599382</v>
      </c>
      <c r="AB47" s="5">
        <v>10.97528418961727</v>
      </c>
      <c r="AC47" s="5">
        <v>37.477211442324723</v>
      </c>
      <c r="AD47" s="5">
        <v>-191.59409455768889</v>
      </c>
      <c r="AE47" t="b">
        <v>0</v>
      </c>
      <c r="AF47" t="b">
        <v>1</v>
      </c>
      <c r="AG47" s="3">
        <f>Y47*X47</f>
        <v>237516191299.99997</v>
      </c>
      <c r="AH47" s="7" t="b">
        <f t="shared" si="0"/>
        <v>1</v>
      </c>
      <c r="AI47" s="17">
        <f t="shared" si="1"/>
        <v>2.5205982651354108E-2</v>
      </c>
      <c r="AJ47" s="2">
        <f t="shared" si="2"/>
        <v>0.7178466509417748</v>
      </c>
      <c r="AK47" s="2">
        <f t="shared" si="3"/>
        <v>1</v>
      </c>
      <c r="AL47" s="5">
        <f t="shared" si="4"/>
        <v>1.8460426484451537E-4</v>
      </c>
      <c r="AM47" s="5">
        <f t="shared" si="5"/>
        <v>5.257384927267841E-3</v>
      </c>
      <c r="AN47" s="5">
        <f t="shared" si="6"/>
        <v>9.1113813795000415E-2</v>
      </c>
    </row>
    <row r="48" spans="1:40">
      <c r="A48" s="9" t="s">
        <v>116</v>
      </c>
      <c r="B48" s="9" t="s">
        <v>117</v>
      </c>
      <c r="C48" s="9" t="s">
        <v>843</v>
      </c>
      <c r="D48" s="9" t="s">
        <v>847</v>
      </c>
      <c r="E48" s="11">
        <v>0.86899999999999999</v>
      </c>
      <c r="F48" s="12">
        <v>616052</v>
      </c>
      <c r="G48" s="13">
        <v>-3.4483000000000001E-3</v>
      </c>
      <c r="H48" s="14">
        <v>-5.0383399999999995E-2</v>
      </c>
      <c r="I48" s="2">
        <v>-0.1061856</v>
      </c>
      <c r="J48" s="2">
        <v>-0.16473989999999999</v>
      </c>
      <c r="K48" s="2">
        <v>-0.26773649999999999</v>
      </c>
      <c r="L48" s="2">
        <v>-0.20894160000000001</v>
      </c>
      <c r="M48" s="2">
        <v>-0.42045450000000001</v>
      </c>
      <c r="N48" s="2">
        <v>-8.928570000000001E-2</v>
      </c>
      <c r="O48" s="2">
        <v>-8.928570000000001E-2</v>
      </c>
      <c r="P48" s="2">
        <v>-8.928570000000001E-2</v>
      </c>
      <c r="Q48" s="5">
        <v>43.1</v>
      </c>
      <c r="R48" s="5">
        <v>43.8</v>
      </c>
      <c r="S48" s="5">
        <v>76</v>
      </c>
      <c r="T48" s="5">
        <v>43.1</v>
      </c>
      <c r="U48" s="5">
        <v>49.734000000000002</v>
      </c>
      <c r="V48" s="5">
        <v>55.89</v>
      </c>
      <c r="W48" s="3">
        <v>616052</v>
      </c>
      <c r="X48" s="5">
        <v>43.5</v>
      </c>
      <c r="Y48" s="3">
        <v>250000000</v>
      </c>
      <c r="Z48" t="b">
        <v>0</v>
      </c>
      <c r="AA48" s="5">
        <v>635.27852014285725</v>
      </c>
      <c r="AB48" s="5">
        <v>2.0854088387526395</v>
      </c>
      <c r="AC48" s="5">
        <v>1.5744834168941526</v>
      </c>
      <c r="AD48" s="5">
        <v>5.7109176937535864</v>
      </c>
      <c r="AE48" t="b">
        <v>0</v>
      </c>
      <c r="AF48" t="b">
        <v>1</v>
      </c>
      <c r="AG48" s="3">
        <f>Y48*X48</f>
        <v>10875000000</v>
      </c>
      <c r="AH48" s="7" t="b">
        <f t="shared" si="0"/>
        <v>1</v>
      </c>
      <c r="AI48" s="17">
        <f t="shared" si="1"/>
        <v>1.154090000488636E-3</v>
      </c>
      <c r="AJ48" s="2">
        <f t="shared" si="2"/>
        <v>3.2867579621683678E-2</v>
      </c>
      <c r="AK48" s="2">
        <f t="shared" si="3"/>
        <v>1</v>
      </c>
      <c r="AL48" s="5">
        <f t="shared" si="4"/>
        <v>1.8166677510662754E-6</v>
      </c>
      <c r="AM48" s="5">
        <f t="shared" si="5"/>
        <v>5.1737275194339379E-5</v>
      </c>
      <c r="AN48" s="5">
        <f t="shared" si="6"/>
        <v>0.47952227947692844</v>
      </c>
    </row>
    <row r="49" spans="1:40">
      <c r="A49" s="9" t="s">
        <v>118</v>
      </c>
      <c r="B49" s="9" t="s">
        <v>119</v>
      </c>
      <c r="C49" s="9" t="s">
        <v>843</v>
      </c>
      <c r="D49" s="9" t="s">
        <v>845</v>
      </c>
      <c r="E49" s="11">
        <v>3.5</v>
      </c>
      <c r="F49" s="12">
        <v>861060</v>
      </c>
      <c r="G49" s="13">
        <v>0</v>
      </c>
      <c r="H49" s="14">
        <v>-4.9135600000000001E-2</v>
      </c>
      <c r="I49" s="2">
        <v>-0.140625</v>
      </c>
      <c r="J49" s="2">
        <v>-0.21722849999999999</v>
      </c>
      <c r="K49" s="2">
        <v>-0.31810769999999999</v>
      </c>
      <c r="L49" s="2">
        <v>-0.2535714</v>
      </c>
      <c r="M49" s="2">
        <v>0.39892899999999998</v>
      </c>
      <c r="N49" s="2">
        <v>0.39892899999999998</v>
      </c>
      <c r="O49" s="2">
        <v>0.39892899999999998</v>
      </c>
      <c r="P49" s="2">
        <v>0.39892899999999998</v>
      </c>
      <c r="Q49" s="5">
        <v>20.76</v>
      </c>
      <c r="R49" s="5">
        <v>21.18</v>
      </c>
      <c r="S49" s="5">
        <v>45.55</v>
      </c>
      <c r="T49" s="5">
        <v>12.64</v>
      </c>
      <c r="U49" s="5">
        <v>25.497599999999998</v>
      </c>
      <c r="V49" s="5">
        <v>28.743469999999999</v>
      </c>
      <c r="W49" s="3">
        <v>861060</v>
      </c>
      <c r="X49" s="5">
        <v>20.9</v>
      </c>
      <c r="Y49" s="3">
        <v>160926000</v>
      </c>
      <c r="Z49" t="b">
        <v>0</v>
      </c>
      <c r="AA49" s="5" t="s">
        <v>837</v>
      </c>
      <c r="AB49" s="5" t="s">
        <v>837</v>
      </c>
      <c r="AC49" s="5" t="s">
        <v>837</v>
      </c>
      <c r="AD49" s="5" t="s">
        <v>837</v>
      </c>
      <c r="AE49" t="b">
        <v>0</v>
      </c>
      <c r="AF49" t="b">
        <v>1</v>
      </c>
      <c r="AG49" s="3">
        <f>Y49*X49</f>
        <v>3363353400</v>
      </c>
      <c r="AH49" s="7" t="b">
        <f t="shared" si="0"/>
        <v>1</v>
      </c>
      <c r="AI49" s="17">
        <f t="shared" si="1"/>
        <v>3.5692988754477755E-4</v>
      </c>
      <c r="AJ49" s="2">
        <f t="shared" si="2"/>
        <v>1.0165083739803266E-2</v>
      </c>
      <c r="AK49" s="2">
        <f t="shared" si="3"/>
        <v>0.37174997497058088</v>
      </c>
      <c r="AL49" s="5">
        <f t="shared" si="4"/>
        <v>0</v>
      </c>
      <c r="AM49" s="5">
        <f t="shared" si="5"/>
        <v>0</v>
      </c>
      <c r="AN49" s="5">
        <f t="shared" si="6"/>
        <v>0</v>
      </c>
    </row>
    <row r="50" spans="1:40">
      <c r="A50" s="9" t="s">
        <v>120</v>
      </c>
      <c r="B50" s="9" t="s">
        <v>121</v>
      </c>
      <c r="C50" s="9" t="s">
        <v>819</v>
      </c>
      <c r="D50" s="9" t="s">
        <v>848</v>
      </c>
      <c r="E50" s="11">
        <v>0.96199999999999997</v>
      </c>
      <c r="F50" s="12">
        <v>130128</v>
      </c>
      <c r="G50" s="13">
        <v>6.705E-3</v>
      </c>
      <c r="H50" s="14">
        <v>-8.4905659999999997E-3</v>
      </c>
      <c r="I50" s="2">
        <v>-2.0503299999999999E-2</v>
      </c>
      <c r="J50" s="2">
        <v>-1.59176E-2</v>
      </c>
      <c r="K50" s="2">
        <v>-0.1234362</v>
      </c>
      <c r="L50" s="2">
        <v>-4.7144199999999997E-2</v>
      </c>
      <c r="M50" s="2">
        <v>-0.19309019999999999</v>
      </c>
      <c r="N50" s="2">
        <v>-0.49952380000000002</v>
      </c>
      <c r="O50" s="2">
        <v>0.99053029999999997</v>
      </c>
      <c r="P50" s="2">
        <v>-0.27013890000000002</v>
      </c>
      <c r="Q50" s="5">
        <v>20.84</v>
      </c>
      <c r="R50" s="5">
        <v>21.06</v>
      </c>
      <c r="S50" s="5">
        <v>30.5</v>
      </c>
      <c r="T50" s="5">
        <v>20.18</v>
      </c>
      <c r="U50" s="5">
        <v>21.9344</v>
      </c>
      <c r="V50" s="5">
        <v>22.935449999999999</v>
      </c>
      <c r="W50" s="3">
        <v>130128</v>
      </c>
      <c r="X50" s="5">
        <v>20.88</v>
      </c>
      <c r="Y50" s="3">
        <v>31666667</v>
      </c>
      <c r="Z50" t="b">
        <v>0</v>
      </c>
      <c r="AA50" s="5">
        <v>-46.951513235099831</v>
      </c>
      <c r="AB50" s="5">
        <v>1.903493118229024</v>
      </c>
      <c r="AC50" s="5">
        <v>10.912720381317518</v>
      </c>
      <c r="AD50" s="5">
        <v>-15.842040961953089</v>
      </c>
      <c r="AE50" t="b">
        <v>0</v>
      </c>
      <c r="AF50" t="b">
        <v>1</v>
      </c>
      <c r="AG50" s="3">
        <f>Y50*X50</f>
        <v>661200006.95999992</v>
      </c>
      <c r="AH50" s="7" t="b">
        <f t="shared" si="0"/>
        <v>1</v>
      </c>
      <c r="AI50" s="17">
        <f t="shared" si="1"/>
        <v>7.0168672768326667E-5</v>
      </c>
      <c r="AJ50" s="2">
        <f t="shared" si="2"/>
        <v>1.2000127741023932E-3</v>
      </c>
      <c r="AK50" s="2">
        <f t="shared" si="3"/>
        <v>1.2776931019762783E-2</v>
      </c>
      <c r="AL50" s="5">
        <f t="shared" si="4"/>
        <v>-1.4944922524002962E-6</v>
      </c>
      <c r="AM50" s="5">
        <f t="shared" si="5"/>
        <v>-2.5558553738056993E-5</v>
      </c>
      <c r="AN50" s="5">
        <f t="shared" si="6"/>
        <v>6.7123599751441245E-3</v>
      </c>
    </row>
    <row r="51" spans="1:40">
      <c r="A51" s="9" t="s">
        <v>122</v>
      </c>
      <c r="B51" s="9" t="s">
        <v>123</v>
      </c>
      <c r="C51" s="9" t="s">
        <v>839</v>
      </c>
      <c r="D51" s="9" t="s">
        <v>840</v>
      </c>
      <c r="E51" s="11">
        <v>1.67</v>
      </c>
      <c r="F51" s="12">
        <v>144746</v>
      </c>
      <c r="G51" s="13">
        <v>0</v>
      </c>
      <c r="H51" s="14">
        <v>-2.7777799999999998E-2</v>
      </c>
      <c r="I51" s="2">
        <v>-0.114514</v>
      </c>
      <c r="J51" s="2">
        <v>-0.1156915</v>
      </c>
      <c r="K51" s="2">
        <v>-0.22494169999999999</v>
      </c>
      <c r="L51" s="2">
        <v>-0.1363636</v>
      </c>
      <c r="M51" s="2">
        <v>-0.39213890000000001</v>
      </c>
      <c r="N51" s="2">
        <v>-0.35033219999999998</v>
      </c>
      <c r="O51" s="2">
        <v>1.8787879000000001</v>
      </c>
      <c r="P51" s="2">
        <v>-0.16436290000000001</v>
      </c>
      <c r="Q51" s="5">
        <v>33.049999999999997</v>
      </c>
      <c r="R51" s="5">
        <v>33.6</v>
      </c>
      <c r="S51" s="5">
        <v>55.4</v>
      </c>
      <c r="T51" s="5">
        <v>32.25</v>
      </c>
      <c r="U51" s="5">
        <v>37.738999999999997</v>
      </c>
      <c r="V51" s="5">
        <v>40.262</v>
      </c>
      <c r="W51" s="3">
        <v>144746</v>
      </c>
      <c r="X51" s="5">
        <v>33.25</v>
      </c>
      <c r="Y51" s="3">
        <v>23151100</v>
      </c>
      <c r="Z51" t="b">
        <v>0</v>
      </c>
      <c r="AA51" s="5">
        <v>31.663478326450608</v>
      </c>
      <c r="AB51" s="5">
        <v>3.0656493958244355</v>
      </c>
      <c r="AC51" s="5">
        <v>4.6891314267150666</v>
      </c>
      <c r="AD51" s="5">
        <v>-19.578124638366024</v>
      </c>
      <c r="AE51" t="b">
        <v>0</v>
      </c>
      <c r="AF51" t="b">
        <v>1</v>
      </c>
      <c r="AG51" s="3">
        <f>Y51*X51</f>
        <v>769774075</v>
      </c>
      <c r="AH51" s="7" t="b">
        <f t="shared" si="0"/>
        <v>1</v>
      </c>
      <c r="AI51" s="17">
        <f t="shared" si="1"/>
        <v>8.1690902307392119E-5</v>
      </c>
      <c r="AJ51" s="2">
        <f t="shared" si="2"/>
        <v>5.3797873963366723E-3</v>
      </c>
      <c r="AK51" s="2">
        <f t="shared" si="3"/>
        <v>9.4957345571962219E-3</v>
      </c>
      <c r="AL51" s="5">
        <f t="shared" si="4"/>
        <v>2.5799724674957862E-6</v>
      </c>
      <c r="AM51" s="5">
        <f t="shared" si="5"/>
        <v>1.6990512984300205E-4</v>
      </c>
      <c r="AN51" s="5">
        <f t="shared" si="6"/>
        <v>3.097462668147857E-3</v>
      </c>
    </row>
    <row r="52" spans="1:40">
      <c r="A52" s="9" t="s">
        <v>124</v>
      </c>
      <c r="B52" s="9" t="s">
        <v>125</v>
      </c>
      <c r="C52" s="9" t="s">
        <v>823</v>
      </c>
      <c r="D52" s="9" t="s">
        <v>829</v>
      </c>
      <c r="E52" s="11">
        <v>-0.35899999999999999</v>
      </c>
      <c r="F52" s="12">
        <v>202618</v>
      </c>
      <c r="G52" s="13">
        <v>2.5640999999999997E-2</v>
      </c>
      <c r="H52" s="14">
        <v>-8.2644628000000005E-3</v>
      </c>
      <c r="I52" s="2">
        <v>-4.4585999999999994E-2</v>
      </c>
      <c r="J52" s="2">
        <v>0.20481930000000001</v>
      </c>
      <c r="K52" s="2">
        <v>0.45985399999999998</v>
      </c>
      <c r="L52" s="2">
        <v>0.16279070000000001</v>
      </c>
      <c r="M52" s="2">
        <v>0.5789474</v>
      </c>
      <c r="N52" s="2">
        <v>0.49198059999999999</v>
      </c>
      <c r="O52" s="2">
        <v>1.2346368999999999</v>
      </c>
      <c r="P52" s="2">
        <v>-0.40411160000000002</v>
      </c>
      <c r="Q52" s="5">
        <v>117</v>
      </c>
      <c r="R52" s="5">
        <v>122.6</v>
      </c>
      <c r="S52" s="5">
        <v>138.80000000000001</v>
      </c>
      <c r="T52" s="5">
        <v>55.5</v>
      </c>
      <c r="U52" s="5">
        <v>123.452</v>
      </c>
      <c r="V52" s="5">
        <v>90.81</v>
      </c>
      <c r="W52" s="3">
        <v>202618</v>
      </c>
      <c r="X52" s="5">
        <v>117</v>
      </c>
      <c r="Y52" s="3">
        <v>6672910</v>
      </c>
      <c r="Z52" t="b">
        <v>0</v>
      </c>
      <c r="AA52" s="5">
        <v>30.131654562558797</v>
      </c>
      <c r="AB52" s="5">
        <v>-1.870562956837406</v>
      </c>
      <c r="AC52" s="5">
        <v>19.258500685442169</v>
      </c>
      <c r="AD52" s="5">
        <v>-17.767577882311176</v>
      </c>
      <c r="AE52" t="b">
        <v>0</v>
      </c>
      <c r="AF52" t="b">
        <v>1</v>
      </c>
      <c r="AG52" s="3">
        <f>Y52*X52</f>
        <v>780730470</v>
      </c>
      <c r="AH52" s="7" t="b">
        <f t="shared" si="0"/>
        <v>1</v>
      </c>
      <c r="AI52" s="17">
        <f t="shared" si="1"/>
        <v>8.2853630207245331E-5</v>
      </c>
      <c r="AJ52" s="2">
        <f t="shared" si="2"/>
        <v>3.5547800389783822E-3</v>
      </c>
      <c r="AK52" s="2">
        <f t="shared" si="3"/>
        <v>2.7809124749681294E-2</v>
      </c>
      <c r="AL52" s="5">
        <f t="shared" si="4"/>
        <v>2.7497205649701752E-6</v>
      </c>
      <c r="AM52" s="5">
        <f t="shared" si="5"/>
        <v>1.1797493667657752E-4</v>
      </c>
      <c r="AN52" s="5">
        <f t="shared" si="6"/>
        <v>-1.4866714134390148E-2</v>
      </c>
    </row>
    <row r="53" spans="1:40">
      <c r="A53" s="9" t="s">
        <v>126</v>
      </c>
      <c r="B53" s="9" t="s">
        <v>127</v>
      </c>
      <c r="C53" s="9" t="s">
        <v>823</v>
      </c>
      <c r="D53" s="9" t="s">
        <v>824</v>
      </c>
      <c r="E53" s="11">
        <v>0.88900000000000001</v>
      </c>
      <c r="F53" s="12">
        <v>593558</v>
      </c>
      <c r="G53" s="13">
        <v>9.4937000000000007E-3</v>
      </c>
      <c r="H53" s="14">
        <v>-1.6949200000000001E-2</v>
      </c>
      <c r="I53" s="2">
        <v>-9.6317299999999995E-2</v>
      </c>
      <c r="J53" s="2">
        <v>-0.12960440000000001</v>
      </c>
      <c r="K53" s="2">
        <v>-0.13432839999999999</v>
      </c>
      <c r="L53" s="2">
        <v>-9.2460899999999999E-2</v>
      </c>
      <c r="M53" s="2">
        <v>-0.17142859999999999</v>
      </c>
      <c r="N53" s="2">
        <v>-0.1897384</v>
      </c>
      <c r="O53" s="2">
        <v>2.7529412000000004</v>
      </c>
      <c r="P53" s="2">
        <v>0.88089620000000002</v>
      </c>
      <c r="Q53" s="5">
        <v>31.45</v>
      </c>
      <c r="R53" s="5">
        <v>32.200000000000003</v>
      </c>
      <c r="S53" s="5">
        <v>49.4</v>
      </c>
      <c r="T53" s="5">
        <v>30.4</v>
      </c>
      <c r="U53" s="5">
        <v>34.798999999999999</v>
      </c>
      <c r="V53" s="5">
        <v>37.15025</v>
      </c>
      <c r="W53" s="3">
        <v>594843</v>
      </c>
      <c r="X53" s="5">
        <v>31.6</v>
      </c>
      <c r="Y53" s="3">
        <v>59000000</v>
      </c>
      <c r="Z53" t="b">
        <v>0</v>
      </c>
      <c r="AA53" s="5">
        <v>5.9293862155945449</v>
      </c>
      <c r="AB53" s="5">
        <v>1.5692341494112321</v>
      </c>
      <c r="AC53" s="5">
        <v>8.0017652605867475</v>
      </c>
      <c r="AD53" s="5">
        <v>22.87725515724329</v>
      </c>
      <c r="AE53" t="b">
        <v>0</v>
      </c>
      <c r="AF53" t="b">
        <v>1</v>
      </c>
      <c r="AG53" s="3">
        <f>Y53*X53</f>
        <v>1864400000</v>
      </c>
      <c r="AH53" s="7" t="b">
        <f t="shared" si="0"/>
        <v>1</v>
      </c>
      <c r="AI53" s="17">
        <f t="shared" si="1"/>
        <v>1.9785612845158739E-4</v>
      </c>
      <c r="AJ53" s="2">
        <f t="shared" si="2"/>
        <v>8.488885933542847E-3</v>
      </c>
      <c r="AK53" s="2">
        <f t="shared" si="3"/>
        <v>3.2122900544694813E-2</v>
      </c>
      <c r="AL53" s="5">
        <f t="shared" si="4"/>
        <v>3.3368736873846591E-5</v>
      </c>
      <c r="AM53" s="5">
        <f t="shared" si="5"/>
        <v>1.4316635187663616E-3</v>
      </c>
      <c r="AN53" s="5">
        <f t="shared" si="6"/>
        <v>2.0470431743246951E-2</v>
      </c>
    </row>
    <row r="54" spans="1:40">
      <c r="A54" s="9" t="s">
        <v>128</v>
      </c>
      <c r="B54" s="9" t="s">
        <v>129</v>
      </c>
      <c r="C54" s="9" t="s">
        <v>817</v>
      </c>
      <c r="D54" s="9" t="s">
        <v>825</v>
      </c>
      <c r="E54" s="11">
        <v>0.92400000000000004</v>
      </c>
      <c r="F54" s="12">
        <v>238248</v>
      </c>
      <c r="G54" s="13">
        <v>-9.2937000000000002E-3</v>
      </c>
      <c r="H54" s="14">
        <v>-2.3809499999999997E-2</v>
      </c>
      <c r="I54" s="2">
        <v>-6.1619699999999999E-2</v>
      </c>
      <c r="J54" s="2">
        <v>-2.7372299999999999E-2</v>
      </c>
      <c r="K54" s="2">
        <v>-5.4293800000000003E-2</v>
      </c>
      <c r="L54" s="2">
        <v>-0.1131448</v>
      </c>
      <c r="M54" s="2">
        <v>-0.31754159999999998</v>
      </c>
      <c r="N54" s="2">
        <v>-0.4633507999999999</v>
      </c>
      <c r="O54" s="2">
        <v>0.34256929999999997</v>
      </c>
      <c r="P54" s="2">
        <v>-0.56361550000000005</v>
      </c>
      <c r="Q54" s="5">
        <v>26.55</v>
      </c>
      <c r="R54" s="5">
        <v>27.3</v>
      </c>
      <c r="S54" s="5">
        <v>40.23704</v>
      </c>
      <c r="T54" s="5">
        <v>24.296299999999999</v>
      </c>
      <c r="U54" s="5">
        <v>29.256</v>
      </c>
      <c r="V54" s="5">
        <v>27.79766</v>
      </c>
      <c r="W54" s="3">
        <v>238248</v>
      </c>
      <c r="X54" s="5">
        <v>26.9</v>
      </c>
      <c r="Y54" s="3">
        <v>13500000</v>
      </c>
      <c r="Z54" t="b">
        <v>0</v>
      </c>
      <c r="AA54" s="5">
        <v>-4.5536726073681626</v>
      </c>
      <c r="AB54" s="5">
        <v>4.5771940997553822</v>
      </c>
      <c r="AC54" s="5">
        <v>2.7736374195392663</v>
      </c>
      <c r="AD54" s="5">
        <v>-11.346103769568144</v>
      </c>
      <c r="AE54" t="b">
        <v>0</v>
      </c>
      <c r="AF54" t="b">
        <v>1</v>
      </c>
      <c r="AG54" s="3">
        <f>Y54*X54</f>
        <v>363150000</v>
      </c>
      <c r="AH54" s="7" t="b">
        <f t="shared" si="0"/>
        <v>1</v>
      </c>
      <c r="AI54" s="17">
        <f t="shared" si="1"/>
        <v>3.8538646774937761E-5</v>
      </c>
      <c r="AJ54" s="2">
        <f t="shared" si="2"/>
        <v>3.3548024163844049E-3</v>
      </c>
      <c r="AK54" s="2">
        <f t="shared" si="3"/>
        <v>8.369027124552722E-2</v>
      </c>
      <c r="AL54" s="5">
        <f t="shared" si="4"/>
        <v>-8.463201046245512E-6</v>
      </c>
      <c r="AM54" s="5">
        <f t="shared" si="5"/>
        <v>-7.3672455304672074E-4</v>
      </c>
      <c r="AN54" s="5">
        <f t="shared" si="6"/>
        <v>1.8284186648322355E-2</v>
      </c>
    </row>
    <row r="55" spans="1:40">
      <c r="A55" s="9" t="s">
        <v>130</v>
      </c>
      <c r="B55" s="9" t="s">
        <v>131</v>
      </c>
      <c r="C55" s="9" t="s">
        <v>813</v>
      </c>
      <c r="D55" s="9" t="s">
        <v>849</v>
      </c>
      <c r="E55" s="11">
        <v>1.68</v>
      </c>
      <c r="F55" s="12">
        <v>702984</v>
      </c>
      <c r="G55" s="13">
        <v>1.6528899999999999E-2</v>
      </c>
      <c r="H55" s="14">
        <v>1.29412E-2</v>
      </c>
      <c r="I55" s="2">
        <v>-1.0344799999999999E-2</v>
      </c>
      <c r="J55" s="2">
        <v>0.19417480000000001</v>
      </c>
      <c r="K55" s="2">
        <v>6.0344799999999997E-2</v>
      </c>
      <c r="L55" s="2">
        <v>0.12992129999999999</v>
      </c>
      <c r="M55" s="2">
        <v>-0.16</v>
      </c>
      <c r="N55" s="2">
        <v>1.2345699999999999E-2</v>
      </c>
      <c r="O55" s="2">
        <v>1.0451306</v>
      </c>
      <c r="P55" s="2">
        <v>0.1933472</v>
      </c>
      <c r="Q55" s="5">
        <v>16.8</v>
      </c>
      <c r="R55" s="5">
        <v>17.3</v>
      </c>
      <c r="S55" s="5">
        <v>23.82</v>
      </c>
      <c r="T55" s="5">
        <v>13.58</v>
      </c>
      <c r="U55" s="5">
        <v>16.938800000000001</v>
      </c>
      <c r="V55" s="5">
        <v>16.143809999999998</v>
      </c>
      <c r="W55" s="3">
        <v>702984</v>
      </c>
      <c r="X55" s="5">
        <v>16.940000000000001</v>
      </c>
      <c r="Y55" s="3">
        <v>100636000</v>
      </c>
      <c r="Z55" t="b">
        <v>0</v>
      </c>
      <c r="AA55" s="5">
        <v>-7.3439652749102873</v>
      </c>
      <c r="AB55" s="5">
        <v>2.7889937209031408</v>
      </c>
      <c r="AC55" s="5">
        <v>5.7196835932433405</v>
      </c>
      <c r="AD55" s="5">
        <v>-6.5674252543834655</v>
      </c>
      <c r="AE55" t="b">
        <v>0</v>
      </c>
      <c r="AF55" t="b">
        <v>1</v>
      </c>
      <c r="AG55" s="3">
        <f>Y55*X55</f>
        <v>1704773840.0000002</v>
      </c>
      <c r="AH55" s="7" t="b">
        <f t="shared" si="0"/>
        <v>1</v>
      </c>
      <c r="AI55" s="17">
        <f t="shared" si="1"/>
        <v>1.8091608660584957E-4</v>
      </c>
      <c r="AJ55" s="2">
        <f t="shared" si="2"/>
        <v>1.4803882464526029E-3</v>
      </c>
      <c r="AK55" s="2">
        <f t="shared" si="3"/>
        <v>0.24453038189163118</v>
      </c>
      <c r="AL55" s="5">
        <f t="shared" si="4"/>
        <v>-2.4634659864736303E-5</v>
      </c>
      <c r="AM55" s="5">
        <f t="shared" si="5"/>
        <v>-2.0157887340646326E-4</v>
      </c>
      <c r="AN55" s="5">
        <f t="shared" si="6"/>
        <v>8.7676920911979164E-2</v>
      </c>
    </row>
    <row r="56" spans="1:40">
      <c r="A56" s="9" t="s">
        <v>132</v>
      </c>
      <c r="B56" s="9" t="s">
        <v>133</v>
      </c>
      <c r="C56" s="9" t="s">
        <v>817</v>
      </c>
      <c r="D56" s="9" t="s">
        <v>818</v>
      </c>
      <c r="E56" s="11">
        <v>0.98599999999999999</v>
      </c>
      <c r="F56" s="12">
        <v>154562</v>
      </c>
      <c r="G56" s="13">
        <v>-1.38298E-2</v>
      </c>
      <c r="H56" s="14">
        <v>-5.7926800000000001E-2</v>
      </c>
      <c r="I56" s="2">
        <v>-0.1137667</v>
      </c>
      <c r="J56" s="2">
        <v>-0.1432532</v>
      </c>
      <c r="K56" s="2">
        <v>-9.1176499999999994E-2</v>
      </c>
      <c r="L56" s="2">
        <v>-0.1526508</v>
      </c>
      <c r="M56" s="2">
        <v>7.1676299999999998E-2</v>
      </c>
      <c r="N56" s="2">
        <v>0.1062053</v>
      </c>
      <c r="O56" s="2">
        <v>2.5435780000000001</v>
      </c>
      <c r="P56" s="2">
        <v>0.10199709999999999</v>
      </c>
      <c r="Q56" s="5">
        <v>45.8</v>
      </c>
      <c r="R56" s="5">
        <v>47.15</v>
      </c>
      <c r="S56" s="5">
        <v>59.6</v>
      </c>
      <c r="T56" s="5">
        <v>39.4</v>
      </c>
      <c r="U56" s="5">
        <v>53.085000000000001</v>
      </c>
      <c r="V56" s="5">
        <v>50.7515</v>
      </c>
      <c r="W56" s="3">
        <v>154562</v>
      </c>
      <c r="X56" s="5">
        <v>47</v>
      </c>
      <c r="Y56" s="3">
        <v>32900000</v>
      </c>
      <c r="Z56" t="b">
        <v>0</v>
      </c>
      <c r="AA56" s="5">
        <v>15.103687293893747</v>
      </c>
      <c r="AB56" s="5">
        <v>2.0058031052588787</v>
      </c>
      <c r="AC56" s="5">
        <v>10.782717461598056</v>
      </c>
      <c r="AD56" s="5">
        <v>37.93987297122014</v>
      </c>
      <c r="AE56" t="b">
        <v>0</v>
      </c>
      <c r="AF56" t="b">
        <v>1</v>
      </c>
      <c r="AG56" s="3">
        <f>Y56*X56</f>
        <v>1546300000</v>
      </c>
      <c r="AH56" s="7" t="b">
        <f t="shared" si="0"/>
        <v>1</v>
      </c>
      <c r="AI56" s="17">
        <f t="shared" si="1"/>
        <v>1.6409833266717958E-4</v>
      </c>
      <c r="AJ56" s="2">
        <f t="shared" si="2"/>
        <v>1.4284816126821438E-2</v>
      </c>
      <c r="AK56" s="2">
        <f t="shared" si="3"/>
        <v>0.37661062185573729</v>
      </c>
      <c r="AL56" s="5">
        <f t="shared" si="4"/>
        <v>1.0864786159438213E-5</v>
      </c>
      <c r="AM56" s="5">
        <f t="shared" si="5"/>
        <v>9.457833606364871E-4</v>
      </c>
      <c r="AN56" s="5">
        <f t="shared" si="6"/>
        <v>0.18776051391501367</v>
      </c>
    </row>
    <row r="57" spans="1:40">
      <c r="A57" s="9" t="s">
        <v>134</v>
      </c>
      <c r="B57" s="9" t="s">
        <v>135</v>
      </c>
      <c r="C57" s="9" t="s">
        <v>823</v>
      </c>
      <c r="D57" s="9" t="s">
        <v>828</v>
      </c>
      <c r="E57" s="11">
        <v>1.21</v>
      </c>
      <c r="F57" s="12">
        <v>1100815</v>
      </c>
      <c r="G57" s="13">
        <v>-2.5000000000000001E-3</v>
      </c>
      <c r="H57" s="14">
        <v>-1.8852500000000001E-2</v>
      </c>
      <c r="I57" s="2">
        <v>-8.0998100000000003E-2</v>
      </c>
      <c r="J57" s="2">
        <v>-0.1925801</v>
      </c>
      <c r="K57" s="2">
        <v>-0.24</v>
      </c>
      <c r="L57" s="2">
        <v>-0.1510638</v>
      </c>
      <c r="M57" s="2">
        <v>-0.10504670000000001</v>
      </c>
      <c r="N57" s="2">
        <v>-0.44390239999999997</v>
      </c>
      <c r="O57" s="2">
        <v>-0.42809190000000003</v>
      </c>
      <c r="P57" s="2">
        <v>-0.88469139999999991</v>
      </c>
      <c r="Q57" s="5">
        <v>23.82</v>
      </c>
      <c r="R57" s="5">
        <v>24.2</v>
      </c>
      <c r="S57" s="5">
        <v>35.15</v>
      </c>
      <c r="T57" s="5">
        <v>22.6</v>
      </c>
      <c r="U57" s="5">
        <v>27.466799999999999</v>
      </c>
      <c r="V57" s="5">
        <v>28.931650000000001</v>
      </c>
      <c r="W57" s="3">
        <v>1100815</v>
      </c>
      <c r="X57" s="5">
        <v>24</v>
      </c>
      <c r="Y57" s="3">
        <v>44332412</v>
      </c>
      <c r="Z57" t="b">
        <v>0</v>
      </c>
      <c r="AA57" s="5">
        <v>2.3075125184644985</v>
      </c>
      <c r="AB57" s="5">
        <v>1.1308304023031983</v>
      </c>
      <c r="AC57" s="5">
        <v>1.3152507807349318</v>
      </c>
      <c r="AD57" s="5">
        <v>-48.331797577303163</v>
      </c>
      <c r="AE57" t="b">
        <v>0</v>
      </c>
      <c r="AF57" t="b">
        <v>1</v>
      </c>
      <c r="AG57" s="3">
        <f>Y57*X57</f>
        <v>1063977888</v>
      </c>
      <c r="AH57" s="7" t="b">
        <f t="shared" si="0"/>
        <v>1</v>
      </c>
      <c r="AI57" s="17">
        <f t="shared" si="1"/>
        <v>1.1291275781901774E-4</v>
      </c>
      <c r="AJ57" s="2">
        <f t="shared" si="2"/>
        <v>4.8444469679488449E-3</v>
      </c>
      <c r="AK57" s="2">
        <f t="shared" si="3"/>
        <v>9.7307373939375691E-2</v>
      </c>
      <c r="AL57" s="5">
        <f t="shared" si="4"/>
        <v>4.8932674000899436E-5</v>
      </c>
      <c r="AM57" s="5">
        <f t="shared" si="5"/>
        <v>2.0994239160932108E-3</v>
      </c>
      <c r="AN57" s="5">
        <f t="shared" si="6"/>
        <v>8.6049485175837742E-2</v>
      </c>
    </row>
    <row r="58" spans="1:40">
      <c r="A58" s="9" t="s">
        <v>136</v>
      </c>
      <c r="B58" s="9" t="s">
        <v>137</v>
      </c>
      <c r="C58" s="9" t="s">
        <v>850</v>
      </c>
      <c r="D58" s="9" t="s">
        <v>851</v>
      </c>
      <c r="E58" s="11">
        <v>0.57199999999999995</v>
      </c>
      <c r="F58" s="12">
        <v>156181</v>
      </c>
      <c r="G58" s="13">
        <v>8.7209000000000002E-3</v>
      </c>
      <c r="H58" s="14">
        <v>1.31387E-2</v>
      </c>
      <c r="I58" s="2">
        <v>-1.42045E-2</v>
      </c>
      <c r="J58" s="2">
        <v>-9.1622999999999996E-2</v>
      </c>
      <c r="K58" s="2">
        <v>-0.1400248</v>
      </c>
      <c r="L58" s="2">
        <v>-8.8041999999999995E-2</v>
      </c>
      <c r="M58" s="2">
        <v>-0.19396050000000001</v>
      </c>
      <c r="N58" s="2">
        <v>-0.45865830000000002</v>
      </c>
      <c r="O58" s="2">
        <v>0.66826930000000007</v>
      </c>
      <c r="P58" s="2">
        <v>0.50869570000000008</v>
      </c>
      <c r="Q58" s="5">
        <v>34.25</v>
      </c>
      <c r="R58" s="5">
        <v>35</v>
      </c>
      <c r="S58" s="5">
        <v>45.4</v>
      </c>
      <c r="T58" s="5">
        <v>31.7</v>
      </c>
      <c r="U58" s="5">
        <v>35.61</v>
      </c>
      <c r="V58" s="5">
        <v>38.924750000000003</v>
      </c>
      <c r="W58" s="3">
        <v>156181</v>
      </c>
      <c r="X58" s="5">
        <v>34.4</v>
      </c>
      <c r="Y58" s="3">
        <v>69200000</v>
      </c>
      <c r="Z58" t="b">
        <v>0</v>
      </c>
      <c r="AA58" s="5">
        <v>-36.092061645087817</v>
      </c>
      <c r="AB58" s="5">
        <v>0.66749517085663757</v>
      </c>
      <c r="AC58" s="5">
        <v>1.7494710582914164</v>
      </c>
      <c r="AD58" s="5">
        <v>-41.89402794982292</v>
      </c>
      <c r="AE58" t="b">
        <v>0</v>
      </c>
      <c r="AF58" t="b">
        <v>1</v>
      </c>
      <c r="AG58" s="3">
        <f>Y58*X58</f>
        <v>2380480000</v>
      </c>
      <c r="AH58" s="7" t="b">
        <f t="shared" si="0"/>
        <v>1</v>
      </c>
      <c r="AI58" s="17">
        <f t="shared" si="1"/>
        <v>2.5262419902190238E-4</v>
      </c>
      <c r="AJ58" s="2">
        <f t="shared" si="2"/>
        <v>3.8904592762611402E-4</v>
      </c>
      <c r="AK58" s="2">
        <f t="shared" si="3"/>
        <v>0.16246770069928926</v>
      </c>
      <c r="AL58" s="5">
        <f t="shared" si="4"/>
        <v>-6.9994394198394294E-6</v>
      </c>
      <c r="AM58" s="5">
        <f t="shared" si="5"/>
        <v>-1.0779265852192285E-5</v>
      </c>
      <c r="AN58" s="5">
        <f t="shared" si="6"/>
        <v>0.2433990653307416</v>
      </c>
    </row>
    <row r="59" spans="1:40">
      <c r="A59" s="9" t="s">
        <v>138</v>
      </c>
      <c r="B59" s="9" t="s">
        <v>139</v>
      </c>
      <c r="C59" s="9" t="s">
        <v>817</v>
      </c>
      <c r="D59" s="9" t="s">
        <v>818</v>
      </c>
      <c r="E59" s="11">
        <v>0.752</v>
      </c>
      <c r="F59" s="12">
        <v>73214</v>
      </c>
      <c r="G59" s="13">
        <v>-1.29199E-2</v>
      </c>
      <c r="H59" s="14">
        <v>-3.29114E-2</v>
      </c>
      <c r="I59" s="2">
        <v>-0.10747660000000001</v>
      </c>
      <c r="J59" s="2">
        <v>-0.1177829</v>
      </c>
      <c r="K59" s="2">
        <v>-0.2227874</v>
      </c>
      <c r="L59" s="2">
        <v>-0.1520533</v>
      </c>
      <c r="M59" s="2">
        <v>-0.31171169999999998</v>
      </c>
      <c r="N59" s="2">
        <v>-0.2873134</v>
      </c>
      <c r="O59" s="2">
        <v>0.31046309999999999</v>
      </c>
      <c r="P59" s="2">
        <v>-0.29259260000000004</v>
      </c>
      <c r="Q59" s="5">
        <v>38.049999999999997</v>
      </c>
      <c r="R59" s="5">
        <v>38.799999999999997</v>
      </c>
      <c r="S59" s="5">
        <v>58.2</v>
      </c>
      <c r="T59" s="5">
        <v>37</v>
      </c>
      <c r="U59" s="5">
        <v>43.35</v>
      </c>
      <c r="V59" s="5">
        <v>46.14725</v>
      </c>
      <c r="W59" s="3">
        <v>73214</v>
      </c>
      <c r="X59" s="5">
        <v>38.700000000000003</v>
      </c>
      <c r="Y59" s="3">
        <v>11500000</v>
      </c>
      <c r="Z59" t="b">
        <v>0</v>
      </c>
      <c r="AA59" s="5">
        <v>36.093921410753012</v>
      </c>
      <c r="AB59" s="5">
        <v>2.5801527931521182</v>
      </c>
      <c r="AC59" s="5">
        <v>1.8746816817815883</v>
      </c>
      <c r="AD59" s="5">
        <v>23.05926714573042</v>
      </c>
      <c r="AE59" t="b">
        <v>0</v>
      </c>
      <c r="AF59" t="b">
        <v>1</v>
      </c>
      <c r="AG59" s="3">
        <f>Y59*X59</f>
        <v>445050000.00000006</v>
      </c>
      <c r="AH59" s="7" t="b">
        <f t="shared" si="0"/>
        <v>1</v>
      </c>
      <c r="AI59" s="17">
        <f t="shared" si="1"/>
        <v>4.7230138364824603E-5</v>
      </c>
      <c r="AJ59" s="2">
        <f t="shared" si="2"/>
        <v>4.1113997395342957E-3</v>
      </c>
      <c r="AK59" s="2">
        <f t="shared" si="3"/>
        <v>0.10839459177190448</v>
      </c>
      <c r="AL59" s="5">
        <f t="shared" si="4"/>
        <v>1.3085344157355514E-6</v>
      </c>
      <c r="AM59" s="5">
        <f t="shared" si="5"/>
        <v>1.1390836957686281E-4</v>
      </c>
      <c r="AN59" s="5">
        <f t="shared" si="6"/>
        <v>4.2010919686458217E-2</v>
      </c>
    </row>
    <row r="60" spans="1:40">
      <c r="A60" s="9" t="s">
        <v>140</v>
      </c>
      <c r="B60" s="9" t="s">
        <v>141</v>
      </c>
      <c r="C60" s="9" t="s">
        <v>823</v>
      </c>
      <c r="D60" s="9" t="s">
        <v>852</v>
      </c>
      <c r="E60" s="11">
        <v>0.86699999999999999</v>
      </c>
      <c r="F60" s="12">
        <v>348119</v>
      </c>
      <c r="G60" s="13">
        <v>-1.17845E-2</v>
      </c>
      <c r="H60" s="14">
        <v>-5.0847458000000002E-3</v>
      </c>
      <c r="I60" s="2">
        <v>-8.424340000000001E-2</v>
      </c>
      <c r="J60" s="2">
        <v>-9.2735700000000004E-2</v>
      </c>
      <c r="K60" s="2">
        <v>-5.9294900000000005E-2</v>
      </c>
      <c r="L60" s="2">
        <v>-7.413249999999999E-2</v>
      </c>
      <c r="M60" s="2">
        <v>-0.1847222</v>
      </c>
      <c r="N60" s="2">
        <v>6.5335799999999999E-2</v>
      </c>
      <c r="O60" s="2">
        <v>1.0467225</v>
      </c>
      <c r="P60" s="2">
        <v>0.92711750000000004</v>
      </c>
      <c r="Q60" s="5">
        <v>29.2</v>
      </c>
      <c r="R60" s="5">
        <v>29.9</v>
      </c>
      <c r="S60" s="5">
        <v>41</v>
      </c>
      <c r="T60" s="5">
        <v>27.45</v>
      </c>
      <c r="U60" s="5">
        <v>32.926000000000002</v>
      </c>
      <c r="V60" s="5">
        <v>32.786999999999999</v>
      </c>
      <c r="W60" s="3">
        <v>348776</v>
      </c>
      <c r="X60" s="5">
        <v>29.7</v>
      </c>
      <c r="Y60" s="3">
        <v>81335498</v>
      </c>
      <c r="Z60" t="b">
        <v>0</v>
      </c>
      <c r="AA60" s="5">
        <v>-181.09716000560471</v>
      </c>
      <c r="AB60" s="5">
        <v>1.6468427262324763</v>
      </c>
      <c r="AC60" s="5">
        <v>1.9589752396356823</v>
      </c>
      <c r="AD60" s="5">
        <v>-20.18590459522845</v>
      </c>
      <c r="AE60" t="b">
        <v>0</v>
      </c>
      <c r="AF60" t="b">
        <v>1</v>
      </c>
      <c r="AG60" s="3">
        <f>Y60*X60</f>
        <v>2415664290.5999999</v>
      </c>
      <c r="AH60" s="7" t="b">
        <f t="shared" si="0"/>
        <v>1</v>
      </c>
      <c r="AI60" s="17">
        <f t="shared" si="1"/>
        <v>2.5635806917875261E-4</v>
      </c>
      <c r="AJ60" s="2">
        <f t="shared" si="2"/>
        <v>1.0998872890278963E-2</v>
      </c>
      <c r="AK60" s="2">
        <f t="shared" si="3"/>
        <v>0.93151488622129253</v>
      </c>
      <c r="AL60" s="5">
        <f t="shared" si="4"/>
        <v>-1.4155830448739156E-6</v>
      </c>
      <c r="AM60" s="5">
        <f t="shared" si="5"/>
        <v>-6.0734651443117953E-5</v>
      </c>
      <c r="AN60" s="5">
        <f t="shared" si="6"/>
        <v>0.56563682213440181</v>
      </c>
    </row>
    <row r="61" spans="1:40">
      <c r="A61" s="9" t="s">
        <v>142</v>
      </c>
      <c r="B61" s="9" t="s">
        <v>143</v>
      </c>
      <c r="C61" s="9" t="s">
        <v>819</v>
      </c>
      <c r="D61" s="9" t="s">
        <v>830</v>
      </c>
      <c r="E61" s="11">
        <v>1.0529999999999999</v>
      </c>
      <c r="F61" s="12">
        <v>2011845</v>
      </c>
      <c r="G61" s="13">
        <v>1.1049700000000001E-2</v>
      </c>
      <c r="H61" s="14">
        <v>-1.8181817999999999E-3</v>
      </c>
      <c r="I61" s="2">
        <v>-5.1813499999999998E-2</v>
      </c>
      <c r="J61" s="2">
        <v>-5.3448299999999997E-2</v>
      </c>
      <c r="K61" s="2">
        <v>-0.19264709999999999</v>
      </c>
      <c r="L61" s="2">
        <v>-9.8522200000000004E-2</v>
      </c>
      <c r="M61" s="2">
        <v>-2.0517400000000002E-2</v>
      </c>
      <c r="N61" s="2">
        <v>1.9516129</v>
      </c>
      <c r="O61" s="2">
        <v>3.1278195000000002</v>
      </c>
      <c r="P61" s="2">
        <v>0.92294220000000005</v>
      </c>
      <c r="Q61" s="5">
        <v>10.86</v>
      </c>
      <c r="R61" s="5">
        <v>11.04</v>
      </c>
      <c r="S61" s="5">
        <v>14.6</v>
      </c>
      <c r="T61" s="5">
        <v>10</v>
      </c>
      <c r="U61" s="5">
        <v>12.3308</v>
      </c>
      <c r="V61" s="5">
        <v>12.650230000000001</v>
      </c>
      <c r="W61" s="3">
        <v>2011845</v>
      </c>
      <c r="X61" s="5">
        <v>10.86</v>
      </c>
      <c r="Y61" s="3">
        <v>150000000</v>
      </c>
      <c r="Z61" t="b">
        <v>0</v>
      </c>
      <c r="AA61" s="5">
        <v>0.65287192293970742</v>
      </c>
      <c r="AB61" s="5">
        <v>0.27360053823056701</v>
      </c>
      <c r="AC61" s="5">
        <v>1.4469275411719849</v>
      </c>
      <c r="AD61" s="5">
        <v>19.946953457108599</v>
      </c>
      <c r="AE61" t="b">
        <v>0</v>
      </c>
      <c r="AF61" t="b">
        <v>1</v>
      </c>
      <c r="AG61" s="3">
        <f>Y61*X61</f>
        <v>1629000000</v>
      </c>
      <c r="AH61" s="7" t="b">
        <f t="shared" si="0"/>
        <v>1</v>
      </c>
      <c r="AI61" s="17">
        <f t="shared" si="1"/>
        <v>1.7287472283181499E-4</v>
      </c>
      <c r="AJ61" s="2">
        <f t="shared" si="2"/>
        <v>2.9564742716813941E-3</v>
      </c>
      <c r="AK61" s="2">
        <f t="shared" si="3"/>
        <v>0.12528691759531246</v>
      </c>
      <c r="AL61" s="5">
        <f t="shared" si="4"/>
        <v>2.6479117382381283E-4</v>
      </c>
      <c r="AM61" s="5">
        <f t="shared" si="5"/>
        <v>4.5284138707775675E-3</v>
      </c>
      <c r="AN61" s="5">
        <f t="shared" si="6"/>
        <v>0.45791911962443371</v>
      </c>
    </row>
    <row r="62" spans="1:40">
      <c r="A62" s="9" t="s">
        <v>144</v>
      </c>
      <c r="B62" s="9" t="s">
        <v>145</v>
      </c>
      <c r="C62" s="9" t="s">
        <v>819</v>
      </c>
      <c r="D62" s="9" t="s">
        <v>821</v>
      </c>
      <c r="E62" s="11">
        <v>0.60199999999999998</v>
      </c>
      <c r="F62" s="12">
        <v>102372</v>
      </c>
      <c r="G62" s="13">
        <v>2.5640999999999997E-2</v>
      </c>
      <c r="H62" s="14">
        <v>0</v>
      </c>
      <c r="I62" s="2">
        <v>-5.7239100000000001E-2</v>
      </c>
      <c r="J62" s="2">
        <v>3.5120100000000001E-2</v>
      </c>
      <c r="K62" s="2">
        <v>0</v>
      </c>
      <c r="L62" s="2">
        <v>-5.3285967999999991E-3</v>
      </c>
      <c r="M62" s="2">
        <v>-0.14241960000000001</v>
      </c>
      <c r="N62" s="2">
        <v>-0.2884371</v>
      </c>
      <c r="O62" s="2">
        <v>0.51515160000000004</v>
      </c>
      <c r="P62" s="2">
        <v>-0.58171499999999998</v>
      </c>
      <c r="Q62" s="5">
        <v>27</v>
      </c>
      <c r="R62" s="5">
        <v>28</v>
      </c>
      <c r="S62" s="5">
        <v>34.15</v>
      </c>
      <c r="T62" s="5">
        <v>23.54</v>
      </c>
      <c r="U62" s="5">
        <v>29.623999999999999</v>
      </c>
      <c r="V62" s="5">
        <v>27.622299999999999</v>
      </c>
      <c r="W62" s="3">
        <v>102372</v>
      </c>
      <c r="X62" s="5">
        <v>27.3</v>
      </c>
      <c r="Y62" s="3">
        <v>23520000</v>
      </c>
      <c r="Z62" t="b">
        <v>0</v>
      </c>
      <c r="AA62" s="5">
        <v>-8.0068085106382973</v>
      </c>
      <c r="AB62" s="5">
        <v>3.2882786169017599</v>
      </c>
      <c r="AC62" s="5">
        <v>1.7159965292344252</v>
      </c>
      <c r="AD62" s="5">
        <v>-9.2748398000140835</v>
      </c>
      <c r="AE62" t="b">
        <v>0</v>
      </c>
      <c r="AF62" t="b">
        <v>1</v>
      </c>
      <c r="AG62" s="3">
        <f>Y62*X62</f>
        <v>642096000</v>
      </c>
      <c r="AH62" s="7" t="b">
        <f t="shared" si="0"/>
        <v>1</v>
      </c>
      <c r="AI62" s="17">
        <f t="shared" si="1"/>
        <v>6.8141294064712763E-5</v>
      </c>
      <c r="AJ62" s="2">
        <f t="shared" si="2"/>
        <v>1.1653408864024165E-3</v>
      </c>
      <c r="AK62" s="2">
        <f t="shared" si="3"/>
        <v>2.5989871055407255E-3</v>
      </c>
      <c r="AL62" s="5">
        <f t="shared" si="4"/>
        <v>-8.5104188484308565E-6</v>
      </c>
      <c r="AM62" s="5">
        <f t="shared" si="5"/>
        <v>-1.4554374378431543E-4</v>
      </c>
      <c r="AN62" s="5">
        <f t="shared" si="6"/>
        <v>7.9037922522195222E-4</v>
      </c>
    </row>
    <row r="63" spans="1:40">
      <c r="A63" s="9" t="s">
        <v>146</v>
      </c>
      <c r="B63" s="9" t="s">
        <v>147</v>
      </c>
      <c r="C63" s="9" t="s">
        <v>819</v>
      </c>
      <c r="D63" s="9" t="s">
        <v>830</v>
      </c>
      <c r="E63" s="11">
        <v>0.96099999999999997</v>
      </c>
      <c r="F63" s="12">
        <v>144864</v>
      </c>
      <c r="G63" s="13">
        <v>3.9012000000000001E-3</v>
      </c>
      <c r="H63" s="14">
        <v>-1.2787700000000001E-2</v>
      </c>
      <c r="I63" s="2">
        <v>-0.1044084</v>
      </c>
      <c r="J63" s="2">
        <v>-0.13549829999999999</v>
      </c>
      <c r="K63" s="2">
        <v>-8.0952400000000008E-2</v>
      </c>
      <c r="L63" s="2">
        <v>-0.15164839999999999</v>
      </c>
      <c r="M63" s="2">
        <v>-0.23184080000000001</v>
      </c>
      <c r="N63" s="2">
        <v>-0.41068700000000002</v>
      </c>
      <c r="O63" s="2">
        <v>0.40808830000000001</v>
      </c>
      <c r="P63" s="2">
        <v>-0.54941180000000001</v>
      </c>
      <c r="Q63" s="5">
        <v>15.34</v>
      </c>
      <c r="R63" s="5">
        <v>15.54</v>
      </c>
      <c r="S63" s="5">
        <v>20.440000000000001</v>
      </c>
      <c r="T63" s="5">
        <v>14.52</v>
      </c>
      <c r="U63" s="5">
        <v>17.176400000000001</v>
      </c>
      <c r="V63" s="5">
        <v>17.123100000000001</v>
      </c>
      <c r="W63" s="3">
        <v>144864</v>
      </c>
      <c r="X63" s="5">
        <v>15.38</v>
      </c>
      <c r="Y63" s="3">
        <v>35400000</v>
      </c>
      <c r="Z63" t="b">
        <v>0</v>
      </c>
      <c r="AA63" s="5">
        <v>-13.27893214079686</v>
      </c>
      <c r="AB63" s="5">
        <v>2.1340466655683894</v>
      </c>
      <c r="AC63" s="5">
        <v>2.2632794747993761</v>
      </c>
      <c r="AD63" s="5">
        <v>-16.45257711167233</v>
      </c>
      <c r="AE63" t="b">
        <v>0</v>
      </c>
      <c r="AF63" t="b">
        <v>1</v>
      </c>
      <c r="AG63" s="3">
        <f>Y63*X63</f>
        <v>544452000</v>
      </c>
      <c r="AH63" s="7" t="b">
        <f t="shared" si="0"/>
        <v>1</v>
      </c>
      <c r="AI63" s="17">
        <f t="shared" si="1"/>
        <v>5.777899852377369E-5</v>
      </c>
      <c r="AJ63" s="2">
        <f t="shared" si="2"/>
        <v>9.8812666062951418E-4</v>
      </c>
      <c r="AK63" s="2">
        <f t="shared" si="3"/>
        <v>4.1873979655373268E-2</v>
      </c>
      <c r="AL63" s="5">
        <f t="shared" si="4"/>
        <v>-4.351178085040384E-6</v>
      </c>
      <c r="AM63" s="5">
        <f t="shared" si="5"/>
        <v>-7.4413111698469559E-5</v>
      </c>
      <c r="AN63" s="5">
        <f t="shared" si="6"/>
        <v>1.9621866911809262E-2</v>
      </c>
    </row>
    <row r="64" spans="1:40">
      <c r="A64" s="9" t="s">
        <v>148</v>
      </c>
      <c r="B64" s="9" t="s">
        <v>149</v>
      </c>
      <c r="C64" s="9" t="s">
        <v>850</v>
      </c>
      <c r="D64" s="9" t="s">
        <v>853</v>
      </c>
      <c r="E64" s="11">
        <v>0.16800000000000001</v>
      </c>
      <c r="F64" s="12">
        <v>8971097</v>
      </c>
      <c r="G64" s="13">
        <v>2.5948100000000002E-2</v>
      </c>
      <c r="H64" s="14">
        <v>-1.15385E-2</v>
      </c>
      <c r="I64" s="2">
        <v>-5.5147099999999998E-2</v>
      </c>
      <c r="J64" s="2">
        <v>-9.6660800000000005E-2</v>
      </c>
      <c r="K64" s="2">
        <v>-6.3752299999999998E-2</v>
      </c>
      <c r="L64" s="2">
        <v>-8.3779000000000006E-2</v>
      </c>
      <c r="M64" s="2">
        <v>-0.1762821</v>
      </c>
      <c r="N64" s="2">
        <v>-0.27869769999999999</v>
      </c>
      <c r="O64" s="2">
        <v>7.5763899999999995E-2</v>
      </c>
      <c r="P64" s="2">
        <v>-0.1168385</v>
      </c>
      <c r="Q64" s="5">
        <v>25.1</v>
      </c>
      <c r="R64" s="5">
        <v>25.7</v>
      </c>
      <c r="S64" s="5">
        <v>31.3</v>
      </c>
      <c r="T64" s="5">
        <v>25</v>
      </c>
      <c r="U64" s="5">
        <v>27.321999999999999</v>
      </c>
      <c r="V64" s="5">
        <v>27.638500000000001</v>
      </c>
      <c r="W64" s="3">
        <v>8971097</v>
      </c>
      <c r="X64" s="5">
        <v>25.05</v>
      </c>
      <c r="Y64" s="3">
        <v>241854700000</v>
      </c>
      <c r="Z64" t="b">
        <v>0</v>
      </c>
      <c r="AA64" s="5">
        <v>15.923565783427392</v>
      </c>
      <c r="AB64" s="5">
        <v>4.3012100637142723</v>
      </c>
      <c r="AC64" s="5">
        <v>3.4499392176387071</v>
      </c>
      <c r="AD64" s="5">
        <v>19.424076994231211</v>
      </c>
      <c r="AE64" t="b">
        <v>0</v>
      </c>
      <c r="AF64" t="b">
        <v>1</v>
      </c>
      <c r="AG64" s="3">
        <f>Y64*X64</f>
        <v>6058460235000</v>
      </c>
      <c r="AH64" s="7" t="b">
        <f t="shared" si="0"/>
        <v>1</v>
      </c>
      <c r="AI64" s="17">
        <f t="shared" si="1"/>
        <v>0.6429432989031294</v>
      </c>
      <c r="AJ64" s="2">
        <f t="shared" si="2"/>
        <v>0.99014454316419365</v>
      </c>
      <c r="AK64" s="2">
        <f t="shared" si="3"/>
        <v>1</v>
      </c>
      <c r="AL64" s="5">
        <f t="shared" si="4"/>
        <v>4.0376841949073927E-2</v>
      </c>
      <c r="AM64" s="5">
        <f t="shared" si="5"/>
        <v>6.2181081588817015E-2</v>
      </c>
      <c r="AN64" s="5">
        <f t="shared" si="6"/>
        <v>0.23249271372169597</v>
      </c>
    </row>
    <row r="65" spans="1:40">
      <c r="A65" s="9" t="s">
        <v>150</v>
      </c>
      <c r="B65" s="9" t="s">
        <v>151</v>
      </c>
      <c r="C65" s="9" t="s">
        <v>850</v>
      </c>
      <c r="D65" s="9" t="s">
        <v>854</v>
      </c>
      <c r="E65" s="11">
        <v>0.61599999999999999</v>
      </c>
      <c r="F65" s="12">
        <v>184983</v>
      </c>
      <c r="G65" s="13">
        <v>-3.8760000000000001E-3</v>
      </c>
      <c r="H65" s="14">
        <v>-1.15385E-2</v>
      </c>
      <c r="I65" s="2">
        <v>-2.6515200000000003E-2</v>
      </c>
      <c r="J65" s="2">
        <v>-7.2202200000000008E-2</v>
      </c>
      <c r="K65" s="2">
        <v>-0.2055641</v>
      </c>
      <c r="L65" s="2">
        <v>-0.10139860000000001</v>
      </c>
      <c r="M65" s="2">
        <v>-0.40093240000000002</v>
      </c>
      <c r="N65" s="2">
        <v>8.2105300000000006E-2</v>
      </c>
      <c r="O65" s="2">
        <v>8.2105300000000006E-2</v>
      </c>
      <c r="P65" s="2">
        <v>8.2105300000000006E-2</v>
      </c>
      <c r="Q65" s="5">
        <v>102.4</v>
      </c>
      <c r="R65" s="5">
        <v>103.8</v>
      </c>
      <c r="S65" s="5">
        <v>177.2</v>
      </c>
      <c r="T65" s="5">
        <v>98.9</v>
      </c>
      <c r="U65" s="5">
        <v>108.208</v>
      </c>
      <c r="V65" s="5">
        <v>119.84099999999999</v>
      </c>
      <c r="W65" s="3">
        <v>184983</v>
      </c>
      <c r="X65" s="5">
        <v>103.2</v>
      </c>
      <c r="Y65" s="3">
        <v>168255050</v>
      </c>
      <c r="Z65" t="b">
        <v>0</v>
      </c>
      <c r="AA65" s="5">
        <v>17.794357775701936</v>
      </c>
      <c r="AB65" s="5">
        <v>3.9333201287379831</v>
      </c>
      <c r="AC65" s="5">
        <v>1.7234825397021518</v>
      </c>
      <c r="AD65" s="5">
        <v>10.888388656739719</v>
      </c>
      <c r="AE65" t="b">
        <v>0</v>
      </c>
      <c r="AF65" t="b">
        <v>1</v>
      </c>
      <c r="AG65" s="3">
        <f>Y65*X65</f>
        <v>17363921160</v>
      </c>
      <c r="AH65" s="7" t="b">
        <f t="shared" si="0"/>
        <v>1</v>
      </c>
      <c r="AI65" s="17">
        <f t="shared" si="1"/>
        <v>1.8427151981635897E-3</v>
      </c>
      <c r="AJ65" s="2">
        <f t="shared" si="2"/>
        <v>2.8378154048422626E-3</v>
      </c>
      <c r="AK65" s="2">
        <f t="shared" si="3"/>
        <v>1</v>
      </c>
      <c r="AL65" s="5">
        <f t="shared" si="4"/>
        <v>1.0355615085360392E-4</v>
      </c>
      <c r="AM65" s="5">
        <f t="shared" si="5"/>
        <v>1.5947838301404047E-4</v>
      </c>
      <c r="AN65" s="5">
        <f t="shared" si="6"/>
        <v>0.25423814163858888</v>
      </c>
    </row>
    <row r="66" spans="1:40">
      <c r="A66" s="9" t="s">
        <v>152</v>
      </c>
      <c r="B66" s="9" t="s">
        <v>153</v>
      </c>
      <c r="C66" s="9" t="s">
        <v>823</v>
      </c>
      <c r="D66" s="9" t="s">
        <v>824</v>
      </c>
      <c r="E66" s="11">
        <v>0.51900000000000002</v>
      </c>
      <c r="F66" s="12">
        <v>2244994</v>
      </c>
      <c r="G66" s="13">
        <v>2.3391799999999997E-2</v>
      </c>
      <c r="H66" s="14">
        <v>2.9411799999999998E-2</v>
      </c>
      <c r="I66" s="2">
        <v>-7.9915899999999998E-2</v>
      </c>
      <c r="J66" s="2">
        <v>-3.9516999999999997E-2</v>
      </c>
      <c r="K66" s="2">
        <v>-0.26470589999999999</v>
      </c>
      <c r="L66" s="2">
        <v>-6.7164200000000007E-2</v>
      </c>
      <c r="M66" s="2">
        <v>0.2553802</v>
      </c>
      <c r="N66" s="2">
        <v>1.5436046999999999</v>
      </c>
      <c r="O66" s="2">
        <v>3.0697673999999999</v>
      </c>
      <c r="P66" s="2">
        <v>0.59380690000000003</v>
      </c>
      <c r="Q66" s="5">
        <v>8.5399999999999991</v>
      </c>
      <c r="R66" s="5">
        <v>8.9499999999999993</v>
      </c>
      <c r="S66" s="5">
        <v>12.24</v>
      </c>
      <c r="T66" s="5">
        <v>6.39</v>
      </c>
      <c r="U66" s="5">
        <v>9.5521999999999991</v>
      </c>
      <c r="V66" s="5">
        <v>10.491899999999999</v>
      </c>
      <c r="W66" s="3">
        <v>2244994</v>
      </c>
      <c r="X66" s="5">
        <v>8.5500000000000007</v>
      </c>
      <c r="Y66" s="3">
        <v>843200000</v>
      </c>
      <c r="Z66" t="b">
        <v>0</v>
      </c>
      <c r="AA66" s="5">
        <v>25.322523104035543</v>
      </c>
      <c r="AB66" s="5">
        <v>3.52705611608283</v>
      </c>
      <c r="AC66" s="5">
        <v>1.1572825036704271</v>
      </c>
      <c r="AD66" s="5">
        <v>40.244368079419623</v>
      </c>
      <c r="AE66" t="b">
        <v>0</v>
      </c>
      <c r="AF66" t="b">
        <v>1</v>
      </c>
      <c r="AG66" s="3">
        <f>Y66*X66</f>
        <v>7209360000.000001</v>
      </c>
      <c r="AH66" s="7" t="b">
        <f t="shared" si="0"/>
        <v>1</v>
      </c>
      <c r="AI66" s="17">
        <f t="shared" si="1"/>
        <v>7.6508048606186243E-4</v>
      </c>
      <c r="AJ66" s="2">
        <f t="shared" si="2"/>
        <v>3.2825270700411108E-2</v>
      </c>
      <c r="AK66" s="2">
        <f t="shared" si="3"/>
        <v>0.12421452170719857</v>
      </c>
      <c r="AL66" s="5">
        <f t="shared" si="4"/>
        <v>3.0213438168013154E-5</v>
      </c>
      <c r="AM66" s="5">
        <f t="shared" si="5"/>
        <v>1.2962875210164142E-3</v>
      </c>
      <c r="AN66" s="5">
        <f t="shared" si="6"/>
        <v>3.5217619912765091E-2</v>
      </c>
    </row>
    <row r="67" spans="1:40">
      <c r="A67" s="9" t="s">
        <v>154</v>
      </c>
      <c r="B67" s="9" t="s">
        <v>155</v>
      </c>
      <c r="C67" s="9" t="s">
        <v>823</v>
      </c>
      <c r="D67" s="9" t="s">
        <v>828</v>
      </c>
      <c r="E67" s="11">
        <v>0.85799999999999998</v>
      </c>
      <c r="F67" s="12">
        <v>341007</v>
      </c>
      <c r="G67" s="13">
        <v>-3.3223000000000003E-3</v>
      </c>
      <c r="H67" s="14">
        <v>-2.7552699999999999E-2</v>
      </c>
      <c r="I67" s="2">
        <v>-0.17920660000000002</v>
      </c>
      <c r="J67" s="2">
        <v>-7.6923099999999994E-2</v>
      </c>
      <c r="K67" s="2">
        <v>0.1214953</v>
      </c>
      <c r="L67" s="2">
        <v>-7.5500800000000007E-2</v>
      </c>
      <c r="M67" s="2">
        <v>-4.1533499999999994E-2</v>
      </c>
      <c r="N67" s="2">
        <v>0.13207549999999998</v>
      </c>
      <c r="O67" s="2">
        <v>1.3961661000000001</v>
      </c>
      <c r="P67" s="2">
        <v>-0.52</v>
      </c>
      <c r="Q67" s="5">
        <v>29.45</v>
      </c>
      <c r="R67" s="5">
        <v>30.3</v>
      </c>
      <c r="S67" s="5">
        <v>37.9</v>
      </c>
      <c r="T67" s="5">
        <v>19.72</v>
      </c>
      <c r="U67" s="5">
        <v>33.985999999999997</v>
      </c>
      <c r="V67" s="5">
        <v>28.662199999999999</v>
      </c>
      <c r="W67" s="3">
        <v>341007</v>
      </c>
      <c r="X67" s="5">
        <v>30.1</v>
      </c>
      <c r="Y67" s="3">
        <v>60000000</v>
      </c>
      <c r="Z67" t="b">
        <v>0</v>
      </c>
      <c r="AA67" s="5">
        <v>-36.589541398630423</v>
      </c>
      <c r="AB67" s="5">
        <v>3.936027965721455</v>
      </c>
      <c r="AC67" s="5">
        <v>0.32286902853731719</v>
      </c>
      <c r="AD67" s="5">
        <v>5.3400420083304656</v>
      </c>
      <c r="AE67" t="b">
        <v>0</v>
      </c>
      <c r="AF67" t="b">
        <v>1</v>
      </c>
      <c r="AG67" s="3">
        <f>Y67*X67</f>
        <v>1806000000</v>
      </c>
      <c r="AH67" s="7" t="b">
        <f t="shared" ref="AH67:AH130" si="7">AND(AF67=TRUE,AE67=FALSE,Z67=FALSE)</f>
        <v>1</v>
      </c>
      <c r="AI67" s="17">
        <f t="shared" ref="AI67:AI130" si="8">IF(AH67=TRUE,AG67/SUMIFS($AG$2:$AG$383,$AH$2:$AH$383,TRUE))</f>
        <v>1.9165853249494038E-4</v>
      </c>
      <c r="AJ67" s="2">
        <f t="shared" ref="AJ67:AJ130" si="9">IF(AH67=TRUE,AG67/SUMIFS($AG$2:$AG$383,$AH$2:$AH$383,TRUE,$C$2:$C$383,C67))</f>
        <v>8.2229821905054606E-3</v>
      </c>
      <c r="AK67" s="2">
        <f t="shared" ref="AK67:AK130" si="10">IF(AH67=TRUE,AG67/SUMIFS($AG$2:$AG$383,$AH$2:$AH$383,TRUE,$D$2:$D$383,D67))</f>
        <v>0.16516989621358794</v>
      </c>
      <c r="AL67" s="5">
        <f t="shared" ref="AL67:AL130" si="11">IFERROR(AI67/AA67,0)</f>
        <v>-5.2380687258931952E-6</v>
      </c>
      <c r="AM67" s="5">
        <f t="shared" ref="AM67:AM130" si="12">IFERROR(AJ67/AA67,0)</f>
        <v>-2.2473586375185489E-4</v>
      </c>
      <c r="AN67" s="5">
        <f t="shared" ref="AN67:AN130" si="13">IFERROR(AK67/AB67,0)</f>
        <v>4.1963598239656584E-2</v>
      </c>
    </row>
    <row r="68" spans="1:40">
      <c r="A68" s="9" t="s">
        <v>156</v>
      </c>
      <c r="B68" s="9" t="s">
        <v>157</v>
      </c>
      <c r="C68" s="9" t="s">
        <v>819</v>
      </c>
      <c r="D68" s="9" t="s">
        <v>855</v>
      </c>
      <c r="E68" s="11">
        <v>0.66900000000000004</v>
      </c>
      <c r="F68" s="12">
        <v>1144584</v>
      </c>
      <c r="G68" s="13">
        <v>1.7218500000000001E-2</v>
      </c>
      <c r="H68" s="14">
        <v>3.0872500000000001E-2</v>
      </c>
      <c r="I68" s="2">
        <v>-0.14666670000000001</v>
      </c>
      <c r="J68" s="2">
        <v>-9.5406400000000002E-2</v>
      </c>
      <c r="K68" s="2">
        <v>-0.19327730000000001</v>
      </c>
      <c r="L68" s="2">
        <v>-8.3532200000000001E-2</v>
      </c>
      <c r="M68" s="2">
        <v>-0.30181819999999998</v>
      </c>
      <c r="N68" s="2">
        <v>-0.57392509999999997</v>
      </c>
      <c r="O68" s="2">
        <v>7.2625700000000001E-2</v>
      </c>
      <c r="P68" s="2">
        <v>-0.36816130000000002</v>
      </c>
      <c r="Q68" s="5">
        <v>15.02</v>
      </c>
      <c r="R68" s="5">
        <v>15.52</v>
      </c>
      <c r="S68" s="5">
        <v>24.66</v>
      </c>
      <c r="T68" s="5">
        <v>14.6</v>
      </c>
      <c r="U68" s="5">
        <v>17.152000000000001</v>
      </c>
      <c r="V68" s="5">
        <v>18.3889</v>
      </c>
      <c r="W68" s="3">
        <v>1153380</v>
      </c>
      <c r="X68" s="5">
        <v>15.1</v>
      </c>
      <c r="Y68" s="3">
        <v>754800000</v>
      </c>
      <c r="Z68" t="b">
        <v>0</v>
      </c>
      <c r="AA68" s="5">
        <v>57.610590182018754</v>
      </c>
      <c r="AB68" s="5">
        <v>1.178881281104095</v>
      </c>
      <c r="AC68" s="5">
        <v>0</v>
      </c>
      <c r="AD68" s="5">
        <v>14.878937993131451</v>
      </c>
      <c r="AE68" t="b">
        <v>0</v>
      </c>
      <c r="AF68" t="b">
        <v>1</v>
      </c>
      <c r="AG68" s="3">
        <f>Y68*X68</f>
        <v>11397480000</v>
      </c>
      <c r="AH68" s="7" t="b">
        <f t="shared" si="7"/>
        <v>1</v>
      </c>
      <c r="AI68" s="17">
        <f t="shared" si="8"/>
        <v>1.2095372596569397E-3</v>
      </c>
      <c r="AJ68" s="2">
        <f t="shared" si="9"/>
        <v>2.0685301646410838E-2</v>
      </c>
      <c r="AK68" s="2">
        <f t="shared" si="10"/>
        <v>0.89331184730708824</v>
      </c>
      <c r="AL68" s="5">
        <f t="shared" si="11"/>
        <v>2.0995050664043654E-5</v>
      </c>
      <c r="AM68" s="5">
        <f t="shared" si="12"/>
        <v>3.5905380557734807E-4</v>
      </c>
      <c r="AN68" s="5">
        <f t="shared" si="13"/>
        <v>0.75776234776622009</v>
      </c>
    </row>
    <row r="69" spans="1:40">
      <c r="A69" s="9" t="s">
        <v>158</v>
      </c>
      <c r="B69" s="9" t="s">
        <v>159</v>
      </c>
      <c r="C69" s="9" t="s">
        <v>839</v>
      </c>
      <c r="D69" s="9" t="s">
        <v>856</v>
      </c>
      <c r="E69" s="11">
        <v>0.23200000000000001</v>
      </c>
      <c r="F69" s="12">
        <v>25755</v>
      </c>
      <c r="G69" s="13">
        <v>-4.4472699999999997E-2</v>
      </c>
      <c r="H69" s="14">
        <v>-1.3280212E-3</v>
      </c>
      <c r="I69" s="2">
        <v>-6.5257899999999994E-2</v>
      </c>
      <c r="J69" s="2">
        <v>-9.1787400000000005E-2</v>
      </c>
      <c r="K69" s="2">
        <v>-0.22153210000000001</v>
      </c>
      <c r="L69" s="2">
        <v>-9.83213E-2</v>
      </c>
      <c r="M69" s="2">
        <v>-0.2338258</v>
      </c>
      <c r="N69" s="2">
        <v>0.67857140000000005</v>
      </c>
      <c r="O69" s="2">
        <v>1.3685039000000001</v>
      </c>
      <c r="P69" s="2">
        <v>1.4015968000000001</v>
      </c>
      <c r="Q69" s="5">
        <v>299.39999999999998</v>
      </c>
      <c r="R69" s="5">
        <v>304</v>
      </c>
      <c r="S69" s="5">
        <v>405</v>
      </c>
      <c r="T69" s="5">
        <v>294</v>
      </c>
      <c r="U69" s="5">
        <v>322.11200000000002</v>
      </c>
      <c r="V69" s="5">
        <v>345.47500000000002</v>
      </c>
      <c r="W69" s="3">
        <v>25755</v>
      </c>
      <c r="X69" s="5">
        <v>314.8</v>
      </c>
      <c r="Y69" s="3">
        <v>32000000</v>
      </c>
      <c r="Z69" t="b">
        <v>0</v>
      </c>
      <c r="AA69" s="5">
        <v>43.936862669916657</v>
      </c>
      <c r="AB69" s="5">
        <v>5.0620263356211401</v>
      </c>
      <c r="AC69" s="5">
        <v>6.7206238025816756</v>
      </c>
      <c r="AD69" s="5">
        <v>27.458878435355128</v>
      </c>
      <c r="AE69" t="b">
        <v>0</v>
      </c>
      <c r="AF69" t="b">
        <v>1</v>
      </c>
      <c r="AG69" s="3">
        <f>Y69*X69</f>
        <v>10073600000</v>
      </c>
      <c r="AH69" s="7" t="b">
        <f t="shared" si="7"/>
        <v>1</v>
      </c>
      <c r="AI69" s="17">
        <f t="shared" si="8"/>
        <v>1.0690428532342366E-3</v>
      </c>
      <c r="AJ69" s="2">
        <f t="shared" si="9"/>
        <v>7.0402249277798951E-2</v>
      </c>
      <c r="AK69" s="2">
        <f t="shared" si="10"/>
        <v>0.64515220022671527</v>
      </c>
      <c r="AL69" s="5">
        <f t="shared" si="11"/>
        <v>2.4331342482634854E-5</v>
      </c>
      <c r="AM69" s="5">
        <f t="shared" si="12"/>
        <v>1.6023503955370716E-3</v>
      </c>
      <c r="AN69" s="5">
        <f t="shared" si="13"/>
        <v>0.12744939624016224</v>
      </c>
    </row>
    <row r="70" spans="1:40">
      <c r="A70" s="9" t="s">
        <v>160</v>
      </c>
      <c r="B70" s="9" t="s">
        <v>161</v>
      </c>
      <c r="C70" s="9" t="s">
        <v>839</v>
      </c>
      <c r="D70" s="9" t="s">
        <v>840</v>
      </c>
      <c r="E70" s="11">
        <v>0.26800000000000002</v>
      </c>
      <c r="F70" s="12">
        <v>1086817</v>
      </c>
      <c r="G70" s="13">
        <v>0</v>
      </c>
      <c r="H70" s="14">
        <v>-7.2202166E-3</v>
      </c>
      <c r="I70" s="2">
        <v>-4.5138900000000003E-2</v>
      </c>
      <c r="J70" s="2">
        <v>-4.8442899999999997E-2</v>
      </c>
      <c r="K70" s="2">
        <v>-1.7857100000000001E-2</v>
      </c>
      <c r="L70" s="2">
        <v>-3.1690099999999999E-2</v>
      </c>
      <c r="M70" s="2">
        <v>-4.8442899999999997E-2</v>
      </c>
      <c r="N70" s="2">
        <v>0.1258956</v>
      </c>
      <c r="O70" s="2">
        <v>0.30023640000000001</v>
      </c>
      <c r="P70" s="2">
        <v>6.9830799999999998E-2</v>
      </c>
      <c r="Q70" s="5">
        <v>54.6</v>
      </c>
      <c r="R70" s="5">
        <v>55.3</v>
      </c>
      <c r="S70" s="5">
        <v>61.5</v>
      </c>
      <c r="T70" s="5">
        <v>51.6</v>
      </c>
      <c r="U70" s="5">
        <v>56.676000000000002</v>
      </c>
      <c r="V70" s="5">
        <v>56.662999999999997</v>
      </c>
      <c r="W70" s="3">
        <v>1086817</v>
      </c>
      <c r="X70" s="5">
        <v>55</v>
      </c>
      <c r="Y70" s="3">
        <v>1000000000</v>
      </c>
      <c r="Z70" t="b">
        <v>0</v>
      </c>
      <c r="AA70" s="5">
        <v>23.496610609139253</v>
      </c>
      <c r="AB70" s="5">
        <v>2.8923832467232788</v>
      </c>
      <c r="AC70" s="5">
        <v>2.6216053071205847</v>
      </c>
      <c r="AD70" s="5">
        <v>52.570154871676252</v>
      </c>
      <c r="AE70" t="b">
        <v>0</v>
      </c>
      <c r="AF70" t="b">
        <v>1</v>
      </c>
      <c r="AG70" s="3">
        <f>Y70*X70</f>
        <v>55000000000</v>
      </c>
      <c r="AH70" s="7" t="b">
        <f t="shared" si="7"/>
        <v>1</v>
      </c>
      <c r="AI70" s="17">
        <f t="shared" si="8"/>
        <v>5.8367770139655158E-3</v>
      </c>
      <c r="AJ70" s="2">
        <f t="shared" si="9"/>
        <v>0.38438330986727109</v>
      </c>
      <c r="AK70" s="2">
        <f t="shared" si="10"/>
        <v>0.6784658221255272</v>
      </c>
      <c r="AL70" s="5">
        <f t="shared" si="11"/>
        <v>2.4840931788243706E-4</v>
      </c>
      <c r="AM70" s="5">
        <f t="shared" si="12"/>
        <v>1.6359096052677536E-2</v>
      </c>
      <c r="AN70" s="5">
        <f t="shared" si="13"/>
        <v>0.23456982158023046</v>
      </c>
    </row>
    <row r="71" spans="1:40">
      <c r="A71" s="9" t="s">
        <v>162</v>
      </c>
      <c r="B71" s="9" t="s">
        <v>163</v>
      </c>
      <c r="C71" s="9" t="s">
        <v>839</v>
      </c>
      <c r="D71" s="9" t="s">
        <v>857</v>
      </c>
      <c r="E71" s="11">
        <v>0.42599999999999999</v>
      </c>
      <c r="F71" s="12">
        <v>176605</v>
      </c>
      <c r="G71" s="13">
        <v>3.3556999999999997E-3</v>
      </c>
      <c r="H71" s="14">
        <v>-4.3200000000000002E-2</v>
      </c>
      <c r="I71" s="2">
        <v>-2.12766E-2</v>
      </c>
      <c r="J71" s="2">
        <v>-2.44698E-2</v>
      </c>
      <c r="K71" s="2">
        <v>-0.1671309</v>
      </c>
      <c r="L71" s="2">
        <v>3.3557047E-3</v>
      </c>
      <c r="M71" s="2">
        <v>-0.18639459999999999</v>
      </c>
      <c r="N71" s="2">
        <v>0.5062972</v>
      </c>
      <c r="O71" s="2">
        <v>0.37313429999999997</v>
      </c>
      <c r="P71" s="2">
        <v>0.37313429999999997</v>
      </c>
      <c r="Q71" s="5">
        <v>118.8</v>
      </c>
      <c r="R71" s="5">
        <v>121</v>
      </c>
      <c r="S71" s="5">
        <v>152.80000000000001</v>
      </c>
      <c r="T71" s="5">
        <v>111.6</v>
      </c>
      <c r="U71" s="5">
        <v>122.616</v>
      </c>
      <c r="V71" s="5">
        <v>129.35400000000001</v>
      </c>
      <c r="W71" s="3">
        <v>177625</v>
      </c>
      <c r="X71" s="5">
        <v>119.2</v>
      </c>
      <c r="Y71" s="3">
        <v>20000000</v>
      </c>
      <c r="Z71" t="b">
        <v>0</v>
      </c>
      <c r="AA71" s="5">
        <v>24.972855523523211</v>
      </c>
      <c r="AB71" s="5">
        <v>3.6681148878661634</v>
      </c>
      <c r="AC71" s="5">
        <v>0.97440813139414284</v>
      </c>
      <c r="AD71" s="5">
        <v>-21.255115078543025</v>
      </c>
      <c r="AE71" t="b">
        <v>0</v>
      </c>
      <c r="AF71" t="b">
        <v>1</v>
      </c>
      <c r="AG71" s="3">
        <f>Y71*X71</f>
        <v>2384000000</v>
      </c>
      <c r="AH71" s="7" t="b">
        <f t="shared" si="7"/>
        <v>1</v>
      </c>
      <c r="AI71" s="17">
        <f t="shared" si="8"/>
        <v>2.5299775275079619E-4</v>
      </c>
      <c r="AJ71" s="2">
        <f t="shared" si="9"/>
        <v>1.6661269285883171E-2</v>
      </c>
      <c r="AK71" s="2">
        <f t="shared" si="10"/>
        <v>0.20831885849318676</v>
      </c>
      <c r="AL71" s="5">
        <f t="shared" si="11"/>
        <v>1.0130910040002621E-5</v>
      </c>
      <c r="AM71" s="5">
        <f t="shared" si="12"/>
        <v>6.6717517627045363E-4</v>
      </c>
      <c r="AN71" s="5">
        <f t="shared" si="13"/>
        <v>5.6791803109081787E-2</v>
      </c>
    </row>
    <row r="72" spans="1:40">
      <c r="A72" s="9" t="s">
        <v>164</v>
      </c>
      <c r="B72" s="9" t="s">
        <v>165</v>
      </c>
      <c r="C72" s="9" t="s">
        <v>839</v>
      </c>
      <c r="D72" s="9" t="s">
        <v>858</v>
      </c>
      <c r="E72" s="11">
        <v>0.35299999999999998</v>
      </c>
      <c r="F72" s="12">
        <v>63695</v>
      </c>
      <c r="G72" s="13">
        <v>3.4602000000000001E-3</v>
      </c>
      <c r="H72" s="14">
        <v>-1.52801E-2</v>
      </c>
      <c r="I72" s="2">
        <v>-6.4516099999999993E-2</v>
      </c>
      <c r="J72" s="2">
        <v>-0.1007752</v>
      </c>
      <c r="K72" s="2">
        <v>-0.1212121</v>
      </c>
      <c r="L72" s="2">
        <v>-8.9481900000000003E-2</v>
      </c>
      <c r="M72" s="2">
        <v>-0.22769639999999999</v>
      </c>
      <c r="N72" s="2">
        <v>-0.33256619999999998</v>
      </c>
      <c r="O72" s="2">
        <v>-0.33256619999999998</v>
      </c>
      <c r="P72" s="2">
        <v>-0.33256619999999998</v>
      </c>
      <c r="Q72" s="5">
        <v>57.8</v>
      </c>
      <c r="R72" s="5">
        <v>58.4</v>
      </c>
      <c r="S72" s="5">
        <v>76.900000000000006</v>
      </c>
      <c r="T72" s="5">
        <v>54.9</v>
      </c>
      <c r="U72" s="5">
        <v>63.64</v>
      </c>
      <c r="V72" s="5">
        <v>63.859499999999997</v>
      </c>
      <c r="W72" s="3">
        <v>63695</v>
      </c>
      <c r="X72" s="5">
        <v>57.8</v>
      </c>
      <c r="Y72" s="3">
        <v>20000000</v>
      </c>
      <c r="Z72" t="b">
        <v>0</v>
      </c>
      <c r="AA72" s="5">
        <v>36.958952399768677</v>
      </c>
      <c r="AB72" s="5">
        <v>4.2624706709406261</v>
      </c>
      <c r="AC72" s="5">
        <v>5.0691952581733712</v>
      </c>
      <c r="AD72" s="5">
        <v>71.885322089312183</v>
      </c>
      <c r="AE72" t="b">
        <v>0</v>
      </c>
      <c r="AF72" t="b">
        <v>1</v>
      </c>
      <c r="AG72" s="3">
        <f>Y72*X72</f>
        <v>1156000000</v>
      </c>
      <c r="AH72" s="7" t="b">
        <f t="shared" si="7"/>
        <v>1</v>
      </c>
      <c r="AI72" s="17">
        <f t="shared" si="8"/>
        <v>1.2267844051171156E-4</v>
      </c>
      <c r="AJ72" s="2">
        <f t="shared" si="9"/>
        <v>8.0790382946648257E-3</v>
      </c>
      <c r="AK72" s="2">
        <f t="shared" si="10"/>
        <v>0.78289947089947087</v>
      </c>
      <c r="AL72" s="5">
        <f t="shared" si="11"/>
        <v>3.3193159585464711E-6</v>
      </c>
      <c r="AM72" s="5">
        <f t="shared" si="12"/>
        <v>2.1859489433784362E-4</v>
      </c>
      <c r="AN72" s="5">
        <f t="shared" si="13"/>
        <v>0.18367269392300675</v>
      </c>
    </row>
    <row r="73" spans="1:40">
      <c r="A73" s="9" t="s">
        <v>166</v>
      </c>
      <c r="B73" s="9" t="s">
        <v>167</v>
      </c>
      <c r="C73" s="9" t="s">
        <v>839</v>
      </c>
      <c r="D73" s="9" t="s">
        <v>840</v>
      </c>
      <c r="E73" s="11">
        <v>1.5489999999999999</v>
      </c>
      <c r="F73" s="12">
        <v>103546</v>
      </c>
      <c r="G73" s="13">
        <v>6.6334999999999996E-3</v>
      </c>
      <c r="H73" s="14">
        <v>-4.9180328000000004E-3</v>
      </c>
      <c r="I73" s="2">
        <v>-1.93861E-2</v>
      </c>
      <c r="J73" s="2">
        <v>1.6750400000000002E-2</v>
      </c>
      <c r="K73" s="2">
        <v>-0.1522346</v>
      </c>
      <c r="L73" s="2">
        <v>1.33556E-2</v>
      </c>
      <c r="M73" s="2">
        <v>-0.30944250000000001</v>
      </c>
      <c r="N73" s="2">
        <v>1.16667E-2</v>
      </c>
      <c r="O73" s="2">
        <v>1.16667E-2</v>
      </c>
      <c r="P73" s="2">
        <v>1.16667E-2</v>
      </c>
      <c r="Q73" s="5">
        <v>59.4</v>
      </c>
      <c r="R73" s="5">
        <v>60.8</v>
      </c>
      <c r="S73" s="5">
        <v>90</v>
      </c>
      <c r="T73" s="5">
        <v>58.9</v>
      </c>
      <c r="U73" s="5">
        <v>61.488</v>
      </c>
      <c r="V73" s="5">
        <v>65.745500000000007</v>
      </c>
      <c r="W73" s="3">
        <v>103546</v>
      </c>
      <c r="X73" s="5">
        <v>60.3</v>
      </c>
      <c r="Y73" s="3">
        <v>55200000</v>
      </c>
      <c r="Z73" t="b">
        <v>0</v>
      </c>
      <c r="AA73" s="5">
        <v>13.920367486695143</v>
      </c>
      <c r="AB73" s="5">
        <v>3.8425599053528767</v>
      </c>
      <c r="AC73" s="5">
        <v>3.2637391176271908</v>
      </c>
      <c r="AD73" s="5">
        <v>17.731426392505092</v>
      </c>
      <c r="AE73" t="b">
        <v>0</v>
      </c>
      <c r="AF73" t="b">
        <v>1</v>
      </c>
      <c r="AG73" s="3">
        <f>Y73*X73</f>
        <v>3328560000</v>
      </c>
      <c r="AH73" s="7" t="b">
        <f t="shared" si="7"/>
        <v>1</v>
      </c>
      <c r="AI73" s="17">
        <f t="shared" si="8"/>
        <v>3.5323749995645558E-4</v>
      </c>
      <c r="AJ73" s="2">
        <f t="shared" si="9"/>
        <v>2.3262598361669162E-2</v>
      </c>
      <c r="AK73" s="2">
        <f t="shared" si="10"/>
        <v>4.1060258125348088E-2</v>
      </c>
      <c r="AL73" s="5">
        <f t="shared" si="11"/>
        <v>2.5375587267654689E-5</v>
      </c>
      <c r="AM73" s="5">
        <f t="shared" si="12"/>
        <v>1.6711195580075863E-3</v>
      </c>
      <c r="AN73" s="5">
        <f t="shared" si="13"/>
        <v>1.0685652048820139E-2</v>
      </c>
    </row>
    <row r="74" spans="1:40">
      <c r="A74" s="9" t="s">
        <v>168</v>
      </c>
      <c r="B74" s="9" t="s">
        <v>169</v>
      </c>
      <c r="C74" s="9" t="s">
        <v>839</v>
      </c>
      <c r="D74" s="9" t="s">
        <v>840</v>
      </c>
      <c r="E74" s="11">
        <v>2.0299999999999998</v>
      </c>
      <c r="F74" s="12">
        <v>97340</v>
      </c>
      <c r="G74" s="13">
        <v>1.5443999999999999E-2</v>
      </c>
      <c r="H74" s="14">
        <v>2.2020700000000001E-2</v>
      </c>
      <c r="I74" s="2">
        <v>-2.8325099999999999E-2</v>
      </c>
      <c r="J74" s="2">
        <v>-3.07125E-2</v>
      </c>
      <c r="K74" s="2">
        <v>-0.18575849999999999</v>
      </c>
      <c r="L74" s="2">
        <v>-3.6630000000000003E-2</v>
      </c>
      <c r="M74" s="2">
        <v>-0.36778850000000002</v>
      </c>
      <c r="N74" s="2">
        <v>-0.36778850000000002</v>
      </c>
      <c r="O74" s="2">
        <v>-0.36778850000000002</v>
      </c>
      <c r="P74" s="2">
        <v>-0.36778850000000002</v>
      </c>
      <c r="Q74" s="5">
        <v>38.799999999999997</v>
      </c>
      <c r="R74" s="5">
        <v>39.5</v>
      </c>
      <c r="S74" s="5">
        <v>81.099999999999994</v>
      </c>
      <c r="T74" s="5">
        <v>36.799999999999997</v>
      </c>
      <c r="U74" s="5">
        <v>41.298999999999999</v>
      </c>
      <c r="V74" s="5">
        <v>44.792999999999999</v>
      </c>
      <c r="W74" s="3">
        <v>97340</v>
      </c>
      <c r="X74" s="5">
        <v>38.85</v>
      </c>
      <c r="Y74" s="3">
        <v>81013680</v>
      </c>
      <c r="Z74" t="b">
        <v>0</v>
      </c>
      <c r="AA74" s="5">
        <v>15.364715004019068</v>
      </c>
      <c r="AB74" s="5">
        <v>12.211318812618179</v>
      </c>
      <c r="AC74" s="5">
        <v>3.1951926767242962</v>
      </c>
      <c r="AD74" s="5">
        <v>18.93539215033508</v>
      </c>
      <c r="AE74" t="b">
        <v>0</v>
      </c>
      <c r="AF74" t="b">
        <v>1</v>
      </c>
      <c r="AG74" s="3">
        <f>Y74*X74</f>
        <v>3147381468</v>
      </c>
      <c r="AH74" s="7" t="b">
        <f t="shared" si="7"/>
        <v>1</v>
      </c>
      <c r="AI74" s="17">
        <f t="shared" si="8"/>
        <v>3.3401025102915345E-4</v>
      </c>
      <c r="AJ74" s="2">
        <f t="shared" si="9"/>
        <v>2.1996380110631829E-2</v>
      </c>
      <c r="AK74" s="2">
        <f t="shared" si="10"/>
        <v>3.8825286458713977E-2</v>
      </c>
      <c r="AL74" s="5">
        <f t="shared" si="11"/>
        <v>2.1738785974343407E-5</v>
      </c>
      <c r="AM74" s="5">
        <f t="shared" si="12"/>
        <v>1.431616538600167E-3</v>
      </c>
      <c r="AN74" s="5">
        <f t="shared" si="13"/>
        <v>3.1794507255510436E-3</v>
      </c>
    </row>
    <row r="75" spans="1:40">
      <c r="A75" s="9" t="s">
        <v>170</v>
      </c>
      <c r="B75" s="9" t="s">
        <v>171</v>
      </c>
      <c r="C75" s="9" t="s">
        <v>839</v>
      </c>
      <c r="D75" s="9" t="s">
        <v>838</v>
      </c>
      <c r="E75" s="11">
        <v>1.3220000000000001</v>
      </c>
      <c r="F75" s="12">
        <v>218031</v>
      </c>
      <c r="G75" s="13">
        <v>-1.5739799999999998E-2</v>
      </c>
      <c r="H75" s="14">
        <v>-2.0876800000000001E-2</v>
      </c>
      <c r="I75" s="2">
        <v>-5.5387700000000005E-2</v>
      </c>
      <c r="J75" s="2">
        <v>-4.8681500000000003E-2</v>
      </c>
      <c r="K75" s="2">
        <v>-0.28723399999999999</v>
      </c>
      <c r="L75" s="2">
        <v>-4.18795E-2</v>
      </c>
      <c r="M75" s="2">
        <v>-0.28723399999999999</v>
      </c>
      <c r="N75" s="2">
        <v>-0.28723399999999999</v>
      </c>
      <c r="O75" s="2">
        <v>-0.28723399999999999</v>
      </c>
      <c r="P75" s="2">
        <v>-0.28723399999999999</v>
      </c>
      <c r="Q75" s="5">
        <v>46.5</v>
      </c>
      <c r="R75" s="5">
        <v>47.15</v>
      </c>
      <c r="S75" s="5">
        <v>72.599999999999994</v>
      </c>
      <c r="T75" s="5">
        <v>46.25</v>
      </c>
      <c r="U75" s="5">
        <v>49.771999999999998</v>
      </c>
      <c r="V75" s="5">
        <v>51.868259999999999</v>
      </c>
      <c r="W75" s="3">
        <v>219515</v>
      </c>
      <c r="X75" s="5">
        <v>47.65</v>
      </c>
      <c r="Y75" s="3">
        <v>51315006</v>
      </c>
      <c r="Z75" t="b">
        <v>0</v>
      </c>
      <c r="AA75" s="5" t="s">
        <v>837</v>
      </c>
      <c r="AB75" s="5" t="s">
        <v>837</v>
      </c>
      <c r="AC75" s="5" t="s">
        <v>837</v>
      </c>
      <c r="AD75" s="5" t="s">
        <v>837</v>
      </c>
      <c r="AE75" t="b">
        <v>0</v>
      </c>
      <c r="AF75" t="b">
        <v>1</v>
      </c>
      <c r="AG75" s="3">
        <f>Y75*X75</f>
        <v>2445160035.9000001</v>
      </c>
      <c r="AH75" s="7" t="b">
        <f t="shared" si="7"/>
        <v>1</v>
      </c>
      <c r="AI75" s="17">
        <f t="shared" si="8"/>
        <v>2.5948825260014939E-4</v>
      </c>
      <c r="AJ75" s="2">
        <f t="shared" si="9"/>
        <v>1.7088703777353047E-2</v>
      </c>
      <c r="AK75" s="2">
        <f t="shared" si="10"/>
        <v>4.5825020417597007E-2</v>
      </c>
      <c r="AL75" s="5">
        <f t="shared" si="11"/>
        <v>0</v>
      </c>
      <c r="AM75" s="5">
        <f t="shared" si="12"/>
        <v>0</v>
      </c>
      <c r="AN75" s="5">
        <f t="shared" si="13"/>
        <v>0</v>
      </c>
    </row>
    <row r="76" spans="1:40">
      <c r="A76" s="9" t="s">
        <v>172</v>
      </c>
      <c r="B76" s="9" t="s">
        <v>173</v>
      </c>
      <c r="C76" s="9" t="s">
        <v>839</v>
      </c>
      <c r="D76" s="9" t="s">
        <v>857</v>
      </c>
      <c r="E76" s="11">
        <v>1.6479999999999999</v>
      </c>
      <c r="F76" s="12">
        <v>3131793</v>
      </c>
      <c r="G76" s="13">
        <v>1.2285000000000001E-2</v>
      </c>
      <c r="H76" s="14">
        <v>2.7431400000000002E-2</v>
      </c>
      <c r="I76" s="2">
        <v>0</v>
      </c>
      <c r="J76" s="2">
        <v>1.7284000000000001E-2</v>
      </c>
      <c r="K76" s="2">
        <v>-0.22264149999999999</v>
      </c>
      <c r="L76" s="2">
        <v>1.9802E-2</v>
      </c>
      <c r="M76" s="2">
        <v>-0.22264149999999999</v>
      </c>
      <c r="N76" s="2">
        <v>-0.22264149999999999</v>
      </c>
      <c r="O76" s="2">
        <v>-0.22264149999999999</v>
      </c>
      <c r="P76" s="2">
        <v>-0.22264149999999999</v>
      </c>
      <c r="Q76" s="5">
        <v>4.07</v>
      </c>
      <c r="R76" s="5">
        <v>4.13</v>
      </c>
      <c r="S76" s="5">
        <v>5.79</v>
      </c>
      <c r="T76" s="5">
        <v>3.91</v>
      </c>
      <c r="U76" s="5">
        <v>4.1062000000000003</v>
      </c>
      <c r="V76" s="5">
        <v>4.2332400000000003</v>
      </c>
      <c r="W76" s="3">
        <v>3131793</v>
      </c>
      <c r="X76" s="5">
        <v>4.07</v>
      </c>
      <c r="Y76" s="3">
        <v>540000000</v>
      </c>
      <c r="Z76" t="b">
        <v>0</v>
      </c>
      <c r="AA76" s="5" t="s">
        <v>837</v>
      </c>
      <c r="AB76" s="5" t="s">
        <v>837</v>
      </c>
      <c r="AC76" s="5" t="s">
        <v>837</v>
      </c>
      <c r="AD76" s="5" t="s">
        <v>837</v>
      </c>
      <c r="AE76" t="b">
        <v>0</v>
      </c>
      <c r="AF76" t="b">
        <v>1</v>
      </c>
      <c r="AG76" s="3">
        <f>Y76*X76</f>
        <v>2197800000</v>
      </c>
      <c r="AH76" s="7" t="b">
        <f t="shared" si="7"/>
        <v>1</v>
      </c>
      <c r="AI76" s="17">
        <f t="shared" si="8"/>
        <v>2.33237609478062E-4</v>
      </c>
      <c r="AJ76" s="2">
        <f t="shared" si="9"/>
        <v>1.5359957062296153E-2</v>
      </c>
      <c r="AK76" s="2">
        <f t="shared" si="10"/>
        <v>0.19204831677698234</v>
      </c>
      <c r="AL76" s="5">
        <f t="shared" si="11"/>
        <v>0</v>
      </c>
      <c r="AM76" s="5">
        <f t="shared" si="12"/>
        <v>0</v>
      </c>
      <c r="AN76" s="5">
        <f t="shared" si="13"/>
        <v>0</v>
      </c>
    </row>
    <row r="77" spans="1:40">
      <c r="A77" s="9" t="s">
        <v>174</v>
      </c>
      <c r="B77" s="9" t="s">
        <v>175</v>
      </c>
      <c r="C77" s="9" t="s">
        <v>819</v>
      </c>
      <c r="D77" s="9" t="s">
        <v>821</v>
      </c>
      <c r="E77" s="11">
        <v>0.58399999999999996</v>
      </c>
      <c r="F77" s="12">
        <v>410955</v>
      </c>
      <c r="G77" s="13">
        <v>-4.5386000000000003E-3</v>
      </c>
      <c r="H77" s="14">
        <v>-2.0833300000000003E-2</v>
      </c>
      <c r="I77" s="2">
        <v>-0.1214953</v>
      </c>
      <c r="J77" s="2">
        <v>-0.1096076</v>
      </c>
      <c r="K77" s="2">
        <v>-0.19461439999999999</v>
      </c>
      <c r="L77" s="2">
        <v>-0.12732100000000002</v>
      </c>
      <c r="M77" s="2">
        <v>-0.125</v>
      </c>
      <c r="N77" s="2">
        <v>-0.51617649999999993</v>
      </c>
      <c r="O77" s="2">
        <v>-0.18665019999999999</v>
      </c>
      <c r="P77" s="2">
        <v>-0.25515060000000001</v>
      </c>
      <c r="Q77" s="5">
        <v>32.9</v>
      </c>
      <c r="R77" s="5">
        <v>33.299999999999997</v>
      </c>
      <c r="S77" s="5">
        <v>43</v>
      </c>
      <c r="T77" s="5">
        <v>32.9</v>
      </c>
      <c r="U77" s="5">
        <v>36.250999999999998</v>
      </c>
      <c r="V77" s="5">
        <v>38.402749999999997</v>
      </c>
      <c r="W77" s="3">
        <v>410955</v>
      </c>
      <c r="X77" s="5">
        <v>33.049999999999997</v>
      </c>
      <c r="Y77" s="3">
        <v>562500000</v>
      </c>
      <c r="Z77" t="b">
        <v>0</v>
      </c>
      <c r="AA77" s="5">
        <v>44.444366295136717</v>
      </c>
      <c r="AB77" s="5">
        <v>1.6625474050872238</v>
      </c>
      <c r="AC77" s="5">
        <v>3.0040082661866641</v>
      </c>
      <c r="AD77" s="5">
        <v>13.176847624553918</v>
      </c>
      <c r="AE77" t="b">
        <v>0</v>
      </c>
      <c r="AF77" t="b">
        <v>1</v>
      </c>
      <c r="AG77" s="3">
        <f>Y77*X77</f>
        <v>18590625000</v>
      </c>
      <c r="AH77" s="7" t="b">
        <f t="shared" si="7"/>
        <v>1</v>
      </c>
      <c r="AI77" s="17">
        <f t="shared" si="8"/>
        <v>1.9728969577318665E-3</v>
      </c>
      <c r="AJ77" s="2">
        <f t="shared" si="9"/>
        <v>3.3740150096363976E-2</v>
      </c>
      <c r="AK77" s="2">
        <f t="shared" si="10"/>
        <v>7.5248552644687161E-2</v>
      </c>
      <c r="AL77" s="5">
        <f t="shared" si="11"/>
        <v>4.4390259602998298E-5</v>
      </c>
      <c r="AM77" s="5">
        <f t="shared" si="12"/>
        <v>7.5915471203503158E-4</v>
      </c>
      <c r="AN77" s="5">
        <f t="shared" si="13"/>
        <v>4.5260996717708224E-2</v>
      </c>
    </row>
    <row r="78" spans="1:40">
      <c r="A78" s="9" t="s">
        <v>176</v>
      </c>
      <c r="B78" s="9" t="s">
        <v>177</v>
      </c>
      <c r="C78" s="9" t="s">
        <v>839</v>
      </c>
      <c r="D78" s="9" t="s">
        <v>859</v>
      </c>
      <c r="E78" s="11">
        <v>1.0329999999999999</v>
      </c>
      <c r="F78" s="12">
        <v>78651</v>
      </c>
      <c r="G78" s="13">
        <v>0</v>
      </c>
      <c r="H78" s="14">
        <v>-0.1235585</v>
      </c>
      <c r="I78" s="2">
        <v>-0.14331720000000001</v>
      </c>
      <c r="J78" s="2">
        <v>-0.14331720000000001</v>
      </c>
      <c r="K78" s="2">
        <v>-0.21185190000000001</v>
      </c>
      <c r="L78" s="2">
        <v>-0.18027729999999997</v>
      </c>
      <c r="M78" s="2">
        <v>-0.2299899</v>
      </c>
      <c r="N78" s="2">
        <v>1.0197418</v>
      </c>
      <c r="O78" s="2">
        <v>7.5806452000000002</v>
      </c>
      <c r="P78" s="2">
        <v>0.28720060000000003</v>
      </c>
      <c r="Q78" s="5">
        <v>53</v>
      </c>
      <c r="R78" s="5">
        <v>55</v>
      </c>
      <c r="S78" s="5">
        <v>83.8</v>
      </c>
      <c r="T78" s="5">
        <v>53</v>
      </c>
      <c r="U78" s="5">
        <v>65.007999999999996</v>
      </c>
      <c r="V78" s="5">
        <v>67.760999999999996</v>
      </c>
      <c r="W78" s="3">
        <v>79459</v>
      </c>
      <c r="X78" s="5">
        <v>53.2</v>
      </c>
      <c r="Y78" s="3">
        <v>37070000</v>
      </c>
      <c r="Z78" t="b">
        <v>0</v>
      </c>
      <c r="AA78" s="5">
        <v>18.964461476720484</v>
      </c>
      <c r="AB78" s="5">
        <v>3.8433189563792429</v>
      </c>
      <c r="AC78" s="5">
        <v>2.339458969359451</v>
      </c>
      <c r="AD78" s="5">
        <v>-102.15440029347342</v>
      </c>
      <c r="AE78" t="b">
        <v>0</v>
      </c>
      <c r="AF78" t="b">
        <v>1</v>
      </c>
      <c r="AG78" s="3">
        <f>Y78*X78</f>
        <v>1972124000</v>
      </c>
      <c r="AH78" s="7" t="b">
        <f t="shared" si="7"/>
        <v>1</v>
      </c>
      <c r="AI78" s="17">
        <f t="shared" si="8"/>
        <v>2.092881460343587E-4</v>
      </c>
      <c r="AJ78" s="2">
        <f t="shared" si="9"/>
        <v>1.3782755465248767E-2</v>
      </c>
      <c r="AK78" s="2">
        <f t="shared" si="10"/>
        <v>0.94188567793356015</v>
      </c>
      <c r="AL78" s="5">
        <f t="shared" si="11"/>
        <v>1.103580749135782E-5</v>
      </c>
      <c r="AM78" s="5">
        <f t="shared" si="12"/>
        <v>7.2676756374904529E-4</v>
      </c>
      <c r="AN78" s="5">
        <f t="shared" si="13"/>
        <v>0.24507091100783954</v>
      </c>
    </row>
    <row r="79" spans="1:40">
      <c r="A79" s="9" t="s">
        <v>178</v>
      </c>
      <c r="B79" s="9" t="s">
        <v>179</v>
      </c>
      <c r="C79" s="9" t="s">
        <v>819</v>
      </c>
      <c r="D79" s="9" t="s">
        <v>821</v>
      </c>
      <c r="E79" s="11">
        <v>0.55600000000000005</v>
      </c>
      <c r="F79" s="12">
        <v>1055876</v>
      </c>
      <c r="G79" s="13">
        <v>-4.8170000000000001E-3</v>
      </c>
      <c r="H79" s="14">
        <v>-6.7307691999999994E-3</v>
      </c>
      <c r="I79" s="2">
        <v>-6.9369399999999998E-2</v>
      </c>
      <c r="J79" s="2">
        <v>-0.13988340000000002</v>
      </c>
      <c r="K79" s="2">
        <v>-0.26345810000000003</v>
      </c>
      <c r="L79" s="2">
        <v>-0.16220600000000002</v>
      </c>
      <c r="M79" s="2">
        <v>-0.33675759999999999</v>
      </c>
      <c r="N79" s="2">
        <v>-0.5925049</v>
      </c>
      <c r="O79" s="2">
        <v>0.81866200000000011</v>
      </c>
      <c r="P79" s="2">
        <v>-0.26841360000000003</v>
      </c>
      <c r="Q79" s="5">
        <v>20.62</v>
      </c>
      <c r="R79" s="5">
        <v>20.92</v>
      </c>
      <c r="S79" s="5">
        <v>36.5</v>
      </c>
      <c r="T79" s="5">
        <v>20.62</v>
      </c>
      <c r="U79" s="5">
        <v>22.473199999999999</v>
      </c>
      <c r="V79" s="5">
        <v>26.0258</v>
      </c>
      <c r="W79" s="3">
        <v>1055876</v>
      </c>
      <c r="X79" s="5">
        <v>20.76</v>
      </c>
      <c r="Y79" s="3">
        <v>725133000</v>
      </c>
      <c r="Z79" t="b">
        <v>0</v>
      </c>
      <c r="AA79" s="5">
        <v>26.829606852582021</v>
      </c>
      <c r="AB79" s="5">
        <v>0.97098623211343238</v>
      </c>
      <c r="AC79" s="5">
        <v>2.03512039695942</v>
      </c>
      <c r="AD79" s="5">
        <v>13.221271748636724</v>
      </c>
      <c r="AE79" t="b">
        <v>0</v>
      </c>
      <c r="AF79" t="b">
        <v>1</v>
      </c>
      <c r="AG79" s="3">
        <f>Y79*X79</f>
        <v>15053761080.000002</v>
      </c>
      <c r="AH79" s="7" t="b">
        <f t="shared" si="7"/>
        <v>1</v>
      </c>
      <c r="AI79" s="17">
        <f t="shared" si="8"/>
        <v>1.597553575372231E-3</v>
      </c>
      <c r="AJ79" s="2">
        <f t="shared" si="9"/>
        <v>2.7321091052829174E-2</v>
      </c>
      <c r="AK79" s="2">
        <f t="shared" si="10"/>
        <v>6.0932525567533251E-2</v>
      </c>
      <c r="AL79" s="5">
        <f t="shared" si="11"/>
        <v>5.9544427324267183E-5</v>
      </c>
      <c r="AM79" s="5">
        <f t="shared" si="12"/>
        <v>1.0183187253897405E-3</v>
      </c>
      <c r="AN79" s="5">
        <f t="shared" si="13"/>
        <v>6.27532333130085E-2</v>
      </c>
    </row>
    <row r="80" spans="1:40">
      <c r="A80" s="9" t="s">
        <v>180</v>
      </c>
      <c r="B80" s="9" t="s">
        <v>181</v>
      </c>
      <c r="C80" s="9" t="s">
        <v>823</v>
      </c>
      <c r="D80" s="9" t="s">
        <v>860</v>
      </c>
      <c r="E80" s="11">
        <v>1.1639999999999999</v>
      </c>
      <c r="F80" s="12">
        <v>438215</v>
      </c>
      <c r="G80" s="13">
        <v>3.4397999999999998E-2</v>
      </c>
      <c r="H80" s="14">
        <v>2.9339899999999999E-2</v>
      </c>
      <c r="I80" s="2">
        <v>-3.5509699999999998E-2</v>
      </c>
      <c r="J80" s="2">
        <v>0.16782250000000001</v>
      </c>
      <c r="K80" s="2">
        <v>-7.1664800000000001E-2</v>
      </c>
      <c r="L80" s="2">
        <v>0.10498689999999999</v>
      </c>
      <c r="M80" s="2">
        <v>0.1078947</v>
      </c>
      <c r="N80" s="2">
        <v>1.2275132</v>
      </c>
      <c r="O80" s="2">
        <v>2.3412698000000001</v>
      </c>
      <c r="P80" s="2">
        <v>0.52813070000000006</v>
      </c>
      <c r="Q80" s="5">
        <v>40.700000000000003</v>
      </c>
      <c r="R80" s="5">
        <v>43.2</v>
      </c>
      <c r="S80" s="5">
        <v>48.85</v>
      </c>
      <c r="T80" s="5">
        <v>32.799999999999997</v>
      </c>
      <c r="U80" s="5">
        <v>43.470999999999997</v>
      </c>
      <c r="V80" s="5">
        <v>40.65775</v>
      </c>
      <c r="W80" s="3">
        <v>437829</v>
      </c>
      <c r="X80" s="5">
        <v>40.700000000000003</v>
      </c>
      <c r="Y80" s="3">
        <v>95920500</v>
      </c>
      <c r="Z80" t="b">
        <v>0</v>
      </c>
      <c r="AA80" s="5">
        <v>12.017549391713665</v>
      </c>
      <c r="AB80" s="5">
        <v>2.632739830346758</v>
      </c>
      <c r="AC80" s="5">
        <v>1.5034266486054315</v>
      </c>
      <c r="AD80" s="5">
        <v>7.6134001019486908</v>
      </c>
      <c r="AE80" t="b">
        <v>0</v>
      </c>
      <c r="AF80" t="b">
        <v>1</v>
      </c>
      <c r="AG80" s="3">
        <f>Y80*X80</f>
        <v>3903964350.0000005</v>
      </c>
      <c r="AH80" s="7" t="b">
        <f t="shared" si="7"/>
        <v>1</v>
      </c>
      <c r="AI80" s="17">
        <f t="shared" si="8"/>
        <v>4.1430126148037869E-4</v>
      </c>
      <c r="AJ80" s="2">
        <f t="shared" si="9"/>
        <v>1.7775320776532797E-2</v>
      </c>
      <c r="AK80" s="2">
        <f t="shared" si="10"/>
        <v>0.14166656930932275</v>
      </c>
      <c r="AL80" s="5">
        <f t="shared" si="11"/>
        <v>3.4474687640231169E-5</v>
      </c>
      <c r="AM80" s="5">
        <f t="shared" si="12"/>
        <v>1.4791136027108179E-3</v>
      </c>
      <c r="AN80" s="5">
        <f t="shared" si="13"/>
        <v>5.3809559029106141E-2</v>
      </c>
    </row>
    <row r="81" spans="1:40">
      <c r="A81" s="9" t="s">
        <v>182</v>
      </c>
      <c r="B81" s="9" t="s">
        <v>183</v>
      </c>
      <c r="C81" s="9" t="s">
        <v>819</v>
      </c>
      <c r="D81" s="9" t="s">
        <v>821</v>
      </c>
      <c r="E81" s="11">
        <v>0.34799999999999998</v>
      </c>
      <c r="F81" s="12">
        <v>1008171</v>
      </c>
      <c r="G81" s="13">
        <v>-2.54237E-2</v>
      </c>
      <c r="H81" s="14">
        <v>-2.04429E-2</v>
      </c>
      <c r="I81" s="2">
        <v>1.05448E-2</v>
      </c>
      <c r="J81" s="2">
        <v>-0.1057543</v>
      </c>
      <c r="K81" s="2">
        <v>-0.23740049999999999</v>
      </c>
      <c r="L81" s="2">
        <v>-0.1015625</v>
      </c>
      <c r="M81" s="2">
        <v>-0.26844780000000001</v>
      </c>
      <c r="N81" s="2">
        <v>-0.59677420000000003</v>
      </c>
      <c r="O81" s="2">
        <v>-0.15647919999999998</v>
      </c>
      <c r="P81" s="2">
        <v>-3.1063800000000003E-2</v>
      </c>
      <c r="Q81" s="5">
        <v>28.75</v>
      </c>
      <c r="R81" s="5">
        <v>29.5</v>
      </c>
      <c r="S81" s="5">
        <v>46.3</v>
      </c>
      <c r="T81" s="5">
        <v>25.85</v>
      </c>
      <c r="U81" s="5">
        <v>30.015999999999998</v>
      </c>
      <c r="V81" s="5">
        <v>35.011000000000003</v>
      </c>
      <c r="W81" s="3">
        <v>1008171</v>
      </c>
      <c r="X81" s="5">
        <v>29.5</v>
      </c>
      <c r="Y81" s="3">
        <v>258500000</v>
      </c>
      <c r="Z81" t="b">
        <v>0</v>
      </c>
      <c r="AA81" s="5">
        <v>-28.67468043321411</v>
      </c>
      <c r="AB81" s="5">
        <v>2.586947183897724</v>
      </c>
      <c r="AC81" s="5">
        <v>3.3895539596694677</v>
      </c>
      <c r="AD81" s="5">
        <v>-3.3822775143482979</v>
      </c>
      <c r="AE81" t="b">
        <v>0</v>
      </c>
      <c r="AF81" t="b">
        <v>1</v>
      </c>
      <c r="AG81" s="3">
        <f>Y81*X81</f>
        <v>7625750000</v>
      </c>
      <c r="AH81" s="7" t="b">
        <f t="shared" si="7"/>
        <v>1</v>
      </c>
      <c r="AI81" s="17">
        <f t="shared" si="8"/>
        <v>8.0926913298631873E-4</v>
      </c>
      <c r="AJ81" s="2">
        <f t="shared" si="9"/>
        <v>1.3839983841175194E-2</v>
      </c>
      <c r="AK81" s="2">
        <f t="shared" si="10"/>
        <v>3.0866452866981239E-2</v>
      </c>
      <c r="AL81" s="5">
        <f t="shared" si="11"/>
        <v>-2.8222429012632895E-5</v>
      </c>
      <c r="AM81" s="5">
        <f t="shared" si="12"/>
        <v>-4.8265520773316901E-4</v>
      </c>
      <c r="AN81" s="5">
        <f t="shared" si="13"/>
        <v>1.1931613083988482E-2</v>
      </c>
    </row>
    <row r="82" spans="1:40">
      <c r="A82" s="9" t="s">
        <v>184</v>
      </c>
      <c r="B82" s="9" t="s">
        <v>185</v>
      </c>
      <c r="C82" s="9" t="s">
        <v>817</v>
      </c>
      <c r="D82" s="9" t="s">
        <v>861</v>
      </c>
      <c r="E82" s="11">
        <v>1.0569999999999999</v>
      </c>
      <c r="F82" s="12">
        <v>115843</v>
      </c>
      <c r="G82" s="13">
        <v>-2.8168999999999998E-3</v>
      </c>
      <c r="H82" s="14">
        <v>-9.7902097999999996E-3</v>
      </c>
      <c r="I82" s="2">
        <v>-5.0938299999999999E-2</v>
      </c>
      <c r="J82" s="2">
        <v>-8.6451600000000003E-2</v>
      </c>
      <c r="K82" s="2">
        <v>-0.16705880000000001</v>
      </c>
      <c r="L82" s="2">
        <v>-0.11278199999999999</v>
      </c>
      <c r="M82" s="2">
        <v>-0.2304348</v>
      </c>
      <c r="N82" s="2">
        <v>-0.41919600000000001</v>
      </c>
      <c r="O82" s="2">
        <v>0.7374233</v>
      </c>
      <c r="P82" s="2">
        <v>-0.64151899999999995</v>
      </c>
      <c r="Q82" s="5">
        <v>14</v>
      </c>
      <c r="R82" s="5">
        <v>14.42</v>
      </c>
      <c r="S82" s="5">
        <v>20.5</v>
      </c>
      <c r="T82" s="5">
        <v>12.26</v>
      </c>
      <c r="U82" s="5">
        <v>15.160399999999999</v>
      </c>
      <c r="V82" s="5">
        <v>16.1876</v>
      </c>
      <c r="W82" s="3">
        <v>116694</v>
      </c>
      <c r="X82" s="5">
        <v>14.2</v>
      </c>
      <c r="Y82" s="3">
        <v>81250000</v>
      </c>
      <c r="Z82" t="b">
        <v>0</v>
      </c>
      <c r="AA82" s="5">
        <v>-49.24393402987652</v>
      </c>
      <c r="AB82" s="5">
        <v>0.95951261697495438</v>
      </c>
      <c r="AC82" s="5">
        <v>2.0947203216092114</v>
      </c>
      <c r="AD82" s="5">
        <v>-62.435556520323438</v>
      </c>
      <c r="AE82" t="b">
        <v>0</v>
      </c>
      <c r="AF82" t="b">
        <v>1</v>
      </c>
      <c r="AG82" s="3">
        <f>Y82*X82</f>
        <v>1153750000</v>
      </c>
      <c r="AH82" s="7" t="b">
        <f t="shared" si="7"/>
        <v>1</v>
      </c>
      <c r="AI82" s="17">
        <f t="shared" si="8"/>
        <v>1.2243966327023115E-4</v>
      </c>
      <c r="AJ82" s="2">
        <f t="shared" si="9"/>
        <v>1.0658414671357586E-2</v>
      </c>
      <c r="AK82" s="2">
        <f t="shared" si="10"/>
        <v>0.42080787817999454</v>
      </c>
      <c r="AL82" s="5">
        <f t="shared" si="11"/>
        <v>-2.4863907744646567E-6</v>
      </c>
      <c r="AM82" s="5">
        <f t="shared" si="12"/>
        <v>-2.1644116948274435E-4</v>
      </c>
      <c r="AN82" s="5">
        <f t="shared" si="13"/>
        <v>0.43856419471238561</v>
      </c>
    </row>
    <row r="83" spans="1:40">
      <c r="A83" s="9" t="s">
        <v>186</v>
      </c>
      <c r="B83" s="9" t="s">
        <v>187</v>
      </c>
      <c r="C83" s="9" t="s">
        <v>819</v>
      </c>
      <c r="D83" s="9" t="s">
        <v>821</v>
      </c>
      <c r="E83" s="11">
        <v>0.57499999999999996</v>
      </c>
      <c r="F83" s="12">
        <v>2575326</v>
      </c>
      <c r="G83" s="13">
        <v>1.0186799999999999E-2</v>
      </c>
      <c r="H83" s="14">
        <v>1.6835017E-3</v>
      </c>
      <c r="I83" s="2">
        <v>-6.4465399999999992E-2</v>
      </c>
      <c r="J83" s="2">
        <v>-0.1351744</v>
      </c>
      <c r="K83" s="2">
        <v>-0.23913039999999999</v>
      </c>
      <c r="L83" s="2">
        <v>-0.14634150000000001</v>
      </c>
      <c r="M83" s="2">
        <v>-0.35255710000000001</v>
      </c>
      <c r="N83" s="2">
        <v>-0.73532030000000004</v>
      </c>
      <c r="O83" s="2">
        <v>-0.125</v>
      </c>
      <c r="P83" s="2">
        <v>-0.49361699999999997</v>
      </c>
      <c r="Q83" s="5">
        <v>5.87</v>
      </c>
      <c r="R83" s="5">
        <v>5.95</v>
      </c>
      <c r="S83" s="5">
        <v>10.24</v>
      </c>
      <c r="T83" s="5">
        <v>5.75</v>
      </c>
      <c r="U83" s="5">
        <v>6.4467999999999996</v>
      </c>
      <c r="V83" s="5">
        <v>7.4635999999999996</v>
      </c>
      <c r="W83" s="3">
        <v>2579365</v>
      </c>
      <c r="X83" s="5">
        <v>5.89</v>
      </c>
      <c r="Y83" s="3">
        <v>1500000000</v>
      </c>
      <c r="Z83" t="b">
        <v>0</v>
      </c>
      <c r="AA83" s="5">
        <v>-4.8847741804571552</v>
      </c>
      <c r="AB83" s="5">
        <v>0.76596341757827424</v>
      </c>
      <c r="AC83" s="5">
        <v>1.0228027133349069</v>
      </c>
      <c r="AD83" s="5">
        <v>6.2945289435488307</v>
      </c>
      <c r="AE83" t="b">
        <v>0</v>
      </c>
      <c r="AF83" t="b">
        <v>1</v>
      </c>
      <c r="AG83" s="3">
        <f>Y83*X83</f>
        <v>8835000000</v>
      </c>
      <c r="AH83" s="7" t="b">
        <f t="shared" si="7"/>
        <v>1</v>
      </c>
      <c r="AI83" s="17">
        <f t="shared" si="8"/>
        <v>9.375986348797333E-4</v>
      </c>
      <c r="AJ83" s="2">
        <f t="shared" si="9"/>
        <v>1.6034653278272019E-2</v>
      </c>
      <c r="AK83" s="2">
        <f t="shared" si="10"/>
        <v>3.5761087247782743E-2</v>
      </c>
      <c r="AL83" s="5">
        <f t="shared" si="11"/>
        <v>-1.9194308687407646E-4</v>
      </c>
      <c r="AM83" s="5">
        <f t="shared" si="12"/>
        <v>-3.2825782085122656E-3</v>
      </c>
      <c r="AN83" s="5">
        <f t="shared" si="13"/>
        <v>4.6687722190241934E-2</v>
      </c>
    </row>
    <row r="84" spans="1:40">
      <c r="A84" s="9" t="s">
        <v>188</v>
      </c>
      <c r="B84" s="9" t="s">
        <v>189</v>
      </c>
      <c r="C84" s="9" t="s">
        <v>823</v>
      </c>
      <c r="D84" s="9" t="s">
        <v>828</v>
      </c>
      <c r="E84" s="11">
        <v>1.2829999999999999</v>
      </c>
      <c r="F84" s="12">
        <v>61889</v>
      </c>
      <c r="G84" s="13">
        <v>1.0101000000000001E-2</v>
      </c>
      <c r="H84" s="14">
        <v>-2.7777799999999998E-2</v>
      </c>
      <c r="I84" s="2">
        <v>-7.6517200000000007E-2</v>
      </c>
      <c r="J84" s="2">
        <v>-0.1002571</v>
      </c>
      <c r="K84" s="2">
        <v>-0.16765759999999999</v>
      </c>
      <c r="L84" s="2">
        <v>-0.11280099999999998</v>
      </c>
      <c r="M84" s="2">
        <v>-0.33837429999999996</v>
      </c>
      <c r="N84" s="2">
        <v>-0.48453610000000003</v>
      </c>
      <c r="O84" s="2">
        <v>4.7904099999999998E-2</v>
      </c>
      <c r="P84" s="2">
        <v>-0.65432100000000004</v>
      </c>
      <c r="Q84" s="5">
        <v>34.65</v>
      </c>
      <c r="R84" s="5">
        <v>35.299999999999997</v>
      </c>
      <c r="S84" s="5">
        <v>54.1</v>
      </c>
      <c r="T84" s="5">
        <v>33</v>
      </c>
      <c r="U84" s="5">
        <v>38.569000000000003</v>
      </c>
      <c r="V84" s="5">
        <v>40.758000000000003</v>
      </c>
      <c r="W84" s="3">
        <v>61889</v>
      </c>
      <c r="X84" s="5">
        <v>34.65</v>
      </c>
      <c r="Y84" s="3">
        <v>15000000</v>
      </c>
      <c r="Z84" t="b">
        <v>0</v>
      </c>
      <c r="AA84" s="5">
        <v>-4.0470032680823307</v>
      </c>
      <c r="AB84" s="5">
        <v>3.9635791318872351</v>
      </c>
      <c r="AC84" s="5">
        <v>9.4511557251266929</v>
      </c>
      <c r="AD84" s="5">
        <v>-38.35099487959431</v>
      </c>
      <c r="AE84" t="b">
        <v>0</v>
      </c>
      <c r="AF84" t="b">
        <v>1</v>
      </c>
      <c r="AG84" s="3">
        <f>Y84*X84</f>
        <v>519750000</v>
      </c>
      <c r="AH84" s="7" t="b">
        <f t="shared" si="7"/>
        <v>1</v>
      </c>
      <c r="AI84" s="17">
        <f t="shared" si="8"/>
        <v>5.5157542781974118E-5</v>
      </c>
      <c r="AJ84" s="2">
        <f t="shared" si="9"/>
        <v>2.3664977815698856E-3</v>
      </c>
      <c r="AK84" s="2">
        <f t="shared" si="10"/>
        <v>4.7534359666119783E-2</v>
      </c>
      <c r="AL84" s="5">
        <f t="shared" si="11"/>
        <v>-1.3629231094767679E-5</v>
      </c>
      <c r="AM84" s="5">
        <f t="shared" si="12"/>
        <v>-5.8475311849482358E-4</v>
      </c>
      <c r="AN84" s="5">
        <f t="shared" si="13"/>
        <v>1.1992786843512968E-2</v>
      </c>
    </row>
    <row r="85" spans="1:40">
      <c r="A85" s="9" t="s">
        <v>190</v>
      </c>
      <c r="B85" s="9" t="s">
        <v>191</v>
      </c>
      <c r="C85" s="9" t="s">
        <v>823</v>
      </c>
      <c r="D85" s="9" t="s">
        <v>829</v>
      </c>
      <c r="E85" s="11">
        <v>0.871</v>
      </c>
      <c r="F85" s="12">
        <v>349918</v>
      </c>
      <c r="G85" s="13">
        <v>7.7121000000000004E-3</v>
      </c>
      <c r="H85" s="14">
        <v>-1.5075399999999999E-2</v>
      </c>
      <c r="I85" s="2">
        <v>5.9459499999999998E-2</v>
      </c>
      <c r="J85" s="2">
        <v>-7.2189299999999998E-2</v>
      </c>
      <c r="K85" s="2">
        <v>1.68612E-2</v>
      </c>
      <c r="L85" s="2">
        <v>-8.8372100000000009E-2</v>
      </c>
      <c r="M85" s="2">
        <v>0.24444440000000001</v>
      </c>
      <c r="N85" s="2">
        <v>1.2298066000000001</v>
      </c>
      <c r="O85" s="2">
        <v>4.6811594000000003</v>
      </c>
      <c r="P85" s="2">
        <v>0.5919025</v>
      </c>
      <c r="Q85" s="5">
        <v>39.1</v>
      </c>
      <c r="R85" s="5">
        <v>40.75</v>
      </c>
      <c r="S85" s="5">
        <v>48.05</v>
      </c>
      <c r="T85" s="5">
        <v>26.3</v>
      </c>
      <c r="U85" s="5">
        <v>41.966000000000001</v>
      </c>
      <c r="V85" s="5">
        <v>38.546999999999997</v>
      </c>
      <c r="W85" s="3">
        <v>349918</v>
      </c>
      <c r="X85" s="5">
        <v>38.9</v>
      </c>
      <c r="Y85" s="3">
        <v>40000000</v>
      </c>
      <c r="Z85" t="b">
        <v>0</v>
      </c>
      <c r="AA85" s="5">
        <v>19.801923931187051</v>
      </c>
      <c r="AB85" s="5">
        <v>3.5132455080361047</v>
      </c>
      <c r="AC85" s="5">
        <v>1.4347140096816369</v>
      </c>
      <c r="AD85" s="5">
        <v>345.43714542022605</v>
      </c>
      <c r="AE85" t="b">
        <v>0</v>
      </c>
      <c r="AF85" t="b">
        <v>1</v>
      </c>
      <c r="AG85" s="3">
        <f>Y85*X85</f>
        <v>1556000000</v>
      </c>
      <c r="AH85" s="7" t="b">
        <f t="shared" si="7"/>
        <v>1</v>
      </c>
      <c r="AI85" s="17">
        <f t="shared" si="8"/>
        <v>1.6512772788600621E-4</v>
      </c>
      <c r="AJ85" s="2">
        <f t="shared" si="9"/>
        <v>7.0846956192837747E-3</v>
      </c>
      <c r="AK85" s="2">
        <f t="shared" si="10"/>
        <v>5.542373427606085E-2</v>
      </c>
      <c r="AL85" s="5">
        <f t="shared" si="11"/>
        <v>8.3389739532297763E-6</v>
      </c>
      <c r="AM85" s="5">
        <f t="shared" si="12"/>
        <v>3.5777814539150559E-4</v>
      </c>
      <c r="AN85" s="5">
        <f t="shared" si="13"/>
        <v>1.5775650790497295E-2</v>
      </c>
    </row>
    <row r="86" spans="1:40">
      <c r="A86" s="9" t="s">
        <v>192</v>
      </c>
      <c r="B86" s="9" t="s">
        <v>193</v>
      </c>
      <c r="C86" s="9" t="s">
        <v>850</v>
      </c>
      <c r="D86" s="9" t="s">
        <v>851</v>
      </c>
      <c r="E86" s="11">
        <v>0.59099999999999997</v>
      </c>
      <c r="F86" s="12">
        <v>799807</v>
      </c>
      <c r="G86" s="13">
        <v>9.8712400000000006E-2</v>
      </c>
      <c r="H86" s="14">
        <v>0.11465889999999999</v>
      </c>
      <c r="I86" s="2">
        <v>1.85676E-2</v>
      </c>
      <c r="J86" s="2">
        <v>-5.8823500000000001E-2</v>
      </c>
      <c r="K86" s="2">
        <v>-4.3586600000000003E-2</v>
      </c>
      <c r="L86" s="2">
        <v>-7.2463800000000009E-2</v>
      </c>
      <c r="M86" s="2">
        <v>-3.27456E-2</v>
      </c>
      <c r="N86" s="2">
        <v>-0.72173910000000008</v>
      </c>
      <c r="O86" s="2">
        <v>-0.22580649999999999</v>
      </c>
      <c r="P86" s="2">
        <v>-0.67866110000000002</v>
      </c>
      <c r="Q86" s="5">
        <v>6.98</v>
      </c>
      <c r="R86" s="5">
        <v>7.68</v>
      </c>
      <c r="S86" s="5">
        <v>8.92</v>
      </c>
      <c r="T86" s="5">
        <v>6.58</v>
      </c>
      <c r="U86" s="5">
        <v>7.7034000000000002</v>
      </c>
      <c r="V86" s="5">
        <v>7.8083</v>
      </c>
      <c r="W86" s="3">
        <v>799807</v>
      </c>
      <c r="X86" s="5">
        <v>6.99</v>
      </c>
      <c r="Y86" s="3">
        <v>1671000000</v>
      </c>
      <c r="Z86" t="b">
        <v>0</v>
      </c>
      <c r="AA86" s="5">
        <v>-2.8239065440015243</v>
      </c>
      <c r="AB86" s="5">
        <v>1.3090775555170198</v>
      </c>
      <c r="AC86" s="5">
        <v>0.32613926424709294</v>
      </c>
      <c r="AD86" s="5">
        <v>3.8816857273351455</v>
      </c>
      <c r="AE86" t="b">
        <v>0</v>
      </c>
      <c r="AF86" t="b">
        <v>1</v>
      </c>
      <c r="AG86" s="3">
        <f>Y86*X86</f>
        <v>11680290000</v>
      </c>
      <c r="AH86" s="7" t="b">
        <f t="shared" si="7"/>
        <v>1</v>
      </c>
      <c r="AI86" s="17">
        <f t="shared" si="8"/>
        <v>1.2395499670627504E-3</v>
      </c>
      <c r="AJ86" s="2">
        <f t="shared" si="9"/>
        <v>1.9089298200329443E-3</v>
      </c>
      <c r="AK86" s="2">
        <f t="shared" si="10"/>
        <v>0.79717950152948192</v>
      </c>
      <c r="AL86" s="5">
        <f t="shared" si="11"/>
        <v>-4.3894865065409943E-4</v>
      </c>
      <c r="AM86" s="5">
        <f t="shared" si="12"/>
        <v>-6.759890209850776E-4</v>
      </c>
      <c r="AN86" s="5">
        <f t="shared" si="13"/>
        <v>0.60896277548249322</v>
      </c>
    </row>
    <row r="87" spans="1:40">
      <c r="A87" s="9" t="s">
        <v>194</v>
      </c>
      <c r="B87" s="9" t="s">
        <v>195</v>
      </c>
      <c r="C87" s="9" t="s">
        <v>850</v>
      </c>
      <c r="D87" s="9" t="s">
        <v>862</v>
      </c>
      <c r="E87" s="11">
        <v>0.84499999999999997</v>
      </c>
      <c r="F87" s="12">
        <v>235908</v>
      </c>
      <c r="G87" s="13">
        <v>-4.2918000000000001E-3</v>
      </c>
      <c r="H87" s="14">
        <v>7.6004342999999993E-3</v>
      </c>
      <c r="I87" s="2">
        <v>-9.1976500000000003E-2</v>
      </c>
      <c r="J87" s="2">
        <v>-0.163964</v>
      </c>
      <c r="K87" s="2">
        <v>-0.2</v>
      </c>
      <c r="L87" s="2">
        <v>-0.16994629999999999</v>
      </c>
      <c r="M87" s="2">
        <v>-0.4666667000000001</v>
      </c>
      <c r="N87" s="2">
        <v>-0.24552850000000001</v>
      </c>
      <c r="O87" s="2">
        <v>-0.24552850000000001</v>
      </c>
      <c r="P87" s="2">
        <v>-0.24552850000000001</v>
      </c>
      <c r="Q87" s="5">
        <v>92.6</v>
      </c>
      <c r="R87" s="5">
        <v>94</v>
      </c>
      <c r="S87" s="5">
        <v>176.2</v>
      </c>
      <c r="T87" s="5">
        <v>87.7</v>
      </c>
      <c r="U87" s="5">
        <v>101.712</v>
      </c>
      <c r="V87" s="5">
        <v>114.571</v>
      </c>
      <c r="W87" s="3">
        <v>234908</v>
      </c>
      <c r="X87" s="5">
        <v>93.2</v>
      </c>
      <c r="Y87" s="3">
        <v>89000000</v>
      </c>
      <c r="Z87" t="b">
        <v>0</v>
      </c>
      <c r="AA87" s="5">
        <v>25.700419595010334</v>
      </c>
      <c r="AB87" s="5">
        <v>1.3908627114860981</v>
      </c>
      <c r="AC87" s="5">
        <v>2.2820811032116755</v>
      </c>
      <c r="AD87" s="5">
        <v>-51.393275673494621</v>
      </c>
      <c r="AE87" t="b">
        <v>0</v>
      </c>
      <c r="AF87" t="b">
        <v>1</v>
      </c>
      <c r="AG87" s="3">
        <f>Y87*X87</f>
        <v>8294800000</v>
      </c>
      <c r="AH87" s="7" t="b">
        <f t="shared" si="7"/>
        <v>1</v>
      </c>
      <c r="AI87" s="17">
        <f t="shared" si="8"/>
        <v>8.8027087228074834E-4</v>
      </c>
      <c r="AJ87" s="2">
        <f t="shared" si="9"/>
        <v>1.3556333850622943E-3</v>
      </c>
      <c r="AK87" s="2">
        <f t="shared" si="10"/>
        <v>0.32014180906598622</v>
      </c>
      <c r="AL87" s="5">
        <f t="shared" si="11"/>
        <v>3.4251225705733245E-5</v>
      </c>
      <c r="AM87" s="5">
        <f t="shared" si="12"/>
        <v>5.2747519551217242E-5</v>
      </c>
      <c r="AN87" s="5">
        <f t="shared" si="13"/>
        <v>0.23017498881965395</v>
      </c>
    </row>
    <row r="88" spans="1:40">
      <c r="A88" s="9" t="s">
        <v>196</v>
      </c>
      <c r="B88" s="9" t="s">
        <v>197</v>
      </c>
      <c r="C88" s="9" t="s">
        <v>850</v>
      </c>
      <c r="D88" s="9" t="s">
        <v>862</v>
      </c>
      <c r="E88" s="11">
        <v>1.4850000000000001</v>
      </c>
      <c r="F88" s="12">
        <v>1851985</v>
      </c>
      <c r="G88" s="13">
        <v>4.3749999999999997E-2</v>
      </c>
      <c r="H88" s="14">
        <v>3.0864200000000001E-2</v>
      </c>
      <c r="I88" s="2">
        <v>-6.17978E-2</v>
      </c>
      <c r="J88" s="2">
        <v>-3.3564799999999999E-2</v>
      </c>
      <c r="K88" s="2">
        <v>-0.18137249999999999</v>
      </c>
      <c r="L88" s="2">
        <v>-3.5796800000000004E-2</v>
      </c>
      <c r="M88" s="2">
        <v>-0.21522559999999999</v>
      </c>
      <c r="N88" s="2">
        <v>-4.7890500000000003E-2</v>
      </c>
      <c r="O88" s="2">
        <v>-4.7890500000000003E-2</v>
      </c>
      <c r="P88" s="2">
        <v>-4.7890500000000003E-2</v>
      </c>
      <c r="Q88" s="5">
        <v>16</v>
      </c>
      <c r="R88" s="5">
        <v>16.7</v>
      </c>
      <c r="S88" s="5">
        <v>21.98</v>
      </c>
      <c r="T88" s="5">
        <v>15.8</v>
      </c>
      <c r="U88" s="5">
        <v>17.516400000000001</v>
      </c>
      <c r="V88" s="5">
        <v>19.037199999999999</v>
      </c>
      <c r="W88" s="3">
        <v>1851985</v>
      </c>
      <c r="X88" s="5">
        <v>16</v>
      </c>
      <c r="Y88" s="3">
        <v>1100935500</v>
      </c>
      <c r="Z88" t="b">
        <v>0</v>
      </c>
      <c r="AA88" s="5">
        <v>22.849506790048078</v>
      </c>
      <c r="AB88" s="5">
        <v>2.824160441942456</v>
      </c>
      <c r="AC88" s="5">
        <v>2.9658908856913242</v>
      </c>
      <c r="AD88" s="5">
        <v>69.546357687288406</v>
      </c>
      <c r="AE88" t="b">
        <v>0</v>
      </c>
      <c r="AF88" t="b">
        <v>1</v>
      </c>
      <c r="AG88" s="3">
        <f>Y88*X88</f>
        <v>17614968000</v>
      </c>
      <c r="AH88" s="7" t="b">
        <f t="shared" si="7"/>
        <v>1</v>
      </c>
      <c r="AI88" s="17">
        <f t="shared" si="8"/>
        <v>1.869357096802511E-3</v>
      </c>
      <c r="AJ88" s="2">
        <f t="shared" si="9"/>
        <v>2.878844420312002E-3</v>
      </c>
      <c r="AK88" s="2">
        <f t="shared" si="10"/>
        <v>0.67985819093401378</v>
      </c>
      <c r="AL88" s="5">
        <f t="shared" si="11"/>
        <v>8.1811704470430605E-5</v>
      </c>
      <c r="AM88" s="5">
        <f t="shared" si="12"/>
        <v>1.2599153438033333E-4</v>
      </c>
      <c r="AN88" s="5">
        <f t="shared" si="13"/>
        <v>0.24072930873091888</v>
      </c>
    </row>
    <row r="89" spans="1:40">
      <c r="A89" s="9" t="s">
        <v>198</v>
      </c>
      <c r="B89" s="9" t="s">
        <v>199</v>
      </c>
      <c r="C89" s="9" t="s">
        <v>819</v>
      </c>
      <c r="D89" s="9" t="s">
        <v>848</v>
      </c>
      <c r="E89" s="11">
        <v>0.64200000000000002</v>
      </c>
      <c r="F89" s="12">
        <v>197615</v>
      </c>
      <c r="G89" s="13">
        <v>0</v>
      </c>
      <c r="H89" s="14">
        <v>0</v>
      </c>
      <c r="I89" s="2">
        <v>0</v>
      </c>
      <c r="J89" s="2">
        <v>1.3986E-2</v>
      </c>
      <c r="K89" s="2">
        <v>-1.1924999999999998E-2</v>
      </c>
      <c r="L89" s="2">
        <v>-4.1322299999999999E-2</v>
      </c>
      <c r="M89" s="2">
        <v>-9.2331800000000006E-2</v>
      </c>
      <c r="N89" s="2">
        <v>-0.38559320000000002</v>
      </c>
      <c r="O89" s="2">
        <v>0.23667379999999999</v>
      </c>
      <c r="P89" s="2">
        <v>-0.56651719999999994</v>
      </c>
      <c r="Q89" s="5">
        <v>11.54</v>
      </c>
      <c r="R89" s="5">
        <v>11.7</v>
      </c>
      <c r="S89" s="5">
        <v>13.1</v>
      </c>
      <c r="T89" s="5">
        <v>11.02</v>
      </c>
      <c r="U89" s="5">
        <v>11.459199999999999</v>
      </c>
      <c r="V89" s="5">
        <v>11.7357</v>
      </c>
      <c r="W89" s="3">
        <v>217466</v>
      </c>
      <c r="X89" s="5">
        <v>11.58</v>
      </c>
      <c r="Y89" s="3">
        <v>97900000</v>
      </c>
      <c r="Z89" t="b">
        <v>0</v>
      </c>
      <c r="AA89" s="5">
        <v>52.987944485066535</v>
      </c>
      <c r="AB89" s="5">
        <v>1.1398158325567751</v>
      </c>
      <c r="AC89" s="5">
        <v>4.7122881756671191</v>
      </c>
      <c r="AD89" s="5">
        <v>48.871754635595487</v>
      </c>
      <c r="AE89" t="b">
        <v>0</v>
      </c>
      <c r="AF89" t="b">
        <v>0</v>
      </c>
      <c r="AG89" s="3">
        <f>Y89*X89</f>
        <v>1133682000</v>
      </c>
      <c r="AH89" s="7" t="b">
        <f t="shared" si="7"/>
        <v>0</v>
      </c>
      <c r="AI89" s="17" t="b">
        <f t="shared" si="8"/>
        <v>0</v>
      </c>
      <c r="AJ89" s="2" t="b">
        <f t="shared" si="9"/>
        <v>0</v>
      </c>
      <c r="AK89" s="2" t="b">
        <f t="shared" si="10"/>
        <v>0</v>
      </c>
      <c r="AL89" s="5">
        <f t="shared" si="11"/>
        <v>0</v>
      </c>
      <c r="AM89" s="5">
        <f t="shared" si="12"/>
        <v>0</v>
      </c>
      <c r="AN89" s="5">
        <f t="shared" si="13"/>
        <v>0</v>
      </c>
    </row>
    <row r="90" spans="1:40">
      <c r="A90" s="9" t="s">
        <v>200</v>
      </c>
      <c r="B90" s="9" t="s">
        <v>201</v>
      </c>
      <c r="C90" s="9" t="s">
        <v>819</v>
      </c>
      <c r="D90" s="9" t="s">
        <v>848</v>
      </c>
      <c r="E90" s="11">
        <v>0.65800000000000003</v>
      </c>
      <c r="F90" s="12">
        <v>483270</v>
      </c>
      <c r="G90" s="13">
        <v>2.2935999999999998E-3</v>
      </c>
      <c r="H90" s="14">
        <v>-1.1428571E-3</v>
      </c>
      <c r="I90" s="2">
        <v>4.5977011000000005E-3</v>
      </c>
      <c r="J90" s="2">
        <v>-3.2115200000000003E-2</v>
      </c>
      <c r="K90" s="2">
        <v>-4.6892000000000003E-2</v>
      </c>
      <c r="L90" s="2">
        <v>-4.1666700000000001E-2</v>
      </c>
      <c r="M90" s="2">
        <v>-0.15310079999999998</v>
      </c>
      <c r="N90" s="2">
        <v>-0.51173180000000007</v>
      </c>
      <c r="O90" s="2">
        <v>5.8111400000000001E-2</v>
      </c>
      <c r="P90" s="2">
        <v>-0.68673839999999997</v>
      </c>
      <c r="Q90" s="5">
        <v>8.6999999999999993</v>
      </c>
      <c r="R90" s="5">
        <v>8.84</v>
      </c>
      <c r="S90" s="5">
        <v>10.38</v>
      </c>
      <c r="T90" s="5">
        <v>8.19</v>
      </c>
      <c r="U90" s="5">
        <v>8.8206000000000007</v>
      </c>
      <c r="V90" s="5">
        <v>8.9664999999999999</v>
      </c>
      <c r="W90" s="3">
        <v>488398</v>
      </c>
      <c r="X90" s="5">
        <v>8.7200000000000006</v>
      </c>
      <c r="Y90" s="3">
        <v>170000000</v>
      </c>
      <c r="Z90" t="b">
        <v>0</v>
      </c>
      <c r="AA90" s="5">
        <v>22.49382518607116</v>
      </c>
      <c r="AB90" s="5">
        <v>0.7251819052388504</v>
      </c>
      <c r="AC90" s="5">
        <v>2.8974937011006499</v>
      </c>
      <c r="AD90" s="5">
        <v>98.842469398616274</v>
      </c>
      <c r="AE90" t="b">
        <v>0</v>
      </c>
      <c r="AF90" t="b">
        <v>1</v>
      </c>
      <c r="AG90" s="3">
        <f>Y90*X90</f>
        <v>1482400000</v>
      </c>
      <c r="AH90" s="7" t="b">
        <f t="shared" si="7"/>
        <v>1</v>
      </c>
      <c r="AI90" s="17">
        <f t="shared" si="8"/>
        <v>1.5731705900913601E-4</v>
      </c>
      <c r="AJ90" s="2">
        <f t="shared" si="9"/>
        <v>2.6904097362434E-3</v>
      </c>
      <c r="AK90" s="2">
        <f t="shared" si="10"/>
        <v>2.8645678076712693E-2</v>
      </c>
      <c r="AL90" s="5">
        <f t="shared" si="11"/>
        <v>6.9937886378947845E-6</v>
      </c>
      <c r="AM90" s="5">
        <f t="shared" si="12"/>
        <v>1.196065904303987E-4</v>
      </c>
      <c r="AN90" s="5">
        <f t="shared" si="13"/>
        <v>3.9501369063087384E-2</v>
      </c>
    </row>
    <row r="91" spans="1:40">
      <c r="A91" s="9" t="s">
        <v>202</v>
      </c>
      <c r="B91" s="9" t="s">
        <v>203</v>
      </c>
      <c r="C91" s="9" t="s">
        <v>819</v>
      </c>
      <c r="D91" s="9" t="s">
        <v>848</v>
      </c>
      <c r="E91" s="11">
        <v>1.0089999999999999</v>
      </c>
      <c r="F91" s="12">
        <v>200490</v>
      </c>
      <c r="G91" s="13">
        <v>2.1421599999999999E-2</v>
      </c>
      <c r="H91" s="14">
        <v>0.1042105</v>
      </c>
      <c r="I91" s="2">
        <v>6.28166E-2</v>
      </c>
      <c r="J91" s="2">
        <v>0.14021739999999999</v>
      </c>
      <c r="K91" s="2">
        <v>0.176009</v>
      </c>
      <c r="L91" s="2">
        <v>0.15911600000000001</v>
      </c>
      <c r="M91" s="2">
        <v>1.15718E-2</v>
      </c>
      <c r="N91" s="2">
        <v>-8.2239699999999999E-2</v>
      </c>
      <c r="O91" s="2">
        <v>0.37393579999999998</v>
      </c>
      <c r="P91" s="2">
        <v>-0.32540190000000002</v>
      </c>
      <c r="Q91" s="5">
        <v>20.2</v>
      </c>
      <c r="R91" s="5">
        <v>20.98</v>
      </c>
      <c r="S91" s="5">
        <v>21.16</v>
      </c>
      <c r="T91" s="5">
        <v>16.82</v>
      </c>
      <c r="U91" s="5">
        <v>19.885200000000001</v>
      </c>
      <c r="V91" s="5">
        <v>18.534500000000001</v>
      </c>
      <c r="W91" s="3">
        <v>200490</v>
      </c>
      <c r="X91" s="5">
        <v>20.54</v>
      </c>
      <c r="Y91" s="3">
        <v>140000000</v>
      </c>
      <c r="Z91" t="b">
        <v>0</v>
      </c>
      <c r="AA91" s="5">
        <v>20.38128668377885</v>
      </c>
      <c r="AB91" s="5">
        <v>1.6362879674222954</v>
      </c>
      <c r="AC91" s="5">
        <v>5.6393919754720008</v>
      </c>
      <c r="AD91" s="5">
        <v>13.186024152215348</v>
      </c>
      <c r="AE91" t="b">
        <v>0</v>
      </c>
      <c r="AF91" t="b">
        <v>1</v>
      </c>
      <c r="AG91" s="3">
        <f>Y91*X91</f>
        <v>2875600000</v>
      </c>
      <c r="AH91" s="7" t="b">
        <f t="shared" si="7"/>
        <v>1</v>
      </c>
      <c r="AI91" s="17">
        <f t="shared" si="8"/>
        <v>3.051679269338043E-4</v>
      </c>
      <c r="AJ91" s="2">
        <f t="shared" si="9"/>
        <v>5.2189302735709125E-3</v>
      </c>
      <c r="AK91" s="2">
        <f t="shared" si="10"/>
        <v>5.5567668562732743E-2</v>
      </c>
      <c r="AL91" s="5">
        <f t="shared" si="11"/>
        <v>1.4972947079768164E-5</v>
      </c>
      <c r="AM91" s="5">
        <f t="shared" si="12"/>
        <v>2.5606480859349172E-4</v>
      </c>
      <c r="AN91" s="5">
        <f t="shared" si="13"/>
        <v>3.3959590041030815E-2</v>
      </c>
    </row>
    <row r="92" spans="1:40">
      <c r="A92" s="9" t="s">
        <v>204</v>
      </c>
      <c r="B92" s="9" t="s">
        <v>205</v>
      </c>
      <c r="C92" s="9" t="s">
        <v>819</v>
      </c>
      <c r="D92" s="9" t="s">
        <v>848</v>
      </c>
      <c r="E92" s="11">
        <v>0.623</v>
      </c>
      <c r="F92" s="12">
        <v>362400</v>
      </c>
      <c r="G92" s="13">
        <v>-2.1229100000000001E-2</v>
      </c>
      <c r="H92" s="14">
        <v>-2.9900300000000001E-2</v>
      </c>
      <c r="I92" s="2">
        <v>-8.9397099999999993E-2</v>
      </c>
      <c r="J92" s="2">
        <v>-2.7746900000000001E-2</v>
      </c>
      <c r="K92" s="2">
        <v>-5.5016200000000001E-2</v>
      </c>
      <c r="L92" s="2">
        <v>-6.7092700000000005E-2</v>
      </c>
      <c r="M92" s="2">
        <v>-0.1204819</v>
      </c>
      <c r="N92" s="2">
        <v>-0.34332830000000003</v>
      </c>
      <c r="O92" s="2">
        <v>1.3888899999999999E-2</v>
      </c>
      <c r="P92" s="2">
        <v>-0.62159830000000005</v>
      </c>
      <c r="Q92" s="5">
        <v>8.76</v>
      </c>
      <c r="R92" s="5">
        <v>9.06</v>
      </c>
      <c r="S92" s="5">
        <v>10.119999999999999</v>
      </c>
      <c r="T92" s="5">
        <v>8.7100000000000009</v>
      </c>
      <c r="U92" s="5">
        <v>9.4488000000000003</v>
      </c>
      <c r="V92" s="5">
        <v>9.1581499999999991</v>
      </c>
      <c r="W92" s="3">
        <v>362400</v>
      </c>
      <c r="X92" s="5">
        <v>8.9499999999999993</v>
      </c>
      <c r="Y92" s="3">
        <v>180000000</v>
      </c>
      <c r="Z92" t="b">
        <v>0</v>
      </c>
      <c r="AA92" s="5">
        <v>21.425960445377889</v>
      </c>
      <c r="AB92" s="5">
        <v>0.69267443142521279</v>
      </c>
      <c r="AC92" s="5">
        <v>2.5220742517533687</v>
      </c>
      <c r="AD92" s="5">
        <v>-39.513813696478181</v>
      </c>
      <c r="AE92" t="b">
        <v>0</v>
      </c>
      <c r="AF92" t="b">
        <v>1</v>
      </c>
      <c r="AG92" s="3">
        <f>Y92*X92</f>
        <v>1610999999.9999998</v>
      </c>
      <c r="AH92" s="7" t="b">
        <f t="shared" si="7"/>
        <v>1</v>
      </c>
      <c r="AI92" s="17">
        <f t="shared" si="8"/>
        <v>1.7096450489997172E-4</v>
      </c>
      <c r="AJ92" s="2">
        <f t="shared" si="9"/>
        <v>2.9238060476849143E-3</v>
      </c>
      <c r="AK92" s="2">
        <f t="shared" si="10"/>
        <v>3.1130725432800956E-2</v>
      </c>
      <c r="AL92" s="5">
        <f t="shared" si="11"/>
        <v>7.979315808774071E-6</v>
      </c>
      <c r="AM92" s="5">
        <f t="shared" si="12"/>
        <v>1.3646090942521328E-4</v>
      </c>
      <c r="AN92" s="5">
        <f t="shared" si="13"/>
        <v>4.4942795663394E-2</v>
      </c>
    </row>
    <row r="93" spans="1:40">
      <c r="A93" s="9" t="s">
        <v>206</v>
      </c>
      <c r="B93" s="9" t="s">
        <v>207</v>
      </c>
      <c r="C93" s="9" t="s">
        <v>819</v>
      </c>
      <c r="D93" s="9" t="s">
        <v>848</v>
      </c>
      <c r="E93" s="11">
        <v>0.85199999999999998</v>
      </c>
      <c r="F93" s="12">
        <v>132382</v>
      </c>
      <c r="G93" s="13">
        <v>1.4522800000000001E-2</v>
      </c>
      <c r="H93" s="14">
        <v>3.6016899999999998E-2</v>
      </c>
      <c r="I93" s="2">
        <v>2.3012600000000001E-2</v>
      </c>
      <c r="J93" s="2">
        <v>5.7297300000000002E-2</v>
      </c>
      <c r="K93" s="2">
        <v>0.14923620000000001</v>
      </c>
      <c r="L93" s="2">
        <v>5.1612900000000003E-2</v>
      </c>
      <c r="M93" s="2">
        <v>0.28346460000000001</v>
      </c>
      <c r="N93" s="2">
        <v>-0.204878</v>
      </c>
      <c r="O93" s="2">
        <v>0.42773719999999998</v>
      </c>
      <c r="P93" s="2">
        <v>-0.28924420000000001</v>
      </c>
      <c r="Q93" s="5">
        <v>19.079999999999998</v>
      </c>
      <c r="R93" s="5">
        <v>19.559999999999999</v>
      </c>
      <c r="S93" s="5">
        <v>20.14</v>
      </c>
      <c r="T93" s="5">
        <v>14.64</v>
      </c>
      <c r="U93" s="5">
        <v>19.274799999999999</v>
      </c>
      <c r="V93" s="5">
        <v>17.571899999999999</v>
      </c>
      <c r="W93" s="3">
        <v>132382</v>
      </c>
      <c r="X93" s="5">
        <v>19.28</v>
      </c>
      <c r="Y93" s="3">
        <v>55000000</v>
      </c>
      <c r="Z93" t="b">
        <v>0</v>
      </c>
      <c r="AA93" s="5">
        <v>31.686288425809991</v>
      </c>
      <c r="AB93" s="5">
        <v>1.3343967757044384</v>
      </c>
      <c r="AC93" s="5">
        <v>4.4184310922507049</v>
      </c>
      <c r="AD93" s="5">
        <v>55.078379688068367</v>
      </c>
      <c r="AE93" t="b">
        <v>0</v>
      </c>
      <c r="AF93" t="b">
        <v>1</v>
      </c>
      <c r="AG93" s="3">
        <f>Y93*X93</f>
        <v>1060400000.0000001</v>
      </c>
      <c r="AH93" s="7" t="b">
        <f t="shared" si="7"/>
        <v>1</v>
      </c>
      <c r="AI93" s="17">
        <f t="shared" si="8"/>
        <v>1.1253306082925515E-4</v>
      </c>
      <c r="AJ93" s="2">
        <f t="shared" si="9"/>
        <v>1.92452137365927E-3</v>
      </c>
      <c r="AK93" s="2">
        <f t="shared" si="10"/>
        <v>2.0491012569175758E-2</v>
      </c>
      <c r="AL93" s="5">
        <f t="shared" si="11"/>
        <v>3.5514749887081006E-6</v>
      </c>
      <c r="AM93" s="5">
        <f t="shared" si="12"/>
        <v>6.073672459825417E-5</v>
      </c>
      <c r="AN93" s="5">
        <f t="shared" si="13"/>
        <v>1.5356011751720843E-2</v>
      </c>
    </row>
    <row r="94" spans="1:40">
      <c r="A94" s="9" t="s">
        <v>208</v>
      </c>
      <c r="B94" s="9" t="s">
        <v>209</v>
      </c>
      <c r="C94" s="9" t="s">
        <v>817</v>
      </c>
      <c r="D94" s="9" t="s">
        <v>818</v>
      </c>
      <c r="E94" s="11">
        <v>0.60399999999999998</v>
      </c>
      <c r="F94" s="12">
        <v>90823</v>
      </c>
      <c r="G94" s="13">
        <v>-1.4778299999999999E-2</v>
      </c>
      <c r="H94" s="14">
        <v>-2.9126200000000001E-2</v>
      </c>
      <c r="I94" s="2">
        <v>-7.5500800000000007E-2</v>
      </c>
      <c r="J94" s="2">
        <v>-5.9561099999999999E-2</v>
      </c>
      <c r="K94" s="2">
        <v>-0.17241380000000001</v>
      </c>
      <c r="L94" s="2">
        <v>-8.6758000000000002E-2</v>
      </c>
      <c r="M94" s="2">
        <v>-0.32584269999999999</v>
      </c>
      <c r="N94" s="2">
        <v>-0.47979889999999997</v>
      </c>
      <c r="O94" s="2">
        <v>1.6949200000000001E-2</v>
      </c>
      <c r="P94" s="2">
        <v>-7.7206999999999998E-2</v>
      </c>
      <c r="Q94" s="5">
        <v>30</v>
      </c>
      <c r="R94" s="5">
        <v>30.5</v>
      </c>
      <c r="S94" s="5">
        <v>54.3</v>
      </c>
      <c r="T94" s="5">
        <v>29.1</v>
      </c>
      <c r="U94" s="5">
        <v>33.107999999999997</v>
      </c>
      <c r="V94" s="5">
        <v>35.16825</v>
      </c>
      <c r="W94" s="3">
        <v>90823</v>
      </c>
      <c r="X94" s="5">
        <v>30.45</v>
      </c>
      <c r="Y94" s="3">
        <v>22500000</v>
      </c>
      <c r="Z94" t="b">
        <v>0</v>
      </c>
      <c r="AA94" s="5">
        <v>29.13415244977525</v>
      </c>
      <c r="AB94" s="5">
        <v>2.3133787082529098</v>
      </c>
      <c r="AC94" s="5">
        <v>1.255372949729548</v>
      </c>
      <c r="AD94" s="5">
        <v>41.866561406895087</v>
      </c>
      <c r="AE94" t="b">
        <v>0</v>
      </c>
      <c r="AF94" t="b">
        <v>1</v>
      </c>
      <c r="AG94" s="3">
        <f>Y94*X94</f>
        <v>685125000</v>
      </c>
      <c r="AH94" s="7" t="b">
        <f t="shared" si="7"/>
        <v>1</v>
      </c>
      <c r="AI94" s="17">
        <f t="shared" si="8"/>
        <v>7.2707670030784064E-5</v>
      </c>
      <c r="AJ94" s="2">
        <f t="shared" si="9"/>
        <v>6.3292276071192765E-3</v>
      </c>
      <c r="AK94" s="2">
        <f t="shared" si="10"/>
        <v>0.16686629522014615</v>
      </c>
      <c r="AL94" s="5">
        <f t="shared" si="11"/>
        <v>2.4956164472649675E-6</v>
      </c>
      <c r="AM94" s="5">
        <f t="shared" si="12"/>
        <v>2.1724426746342856E-4</v>
      </c>
      <c r="AN94" s="5">
        <f t="shared" si="13"/>
        <v>7.2130989459207692E-2</v>
      </c>
    </row>
    <row r="95" spans="1:40">
      <c r="A95" s="9" t="s">
        <v>210</v>
      </c>
      <c r="B95" s="9" t="s">
        <v>211</v>
      </c>
      <c r="C95" s="9" t="s">
        <v>819</v>
      </c>
      <c r="D95" s="9" t="s">
        <v>848</v>
      </c>
      <c r="E95" s="11">
        <v>0.85199999999999998</v>
      </c>
      <c r="F95" s="12">
        <v>1042706</v>
      </c>
      <c r="G95" s="13">
        <v>0</v>
      </c>
      <c r="H95" s="14">
        <v>-3.4334799999999999E-2</v>
      </c>
      <c r="I95" s="2">
        <v>-9.2741900000000002E-2</v>
      </c>
      <c r="J95" s="2">
        <v>-0.1210938</v>
      </c>
      <c r="K95" s="2">
        <v>-0.2132867</v>
      </c>
      <c r="L95" s="2">
        <v>-0.137931</v>
      </c>
      <c r="M95" s="2">
        <v>-0.30769230000000003</v>
      </c>
      <c r="N95" s="2">
        <v>-0.30555559999999998</v>
      </c>
      <c r="O95" s="2">
        <v>0.47058820000000001</v>
      </c>
      <c r="P95" s="2">
        <v>0.27840910000000002</v>
      </c>
      <c r="Q95" s="5">
        <v>2.2400000000000002</v>
      </c>
      <c r="R95" s="5">
        <v>2.2799999999999998</v>
      </c>
      <c r="S95" s="5">
        <v>3.38</v>
      </c>
      <c r="T95" s="5">
        <v>2.2000000000000002</v>
      </c>
      <c r="U95" s="5">
        <v>2.5310000000000001</v>
      </c>
      <c r="V95" s="5">
        <v>2.6570999999999998</v>
      </c>
      <c r="W95" s="3">
        <v>1042706</v>
      </c>
      <c r="X95" s="5">
        <v>2.25</v>
      </c>
      <c r="Y95" s="3">
        <v>226044000</v>
      </c>
      <c r="Z95" t="b">
        <v>0</v>
      </c>
      <c r="AA95" s="5">
        <v>-95.581551526581222</v>
      </c>
      <c r="AB95" s="5">
        <v>3.8309760236643489</v>
      </c>
      <c r="AC95" s="5">
        <v>2.8706143878106181</v>
      </c>
      <c r="AD95" s="5">
        <v>-23.327147606187804</v>
      </c>
      <c r="AE95" t="b">
        <v>0</v>
      </c>
      <c r="AF95" t="b">
        <v>1</v>
      </c>
      <c r="AG95" s="3">
        <f>Y95*X95</f>
        <v>508599000</v>
      </c>
      <c r="AH95" s="7" t="b">
        <f t="shared" si="7"/>
        <v>1</v>
      </c>
      <c r="AI95" s="17">
        <f t="shared" si="8"/>
        <v>5.3974162773197219E-5</v>
      </c>
      <c r="AJ95" s="2">
        <f t="shared" si="9"/>
        <v>9.2305700313252638E-4</v>
      </c>
      <c r="AK95" s="2">
        <f t="shared" si="10"/>
        <v>9.8280917594023194E-3</v>
      </c>
      <c r="AL95" s="5">
        <f t="shared" si="11"/>
        <v>-5.6469226447100523E-7</v>
      </c>
      <c r="AM95" s="5">
        <f t="shared" si="12"/>
        <v>-9.6572716009514062E-6</v>
      </c>
      <c r="AN95" s="5">
        <f t="shared" si="13"/>
        <v>2.5654276348098097E-3</v>
      </c>
    </row>
    <row r="96" spans="1:40">
      <c r="A96" s="9" t="s">
        <v>212</v>
      </c>
      <c r="B96" s="9" t="s">
        <v>213</v>
      </c>
      <c r="C96" s="9" t="s">
        <v>819</v>
      </c>
      <c r="D96" s="9" t="s">
        <v>848</v>
      </c>
      <c r="E96" s="11">
        <v>0.75900000000000001</v>
      </c>
      <c r="F96" s="12">
        <v>228928</v>
      </c>
      <c r="G96" s="13">
        <v>1.9608E-3</v>
      </c>
      <c r="H96" s="14">
        <v>9.8814229000000007E-3</v>
      </c>
      <c r="I96" s="2">
        <v>-5.8365758999999991E-3</v>
      </c>
      <c r="J96" s="2">
        <v>-3.5849099999999995E-2</v>
      </c>
      <c r="K96" s="2">
        <v>-1.91939E-2</v>
      </c>
      <c r="L96" s="2">
        <v>-9.6899224999999999E-3</v>
      </c>
      <c r="M96" s="2">
        <v>-0.21141979999999999</v>
      </c>
      <c r="N96" s="2">
        <v>-0.37223590000000001</v>
      </c>
      <c r="O96" s="2">
        <v>0.1108696</v>
      </c>
      <c r="P96" s="2">
        <v>-0.66644909999999991</v>
      </c>
      <c r="Q96" s="5">
        <v>25.5</v>
      </c>
      <c r="R96" s="5">
        <v>25.8</v>
      </c>
      <c r="S96" s="5">
        <v>33.700000000000003</v>
      </c>
      <c r="T96" s="5">
        <v>23.98</v>
      </c>
      <c r="U96" s="5">
        <v>26.174600000000002</v>
      </c>
      <c r="V96" s="5">
        <v>26.2867</v>
      </c>
      <c r="W96" s="3">
        <v>228928</v>
      </c>
      <c r="X96" s="5">
        <v>25.5</v>
      </c>
      <c r="Y96" s="3">
        <v>100000000</v>
      </c>
      <c r="Z96" t="b">
        <v>0</v>
      </c>
      <c r="AA96" s="5">
        <v>15.958775765146784</v>
      </c>
      <c r="AB96" s="5">
        <v>0.99594139264960158</v>
      </c>
      <c r="AC96" s="5">
        <v>2.9784872781872145</v>
      </c>
      <c r="AD96" s="5">
        <v>19.055787589498809</v>
      </c>
      <c r="AE96" t="b">
        <v>0</v>
      </c>
      <c r="AF96" t="b">
        <v>1</v>
      </c>
      <c r="AG96" s="3">
        <f>Y96*X96</f>
        <v>2550000000</v>
      </c>
      <c r="AH96" s="7" t="b">
        <f t="shared" si="7"/>
        <v>1</v>
      </c>
      <c r="AI96" s="17">
        <f t="shared" si="8"/>
        <v>2.7061420701112842E-4</v>
      </c>
      <c r="AJ96" s="2">
        <f t="shared" si="9"/>
        <v>4.6279983995012614E-3</v>
      </c>
      <c r="AK96" s="2">
        <f t="shared" si="10"/>
        <v>4.927582237966633E-2</v>
      </c>
      <c r="AL96" s="5">
        <f t="shared" si="11"/>
        <v>1.6957078098818652E-5</v>
      </c>
      <c r="AM96" s="5">
        <f t="shared" si="12"/>
        <v>2.8999708170651737E-4</v>
      </c>
      <c r="AN96" s="5">
        <f t="shared" si="13"/>
        <v>4.9476628588127035E-2</v>
      </c>
    </row>
    <row r="97" spans="1:40">
      <c r="A97" s="9" t="s">
        <v>214</v>
      </c>
      <c r="B97" s="9" t="s">
        <v>215</v>
      </c>
      <c r="C97" s="9" t="s">
        <v>819</v>
      </c>
      <c r="D97" s="9" t="s">
        <v>848</v>
      </c>
      <c r="E97" s="11">
        <v>0.70899999999999996</v>
      </c>
      <c r="F97" s="12">
        <v>291141</v>
      </c>
      <c r="G97" s="13">
        <v>-2.7777799999999998E-2</v>
      </c>
      <c r="H97" s="14">
        <v>-1.5345299999999999E-2</v>
      </c>
      <c r="I97" s="2">
        <v>3.4946199999999997E-2</v>
      </c>
      <c r="J97" s="2">
        <v>0.16138760000000002</v>
      </c>
      <c r="K97" s="2">
        <v>0.22222220000000001</v>
      </c>
      <c r="L97" s="2">
        <v>9.375E-2</v>
      </c>
      <c r="M97" s="2">
        <v>5.7692300000000002E-2</v>
      </c>
      <c r="N97" s="2">
        <v>0.3556338</v>
      </c>
      <c r="O97" s="2">
        <v>1.3333332999999998</v>
      </c>
      <c r="P97" s="2">
        <v>-0.16449649999999999</v>
      </c>
      <c r="Q97" s="5">
        <v>38</v>
      </c>
      <c r="R97" s="5">
        <v>39.85</v>
      </c>
      <c r="S97" s="5">
        <v>40.1</v>
      </c>
      <c r="T97" s="5">
        <v>28.8</v>
      </c>
      <c r="U97" s="5">
        <v>37.484000000000002</v>
      </c>
      <c r="V97" s="5">
        <v>33.478250000000003</v>
      </c>
      <c r="W97" s="3">
        <v>293932</v>
      </c>
      <c r="X97" s="5">
        <v>39.6</v>
      </c>
      <c r="Y97" s="3">
        <v>202500000</v>
      </c>
      <c r="Z97" t="b">
        <v>0</v>
      </c>
      <c r="AA97" s="5">
        <v>18.67129444636344</v>
      </c>
      <c r="AB97" s="5">
        <v>1.6218427644827262</v>
      </c>
      <c r="AC97" s="5">
        <v>6.6465391033753827</v>
      </c>
      <c r="AD97" s="5">
        <v>-19.218256991391129</v>
      </c>
      <c r="AE97" t="b">
        <v>0</v>
      </c>
      <c r="AF97" t="b">
        <v>1</v>
      </c>
      <c r="AG97" s="3">
        <f>Y97*X97</f>
        <v>8019000000</v>
      </c>
      <c r="AH97" s="7" t="b">
        <f t="shared" si="7"/>
        <v>1</v>
      </c>
      <c r="AI97" s="17">
        <f t="shared" si="8"/>
        <v>8.510020886361722E-4</v>
      </c>
      <c r="AJ97" s="2">
        <f t="shared" si="9"/>
        <v>1.4553693790431614E-2</v>
      </c>
      <c r="AK97" s="2">
        <f t="shared" si="10"/>
        <v>0.15495796849511539</v>
      </c>
      <c r="AL97" s="5">
        <f t="shared" si="11"/>
        <v>4.557809803068687E-5</v>
      </c>
      <c r="AM97" s="5">
        <f t="shared" si="12"/>
        <v>7.7946892392702848E-4</v>
      </c>
      <c r="AN97" s="5">
        <f t="shared" si="13"/>
        <v>9.554438438089774E-2</v>
      </c>
    </row>
    <row r="98" spans="1:40">
      <c r="A98" s="9" t="s">
        <v>216</v>
      </c>
      <c r="B98" s="9" t="s">
        <v>217</v>
      </c>
      <c r="C98" s="9" t="s">
        <v>819</v>
      </c>
      <c r="D98" s="9" t="s">
        <v>848</v>
      </c>
      <c r="E98" s="11">
        <v>0.53900000000000003</v>
      </c>
      <c r="F98" s="12">
        <v>124017</v>
      </c>
      <c r="G98" s="13">
        <v>-8.1300999999999995E-3</v>
      </c>
      <c r="H98" s="14">
        <v>2.3980800000000004E-2</v>
      </c>
      <c r="I98" s="2">
        <v>1.1723329E-3</v>
      </c>
      <c r="J98" s="2">
        <v>7.0754716999999996E-3</v>
      </c>
      <c r="K98" s="2">
        <v>4.1463399999999997E-2</v>
      </c>
      <c r="L98" s="2">
        <v>0</v>
      </c>
      <c r="M98" s="2">
        <v>-8.7606800000000012E-2</v>
      </c>
      <c r="N98" s="2">
        <v>-0.27133109999999999</v>
      </c>
      <c r="O98" s="2">
        <v>-1.9517799999999998E-2</v>
      </c>
      <c r="P98" s="2">
        <v>-0.53414790000000001</v>
      </c>
      <c r="Q98" s="5">
        <v>42.7</v>
      </c>
      <c r="R98" s="5">
        <v>43.4</v>
      </c>
      <c r="S98" s="5">
        <v>48.25</v>
      </c>
      <c r="T98" s="5">
        <v>39.65</v>
      </c>
      <c r="U98" s="5">
        <v>42.523000000000003</v>
      </c>
      <c r="V98" s="5">
        <v>42.015999999999998</v>
      </c>
      <c r="W98" s="3">
        <v>125253</v>
      </c>
      <c r="X98" s="5">
        <v>43.05</v>
      </c>
      <c r="Y98" s="3">
        <v>153000000</v>
      </c>
      <c r="Z98" t="b">
        <v>0</v>
      </c>
      <c r="AA98" s="5">
        <v>15.485949730488253</v>
      </c>
      <c r="AB98" s="5">
        <v>2.915903436668299</v>
      </c>
      <c r="AC98" s="5">
        <v>3.8985776645293342</v>
      </c>
      <c r="AD98" s="5">
        <v>13.157831136031319</v>
      </c>
      <c r="AE98" t="b">
        <v>0</v>
      </c>
      <c r="AF98" t="b">
        <v>1</v>
      </c>
      <c r="AG98" s="3">
        <f>Y98*X98</f>
        <v>6586650000</v>
      </c>
      <c r="AH98" s="7" t="b">
        <f t="shared" si="7"/>
        <v>1</v>
      </c>
      <c r="AI98" s="17">
        <f t="shared" si="8"/>
        <v>6.9899649670974475E-4</v>
      </c>
      <c r="AJ98" s="2">
        <f t="shared" si="9"/>
        <v>1.1954119865911758E-2</v>
      </c>
      <c r="AK98" s="2">
        <f t="shared" si="10"/>
        <v>0.12727944920667814</v>
      </c>
      <c r="AL98" s="5">
        <f t="shared" si="11"/>
        <v>4.5137463886608283E-5</v>
      </c>
      <c r="AM98" s="5">
        <f t="shared" si="12"/>
        <v>7.7193327331915988E-4</v>
      </c>
      <c r="AN98" s="5">
        <f t="shared" si="13"/>
        <v>4.3650090605231832E-2</v>
      </c>
    </row>
    <row r="99" spans="1:40">
      <c r="A99" s="9" t="s">
        <v>218</v>
      </c>
      <c r="B99" s="9" t="s">
        <v>219</v>
      </c>
      <c r="C99" s="9" t="s">
        <v>819</v>
      </c>
      <c r="D99" s="9" t="s">
        <v>848</v>
      </c>
      <c r="E99" s="11">
        <v>0.49</v>
      </c>
      <c r="F99" s="12">
        <v>96990</v>
      </c>
      <c r="G99" s="13">
        <v>-1.14068E-2</v>
      </c>
      <c r="H99" s="14">
        <v>2.7668000000000002E-2</v>
      </c>
      <c r="I99" s="2">
        <v>0</v>
      </c>
      <c r="J99" s="2">
        <v>-2.0715599999999997E-2</v>
      </c>
      <c r="K99" s="2">
        <v>5.8027079000000006E-3</v>
      </c>
      <c r="L99" s="2">
        <v>-1.7013199999999999E-2</v>
      </c>
      <c r="M99" s="2">
        <v>-0.1141397</v>
      </c>
      <c r="N99" s="2">
        <v>-0.34755330000000001</v>
      </c>
      <c r="O99" s="2">
        <v>0.11587980000000001</v>
      </c>
      <c r="P99" s="2">
        <v>-0.43188029999999999</v>
      </c>
      <c r="Q99" s="5">
        <v>52</v>
      </c>
      <c r="R99" s="5">
        <v>53.1</v>
      </c>
      <c r="S99" s="5">
        <v>61.5</v>
      </c>
      <c r="T99" s="5">
        <v>49.3</v>
      </c>
      <c r="U99" s="5">
        <v>52.384</v>
      </c>
      <c r="V99" s="5">
        <v>53.198999999999998</v>
      </c>
      <c r="W99" s="3">
        <v>97636</v>
      </c>
      <c r="X99" s="5">
        <v>52.6</v>
      </c>
      <c r="Y99" s="3">
        <v>109760647</v>
      </c>
      <c r="Z99" t="b">
        <v>0</v>
      </c>
      <c r="AA99" s="5">
        <v>21.915292490590087</v>
      </c>
      <c r="AB99" s="5">
        <v>2.0741877504870474</v>
      </c>
      <c r="AC99" s="5">
        <v>6.9940541821901547</v>
      </c>
      <c r="AD99" s="5">
        <v>32.220490361503785</v>
      </c>
      <c r="AE99" t="b">
        <v>0</v>
      </c>
      <c r="AF99" t="b">
        <v>1</v>
      </c>
      <c r="AG99" s="3">
        <f>Y99*X99</f>
        <v>5773410032.1999998</v>
      </c>
      <c r="AH99" s="7" t="b">
        <f t="shared" si="7"/>
        <v>1</v>
      </c>
      <c r="AI99" s="17">
        <f t="shared" si="8"/>
        <v>6.1269285396623396E-4</v>
      </c>
      <c r="AJ99" s="2">
        <f t="shared" si="9"/>
        <v>1.0478169564190638E-2</v>
      </c>
      <c r="AK99" s="2">
        <f t="shared" si="10"/>
        <v>0.11156452049869445</v>
      </c>
      <c r="AL99" s="5">
        <f t="shared" si="11"/>
        <v>2.7957320406711884E-5</v>
      </c>
      <c r="AM99" s="5">
        <f t="shared" si="12"/>
        <v>4.7812136519235224E-4</v>
      </c>
      <c r="AN99" s="5">
        <f t="shared" si="13"/>
        <v>5.3787088691704781E-2</v>
      </c>
    </row>
    <row r="100" spans="1:40">
      <c r="A100" s="9" t="s">
        <v>220</v>
      </c>
      <c r="B100" s="9" t="s">
        <v>221</v>
      </c>
      <c r="C100" s="9" t="s">
        <v>819</v>
      </c>
      <c r="D100" s="9" t="s">
        <v>848</v>
      </c>
      <c r="E100" s="11">
        <v>0.44500000000000001</v>
      </c>
      <c r="F100" s="12">
        <v>76796</v>
      </c>
      <c r="G100" s="13">
        <v>4.7318999999999998E-3</v>
      </c>
      <c r="H100" s="14">
        <v>1.7571900000000001E-2</v>
      </c>
      <c r="I100" s="2">
        <v>-3.4848499999999998E-2</v>
      </c>
      <c r="J100" s="2">
        <v>-5.2083299999999999E-2</v>
      </c>
      <c r="K100" s="2">
        <v>-6.4610899999999999E-2</v>
      </c>
      <c r="L100" s="2">
        <v>-6.7349900000000004E-2</v>
      </c>
      <c r="M100" s="2">
        <v>-0.20869570000000001</v>
      </c>
      <c r="N100" s="2">
        <v>-0.52105259999999998</v>
      </c>
      <c r="O100" s="2">
        <v>-0.36299999999999999</v>
      </c>
      <c r="P100" s="2">
        <v>-0.67333330000000002</v>
      </c>
      <c r="Q100" s="5">
        <v>31.5</v>
      </c>
      <c r="R100" s="5">
        <v>32</v>
      </c>
      <c r="S100" s="5">
        <v>42.3</v>
      </c>
      <c r="T100" s="5">
        <v>30.7</v>
      </c>
      <c r="U100" s="5">
        <v>32.753</v>
      </c>
      <c r="V100" s="5">
        <v>34.212000000000003</v>
      </c>
      <c r="W100" s="3">
        <v>76796</v>
      </c>
      <c r="X100" s="5">
        <v>31.7</v>
      </c>
      <c r="Y100" s="3">
        <v>140000000</v>
      </c>
      <c r="Z100" t="b">
        <v>0</v>
      </c>
      <c r="AA100" s="5">
        <v>20.324636359596635</v>
      </c>
      <c r="AB100" s="5">
        <v>1.3634500009612491</v>
      </c>
      <c r="AC100" s="5">
        <v>4.6652893199469272</v>
      </c>
      <c r="AD100" s="5">
        <v>-36.450055298796613</v>
      </c>
      <c r="AE100" t="b">
        <v>0</v>
      </c>
      <c r="AF100" t="b">
        <v>1</v>
      </c>
      <c r="AG100" s="3">
        <f>Y100*X100</f>
        <v>4438000000</v>
      </c>
      <c r="AH100" s="7" t="b">
        <f t="shared" si="7"/>
        <v>1</v>
      </c>
      <c r="AI100" s="17">
        <f t="shared" si="8"/>
        <v>4.7097484341779923E-4</v>
      </c>
      <c r="AJ100" s="2">
        <f t="shared" si="9"/>
        <v>8.0545321164653336E-3</v>
      </c>
      <c r="AK100" s="2">
        <f t="shared" si="10"/>
        <v>8.5759254792533005E-2</v>
      </c>
      <c r="AL100" s="5">
        <f t="shared" si="11"/>
        <v>2.3172608605881411E-5</v>
      </c>
      <c r="AM100" s="5">
        <f t="shared" si="12"/>
        <v>3.9629403320971319E-4</v>
      </c>
      <c r="AN100" s="5">
        <f t="shared" si="13"/>
        <v>6.2898716294746165E-2</v>
      </c>
    </row>
    <row r="101" spans="1:40">
      <c r="A101" s="9" t="s">
        <v>222</v>
      </c>
      <c r="B101" s="9" t="s">
        <v>223</v>
      </c>
      <c r="C101" s="9" t="s">
        <v>819</v>
      </c>
      <c r="D101" s="9" t="s">
        <v>848</v>
      </c>
      <c r="E101" s="11">
        <v>0.66200000000000003</v>
      </c>
      <c r="F101" s="12">
        <v>211763</v>
      </c>
      <c r="G101" s="13">
        <v>9.7259000000000009E-3</v>
      </c>
      <c r="H101" s="14">
        <v>8.8339222999999998E-3</v>
      </c>
      <c r="I101" s="2">
        <v>-6.9565217E-3</v>
      </c>
      <c r="J101" s="2">
        <v>-2.9736599999999998E-2</v>
      </c>
      <c r="K101" s="2">
        <v>-6.2397400000000006E-2</v>
      </c>
      <c r="L101" s="2">
        <v>-5.1494999999999999E-2</v>
      </c>
      <c r="M101" s="2">
        <v>-0.24868419999999999</v>
      </c>
      <c r="N101" s="2">
        <v>-0.40829019999999999</v>
      </c>
      <c r="O101" s="2">
        <v>-3.7099500000000001E-2</v>
      </c>
      <c r="P101" s="2">
        <v>-0.67254480000000005</v>
      </c>
      <c r="Q101" s="5">
        <v>22.58</v>
      </c>
      <c r="R101" s="5">
        <v>23</v>
      </c>
      <c r="S101" s="5">
        <v>30.45</v>
      </c>
      <c r="T101" s="5">
        <v>22.04</v>
      </c>
      <c r="U101" s="5">
        <v>23.716799999999999</v>
      </c>
      <c r="V101" s="5">
        <v>24.369700000000002</v>
      </c>
      <c r="W101" s="3">
        <v>211763</v>
      </c>
      <c r="X101" s="5">
        <v>22.62</v>
      </c>
      <c r="Y101" s="3">
        <v>157500000</v>
      </c>
      <c r="Z101" t="b">
        <v>0</v>
      </c>
      <c r="AA101" s="5">
        <v>24.423288693603961</v>
      </c>
      <c r="AB101" s="5">
        <v>1.3534964889722549</v>
      </c>
      <c r="AC101" s="5">
        <v>4.3754172354964496</v>
      </c>
      <c r="AD101" s="5">
        <v>21.917889746818123</v>
      </c>
      <c r="AE101" t="b">
        <v>0</v>
      </c>
      <c r="AF101" t="b">
        <v>1</v>
      </c>
      <c r="AG101" s="3">
        <f>Y101*X101</f>
        <v>3562650000</v>
      </c>
      <c r="AH101" s="7" t="b">
        <f t="shared" si="7"/>
        <v>1</v>
      </c>
      <c r="AI101" s="17">
        <f t="shared" si="8"/>
        <v>3.7807988416007715E-4</v>
      </c>
      <c r="AJ101" s="2">
        <f t="shared" si="9"/>
        <v>6.4658582345032039E-3</v>
      </c>
      <c r="AK101" s="2">
        <f t="shared" si="10"/>
        <v>6.8844121019967938E-2</v>
      </c>
      <c r="AL101" s="5">
        <f t="shared" si="11"/>
        <v>1.5480301973382061E-5</v>
      </c>
      <c r="AM101" s="5">
        <f t="shared" si="12"/>
        <v>2.6474150617547673E-4</v>
      </c>
      <c r="AN101" s="5">
        <f t="shared" si="13"/>
        <v>5.0863908093506077E-2</v>
      </c>
    </row>
    <row r="102" spans="1:40">
      <c r="A102" s="9" t="s">
        <v>224</v>
      </c>
      <c r="B102" s="9" t="s">
        <v>225</v>
      </c>
      <c r="C102" s="9" t="s">
        <v>819</v>
      </c>
      <c r="D102" s="9" t="s">
        <v>848</v>
      </c>
      <c r="E102" s="11">
        <v>0.46300000000000002</v>
      </c>
      <c r="F102" s="12">
        <v>49661</v>
      </c>
      <c r="G102" s="13">
        <v>1.18519E-2</v>
      </c>
      <c r="H102" s="14">
        <v>1.7883800000000002E-2</v>
      </c>
      <c r="I102" s="2">
        <v>-4.3731778000000001E-3</v>
      </c>
      <c r="J102" s="2">
        <v>-1.5850099999999999E-2</v>
      </c>
      <c r="K102" s="2">
        <v>5.89147E-2</v>
      </c>
      <c r="L102" s="2">
        <v>-2.1489999999999999E-2</v>
      </c>
      <c r="M102" s="2">
        <v>-5.0069500000000003E-2</v>
      </c>
      <c r="N102" s="2">
        <v>-0.24446899999999999</v>
      </c>
      <c r="O102" s="2">
        <v>0.42887029999999998</v>
      </c>
      <c r="P102" s="2">
        <v>-0.39017859999999999</v>
      </c>
      <c r="Q102" s="5">
        <v>33.75</v>
      </c>
      <c r="R102" s="5">
        <v>34.25</v>
      </c>
      <c r="S102" s="5">
        <v>37.4</v>
      </c>
      <c r="T102" s="5">
        <v>30.2</v>
      </c>
      <c r="U102" s="5">
        <v>34.875999999999998</v>
      </c>
      <c r="V102" s="5">
        <v>33.657249999999998</v>
      </c>
      <c r="W102" s="3">
        <v>49661</v>
      </c>
      <c r="X102" s="5">
        <v>33.75</v>
      </c>
      <c r="Y102" s="3">
        <v>86000000</v>
      </c>
      <c r="Z102" t="b">
        <v>0</v>
      </c>
      <c r="AA102" s="5">
        <v>13.397838572673315</v>
      </c>
      <c r="AB102" s="5">
        <v>1.2112176513042583</v>
      </c>
      <c r="AC102" s="5">
        <v>2.545916036523046</v>
      </c>
      <c r="AD102" s="5">
        <v>33.734593781228824</v>
      </c>
      <c r="AE102" t="b">
        <v>0</v>
      </c>
      <c r="AF102" t="b">
        <v>1</v>
      </c>
      <c r="AG102" s="3">
        <f>Y102*X102</f>
        <v>2902500000</v>
      </c>
      <c r="AH102" s="7" t="b">
        <f t="shared" si="7"/>
        <v>1</v>
      </c>
      <c r="AI102" s="17">
        <f t="shared" si="8"/>
        <v>3.0802264150972563E-4</v>
      </c>
      <c r="AJ102" s="2">
        <f t="shared" si="9"/>
        <v>5.2677511194323184E-3</v>
      </c>
      <c r="AK102" s="2">
        <f t="shared" si="10"/>
        <v>5.6087480179208435E-2</v>
      </c>
      <c r="AL102" s="5">
        <f t="shared" si="11"/>
        <v>2.2990472667582295E-5</v>
      </c>
      <c r="AM102" s="5">
        <f t="shared" si="12"/>
        <v>3.9317917519745324E-4</v>
      </c>
      <c r="AN102" s="5">
        <f t="shared" si="13"/>
        <v>4.6306689899055342E-2</v>
      </c>
    </row>
    <row r="103" spans="1:40">
      <c r="A103" s="9" t="s">
        <v>226</v>
      </c>
      <c r="B103" s="9" t="s">
        <v>227</v>
      </c>
      <c r="C103" s="9" t="s">
        <v>819</v>
      </c>
      <c r="D103" s="9" t="s">
        <v>848</v>
      </c>
      <c r="E103" s="11">
        <v>0.59799999999999998</v>
      </c>
      <c r="F103" s="12">
        <v>246920</v>
      </c>
      <c r="G103" s="13">
        <v>-6.1162000000000005E-3</v>
      </c>
      <c r="H103" s="14">
        <v>-2.9850699999999997E-2</v>
      </c>
      <c r="I103" s="2">
        <v>-7.8014200000000006E-2</v>
      </c>
      <c r="J103" s="2">
        <v>4.8387099999999995E-2</v>
      </c>
      <c r="K103" s="2">
        <v>1.5625E-2</v>
      </c>
      <c r="L103" s="2">
        <v>0</v>
      </c>
      <c r="M103" s="2">
        <v>-7.6335878000000001E-3</v>
      </c>
      <c r="N103" s="2">
        <v>-0.25544100000000003</v>
      </c>
      <c r="O103" s="2">
        <v>0.29482069999999999</v>
      </c>
      <c r="P103" s="2">
        <v>-0.48514849999999998</v>
      </c>
      <c r="Q103" s="5">
        <v>12.94</v>
      </c>
      <c r="R103" s="5">
        <v>13.08</v>
      </c>
      <c r="S103" s="5">
        <v>14.54</v>
      </c>
      <c r="T103" s="5">
        <v>11.68</v>
      </c>
      <c r="U103" s="5">
        <v>13.7288</v>
      </c>
      <c r="V103" s="5">
        <v>12.823499999999999</v>
      </c>
      <c r="W103" s="3">
        <v>246920</v>
      </c>
      <c r="X103" s="5">
        <v>13.08</v>
      </c>
      <c r="Y103" s="3">
        <v>90000000</v>
      </c>
      <c r="Z103" t="b">
        <v>0</v>
      </c>
      <c r="AA103" s="5">
        <v>17.97715601299684</v>
      </c>
      <c r="AB103" s="5">
        <v>0.87850934618236387</v>
      </c>
      <c r="AC103" s="5">
        <v>3.5573588371678682</v>
      </c>
      <c r="AD103" s="5">
        <v>11.36523771856627</v>
      </c>
      <c r="AE103" t="b">
        <v>0</v>
      </c>
      <c r="AF103" t="b">
        <v>1</v>
      </c>
      <c r="AG103" s="3">
        <f>Y103*X103</f>
        <v>1177200000</v>
      </c>
      <c r="AH103" s="7" t="b">
        <f t="shared" si="7"/>
        <v>1</v>
      </c>
      <c r="AI103" s="17">
        <f t="shared" si="8"/>
        <v>1.2492825274254917E-4</v>
      </c>
      <c r="AJ103" s="2">
        <f t="shared" si="9"/>
        <v>2.1365018493697588E-3</v>
      </c>
      <c r="AK103" s="2">
        <f t="shared" si="10"/>
        <v>2.2748038472683609E-2</v>
      </c>
      <c r="AL103" s="5">
        <f t="shared" si="11"/>
        <v>6.9492778864593775E-6</v>
      </c>
      <c r="AM103" s="5">
        <f t="shared" si="12"/>
        <v>1.1884537508742453E-4</v>
      </c>
      <c r="AN103" s="5">
        <f t="shared" si="13"/>
        <v>2.5893906048395639E-2</v>
      </c>
    </row>
    <row r="104" spans="1:40">
      <c r="A104" s="9" t="s">
        <v>228</v>
      </c>
      <c r="B104" s="9" t="s">
        <v>229</v>
      </c>
      <c r="C104" s="9" t="s">
        <v>819</v>
      </c>
      <c r="D104" s="9" t="s">
        <v>848</v>
      </c>
      <c r="E104" s="11">
        <v>0.59399999999999997</v>
      </c>
      <c r="F104" s="12">
        <v>356985</v>
      </c>
      <c r="G104" s="13">
        <v>3.9448E-3</v>
      </c>
      <c r="H104" s="14">
        <v>-2.67686E-2</v>
      </c>
      <c r="I104" s="2">
        <v>-8.9445399999999994E-2</v>
      </c>
      <c r="J104" s="2">
        <v>9.9206348999999992E-3</v>
      </c>
      <c r="K104" s="2">
        <v>-3.0476199999999998E-2</v>
      </c>
      <c r="L104" s="2">
        <v>-1.1650499999999999E-2</v>
      </c>
      <c r="M104" s="2">
        <v>-0.1193772</v>
      </c>
      <c r="N104" s="2">
        <v>-0.28096650000000001</v>
      </c>
      <c r="O104" s="2">
        <v>4.8346899999999998E-2</v>
      </c>
      <c r="P104" s="2">
        <v>-0.45619929999999997</v>
      </c>
      <c r="Q104" s="5">
        <v>10.1</v>
      </c>
      <c r="R104" s="5">
        <v>10.3</v>
      </c>
      <c r="S104" s="5">
        <v>12.94</v>
      </c>
      <c r="T104" s="5">
        <v>9.99</v>
      </c>
      <c r="U104" s="5">
        <v>11.329599999999999</v>
      </c>
      <c r="V104" s="5">
        <v>10.7074</v>
      </c>
      <c r="W104" s="3">
        <v>361261</v>
      </c>
      <c r="X104" s="5">
        <v>10.14</v>
      </c>
      <c r="Y104" s="3">
        <v>108700000</v>
      </c>
      <c r="Z104" t="b">
        <v>0</v>
      </c>
      <c r="AA104" s="5">
        <v>25.914259805251607</v>
      </c>
      <c r="AB104" s="5">
        <v>0.88421719138534804</v>
      </c>
      <c r="AC104" s="5">
        <v>3.4723099313016919</v>
      </c>
      <c r="AD104" s="5">
        <v>-16.308014659861264</v>
      </c>
      <c r="AE104" t="b">
        <v>0</v>
      </c>
      <c r="AF104" t="b">
        <v>1</v>
      </c>
      <c r="AG104" s="3">
        <f>Y104*X104</f>
        <v>1102218000</v>
      </c>
      <c r="AH104" s="7" t="b">
        <f t="shared" si="7"/>
        <v>1</v>
      </c>
      <c r="AI104" s="17">
        <f t="shared" si="8"/>
        <v>1.1697092157780078E-4</v>
      </c>
      <c r="AJ104" s="2">
        <f t="shared" si="9"/>
        <v>2.0004169176084242E-3</v>
      </c>
      <c r="AK104" s="2">
        <f t="shared" si="10"/>
        <v>2.1299097408498457E-2</v>
      </c>
      <c r="AL104" s="5">
        <f t="shared" si="11"/>
        <v>4.5137666465046498E-6</v>
      </c>
      <c r="AM104" s="5">
        <f t="shared" si="12"/>
        <v>7.7193673778134825E-5</v>
      </c>
      <c r="AN104" s="5">
        <f t="shared" si="13"/>
        <v>2.408808335328572E-2</v>
      </c>
    </row>
    <row r="105" spans="1:40">
      <c r="A105" s="9" t="s">
        <v>230</v>
      </c>
      <c r="B105" s="9" t="s">
        <v>231</v>
      </c>
      <c r="C105" s="9" t="s">
        <v>819</v>
      </c>
      <c r="D105" s="9" t="s">
        <v>848</v>
      </c>
      <c r="E105" s="11">
        <v>0.43099999999999999</v>
      </c>
      <c r="F105" s="12">
        <v>271588</v>
      </c>
      <c r="G105" s="13">
        <v>2.23152E-2</v>
      </c>
      <c r="H105" s="14">
        <v>3.53107E-2</v>
      </c>
      <c r="I105" s="2">
        <v>-2.7210884000000001E-3</v>
      </c>
      <c r="J105" s="2">
        <v>0.1022556</v>
      </c>
      <c r="K105" s="2">
        <v>0.32789859999999998</v>
      </c>
      <c r="L105" s="2">
        <v>0.1417445</v>
      </c>
      <c r="M105" s="2">
        <v>0.28371279999999999</v>
      </c>
      <c r="N105" s="2">
        <v>7.9528699999999994E-2</v>
      </c>
      <c r="O105" s="2">
        <v>0.52708329999999992</v>
      </c>
      <c r="P105" s="2">
        <v>0.52708329999999992</v>
      </c>
      <c r="Q105" s="5">
        <v>35.85</v>
      </c>
      <c r="R105" s="5">
        <v>37</v>
      </c>
      <c r="S105" s="5">
        <v>37.299999999999997</v>
      </c>
      <c r="T105" s="5">
        <v>22.64</v>
      </c>
      <c r="U105" s="5">
        <v>34.887999999999998</v>
      </c>
      <c r="V105" s="5">
        <v>29.725850000000001</v>
      </c>
      <c r="W105" s="3">
        <v>273987</v>
      </c>
      <c r="X105" s="5">
        <v>35.85</v>
      </c>
      <c r="Y105" s="3">
        <v>120000000</v>
      </c>
      <c r="Z105" t="b">
        <v>0</v>
      </c>
      <c r="AA105" s="5">
        <v>16.903533367908672</v>
      </c>
      <c r="AB105" s="5">
        <v>2.588649161874172</v>
      </c>
      <c r="AC105" s="5">
        <v>6.2394665465503625</v>
      </c>
      <c r="AD105" s="5">
        <v>14.291244541495216</v>
      </c>
      <c r="AE105" t="b">
        <v>0</v>
      </c>
      <c r="AF105" t="b">
        <v>1</v>
      </c>
      <c r="AG105" s="3">
        <f>Y105*X105</f>
        <v>4302000000</v>
      </c>
      <c r="AH105" s="7" t="b">
        <f t="shared" si="7"/>
        <v>1</v>
      </c>
      <c r="AI105" s="17">
        <f t="shared" si="8"/>
        <v>4.5654208571053903E-4</v>
      </c>
      <c r="AJ105" s="2">
        <f t="shared" si="9"/>
        <v>7.8077055351585987E-3</v>
      </c>
      <c r="AK105" s="2">
        <f t="shared" si="10"/>
        <v>8.3131210932284136E-2</v>
      </c>
      <c r="AL105" s="5">
        <f t="shared" si="11"/>
        <v>2.7008677758301314E-5</v>
      </c>
      <c r="AM105" s="5">
        <f t="shared" si="12"/>
        <v>4.618978390625426E-4</v>
      </c>
      <c r="AN105" s="5">
        <f t="shared" si="13"/>
        <v>3.2113741852950614E-2</v>
      </c>
    </row>
    <row r="106" spans="1:40">
      <c r="A106" s="9" t="s">
        <v>232</v>
      </c>
      <c r="B106" s="9" t="s">
        <v>233</v>
      </c>
      <c r="C106" s="9" t="s">
        <v>839</v>
      </c>
      <c r="D106" s="9" t="s">
        <v>863</v>
      </c>
      <c r="E106" s="11">
        <v>0.106</v>
      </c>
      <c r="F106" s="12">
        <v>1197365</v>
      </c>
      <c r="G106" s="13">
        <v>7.5027000000000002E-3</v>
      </c>
      <c r="H106" s="14">
        <v>-2.5906700000000001E-2</v>
      </c>
      <c r="I106" s="2">
        <v>-9.6153799999999998E-2</v>
      </c>
      <c r="J106" s="2">
        <v>-0.12801479999999998</v>
      </c>
      <c r="K106" s="2">
        <v>-0.21008399999999999</v>
      </c>
      <c r="L106" s="2">
        <v>-0.1098485</v>
      </c>
      <c r="M106" s="2">
        <v>-0.3057607</v>
      </c>
      <c r="N106" s="2">
        <v>-0.18260870000000001</v>
      </c>
      <c r="O106" s="2">
        <v>0.15196080000000001</v>
      </c>
      <c r="P106" s="2">
        <v>0.78030299999999997</v>
      </c>
      <c r="Q106" s="5">
        <v>9.3000000000000007</v>
      </c>
      <c r="R106" s="5">
        <v>9.43</v>
      </c>
      <c r="S106" s="5">
        <v>13.62</v>
      </c>
      <c r="T106" s="5">
        <v>9.25</v>
      </c>
      <c r="U106" s="5">
        <v>10.2944</v>
      </c>
      <c r="V106" s="5">
        <v>11.0746</v>
      </c>
      <c r="W106" s="3">
        <v>1197365</v>
      </c>
      <c r="X106" s="5">
        <v>9.33</v>
      </c>
      <c r="Y106" s="3">
        <v>900000000</v>
      </c>
      <c r="Z106" t="b">
        <v>0</v>
      </c>
      <c r="AA106" s="5">
        <v>16.13446231108777</v>
      </c>
      <c r="AB106" s="5">
        <v>6.3246717246855599</v>
      </c>
      <c r="AC106" s="5">
        <v>0.78994489408006663</v>
      </c>
      <c r="AD106" s="5">
        <v>23.813804021107742</v>
      </c>
      <c r="AE106" t="b">
        <v>0</v>
      </c>
      <c r="AF106" t="b">
        <v>1</v>
      </c>
      <c r="AG106" s="3">
        <f>Y106*X106</f>
        <v>8397000000</v>
      </c>
      <c r="AH106" s="7" t="b">
        <f t="shared" si="7"/>
        <v>1</v>
      </c>
      <c r="AI106" s="17">
        <f t="shared" si="8"/>
        <v>8.9111666520488061E-4</v>
      </c>
      <c r="AJ106" s="2">
        <f t="shared" si="9"/>
        <v>5.8684848235554102E-2</v>
      </c>
      <c r="AK106" s="2">
        <f t="shared" si="10"/>
        <v>0.51140955438144564</v>
      </c>
      <c r="AL106" s="5">
        <f t="shared" si="11"/>
        <v>5.5230639114170913E-5</v>
      </c>
      <c r="AM106" s="5">
        <f t="shared" si="12"/>
        <v>3.6372360667529195E-3</v>
      </c>
      <c r="AN106" s="5">
        <f t="shared" si="13"/>
        <v>8.0859462220842948E-2</v>
      </c>
    </row>
    <row r="107" spans="1:40">
      <c r="A107" s="9" t="s">
        <v>234</v>
      </c>
      <c r="B107" s="9" t="s">
        <v>235</v>
      </c>
      <c r="C107" s="9" t="s">
        <v>841</v>
      </c>
      <c r="D107" s="9" t="s">
        <v>864</v>
      </c>
      <c r="E107" s="11">
        <v>0.46500000000000002</v>
      </c>
      <c r="F107" s="12">
        <v>618764</v>
      </c>
      <c r="G107" s="13">
        <v>1.08696E-2</v>
      </c>
      <c r="H107" s="14">
        <v>-3.2509800000000005E-2</v>
      </c>
      <c r="I107" s="2">
        <v>-0.1448276</v>
      </c>
      <c r="J107" s="2">
        <v>-0.11743770000000001</v>
      </c>
      <c r="K107" s="2">
        <v>-0.27485379999999998</v>
      </c>
      <c r="L107" s="2">
        <v>-0.13286709999999999</v>
      </c>
      <c r="M107" s="2">
        <v>-0.39215689999999997</v>
      </c>
      <c r="N107" s="2">
        <v>-0.32363639999999999</v>
      </c>
      <c r="O107" s="2">
        <v>1.0695410000000001</v>
      </c>
      <c r="P107" s="2">
        <v>1.2255459</v>
      </c>
      <c r="Q107" s="5">
        <v>73</v>
      </c>
      <c r="R107" s="5">
        <v>74.400000000000006</v>
      </c>
      <c r="S107" s="5">
        <v>144</v>
      </c>
      <c r="T107" s="5">
        <v>70.8</v>
      </c>
      <c r="U107" s="5">
        <v>84.971999999999994</v>
      </c>
      <c r="V107" s="5">
        <v>98.116500000000002</v>
      </c>
      <c r="W107" s="3">
        <v>616423</v>
      </c>
      <c r="X107" s="5">
        <v>73.599999999999994</v>
      </c>
      <c r="Y107" s="3">
        <v>200000000</v>
      </c>
      <c r="Z107" t="b">
        <v>0</v>
      </c>
      <c r="AA107" s="5">
        <v>22.557395126784829</v>
      </c>
      <c r="AB107" s="5">
        <v>4.3648445295790514</v>
      </c>
      <c r="AC107" s="5">
        <v>5.1365483655095074</v>
      </c>
      <c r="AD107" s="5">
        <v>28.472949343362504</v>
      </c>
      <c r="AE107" t="b">
        <v>0</v>
      </c>
      <c r="AF107" t="b">
        <v>1</v>
      </c>
      <c r="AG107" s="3">
        <f>Y107*X107</f>
        <v>14719999999.999998</v>
      </c>
      <c r="AH107" s="7" t="b">
        <f t="shared" si="7"/>
        <v>1</v>
      </c>
      <c r="AI107" s="17">
        <f t="shared" si="8"/>
        <v>1.5621337753740432E-3</v>
      </c>
      <c r="AJ107" s="2">
        <f t="shared" si="9"/>
        <v>7.0258411635299139E-2</v>
      </c>
      <c r="AK107" s="2">
        <f t="shared" si="10"/>
        <v>8.767028961436521E-2</v>
      </c>
      <c r="AL107" s="5">
        <f t="shared" si="11"/>
        <v>6.9251514485338479E-5</v>
      </c>
      <c r="AM107" s="5">
        <f t="shared" si="12"/>
        <v>3.1146509266876186E-3</v>
      </c>
      <c r="AN107" s="5">
        <f t="shared" si="13"/>
        <v>2.008554692389472E-2</v>
      </c>
    </row>
    <row r="108" spans="1:40">
      <c r="A108" s="9" t="s">
        <v>236</v>
      </c>
      <c r="B108" s="9" t="s">
        <v>237</v>
      </c>
      <c r="C108" s="9" t="s">
        <v>817</v>
      </c>
      <c r="D108" s="9" t="s">
        <v>865</v>
      </c>
      <c r="E108" s="11">
        <v>0.81799999999999995</v>
      </c>
      <c r="F108" s="12">
        <v>393390</v>
      </c>
      <c r="G108" s="13">
        <v>7.5107000000000004E-3</v>
      </c>
      <c r="H108" s="14">
        <v>-1.6753899999999999E-2</v>
      </c>
      <c r="I108" s="2">
        <v>-2.9958700000000001E-2</v>
      </c>
      <c r="J108" s="2">
        <v>-4.86322E-2</v>
      </c>
      <c r="K108" s="2">
        <v>-3.5934300000000002E-2</v>
      </c>
      <c r="L108" s="2">
        <v>4.2175399999999995E-2</v>
      </c>
      <c r="M108" s="2">
        <v>-1.5723299999999999E-2</v>
      </c>
      <c r="N108" s="2">
        <v>-3.69231E-2</v>
      </c>
      <c r="O108" s="2">
        <v>1.6782657999999999</v>
      </c>
      <c r="P108" s="2">
        <v>1.3724103000000001</v>
      </c>
      <c r="Q108" s="5">
        <v>92.2</v>
      </c>
      <c r="R108" s="5">
        <v>93.9</v>
      </c>
      <c r="S108" s="5">
        <v>105</v>
      </c>
      <c r="T108" s="5">
        <v>84.7</v>
      </c>
      <c r="U108" s="5">
        <v>96.727999999999994</v>
      </c>
      <c r="V108" s="5">
        <v>95.1785</v>
      </c>
      <c r="W108" s="3">
        <v>393390</v>
      </c>
      <c r="X108" s="5">
        <v>93.2</v>
      </c>
      <c r="Y108" s="3">
        <v>73278225</v>
      </c>
      <c r="Z108" t="b">
        <v>0</v>
      </c>
      <c r="AA108" s="5">
        <v>13.603662333418578</v>
      </c>
      <c r="AB108" s="5">
        <v>4.2004387593176649</v>
      </c>
      <c r="AC108" s="5">
        <v>1.0148889549667546</v>
      </c>
      <c r="AD108" s="5">
        <v>31.83827968054489</v>
      </c>
      <c r="AE108" t="b">
        <v>0</v>
      </c>
      <c r="AF108" t="b">
        <v>1</v>
      </c>
      <c r="AG108" s="3">
        <f>Y108*X108</f>
        <v>6829530570</v>
      </c>
      <c r="AH108" s="7" t="b">
        <f t="shared" si="7"/>
        <v>1</v>
      </c>
      <c r="AI108" s="17">
        <f t="shared" si="8"/>
        <v>7.2477176449365103E-4</v>
      </c>
      <c r="AJ108" s="2">
        <f t="shared" si="9"/>
        <v>6.3091630618221567E-2</v>
      </c>
      <c r="AK108" s="2">
        <f t="shared" si="10"/>
        <v>0.13995124505698467</v>
      </c>
      <c r="AL108" s="5">
        <f t="shared" si="11"/>
        <v>5.3277694398014145E-5</v>
      </c>
      <c r="AM108" s="5">
        <f t="shared" si="12"/>
        <v>4.6378415658871143E-3</v>
      </c>
      <c r="AN108" s="5">
        <f t="shared" si="13"/>
        <v>3.331824437305185E-2</v>
      </c>
    </row>
    <row r="109" spans="1:40">
      <c r="A109" s="9" t="s">
        <v>238</v>
      </c>
      <c r="B109" s="9" t="s">
        <v>239</v>
      </c>
      <c r="C109" s="9" t="s">
        <v>841</v>
      </c>
      <c r="D109" s="9" t="s">
        <v>864</v>
      </c>
      <c r="E109" s="11">
        <v>0.23899999999999999</v>
      </c>
      <c r="F109" s="12">
        <v>100690</v>
      </c>
      <c r="G109" s="13">
        <v>3.08943E-2</v>
      </c>
      <c r="H109" s="14">
        <v>-2.0092700000000002E-2</v>
      </c>
      <c r="I109" s="2">
        <v>-0.15803449999999999</v>
      </c>
      <c r="J109" s="2">
        <v>-0.16358839999999999</v>
      </c>
      <c r="K109" s="2">
        <v>-0.2220859</v>
      </c>
      <c r="L109" s="2">
        <v>-0.16026489999999999</v>
      </c>
      <c r="M109" s="2">
        <v>-0.28361579999999997</v>
      </c>
      <c r="N109" s="2">
        <v>0.31945889999999999</v>
      </c>
      <c r="O109" s="2">
        <v>2.3967318999999998</v>
      </c>
      <c r="P109" s="2">
        <v>0.75988900000000004</v>
      </c>
      <c r="Q109" s="5">
        <v>122</v>
      </c>
      <c r="R109" s="5">
        <v>126.8</v>
      </c>
      <c r="S109" s="5">
        <v>182</v>
      </c>
      <c r="T109" s="5">
        <v>120</v>
      </c>
      <c r="U109" s="5">
        <v>146.89599999999999</v>
      </c>
      <c r="V109" s="5">
        <v>155.44999999999999</v>
      </c>
      <c r="W109" s="3">
        <v>100690</v>
      </c>
      <c r="X109" s="5">
        <v>123</v>
      </c>
      <c r="Y109" s="3">
        <v>97303550</v>
      </c>
      <c r="Z109" t="b">
        <v>0</v>
      </c>
      <c r="AA109" s="5">
        <v>26.244228314205809</v>
      </c>
      <c r="AB109" s="5">
        <v>3.6193782190251351</v>
      </c>
      <c r="AC109" s="5">
        <v>3.852051144615054</v>
      </c>
      <c r="AD109" s="5">
        <v>36.060494992818526</v>
      </c>
      <c r="AE109" t="b">
        <v>0</v>
      </c>
      <c r="AF109" t="b">
        <v>1</v>
      </c>
      <c r="AG109" s="3">
        <f>Y109*X109</f>
        <v>11968336650</v>
      </c>
      <c r="AH109" s="7" t="b">
        <f t="shared" si="7"/>
        <v>1</v>
      </c>
      <c r="AI109" s="17">
        <f t="shared" si="8"/>
        <v>1.2701184046203825E-3</v>
      </c>
      <c r="AJ109" s="2">
        <f t="shared" si="9"/>
        <v>5.7124750200104435E-2</v>
      </c>
      <c r="AK109" s="2">
        <f t="shared" si="10"/>
        <v>7.1281762249165867E-2</v>
      </c>
      <c r="AL109" s="5">
        <f t="shared" si="11"/>
        <v>4.8396104065779549E-5</v>
      </c>
      <c r="AM109" s="5">
        <f t="shared" si="12"/>
        <v>2.1766595502898905E-3</v>
      </c>
      <c r="AN109" s="5">
        <f t="shared" si="13"/>
        <v>1.9694477320572848E-2</v>
      </c>
    </row>
    <row r="110" spans="1:40">
      <c r="A110" s="9" t="s">
        <v>240</v>
      </c>
      <c r="B110" s="9" t="s">
        <v>241</v>
      </c>
      <c r="C110" s="9" t="s">
        <v>841</v>
      </c>
      <c r="D110" s="9" t="s">
        <v>864</v>
      </c>
      <c r="E110" s="11">
        <v>0.73699999999999999</v>
      </c>
      <c r="F110" s="12">
        <v>178626</v>
      </c>
      <c r="G110" s="13">
        <v>-6.2112000000000001E-3</v>
      </c>
      <c r="H110" s="14">
        <v>-3.2648099999999999E-2</v>
      </c>
      <c r="I110" s="2">
        <v>-5.7714999999999989E-2</v>
      </c>
      <c r="J110" s="2">
        <v>-4.53461E-2</v>
      </c>
      <c r="K110" s="2">
        <v>-0.26739930000000001</v>
      </c>
      <c r="L110" s="2">
        <v>-3.6144599999999999E-2</v>
      </c>
      <c r="M110" s="2">
        <v>-0.17525770000000002</v>
      </c>
      <c r="N110" s="2">
        <v>1.2222222</v>
      </c>
      <c r="O110" s="2">
        <v>3.5779684999999999</v>
      </c>
      <c r="P110" s="2">
        <v>1.4461092</v>
      </c>
      <c r="Q110" s="5">
        <v>158.19999999999999</v>
      </c>
      <c r="R110" s="5">
        <v>162.4</v>
      </c>
      <c r="S110" s="5">
        <v>227.6</v>
      </c>
      <c r="T110" s="5">
        <v>150.19999999999999</v>
      </c>
      <c r="U110" s="5">
        <v>164.6</v>
      </c>
      <c r="V110" s="5">
        <v>184.679</v>
      </c>
      <c r="W110" s="3">
        <v>179830</v>
      </c>
      <c r="X110" s="5">
        <v>161</v>
      </c>
      <c r="Y110" s="3">
        <v>44690000</v>
      </c>
      <c r="Z110" t="b">
        <v>0</v>
      </c>
      <c r="AA110" s="5">
        <v>24.067468450786969</v>
      </c>
      <c r="AB110" s="5">
        <v>4.4038130595602301</v>
      </c>
      <c r="AC110" s="5">
        <v>5.5271544206005823</v>
      </c>
      <c r="AD110" s="5">
        <v>-1086.6669473099355</v>
      </c>
      <c r="AE110" t="b">
        <v>0</v>
      </c>
      <c r="AF110" t="b">
        <v>1</v>
      </c>
      <c r="AG110" s="3">
        <f>Y110*X110</f>
        <v>7195090000</v>
      </c>
      <c r="AH110" s="7" t="b">
        <f t="shared" si="7"/>
        <v>1</v>
      </c>
      <c r="AI110" s="17">
        <f t="shared" si="8"/>
        <v>7.6356610773478434E-4</v>
      </c>
      <c r="AJ110" s="2">
        <f t="shared" si="9"/>
        <v>3.4342092049797865E-2</v>
      </c>
      <c r="AK110" s="2">
        <f t="shared" si="10"/>
        <v>4.2852963593846674E-2</v>
      </c>
      <c r="AL110" s="5">
        <f t="shared" si="11"/>
        <v>3.1726066632064782E-5</v>
      </c>
      <c r="AM110" s="5">
        <f t="shared" si="12"/>
        <v>1.4269091957062451E-3</v>
      </c>
      <c r="AN110" s="5">
        <f t="shared" si="13"/>
        <v>9.7308770863507137E-3</v>
      </c>
    </row>
    <row r="111" spans="1:40">
      <c r="A111" s="9" t="s">
        <v>242</v>
      </c>
      <c r="B111" s="9" t="s">
        <v>243</v>
      </c>
      <c r="C111" s="9" t="s">
        <v>817</v>
      </c>
      <c r="D111" s="9" t="s">
        <v>866</v>
      </c>
      <c r="E111" s="11">
        <v>0.68600000000000005</v>
      </c>
      <c r="F111" s="12">
        <v>139161</v>
      </c>
      <c r="G111" s="13">
        <v>-1.2584700000000001E-2</v>
      </c>
      <c r="H111" s="14">
        <v>-5.2044600000000003E-2</v>
      </c>
      <c r="I111" s="2">
        <v>-7.2727299999999995E-2</v>
      </c>
      <c r="J111" s="2">
        <v>-9.3333299999999994E-2</v>
      </c>
      <c r="K111" s="2">
        <v>-0.16461919999999999</v>
      </c>
      <c r="L111" s="2">
        <v>-0.1036907</v>
      </c>
      <c r="M111" s="2">
        <v>-0.2916667</v>
      </c>
      <c r="N111" s="2">
        <v>-0.25818180000000002</v>
      </c>
      <c r="O111" s="2">
        <v>0.50220910000000007</v>
      </c>
      <c r="P111" s="2">
        <v>-0.66694249999999999</v>
      </c>
      <c r="Q111" s="5">
        <v>20.2</v>
      </c>
      <c r="R111" s="5">
        <v>20.64</v>
      </c>
      <c r="S111" s="5">
        <v>29.9</v>
      </c>
      <c r="T111" s="5">
        <v>20.2</v>
      </c>
      <c r="U111" s="5">
        <v>22.642800000000001</v>
      </c>
      <c r="V111" s="5">
        <v>22.914300000000001</v>
      </c>
      <c r="W111" s="3">
        <v>139161</v>
      </c>
      <c r="X111" s="5">
        <v>20.66</v>
      </c>
      <c r="Y111" s="3">
        <v>45000000</v>
      </c>
      <c r="Z111" t="b">
        <v>0</v>
      </c>
      <c r="AA111" s="5">
        <v>39.001672738408558</v>
      </c>
      <c r="AB111" s="5">
        <v>1.3475007823724583</v>
      </c>
      <c r="AC111" s="5">
        <v>0.50409964195625534</v>
      </c>
      <c r="AD111" s="5">
        <v>273.54172166802044</v>
      </c>
      <c r="AE111" t="b">
        <v>0</v>
      </c>
      <c r="AF111" t="b">
        <v>1</v>
      </c>
      <c r="AG111" s="3">
        <f>Y111*X111</f>
        <v>929700000</v>
      </c>
      <c r="AH111" s="7" t="b">
        <f t="shared" si="7"/>
        <v>1</v>
      </c>
      <c r="AI111" s="17">
        <f t="shared" si="8"/>
        <v>9.8662756179704355E-5</v>
      </c>
      <c r="AJ111" s="2">
        <f t="shared" si="9"/>
        <v>8.5886267561960106E-3</v>
      </c>
      <c r="AK111" s="2">
        <f t="shared" si="10"/>
        <v>1</v>
      </c>
      <c r="AL111" s="5">
        <f t="shared" si="11"/>
        <v>2.5297057600953101E-6</v>
      </c>
      <c r="AM111" s="5">
        <f t="shared" si="12"/>
        <v>2.2021175383429118E-4</v>
      </c>
      <c r="AN111" s="5">
        <f t="shared" si="13"/>
        <v>0.74211459694989124</v>
      </c>
    </row>
    <row r="112" spans="1:40">
      <c r="A112" s="9" t="s">
        <v>244</v>
      </c>
      <c r="B112" s="9" t="s">
        <v>245</v>
      </c>
      <c r="C112" s="9" t="s">
        <v>841</v>
      </c>
      <c r="D112" s="9" t="s">
        <v>864</v>
      </c>
      <c r="E112" s="11">
        <v>0.501</v>
      </c>
      <c r="F112" s="12">
        <v>664609</v>
      </c>
      <c r="G112" s="13">
        <v>-7.2639000000000002E-3</v>
      </c>
      <c r="H112" s="14">
        <v>1.2345699999999999E-2</v>
      </c>
      <c r="I112" s="2">
        <v>-3.9812599999999997E-2</v>
      </c>
      <c r="J112" s="2">
        <v>6.7708299999999999E-2</v>
      </c>
      <c r="K112" s="2">
        <v>-6.3926899999999995E-2</v>
      </c>
      <c r="L112" s="2">
        <v>6.2176200000000001E-2</v>
      </c>
      <c r="M112" s="2">
        <v>-0.36037439999999998</v>
      </c>
      <c r="N112" s="2">
        <v>0.1960327</v>
      </c>
      <c r="O112" s="2">
        <v>1.9538905</v>
      </c>
      <c r="P112" s="2">
        <v>-0.1075316</v>
      </c>
      <c r="Q112" s="5">
        <v>40.65</v>
      </c>
      <c r="R112" s="5">
        <v>41.4</v>
      </c>
      <c r="S112" s="5">
        <v>64.8</v>
      </c>
      <c r="T112" s="5">
        <v>37.9</v>
      </c>
      <c r="U112" s="5">
        <v>42.311999999999998</v>
      </c>
      <c r="V112" s="5">
        <v>42.731000000000002</v>
      </c>
      <c r="W112" s="3">
        <v>664609</v>
      </c>
      <c r="X112" s="5">
        <v>41.3</v>
      </c>
      <c r="Y112" s="3">
        <v>160000000</v>
      </c>
      <c r="Z112" t="b">
        <v>0</v>
      </c>
      <c r="AA112" s="5">
        <v>19.54162209893628</v>
      </c>
      <c r="AB112" s="5">
        <v>3.3757576615097715</v>
      </c>
      <c r="AC112" s="5">
        <v>5.6851774866999261</v>
      </c>
      <c r="AD112" s="5">
        <v>26.233828124660079</v>
      </c>
      <c r="AE112" t="b">
        <v>0</v>
      </c>
      <c r="AF112" t="b">
        <v>1</v>
      </c>
      <c r="AG112" s="3">
        <f>Y112*X112</f>
        <v>6608000000</v>
      </c>
      <c r="AH112" s="7" t="b">
        <f t="shared" si="7"/>
        <v>1</v>
      </c>
      <c r="AI112" s="17">
        <f t="shared" si="8"/>
        <v>7.0126222742334775E-4</v>
      </c>
      <c r="AJ112" s="2">
        <f t="shared" si="9"/>
        <v>3.1539917397150598E-2</v>
      </c>
      <c r="AK112" s="2">
        <f t="shared" si="10"/>
        <v>3.9356336533405256E-2</v>
      </c>
      <c r="AL112" s="5">
        <f t="shared" si="11"/>
        <v>3.5885568960087505E-5</v>
      </c>
      <c r="AM112" s="5">
        <f t="shared" si="12"/>
        <v>1.6139866607525599E-3</v>
      </c>
      <c r="AN112" s="5">
        <f t="shared" si="13"/>
        <v>1.1658519502790243E-2</v>
      </c>
    </row>
    <row r="113" spans="1:40">
      <c r="A113" s="9" t="s">
        <v>246</v>
      </c>
      <c r="B113" s="9" t="s">
        <v>247</v>
      </c>
      <c r="C113" s="9" t="s">
        <v>817</v>
      </c>
      <c r="D113" s="9" t="s">
        <v>867</v>
      </c>
      <c r="E113" s="11">
        <v>0.92700000000000005</v>
      </c>
      <c r="F113" s="12">
        <v>131381</v>
      </c>
      <c r="G113" s="13">
        <v>-2.0679500000000003E-2</v>
      </c>
      <c r="H113" s="14">
        <v>3.0257186000000004E-3</v>
      </c>
      <c r="I113" s="2">
        <v>2.7907000000000001E-2</v>
      </c>
      <c r="J113" s="2">
        <v>5.4054100000000001E-2</v>
      </c>
      <c r="K113" s="2">
        <v>-7.01262E-2</v>
      </c>
      <c r="L113" s="2">
        <v>3.75587E-2</v>
      </c>
      <c r="M113" s="2">
        <v>-0.15</v>
      </c>
      <c r="N113" s="2">
        <v>-0.22637099999999999</v>
      </c>
      <c r="O113" s="2">
        <v>-0.1016261</v>
      </c>
      <c r="P113" s="2">
        <v>-0.47657890000000003</v>
      </c>
      <c r="Q113" s="5">
        <v>33.049999999999997</v>
      </c>
      <c r="R113" s="5">
        <v>34.1</v>
      </c>
      <c r="S113" s="5">
        <v>41.7</v>
      </c>
      <c r="T113" s="5">
        <v>28.8</v>
      </c>
      <c r="U113" s="5">
        <v>33.213999999999999</v>
      </c>
      <c r="V113" s="5">
        <v>33.509749999999997</v>
      </c>
      <c r="W113" s="3">
        <v>132607</v>
      </c>
      <c r="X113" s="5">
        <v>33.85</v>
      </c>
      <c r="Y113" s="3">
        <v>35892393</v>
      </c>
      <c r="Z113" t="b">
        <v>0</v>
      </c>
      <c r="AA113" s="5">
        <v>-28.453766325717389</v>
      </c>
      <c r="AB113" s="5">
        <v>3.6863473245744438</v>
      </c>
      <c r="AC113" s="5">
        <v>1.2478173727346999</v>
      </c>
      <c r="AD113" s="5">
        <v>-41.983160481901727</v>
      </c>
      <c r="AE113" t="b">
        <v>0</v>
      </c>
      <c r="AF113" t="b">
        <v>1</v>
      </c>
      <c r="AG113" s="3">
        <f>Y113*X113</f>
        <v>1214957503.05</v>
      </c>
      <c r="AH113" s="7" t="b">
        <f t="shared" si="7"/>
        <v>1</v>
      </c>
      <c r="AI113" s="17">
        <f t="shared" si="8"/>
        <v>1.2893520048631231E-4</v>
      </c>
      <c r="AJ113" s="2">
        <f t="shared" si="9"/>
        <v>1.1223853413290659E-2</v>
      </c>
      <c r="AK113" s="2">
        <f t="shared" si="10"/>
        <v>1</v>
      </c>
      <c r="AL113" s="5">
        <f t="shared" si="11"/>
        <v>-4.5313931031259195E-6</v>
      </c>
      <c r="AM113" s="5">
        <f t="shared" si="12"/>
        <v>-3.9445932340936515E-4</v>
      </c>
      <c r="AN113" s="5">
        <f t="shared" si="13"/>
        <v>0.27127123733937392</v>
      </c>
    </row>
    <row r="114" spans="1:40">
      <c r="A114" s="9" t="s">
        <v>248</v>
      </c>
      <c r="B114" s="9" t="s">
        <v>249</v>
      </c>
      <c r="C114" s="9" t="s">
        <v>841</v>
      </c>
      <c r="D114" s="9" t="s">
        <v>864</v>
      </c>
      <c r="E114" s="11">
        <v>0.44</v>
      </c>
      <c r="F114" s="12">
        <v>284911</v>
      </c>
      <c r="G114" s="13">
        <v>-1.4285999999999999E-3</v>
      </c>
      <c r="H114" s="14">
        <v>-2.5104600000000001E-2</v>
      </c>
      <c r="I114" s="2">
        <v>-0.1196474</v>
      </c>
      <c r="J114" s="2">
        <v>-2.8530670000000004E-3</v>
      </c>
      <c r="K114" s="2">
        <v>-6.8000000000000005E-2</v>
      </c>
      <c r="L114" s="2">
        <v>2.0438000000000001E-2</v>
      </c>
      <c r="M114" s="2">
        <v>-0.36799280000000001</v>
      </c>
      <c r="N114" s="2">
        <v>1.0896859999999999</v>
      </c>
      <c r="O114" s="2">
        <v>1.9149290999999999</v>
      </c>
      <c r="P114" s="2">
        <v>-4.9822063999999996E-3</v>
      </c>
      <c r="Q114" s="5">
        <v>69.400000000000006</v>
      </c>
      <c r="R114" s="5">
        <v>70.2</v>
      </c>
      <c r="S114" s="5">
        <v>117.4</v>
      </c>
      <c r="T114" s="5">
        <v>61.5</v>
      </c>
      <c r="U114" s="5">
        <v>77.168000000000006</v>
      </c>
      <c r="V114" s="5">
        <v>75.180000000000007</v>
      </c>
      <c r="W114" s="3">
        <v>284911</v>
      </c>
      <c r="X114" s="5">
        <v>70</v>
      </c>
      <c r="Y114" s="3">
        <v>92040000</v>
      </c>
      <c r="Z114" t="b">
        <v>0</v>
      </c>
      <c r="AA114" s="5">
        <v>22.814394311603703</v>
      </c>
      <c r="AB114" s="5">
        <v>3.956435081766613</v>
      </c>
      <c r="AC114" s="5">
        <v>2.2317045899261583</v>
      </c>
      <c r="AD114" s="5">
        <v>28.793910696357283</v>
      </c>
      <c r="AE114" t="b">
        <v>0</v>
      </c>
      <c r="AF114" t="b">
        <v>1</v>
      </c>
      <c r="AG114" s="3">
        <f>Y114*X114</f>
        <v>6442800000</v>
      </c>
      <c r="AH114" s="7" t="b">
        <f t="shared" si="7"/>
        <v>1</v>
      </c>
      <c r="AI114" s="17">
        <f t="shared" si="8"/>
        <v>6.8373067173776406E-4</v>
      </c>
      <c r="AJ114" s="2">
        <f t="shared" si="9"/>
        <v>3.0751419462221832E-2</v>
      </c>
      <c r="AK114" s="2">
        <f t="shared" si="10"/>
        <v>3.8372428120070128E-2</v>
      </c>
      <c r="AL114" s="5">
        <f t="shared" si="11"/>
        <v>2.9969266875956888E-5</v>
      </c>
      <c r="AM114" s="5">
        <f t="shared" si="12"/>
        <v>1.3478955015071891E-3</v>
      </c>
      <c r="AN114" s="5">
        <f t="shared" si="13"/>
        <v>9.6987382143361774E-3</v>
      </c>
    </row>
    <row r="115" spans="1:40">
      <c r="A115" s="9" t="s">
        <v>250</v>
      </c>
      <c r="B115" s="9" t="s">
        <v>251</v>
      </c>
      <c r="C115" s="9" t="s">
        <v>817</v>
      </c>
      <c r="D115" s="9" t="s">
        <v>833</v>
      </c>
      <c r="E115" s="11">
        <v>0.69599999999999995</v>
      </c>
      <c r="F115" s="12">
        <v>105252</v>
      </c>
      <c r="G115" s="13">
        <v>0</v>
      </c>
      <c r="H115" s="14">
        <v>0</v>
      </c>
      <c r="I115" s="2">
        <v>0</v>
      </c>
      <c r="J115" s="2">
        <v>4.0462400000000003E-2</v>
      </c>
      <c r="K115" s="2">
        <v>-2.7026999999999999E-2</v>
      </c>
      <c r="L115" s="2">
        <v>0.35</v>
      </c>
      <c r="M115" s="2">
        <v>0.35</v>
      </c>
      <c r="N115" s="2">
        <v>-6.8965499999999999E-2</v>
      </c>
      <c r="O115" s="2">
        <v>0.4754099</v>
      </c>
      <c r="P115" s="2">
        <v>-0.21965309999999999</v>
      </c>
      <c r="Q115" s="5">
        <v>26.4</v>
      </c>
      <c r="R115" s="5">
        <v>27.1</v>
      </c>
      <c r="S115" s="5">
        <v>29.2</v>
      </c>
      <c r="T115" s="5">
        <v>18.2</v>
      </c>
      <c r="U115" s="5">
        <v>24.998000000000001</v>
      </c>
      <c r="V115" s="5">
        <v>26.072649999999999</v>
      </c>
      <c r="W115" s="3">
        <v>123527</v>
      </c>
      <c r="X115" s="5">
        <v>26.8</v>
      </c>
      <c r="Y115" s="3">
        <v>100000000</v>
      </c>
      <c r="Z115" t="b">
        <v>0</v>
      </c>
      <c r="AA115" s="5">
        <v>259.64156825867684</v>
      </c>
      <c r="AB115" s="5">
        <v>1.8251941650766212</v>
      </c>
      <c r="AC115" s="5">
        <v>8.2518609528055258</v>
      </c>
      <c r="AD115" s="5">
        <v>80.41989430919638</v>
      </c>
      <c r="AE115" t="b">
        <v>0</v>
      </c>
      <c r="AF115" t="b">
        <v>0</v>
      </c>
      <c r="AG115" s="3">
        <f>Y115*X115</f>
        <v>2680000000</v>
      </c>
      <c r="AH115" s="7" t="b">
        <f t="shared" si="7"/>
        <v>0</v>
      </c>
      <c r="AI115" s="17" t="b">
        <f t="shared" si="8"/>
        <v>0</v>
      </c>
      <c r="AJ115" s="2" t="b">
        <f t="shared" si="9"/>
        <v>0</v>
      </c>
      <c r="AK115" s="2" t="b">
        <f t="shared" si="10"/>
        <v>0</v>
      </c>
      <c r="AL115" s="5">
        <f t="shared" si="11"/>
        <v>0</v>
      </c>
      <c r="AM115" s="5">
        <f t="shared" si="12"/>
        <v>0</v>
      </c>
      <c r="AN115" s="5">
        <f t="shared" si="13"/>
        <v>0</v>
      </c>
    </row>
    <row r="116" spans="1:40">
      <c r="A116" s="9" t="s">
        <v>252</v>
      </c>
      <c r="B116" s="9" t="s">
        <v>253</v>
      </c>
      <c r="C116" s="9" t="s">
        <v>817</v>
      </c>
      <c r="D116" s="9" t="s">
        <v>868</v>
      </c>
      <c r="E116" s="11">
        <v>0.89800000000000002</v>
      </c>
      <c r="F116" s="12">
        <v>178986</v>
      </c>
      <c r="G116" s="13">
        <v>-9.2449999999999997E-3</v>
      </c>
      <c r="H116" s="14">
        <v>1.4195599999999999E-2</v>
      </c>
      <c r="I116" s="2">
        <v>-6.8115899999999993E-2</v>
      </c>
      <c r="J116" s="2">
        <v>-5.4411800000000003E-2</v>
      </c>
      <c r="K116" s="2">
        <v>-9.0523300000000001E-2</v>
      </c>
      <c r="L116" s="2">
        <v>-8.5348500000000008E-2</v>
      </c>
      <c r="M116" s="2">
        <v>-0.27995520000000002</v>
      </c>
      <c r="N116" s="2">
        <v>-0.30108699999999999</v>
      </c>
      <c r="O116" s="2">
        <v>0.4384787</v>
      </c>
      <c r="P116" s="2">
        <v>-0.62243099999999996</v>
      </c>
      <c r="Q116" s="5">
        <v>12.84</v>
      </c>
      <c r="R116" s="5">
        <v>12.98</v>
      </c>
      <c r="S116" s="5">
        <v>18.100000000000001</v>
      </c>
      <c r="T116" s="5">
        <v>11.8</v>
      </c>
      <c r="U116" s="5">
        <v>13.7552</v>
      </c>
      <c r="V116" s="5">
        <v>14.100199999999999</v>
      </c>
      <c r="W116" s="3">
        <v>180296</v>
      </c>
      <c r="X116" s="5">
        <v>12.98</v>
      </c>
      <c r="Y116" s="3">
        <v>57500000</v>
      </c>
      <c r="Z116" t="b">
        <v>0</v>
      </c>
      <c r="AA116" s="5">
        <v>63.352407812215553</v>
      </c>
      <c r="AB116" s="5">
        <v>2.5567240802743481</v>
      </c>
      <c r="AC116" s="5">
        <v>0.3586137619437812</v>
      </c>
      <c r="AD116" s="5">
        <v>-22.544858231120269</v>
      </c>
      <c r="AE116" t="b">
        <v>0</v>
      </c>
      <c r="AF116" t="b">
        <v>1</v>
      </c>
      <c r="AG116" s="3">
        <f>Y116*X116</f>
        <v>746350000</v>
      </c>
      <c r="AH116" s="7" t="b">
        <f t="shared" si="7"/>
        <v>1</v>
      </c>
      <c r="AI116" s="17">
        <f t="shared" si="8"/>
        <v>7.920506407951204E-5</v>
      </c>
      <c r="AJ116" s="2">
        <f t="shared" si="9"/>
        <v>6.8948279869709504E-3</v>
      </c>
      <c r="AK116" s="2">
        <f t="shared" si="10"/>
        <v>0.41221142162818952</v>
      </c>
      <c r="AL116" s="5">
        <f t="shared" si="11"/>
        <v>1.2502297357708289E-6</v>
      </c>
      <c r="AM116" s="5">
        <f t="shared" si="12"/>
        <v>1.0883292719367639E-4</v>
      </c>
      <c r="AN116" s="5">
        <f t="shared" si="13"/>
        <v>0.16122640092784568</v>
      </c>
    </row>
    <row r="117" spans="1:40">
      <c r="A117" s="9" t="s">
        <v>254</v>
      </c>
      <c r="B117" s="9" t="s">
        <v>255</v>
      </c>
      <c r="C117" s="9" t="s">
        <v>817</v>
      </c>
      <c r="D117" s="9" t="s">
        <v>861</v>
      </c>
      <c r="E117" s="11">
        <v>0.60399999999999998</v>
      </c>
      <c r="F117" s="12">
        <v>905894</v>
      </c>
      <c r="G117" s="13">
        <v>7.5567000000000004E-3</v>
      </c>
      <c r="H117" s="14">
        <v>0</v>
      </c>
      <c r="I117" s="2">
        <v>-3.1476999999999998E-2</v>
      </c>
      <c r="J117" s="2">
        <v>-4.3062199999999995E-2</v>
      </c>
      <c r="K117" s="2">
        <v>-0.154334</v>
      </c>
      <c r="L117" s="2">
        <v>-6.5420599999999995E-2</v>
      </c>
      <c r="M117" s="2">
        <v>-0.21104539999999999</v>
      </c>
      <c r="N117" s="2">
        <v>-7.407409999999999E-2</v>
      </c>
      <c r="O117" s="2">
        <v>0.16279070000000001</v>
      </c>
      <c r="P117" s="2">
        <v>2.125</v>
      </c>
      <c r="Q117" s="5">
        <v>3.97</v>
      </c>
      <c r="R117" s="5">
        <v>4.0199999999999996</v>
      </c>
      <c r="S117" s="5">
        <v>5.44</v>
      </c>
      <c r="T117" s="5">
        <v>3.7</v>
      </c>
      <c r="U117" s="5">
        <v>4.1715999999999998</v>
      </c>
      <c r="V117" s="5">
        <v>4.4165000000000001</v>
      </c>
      <c r="W117" s="3">
        <v>905894</v>
      </c>
      <c r="X117" s="5">
        <v>3.97</v>
      </c>
      <c r="Y117" s="3">
        <v>400000000</v>
      </c>
      <c r="Z117" t="b">
        <v>0</v>
      </c>
      <c r="AA117" s="5">
        <v>19.069492436497011</v>
      </c>
      <c r="AB117" s="5">
        <v>2.6982196472212721</v>
      </c>
      <c r="AC117" s="5">
        <v>3.062410285135567</v>
      </c>
      <c r="AD117" s="5">
        <v>11.696088628398153</v>
      </c>
      <c r="AE117" t="b">
        <v>0</v>
      </c>
      <c r="AF117" t="b">
        <v>1</v>
      </c>
      <c r="AG117" s="3">
        <f>Y117*X117</f>
        <v>1588000000</v>
      </c>
      <c r="AH117" s="7" t="b">
        <f t="shared" si="7"/>
        <v>1</v>
      </c>
      <c r="AI117" s="17">
        <f t="shared" si="8"/>
        <v>1.685236708759498E-4</v>
      </c>
      <c r="AJ117" s="2">
        <f t="shared" si="9"/>
        <v>1.4670043335311675E-2</v>
      </c>
      <c r="AK117" s="2">
        <f t="shared" si="10"/>
        <v>0.57919212182000546</v>
      </c>
      <c r="AL117" s="5">
        <f t="shared" si="11"/>
        <v>8.8373443308545094E-6</v>
      </c>
      <c r="AM117" s="5">
        <f t="shared" si="12"/>
        <v>7.6929385426298749E-4</v>
      </c>
      <c r="AN117" s="5">
        <f t="shared" si="13"/>
        <v>0.21465714343029088</v>
      </c>
    </row>
    <row r="118" spans="1:40">
      <c r="A118" s="9" t="s">
        <v>256</v>
      </c>
      <c r="B118" s="9" t="s">
        <v>257</v>
      </c>
      <c r="C118" s="9" t="s">
        <v>841</v>
      </c>
      <c r="D118" s="9" t="s">
        <v>864</v>
      </c>
      <c r="E118" s="11">
        <v>0.67900000000000005</v>
      </c>
      <c r="F118" s="12">
        <v>163946</v>
      </c>
      <c r="G118" s="13">
        <v>1.1160700000000001E-2</v>
      </c>
      <c r="H118" s="14">
        <v>2.9520295000000003E-3</v>
      </c>
      <c r="I118" s="2">
        <v>-4.8985300000000002E-2</v>
      </c>
      <c r="J118" s="2">
        <v>-5.1639900000000002E-2</v>
      </c>
      <c r="K118" s="2">
        <v>-9.9403599999999995E-2</v>
      </c>
      <c r="L118" s="2">
        <v>-4.1607900000000003E-2</v>
      </c>
      <c r="M118" s="2">
        <v>-0.13714290000000001</v>
      </c>
      <c r="N118" s="2">
        <v>0.40103090000000002</v>
      </c>
      <c r="O118" s="2">
        <v>4.0614524999999997</v>
      </c>
      <c r="P118" s="2">
        <v>3.9418182000000002</v>
      </c>
      <c r="Q118" s="5">
        <v>268</v>
      </c>
      <c r="R118" s="5">
        <v>271.8</v>
      </c>
      <c r="S118" s="5">
        <v>331.4</v>
      </c>
      <c r="T118" s="5">
        <v>256.39999999999998</v>
      </c>
      <c r="U118" s="5">
        <v>286.21600000000001</v>
      </c>
      <c r="V118" s="5">
        <v>288.33300000000003</v>
      </c>
      <c r="W118" s="3">
        <v>163708</v>
      </c>
      <c r="X118" s="5">
        <v>268.8</v>
      </c>
      <c r="Y118" s="3">
        <v>350000000</v>
      </c>
      <c r="Z118" t="b">
        <v>0</v>
      </c>
      <c r="AA118" s="5">
        <v>41.08881175859387</v>
      </c>
      <c r="AB118" s="5">
        <v>13.258607189597484</v>
      </c>
      <c r="AC118" s="5">
        <v>8.4934174106659928</v>
      </c>
      <c r="AD118" s="5">
        <v>-110.84933916088031</v>
      </c>
      <c r="AE118" t="b">
        <v>0</v>
      </c>
      <c r="AF118" t="b">
        <v>1</v>
      </c>
      <c r="AG118" s="3">
        <f>Y118*X118</f>
        <v>94080000000</v>
      </c>
      <c r="AH118" s="7" t="b">
        <f t="shared" si="7"/>
        <v>1</v>
      </c>
      <c r="AI118" s="17">
        <f t="shared" si="8"/>
        <v>9.9840723904341035E-3</v>
      </c>
      <c r="AJ118" s="2">
        <f t="shared" si="9"/>
        <v>0.44904289175604239</v>
      </c>
      <c r="AK118" s="2">
        <f t="shared" si="10"/>
        <v>0.56032750318746471</v>
      </c>
      <c r="AL118" s="5">
        <f t="shared" si="11"/>
        <v>2.4298761543879155E-4</v>
      </c>
      <c r="AM118" s="5">
        <f t="shared" si="12"/>
        <v>1.0928592785653468E-2</v>
      </c>
      <c r="AN118" s="5">
        <f t="shared" si="13"/>
        <v>4.2261415182968068E-2</v>
      </c>
    </row>
    <row r="119" spans="1:40">
      <c r="A119" s="9" t="s">
        <v>258</v>
      </c>
      <c r="B119" s="9" t="s">
        <v>259</v>
      </c>
      <c r="C119" s="9" t="s">
        <v>841</v>
      </c>
      <c r="D119" s="9" t="s">
        <v>869</v>
      </c>
      <c r="E119" s="11">
        <v>0.48199999999999998</v>
      </c>
      <c r="F119" s="12">
        <v>91361</v>
      </c>
      <c r="G119" s="13">
        <v>3.5128999999999998E-3</v>
      </c>
      <c r="H119" s="14">
        <v>-1.03926E-2</v>
      </c>
      <c r="I119" s="2">
        <v>-0.1219262</v>
      </c>
      <c r="J119" s="2">
        <v>-0.13695869999999999</v>
      </c>
      <c r="K119" s="2">
        <v>-0.24824560000000001</v>
      </c>
      <c r="L119" s="2">
        <v>-0.1598039</v>
      </c>
      <c r="M119" s="2">
        <v>-0.312199</v>
      </c>
      <c r="N119" s="2">
        <v>-1.10778E-2</v>
      </c>
      <c r="O119" s="2">
        <v>-4.92567E-2</v>
      </c>
      <c r="P119" s="2">
        <v>-4.92567E-2</v>
      </c>
      <c r="Q119" s="5">
        <v>42.55</v>
      </c>
      <c r="R119" s="5">
        <v>43.2</v>
      </c>
      <c r="S119" s="5">
        <v>63.1</v>
      </c>
      <c r="T119" s="5">
        <v>40.6</v>
      </c>
      <c r="U119" s="5">
        <v>48.671999999999997</v>
      </c>
      <c r="V119" s="5">
        <v>51.993749999999999</v>
      </c>
      <c r="W119" s="3">
        <v>91554</v>
      </c>
      <c r="X119" s="5">
        <v>42.7</v>
      </c>
      <c r="Y119" s="3">
        <v>30000000</v>
      </c>
      <c r="Z119" t="b">
        <v>0</v>
      </c>
      <c r="AA119" s="5">
        <v>31.408491634493021</v>
      </c>
      <c r="AB119" s="5">
        <v>2.3889404800506298</v>
      </c>
      <c r="AC119" s="5">
        <v>1.4528579516865838</v>
      </c>
      <c r="AD119" s="5">
        <v>5.3713903379455674</v>
      </c>
      <c r="AE119" t="b">
        <v>0</v>
      </c>
      <c r="AF119" t="b">
        <v>1</v>
      </c>
      <c r="AG119" s="3">
        <f>Y119*X119</f>
        <v>1281000000</v>
      </c>
      <c r="AH119" s="7" t="b">
        <f t="shared" si="7"/>
        <v>1</v>
      </c>
      <c r="AI119" s="17">
        <f t="shared" si="8"/>
        <v>1.3594384281617863E-4</v>
      </c>
      <c r="AJ119" s="2">
        <f t="shared" si="9"/>
        <v>6.1142000886425414E-3</v>
      </c>
      <c r="AK119" s="2">
        <f t="shared" si="10"/>
        <v>0.91814505670540203</v>
      </c>
      <c r="AL119" s="5">
        <f t="shared" si="11"/>
        <v>4.3282512384925921E-6</v>
      </c>
      <c r="AM119" s="5">
        <f t="shared" si="12"/>
        <v>1.9466710339976608E-4</v>
      </c>
      <c r="AN119" s="5">
        <f t="shared" si="13"/>
        <v>0.38433149104072423</v>
      </c>
    </row>
    <row r="120" spans="1:40">
      <c r="A120" s="9" t="s">
        <v>260</v>
      </c>
      <c r="B120" s="9" t="s">
        <v>261</v>
      </c>
      <c r="C120" s="9" t="s">
        <v>841</v>
      </c>
      <c r="D120" s="9" t="s">
        <v>842</v>
      </c>
      <c r="E120" s="11">
        <v>0.70799999999999996</v>
      </c>
      <c r="F120" s="12">
        <v>82099</v>
      </c>
      <c r="G120" s="13">
        <v>2.33463E-2</v>
      </c>
      <c r="H120" s="14">
        <v>-7.5471697999999997E-3</v>
      </c>
      <c r="I120" s="2">
        <v>-2.1091799999999997E-2</v>
      </c>
      <c r="J120" s="2">
        <v>5.0955413999999996E-3</v>
      </c>
      <c r="K120" s="2">
        <v>-0.1823834</v>
      </c>
      <c r="L120" s="2">
        <v>3.2722500000000002E-2</v>
      </c>
      <c r="M120" s="2">
        <v>0.11756369999999999</v>
      </c>
      <c r="N120" s="2">
        <v>1.0230769</v>
      </c>
      <c r="O120" s="2">
        <v>1.0230769</v>
      </c>
      <c r="P120" s="2">
        <v>1.0230769</v>
      </c>
      <c r="Q120" s="5">
        <v>154.6</v>
      </c>
      <c r="R120" s="5">
        <v>160.4</v>
      </c>
      <c r="S120" s="5">
        <v>202.4</v>
      </c>
      <c r="T120" s="5">
        <v>124.8</v>
      </c>
      <c r="U120" s="5">
        <v>162.35599999999999</v>
      </c>
      <c r="V120" s="5">
        <v>160.91900000000001</v>
      </c>
      <c r="W120" s="3">
        <v>83123</v>
      </c>
      <c r="X120" s="5">
        <v>154.19999999999999</v>
      </c>
      <c r="Y120" s="3">
        <v>70000000</v>
      </c>
      <c r="Z120" t="b">
        <v>0</v>
      </c>
      <c r="AA120" s="5">
        <v>30.96033870711484</v>
      </c>
      <c r="AB120" s="5">
        <v>7.4050381567918828</v>
      </c>
      <c r="AC120" s="5">
        <v>8.377826022422747</v>
      </c>
      <c r="AD120" s="5">
        <v>53.541924839468741</v>
      </c>
      <c r="AE120" t="b">
        <v>0</v>
      </c>
      <c r="AF120" t="b">
        <v>1</v>
      </c>
      <c r="AG120" s="3">
        <f>Y120*X120</f>
        <v>10794000000</v>
      </c>
      <c r="AH120" s="7" t="b">
        <f t="shared" si="7"/>
        <v>1</v>
      </c>
      <c r="AI120" s="17">
        <f t="shared" si="8"/>
        <v>1.1454940197953413E-3</v>
      </c>
      <c r="AJ120" s="2">
        <f t="shared" si="9"/>
        <v>5.1519653205938792E-2</v>
      </c>
      <c r="AK120" s="2">
        <f t="shared" si="10"/>
        <v>0.76487721254764274</v>
      </c>
      <c r="AL120" s="5">
        <f t="shared" si="11"/>
        <v>3.6998756074076835E-5</v>
      </c>
      <c r="AM120" s="5">
        <f t="shared" si="12"/>
        <v>1.6640532809836257E-3</v>
      </c>
      <c r="AN120" s="5">
        <f t="shared" si="13"/>
        <v>0.10329146134731247</v>
      </c>
    </row>
    <row r="121" spans="1:40">
      <c r="A121" s="9" t="s">
        <v>262</v>
      </c>
      <c r="B121" s="9" t="s">
        <v>263</v>
      </c>
      <c r="C121" s="9" t="s">
        <v>841</v>
      </c>
      <c r="D121" s="9" t="s">
        <v>870</v>
      </c>
      <c r="E121" s="11">
        <v>1.4630000000000001</v>
      </c>
      <c r="F121" s="12">
        <v>57767</v>
      </c>
      <c r="G121" s="13">
        <v>6.0060000000000001E-3</v>
      </c>
      <c r="H121" s="14">
        <v>5.3459100000000002E-2</v>
      </c>
      <c r="I121" s="2">
        <v>2.9940119999999999E-3</v>
      </c>
      <c r="J121" s="2">
        <v>0.14529909999999999</v>
      </c>
      <c r="K121" s="2">
        <v>2.7607400000000001E-2</v>
      </c>
      <c r="L121" s="2">
        <v>9.47712E-2</v>
      </c>
      <c r="M121" s="2">
        <v>-0.24293790000000001</v>
      </c>
      <c r="N121" s="2">
        <v>0.25703559999999998</v>
      </c>
      <c r="O121" s="2">
        <v>0.25703559999999998</v>
      </c>
      <c r="P121" s="2">
        <v>0.25703559999999998</v>
      </c>
      <c r="Q121" s="5">
        <v>133.4</v>
      </c>
      <c r="R121" s="5">
        <v>135.6</v>
      </c>
      <c r="S121" s="5">
        <v>182</v>
      </c>
      <c r="T121" s="5">
        <v>107</v>
      </c>
      <c r="U121" s="5">
        <v>131.73599999999999</v>
      </c>
      <c r="V121" s="5">
        <v>128.536</v>
      </c>
      <c r="W121" s="3">
        <v>58004</v>
      </c>
      <c r="X121" s="5">
        <v>133.19999999999999</v>
      </c>
      <c r="Y121" s="3">
        <v>20000000</v>
      </c>
      <c r="Z121" t="b">
        <v>0</v>
      </c>
      <c r="AA121" s="5">
        <v>45.283399396406082</v>
      </c>
      <c r="AB121" s="5">
        <v>8.2160044467959121</v>
      </c>
      <c r="AC121" s="5">
        <v>7.5926385120015034</v>
      </c>
      <c r="AD121" s="5">
        <v>184.23978505541729</v>
      </c>
      <c r="AE121" t="b">
        <v>0</v>
      </c>
      <c r="AF121" t="b">
        <v>1</v>
      </c>
      <c r="AG121" s="3">
        <f>Y121*X121</f>
        <v>2664000000</v>
      </c>
      <c r="AH121" s="7" t="b">
        <f t="shared" si="7"/>
        <v>1</v>
      </c>
      <c r="AI121" s="17">
        <f t="shared" si="8"/>
        <v>2.8271225391280242E-4</v>
      </c>
      <c r="AJ121" s="2">
        <f t="shared" si="9"/>
        <v>1.2715245149214465E-2</v>
      </c>
      <c r="AK121" s="2">
        <f t="shared" si="10"/>
        <v>0.10933110621820667</v>
      </c>
      <c r="AL121" s="5">
        <f t="shared" si="11"/>
        <v>6.2431764770566207E-6</v>
      </c>
      <c r="AM121" s="5">
        <f t="shared" si="12"/>
        <v>2.8079263744990864E-4</v>
      </c>
      <c r="AN121" s="5">
        <f t="shared" si="13"/>
        <v>1.3307089464982429E-2</v>
      </c>
    </row>
    <row r="122" spans="1:40">
      <c r="A122" s="9" t="s">
        <v>264</v>
      </c>
      <c r="B122" s="9" t="s">
        <v>265</v>
      </c>
      <c r="C122" s="9" t="s">
        <v>841</v>
      </c>
      <c r="D122" s="9" t="s">
        <v>864</v>
      </c>
      <c r="E122" s="11">
        <v>0.83</v>
      </c>
      <c r="F122" s="12">
        <v>375087</v>
      </c>
      <c r="G122" s="13">
        <v>0</v>
      </c>
      <c r="H122" s="14">
        <v>-3.1716399999999999E-2</v>
      </c>
      <c r="I122" s="2">
        <v>-0.1748808</v>
      </c>
      <c r="J122" s="2">
        <v>-0.2412281</v>
      </c>
      <c r="K122" s="2">
        <v>-9.8958299999999999E-2</v>
      </c>
      <c r="L122" s="2">
        <v>-0.23111110000000001</v>
      </c>
      <c r="M122" s="2">
        <v>-9.73913E-2</v>
      </c>
      <c r="N122" s="2">
        <v>-9.73913E-2</v>
      </c>
      <c r="O122" s="2">
        <v>-9.73913E-2</v>
      </c>
      <c r="P122" s="2">
        <v>-9.73913E-2</v>
      </c>
      <c r="Q122" s="5">
        <v>51.3</v>
      </c>
      <c r="R122" s="5">
        <v>52.1</v>
      </c>
      <c r="S122" s="5">
        <v>72.900000000000006</v>
      </c>
      <c r="T122" s="5">
        <v>51</v>
      </c>
      <c r="U122" s="5">
        <v>63.27</v>
      </c>
      <c r="V122" s="5">
        <v>61.22081</v>
      </c>
      <c r="W122" s="3">
        <v>375087</v>
      </c>
      <c r="X122" s="5">
        <v>51.9</v>
      </c>
      <c r="Y122" s="3">
        <v>230000000</v>
      </c>
      <c r="Z122" t="b">
        <v>0</v>
      </c>
      <c r="AA122" s="5" t="s">
        <v>837</v>
      </c>
      <c r="AB122" s="5" t="s">
        <v>837</v>
      </c>
      <c r="AC122" s="5" t="s">
        <v>837</v>
      </c>
      <c r="AD122" s="5" t="s">
        <v>837</v>
      </c>
      <c r="AE122" t="b">
        <v>0</v>
      </c>
      <c r="AF122" t="b">
        <v>1</v>
      </c>
      <c r="AG122" s="3">
        <f>Y122*X122</f>
        <v>11937000000</v>
      </c>
      <c r="AH122" s="7" t="b">
        <f t="shared" si="7"/>
        <v>1</v>
      </c>
      <c r="AI122" s="17">
        <f t="shared" si="8"/>
        <v>1.2667928584673884E-3</v>
      </c>
      <c r="AJ122" s="2">
        <f t="shared" si="9"/>
        <v>5.6975180685500407E-2</v>
      </c>
      <c r="AK122" s="2">
        <f t="shared" si="10"/>
        <v>7.1095125484149299E-2</v>
      </c>
      <c r="AL122" s="5">
        <f t="shared" si="11"/>
        <v>0</v>
      </c>
      <c r="AM122" s="5">
        <f t="shared" si="12"/>
        <v>0</v>
      </c>
      <c r="AN122" s="5">
        <f t="shared" si="13"/>
        <v>0</v>
      </c>
    </row>
    <row r="123" spans="1:40">
      <c r="A123" s="9" t="s">
        <v>266</v>
      </c>
      <c r="B123" s="9" t="s">
        <v>267</v>
      </c>
      <c r="C123" s="9" t="s">
        <v>841</v>
      </c>
      <c r="D123" s="9" t="s">
        <v>864</v>
      </c>
      <c r="E123" s="11">
        <v>0</v>
      </c>
      <c r="F123" s="12">
        <v>594027</v>
      </c>
      <c r="G123" s="13">
        <v>-7.7922E-3</v>
      </c>
      <c r="H123" s="14">
        <v>-4.8567899999999997E-2</v>
      </c>
      <c r="I123" s="2">
        <v>-7.2815500000000005E-2</v>
      </c>
      <c r="J123" s="2">
        <v>4.6575300000000007E-2</v>
      </c>
      <c r="K123" s="2">
        <v>4.6575300000000007E-2</v>
      </c>
      <c r="L123" s="2">
        <v>4.6575300000000007E-2</v>
      </c>
      <c r="M123" s="2">
        <v>4.6575300000000007E-2</v>
      </c>
      <c r="N123" s="2">
        <v>4.6575300000000007E-2</v>
      </c>
      <c r="O123" s="2">
        <v>4.6575300000000007E-2</v>
      </c>
      <c r="P123" s="2">
        <v>4.6575300000000007E-2</v>
      </c>
      <c r="Q123" s="5">
        <v>151.4</v>
      </c>
      <c r="R123" s="5">
        <v>156.19999999999999</v>
      </c>
      <c r="S123" s="5">
        <v>182.8</v>
      </c>
      <c r="T123" s="5">
        <v>130.4</v>
      </c>
      <c r="U123" s="5">
        <v>158.21600000000001</v>
      </c>
      <c r="V123" s="5">
        <v>157.63846000000001</v>
      </c>
      <c r="W123" s="3">
        <v>594027</v>
      </c>
      <c r="X123" s="5">
        <v>154</v>
      </c>
      <c r="Y123" s="3">
        <v>44303580</v>
      </c>
      <c r="Z123" t="b">
        <v>0</v>
      </c>
      <c r="AA123" s="5" t="s">
        <v>837</v>
      </c>
      <c r="AB123" s="5" t="s">
        <v>837</v>
      </c>
      <c r="AC123" s="5" t="s">
        <v>837</v>
      </c>
      <c r="AD123" s="5" t="s">
        <v>837</v>
      </c>
      <c r="AE123" t="b">
        <v>0</v>
      </c>
      <c r="AF123" t="b">
        <v>1</v>
      </c>
      <c r="AG123" s="3">
        <f>Y123*X123</f>
        <v>6822751320</v>
      </c>
      <c r="AH123" s="7" t="b">
        <f t="shared" si="7"/>
        <v>1</v>
      </c>
      <c r="AI123" s="17">
        <f t="shared" si="8"/>
        <v>7.2405232866507051E-4</v>
      </c>
      <c r="AJ123" s="2">
        <f t="shared" si="9"/>
        <v>3.2564923283005476E-2</v>
      </c>
      <c r="AK123" s="2">
        <f t="shared" si="10"/>
        <v>4.0635365773858192E-2</v>
      </c>
      <c r="AL123" s="5">
        <f t="shared" si="11"/>
        <v>0</v>
      </c>
      <c r="AM123" s="5">
        <f t="shared" si="12"/>
        <v>0</v>
      </c>
      <c r="AN123" s="5">
        <f t="shared" si="13"/>
        <v>0</v>
      </c>
    </row>
    <row r="124" spans="1:40">
      <c r="A124" s="9" t="s">
        <v>268</v>
      </c>
      <c r="B124" s="9" t="s">
        <v>269</v>
      </c>
      <c r="C124" s="9" t="s">
        <v>871</v>
      </c>
      <c r="D124" s="9" t="s">
        <v>872</v>
      </c>
      <c r="E124" s="11">
        <v>0.501</v>
      </c>
      <c r="F124" s="12">
        <v>584666</v>
      </c>
      <c r="G124" s="13">
        <v>-2.5149700000000001E-2</v>
      </c>
      <c r="H124" s="14">
        <v>-3.8582699999999998E-2</v>
      </c>
      <c r="I124" s="2">
        <v>-6.9714299999999993E-2</v>
      </c>
      <c r="J124" s="2">
        <v>-1.05348E-2</v>
      </c>
      <c r="K124" s="2">
        <v>1.1599E-2</v>
      </c>
      <c r="L124" s="2">
        <v>-2.9025800000000001E-2</v>
      </c>
      <c r="M124" s="2">
        <v>7.0113899999999993E-2</v>
      </c>
      <c r="N124" s="2">
        <v>0.16618910000000001</v>
      </c>
      <c r="O124" s="2">
        <v>1.1687388999999999</v>
      </c>
      <c r="P124" s="2">
        <v>8.2926899999999998E-2</v>
      </c>
      <c r="Q124" s="5">
        <v>24.42</v>
      </c>
      <c r="R124" s="5">
        <v>25.45</v>
      </c>
      <c r="S124" s="5">
        <v>29.95</v>
      </c>
      <c r="T124" s="5">
        <v>18.100000000000001</v>
      </c>
      <c r="U124" s="5">
        <v>26.434999999999999</v>
      </c>
      <c r="V124" s="5">
        <v>24.0215</v>
      </c>
      <c r="W124" s="3">
        <v>584666</v>
      </c>
      <c r="X124" s="5">
        <v>25.05</v>
      </c>
      <c r="Y124" s="3">
        <v>375000000</v>
      </c>
      <c r="Z124" t="b">
        <v>0</v>
      </c>
      <c r="AA124" s="5">
        <v>49.844330020356843</v>
      </c>
      <c r="AB124" s="5">
        <v>1.909079651618762</v>
      </c>
      <c r="AC124" s="5">
        <v>4.7691735619828508</v>
      </c>
      <c r="AD124" s="5">
        <v>47.989498121295647</v>
      </c>
      <c r="AE124" t="b">
        <v>0</v>
      </c>
      <c r="AF124" t="b">
        <v>1</v>
      </c>
      <c r="AG124" s="3">
        <f>Y124*X124</f>
        <v>9393750000</v>
      </c>
      <c r="AH124" s="7" t="b">
        <f t="shared" si="7"/>
        <v>1</v>
      </c>
      <c r="AI124" s="17">
        <f t="shared" si="8"/>
        <v>9.9689498318070104E-4</v>
      </c>
      <c r="AJ124" s="2">
        <f t="shared" si="9"/>
        <v>7.1000387816611527E-2</v>
      </c>
      <c r="AK124" s="2">
        <f t="shared" si="10"/>
        <v>0.18483102903794865</v>
      </c>
      <c r="AL124" s="5">
        <f t="shared" si="11"/>
        <v>2.0000168179079964E-5</v>
      </c>
      <c r="AM124" s="5">
        <f t="shared" si="12"/>
        <v>1.424442615391046E-3</v>
      </c>
      <c r="AN124" s="5">
        <f t="shared" si="13"/>
        <v>9.681682421224555E-2</v>
      </c>
    </row>
    <row r="125" spans="1:40">
      <c r="A125" s="9" t="s">
        <v>270</v>
      </c>
      <c r="B125" s="9" t="s">
        <v>271</v>
      </c>
      <c r="C125" s="9" t="s">
        <v>823</v>
      </c>
      <c r="D125" s="9" t="s">
        <v>873</v>
      </c>
      <c r="E125" s="11">
        <v>0.20200000000000001</v>
      </c>
      <c r="F125" s="12">
        <v>657890</v>
      </c>
      <c r="G125" s="13">
        <v>1.14007E-2</v>
      </c>
      <c r="H125" s="14">
        <v>7.6256500000000005E-2</v>
      </c>
      <c r="I125" s="2">
        <v>3.6727900000000001E-2</v>
      </c>
      <c r="J125" s="2">
        <v>0.18511449999999999</v>
      </c>
      <c r="K125" s="2">
        <v>8.1881499999999996E-2</v>
      </c>
      <c r="L125" s="2">
        <v>0.1896552</v>
      </c>
      <c r="M125" s="2">
        <v>0.15213360000000001</v>
      </c>
      <c r="N125" s="2">
        <v>0.67747159999999995</v>
      </c>
      <c r="O125" s="2">
        <v>0.6657725000000001</v>
      </c>
      <c r="P125" s="2">
        <v>0.40688720000000006</v>
      </c>
      <c r="Q125" s="5">
        <v>30.8</v>
      </c>
      <c r="R125" s="5">
        <v>31.7</v>
      </c>
      <c r="S125" s="5">
        <v>32.5</v>
      </c>
      <c r="T125" s="5">
        <v>24.96</v>
      </c>
      <c r="U125" s="5">
        <v>29.704000000000001</v>
      </c>
      <c r="V125" s="5">
        <v>28.38025</v>
      </c>
      <c r="W125" s="3">
        <v>665901</v>
      </c>
      <c r="X125" s="5">
        <v>30.7</v>
      </c>
      <c r="Y125" s="3">
        <v>738281000</v>
      </c>
      <c r="Z125" t="b">
        <v>0</v>
      </c>
      <c r="AA125" s="5">
        <v>10.566843175415048</v>
      </c>
      <c r="AB125" s="5">
        <v>1.6824414684422571</v>
      </c>
      <c r="AC125" s="5">
        <v>2.4174939245287481</v>
      </c>
      <c r="AD125" s="5">
        <v>-11.422718271715055</v>
      </c>
      <c r="AE125" t="b">
        <v>0</v>
      </c>
      <c r="AF125" t="b">
        <v>1</v>
      </c>
      <c r="AG125" s="3">
        <f>Y125*X125</f>
        <v>22665226700</v>
      </c>
      <c r="AH125" s="7" t="b">
        <f t="shared" si="7"/>
        <v>1</v>
      </c>
      <c r="AI125" s="17">
        <f t="shared" si="8"/>
        <v>2.4053068039795907E-3</v>
      </c>
      <c r="AJ125" s="2">
        <f t="shared" si="9"/>
        <v>0.10319809274522085</v>
      </c>
      <c r="AK125" s="2">
        <f t="shared" si="10"/>
        <v>1</v>
      </c>
      <c r="AL125" s="5">
        <f t="shared" si="11"/>
        <v>2.2762775637437377E-4</v>
      </c>
      <c r="AM125" s="5">
        <f t="shared" si="12"/>
        <v>9.766217879084535E-3</v>
      </c>
      <c r="AN125" s="5">
        <f t="shared" si="13"/>
        <v>0.59437431777396832</v>
      </c>
    </row>
    <row r="126" spans="1:40">
      <c r="A126" s="9" t="s">
        <v>272</v>
      </c>
      <c r="B126" s="9" t="s">
        <v>273</v>
      </c>
      <c r="C126" s="9" t="s">
        <v>823</v>
      </c>
      <c r="D126" s="9" t="s">
        <v>874</v>
      </c>
      <c r="E126" s="11">
        <v>0.56799999999999995</v>
      </c>
      <c r="F126" s="12">
        <v>485051</v>
      </c>
      <c r="G126" s="13">
        <v>1.36452E-2</v>
      </c>
      <c r="H126" s="14">
        <v>9.7087379000000001E-3</v>
      </c>
      <c r="I126" s="2">
        <v>-1.7013199999999999E-2</v>
      </c>
      <c r="J126" s="2">
        <v>0.04</v>
      </c>
      <c r="K126" s="2">
        <v>0</v>
      </c>
      <c r="L126" s="2">
        <v>2.3622000000000001E-2</v>
      </c>
      <c r="M126" s="2">
        <v>5.8027079000000006E-3</v>
      </c>
      <c r="N126" s="2">
        <v>0.54302669999999997</v>
      </c>
      <c r="O126" s="2">
        <v>1.3679417</v>
      </c>
      <c r="P126" s="2">
        <v>-5.4545499999999997E-2</v>
      </c>
      <c r="Q126" s="5">
        <v>51.4</v>
      </c>
      <c r="R126" s="5">
        <v>52.6</v>
      </c>
      <c r="S126" s="5">
        <v>60</v>
      </c>
      <c r="T126" s="5">
        <v>44.6</v>
      </c>
      <c r="U126" s="5">
        <v>52.805</v>
      </c>
      <c r="V126" s="5">
        <v>51.73075</v>
      </c>
      <c r="W126" s="3">
        <v>488982</v>
      </c>
      <c r="X126" s="5">
        <v>51.3</v>
      </c>
      <c r="Y126" s="3">
        <v>188000000</v>
      </c>
      <c r="Z126" t="b">
        <v>0</v>
      </c>
      <c r="AA126" s="5">
        <v>33.376692989733662</v>
      </c>
      <c r="AB126" s="5">
        <v>4.1101033453870022</v>
      </c>
      <c r="AC126" s="5">
        <v>3.7168360965008662</v>
      </c>
      <c r="AD126" s="5">
        <v>36.695043766797298</v>
      </c>
      <c r="AE126" t="b">
        <v>0</v>
      </c>
      <c r="AF126" t="b">
        <v>1</v>
      </c>
      <c r="AG126" s="3">
        <f>Y126*X126</f>
        <v>9644400000</v>
      </c>
      <c r="AH126" s="7" t="b">
        <f t="shared" si="7"/>
        <v>1</v>
      </c>
      <c r="AI126" s="17">
        <f t="shared" si="8"/>
        <v>1.0234947678816185E-3</v>
      </c>
      <c r="AJ126" s="2">
        <f t="shared" si="9"/>
        <v>4.3912364029961716E-2</v>
      </c>
      <c r="AK126" s="2">
        <f t="shared" si="10"/>
        <v>0.49498059986450699</v>
      </c>
      <c r="AL126" s="5">
        <f t="shared" si="11"/>
        <v>3.066495437988525E-5</v>
      </c>
      <c r="AM126" s="5">
        <f t="shared" si="12"/>
        <v>1.3156595245511207E-3</v>
      </c>
      <c r="AN126" s="5">
        <f t="shared" si="13"/>
        <v>0.120430207775688</v>
      </c>
    </row>
    <row r="127" spans="1:40">
      <c r="A127" s="9" t="s">
        <v>274</v>
      </c>
      <c r="B127" s="9" t="s">
        <v>275</v>
      </c>
      <c r="C127" s="9" t="s">
        <v>823</v>
      </c>
      <c r="D127" s="9" t="s">
        <v>875</v>
      </c>
      <c r="E127" s="11">
        <v>1.022</v>
      </c>
      <c r="F127" s="12">
        <v>441027</v>
      </c>
      <c r="G127" s="13">
        <v>-3.4286E-3</v>
      </c>
      <c r="H127" s="14">
        <v>-9.0909091000000008E-3</v>
      </c>
      <c r="I127" s="2">
        <v>-7.1352499999999999E-2</v>
      </c>
      <c r="J127" s="2">
        <v>-0.1434185</v>
      </c>
      <c r="K127" s="2">
        <v>-0.1750237</v>
      </c>
      <c r="L127" s="2">
        <v>-0.1434185</v>
      </c>
      <c r="M127" s="2">
        <v>-0.15748789999999999</v>
      </c>
      <c r="N127" s="2">
        <v>-0.2094288</v>
      </c>
      <c r="O127" s="2">
        <v>0.57971010000000001</v>
      </c>
      <c r="P127" s="2">
        <v>-0.44984229999999997</v>
      </c>
      <c r="Q127" s="5">
        <v>17.36</v>
      </c>
      <c r="R127" s="5">
        <v>17.559999999999999</v>
      </c>
      <c r="S127" s="5">
        <v>23.88</v>
      </c>
      <c r="T127" s="5">
        <v>16</v>
      </c>
      <c r="U127" s="5">
        <v>19.249199999999998</v>
      </c>
      <c r="V127" s="5">
        <v>19.921099999999999</v>
      </c>
      <c r="W127" s="3">
        <v>441027</v>
      </c>
      <c r="X127" s="5">
        <v>17.5</v>
      </c>
      <c r="Y127" s="3">
        <v>125000000</v>
      </c>
      <c r="Z127" t="b">
        <v>0</v>
      </c>
      <c r="AA127" s="5">
        <v>273.76849542809646</v>
      </c>
      <c r="AB127" s="5">
        <v>2.3816776062564835</v>
      </c>
      <c r="AC127" s="5">
        <v>1.5251506436065754</v>
      </c>
      <c r="AD127" s="5">
        <v>9.2107876068430237</v>
      </c>
      <c r="AE127" t="b">
        <v>0</v>
      </c>
      <c r="AF127" t="b">
        <v>1</v>
      </c>
      <c r="AG127" s="3">
        <f>Y127*X127</f>
        <v>2187500000</v>
      </c>
      <c r="AH127" s="7" t="b">
        <f t="shared" si="7"/>
        <v>1</v>
      </c>
      <c r="AI127" s="17">
        <f t="shared" si="8"/>
        <v>2.3214454032817391E-4</v>
      </c>
      <c r="AJ127" s="2">
        <f t="shared" si="9"/>
        <v>9.9600074981897532E-3</v>
      </c>
      <c r="AK127" s="2">
        <f t="shared" si="10"/>
        <v>1</v>
      </c>
      <c r="AL127" s="5">
        <f t="shared" si="11"/>
        <v>8.4795929482377269E-7</v>
      </c>
      <c r="AM127" s="5">
        <f t="shared" si="12"/>
        <v>3.638113100857394E-5</v>
      </c>
      <c r="AN127" s="5">
        <f t="shared" si="13"/>
        <v>0.41987210921120349</v>
      </c>
    </row>
    <row r="128" spans="1:40">
      <c r="A128" s="9" t="s">
        <v>276</v>
      </c>
      <c r="B128" s="9" t="s">
        <v>277</v>
      </c>
      <c r="C128" s="9" t="s">
        <v>817</v>
      </c>
      <c r="D128" s="9" t="s">
        <v>865</v>
      </c>
      <c r="E128" s="11">
        <v>0.46800000000000003</v>
      </c>
      <c r="F128" s="12">
        <v>255501</v>
      </c>
      <c r="G128" s="13">
        <v>0</v>
      </c>
      <c r="H128" s="14">
        <v>-3.1609199999999997E-2</v>
      </c>
      <c r="I128" s="2">
        <v>-6.3888899999999998E-2</v>
      </c>
      <c r="J128" s="2">
        <v>5.3124999999999999E-2</v>
      </c>
      <c r="K128" s="2">
        <v>-0.22883300000000001</v>
      </c>
      <c r="L128" s="2">
        <v>6.9841300000000009E-2</v>
      </c>
      <c r="M128" s="2">
        <v>-8.4612300000000001E-2</v>
      </c>
      <c r="N128" s="2">
        <v>1.1168342</v>
      </c>
      <c r="O128" s="2">
        <v>2.1017026999999997</v>
      </c>
      <c r="P128" s="2">
        <v>2.4317719000000002</v>
      </c>
      <c r="Q128" s="5">
        <v>66.8</v>
      </c>
      <c r="R128" s="5">
        <v>68.099999999999994</v>
      </c>
      <c r="S128" s="5">
        <v>91.4</v>
      </c>
      <c r="T128" s="5">
        <v>48.4</v>
      </c>
      <c r="U128" s="5">
        <v>72.117999999999995</v>
      </c>
      <c r="V128" s="5">
        <v>70.522220000000004</v>
      </c>
      <c r="W128" s="3">
        <v>255501</v>
      </c>
      <c r="X128" s="5">
        <v>67.400000000000006</v>
      </c>
      <c r="Y128" s="3">
        <v>70000000</v>
      </c>
      <c r="Z128" t="b">
        <v>0</v>
      </c>
      <c r="AA128" s="5">
        <v>47.417040037384936</v>
      </c>
      <c r="AB128" s="5">
        <v>5.6032460423310484</v>
      </c>
      <c r="AC128" s="5">
        <v>0.47579181117408398</v>
      </c>
      <c r="AD128" s="5">
        <v>19.495640587989843</v>
      </c>
      <c r="AE128" t="b">
        <v>0</v>
      </c>
      <c r="AF128" t="b">
        <v>1</v>
      </c>
      <c r="AG128" s="3">
        <f>Y128*X128</f>
        <v>4718000000</v>
      </c>
      <c r="AH128" s="7" t="b">
        <f t="shared" si="7"/>
        <v>1</v>
      </c>
      <c r="AI128" s="17">
        <f t="shared" si="8"/>
        <v>5.0068934457980546E-4</v>
      </c>
      <c r="AJ128" s="2">
        <f t="shared" si="9"/>
        <v>4.3585179128463783E-2</v>
      </c>
      <c r="AK128" s="2">
        <f t="shared" si="10"/>
        <v>9.6681604600951904E-2</v>
      </c>
      <c r="AL128" s="5">
        <f t="shared" si="11"/>
        <v>1.0559270342160704E-5</v>
      </c>
      <c r="AM128" s="5">
        <f t="shared" si="12"/>
        <v>9.1918810398329369E-4</v>
      </c>
      <c r="AN128" s="5">
        <f t="shared" si="13"/>
        <v>1.7254570631121287E-2</v>
      </c>
    </row>
    <row r="129" spans="1:40">
      <c r="A129" s="9" t="s">
        <v>278</v>
      </c>
      <c r="B129" s="9" t="s">
        <v>279</v>
      </c>
      <c r="C129" s="9" t="s">
        <v>823</v>
      </c>
      <c r="D129" s="9" t="s">
        <v>824</v>
      </c>
      <c r="E129" s="11">
        <v>1.1140000000000001</v>
      </c>
      <c r="F129" s="12">
        <v>569547</v>
      </c>
      <c r="G129" s="13">
        <v>0</v>
      </c>
      <c r="H129" s="14">
        <v>-1.1041E-2</v>
      </c>
      <c r="I129" s="2">
        <v>-2.6397499999999997E-2</v>
      </c>
      <c r="J129" s="2">
        <v>-2.0312500000000001E-2</v>
      </c>
      <c r="K129" s="2">
        <v>-2.7907000000000001E-2</v>
      </c>
      <c r="L129" s="2">
        <v>-3.3898299999999999E-2</v>
      </c>
      <c r="M129" s="2">
        <v>-0.14693880000000001</v>
      </c>
      <c r="N129" s="2">
        <v>-0.36280489999999999</v>
      </c>
      <c r="O129" s="2">
        <v>0.80691640000000009</v>
      </c>
      <c r="P129" s="2">
        <v>0.33974359999999998</v>
      </c>
      <c r="Q129" s="5">
        <v>6.19</v>
      </c>
      <c r="R129" s="5">
        <v>6.27</v>
      </c>
      <c r="S129" s="5">
        <v>7.48</v>
      </c>
      <c r="T129" s="5">
        <v>5.4</v>
      </c>
      <c r="U129" s="5">
        <v>6.5902000000000003</v>
      </c>
      <c r="V129" s="5">
        <v>6.4992000000000001</v>
      </c>
      <c r="W129" s="3">
        <v>569547</v>
      </c>
      <c r="X129" s="5">
        <v>6.27</v>
      </c>
      <c r="Y129" s="3">
        <v>101250000</v>
      </c>
      <c r="Z129" t="b">
        <v>0</v>
      </c>
      <c r="AA129" s="5">
        <v>28.570208963792091</v>
      </c>
      <c r="AB129" s="5">
        <v>3.2730654995141211</v>
      </c>
      <c r="AC129" s="5">
        <v>2.493157202207902</v>
      </c>
      <c r="AD129" s="5">
        <v>153.52710592139962</v>
      </c>
      <c r="AE129" t="b">
        <v>0</v>
      </c>
      <c r="AF129" t="b">
        <v>1</v>
      </c>
      <c r="AG129" s="3">
        <f>Y129*X129</f>
        <v>634837500</v>
      </c>
      <c r="AH129" s="7" t="b">
        <f t="shared" si="7"/>
        <v>1</v>
      </c>
      <c r="AI129" s="17">
        <f t="shared" si="8"/>
        <v>6.7370998683696965E-5</v>
      </c>
      <c r="AJ129" s="2">
        <f t="shared" si="9"/>
        <v>2.8905080046317888E-3</v>
      </c>
      <c r="AK129" s="2">
        <f t="shared" si="10"/>
        <v>1.0938007870919702E-2</v>
      </c>
      <c r="AL129" s="5">
        <f t="shared" si="11"/>
        <v>2.3580856118020808E-6</v>
      </c>
      <c r="AM129" s="5">
        <f t="shared" si="12"/>
        <v>1.0117209882136385E-4</v>
      </c>
      <c r="AN129" s="5">
        <f t="shared" si="13"/>
        <v>3.3418237039690847E-3</v>
      </c>
    </row>
    <row r="130" spans="1:40">
      <c r="A130" s="9" t="s">
        <v>280</v>
      </c>
      <c r="B130" s="9" t="s">
        <v>281</v>
      </c>
      <c r="C130" s="9" t="s">
        <v>839</v>
      </c>
      <c r="D130" s="9" t="s">
        <v>856</v>
      </c>
      <c r="E130" s="11">
        <v>1.004</v>
      </c>
      <c r="F130" s="12">
        <v>687760</v>
      </c>
      <c r="G130" s="13">
        <v>4.4944E-3</v>
      </c>
      <c r="H130" s="14">
        <v>-5.2966100000000002E-2</v>
      </c>
      <c r="I130" s="2">
        <v>-0.21024730000000005</v>
      </c>
      <c r="J130" s="2">
        <v>-0.29047619999999996</v>
      </c>
      <c r="K130" s="2">
        <v>-0.18727269999999999</v>
      </c>
      <c r="L130" s="2">
        <v>-0.32272730000000005</v>
      </c>
      <c r="M130" s="2">
        <v>-0.19459460000000001</v>
      </c>
      <c r="N130" s="2">
        <v>-0.46785710000000003</v>
      </c>
      <c r="O130" s="2">
        <v>1</v>
      </c>
      <c r="P130" s="2">
        <v>-0.3568345</v>
      </c>
      <c r="Q130" s="5">
        <v>17.7</v>
      </c>
      <c r="R130" s="5">
        <v>18.04</v>
      </c>
      <c r="S130" s="5">
        <v>31</v>
      </c>
      <c r="T130" s="5">
        <v>17.3</v>
      </c>
      <c r="U130" s="5">
        <v>23.002400000000002</v>
      </c>
      <c r="V130" s="5">
        <v>23.704599999999999</v>
      </c>
      <c r="W130" s="3">
        <v>687760</v>
      </c>
      <c r="X130" s="5">
        <v>17.8</v>
      </c>
      <c r="Y130" s="3">
        <v>31500000</v>
      </c>
      <c r="Z130" t="b">
        <v>0</v>
      </c>
      <c r="AA130" s="5">
        <v>1569.2479433876099</v>
      </c>
      <c r="AB130" s="5">
        <v>39.86903983138275</v>
      </c>
      <c r="AC130" s="5">
        <v>12.295621209289475</v>
      </c>
      <c r="AD130" s="5">
        <v>-23.941946582023785</v>
      </c>
      <c r="AE130" t="b">
        <v>0</v>
      </c>
      <c r="AF130" t="b">
        <v>1</v>
      </c>
      <c r="AG130" s="3">
        <f>Y130*X130</f>
        <v>560700000</v>
      </c>
      <c r="AH130" s="7" t="b">
        <f t="shared" si="7"/>
        <v>1</v>
      </c>
      <c r="AI130" s="17">
        <f t="shared" si="8"/>
        <v>5.9503288576917539E-5</v>
      </c>
      <c r="AJ130" s="2">
        <f t="shared" si="9"/>
        <v>3.9186131244105258E-3</v>
      </c>
      <c r="AK130" s="2">
        <f t="shared" si="10"/>
        <v>3.5909390750786141E-2</v>
      </c>
      <c r="AL130" s="5">
        <f t="shared" si="11"/>
        <v>3.7918347338066265E-8</v>
      </c>
      <c r="AM130" s="5">
        <f t="shared" si="12"/>
        <v>2.4971280930604438E-6</v>
      </c>
      <c r="AN130" s="5">
        <f t="shared" si="13"/>
        <v>9.0068361070788096E-4</v>
      </c>
    </row>
    <row r="131" spans="1:40">
      <c r="A131" s="9" t="s">
        <v>282</v>
      </c>
      <c r="B131" s="9" t="s">
        <v>283</v>
      </c>
      <c r="C131" s="9" t="s">
        <v>876</v>
      </c>
      <c r="D131" s="9" t="s">
        <v>877</v>
      </c>
      <c r="E131" s="11">
        <v>0.872</v>
      </c>
      <c r="F131" s="12">
        <v>800786</v>
      </c>
      <c r="G131" s="13">
        <v>-2.4845000000000002E-3</v>
      </c>
      <c r="H131" s="14">
        <v>-1.7135899999999999E-2</v>
      </c>
      <c r="I131" s="2">
        <v>-6.1881187999999997E-3</v>
      </c>
      <c r="J131" s="2">
        <v>4.6936099999999994E-2</v>
      </c>
      <c r="K131" s="2">
        <v>4.6936099999999994E-2</v>
      </c>
      <c r="L131" s="2">
        <v>4.6936099999999994E-2</v>
      </c>
      <c r="M131" s="2">
        <v>-1.5931399999999998E-2</v>
      </c>
      <c r="N131" s="2">
        <v>-0.59850000000000003</v>
      </c>
      <c r="O131" s="2">
        <v>-0.32264870000000001</v>
      </c>
      <c r="P131" s="2">
        <v>-0.91645860000000001</v>
      </c>
      <c r="Q131" s="5">
        <v>16</v>
      </c>
      <c r="R131" s="5">
        <v>16.12</v>
      </c>
      <c r="S131" s="5">
        <v>18.079999999999998</v>
      </c>
      <c r="T131" s="5">
        <v>14.7</v>
      </c>
      <c r="U131" s="5">
        <v>16.527200000000001</v>
      </c>
      <c r="V131" s="5">
        <v>15.6957</v>
      </c>
      <c r="W131" s="3">
        <v>800786</v>
      </c>
      <c r="X131" s="5">
        <v>16.100000000000001</v>
      </c>
      <c r="Y131" s="3">
        <v>40000000</v>
      </c>
      <c r="Z131" t="b">
        <v>0</v>
      </c>
      <c r="AA131" s="5">
        <v>-18.186867286913198</v>
      </c>
      <c r="AB131" s="5">
        <v>3.0894963563540903</v>
      </c>
      <c r="AC131" s="5">
        <v>8.4591741936615481</v>
      </c>
      <c r="AD131" s="5">
        <v>-6.6344114881981575</v>
      </c>
      <c r="AE131" t="b">
        <v>0</v>
      </c>
      <c r="AF131" t="b">
        <v>1</v>
      </c>
      <c r="AG131" s="3">
        <f>Y131*X131</f>
        <v>644000000</v>
      </c>
      <c r="AH131" s="7" t="b">
        <f t="shared" ref="AH131:AH194" si="14">AND(AF131=TRUE,AE131=FALSE,Z131=FALSE)</f>
        <v>1</v>
      </c>
      <c r="AI131" s="17">
        <f t="shared" ref="AI131:AI194" si="15">IF(AH131=TRUE,AG131/SUMIFS($AG$2:$AG$383,$AH$2:$AH$383,TRUE))</f>
        <v>6.8343352672614398E-5</v>
      </c>
      <c r="AJ131" s="2">
        <f t="shared" ref="AJ131:AJ194" si="16">IF(AH131=TRUE,AG131/SUMIFS($AG$2:$AG$383,$AH$2:$AH$383,TRUE,$C$2:$C$383,C131))</f>
        <v>1.811869642079131E-3</v>
      </c>
      <c r="AK131" s="2">
        <f t="shared" ref="AK131:AK194" si="17">IF(AH131=TRUE,AG131/SUMIFS($AG$2:$AG$383,$AH$2:$AH$383,TRUE,$D$2:$D$383,D131))</f>
        <v>8.441473325468607E-2</v>
      </c>
      <c r="AL131" s="5">
        <f t="shared" ref="AL131:AL194" si="18">IFERROR(AI131/AA131,0)</f>
        <v>-3.7578408416600979E-6</v>
      </c>
      <c r="AM131" s="5">
        <f t="shared" ref="AM131:AM194" si="19">IFERROR(AJ131/AA131,0)</f>
        <v>-9.9625164328488055E-5</v>
      </c>
      <c r="AN131" s="5">
        <f t="shared" ref="AN131:AN194" si="20">IFERROR(AK131/AB131,0)</f>
        <v>2.7323137339544806E-2</v>
      </c>
    </row>
    <row r="132" spans="1:40">
      <c r="A132" s="9" t="s">
        <v>284</v>
      </c>
      <c r="B132" s="9" t="s">
        <v>285</v>
      </c>
      <c r="C132" s="9" t="s">
        <v>876</v>
      </c>
      <c r="D132" s="9" t="s">
        <v>877</v>
      </c>
      <c r="E132" s="11">
        <v>0.26</v>
      </c>
      <c r="F132" s="12">
        <v>158485</v>
      </c>
      <c r="G132" s="13">
        <v>2.83465E-2</v>
      </c>
      <c r="H132" s="14">
        <v>2.6729599999999999E-2</v>
      </c>
      <c r="I132" s="2">
        <v>-0.11756759999999999</v>
      </c>
      <c r="J132" s="2">
        <v>-0.1054795</v>
      </c>
      <c r="K132" s="2">
        <v>-0.31263160000000001</v>
      </c>
      <c r="L132" s="2">
        <v>-0.1067031</v>
      </c>
      <c r="M132" s="2">
        <v>-0.41885820000000001</v>
      </c>
      <c r="N132" s="2">
        <v>0.33265309999999998</v>
      </c>
      <c r="O132" s="2">
        <v>0.3812797</v>
      </c>
      <c r="P132" s="2">
        <v>0.3812797</v>
      </c>
      <c r="Q132" s="5">
        <v>126.8</v>
      </c>
      <c r="R132" s="5">
        <v>132.4</v>
      </c>
      <c r="S132" s="5">
        <v>230.18181999999999</v>
      </c>
      <c r="T132" s="5">
        <v>124.2</v>
      </c>
      <c r="U132" s="5">
        <v>146.19200000000001</v>
      </c>
      <c r="V132" s="5">
        <v>168.77037000000001</v>
      </c>
      <c r="W132" s="3">
        <v>154315</v>
      </c>
      <c r="X132" s="5">
        <v>127</v>
      </c>
      <c r="Y132" s="3">
        <v>55000000</v>
      </c>
      <c r="Z132" t="b">
        <v>0</v>
      </c>
      <c r="AA132" s="5">
        <v>24.016319416371516</v>
      </c>
      <c r="AB132" s="5">
        <v>5.0448274326695977</v>
      </c>
      <c r="AC132" s="5">
        <v>4.6788659629790779</v>
      </c>
      <c r="AD132" s="5">
        <v>-36.613618411665961</v>
      </c>
      <c r="AE132" t="b">
        <v>0</v>
      </c>
      <c r="AF132" t="b">
        <v>1</v>
      </c>
      <c r="AG132" s="3">
        <f>Y132*X132</f>
        <v>6985000000</v>
      </c>
      <c r="AH132" s="7" t="b">
        <f t="shared" si="14"/>
        <v>1</v>
      </c>
      <c r="AI132" s="17">
        <f t="shared" si="15"/>
        <v>7.4127068077362046E-4</v>
      </c>
      <c r="AJ132" s="2">
        <f t="shared" si="16"/>
        <v>1.9652033307333432E-2</v>
      </c>
      <c r="AK132" s="2">
        <f t="shared" si="17"/>
        <v>0.91558526674531393</v>
      </c>
      <c r="AL132" s="5">
        <f t="shared" si="18"/>
        <v>3.0865290718456588E-5</v>
      </c>
      <c r="AM132" s="5">
        <f t="shared" si="19"/>
        <v>8.1827831178565087E-4</v>
      </c>
      <c r="AN132" s="5">
        <f t="shared" si="20"/>
        <v>0.18148990802264348</v>
      </c>
    </row>
    <row r="133" spans="1:40">
      <c r="A133" s="9" t="s">
        <v>286</v>
      </c>
      <c r="B133" s="9" t="s">
        <v>287</v>
      </c>
      <c r="C133" s="9" t="s">
        <v>876</v>
      </c>
      <c r="D133" s="9" t="s">
        <v>878</v>
      </c>
      <c r="E133" s="11">
        <v>1.224</v>
      </c>
      <c r="F133" s="12">
        <v>491735</v>
      </c>
      <c r="G133" s="13">
        <v>2.0985999999999999E-3</v>
      </c>
      <c r="H133" s="14">
        <v>1.3800400000000001E-2</v>
      </c>
      <c r="I133" s="2">
        <v>-0.1041276</v>
      </c>
      <c r="J133" s="2">
        <v>-0.1578483</v>
      </c>
      <c r="K133" s="2">
        <v>5.06051E-2</v>
      </c>
      <c r="L133" s="2">
        <v>-0.1058052</v>
      </c>
      <c r="M133" s="2">
        <v>-0.22231269999999995</v>
      </c>
      <c r="N133" s="2">
        <v>0.4692308</v>
      </c>
      <c r="O133" s="2">
        <v>0.4692308</v>
      </c>
      <c r="P133" s="2">
        <v>0.4692308</v>
      </c>
      <c r="Q133" s="5">
        <v>46.45</v>
      </c>
      <c r="R133" s="5">
        <v>48</v>
      </c>
      <c r="S133" s="5">
        <v>63.2</v>
      </c>
      <c r="T133" s="5">
        <v>38</v>
      </c>
      <c r="U133" s="5">
        <v>52.558999999999997</v>
      </c>
      <c r="V133" s="5">
        <v>48.002000000000002</v>
      </c>
      <c r="W133" s="3">
        <v>487619</v>
      </c>
      <c r="X133" s="5">
        <v>47.65</v>
      </c>
      <c r="Y133" s="3">
        <v>332500000</v>
      </c>
      <c r="Z133" t="b">
        <v>0</v>
      </c>
      <c r="AA133" s="5">
        <v>69.982258562172163</v>
      </c>
      <c r="AB133" s="5">
        <v>3.975510990019453</v>
      </c>
      <c r="AC133" s="5">
        <v>4.4063862435962298</v>
      </c>
      <c r="AD133" s="5">
        <v>12.604415748141514</v>
      </c>
      <c r="AE133" t="b">
        <v>0</v>
      </c>
      <c r="AF133" t="b">
        <v>1</v>
      </c>
      <c r="AG133" s="3">
        <f>Y133*X133</f>
        <v>15843625000</v>
      </c>
      <c r="AH133" s="7" t="b">
        <f t="shared" si="14"/>
        <v>1</v>
      </c>
      <c r="AI133" s="17">
        <f t="shared" si="15"/>
        <v>1.681376476688898E-3</v>
      </c>
      <c r="AJ133" s="2">
        <f t="shared" si="16"/>
        <v>4.4575439686313618E-2</v>
      </c>
      <c r="AK133" s="2">
        <f t="shared" si="17"/>
        <v>1</v>
      </c>
      <c r="AL133" s="5">
        <f t="shared" si="18"/>
        <v>2.4025753258522873E-5</v>
      </c>
      <c r="AM133" s="5">
        <f t="shared" si="19"/>
        <v>6.3695343080007692E-4</v>
      </c>
      <c r="AN133" s="5">
        <f t="shared" si="20"/>
        <v>0.25153999133960558</v>
      </c>
    </row>
    <row r="134" spans="1:40">
      <c r="A134" s="9" t="s">
        <v>288</v>
      </c>
      <c r="B134" s="9" t="s">
        <v>289</v>
      </c>
      <c r="C134" s="9" t="s">
        <v>823</v>
      </c>
      <c r="D134" s="9" t="s">
        <v>824</v>
      </c>
      <c r="E134" s="11">
        <v>1.129</v>
      </c>
      <c r="F134" s="12">
        <v>200443</v>
      </c>
      <c r="G134" s="13">
        <v>-6.9069099999999994E-2</v>
      </c>
      <c r="H134" s="14">
        <v>-0.1079137</v>
      </c>
      <c r="I134" s="2">
        <v>-0.1091954</v>
      </c>
      <c r="J134" s="2">
        <v>-8.4194999999999992E-2</v>
      </c>
      <c r="K134" s="2">
        <v>-0.14718019999999998</v>
      </c>
      <c r="L134" s="2">
        <v>-0.10404620000000001</v>
      </c>
      <c r="M134" s="2">
        <v>-0.1483516</v>
      </c>
      <c r="N134" s="2">
        <v>-0.36016509999999996</v>
      </c>
      <c r="O134" s="2">
        <v>0.6</v>
      </c>
      <c r="P134" s="2">
        <v>-0.57534249999999998</v>
      </c>
      <c r="Q134" s="5">
        <v>12.4</v>
      </c>
      <c r="R134" s="5">
        <v>13.4</v>
      </c>
      <c r="S134" s="5">
        <v>16.100000000000001</v>
      </c>
      <c r="T134" s="5">
        <v>11.96</v>
      </c>
      <c r="U134" s="5">
        <v>14.1816</v>
      </c>
      <c r="V134" s="5">
        <v>13.964399999999999</v>
      </c>
      <c r="W134" s="3">
        <v>200443</v>
      </c>
      <c r="X134" s="5">
        <v>13.32</v>
      </c>
      <c r="Y134" s="3">
        <v>126389000</v>
      </c>
      <c r="Z134" t="b">
        <v>0</v>
      </c>
      <c r="AA134" s="5">
        <v>-66.382473496520987</v>
      </c>
      <c r="AB134" s="5">
        <v>1.4614060564379241</v>
      </c>
      <c r="AC134" s="5">
        <v>0.91340065124147718</v>
      </c>
      <c r="AD134" s="5">
        <v>-31.317561445800852</v>
      </c>
      <c r="AE134" t="b">
        <v>0</v>
      </c>
      <c r="AF134" t="b">
        <v>1</v>
      </c>
      <c r="AG134" s="3">
        <f>Y134*X134</f>
        <v>1683501480</v>
      </c>
      <c r="AH134" s="7" t="b">
        <f t="shared" si="14"/>
        <v>1</v>
      </c>
      <c r="AI134" s="17">
        <f t="shared" si="15"/>
        <v>1.7865859529892593E-4</v>
      </c>
      <c r="AJ134" s="2">
        <f t="shared" si="16"/>
        <v>7.665228509263336E-3</v>
      </c>
      <c r="AK134" s="2">
        <f t="shared" si="17"/>
        <v>2.9006088075995775E-2</v>
      </c>
      <c r="AL134" s="5">
        <f t="shared" si="18"/>
        <v>-2.6913518868544296E-6</v>
      </c>
      <c r="AM134" s="5">
        <f t="shared" si="19"/>
        <v>-1.1547066726377799E-4</v>
      </c>
      <c r="AN134" s="5">
        <f t="shared" si="20"/>
        <v>1.9848068884219697E-2</v>
      </c>
    </row>
    <row r="135" spans="1:40">
      <c r="A135" s="9" t="s">
        <v>290</v>
      </c>
      <c r="B135" s="9" t="s">
        <v>291</v>
      </c>
      <c r="C135" s="9" t="s">
        <v>813</v>
      </c>
      <c r="D135" s="9" t="s">
        <v>879</v>
      </c>
      <c r="E135" s="11">
        <v>0.32700000000000001</v>
      </c>
      <c r="F135" s="12">
        <v>359445</v>
      </c>
      <c r="G135" s="13">
        <v>-4.4643E-3</v>
      </c>
      <c r="H135" s="14">
        <v>-5.1063799999999999E-2</v>
      </c>
      <c r="I135" s="2">
        <v>-7.7241400000000002E-2</v>
      </c>
      <c r="J135" s="2">
        <v>-0.1127321</v>
      </c>
      <c r="K135" s="2">
        <v>-0.1254902</v>
      </c>
      <c r="L135" s="2">
        <v>-0.10080649999999999</v>
      </c>
      <c r="M135" s="2">
        <v>-9.3495900000000007E-2</v>
      </c>
      <c r="N135" s="2">
        <v>-0.46841480000000002</v>
      </c>
      <c r="O135" s="2">
        <v>-0.5444331</v>
      </c>
      <c r="P135" s="2">
        <v>-0.5444331</v>
      </c>
      <c r="Q135" s="5">
        <v>13.2</v>
      </c>
      <c r="R135" s="5">
        <v>13.48</v>
      </c>
      <c r="S135" s="5">
        <v>16.32</v>
      </c>
      <c r="T135" s="5">
        <v>11.98</v>
      </c>
      <c r="U135" s="5">
        <v>14.554399999999999</v>
      </c>
      <c r="V135" s="5">
        <v>14.0593</v>
      </c>
      <c r="W135" s="3">
        <v>355654</v>
      </c>
      <c r="X135" s="5">
        <v>13.44</v>
      </c>
      <c r="Y135" s="3">
        <v>120000000</v>
      </c>
      <c r="Z135" t="b">
        <v>0</v>
      </c>
      <c r="AA135" s="5">
        <v>12.400984002224982</v>
      </c>
      <c r="AB135" s="5">
        <v>1.1239535889529244</v>
      </c>
      <c r="AC135" s="5">
        <v>4.5172943500059084</v>
      </c>
      <c r="AD135" s="5">
        <v>9.4527685378705364</v>
      </c>
      <c r="AE135" t="b">
        <v>0</v>
      </c>
      <c r="AF135" t="b">
        <v>1</v>
      </c>
      <c r="AG135" s="3">
        <f>Y135*X135</f>
        <v>1612800000</v>
      </c>
      <c r="AH135" s="7" t="b">
        <f t="shared" si="14"/>
        <v>1</v>
      </c>
      <c r="AI135" s="17">
        <f t="shared" si="15"/>
        <v>1.7115552669315606E-4</v>
      </c>
      <c r="AJ135" s="2">
        <f t="shared" si="16"/>
        <v>1.4005201791920726E-3</v>
      </c>
      <c r="AK135" s="2">
        <f t="shared" si="17"/>
        <v>0.53855401288926852</v>
      </c>
      <c r="AL135" s="5">
        <f t="shared" si="18"/>
        <v>1.3801769816205502E-5</v>
      </c>
      <c r="AM135" s="5">
        <f t="shared" si="19"/>
        <v>1.1293621368601004E-4</v>
      </c>
      <c r="AN135" s="5">
        <f t="shared" si="20"/>
        <v>0.47916036585726429</v>
      </c>
    </row>
    <row r="136" spans="1:40">
      <c r="A136" s="9" t="s">
        <v>292</v>
      </c>
      <c r="B136" s="9" t="s">
        <v>293</v>
      </c>
      <c r="C136" s="9" t="s">
        <v>813</v>
      </c>
      <c r="D136" s="9" t="s">
        <v>879</v>
      </c>
      <c r="E136" s="11">
        <v>1.369</v>
      </c>
      <c r="F136" s="12">
        <v>133186</v>
      </c>
      <c r="G136" s="13">
        <v>0</v>
      </c>
      <c r="H136" s="14">
        <v>-8.6956522000000008E-3</v>
      </c>
      <c r="I136" s="2">
        <v>2.33393E-2</v>
      </c>
      <c r="J136" s="2">
        <v>0</v>
      </c>
      <c r="K136" s="2">
        <v>1.06383E-2</v>
      </c>
      <c r="L136" s="2">
        <v>-1.38408E-2</v>
      </c>
      <c r="M136" s="2">
        <v>-2.2298499999999999E-2</v>
      </c>
      <c r="N136" s="2">
        <v>-0.21917809999999999</v>
      </c>
      <c r="O136" s="2">
        <v>-0.21917809999999999</v>
      </c>
      <c r="P136" s="2">
        <v>-0.21917809999999999</v>
      </c>
      <c r="Q136" s="5">
        <v>11.26</v>
      </c>
      <c r="R136" s="5">
        <v>11.46</v>
      </c>
      <c r="S136" s="5">
        <v>12.18</v>
      </c>
      <c r="T136" s="5">
        <v>9.9</v>
      </c>
      <c r="U136" s="5">
        <v>11.617599999999999</v>
      </c>
      <c r="V136" s="5">
        <v>11.2333</v>
      </c>
      <c r="W136" s="3">
        <v>133186</v>
      </c>
      <c r="X136" s="5">
        <v>11.4</v>
      </c>
      <c r="Y136" s="3">
        <v>71428570</v>
      </c>
      <c r="Z136" t="b">
        <v>0</v>
      </c>
      <c r="AA136" s="5">
        <v>47.031191494357614</v>
      </c>
      <c r="AB136" s="5">
        <v>0.93527396267689777</v>
      </c>
      <c r="AC136" s="5">
        <v>4.1745701156691011</v>
      </c>
      <c r="AD136" s="5">
        <v>-10.180765689044271</v>
      </c>
      <c r="AE136" t="b">
        <v>0</v>
      </c>
      <c r="AF136" t="b">
        <v>1</v>
      </c>
      <c r="AG136" s="3">
        <f>Y136*X136</f>
        <v>814285698</v>
      </c>
      <c r="AH136" s="7" t="b">
        <f t="shared" si="14"/>
        <v>1</v>
      </c>
      <c r="AI136" s="17">
        <f t="shared" si="15"/>
        <v>8.6414618997950285E-5</v>
      </c>
      <c r="AJ136" s="2">
        <f t="shared" si="16"/>
        <v>7.071078569422755E-4</v>
      </c>
      <c r="AK136" s="2">
        <f t="shared" si="17"/>
        <v>0.27191023703883865</v>
      </c>
      <c r="AL136" s="5">
        <f t="shared" si="18"/>
        <v>1.8373895334613742E-6</v>
      </c>
      <c r="AM136" s="5">
        <f t="shared" si="19"/>
        <v>1.5034870146275329E-5</v>
      </c>
      <c r="AN136" s="5">
        <f t="shared" si="20"/>
        <v>0.29072790207971766</v>
      </c>
    </row>
    <row r="137" spans="1:40">
      <c r="A137" s="9" t="s">
        <v>294</v>
      </c>
      <c r="B137" s="9" t="s">
        <v>295</v>
      </c>
      <c r="C137" s="9" t="s">
        <v>813</v>
      </c>
      <c r="D137" s="9" t="s">
        <v>849</v>
      </c>
      <c r="E137" s="11">
        <v>0.06</v>
      </c>
      <c r="F137" s="12">
        <v>134180</v>
      </c>
      <c r="G137" s="13">
        <v>-1.16279E-2</v>
      </c>
      <c r="H137" s="14">
        <v>2.16346E-2</v>
      </c>
      <c r="I137" s="2">
        <v>-3.7372599999999999E-2</v>
      </c>
      <c r="J137" s="2">
        <v>1.79641E-2</v>
      </c>
      <c r="K137" s="2">
        <v>-9.3240093E-3</v>
      </c>
      <c r="L137" s="2">
        <v>-5.5555599999999997E-2</v>
      </c>
      <c r="M137" s="2">
        <v>-9.3240093E-3</v>
      </c>
      <c r="N137" s="2">
        <v>-9.3240093E-3</v>
      </c>
      <c r="O137" s="2">
        <v>-9.3240093E-3</v>
      </c>
      <c r="P137" s="2">
        <v>-9.3240093E-3</v>
      </c>
      <c r="Q137" s="5">
        <v>169</v>
      </c>
      <c r="R137" s="5">
        <v>171.6</v>
      </c>
      <c r="S137" s="5">
        <v>200</v>
      </c>
      <c r="T137" s="5">
        <v>145.19999999999999</v>
      </c>
      <c r="U137" s="5">
        <v>178.852</v>
      </c>
      <c r="V137" s="5">
        <v>175.75325000000001</v>
      </c>
      <c r="W137" s="3">
        <v>134180</v>
      </c>
      <c r="X137" s="5">
        <v>172</v>
      </c>
      <c r="Y137" s="3">
        <v>25000000</v>
      </c>
      <c r="Z137" t="b">
        <v>0</v>
      </c>
      <c r="AA137" s="5" t="s">
        <v>837</v>
      </c>
      <c r="AB137" s="5" t="s">
        <v>837</v>
      </c>
      <c r="AC137" s="5" t="s">
        <v>837</v>
      </c>
      <c r="AD137" s="5" t="s">
        <v>837</v>
      </c>
      <c r="AE137" t="b">
        <v>0</v>
      </c>
      <c r="AF137" t="b">
        <v>1</v>
      </c>
      <c r="AG137" s="3">
        <f>Y137*X137</f>
        <v>4300000000</v>
      </c>
      <c r="AH137" s="7" t="b">
        <f t="shared" si="14"/>
        <v>1</v>
      </c>
      <c r="AI137" s="17">
        <f t="shared" si="15"/>
        <v>4.563298392736676E-4</v>
      </c>
      <c r="AJ137" s="2">
        <f t="shared" si="16"/>
        <v>3.7340257753756896E-3</v>
      </c>
      <c r="AK137" s="2">
        <f t="shared" si="17"/>
        <v>0.61678600261370387</v>
      </c>
      <c r="AL137" s="5">
        <f t="shared" si="18"/>
        <v>0</v>
      </c>
      <c r="AM137" s="5">
        <f t="shared" si="19"/>
        <v>0</v>
      </c>
      <c r="AN137" s="5">
        <f t="shared" si="20"/>
        <v>0</v>
      </c>
    </row>
    <row r="138" spans="1:40">
      <c r="A138" s="9" t="s">
        <v>296</v>
      </c>
      <c r="B138" s="9" t="s">
        <v>297</v>
      </c>
      <c r="C138" s="9" t="s">
        <v>871</v>
      </c>
      <c r="D138" s="9" t="s">
        <v>880</v>
      </c>
      <c r="E138" s="11">
        <v>0.56399999999999995</v>
      </c>
      <c r="F138" s="12">
        <v>304299</v>
      </c>
      <c r="G138" s="13">
        <v>-2.1212100000000001E-2</v>
      </c>
      <c r="H138" s="14">
        <v>-2.5150899999999997E-2</v>
      </c>
      <c r="I138" s="2">
        <v>1.4659699999999999E-2</v>
      </c>
      <c r="J138" s="2">
        <v>0.24071699999999999</v>
      </c>
      <c r="K138" s="2">
        <v>6.0175099999999995E-2</v>
      </c>
      <c r="L138" s="2">
        <v>0.1674699</v>
      </c>
      <c r="M138" s="2">
        <v>0.29372500000000001</v>
      </c>
      <c r="N138" s="2">
        <v>0.50232560000000004</v>
      </c>
      <c r="O138" s="2">
        <v>0.93955160000000004</v>
      </c>
      <c r="P138" s="2">
        <v>-5.9953399999999997E-2</v>
      </c>
      <c r="Q138" s="5">
        <v>48.3</v>
      </c>
      <c r="R138" s="5">
        <v>49.4</v>
      </c>
      <c r="S138" s="5">
        <v>51.5</v>
      </c>
      <c r="T138" s="5">
        <v>36.35</v>
      </c>
      <c r="U138" s="5">
        <v>48.38</v>
      </c>
      <c r="V138" s="5">
        <v>44.692999999999998</v>
      </c>
      <c r="W138" s="3">
        <v>304299</v>
      </c>
      <c r="X138" s="5">
        <v>49.5</v>
      </c>
      <c r="Y138" s="3">
        <v>260458000</v>
      </c>
      <c r="Z138" t="b">
        <v>0</v>
      </c>
      <c r="AA138" s="5">
        <v>55.328336630489879</v>
      </c>
      <c r="AB138" s="5">
        <v>1.862042423511201</v>
      </c>
      <c r="AC138" s="5">
        <v>10.9362289704193</v>
      </c>
      <c r="AD138" s="5">
        <v>1565.5945708345505</v>
      </c>
      <c r="AE138" t="b">
        <v>0</v>
      </c>
      <c r="AF138" t="b">
        <v>1</v>
      </c>
      <c r="AG138" s="3">
        <f>Y138*X138</f>
        <v>12892671000</v>
      </c>
      <c r="AH138" s="7" t="b">
        <f t="shared" si="14"/>
        <v>1</v>
      </c>
      <c r="AI138" s="17">
        <f t="shared" si="15"/>
        <v>1.3682117407530872E-3</v>
      </c>
      <c r="AJ138" s="2">
        <f t="shared" si="16"/>
        <v>9.7446136100277386E-2</v>
      </c>
      <c r="AK138" s="2">
        <f t="shared" si="17"/>
        <v>0.48568667408334515</v>
      </c>
      <c r="AL138" s="5">
        <f t="shared" si="18"/>
        <v>2.4728951276643013E-5</v>
      </c>
      <c r="AM138" s="5">
        <f t="shared" si="19"/>
        <v>1.7612337914850232E-3</v>
      </c>
      <c r="AN138" s="5">
        <f t="shared" si="20"/>
        <v>0.26083545033710859</v>
      </c>
    </row>
    <row r="139" spans="1:40">
      <c r="A139" s="9" t="s">
        <v>298</v>
      </c>
      <c r="B139" s="9" t="s">
        <v>299</v>
      </c>
      <c r="C139" s="9" t="s">
        <v>823</v>
      </c>
      <c r="D139" s="9" t="s">
        <v>860</v>
      </c>
      <c r="E139" s="11">
        <v>0.54800000000000004</v>
      </c>
      <c r="F139" s="12">
        <v>177088</v>
      </c>
      <c r="G139" s="13">
        <v>-1.77936E-2</v>
      </c>
      <c r="H139" s="14">
        <v>-1.25224E-2</v>
      </c>
      <c r="I139" s="2">
        <v>2.2222200000000001E-2</v>
      </c>
      <c r="J139" s="2">
        <v>0.2107918</v>
      </c>
      <c r="K139" s="2">
        <v>0.1644341</v>
      </c>
      <c r="L139" s="2">
        <v>0.1159406</v>
      </c>
      <c r="M139" s="2">
        <v>0.29017179999999998</v>
      </c>
      <c r="N139" s="2">
        <v>0.58848920000000005</v>
      </c>
      <c r="O139" s="2">
        <v>1.3130107000000002</v>
      </c>
      <c r="P139" s="2">
        <v>0.17534330000000001</v>
      </c>
      <c r="Q139" s="5">
        <v>109.8</v>
      </c>
      <c r="R139" s="5">
        <v>112.8</v>
      </c>
      <c r="S139" s="5">
        <v>114.6</v>
      </c>
      <c r="T139" s="5">
        <v>74.002499999999998</v>
      </c>
      <c r="U139" s="5">
        <v>106.43429</v>
      </c>
      <c r="V139" s="5">
        <v>95.73827</v>
      </c>
      <c r="W139" s="3">
        <v>178971</v>
      </c>
      <c r="X139" s="5">
        <v>112.4</v>
      </c>
      <c r="Y139" s="3">
        <v>200000000</v>
      </c>
      <c r="Z139" t="b">
        <v>0</v>
      </c>
      <c r="AA139" s="5">
        <v>53.768241645213337</v>
      </c>
      <c r="AB139" s="5">
        <v>5.4459329762094528</v>
      </c>
      <c r="AC139" s="5">
        <v>26.423187998918301</v>
      </c>
      <c r="AD139" s="5">
        <v>74.708406289351544</v>
      </c>
      <c r="AE139" t="b">
        <v>0</v>
      </c>
      <c r="AF139" t="b">
        <v>1</v>
      </c>
      <c r="AG139" s="3">
        <f>Y139*X139</f>
        <v>22480000000</v>
      </c>
      <c r="AH139" s="7" t="b">
        <f t="shared" si="14"/>
        <v>1</v>
      </c>
      <c r="AI139" s="17">
        <f t="shared" si="15"/>
        <v>2.3856499504353599E-3</v>
      </c>
      <c r="AJ139" s="2">
        <f t="shared" si="16"/>
        <v>0.10235472848425402</v>
      </c>
      <c r="AK139" s="2">
        <f t="shared" si="17"/>
        <v>0.81575142408090262</v>
      </c>
      <c r="AL139" s="5">
        <f t="shared" si="18"/>
        <v>4.4369127154593124E-5</v>
      </c>
      <c r="AM139" s="5">
        <f t="shared" si="19"/>
        <v>1.9036279661074995E-3</v>
      </c>
      <c r="AN139" s="5">
        <f t="shared" si="20"/>
        <v>0.14979094080748168</v>
      </c>
    </row>
    <row r="140" spans="1:40">
      <c r="A140" s="9" t="s">
        <v>300</v>
      </c>
      <c r="B140" s="9" t="s">
        <v>301</v>
      </c>
      <c r="C140" s="9" t="s">
        <v>823</v>
      </c>
      <c r="D140" s="9" t="s">
        <v>824</v>
      </c>
      <c r="E140" s="11">
        <v>0.88</v>
      </c>
      <c r="F140" s="12">
        <v>4031847</v>
      </c>
      <c r="G140" s="13">
        <v>-1.50943E-2</v>
      </c>
      <c r="H140" s="14">
        <v>-6.7857100000000004E-2</v>
      </c>
      <c r="I140" s="2">
        <v>-0.25641029999999998</v>
      </c>
      <c r="J140" s="2">
        <v>-0.26890760000000002</v>
      </c>
      <c r="K140" s="2">
        <v>-0.27900550000000002</v>
      </c>
      <c r="L140" s="2">
        <v>-0.2849315</v>
      </c>
      <c r="M140" s="2">
        <v>7.7220077000000002E-3</v>
      </c>
      <c r="N140" s="2">
        <v>0.1153846</v>
      </c>
      <c r="O140" s="2">
        <v>1.3097345000000002</v>
      </c>
      <c r="P140" s="2">
        <v>0.41081079999999998</v>
      </c>
      <c r="Q140" s="5">
        <v>2.6</v>
      </c>
      <c r="R140" s="5">
        <v>2.69</v>
      </c>
      <c r="S140" s="5">
        <v>4.0999999999999996</v>
      </c>
      <c r="T140" s="5">
        <v>2.36</v>
      </c>
      <c r="U140" s="5">
        <v>3.4962</v>
      </c>
      <c r="V140" s="5">
        <v>3.5159500000000001</v>
      </c>
      <c r="W140" s="3">
        <v>4031847</v>
      </c>
      <c r="X140" s="5">
        <v>2.65</v>
      </c>
      <c r="Y140" s="3">
        <v>600000000</v>
      </c>
      <c r="Z140" t="b">
        <v>0</v>
      </c>
      <c r="AA140" s="5">
        <v>-205.38286027257843</v>
      </c>
      <c r="AB140" s="5">
        <v>3.4875796798262502</v>
      </c>
      <c r="AC140" s="5">
        <v>3.172609695988748</v>
      </c>
      <c r="AD140" s="5">
        <v>25.855968354143947</v>
      </c>
      <c r="AE140" t="b">
        <v>0</v>
      </c>
      <c r="AF140" t="b">
        <v>1</v>
      </c>
      <c r="AG140" s="3">
        <f>Y140*X140</f>
        <v>1590000000</v>
      </c>
      <c r="AH140" s="7" t="b">
        <f t="shared" si="14"/>
        <v>1</v>
      </c>
      <c r="AI140" s="17">
        <f t="shared" si="15"/>
        <v>1.6873591731282126E-4</v>
      </c>
      <c r="AJ140" s="2">
        <f t="shared" si="16"/>
        <v>7.2395025929699241E-3</v>
      </c>
      <c r="AK140" s="2">
        <f t="shared" si="17"/>
        <v>2.7395093255773842E-2</v>
      </c>
      <c r="AL140" s="5">
        <f t="shared" si="18"/>
        <v>-8.2156766679010918E-7</v>
      </c>
      <c r="AM140" s="5">
        <f t="shared" si="19"/>
        <v>-3.5248815715984565E-5</v>
      </c>
      <c r="AN140" s="5">
        <f t="shared" si="20"/>
        <v>7.8550444063656931E-3</v>
      </c>
    </row>
    <row r="141" spans="1:40">
      <c r="A141" s="9" t="s">
        <v>302</v>
      </c>
      <c r="B141" s="9" t="s">
        <v>303</v>
      </c>
      <c r="C141" s="9" t="s">
        <v>823</v>
      </c>
      <c r="D141" s="9" t="s">
        <v>824</v>
      </c>
      <c r="E141" s="11">
        <v>1.1040000000000001</v>
      </c>
      <c r="F141" s="12">
        <v>92519269</v>
      </c>
      <c r="G141" s="13">
        <v>0</v>
      </c>
      <c r="H141" s="14">
        <v>-5.1282099999999997E-2</v>
      </c>
      <c r="I141" s="2">
        <v>-0.13953490000000002</v>
      </c>
      <c r="J141" s="2">
        <v>-0.15044090000000002</v>
      </c>
      <c r="K141" s="2">
        <v>0.59972329999999996</v>
      </c>
      <c r="L141" s="2">
        <v>-0.2291667</v>
      </c>
      <c r="M141" s="2">
        <v>0.81301449999999997</v>
      </c>
      <c r="N141" s="2">
        <v>0.34628680000000001</v>
      </c>
      <c r="O141" s="2">
        <v>2.3357375</v>
      </c>
      <c r="P141" s="2">
        <v>1.8109093999999999</v>
      </c>
      <c r="Q141" s="5">
        <v>0.37</v>
      </c>
      <c r="R141" s="5">
        <v>0.38</v>
      </c>
      <c r="S141" s="5">
        <v>0.62605999999999995</v>
      </c>
      <c r="T141" s="5">
        <v>0.14971000000000001</v>
      </c>
      <c r="U141" s="5">
        <v>0.41980000000000001</v>
      </c>
      <c r="V141" s="5">
        <v>0.33250000000000002</v>
      </c>
      <c r="W141" s="3">
        <v>92519269</v>
      </c>
      <c r="X141" s="5">
        <v>0.37</v>
      </c>
      <c r="Y141" s="3">
        <v>2182950000</v>
      </c>
      <c r="Z141" t="b">
        <v>0</v>
      </c>
      <c r="AA141" s="5">
        <v>127.32340004574326</v>
      </c>
      <c r="AB141" s="5">
        <v>4.9266201471003868</v>
      </c>
      <c r="AC141" s="5">
        <v>44.627493809161606</v>
      </c>
      <c r="AD141" s="5">
        <v>101.44818589592866</v>
      </c>
      <c r="AE141" t="b">
        <v>0</v>
      </c>
      <c r="AF141" t="b">
        <v>1</v>
      </c>
      <c r="AG141" s="3">
        <f>Y141*X141</f>
        <v>807691500</v>
      </c>
      <c r="AH141" s="7" t="b">
        <f t="shared" si="14"/>
        <v>1</v>
      </c>
      <c r="AI141" s="17">
        <f t="shared" si="15"/>
        <v>8.5714821483187789E-5</v>
      </c>
      <c r="AJ141" s="2">
        <f t="shared" si="16"/>
        <v>3.6775375525596021E-3</v>
      </c>
      <c r="AK141" s="2">
        <f t="shared" si="17"/>
        <v>1.3916216329808715E-2</v>
      </c>
      <c r="AL141" s="5">
        <f t="shared" si="18"/>
        <v>6.732055651387975E-7</v>
      </c>
      <c r="AM141" s="5">
        <f t="shared" si="19"/>
        <v>2.8883438167990956E-5</v>
      </c>
      <c r="AN141" s="5">
        <f t="shared" si="20"/>
        <v>2.8246984574199917E-3</v>
      </c>
    </row>
    <row r="142" spans="1:40">
      <c r="A142" s="9" t="s">
        <v>304</v>
      </c>
      <c r="B142" s="9" t="s">
        <v>305</v>
      </c>
      <c r="C142" s="9" t="s">
        <v>823</v>
      </c>
      <c r="D142" s="9" t="s">
        <v>824</v>
      </c>
      <c r="E142" s="11">
        <v>1.141</v>
      </c>
      <c r="F142" s="12">
        <v>1598117</v>
      </c>
      <c r="G142" s="13">
        <v>0</v>
      </c>
      <c r="H142" s="14">
        <v>0</v>
      </c>
      <c r="I142" s="2">
        <v>-6.1475399999999999E-2</v>
      </c>
      <c r="J142" s="2">
        <v>-4.1841000000000003E-2</v>
      </c>
      <c r="K142" s="2">
        <v>-0.1672727</v>
      </c>
      <c r="L142" s="2">
        <v>-7.6612899999999998E-2</v>
      </c>
      <c r="M142" s="2">
        <v>-0.22108839999999999</v>
      </c>
      <c r="N142" s="2">
        <v>-0.51585619999999999</v>
      </c>
      <c r="O142" s="2">
        <v>0.48701299999999997</v>
      </c>
      <c r="P142" s="2">
        <v>-0.51585619999999999</v>
      </c>
      <c r="Q142" s="5">
        <v>2.29</v>
      </c>
      <c r="R142" s="5">
        <v>2.31</v>
      </c>
      <c r="S142" s="5">
        <v>3.05</v>
      </c>
      <c r="T142" s="5">
        <v>2.1040000000000001</v>
      </c>
      <c r="U142" s="5">
        <v>2.4329999999999998</v>
      </c>
      <c r="V142" s="5">
        <v>2.4918900000000002</v>
      </c>
      <c r="W142" s="3">
        <v>1598117</v>
      </c>
      <c r="X142" s="5">
        <v>2.29</v>
      </c>
      <c r="Y142" s="3">
        <v>194400000</v>
      </c>
      <c r="Z142" t="b">
        <v>0</v>
      </c>
      <c r="AA142" s="5">
        <v>-2.6161021068220536</v>
      </c>
      <c r="AB142" s="5">
        <v>0.33716179020265591</v>
      </c>
      <c r="AC142" s="5">
        <v>18.885581989819563</v>
      </c>
      <c r="AD142" s="5">
        <v>-26.951117590275519</v>
      </c>
      <c r="AE142" t="b">
        <v>0</v>
      </c>
      <c r="AF142" t="b">
        <v>1</v>
      </c>
      <c r="AG142" s="3">
        <f>Y142*X142</f>
        <v>445176000</v>
      </c>
      <c r="AH142" s="7" t="b">
        <f t="shared" si="14"/>
        <v>1</v>
      </c>
      <c r="AI142" s="17">
        <f t="shared" si="15"/>
        <v>4.7243509890347495E-5</v>
      </c>
      <c r="AJ142" s="2">
        <f t="shared" si="16"/>
        <v>2.0269514505207413E-3</v>
      </c>
      <c r="AK142" s="2">
        <f t="shared" si="17"/>
        <v>7.670212600775079E-3</v>
      </c>
      <c r="AL142" s="5">
        <f t="shared" si="18"/>
        <v>-1.8058740814110352E-5</v>
      </c>
      <c r="AM142" s="5">
        <f t="shared" si="19"/>
        <v>-7.7479829446833355E-4</v>
      </c>
      <c r="AN142" s="5">
        <f t="shared" si="20"/>
        <v>2.2749353051437972E-2</v>
      </c>
    </row>
    <row r="143" spans="1:40">
      <c r="A143" s="9" t="s">
        <v>306</v>
      </c>
      <c r="B143" s="9" t="s">
        <v>307</v>
      </c>
      <c r="C143" s="9" t="s">
        <v>823</v>
      </c>
      <c r="D143" s="9" t="s">
        <v>824</v>
      </c>
      <c r="E143" s="11">
        <v>0.72199999999999998</v>
      </c>
      <c r="F143" s="12">
        <v>77455</v>
      </c>
      <c r="G143" s="13">
        <v>-1.4599000000000001E-3</v>
      </c>
      <c r="H143" s="14">
        <v>-2.5640999999999997E-2</v>
      </c>
      <c r="I143" s="2">
        <v>-7.0652199999999998E-2</v>
      </c>
      <c r="J143" s="2">
        <v>-8.31099E-2</v>
      </c>
      <c r="K143" s="2">
        <v>-0.1023622</v>
      </c>
      <c r="L143" s="2">
        <v>-0.1219512</v>
      </c>
      <c r="M143" s="2">
        <v>-0.23660709999999999</v>
      </c>
      <c r="N143" s="2">
        <v>-0.65279189999999998</v>
      </c>
      <c r="O143" s="2">
        <v>-0.61312220000000006</v>
      </c>
      <c r="P143" s="2">
        <v>-0.61312220000000006</v>
      </c>
      <c r="Q143" s="5">
        <v>33.799999999999997</v>
      </c>
      <c r="R143" s="5">
        <v>34.25</v>
      </c>
      <c r="S143" s="5">
        <v>45.35</v>
      </c>
      <c r="T143" s="5">
        <v>32</v>
      </c>
      <c r="U143" s="5">
        <v>37.593000000000004</v>
      </c>
      <c r="V143" s="5">
        <v>38.3645</v>
      </c>
      <c r="W143" s="3">
        <v>77455</v>
      </c>
      <c r="X143" s="5">
        <v>34.25</v>
      </c>
      <c r="Y143" s="3">
        <v>12000000</v>
      </c>
      <c r="Z143" t="b">
        <v>0</v>
      </c>
      <c r="AA143" s="5">
        <v>-45.615693054247778</v>
      </c>
      <c r="AB143" s="5">
        <v>2.5615872495358021</v>
      </c>
      <c r="AC143" s="5">
        <v>2.9505700362552729</v>
      </c>
      <c r="AD143" s="5">
        <v>-29.67186131499269</v>
      </c>
      <c r="AE143" t="b">
        <v>0</v>
      </c>
      <c r="AF143" t="b">
        <v>1</v>
      </c>
      <c r="AG143" s="3">
        <f>Y143*X143</f>
        <v>411000000</v>
      </c>
      <c r="AH143" s="7" t="b">
        <f t="shared" si="14"/>
        <v>1</v>
      </c>
      <c r="AI143" s="17">
        <f t="shared" si="15"/>
        <v>4.3616642777087758E-5</v>
      </c>
      <c r="AJ143" s="2">
        <f t="shared" si="16"/>
        <v>1.8713431230884521E-3</v>
      </c>
      <c r="AK143" s="2">
        <f t="shared" si="17"/>
        <v>7.0813731623415397E-3</v>
      </c>
      <c r="AL143" s="5">
        <f t="shared" si="18"/>
        <v>-9.5617625989409665E-7</v>
      </c>
      <c r="AM143" s="5">
        <f t="shared" si="19"/>
        <v>-4.1024108103827016E-5</v>
      </c>
      <c r="AN143" s="5">
        <f t="shared" si="20"/>
        <v>2.7644473806718041E-3</v>
      </c>
    </row>
    <row r="144" spans="1:40">
      <c r="A144" s="9" t="s">
        <v>308</v>
      </c>
      <c r="B144" s="9" t="s">
        <v>309</v>
      </c>
      <c r="C144" s="9" t="s">
        <v>823</v>
      </c>
      <c r="D144" s="9" t="s">
        <v>829</v>
      </c>
      <c r="E144" s="11">
        <v>-0.505</v>
      </c>
      <c r="F144" s="12">
        <v>238947</v>
      </c>
      <c r="G144" s="13">
        <v>-3.1397000000000005E-3</v>
      </c>
      <c r="H144" s="14">
        <v>-4.22323E-2</v>
      </c>
      <c r="I144" s="2">
        <v>-0.14993310000000001</v>
      </c>
      <c r="J144" s="2">
        <v>-7.1637400000000004E-2</v>
      </c>
      <c r="K144" s="2">
        <v>0.21881</v>
      </c>
      <c r="L144" s="2">
        <v>-8.3694100000000007E-2</v>
      </c>
      <c r="M144" s="2">
        <v>0.2118321</v>
      </c>
      <c r="N144" s="2">
        <v>2.3597883999999998</v>
      </c>
      <c r="O144" s="2">
        <v>2.3597883999999998</v>
      </c>
      <c r="P144" s="2">
        <v>2.3597883999999998</v>
      </c>
      <c r="Q144" s="5">
        <v>126.6</v>
      </c>
      <c r="R144" s="5">
        <v>129.80000000000001</v>
      </c>
      <c r="S144" s="5">
        <v>165</v>
      </c>
      <c r="T144" s="5">
        <v>83.8</v>
      </c>
      <c r="U144" s="5">
        <v>141.09200000000001</v>
      </c>
      <c r="V144" s="5">
        <v>120.182</v>
      </c>
      <c r="W144" s="3">
        <v>237441</v>
      </c>
      <c r="X144" s="5">
        <v>127.4</v>
      </c>
      <c r="Y144" s="3">
        <v>149717500</v>
      </c>
      <c r="Z144" t="b">
        <v>0</v>
      </c>
      <c r="AA144" s="5">
        <v>27.273808402756824</v>
      </c>
      <c r="AB144" s="5">
        <v>7.2011863084695502</v>
      </c>
      <c r="AC144" s="5">
        <v>2.263397683744869</v>
      </c>
      <c r="AD144" s="5">
        <v>32.465741969043719</v>
      </c>
      <c r="AE144" t="b">
        <v>0</v>
      </c>
      <c r="AF144" t="b">
        <v>1</v>
      </c>
      <c r="AG144" s="3">
        <f>Y144*X144</f>
        <v>19074009500</v>
      </c>
      <c r="AH144" s="7" t="b">
        <f t="shared" si="14"/>
        <v>1</v>
      </c>
      <c r="AI144" s="17">
        <f t="shared" si="15"/>
        <v>2.024195276613816E-3</v>
      </c>
      <c r="AJ144" s="2">
        <f t="shared" si="16"/>
        <v>8.6846755492819477E-2</v>
      </c>
      <c r="AK144" s="2">
        <f t="shared" si="17"/>
        <v>0.67940413503024433</v>
      </c>
      <c r="AL144" s="5">
        <f t="shared" si="18"/>
        <v>7.4217551385644077E-5</v>
      </c>
      <c r="AM144" s="5">
        <f t="shared" si="19"/>
        <v>3.1842548063086432E-3</v>
      </c>
      <c r="AN144" s="5">
        <f t="shared" si="20"/>
        <v>9.4346140472879439E-2</v>
      </c>
    </row>
    <row r="145" spans="1:40">
      <c r="A145" s="9" t="s">
        <v>310</v>
      </c>
      <c r="B145" s="9" t="s">
        <v>311</v>
      </c>
      <c r="C145" s="9" t="s">
        <v>823</v>
      </c>
      <c r="D145" s="9" t="s">
        <v>836</v>
      </c>
      <c r="E145" s="11">
        <v>2.2730000000000001</v>
      </c>
      <c r="F145" s="12">
        <v>366724</v>
      </c>
      <c r="G145" s="13">
        <v>4.2060999999999999E-3</v>
      </c>
      <c r="H145" s="14">
        <v>-2.45148E-2</v>
      </c>
      <c r="I145" s="2">
        <v>-0.12224260000000001</v>
      </c>
      <c r="J145" s="2">
        <v>-0.1091418</v>
      </c>
      <c r="K145" s="2">
        <v>-0.19067799999999999</v>
      </c>
      <c r="L145" s="2">
        <v>-0.14272889999999999</v>
      </c>
      <c r="M145" s="2">
        <v>0.1104651</v>
      </c>
      <c r="N145" s="2">
        <v>0.1104651</v>
      </c>
      <c r="O145" s="2">
        <v>0.1104651</v>
      </c>
      <c r="P145" s="2">
        <v>0.1104651</v>
      </c>
      <c r="Q145" s="5">
        <v>47.5</v>
      </c>
      <c r="R145" s="5">
        <v>49.45</v>
      </c>
      <c r="S145" s="5">
        <v>73.5</v>
      </c>
      <c r="T145" s="5">
        <v>43</v>
      </c>
      <c r="U145" s="5">
        <v>54.375</v>
      </c>
      <c r="V145" s="5">
        <v>56.656219999999998</v>
      </c>
      <c r="W145" s="3">
        <v>366724</v>
      </c>
      <c r="X145" s="5">
        <v>47.55</v>
      </c>
      <c r="Y145" s="3">
        <v>40000000</v>
      </c>
      <c r="Z145" t="b">
        <v>0</v>
      </c>
      <c r="AA145" s="5">
        <v>23.942140045499343</v>
      </c>
      <c r="AB145" s="5">
        <v>3.5130609425800747</v>
      </c>
      <c r="AC145" s="5">
        <v>2.8807690242773778</v>
      </c>
      <c r="AD145" s="5">
        <v>35.079769559340789</v>
      </c>
      <c r="AE145" t="b">
        <v>0</v>
      </c>
      <c r="AF145" t="b">
        <v>1</v>
      </c>
      <c r="AG145" s="3">
        <f>Y145*X145</f>
        <v>1902000000</v>
      </c>
      <c r="AH145" s="7" t="b">
        <f t="shared" si="14"/>
        <v>1</v>
      </c>
      <c r="AI145" s="17">
        <f t="shared" si="15"/>
        <v>2.0184636146477111E-4</v>
      </c>
      <c r="AJ145" s="2">
        <f t="shared" si="16"/>
        <v>8.6600842338545887E-3</v>
      </c>
      <c r="AK145" s="2">
        <f t="shared" si="17"/>
        <v>0.69438391453455606</v>
      </c>
      <c r="AL145" s="5">
        <f t="shared" si="18"/>
        <v>8.4305897919394342E-6</v>
      </c>
      <c r="AM145" s="5">
        <f t="shared" si="19"/>
        <v>3.6170886217343451E-4</v>
      </c>
      <c r="AN145" s="5">
        <f t="shared" si="20"/>
        <v>0.19765780494106205</v>
      </c>
    </row>
    <row r="146" spans="1:40">
      <c r="A146" s="9" t="s">
        <v>312</v>
      </c>
      <c r="B146" s="9" t="s">
        <v>313</v>
      </c>
      <c r="C146" s="9" t="s">
        <v>823</v>
      </c>
      <c r="D146" s="9" t="s">
        <v>881</v>
      </c>
      <c r="E146" s="11">
        <v>-4.7E-2</v>
      </c>
      <c r="F146" s="12">
        <v>43521</v>
      </c>
      <c r="G146" s="13">
        <v>3.5971000000000002E-3</v>
      </c>
      <c r="H146" s="14">
        <v>-3.7930999999999999E-2</v>
      </c>
      <c r="I146" s="2">
        <v>-4.3428599999999998E-2</v>
      </c>
      <c r="J146" s="2">
        <v>-3.9035599999999997E-2</v>
      </c>
      <c r="K146" s="2">
        <v>0.2236842</v>
      </c>
      <c r="L146" s="2">
        <v>-3.7930999999999999E-2</v>
      </c>
      <c r="M146" s="2">
        <v>0.38805970000000001</v>
      </c>
      <c r="N146" s="2">
        <v>0.31109019999999998</v>
      </c>
      <c r="O146" s="2">
        <v>1.0120191999999999</v>
      </c>
      <c r="P146" s="2">
        <v>1.0120191999999999</v>
      </c>
      <c r="Q146" s="5">
        <v>166.8</v>
      </c>
      <c r="R146" s="5">
        <v>171.6</v>
      </c>
      <c r="S146" s="5">
        <v>205.4</v>
      </c>
      <c r="T146" s="5">
        <v>119.8</v>
      </c>
      <c r="U146" s="5">
        <v>181.28800000000001</v>
      </c>
      <c r="V146" s="5">
        <v>159.20599999999999</v>
      </c>
      <c r="W146" s="3">
        <v>43521</v>
      </c>
      <c r="X146" s="5">
        <v>166.8</v>
      </c>
      <c r="Y146" s="3">
        <v>6250000</v>
      </c>
      <c r="Z146" t="b">
        <v>0</v>
      </c>
      <c r="AA146" s="5" t="s">
        <v>837</v>
      </c>
      <c r="AB146" s="5" t="s">
        <v>837</v>
      </c>
      <c r="AC146" s="5" t="s">
        <v>837</v>
      </c>
      <c r="AD146" s="5" t="s">
        <v>837</v>
      </c>
      <c r="AE146" t="b">
        <v>0</v>
      </c>
      <c r="AF146" t="b">
        <v>1</v>
      </c>
      <c r="AG146" s="3">
        <f>Y146*X146</f>
        <v>1042500000.0000001</v>
      </c>
      <c r="AH146" s="7" t="b">
        <f t="shared" si="14"/>
        <v>1</v>
      </c>
      <c r="AI146" s="17">
        <f t="shared" si="15"/>
        <v>1.1063345521925546E-4</v>
      </c>
      <c r="AJ146" s="2">
        <f t="shared" si="16"/>
        <v>4.7466550019944313E-3</v>
      </c>
      <c r="AK146" s="2">
        <f t="shared" si="17"/>
        <v>0.69140469558296869</v>
      </c>
      <c r="AL146" s="5">
        <f t="shared" si="18"/>
        <v>0</v>
      </c>
      <c r="AM146" s="5">
        <f t="shared" si="19"/>
        <v>0</v>
      </c>
      <c r="AN146" s="5">
        <f t="shared" si="20"/>
        <v>0</v>
      </c>
    </row>
    <row r="147" spans="1:40">
      <c r="A147" s="9" t="s">
        <v>314</v>
      </c>
      <c r="B147" s="9" t="s">
        <v>315</v>
      </c>
      <c r="C147" s="9" t="s">
        <v>871</v>
      </c>
      <c r="D147" s="9" t="s">
        <v>880</v>
      </c>
      <c r="E147" s="11">
        <v>0.33100000000000002</v>
      </c>
      <c r="F147" s="12">
        <v>475053</v>
      </c>
      <c r="G147" s="13">
        <v>-1.2251099999999999E-2</v>
      </c>
      <c r="H147" s="14">
        <v>-1.67683E-2</v>
      </c>
      <c r="I147" s="2">
        <v>-5.1470599999999998E-2</v>
      </c>
      <c r="J147" s="2">
        <v>6.7880800000000005E-2</v>
      </c>
      <c r="K147" s="2">
        <v>0.18566179999999999</v>
      </c>
      <c r="L147" s="2">
        <v>-3.2983499999999999E-2</v>
      </c>
      <c r="M147" s="2">
        <v>0.30145280000000002</v>
      </c>
      <c r="N147" s="2">
        <v>0.2192817</v>
      </c>
      <c r="O147" s="2">
        <v>1.5116822000000001</v>
      </c>
      <c r="P147" s="2">
        <v>0.68495300000000003</v>
      </c>
      <c r="Q147" s="5">
        <v>31.85</v>
      </c>
      <c r="R147" s="5">
        <v>32.75</v>
      </c>
      <c r="S147" s="5">
        <v>38.4</v>
      </c>
      <c r="T147" s="5">
        <v>20.98</v>
      </c>
      <c r="U147" s="5">
        <v>34.712000000000003</v>
      </c>
      <c r="V147" s="5">
        <v>28.69885</v>
      </c>
      <c r="W147" s="3">
        <v>475053</v>
      </c>
      <c r="X147" s="5">
        <v>32.65</v>
      </c>
      <c r="Y147" s="3">
        <v>177778000</v>
      </c>
      <c r="Z147" t="b">
        <v>0</v>
      </c>
      <c r="AA147" s="5">
        <v>19.264345127928884</v>
      </c>
      <c r="AB147" s="5">
        <v>2.2428574289651411</v>
      </c>
      <c r="AC147" s="5">
        <v>17.832176193980608</v>
      </c>
      <c r="AD147" s="5">
        <v>25.085319147428077</v>
      </c>
      <c r="AE147" t="b">
        <v>0</v>
      </c>
      <c r="AF147" t="b">
        <v>1</v>
      </c>
      <c r="AG147" s="3">
        <f>Y147*X147</f>
        <v>5804451700</v>
      </c>
      <c r="AH147" s="7" t="b">
        <f t="shared" si="14"/>
        <v>1</v>
      </c>
      <c r="AI147" s="17">
        <f t="shared" si="15"/>
        <v>6.1598709565878289E-4</v>
      </c>
      <c r="AJ147" s="2">
        <f t="shared" si="16"/>
        <v>4.3871544565566474E-2</v>
      </c>
      <c r="AK147" s="2">
        <f t="shared" si="17"/>
        <v>0.21866259063388951</v>
      </c>
      <c r="AL147" s="5">
        <f t="shared" si="18"/>
        <v>3.1975501454536489E-5</v>
      </c>
      <c r="AM147" s="5">
        <f t="shared" si="19"/>
        <v>2.2773441959344255E-3</v>
      </c>
      <c r="AN147" s="5">
        <f t="shared" si="20"/>
        <v>9.7492862368332017E-2</v>
      </c>
    </row>
    <row r="148" spans="1:40">
      <c r="A148" s="9" t="s">
        <v>316</v>
      </c>
      <c r="B148" s="9" t="s">
        <v>317</v>
      </c>
      <c r="C148" s="9" t="s">
        <v>839</v>
      </c>
      <c r="D148" s="9" t="s">
        <v>857</v>
      </c>
      <c r="E148" s="11">
        <v>0.47899999999999998</v>
      </c>
      <c r="F148" s="12">
        <v>328707</v>
      </c>
      <c r="G148" s="13">
        <v>-2.3980999999999998E-3</v>
      </c>
      <c r="H148" s="14">
        <v>-3.7037E-2</v>
      </c>
      <c r="I148" s="2">
        <v>-0.12696750000000001</v>
      </c>
      <c r="J148" s="2">
        <v>-1.30486E-2</v>
      </c>
      <c r="K148" s="2">
        <v>-0.1063373</v>
      </c>
      <c r="L148" s="2">
        <v>-6.0948099999999998E-2</v>
      </c>
      <c r="M148" s="2">
        <v>-0.18061849999999999</v>
      </c>
      <c r="N148" s="2">
        <v>2.5986159</v>
      </c>
      <c r="O148" s="2">
        <v>2.5986159</v>
      </c>
      <c r="P148" s="2">
        <v>-0.32026139999999997</v>
      </c>
      <c r="Q148" s="5">
        <v>41.2</v>
      </c>
      <c r="R148" s="5">
        <v>42.25</v>
      </c>
      <c r="S148" s="5">
        <v>59</v>
      </c>
      <c r="T148" s="5">
        <v>12.42</v>
      </c>
      <c r="U148" s="5">
        <v>49.203000000000003</v>
      </c>
      <c r="V148" s="5">
        <v>45.048499999999997</v>
      </c>
      <c r="W148" s="3">
        <v>328707</v>
      </c>
      <c r="X148" s="5">
        <v>41.7</v>
      </c>
      <c r="Y148" s="3">
        <v>6500000</v>
      </c>
      <c r="Z148" t="b">
        <v>0</v>
      </c>
      <c r="AA148" s="5">
        <v>-17.762319985444321</v>
      </c>
      <c r="AB148" s="5">
        <v>13.69601049349605</v>
      </c>
      <c r="AC148" s="5">
        <v>3755.5555555555561</v>
      </c>
      <c r="AD148" s="5">
        <v>-3.4561736348913001</v>
      </c>
      <c r="AE148" t="b">
        <v>0</v>
      </c>
      <c r="AF148" t="b">
        <v>1</v>
      </c>
      <c r="AG148" s="3">
        <f>Y148*X148</f>
        <v>271050000</v>
      </c>
      <c r="AH148" s="7" t="b">
        <f t="shared" si="14"/>
        <v>1</v>
      </c>
      <c r="AI148" s="17">
        <f t="shared" si="15"/>
        <v>2.8764698357006417E-5</v>
      </c>
      <c r="AJ148" s="2">
        <f t="shared" si="16"/>
        <v>1.8943108389004335E-3</v>
      </c>
      <c r="AK148" s="2">
        <f t="shared" si="17"/>
        <v>2.3684910484302969E-2</v>
      </c>
      <c r="AL148" s="5">
        <f t="shared" si="18"/>
        <v>-1.6194223716596822E-6</v>
      </c>
      <c r="AM148" s="5">
        <f t="shared" si="19"/>
        <v>-1.0664771496362881E-4</v>
      </c>
      <c r="AN148" s="5">
        <f t="shared" si="20"/>
        <v>1.7293291718453662E-3</v>
      </c>
    </row>
    <row r="149" spans="1:40">
      <c r="A149" s="9" t="s">
        <v>318</v>
      </c>
      <c r="B149" s="9" t="s">
        <v>319</v>
      </c>
      <c r="C149" s="9" t="s">
        <v>839</v>
      </c>
      <c r="D149" s="9" t="s">
        <v>863</v>
      </c>
      <c r="E149" s="11">
        <v>0.35399999999999998</v>
      </c>
      <c r="F149" s="12">
        <v>930418</v>
      </c>
      <c r="G149" s="13">
        <v>-1.4754099999999999E-2</v>
      </c>
      <c r="H149" s="14">
        <v>-4.7543599999999998E-2</v>
      </c>
      <c r="I149" s="2">
        <v>-9.3514299999999995E-2</v>
      </c>
      <c r="J149" s="2">
        <v>-8.5235900000000003E-2</v>
      </c>
      <c r="K149" s="2">
        <v>-0.15944060000000002</v>
      </c>
      <c r="L149" s="2">
        <v>-8.1039799999999995E-2</v>
      </c>
      <c r="M149" s="2">
        <v>-0.3068051</v>
      </c>
      <c r="N149" s="2">
        <v>-0.35584139999999997</v>
      </c>
      <c r="O149" s="2">
        <v>-0.43087120000000001</v>
      </c>
      <c r="P149" s="2">
        <v>-0.43087120000000001</v>
      </c>
      <c r="Q149" s="5">
        <v>6.01</v>
      </c>
      <c r="R149" s="5">
        <v>6.14</v>
      </c>
      <c r="S149" s="5">
        <v>9.6</v>
      </c>
      <c r="T149" s="5">
        <v>6.01</v>
      </c>
      <c r="U149" s="5">
        <v>6.5198</v>
      </c>
      <c r="V149" s="5">
        <v>6.9191000000000003</v>
      </c>
      <c r="W149" s="3">
        <v>930418</v>
      </c>
      <c r="X149" s="5">
        <v>6.1</v>
      </c>
      <c r="Y149" s="3">
        <v>1141000000</v>
      </c>
      <c r="Z149" t="b">
        <v>0</v>
      </c>
      <c r="AA149" s="5">
        <v>23.524359548680529</v>
      </c>
      <c r="AB149" s="5">
        <v>4.7653041021290941</v>
      </c>
      <c r="AC149" s="5">
        <v>1.2023167654730258</v>
      </c>
      <c r="AD149" s="5">
        <v>10.9740104704108</v>
      </c>
      <c r="AE149" t="b">
        <v>0</v>
      </c>
      <c r="AF149" t="b">
        <v>1</v>
      </c>
      <c r="AG149" s="3">
        <f>Y149*X149</f>
        <v>6960100000</v>
      </c>
      <c r="AH149" s="7" t="b">
        <f t="shared" si="14"/>
        <v>1</v>
      </c>
      <c r="AI149" s="17">
        <f t="shared" si="15"/>
        <v>7.3862821263457061E-4</v>
      </c>
      <c r="AJ149" s="2">
        <f t="shared" si="16"/>
        <v>4.8642659545585339E-2</v>
      </c>
      <c r="AK149" s="2">
        <f t="shared" si="17"/>
        <v>0.42389682499110393</v>
      </c>
      <c r="AL149" s="5">
        <f t="shared" si="18"/>
        <v>3.1398440884483076E-5</v>
      </c>
      <c r="AM149" s="5">
        <f t="shared" si="19"/>
        <v>2.0677570177809021E-3</v>
      </c>
      <c r="AN149" s="5">
        <f t="shared" si="20"/>
        <v>8.8954831823159136E-2</v>
      </c>
    </row>
    <row r="150" spans="1:40">
      <c r="A150" s="9" t="s">
        <v>320</v>
      </c>
      <c r="B150" s="9" t="s">
        <v>321</v>
      </c>
      <c r="C150" s="9" t="s">
        <v>839</v>
      </c>
      <c r="D150" s="9" t="s">
        <v>856</v>
      </c>
      <c r="E150" s="11">
        <v>0.159</v>
      </c>
      <c r="F150" s="12">
        <v>110765</v>
      </c>
      <c r="G150" s="13">
        <v>4.8193000000000003E-3</v>
      </c>
      <c r="H150" s="14">
        <v>-3.1358899999999995E-2</v>
      </c>
      <c r="I150" s="2">
        <v>-0.1221053</v>
      </c>
      <c r="J150" s="2">
        <v>-0.12761509999999998</v>
      </c>
      <c r="K150" s="2">
        <v>-0.32305190000000006</v>
      </c>
      <c r="L150" s="2">
        <v>-0.13034409999999999</v>
      </c>
      <c r="M150" s="2">
        <v>-0.19186049999999999</v>
      </c>
      <c r="N150" s="2">
        <v>0.43298969999999998</v>
      </c>
      <c r="O150" s="2">
        <v>0.3154574</v>
      </c>
      <c r="P150" s="2">
        <v>0.3154574</v>
      </c>
      <c r="Q150" s="5">
        <v>82.6</v>
      </c>
      <c r="R150" s="5">
        <v>83.8</v>
      </c>
      <c r="S150" s="5">
        <v>128.19999999999999</v>
      </c>
      <c r="T150" s="5">
        <v>80.3</v>
      </c>
      <c r="U150" s="5">
        <v>94.231999999999999</v>
      </c>
      <c r="V150" s="5">
        <v>102.33199999999999</v>
      </c>
      <c r="W150" s="3">
        <v>110765</v>
      </c>
      <c r="X150" s="5">
        <v>83</v>
      </c>
      <c r="Y150" s="3">
        <v>60000000</v>
      </c>
      <c r="Z150" t="b">
        <v>0</v>
      </c>
      <c r="AA150" s="5">
        <v>16.682972127094352</v>
      </c>
      <c r="AB150" s="5">
        <v>4.6728668643612457</v>
      </c>
      <c r="AC150" s="5">
        <v>1.49057731816412</v>
      </c>
      <c r="AD150" s="5">
        <v>13.431296983369348</v>
      </c>
      <c r="AE150" t="b">
        <v>0</v>
      </c>
      <c r="AF150" t="b">
        <v>1</v>
      </c>
      <c r="AG150" s="3">
        <f>Y150*X150</f>
        <v>4980000000</v>
      </c>
      <c r="AH150" s="7" t="b">
        <f t="shared" si="14"/>
        <v>1</v>
      </c>
      <c r="AI150" s="17">
        <f t="shared" si="15"/>
        <v>5.2849362780996851E-4</v>
      </c>
      <c r="AJ150" s="2">
        <f t="shared" si="16"/>
        <v>3.4804161511618366E-2</v>
      </c>
      <c r="AK150" s="2">
        <f t="shared" si="17"/>
        <v>0.31893840902249859</v>
      </c>
      <c r="AL150" s="5">
        <f t="shared" si="18"/>
        <v>3.1678625594036492E-5</v>
      </c>
      <c r="AM150" s="5">
        <f t="shared" si="19"/>
        <v>2.0862086950977931E-3</v>
      </c>
      <c r="AN150" s="5">
        <f t="shared" si="20"/>
        <v>6.8253262564563918E-2</v>
      </c>
    </row>
    <row r="151" spans="1:40">
      <c r="A151" s="9" t="s">
        <v>322</v>
      </c>
      <c r="B151" s="9" t="s">
        <v>323</v>
      </c>
      <c r="C151" s="9" t="s">
        <v>841</v>
      </c>
      <c r="D151" s="9" t="s">
        <v>870</v>
      </c>
      <c r="E151" s="11">
        <v>0.105</v>
      </c>
      <c r="F151" s="12">
        <v>137181</v>
      </c>
      <c r="G151" s="13">
        <v>-2.5873000000000003E-3</v>
      </c>
      <c r="H151" s="14">
        <v>0.10142859999999999</v>
      </c>
      <c r="I151" s="2">
        <v>2.7999999999999997E-2</v>
      </c>
      <c r="J151" s="2">
        <v>-1.4066499999999999E-2</v>
      </c>
      <c r="K151" s="2">
        <v>-0.19012609999999999</v>
      </c>
      <c r="L151" s="2">
        <v>-1.9084E-2</v>
      </c>
      <c r="M151" s="2">
        <v>-0.24114169999999999</v>
      </c>
      <c r="N151" s="2">
        <v>3.9083600000000003E-2</v>
      </c>
      <c r="O151" s="2">
        <v>-1.9084E-2</v>
      </c>
      <c r="P151" s="2">
        <v>-1.9084E-2</v>
      </c>
      <c r="Q151" s="5">
        <v>75.599999999999994</v>
      </c>
      <c r="R151" s="5">
        <v>78</v>
      </c>
      <c r="S151" s="5">
        <v>104.4</v>
      </c>
      <c r="T151" s="5">
        <v>65.8</v>
      </c>
      <c r="U151" s="5">
        <v>76.28</v>
      </c>
      <c r="V151" s="5">
        <v>84.422499999999999</v>
      </c>
      <c r="W151" s="3">
        <v>137181</v>
      </c>
      <c r="X151" s="5">
        <v>77.3</v>
      </c>
      <c r="Y151" s="3">
        <v>85000000</v>
      </c>
      <c r="Z151" t="b">
        <v>0</v>
      </c>
      <c r="AA151" s="5">
        <v>18.272889430315271</v>
      </c>
      <c r="AB151" s="5">
        <v>4.6313896091134943</v>
      </c>
      <c r="AC151" s="5">
        <v>1.0592352819598609</v>
      </c>
      <c r="AD151" s="5">
        <v>16.171543449121074</v>
      </c>
      <c r="AE151" t="b">
        <v>0</v>
      </c>
      <c r="AF151" t="b">
        <v>1</v>
      </c>
      <c r="AG151" s="3">
        <f>Y151*X151</f>
        <v>6570500000</v>
      </c>
      <c r="AH151" s="7" t="b">
        <f t="shared" si="14"/>
        <v>1</v>
      </c>
      <c r="AI151" s="17">
        <f t="shared" si="15"/>
        <v>6.9728260673200765E-4</v>
      </c>
      <c r="AJ151" s="2">
        <f t="shared" si="16"/>
        <v>3.1360930275117736E-2</v>
      </c>
      <c r="AK151" s="2">
        <f t="shared" si="17"/>
        <v>0.26965466719471731</v>
      </c>
      <c r="AL151" s="5">
        <f t="shared" si="18"/>
        <v>3.8159406009166505E-5</v>
      </c>
      <c r="AM151" s="5">
        <f t="shared" si="19"/>
        <v>1.7162545855002557E-3</v>
      </c>
      <c r="AN151" s="5">
        <f t="shared" si="20"/>
        <v>5.8223274212150025E-2</v>
      </c>
    </row>
    <row r="152" spans="1:40">
      <c r="A152" s="9" t="s">
        <v>324</v>
      </c>
      <c r="B152" s="9" t="s">
        <v>325</v>
      </c>
      <c r="C152" s="9" t="s">
        <v>841</v>
      </c>
      <c r="D152" s="9" t="s">
        <v>870</v>
      </c>
      <c r="E152" s="11">
        <v>0.188</v>
      </c>
      <c r="F152" s="12">
        <v>91818</v>
      </c>
      <c r="G152" s="13">
        <v>1.0563400000000001E-2</v>
      </c>
      <c r="H152" s="14">
        <v>-5.1993068000000002E-3</v>
      </c>
      <c r="I152" s="2">
        <v>-2.5466900000000001E-2</v>
      </c>
      <c r="J152" s="2">
        <v>-1.0344799999999999E-2</v>
      </c>
      <c r="K152" s="2">
        <v>-0.1342383</v>
      </c>
      <c r="L152" s="2">
        <v>-2.21465E-2</v>
      </c>
      <c r="M152" s="2">
        <v>-0.2367021</v>
      </c>
      <c r="N152" s="2">
        <v>-0.23466670000000001</v>
      </c>
      <c r="O152" s="2">
        <v>-0.23466670000000001</v>
      </c>
      <c r="P152" s="2">
        <v>-0.23466670000000001</v>
      </c>
      <c r="Q152" s="5">
        <v>113</v>
      </c>
      <c r="R152" s="5">
        <v>114.8</v>
      </c>
      <c r="S152" s="5">
        <v>155</v>
      </c>
      <c r="T152" s="5">
        <v>111.6</v>
      </c>
      <c r="U152" s="5">
        <v>117.468</v>
      </c>
      <c r="V152" s="5">
        <v>124.89</v>
      </c>
      <c r="W152" s="3">
        <v>91818</v>
      </c>
      <c r="X152" s="5">
        <v>113.6</v>
      </c>
      <c r="Y152" s="3">
        <v>130000000</v>
      </c>
      <c r="Z152" t="b">
        <v>0</v>
      </c>
      <c r="AA152" s="5">
        <v>18.18411959769135</v>
      </c>
      <c r="AB152" s="5">
        <v>5.7708983024431779</v>
      </c>
      <c r="AC152" s="5">
        <v>1.5798516939480456</v>
      </c>
      <c r="AD152" s="5">
        <v>13.35980832452754</v>
      </c>
      <c r="AE152" t="b">
        <v>0</v>
      </c>
      <c r="AF152" t="b">
        <v>1</v>
      </c>
      <c r="AG152" s="3">
        <f>Y152*X152</f>
        <v>14768000000</v>
      </c>
      <c r="AH152" s="7" t="b">
        <f t="shared" si="14"/>
        <v>1</v>
      </c>
      <c r="AI152" s="17">
        <f t="shared" si="15"/>
        <v>1.5672276898589588E-3</v>
      </c>
      <c r="AJ152" s="2">
        <f t="shared" si="16"/>
        <v>7.0487515151501215E-2</v>
      </c>
      <c r="AK152" s="2">
        <f t="shared" si="17"/>
        <v>0.60608174798441294</v>
      </c>
      <c r="AL152" s="5">
        <f t="shared" si="18"/>
        <v>8.6186613624007053E-5</v>
      </c>
      <c r="AM152" s="5">
        <f t="shared" si="19"/>
        <v>3.8763226766530003E-3</v>
      </c>
      <c r="AN152" s="5">
        <f t="shared" si="20"/>
        <v>0.10502381366308623</v>
      </c>
    </row>
    <row r="153" spans="1:40">
      <c r="A153" s="9" t="s">
        <v>326</v>
      </c>
      <c r="B153" s="9" t="s">
        <v>327</v>
      </c>
      <c r="C153" s="9" t="s">
        <v>817</v>
      </c>
      <c r="D153" s="9" t="s">
        <v>865</v>
      </c>
      <c r="E153" s="11">
        <v>-0.108</v>
      </c>
      <c r="F153" s="12">
        <v>162439</v>
      </c>
      <c r="G153" s="13">
        <v>-2.18409E-2</v>
      </c>
      <c r="H153" s="14">
        <v>-7.1111099999999997E-2</v>
      </c>
      <c r="I153" s="2">
        <v>-0.19923370000000001</v>
      </c>
      <c r="J153" s="2">
        <v>-0.1410959</v>
      </c>
      <c r="K153" s="2">
        <v>2.6186600000000001E-2</v>
      </c>
      <c r="L153" s="2">
        <v>-0.13991770000000001</v>
      </c>
      <c r="M153" s="2">
        <v>2.6186600000000001E-2</v>
      </c>
      <c r="N153" s="2">
        <v>2.6186600000000001E-2</v>
      </c>
      <c r="O153" s="2">
        <v>2.6186600000000001E-2</v>
      </c>
      <c r="P153" s="2">
        <v>2.6186600000000001E-2</v>
      </c>
      <c r="Q153" s="5">
        <v>125.4</v>
      </c>
      <c r="R153" s="5">
        <v>129</v>
      </c>
      <c r="S153" s="5">
        <v>198.8</v>
      </c>
      <c r="T153" s="5">
        <v>103.4</v>
      </c>
      <c r="U153" s="5">
        <v>154.91999999999999</v>
      </c>
      <c r="V153" s="5">
        <v>153.63274999999999</v>
      </c>
      <c r="W153" s="3">
        <v>162439</v>
      </c>
      <c r="X153" s="5">
        <v>128.19999999999999</v>
      </c>
      <c r="Y153" s="3">
        <v>25000000</v>
      </c>
      <c r="Z153" t="b">
        <v>0</v>
      </c>
      <c r="AA153" s="5" t="s">
        <v>837</v>
      </c>
      <c r="AB153" s="5" t="s">
        <v>837</v>
      </c>
      <c r="AC153" s="5" t="s">
        <v>837</v>
      </c>
      <c r="AD153" s="5" t="s">
        <v>837</v>
      </c>
      <c r="AE153" t="b">
        <v>0</v>
      </c>
      <c r="AF153" t="b">
        <v>1</v>
      </c>
      <c r="AG153" s="3">
        <f>Y153*X153</f>
        <v>3204999999.9999995</v>
      </c>
      <c r="AH153" s="7" t="b">
        <f t="shared" si="14"/>
        <v>1</v>
      </c>
      <c r="AI153" s="17">
        <f t="shared" si="15"/>
        <v>3.4012491508653592E-4</v>
      </c>
      <c r="AJ153" s="2">
        <f t="shared" si="16"/>
        <v>2.9607990484681303E-2</v>
      </c>
      <c r="AK153" s="2">
        <f t="shared" si="17"/>
        <v>6.5677096809251975E-2</v>
      </c>
      <c r="AL153" s="5">
        <f t="shared" si="18"/>
        <v>0</v>
      </c>
      <c r="AM153" s="5">
        <f t="shared" si="19"/>
        <v>0</v>
      </c>
      <c r="AN153" s="5">
        <f t="shared" si="20"/>
        <v>0</v>
      </c>
    </row>
    <row r="154" spans="1:40">
      <c r="A154" s="9" t="s">
        <v>328</v>
      </c>
      <c r="B154" s="9" t="s">
        <v>329</v>
      </c>
      <c r="C154" s="9" t="s">
        <v>817</v>
      </c>
      <c r="D154" s="9" t="s">
        <v>882</v>
      </c>
      <c r="E154" s="11">
        <v>0.35399999999999998</v>
      </c>
      <c r="F154" s="12">
        <v>10905538</v>
      </c>
      <c r="G154" s="13">
        <v>1.2500000000000001E-2</v>
      </c>
      <c r="H154" s="14">
        <v>-2.40964E-2</v>
      </c>
      <c r="I154" s="2">
        <v>-7.9545500000000005E-2</v>
      </c>
      <c r="J154" s="2">
        <v>-0.14736840000000001</v>
      </c>
      <c r="K154" s="2">
        <v>-0.12903230000000002</v>
      </c>
      <c r="L154" s="2">
        <v>-0.15625</v>
      </c>
      <c r="M154" s="2">
        <v>-6.8965499999999999E-2</v>
      </c>
      <c r="N154" s="2">
        <v>-0.51204819999999995</v>
      </c>
      <c r="O154" s="2">
        <v>2.1724893999999999</v>
      </c>
      <c r="P154" s="2">
        <v>0.14774770000000001</v>
      </c>
      <c r="Q154" s="5">
        <v>0.79</v>
      </c>
      <c r="R154" s="5">
        <v>0.81</v>
      </c>
      <c r="S154" s="5">
        <v>1.1100000000000001</v>
      </c>
      <c r="T154" s="5">
        <v>0.7</v>
      </c>
      <c r="U154" s="5">
        <v>0.88959999999999995</v>
      </c>
      <c r="V154" s="5">
        <v>0.90005000000000002</v>
      </c>
      <c r="W154" s="3">
        <v>10845592</v>
      </c>
      <c r="X154" s="5">
        <v>0.8</v>
      </c>
      <c r="Y154" s="3">
        <v>1156470000</v>
      </c>
      <c r="Z154" t="b">
        <v>0</v>
      </c>
      <c r="AA154" s="5">
        <v>-22.31894949942977</v>
      </c>
      <c r="AB154" s="5">
        <v>1.8205507423226019</v>
      </c>
      <c r="AC154" s="5">
        <v>104.83446398252708</v>
      </c>
      <c r="AD154" s="5">
        <v>56.303533967641691</v>
      </c>
      <c r="AE154" t="b">
        <v>0</v>
      </c>
      <c r="AF154" t="b">
        <v>1</v>
      </c>
      <c r="AG154" s="3">
        <f>Y154*X154</f>
        <v>925176000</v>
      </c>
      <c r="AH154" s="7" t="b">
        <f t="shared" si="14"/>
        <v>1</v>
      </c>
      <c r="AI154" s="17">
        <f t="shared" si="15"/>
        <v>9.818265473950109E-5</v>
      </c>
      <c r="AJ154" s="2">
        <f t="shared" si="16"/>
        <v>8.5468337612029689E-3</v>
      </c>
      <c r="AK154" s="2">
        <f t="shared" si="17"/>
        <v>1</v>
      </c>
      <c r="AL154" s="5">
        <f t="shared" si="18"/>
        <v>-4.3990715038810214E-6</v>
      </c>
      <c r="AM154" s="5">
        <f t="shared" si="19"/>
        <v>-3.8294068282296767E-4</v>
      </c>
      <c r="AN154" s="5">
        <f t="shared" si="20"/>
        <v>0.54928433289600664</v>
      </c>
    </row>
    <row r="155" spans="1:40">
      <c r="A155" s="9" t="s">
        <v>330</v>
      </c>
      <c r="B155" s="9" t="s">
        <v>331</v>
      </c>
      <c r="C155" s="9" t="s">
        <v>817</v>
      </c>
      <c r="D155" s="9" t="s">
        <v>868</v>
      </c>
      <c r="E155" s="11">
        <v>0.376</v>
      </c>
      <c r="F155" s="12">
        <v>3137165</v>
      </c>
      <c r="G155" s="13">
        <v>1.5503899999999999E-2</v>
      </c>
      <c r="H155" s="14">
        <v>-3.2019700000000005E-2</v>
      </c>
      <c r="I155" s="2">
        <v>-9.4469999999999998E-2</v>
      </c>
      <c r="J155" s="2">
        <v>-2.9629599999999999E-2</v>
      </c>
      <c r="K155" s="2">
        <v>-4.6116499999999998E-2</v>
      </c>
      <c r="L155" s="2">
        <v>-7.3113200000000003E-2</v>
      </c>
      <c r="M155" s="2">
        <v>-5.3011999999999997E-2</v>
      </c>
      <c r="N155" s="2">
        <v>-3.2019700000000005E-2</v>
      </c>
      <c r="O155" s="2">
        <v>1.1016043</v>
      </c>
      <c r="P155" s="2">
        <v>-0.19301850000000001</v>
      </c>
      <c r="Q155" s="5">
        <v>3.88</v>
      </c>
      <c r="R155" s="5">
        <v>3.95</v>
      </c>
      <c r="S155" s="5">
        <v>4.87</v>
      </c>
      <c r="T155" s="5">
        <v>3.29</v>
      </c>
      <c r="U155" s="5">
        <v>4.4025999999999996</v>
      </c>
      <c r="V155" s="5">
        <v>4.1393500000000003</v>
      </c>
      <c r="W155" s="3">
        <v>3137165</v>
      </c>
      <c r="X155" s="5">
        <v>3.87</v>
      </c>
      <c r="Y155" s="3">
        <v>275000000</v>
      </c>
      <c r="Z155" t="b">
        <v>0</v>
      </c>
      <c r="AA155" s="5">
        <v>89.076056899881237</v>
      </c>
      <c r="AB155" s="5">
        <v>2.2970696755590736</v>
      </c>
      <c r="AC155" s="5">
        <v>19.128779706158578</v>
      </c>
      <c r="AD155" s="5">
        <v>-4291.8241890904465</v>
      </c>
      <c r="AE155" t="b">
        <v>0</v>
      </c>
      <c r="AF155" t="b">
        <v>1</v>
      </c>
      <c r="AG155" s="3">
        <f>Y155*X155</f>
        <v>1064250000</v>
      </c>
      <c r="AH155" s="7" t="b">
        <f t="shared" si="14"/>
        <v>1</v>
      </c>
      <c r="AI155" s="17">
        <f t="shared" si="15"/>
        <v>1.1294163522023273E-4</v>
      </c>
      <c r="AJ155" s="2">
        <f t="shared" si="16"/>
        <v>9.8316080727994023E-3</v>
      </c>
      <c r="AK155" s="2">
        <f t="shared" si="17"/>
        <v>0.58778857837181042</v>
      </c>
      <c r="AL155" s="5">
        <f t="shared" si="18"/>
        <v>1.2679236054103256E-6</v>
      </c>
      <c r="AM155" s="5">
        <f t="shared" si="19"/>
        <v>1.1037318461289579E-4</v>
      </c>
      <c r="AN155" s="5">
        <f t="shared" si="20"/>
        <v>0.25588626441152734</v>
      </c>
    </row>
    <row r="156" spans="1:40">
      <c r="A156" s="9" t="s">
        <v>332</v>
      </c>
      <c r="B156" s="9" t="s">
        <v>333</v>
      </c>
      <c r="C156" s="9" t="s">
        <v>817</v>
      </c>
      <c r="D156" s="9" t="s">
        <v>865</v>
      </c>
      <c r="E156" s="11">
        <v>0.44700000000000001</v>
      </c>
      <c r="F156" s="12">
        <v>1302090</v>
      </c>
      <c r="G156" s="13">
        <v>7.9871999999999999E-3</v>
      </c>
      <c r="H156" s="14">
        <v>1.2841099999999999E-2</v>
      </c>
      <c r="I156" s="2">
        <v>-2.62346E-2</v>
      </c>
      <c r="J156" s="2">
        <v>-4.7318611999999996E-3</v>
      </c>
      <c r="K156" s="2">
        <v>-3.0721999999999999E-2</v>
      </c>
      <c r="L156" s="2">
        <v>-4.7318611999999996E-3</v>
      </c>
      <c r="M156" s="2">
        <v>-0.1367989</v>
      </c>
      <c r="N156" s="2">
        <v>-0.36519109999999999</v>
      </c>
      <c r="O156" s="2">
        <v>5.3422400000000002E-2</v>
      </c>
      <c r="P156" s="2">
        <v>-0.22954820000000001</v>
      </c>
      <c r="Q156" s="5">
        <v>12.5</v>
      </c>
      <c r="R156" s="5">
        <v>12.62</v>
      </c>
      <c r="S156" s="5">
        <v>15.04</v>
      </c>
      <c r="T156" s="5">
        <v>12.32</v>
      </c>
      <c r="U156" s="5">
        <v>12.780799999999999</v>
      </c>
      <c r="V156" s="5">
        <v>12.8843</v>
      </c>
      <c r="W156" s="3">
        <v>1302090</v>
      </c>
      <c r="X156" s="5">
        <v>12.52</v>
      </c>
      <c r="Y156" s="3">
        <v>1200000000</v>
      </c>
      <c r="Z156" t="b">
        <v>0</v>
      </c>
      <c r="AA156" s="5">
        <v>15.58303646949145</v>
      </c>
      <c r="AB156" s="5">
        <v>8.5123604600182112</v>
      </c>
      <c r="AC156" s="5">
        <v>1.4062687605807935</v>
      </c>
      <c r="AD156" s="5">
        <v>14.993703119925859</v>
      </c>
      <c r="AE156" t="b">
        <v>0</v>
      </c>
      <c r="AF156" t="b">
        <v>1</v>
      </c>
      <c r="AG156" s="3">
        <f>Y156*X156</f>
        <v>15024000000</v>
      </c>
      <c r="AH156" s="7" t="b">
        <f t="shared" si="14"/>
        <v>1</v>
      </c>
      <c r="AI156" s="17">
        <f t="shared" si="15"/>
        <v>1.5943952337785074E-3</v>
      </c>
      <c r="AJ156" s="2">
        <f t="shared" si="16"/>
        <v>0.1387926518071301</v>
      </c>
      <c r="AK156" s="2">
        <f t="shared" si="17"/>
        <v>0.30787291808493034</v>
      </c>
      <c r="AL156" s="5">
        <f t="shared" si="18"/>
        <v>1.0231608177905652E-4</v>
      </c>
      <c r="AM156" s="5">
        <f t="shared" si="19"/>
        <v>8.9066500023188087E-3</v>
      </c>
      <c r="AN156" s="5">
        <f t="shared" si="20"/>
        <v>3.6167749184375077E-2</v>
      </c>
    </row>
    <row r="157" spans="1:40">
      <c r="A157" s="9" t="s">
        <v>334</v>
      </c>
      <c r="B157" s="9" t="s">
        <v>335</v>
      </c>
      <c r="C157" s="9" t="s">
        <v>817</v>
      </c>
      <c r="D157" s="9" t="s">
        <v>865</v>
      </c>
      <c r="E157" s="11">
        <v>1.397</v>
      </c>
      <c r="F157" s="12">
        <v>441936</v>
      </c>
      <c r="G157" s="13">
        <v>3.9474000000000002E-3</v>
      </c>
      <c r="H157" s="14">
        <v>-7.8023407000000003E-3</v>
      </c>
      <c r="I157" s="2">
        <v>-8.5131899999999996E-2</v>
      </c>
      <c r="J157" s="2">
        <v>0.2386364</v>
      </c>
      <c r="K157" s="2">
        <v>0.3433099</v>
      </c>
      <c r="L157" s="2">
        <v>0.21884980000000001</v>
      </c>
      <c r="M157" s="2">
        <v>0.20347000000000001</v>
      </c>
      <c r="N157" s="2">
        <v>5.9722200000000003E-2</v>
      </c>
      <c r="O157" s="2">
        <v>2.0039370000000001</v>
      </c>
      <c r="P157" s="2">
        <v>1.6493055999999999</v>
      </c>
      <c r="Q157" s="5">
        <v>37.4</v>
      </c>
      <c r="R157" s="5">
        <v>38.299999999999997</v>
      </c>
      <c r="S157" s="5">
        <v>43.95</v>
      </c>
      <c r="T157" s="5">
        <v>25.3</v>
      </c>
      <c r="U157" s="5">
        <v>38.963000000000001</v>
      </c>
      <c r="V157" s="5">
        <v>31.31025</v>
      </c>
      <c r="W157" s="3">
        <v>446904</v>
      </c>
      <c r="X157" s="5">
        <v>38</v>
      </c>
      <c r="Y157" s="3">
        <v>20000000</v>
      </c>
      <c r="Z157" t="b">
        <v>0</v>
      </c>
      <c r="AA157" s="5">
        <v>32.20003624291131</v>
      </c>
      <c r="AB157" s="5">
        <v>3.1797580568276231</v>
      </c>
      <c r="AC157" s="5">
        <v>2.8501440645099887</v>
      </c>
      <c r="AD157" s="5">
        <v>-50.930992510207055</v>
      </c>
      <c r="AE157" t="b">
        <v>0</v>
      </c>
      <c r="AF157" t="b">
        <v>1</v>
      </c>
      <c r="AG157" s="3">
        <f>Y157*X157</f>
        <v>760000000</v>
      </c>
      <c r="AH157" s="7" t="b">
        <f t="shared" si="14"/>
        <v>1</v>
      </c>
      <c r="AI157" s="17">
        <f t="shared" si="15"/>
        <v>8.0653646011159851E-5</v>
      </c>
      <c r="AJ157" s="2">
        <f t="shared" si="16"/>
        <v>7.0209275408292648E-3</v>
      </c>
      <c r="AK157" s="2">
        <f t="shared" si="17"/>
        <v>1.5573976154456009E-2</v>
      </c>
      <c r="AL157" s="5">
        <f t="shared" si="18"/>
        <v>2.5047687959952338E-6</v>
      </c>
      <c r="AM157" s="5">
        <f t="shared" si="19"/>
        <v>2.1804098255867303E-4</v>
      </c>
      <c r="AN157" s="5">
        <f t="shared" si="20"/>
        <v>4.8978494200259473E-3</v>
      </c>
    </row>
    <row r="158" spans="1:40">
      <c r="A158" s="9" t="s">
        <v>336</v>
      </c>
      <c r="B158" s="9" t="s">
        <v>337</v>
      </c>
      <c r="C158" s="9" t="s">
        <v>817</v>
      </c>
      <c r="D158" s="9" t="s">
        <v>825</v>
      </c>
      <c r="E158" s="11">
        <v>0.45900000000000002</v>
      </c>
      <c r="F158" s="12">
        <v>488510</v>
      </c>
      <c r="G158" s="13">
        <v>1.0416699999999999E-2</v>
      </c>
      <c r="H158" s="14">
        <v>0</v>
      </c>
      <c r="I158" s="2">
        <v>-1.8963299999999999E-2</v>
      </c>
      <c r="J158" s="2">
        <v>-2.5706941000000001E-3</v>
      </c>
      <c r="K158" s="2">
        <v>-4.3156600000000003E-2</v>
      </c>
      <c r="L158" s="2">
        <v>-3.2418999999999996E-2</v>
      </c>
      <c r="M158" s="2">
        <v>-0.30090090000000003</v>
      </c>
      <c r="N158" s="2">
        <v>-0.14254139999999998</v>
      </c>
      <c r="O158" s="2">
        <v>-0.14254139999999998</v>
      </c>
      <c r="P158" s="2">
        <v>-0.14254139999999998</v>
      </c>
      <c r="Q158" s="5">
        <v>7.63</v>
      </c>
      <c r="R158" s="5">
        <v>7.8</v>
      </c>
      <c r="S158" s="5">
        <v>12.1</v>
      </c>
      <c r="T158" s="5">
        <v>7.5</v>
      </c>
      <c r="U158" s="5">
        <v>7.9509999999999996</v>
      </c>
      <c r="V158" s="5">
        <v>8.2244499999999992</v>
      </c>
      <c r="W158" s="3">
        <v>490674</v>
      </c>
      <c r="X158" s="5">
        <v>7.68</v>
      </c>
      <c r="Y158" s="3">
        <v>350000000</v>
      </c>
      <c r="Z158" t="b">
        <v>0</v>
      </c>
      <c r="AA158" s="5">
        <v>64.209170637976911</v>
      </c>
      <c r="AB158" s="5">
        <v>7.6434024218926275</v>
      </c>
      <c r="AC158" s="5">
        <v>3.4955863672445715</v>
      </c>
      <c r="AD158" s="5">
        <v>125.94917496334445</v>
      </c>
      <c r="AE158" t="b">
        <v>0</v>
      </c>
      <c r="AF158" t="b">
        <v>1</v>
      </c>
      <c r="AG158" s="3">
        <f>Y158*X158</f>
        <v>2688000000</v>
      </c>
      <c r="AH158" s="7" t="b">
        <f t="shared" si="14"/>
        <v>1</v>
      </c>
      <c r="AI158" s="17">
        <f t="shared" si="15"/>
        <v>2.8525921115526011E-4</v>
      </c>
      <c r="AJ158" s="2">
        <f t="shared" si="16"/>
        <v>2.4831912144406665E-2</v>
      </c>
      <c r="AK158" s="2">
        <f t="shared" si="17"/>
        <v>0.6194670221891152</v>
      </c>
      <c r="AL158" s="5">
        <f t="shared" si="18"/>
        <v>4.4426552830530068E-6</v>
      </c>
      <c r="AM158" s="5">
        <f t="shared" si="19"/>
        <v>3.8673466574445486E-4</v>
      </c>
      <c r="AN158" s="5">
        <f t="shared" si="20"/>
        <v>8.1045977693756613E-2</v>
      </c>
    </row>
    <row r="159" spans="1:40">
      <c r="A159" s="9" t="s">
        <v>338</v>
      </c>
      <c r="B159" s="9" t="s">
        <v>339</v>
      </c>
      <c r="C159" s="9" t="s">
        <v>817</v>
      </c>
      <c r="D159" s="9" t="s">
        <v>865</v>
      </c>
      <c r="E159" s="11">
        <v>0</v>
      </c>
      <c r="F159" s="12">
        <v>3803223</v>
      </c>
      <c r="G159" s="13">
        <v>-7.5662000000000004E-3</v>
      </c>
      <c r="H159" s="14">
        <v>-5.4086500000000003E-2</v>
      </c>
      <c r="I159" s="2">
        <v>-0.37040000000000001</v>
      </c>
      <c r="J159" s="2">
        <v>-0.1351648</v>
      </c>
      <c r="K159" s="2">
        <v>-0.1351648</v>
      </c>
      <c r="L159" s="2">
        <v>-0.1351648</v>
      </c>
      <c r="M159" s="2">
        <v>-0.1351648</v>
      </c>
      <c r="N159" s="2">
        <v>-0.1351648</v>
      </c>
      <c r="O159" s="2">
        <v>-0.1351648</v>
      </c>
      <c r="P159" s="2">
        <v>-0.1351648</v>
      </c>
      <c r="Q159" s="5">
        <v>39.200000000000003</v>
      </c>
      <c r="R159" s="5">
        <v>40.200000000000003</v>
      </c>
      <c r="S159" s="5">
        <v>69.7</v>
      </c>
      <c r="T159" s="5">
        <v>38.5</v>
      </c>
      <c r="U159" s="5">
        <v>55.057000000000002</v>
      </c>
      <c r="V159" s="5">
        <v>54.869610000000002</v>
      </c>
      <c r="W159" s="3">
        <v>3803223</v>
      </c>
      <c r="X159" s="5">
        <v>39.65</v>
      </c>
      <c r="Y159" s="3">
        <v>115500000</v>
      </c>
      <c r="Z159" t="b">
        <v>0</v>
      </c>
      <c r="AA159" s="5" t="s">
        <v>837</v>
      </c>
      <c r="AB159" s="5" t="s">
        <v>837</v>
      </c>
      <c r="AC159" s="5" t="s">
        <v>837</v>
      </c>
      <c r="AD159" s="5" t="s">
        <v>837</v>
      </c>
      <c r="AE159" t="b">
        <v>0</v>
      </c>
      <c r="AF159" t="b">
        <v>1</v>
      </c>
      <c r="AG159" s="3">
        <f>Y159*X159</f>
        <v>4579575000</v>
      </c>
      <c r="AH159" s="7" t="b">
        <f t="shared" si="14"/>
        <v>1</v>
      </c>
      <c r="AI159" s="17">
        <f t="shared" si="15"/>
        <v>4.8599923806783864E-4</v>
      </c>
      <c r="AJ159" s="2">
        <f t="shared" si="16"/>
        <v>4.2306400319464713E-2</v>
      </c>
      <c r="AK159" s="2">
        <f t="shared" si="17"/>
        <v>9.3844989273082727E-2</v>
      </c>
      <c r="AL159" s="5">
        <f t="shared" si="18"/>
        <v>0</v>
      </c>
      <c r="AM159" s="5">
        <f t="shared" si="19"/>
        <v>0</v>
      </c>
      <c r="AN159" s="5">
        <f t="shared" si="20"/>
        <v>0</v>
      </c>
    </row>
    <row r="160" spans="1:40">
      <c r="A160" s="9" t="s">
        <v>340</v>
      </c>
      <c r="B160" s="9" t="s">
        <v>341</v>
      </c>
      <c r="C160" s="9" t="s">
        <v>817</v>
      </c>
      <c r="D160" s="9" t="s">
        <v>865</v>
      </c>
      <c r="E160" s="11">
        <v>0.46500000000000002</v>
      </c>
      <c r="F160" s="12">
        <v>357183</v>
      </c>
      <c r="G160" s="13">
        <v>2.52976E-2</v>
      </c>
      <c r="H160" s="14">
        <v>-3.3660599999999999E-2</v>
      </c>
      <c r="I160" s="2">
        <v>-6.1307899999999999E-2</v>
      </c>
      <c r="J160" s="2">
        <v>0.1024</v>
      </c>
      <c r="K160" s="2">
        <v>0.13884299999999999</v>
      </c>
      <c r="L160" s="2">
        <v>0.14451829999999999</v>
      </c>
      <c r="M160" s="2">
        <v>3.4534500000000003E-2</v>
      </c>
      <c r="N160" s="2">
        <v>1.2822127000000001</v>
      </c>
      <c r="O160" s="2">
        <v>3.2452249000000002</v>
      </c>
      <c r="P160" s="2">
        <v>4.6918629000000003</v>
      </c>
      <c r="Q160" s="5">
        <v>132.6</v>
      </c>
      <c r="R160" s="5">
        <v>138</v>
      </c>
      <c r="S160" s="5">
        <v>154.4</v>
      </c>
      <c r="T160" s="5">
        <v>99.8</v>
      </c>
      <c r="U160" s="5">
        <v>139.77600000000001</v>
      </c>
      <c r="V160" s="5">
        <v>128.05099999999999</v>
      </c>
      <c r="W160" s="3">
        <v>357183</v>
      </c>
      <c r="X160" s="5">
        <v>134.4</v>
      </c>
      <c r="Y160" s="3">
        <v>100000000</v>
      </c>
      <c r="Z160" t="b">
        <v>0</v>
      </c>
      <c r="AA160" s="5">
        <v>40.769256340480311</v>
      </c>
      <c r="AB160" s="5">
        <v>9.3140365826360458</v>
      </c>
      <c r="AC160" s="5">
        <v>0.71441336168206215</v>
      </c>
      <c r="AD160" s="5">
        <v>14.08546476978101</v>
      </c>
      <c r="AE160" t="b">
        <v>0</v>
      </c>
      <c r="AF160" t="b">
        <v>1</v>
      </c>
      <c r="AG160" s="3">
        <f>Y160*X160</f>
        <v>13440000000</v>
      </c>
      <c r="AH160" s="7" t="b">
        <f t="shared" si="14"/>
        <v>1</v>
      </c>
      <c r="AI160" s="17">
        <f t="shared" si="15"/>
        <v>1.4262960557763005E-3</v>
      </c>
      <c r="AJ160" s="2">
        <f t="shared" si="16"/>
        <v>0.12415956072203332</v>
      </c>
      <c r="AK160" s="2">
        <f t="shared" si="17"/>
        <v>0.27541347304722202</v>
      </c>
      <c r="AL160" s="5">
        <f t="shared" si="18"/>
        <v>3.4984598293006218E-5</v>
      </c>
      <c r="AM160" s="5">
        <f t="shared" si="19"/>
        <v>3.045421277374484E-3</v>
      </c>
      <c r="AN160" s="5">
        <f t="shared" si="20"/>
        <v>2.9569722064509529E-2</v>
      </c>
    </row>
    <row r="161" spans="1:40">
      <c r="A161" s="9" t="s">
        <v>342</v>
      </c>
      <c r="B161" s="9" t="s">
        <v>343</v>
      </c>
      <c r="C161" s="9" t="s">
        <v>876</v>
      </c>
      <c r="D161" s="9" t="s">
        <v>883</v>
      </c>
      <c r="E161" s="11">
        <v>0.58399999999999996</v>
      </c>
      <c r="F161" s="12">
        <v>52654</v>
      </c>
      <c r="G161" s="13">
        <v>-2.3648599999999999E-2</v>
      </c>
      <c r="H161" s="14">
        <v>-2.0338999999999999E-2</v>
      </c>
      <c r="I161" s="2">
        <v>-0.19722219999999999</v>
      </c>
      <c r="J161" s="2">
        <v>-0.39243169999999999</v>
      </c>
      <c r="K161" s="2">
        <v>-0.35777779999999998</v>
      </c>
      <c r="L161" s="2">
        <v>-0.36945450000000002</v>
      </c>
      <c r="M161" s="2">
        <v>-0.44917410000000002</v>
      </c>
      <c r="N161" s="2">
        <v>-0.323185</v>
      </c>
      <c r="O161" s="2">
        <v>2.4336633999999999</v>
      </c>
      <c r="P161" s="2">
        <v>8.5537189999999992</v>
      </c>
      <c r="Q161" s="5">
        <v>173.2</v>
      </c>
      <c r="R161" s="5">
        <v>183.2</v>
      </c>
      <c r="S161" s="5">
        <v>335.6</v>
      </c>
      <c r="T161" s="5">
        <v>162</v>
      </c>
      <c r="U161" s="5">
        <v>231.416</v>
      </c>
      <c r="V161" s="5">
        <v>254.72399999999999</v>
      </c>
      <c r="W161" s="3">
        <v>53228</v>
      </c>
      <c r="X161" s="5">
        <v>177.6</v>
      </c>
      <c r="Y161" s="3">
        <v>80000000</v>
      </c>
      <c r="Z161" t="b">
        <v>0</v>
      </c>
      <c r="AA161" s="5">
        <v>42.609152489430627</v>
      </c>
      <c r="AB161" s="5">
        <v>4.1454558989244594</v>
      </c>
      <c r="AC161" s="5">
        <v>4.1429217190452423</v>
      </c>
      <c r="AD161" s="5">
        <v>16.476065655197527</v>
      </c>
      <c r="AE161" t="b">
        <v>0</v>
      </c>
      <c r="AF161" t="b">
        <v>1</v>
      </c>
      <c r="AG161" s="3">
        <f>Y161*X161</f>
        <v>14208000000</v>
      </c>
      <c r="AH161" s="7" t="b">
        <f t="shared" si="14"/>
        <v>1</v>
      </c>
      <c r="AI161" s="17">
        <f t="shared" si="15"/>
        <v>1.5077986875349464E-3</v>
      </c>
      <c r="AJ161" s="2">
        <f t="shared" si="16"/>
        <v>3.9973670612826542E-2</v>
      </c>
      <c r="AK161" s="2">
        <f t="shared" si="17"/>
        <v>0.95684499757556163</v>
      </c>
      <c r="AL161" s="5">
        <f t="shared" si="18"/>
        <v>3.5386732648788591E-5</v>
      </c>
      <c r="AM161" s="5">
        <f t="shared" si="19"/>
        <v>9.381475170796268E-4</v>
      </c>
      <c r="AN161" s="5">
        <f t="shared" si="20"/>
        <v>0.23081779686133327</v>
      </c>
    </row>
    <row r="162" spans="1:40">
      <c r="A162" s="9" t="s">
        <v>344</v>
      </c>
      <c r="B162" s="9" t="s">
        <v>345</v>
      </c>
      <c r="C162" s="9" t="s">
        <v>871</v>
      </c>
      <c r="D162" s="9" t="s">
        <v>884</v>
      </c>
      <c r="E162" s="11">
        <v>0.40300000000000002</v>
      </c>
      <c r="F162" s="12">
        <v>401394</v>
      </c>
      <c r="G162" s="13">
        <v>-2.21914E-2</v>
      </c>
      <c r="H162" s="14">
        <v>-3.2921800000000001E-2</v>
      </c>
      <c r="I162" s="2">
        <v>-0.1646919</v>
      </c>
      <c r="J162" s="2">
        <v>-0.24315619999999999</v>
      </c>
      <c r="K162" s="2">
        <v>-0.193825</v>
      </c>
      <c r="L162" s="2">
        <v>-0.25593670000000002</v>
      </c>
      <c r="M162" s="2">
        <v>-0.17975570000000002</v>
      </c>
      <c r="N162" s="2">
        <v>-0.39692040000000001</v>
      </c>
      <c r="O162" s="2">
        <v>6.1747000000000003E-2</v>
      </c>
      <c r="P162" s="2">
        <v>-0.54966459999999995</v>
      </c>
      <c r="Q162" s="5">
        <v>14.1</v>
      </c>
      <c r="R162" s="5">
        <v>14.56</v>
      </c>
      <c r="S162" s="5">
        <v>20.641110000000001</v>
      </c>
      <c r="T162" s="5">
        <v>13.49361</v>
      </c>
      <c r="U162" s="5">
        <v>16.924800000000001</v>
      </c>
      <c r="V162" s="5">
        <v>17.32499</v>
      </c>
      <c r="W162" s="3">
        <v>401394</v>
      </c>
      <c r="X162" s="5">
        <v>14.42</v>
      </c>
      <c r="Y162" s="3">
        <v>523260000</v>
      </c>
      <c r="Z162" t="b">
        <v>0</v>
      </c>
      <c r="AA162" s="5">
        <v>-11.775053164601731</v>
      </c>
      <c r="AB162" s="5">
        <v>3.0472128005857968</v>
      </c>
      <c r="AC162" s="5">
        <v>6.447478760274679</v>
      </c>
      <c r="AD162" s="5">
        <v>-9.6523489932885909</v>
      </c>
      <c r="AE162" t="b">
        <v>0</v>
      </c>
      <c r="AF162" t="b">
        <v>1</v>
      </c>
      <c r="AG162" s="3">
        <f>Y162*X162</f>
        <v>7545409200</v>
      </c>
      <c r="AH162" s="7" t="b">
        <f t="shared" si="14"/>
        <v>1</v>
      </c>
      <c r="AI162" s="17">
        <f t="shared" si="15"/>
        <v>8.0074310871861693E-4</v>
      </c>
      <c r="AJ162" s="2">
        <f t="shared" si="16"/>
        <v>5.7030150838060255E-2</v>
      </c>
      <c r="AK162" s="2">
        <f t="shared" si="17"/>
        <v>0.17439484280784651</v>
      </c>
      <c r="AL162" s="5">
        <f t="shared" si="18"/>
        <v>-6.8003353999777929E-5</v>
      </c>
      <c r="AM162" s="5">
        <f t="shared" si="19"/>
        <v>-4.8433030442278421E-3</v>
      </c>
      <c r="AN162" s="5">
        <f t="shared" si="20"/>
        <v>5.7230936669182018E-2</v>
      </c>
    </row>
    <row r="163" spans="1:40">
      <c r="A163" s="9" t="s">
        <v>346</v>
      </c>
      <c r="B163" s="9" t="s">
        <v>347</v>
      </c>
      <c r="C163" s="9" t="s">
        <v>871</v>
      </c>
      <c r="D163" s="9" t="s">
        <v>872</v>
      </c>
      <c r="E163" s="11">
        <v>1.3340000000000001</v>
      </c>
      <c r="F163" s="12">
        <v>343012</v>
      </c>
      <c r="G163" s="13">
        <v>-1.2987E-2</v>
      </c>
      <c r="H163" s="14">
        <v>-5.2154199999999998E-2</v>
      </c>
      <c r="I163" s="2">
        <v>-0.24275360000000001</v>
      </c>
      <c r="J163" s="2">
        <v>-0.22592590000000001</v>
      </c>
      <c r="K163" s="2">
        <v>-0.32905299999999998</v>
      </c>
      <c r="L163" s="2">
        <v>-0.33650790000000003</v>
      </c>
      <c r="M163" s="2">
        <v>0.73156589999999999</v>
      </c>
      <c r="N163" s="2">
        <v>6.8249199999999996E-2</v>
      </c>
      <c r="O163" s="2">
        <v>1.1943618</v>
      </c>
      <c r="P163" s="2">
        <v>-0.52123010000000003</v>
      </c>
      <c r="Q163" s="5">
        <v>41.7</v>
      </c>
      <c r="R163" s="5">
        <v>42.9</v>
      </c>
      <c r="S163" s="5">
        <v>80</v>
      </c>
      <c r="T163" s="5">
        <v>23.8</v>
      </c>
      <c r="U163" s="5">
        <v>54.930999999999997</v>
      </c>
      <c r="V163" s="5">
        <v>51.3459</v>
      </c>
      <c r="W163" s="3">
        <v>343012</v>
      </c>
      <c r="X163" s="5">
        <v>42.35</v>
      </c>
      <c r="Y163" s="3">
        <v>30234400</v>
      </c>
      <c r="Z163" t="b">
        <v>0</v>
      </c>
      <c r="AA163" s="5">
        <v>78.238172475701106</v>
      </c>
      <c r="AB163" s="5">
        <v>49.168626230401117</v>
      </c>
      <c r="AC163" s="5">
        <v>0.40146759883081423</v>
      </c>
      <c r="AD163" s="5">
        <v>19.109654942994528</v>
      </c>
      <c r="AE163" t="b">
        <v>0</v>
      </c>
      <c r="AF163" t="b">
        <v>1</v>
      </c>
      <c r="AG163" s="3">
        <f>Y163*X163</f>
        <v>1280426840</v>
      </c>
      <c r="AH163" s="7" t="b">
        <f t="shared" si="14"/>
        <v>1</v>
      </c>
      <c r="AI163" s="17">
        <f t="shared" si="15"/>
        <v>1.3588301723230001E-4</v>
      </c>
      <c r="AJ163" s="2">
        <f t="shared" si="16"/>
        <v>9.6777966425334282E-3</v>
      </c>
      <c r="AK163" s="2">
        <f t="shared" si="17"/>
        <v>2.5193624531737464E-2</v>
      </c>
      <c r="AL163" s="5">
        <f t="shared" si="18"/>
        <v>1.7367866980085968E-6</v>
      </c>
      <c r="AM163" s="5">
        <f t="shared" si="19"/>
        <v>1.2369660916529101E-4</v>
      </c>
      <c r="AN163" s="5">
        <f t="shared" si="20"/>
        <v>5.1239228067267344E-4</v>
      </c>
    </row>
    <row r="164" spans="1:40">
      <c r="A164" s="9" t="s">
        <v>348</v>
      </c>
      <c r="B164" s="9" t="s">
        <v>349</v>
      </c>
      <c r="C164" s="9" t="s">
        <v>817</v>
      </c>
      <c r="D164" s="9" t="s">
        <v>885</v>
      </c>
      <c r="E164" s="11">
        <v>0.91300000000000003</v>
      </c>
      <c r="F164" s="12">
        <v>1501539</v>
      </c>
      <c r="G164" s="13">
        <v>5.1634999999999997E-3</v>
      </c>
      <c r="H164" s="14">
        <v>-8.8923600000000005E-2</v>
      </c>
      <c r="I164" s="2">
        <v>-0.2171582</v>
      </c>
      <c r="J164" s="2">
        <v>-2.9900300000000001E-2</v>
      </c>
      <c r="K164" s="2">
        <v>9.3632999999999994E-2</v>
      </c>
      <c r="L164" s="2">
        <v>-0.15484800000000001</v>
      </c>
      <c r="M164" s="2">
        <v>-0.33560859999999998</v>
      </c>
      <c r="N164" s="2">
        <v>-0.55488510000000002</v>
      </c>
      <c r="O164" s="2">
        <v>-0.5761655</v>
      </c>
      <c r="P164" s="2">
        <v>-0.93772730000000004</v>
      </c>
      <c r="Q164" s="5">
        <v>11.46</v>
      </c>
      <c r="R164" s="5">
        <v>11.8</v>
      </c>
      <c r="S164" s="5">
        <v>17.760000000000002</v>
      </c>
      <c r="T164" s="5">
        <v>7.5</v>
      </c>
      <c r="U164" s="5">
        <v>14.553599999999999</v>
      </c>
      <c r="V164" s="5">
        <v>11.814450000000001</v>
      </c>
      <c r="W164" s="3">
        <v>1501539</v>
      </c>
      <c r="X164" s="5">
        <v>11.62</v>
      </c>
      <c r="Y164" s="3">
        <v>114766000</v>
      </c>
      <c r="Z164" t="b">
        <v>0</v>
      </c>
      <c r="AA164" s="5">
        <v>-1.0389524568146686</v>
      </c>
      <c r="AB164" s="5">
        <v>-1.7214230289456789</v>
      </c>
      <c r="AC164" s="5">
        <v>0.60979808568829019</v>
      </c>
      <c r="AD164" s="5">
        <v>8.9689726231956453</v>
      </c>
      <c r="AE164" t="b">
        <v>0</v>
      </c>
      <c r="AF164" t="b">
        <v>1</v>
      </c>
      <c r="AG164" s="3">
        <f>Y164*X164</f>
        <v>1333580920</v>
      </c>
      <c r="AH164" s="7" t="b">
        <f t="shared" si="14"/>
        <v>1</v>
      </c>
      <c r="AI164" s="17">
        <f t="shared" si="15"/>
        <v>1.4152389927489064E-4</v>
      </c>
      <c r="AJ164" s="2">
        <f t="shared" si="16"/>
        <v>1.231970395941109E-2</v>
      </c>
      <c r="AK164" s="2">
        <f t="shared" si="17"/>
        <v>0.86261149975900087</v>
      </c>
      <c r="AL164" s="5">
        <f t="shared" si="18"/>
        <v>-1.3621787825478533E-4</v>
      </c>
      <c r="AM164" s="5">
        <f t="shared" si="19"/>
        <v>-1.1857813010214302E-2</v>
      </c>
      <c r="AN164" s="5">
        <f t="shared" si="20"/>
        <v>-0.50110372944605319</v>
      </c>
    </row>
    <row r="165" spans="1:40">
      <c r="A165" s="9" t="s">
        <v>350</v>
      </c>
      <c r="B165" s="9" t="s">
        <v>351</v>
      </c>
      <c r="C165" s="9" t="s">
        <v>871</v>
      </c>
      <c r="D165" s="9" t="s">
        <v>872</v>
      </c>
      <c r="E165" s="11">
        <v>0.63900000000000001</v>
      </c>
      <c r="F165" s="12">
        <v>2504928</v>
      </c>
      <c r="G165" s="13">
        <v>2.7184499999999997E-2</v>
      </c>
      <c r="H165" s="14">
        <v>3.1189100000000001E-2</v>
      </c>
      <c r="I165" s="2">
        <v>2.7184499999999997E-2</v>
      </c>
      <c r="J165" s="2">
        <v>0.28149219999999997</v>
      </c>
      <c r="K165" s="2">
        <v>0.1011657</v>
      </c>
      <c r="L165" s="2">
        <v>0.28522839999999999</v>
      </c>
      <c r="M165" s="2">
        <v>-0.13278690000000001</v>
      </c>
      <c r="N165" s="2">
        <v>6.4814800000000006E-2</v>
      </c>
      <c r="O165" s="2">
        <v>0.33585870000000001</v>
      </c>
      <c r="P165" s="2">
        <v>-0.6793939</v>
      </c>
      <c r="Q165" s="5">
        <v>25.3</v>
      </c>
      <c r="R165" s="5">
        <v>26.5</v>
      </c>
      <c r="S165" s="5">
        <v>31.15</v>
      </c>
      <c r="T165" s="5">
        <v>19.96</v>
      </c>
      <c r="U165" s="5">
        <v>25.046399999999998</v>
      </c>
      <c r="V165" s="5">
        <v>23.800350000000002</v>
      </c>
      <c r="W165" s="3">
        <v>2513180</v>
      </c>
      <c r="X165" s="5">
        <v>25.75</v>
      </c>
      <c r="Y165" s="3">
        <v>1180020000</v>
      </c>
      <c r="Z165" t="b">
        <v>0</v>
      </c>
      <c r="AA165" s="5">
        <v>-85.158660811106969</v>
      </c>
      <c r="AB165" s="5">
        <v>2.3802662869726889</v>
      </c>
      <c r="AC165" s="5">
        <v>14.314746172219838</v>
      </c>
      <c r="AD165" s="5">
        <v>-41.364537444933923</v>
      </c>
      <c r="AE165" t="b">
        <v>0</v>
      </c>
      <c r="AF165" t="b">
        <v>1</v>
      </c>
      <c r="AG165" s="3">
        <f>Y165*X165</f>
        <v>30385515000</v>
      </c>
      <c r="AH165" s="7" t="b">
        <f t="shared" si="14"/>
        <v>1</v>
      </c>
      <c r="AI165" s="17">
        <f t="shared" si="15"/>
        <v>3.2246086456273523E-3</v>
      </c>
      <c r="AJ165" s="2">
        <f t="shared" si="16"/>
        <v>0.22966156742594457</v>
      </c>
      <c r="AK165" s="2">
        <f t="shared" si="17"/>
        <v>0.59786411234044168</v>
      </c>
      <c r="AL165" s="5">
        <f t="shared" si="18"/>
        <v>-3.7865891911803959E-5</v>
      </c>
      <c r="AM165" s="5">
        <f t="shared" si="19"/>
        <v>-2.6968668276191416E-3</v>
      </c>
      <c r="AN165" s="5">
        <f t="shared" si="20"/>
        <v>0.25117530572633007</v>
      </c>
    </row>
    <row r="166" spans="1:40">
      <c r="A166" s="9" t="s">
        <v>352</v>
      </c>
      <c r="B166" s="9" t="s">
        <v>353</v>
      </c>
      <c r="C166" s="9" t="s">
        <v>823</v>
      </c>
      <c r="D166" s="9" t="s">
        <v>886</v>
      </c>
      <c r="E166" s="11">
        <v>0.5</v>
      </c>
      <c r="F166" s="12">
        <v>212587</v>
      </c>
      <c r="G166" s="13">
        <v>-5.1414000000000008E-3</v>
      </c>
      <c r="H166" s="14">
        <v>3.8926200000000001E-2</v>
      </c>
      <c r="I166" s="2">
        <v>-2.6415099999999997E-2</v>
      </c>
      <c r="J166" s="2">
        <v>3.2000000000000001E-2</v>
      </c>
      <c r="K166" s="2">
        <v>-0.1254237</v>
      </c>
      <c r="L166" s="2">
        <v>-7.0828300000000011E-2</v>
      </c>
      <c r="M166" s="2">
        <v>-0.14945049999999999</v>
      </c>
      <c r="N166" s="2">
        <v>0.4970986</v>
      </c>
      <c r="O166" s="2">
        <v>2.0836653000000003</v>
      </c>
      <c r="P166" s="2">
        <v>0.85611509999999991</v>
      </c>
      <c r="Q166" s="5">
        <v>76.599999999999994</v>
      </c>
      <c r="R166" s="5">
        <v>78.2</v>
      </c>
      <c r="S166" s="5">
        <v>98.6</v>
      </c>
      <c r="T166" s="5">
        <v>71</v>
      </c>
      <c r="U166" s="5">
        <v>80.180000000000007</v>
      </c>
      <c r="V166" s="5">
        <v>83.412499999999994</v>
      </c>
      <c r="W166" s="3">
        <v>212587</v>
      </c>
      <c r="X166" s="5">
        <v>77.8</v>
      </c>
      <c r="Y166" s="3">
        <v>71166700</v>
      </c>
      <c r="Z166" t="b">
        <v>0</v>
      </c>
      <c r="AA166" s="5">
        <v>20.627213712592297</v>
      </c>
      <c r="AB166" s="5">
        <v>2.2136144168177685</v>
      </c>
      <c r="AC166" s="5">
        <v>3.2070248967438961</v>
      </c>
      <c r="AD166" s="5">
        <v>-219.34069204558165</v>
      </c>
      <c r="AE166" t="b">
        <v>0</v>
      </c>
      <c r="AF166" t="b">
        <v>1</v>
      </c>
      <c r="AG166" s="3">
        <f>Y166*X166</f>
        <v>5536769260</v>
      </c>
      <c r="AH166" s="7" t="b">
        <f t="shared" si="14"/>
        <v>1</v>
      </c>
      <c r="AI166" s="17">
        <f t="shared" si="15"/>
        <v>5.875797736072519E-4</v>
      </c>
      <c r="AJ166" s="2">
        <f t="shared" si="16"/>
        <v>2.5209720386444128E-2</v>
      </c>
      <c r="AK166" s="2">
        <f t="shared" si="17"/>
        <v>0.42808165332683029</v>
      </c>
      <c r="AL166" s="5">
        <f t="shared" si="18"/>
        <v>2.8485658887053271E-5</v>
      </c>
      <c r="AM166" s="5">
        <f t="shared" si="19"/>
        <v>1.2221582971748796E-3</v>
      </c>
      <c r="AN166" s="5">
        <f t="shared" si="20"/>
        <v>0.19338582639980667</v>
      </c>
    </row>
    <row r="167" spans="1:40">
      <c r="A167" s="9" t="s">
        <v>354</v>
      </c>
      <c r="B167" s="9" t="s">
        <v>355</v>
      </c>
      <c r="C167" s="9" t="s">
        <v>823</v>
      </c>
      <c r="D167" s="9" t="s">
        <v>886</v>
      </c>
      <c r="E167" s="11">
        <v>0.13300000000000001</v>
      </c>
      <c r="F167" s="12">
        <v>83071</v>
      </c>
      <c r="G167" s="13">
        <v>3.35366E-2</v>
      </c>
      <c r="H167" s="14">
        <v>-4.9088399999999997E-2</v>
      </c>
      <c r="I167" s="2">
        <v>-9.6000000000000002E-2</v>
      </c>
      <c r="J167" s="2">
        <v>-8.9932899999999996E-2</v>
      </c>
      <c r="K167" s="2">
        <v>-7.3770500000000003E-2</v>
      </c>
      <c r="L167" s="2">
        <v>-0.1078947</v>
      </c>
      <c r="M167" s="2">
        <v>-1.4727541E-3</v>
      </c>
      <c r="N167" s="2">
        <v>4.4684099999999997E-2</v>
      </c>
      <c r="O167" s="2">
        <v>0.30384620000000001</v>
      </c>
      <c r="P167" s="2">
        <v>0.30384620000000001</v>
      </c>
      <c r="Q167" s="5">
        <v>65.900000000000006</v>
      </c>
      <c r="R167" s="5">
        <v>69.2</v>
      </c>
      <c r="S167" s="5">
        <v>81.5</v>
      </c>
      <c r="T167" s="5">
        <v>59.2</v>
      </c>
      <c r="U167" s="5">
        <v>75.206000000000003</v>
      </c>
      <c r="V167" s="5">
        <v>73.463999999999999</v>
      </c>
      <c r="W167" s="3">
        <v>83016</v>
      </c>
      <c r="X167" s="5">
        <v>65.599999999999994</v>
      </c>
      <c r="Y167" s="3">
        <v>43000000</v>
      </c>
      <c r="Z167" t="b">
        <v>0</v>
      </c>
      <c r="AA167" s="5">
        <v>17.450414268369475</v>
      </c>
      <c r="AB167" s="5">
        <v>3.6376624479431454</v>
      </c>
      <c r="AC167" s="5">
        <v>2.37407866484982</v>
      </c>
      <c r="AD167" s="5">
        <v>-32.575045624505655</v>
      </c>
      <c r="AE167" t="b">
        <v>0</v>
      </c>
      <c r="AF167" t="b">
        <v>1</v>
      </c>
      <c r="AG167" s="3">
        <f>Y167*X167</f>
        <v>2820799999.9999995</v>
      </c>
      <c r="AH167" s="7" t="b">
        <f t="shared" si="14"/>
        <v>1</v>
      </c>
      <c r="AI167" s="17">
        <f t="shared" si="15"/>
        <v>2.9935237456352588E-4</v>
      </c>
      <c r="AJ167" s="2">
        <f t="shared" si="16"/>
        <v>1.2843515040408527E-2</v>
      </c>
      <c r="AK167" s="2">
        <f t="shared" si="17"/>
        <v>0.21809338099531397</v>
      </c>
      <c r="AL167" s="5">
        <f t="shared" si="18"/>
        <v>1.7154456619756606E-5</v>
      </c>
      <c r="AM167" s="5">
        <f t="shared" si="19"/>
        <v>7.3600058101134093E-4</v>
      </c>
      <c r="AN167" s="5">
        <f t="shared" si="20"/>
        <v>5.9954265717708684E-2</v>
      </c>
    </row>
    <row r="168" spans="1:40">
      <c r="A168" s="9" t="s">
        <v>356</v>
      </c>
      <c r="B168" s="9" t="s">
        <v>357</v>
      </c>
      <c r="C168" s="9" t="s">
        <v>823</v>
      </c>
      <c r="D168" s="9" t="s">
        <v>886</v>
      </c>
      <c r="E168" s="11">
        <v>0.71699999999999997</v>
      </c>
      <c r="F168" s="12">
        <v>183778</v>
      </c>
      <c r="G168" s="13">
        <v>5.8823999999999994E-3</v>
      </c>
      <c r="H168" s="14">
        <v>-1.15607E-2</v>
      </c>
      <c r="I168" s="2">
        <v>-0.1011827</v>
      </c>
      <c r="J168" s="2">
        <v>-4.3356599999999995E-2</v>
      </c>
      <c r="K168" s="2">
        <v>-0.1688943</v>
      </c>
      <c r="L168" s="2">
        <v>-4.4692700000000002E-2</v>
      </c>
      <c r="M168" s="2">
        <v>-0.41935480000000003</v>
      </c>
      <c r="N168" s="2">
        <v>-0.20279720000000001</v>
      </c>
      <c r="O168" s="2">
        <v>-0.20279720000000001</v>
      </c>
      <c r="P168" s="2">
        <v>-0.20279720000000001</v>
      </c>
      <c r="Q168" s="5">
        <v>67.900000000000006</v>
      </c>
      <c r="R168" s="5">
        <v>69</v>
      </c>
      <c r="S168" s="5">
        <v>120</v>
      </c>
      <c r="T168" s="5">
        <v>67.3</v>
      </c>
      <c r="U168" s="5">
        <v>73.944000000000003</v>
      </c>
      <c r="V168" s="5">
        <v>79.217500000000001</v>
      </c>
      <c r="W168" s="3">
        <v>183778</v>
      </c>
      <c r="X168" s="5">
        <v>68</v>
      </c>
      <c r="Y168" s="3">
        <v>55000000</v>
      </c>
      <c r="Z168" t="b">
        <v>0</v>
      </c>
      <c r="AA168" s="5">
        <v>20.879941354138275</v>
      </c>
      <c r="AB168" s="5">
        <v>3.1032231097166298</v>
      </c>
      <c r="AC168" s="5">
        <v>2.3857027822946693</v>
      </c>
      <c r="AD168" s="5">
        <v>-17.864315056731854</v>
      </c>
      <c r="AE168" t="b">
        <v>0</v>
      </c>
      <c r="AF168" t="b">
        <v>1</v>
      </c>
      <c r="AG168" s="3">
        <f>Y168*X168</f>
        <v>3740000000</v>
      </c>
      <c r="AH168" s="7" t="b">
        <f t="shared" si="14"/>
        <v>1</v>
      </c>
      <c r="AI168" s="17">
        <f t="shared" si="15"/>
        <v>3.9690083694965503E-4</v>
      </c>
      <c r="AJ168" s="2">
        <f t="shared" si="16"/>
        <v>1.7028767105476423E-2</v>
      </c>
      <c r="AK168" s="2">
        <f t="shared" si="17"/>
        <v>0.2891623812118812</v>
      </c>
      <c r="AL168" s="5">
        <f t="shared" si="18"/>
        <v>1.900871416341367E-5</v>
      </c>
      <c r="AM168" s="5">
        <f t="shared" si="19"/>
        <v>8.1555627080827158E-4</v>
      </c>
      <c r="AN168" s="5">
        <f t="shared" si="20"/>
        <v>9.3181305690355598E-2</v>
      </c>
    </row>
    <row r="169" spans="1:40">
      <c r="A169" s="9" t="s">
        <v>358</v>
      </c>
      <c r="B169" s="9" t="s">
        <v>359</v>
      </c>
      <c r="C169" s="9" t="s">
        <v>823</v>
      </c>
      <c r="D169" s="9" t="s">
        <v>887</v>
      </c>
      <c r="E169" s="11">
        <v>2.29</v>
      </c>
      <c r="F169" s="12">
        <v>280274</v>
      </c>
      <c r="G169" s="13">
        <v>7.8585000000000009E-3</v>
      </c>
      <c r="H169" s="14">
        <v>2.7026999999999999E-2</v>
      </c>
      <c r="I169" s="2">
        <v>-0.1745776</v>
      </c>
      <c r="J169" s="2">
        <v>-0.1902131</v>
      </c>
      <c r="K169" s="2">
        <v>-0.30108989999999997</v>
      </c>
      <c r="L169" s="2">
        <v>-0.1857143</v>
      </c>
      <c r="M169" s="2">
        <v>-0.246696</v>
      </c>
      <c r="N169" s="2">
        <v>0.54751130000000003</v>
      </c>
      <c r="O169" s="2">
        <v>0.54751130000000003</v>
      </c>
      <c r="P169" s="2">
        <v>0.54751130000000003</v>
      </c>
      <c r="Q169" s="5">
        <v>202</v>
      </c>
      <c r="R169" s="5">
        <v>205.4</v>
      </c>
      <c r="S169" s="5">
        <v>328</v>
      </c>
      <c r="T169" s="5">
        <v>181.6</v>
      </c>
      <c r="U169" s="5">
        <v>251.25200000000001</v>
      </c>
      <c r="V169" s="5">
        <v>275.61</v>
      </c>
      <c r="W169" s="3">
        <v>280274</v>
      </c>
      <c r="X169" s="5">
        <v>203.6</v>
      </c>
      <c r="Y169" s="3">
        <v>80000000</v>
      </c>
      <c r="Z169" t="b">
        <v>0</v>
      </c>
      <c r="AA169" s="5">
        <v>24.867379327069177</v>
      </c>
      <c r="AB169" s="5">
        <v>11.729337146948351</v>
      </c>
      <c r="AC169" s="5">
        <v>10.046776016749522</v>
      </c>
      <c r="AD169" s="5">
        <v>21.803779268611773</v>
      </c>
      <c r="AE169" t="b">
        <v>0</v>
      </c>
      <c r="AF169" t="b">
        <v>1</v>
      </c>
      <c r="AG169" s="3">
        <f>Y169*X169</f>
        <v>16288000000</v>
      </c>
      <c r="AH169" s="7" t="b">
        <f t="shared" si="14"/>
        <v>1</v>
      </c>
      <c r="AI169" s="17">
        <f t="shared" si="15"/>
        <v>1.7285349818812784E-3</v>
      </c>
      <c r="AJ169" s="2">
        <f t="shared" si="16"/>
        <v>7.41616466882353E-2</v>
      </c>
      <c r="AK169" s="2">
        <f t="shared" si="17"/>
        <v>0.99197310564075081</v>
      </c>
      <c r="AL169" s="5">
        <f t="shared" si="18"/>
        <v>6.9510138529141111E-5</v>
      </c>
      <c r="AM169" s="5">
        <f t="shared" si="19"/>
        <v>2.9822863805960952E-3</v>
      </c>
      <c r="AN169" s="5">
        <f t="shared" si="20"/>
        <v>8.4571966276784427E-2</v>
      </c>
    </row>
    <row r="170" spans="1:40">
      <c r="A170" s="9" t="s">
        <v>360</v>
      </c>
      <c r="B170" s="9" t="s">
        <v>361</v>
      </c>
      <c r="C170" s="9" t="s">
        <v>876</v>
      </c>
      <c r="D170" s="9" t="s">
        <v>883</v>
      </c>
      <c r="E170" s="11">
        <v>1.1819999999999999</v>
      </c>
      <c r="F170" s="12">
        <v>110829</v>
      </c>
      <c r="G170" s="13">
        <v>-2.4344600000000001E-2</v>
      </c>
      <c r="H170" s="14">
        <v>-5.2727300000000005E-2</v>
      </c>
      <c r="I170" s="2">
        <v>-0.1316667</v>
      </c>
      <c r="J170" s="2">
        <v>-0.14590159999999999</v>
      </c>
      <c r="K170" s="2">
        <v>-0.21654139999999999</v>
      </c>
      <c r="L170" s="2">
        <v>-0.17170110000000002</v>
      </c>
      <c r="M170" s="2">
        <v>-0.3730445</v>
      </c>
      <c r="N170" s="2">
        <v>-0.47267209999999998</v>
      </c>
      <c r="O170" s="2">
        <v>0.13137889999999999</v>
      </c>
      <c r="P170" s="2">
        <v>-0.49170730000000001</v>
      </c>
      <c r="Q170" s="5">
        <v>10.42</v>
      </c>
      <c r="R170" s="5">
        <v>10.62</v>
      </c>
      <c r="S170" s="5">
        <v>16.86</v>
      </c>
      <c r="T170" s="5">
        <v>10.42</v>
      </c>
      <c r="U170" s="5">
        <v>12.0884</v>
      </c>
      <c r="V170" s="5">
        <v>13.103899999999999</v>
      </c>
      <c r="W170" s="3">
        <v>110829</v>
      </c>
      <c r="X170" s="5">
        <v>10.68</v>
      </c>
      <c r="Y170" s="3">
        <v>60000000</v>
      </c>
      <c r="Z170" t="b">
        <v>0</v>
      </c>
      <c r="AA170" s="5">
        <v>-3.0295989061811186</v>
      </c>
      <c r="AB170" s="5">
        <v>1.6892705433508659</v>
      </c>
      <c r="AC170" s="5">
        <v>0.87591788685073191</v>
      </c>
      <c r="AD170" s="5">
        <v>-21.297844737826157</v>
      </c>
      <c r="AE170" t="b">
        <v>0</v>
      </c>
      <c r="AF170" t="b">
        <v>1</v>
      </c>
      <c r="AG170" s="3">
        <f>Y170*X170</f>
        <v>640800000</v>
      </c>
      <c r="AH170" s="7" t="b">
        <f t="shared" si="14"/>
        <v>1</v>
      </c>
      <c r="AI170" s="17">
        <f t="shared" si="15"/>
        <v>6.8003758373620039E-5</v>
      </c>
      <c r="AJ170" s="2">
        <f t="shared" si="16"/>
        <v>1.8028665631122781E-3</v>
      </c>
      <c r="AK170" s="2">
        <f t="shared" si="17"/>
        <v>4.3155002424438337E-2</v>
      </c>
      <c r="AL170" s="5">
        <f t="shared" si="18"/>
        <v>-2.2446455943351391E-5</v>
      </c>
      <c r="AM170" s="5">
        <f t="shared" si="19"/>
        <v>-5.9508424017251649E-4</v>
      </c>
      <c r="AN170" s="5">
        <f t="shared" si="20"/>
        <v>2.5546531071828991E-2</v>
      </c>
    </row>
    <row r="171" spans="1:40">
      <c r="A171" s="9" t="s">
        <v>362</v>
      </c>
      <c r="B171" s="9" t="s">
        <v>363</v>
      </c>
      <c r="C171" s="9" t="s">
        <v>823</v>
      </c>
      <c r="D171" s="9" t="s">
        <v>824</v>
      </c>
      <c r="E171" s="11">
        <v>0.33100000000000002</v>
      </c>
      <c r="F171" s="12">
        <v>809338</v>
      </c>
      <c r="G171" s="13">
        <v>8.9629000000000011E-3</v>
      </c>
      <c r="H171" s="14">
        <v>3.4120699999999997E-2</v>
      </c>
      <c r="I171" s="2">
        <v>-0.15450639999999999</v>
      </c>
      <c r="J171" s="2">
        <v>-0.1045455</v>
      </c>
      <c r="K171" s="2">
        <v>-0.19344929999999999</v>
      </c>
      <c r="L171" s="2">
        <v>-0.11261259999999999</v>
      </c>
      <c r="M171" s="2">
        <v>6.4864900000000003E-2</v>
      </c>
      <c r="N171" s="2">
        <v>-0.219802</v>
      </c>
      <c r="O171" s="2">
        <v>0.31993300000000002</v>
      </c>
      <c r="P171" s="2">
        <v>-0.64132909999999999</v>
      </c>
      <c r="Q171" s="5">
        <v>7.77</v>
      </c>
      <c r="R171" s="5">
        <v>7.89</v>
      </c>
      <c r="S171" s="5">
        <v>11.78</v>
      </c>
      <c r="T171" s="5">
        <v>6.82</v>
      </c>
      <c r="U171" s="5">
        <v>9.2606000000000002</v>
      </c>
      <c r="V171" s="5">
        <v>9.0306499999999996</v>
      </c>
      <c r="W171" s="3">
        <v>821038</v>
      </c>
      <c r="X171" s="5">
        <v>7.81</v>
      </c>
      <c r="Y171" s="3">
        <v>3705880000</v>
      </c>
      <c r="Z171" t="b">
        <v>0</v>
      </c>
      <c r="AA171" s="5">
        <v>24.565697720526767</v>
      </c>
      <c r="AB171" s="5">
        <v>0.78049290899172274</v>
      </c>
      <c r="AC171" s="5">
        <v>12.224283607499585</v>
      </c>
      <c r="AD171" s="5">
        <v>12.494089056908594</v>
      </c>
      <c r="AE171" t="b">
        <v>0</v>
      </c>
      <c r="AF171" t="b">
        <v>1</v>
      </c>
      <c r="AG171" s="3">
        <f>Y171*X171</f>
        <v>28942922800</v>
      </c>
      <c r="AH171" s="7" t="b">
        <f t="shared" si="14"/>
        <v>1</v>
      </c>
      <c r="AI171" s="17">
        <f t="shared" si="15"/>
        <v>3.0715161184730624E-3</v>
      </c>
      <c r="AJ171" s="2">
        <f t="shared" si="16"/>
        <v>0.13178136142058386</v>
      </c>
      <c r="AK171" s="2">
        <f t="shared" si="17"/>
        <v>0.49867551522054271</v>
      </c>
      <c r="AL171" s="5">
        <f t="shared" si="18"/>
        <v>1.2503272463157213E-4</v>
      </c>
      <c r="AM171" s="5">
        <f t="shared" si="19"/>
        <v>5.3644461036605985E-3</v>
      </c>
      <c r="AN171" s="5">
        <f t="shared" si="20"/>
        <v>0.63892382554090732</v>
      </c>
    </row>
    <row r="172" spans="1:40">
      <c r="A172" s="9" t="s">
        <v>364</v>
      </c>
      <c r="B172" s="9" t="s">
        <v>365</v>
      </c>
      <c r="C172" s="9" t="s">
        <v>839</v>
      </c>
      <c r="D172" s="9" t="s">
        <v>888</v>
      </c>
      <c r="E172" s="11">
        <v>0.58599999999999997</v>
      </c>
      <c r="F172" s="12">
        <v>424652</v>
      </c>
      <c r="G172" s="13">
        <v>3.5971000000000002E-3</v>
      </c>
      <c r="H172" s="14">
        <v>-2.1052600000000001E-2</v>
      </c>
      <c r="I172" s="2">
        <v>-9.4155799999999998E-2</v>
      </c>
      <c r="J172" s="2">
        <v>-0.1253918</v>
      </c>
      <c r="K172" s="2">
        <v>-7.1547399999999997E-2</v>
      </c>
      <c r="L172" s="2">
        <v>-0.1184834</v>
      </c>
      <c r="M172" s="2">
        <v>-0.29456379999999999</v>
      </c>
      <c r="N172" s="2">
        <v>0.51630429999999994</v>
      </c>
      <c r="O172" s="2">
        <v>1.1830985999999999</v>
      </c>
      <c r="P172" s="2">
        <v>-0.42145749999999998</v>
      </c>
      <c r="Q172" s="5">
        <v>27.35</v>
      </c>
      <c r="R172" s="5">
        <v>28</v>
      </c>
      <c r="S172" s="5">
        <v>41.15</v>
      </c>
      <c r="T172" s="5">
        <v>24.68</v>
      </c>
      <c r="U172" s="5">
        <v>32.027999999999999</v>
      </c>
      <c r="V172" s="5">
        <v>30.169250000000002</v>
      </c>
      <c r="W172" s="3">
        <v>424652</v>
      </c>
      <c r="X172" s="5">
        <v>27.8</v>
      </c>
      <c r="Y172" s="3">
        <v>65000000</v>
      </c>
      <c r="Z172" t="b">
        <v>0</v>
      </c>
      <c r="AA172" s="5">
        <v>90.640710565622143</v>
      </c>
      <c r="AB172" s="5">
        <v>3.3099701404252202</v>
      </c>
      <c r="AC172" s="5">
        <v>1.5885833912069112</v>
      </c>
      <c r="AD172" s="5">
        <v>32.492008014157804</v>
      </c>
      <c r="AE172" t="b">
        <v>0</v>
      </c>
      <c r="AF172" t="b">
        <v>1</v>
      </c>
      <c r="AG172" s="3">
        <f>Y172*X172</f>
        <v>1807000000</v>
      </c>
      <c r="AH172" s="7" t="b">
        <f t="shared" si="14"/>
        <v>1</v>
      </c>
      <c r="AI172" s="17">
        <f t="shared" si="15"/>
        <v>1.9176465571337612E-4</v>
      </c>
      <c r="AJ172" s="2">
        <f t="shared" si="16"/>
        <v>1.2628738926002889E-2</v>
      </c>
      <c r="AK172" s="2">
        <f t="shared" si="17"/>
        <v>0.13944901514751679</v>
      </c>
      <c r="AL172" s="5">
        <f t="shared" si="18"/>
        <v>2.115657021185223E-6</v>
      </c>
      <c r="AM172" s="5">
        <f t="shared" si="19"/>
        <v>1.393274484191066E-4</v>
      </c>
      <c r="AN172" s="5">
        <f t="shared" si="20"/>
        <v>4.2129991882525641E-2</v>
      </c>
    </row>
    <row r="173" spans="1:40">
      <c r="A173" s="9" t="s">
        <v>366</v>
      </c>
      <c r="B173" s="9" t="s">
        <v>367</v>
      </c>
      <c r="C173" s="9" t="s">
        <v>839</v>
      </c>
      <c r="D173" s="9" t="s">
        <v>888</v>
      </c>
      <c r="E173" s="11">
        <v>0.53900000000000003</v>
      </c>
      <c r="F173" s="12">
        <v>51066</v>
      </c>
      <c r="G173" s="13">
        <v>-1.375E-2</v>
      </c>
      <c r="H173" s="14">
        <v>6.3775510000000004E-3</v>
      </c>
      <c r="I173" s="2">
        <v>-4.93976E-2</v>
      </c>
      <c r="J173" s="2">
        <v>-0.25915489999999997</v>
      </c>
      <c r="K173" s="2">
        <v>-0.25566040000000001</v>
      </c>
      <c r="L173" s="2">
        <v>-0.22266010000000003</v>
      </c>
      <c r="M173" s="2">
        <v>-4.5949200000000003E-2</v>
      </c>
      <c r="N173" s="2">
        <v>2.0404624</v>
      </c>
      <c r="O173" s="2">
        <v>4.5563380000000002</v>
      </c>
      <c r="P173" s="2">
        <v>6.89</v>
      </c>
      <c r="Q173" s="5">
        <v>154.6</v>
      </c>
      <c r="R173" s="5">
        <v>161.6</v>
      </c>
      <c r="S173" s="5">
        <v>244.4</v>
      </c>
      <c r="T173" s="5">
        <v>127</v>
      </c>
      <c r="U173" s="5">
        <v>176.4</v>
      </c>
      <c r="V173" s="5">
        <v>195.001</v>
      </c>
      <c r="W173" s="3">
        <v>51066</v>
      </c>
      <c r="X173" s="5">
        <v>160</v>
      </c>
      <c r="Y173" s="3">
        <v>43000000</v>
      </c>
      <c r="Z173" t="b">
        <v>0</v>
      </c>
      <c r="AA173" s="5">
        <v>39.679852234274676</v>
      </c>
      <c r="AB173" s="5">
        <v>8.6846846017097779</v>
      </c>
      <c r="AC173" s="5">
        <v>11.097026613587095</v>
      </c>
      <c r="AD173" s="5">
        <v>84.464939120862567</v>
      </c>
      <c r="AE173" t="b">
        <v>0</v>
      </c>
      <c r="AF173" t="b">
        <v>1</v>
      </c>
      <c r="AG173" s="3">
        <f>Y173*X173</f>
        <v>6880000000</v>
      </c>
      <c r="AH173" s="7" t="b">
        <f t="shared" si="14"/>
        <v>1</v>
      </c>
      <c r="AI173" s="17">
        <f t="shared" si="15"/>
        <v>7.3012774283786816E-4</v>
      </c>
      <c r="AJ173" s="2">
        <f t="shared" si="16"/>
        <v>4.8082857670669547E-2</v>
      </c>
      <c r="AK173" s="2">
        <f t="shared" si="17"/>
        <v>0.53094035651074456</v>
      </c>
      <c r="AL173" s="5">
        <f t="shared" si="18"/>
        <v>1.8400465267035399E-5</v>
      </c>
      <c r="AM173" s="5">
        <f t="shared" si="19"/>
        <v>1.2117700788496517E-3</v>
      </c>
      <c r="AN173" s="5">
        <f t="shared" si="20"/>
        <v>6.1135249103486944E-2</v>
      </c>
    </row>
    <row r="174" spans="1:40">
      <c r="A174" s="9" t="s">
        <v>368</v>
      </c>
      <c r="B174" s="9" t="s">
        <v>369</v>
      </c>
      <c r="C174" s="9" t="s">
        <v>839</v>
      </c>
      <c r="D174" s="9" t="s">
        <v>888</v>
      </c>
      <c r="E174" s="11">
        <v>0.39500000000000002</v>
      </c>
      <c r="F174" s="12">
        <v>71012</v>
      </c>
      <c r="G174" s="13">
        <v>1.49254E-2</v>
      </c>
      <c r="H174" s="14">
        <v>3.8167900000000005E-2</v>
      </c>
      <c r="I174" s="2">
        <v>-5.81717E-2</v>
      </c>
      <c r="J174" s="2">
        <v>-3.1338999999999999E-2</v>
      </c>
      <c r="K174" s="2">
        <v>-0.15527949999999999</v>
      </c>
      <c r="L174" s="2">
        <v>-4.7618999999999995E-2</v>
      </c>
      <c r="M174" s="2">
        <v>-0.16049379999999999</v>
      </c>
      <c r="N174" s="2">
        <v>0.18260870000000001</v>
      </c>
      <c r="O174" s="2">
        <v>1.0923077000000001</v>
      </c>
      <c r="P174" s="2">
        <v>1.1316614</v>
      </c>
      <c r="Q174" s="5">
        <v>67</v>
      </c>
      <c r="R174" s="5">
        <v>68.5</v>
      </c>
      <c r="S174" s="5">
        <v>83.8</v>
      </c>
      <c r="T174" s="5">
        <v>55.7</v>
      </c>
      <c r="U174" s="5">
        <v>72.397999999999996</v>
      </c>
      <c r="V174" s="5">
        <v>72.253500000000003</v>
      </c>
      <c r="W174" s="3">
        <v>71097</v>
      </c>
      <c r="X174" s="5">
        <v>67</v>
      </c>
      <c r="Y174" s="3">
        <v>42087200</v>
      </c>
      <c r="Z174" t="b">
        <v>0</v>
      </c>
      <c r="AA174" s="5">
        <v>40.73112722583501</v>
      </c>
      <c r="AB174" s="5">
        <v>3.6267636866452881</v>
      </c>
      <c r="AC174" s="5">
        <v>4.3352625852629245</v>
      </c>
      <c r="AD174" s="5">
        <v>27.988739917497885</v>
      </c>
      <c r="AE174" t="b">
        <v>0</v>
      </c>
      <c r="AF174" t="b">
        <v>1</v>
      </c>
      <c r="AG174" s="3">
        <f>Y174*X174</f>
        <v>2819842400</v>
      </c>
      <c r="AH174" s="7" t="b">
        <f t="shared" si="14"/>
        <v>1</v>
      </c>
      <c r="AI174" s="17">
        <f t="shared" si="15"/>
        <v>2.9925075096955188E-4</v>
      </c>
      <c r="AJ174" s="2">
        <f t="shared" si="16"/>
        <v>1.9707279182110356E-2</v>
      </c>
      <c r="AK174" s="2">
        <f t="shared" si="17"/>
        <v>0.21761164668024907</v>
      </c>
      <c r="AL174" s="5">
        <f t="shared" si="18"/>
        <v>7.3469793583258011E-6</v>
      </c>
      <c r="AM174" s="5">
        <f t="shared" si="19"/>
        <v>4.8383829577911577E-4</v>
      </c>
      <c r="AN174" s="5">
        <f t="shared" si="20"/>
        <v>6.0001606247893469E-2</v>
      </c>
    </row>
    <row r="175" spans="1:40">
      <c r="A175" s="9" t="s">
        <v>370</v>
      </c>
      <c r="B175" s="9" t="s">
        <v>371</v>
      </c>
      <c r="C175" s="9" t="s">
        <v>871</v>
      </c>
      <c r="D175" s="9" t="s">
        <v>884</v>
      </c>
      <c r="E175" s="11">
        <v>0.28799999999999998</v>
      </c>
      <c r="F175" s="12">
        <v>2417626</v>
      </c>
      <c r="G175" s="13">
        <v>1.3265300000000001E-2</v>
      </c>
      <c r="H175" s="14">
        <v>3.1152600000000003E-2</v>
      </c>
      <c r="I175" s="2">
        <v>9.7237599999999993E-2</v>
      </c>
      <c r="J175" s="2">
        <v>0.40651559999999998</v>
      </c>
      <c r="K175" s="2">
        <v>0.3117569</v>
      </c>
      <c r="L175" s="2">
        <v>0.30314960000000002</v>
      </c>
      <c r="M175" s="2">
        <v>0.3473541</v>
      </c>
      <c r="N175" s="2">
        <v>0.68877549999999998</v>
      </c>
      <c r="O175" s="2">
        <v>1.4824999999999999</v>
      </c>
      <c r="P175" s="2">
        <v>0.98599999999999999</v>
      </c>
      <c r="Q175" s="5">
        <v>18.739999999999998</v>
      </c>
      <c r="R175" s="5">
        <v>19.86</v>
      </c>
      <c r="S175" s="5">
        <v>19.86</v>
      </c>
      <c r="T175" s="5">
        <v>11.18</v>
      </c>
      <c r="U175" s="5">
        <v>17.5352</v>
      </c>
      <c r="V175" s="5">
        <v>15.2049</v>
      </c>
      <c r="W175" s="3">
        <v>2417626</v>
      </c>
      <c r="X175" s="5">
        <v>19.600000000000001</v>
      </c>
      <c r="Y175" s="3">
        <v>1080000000</v>
      </c>
      <c r="Z175" t="b">
        <v>0</v>
      </c>
      <c r="AA175" s="5">
        <v>33.089787102746065</v>
      </c>
      <c r="AB175" s="5">
        <v>1.0347923402942651</v>
      </c>
      <c r="AC175" s="5">
        <v>6.817676857094451</v>
      </c>
      <c r="AD175" s="5">
        <v>-33.086214077467723</v>
      </c>
      <c r="AE175" t="b">
        <v>0</v>
      </c>
      <c r="AF175" t="b">
        <v>1</v>
      </c>
      <c r="AG175" s="3">
        <f>Y175*X175</f>
        <v>21168000000</v>
      </c>
      <c r="AH175" s="7" t="b">
        <f t="shared" si="14"/>
        <v>1</v>
      </c>
      <c r="AI175" s="17">
        <f t="shared" si="15"/>
        <v>2.2464162878476734E-3</v>
      </c>
      <c r="AJ175" s="2">
        <f t="shared" si="16"/>
        <v>0.1599932092404027</v>
      </c>
      <c r="AK175" s="2">
        <f t="shared" si="17"/>
        <v>0.48924981199912859</v>
      </c>
      <c r="AL175" s="5">
        <f t="shared" si="18"/>
        <v>6.7888508344656203E-5</v>
      </c>
      <c r="AM175" s="5">
        <f t="shared" si="19"/>
        <v>4.8351235607413485E-3</v>
      </c>
      <c r="AN175" s="5">
        <f t="shared" si="20"/>
        <v>0.47279999372627751</v>
      </c>
    </row>
    <row r="176" spans="1:40">
      <c r="A176" s="9" t="s">
        <v>372</v>
      </c>
      <c r="B176" s="9" t="s">
        <v>373</v>
      </c>
      <c r="C176" s="9" t="s">
        <v>871</v>
      </c>
      <c r="D176" s="9" t="s">
        <v>884</v>
      </c>
      <c r="E176" s="11">
        <v>0.65300000000000002</v>
      </c>
      <c r="F176" s="12">
        <v>592932</v>
      </c>
      <c r="G176" s="13">
        <v>0</v>
      </c>
      <c r="H176" s="14">
        <v>7.2886297000000003E-3</v>
      </c>
      <c r="I176" s="2">
        <v>-3.3566400000000003E-2</v>
      </c>
      <c r="J176" s="2">
        <v>-3.0855500000000001E-2</v>
      </c>
      <c r="K176" s="2">
        <v>-7.1236599999999997E-2</v>
      </c>
      <c r="L176" s="2">
        <v>-7.7436600000000008E-2</v>
      </c>
      <c r="M176" s="2">
        <v>-0.2270694</v>
      </c>
      <c r="N176" s="2">
        <v>-0.17640049999999999</v>
      </c>
      <c r="O176" s="2">
        <v>0.79480519999999999</v>
      </c>
      <c r="P176" s="2">
        <v>-0.52013890000000007</v>
      </c>
      <c r="Q176" s="5">
        <v>13.7</v>
      </c>
      <c r="R176" s="5">
        <v>13.82</v>
      </c>
      <c r="S176" s="5">
        <v>19.36</v>
      </c>
      <c r="T176" s="5">
        <v>12.84</v>
      </c>
      <c r="U176" s="5">
        <v>14.632</v>
      </c>
      <c r="V176" s="5">
        <v>14.4466</v>
      </c>
      <c r="W176" s="3">
        <v>592932</v>
      </c>
      <c r="X176" s="5">
        <v>13.82</v>
      </c>
      <c r="Y176" s="3">
        <v>339300000</v>
      </c>
      <c r="Z176" t="b">
        <v>0</v>
      </c>
      <c r="AA176" s="5">
        <v>-67.676735021194744</v>
      </c>
      <c r="AB176" s="5">
        <v>1.5861135886218845</v>
      </c>
      <c r="AC176" s="5">
        <v>93.744367917145084</v>
      </c>
      <c r="AD176" s="5">
        <v>-595.44321041551905</v>
      </c>
      <c r="AE176" t="b">
        <v>0</v>
      </c>
      <c r="AF176" t="b">
        <v>1</v>
      </c>
      <c r="AG176" s="3">
        <f>Y176*X176</f>
        <v>4689126000</v>
      </c>
      <c r="AH176" s="7" t="b">
        <f t="shared" si="14"/>
        <v>1</v>
      </c>
      <c r="AI176" s="17">
        <f t="shared" si="15"/>
        <v>4.9762514277069199E-4</v>
      </c>
      <c r="AJ176" s="2">
        <f t="shared" si="16"/>
        <v>3.5441624965637401E-2</v>
      </c>
      <c r="AK176" s="2">
        <f t="shared" si="17"/>
        <v>0.10837840201909607</v>
      </c>
      <c r="AL176" s="5">
        <f t="shared" si="18"/>
        <v>-7.3529720754827734E-6</v>
      </c>
      <c r="AM176" s="5">
        <f t="shared" si="19"/>
        <v>-5.2368993502032758E-4</v>
      </c>
      <c r="AN176" s="5">
        <f t="shared" si="20"/>
        <v>6.8329533771450804E-2</v>
      </c>
    </row>
    <row r="177" spans="1:40">
      <c r="A177" s="9" t="s">
        <v>374</v>
      </c>
      <c r="B177" s="9" t="s">
        <v>375</v>
      </c>
      <c r="C177" s="9" t="s">
        <v>871</v>
      </c>
      <c r="D177" s="9" t="s">
        <v>884</v>
      </c>
      <c r="E177" s="11">
        <v>0.40799999999999997</v>
      </c>
      <c r="F177" s="12">
        <v>93355</v>
      </c>
      <c r="G177" s="13">
        <v>-1.0318099999999998E-2</v>
      </c>
      <c r="H177" s="14">
        <v>-3.2773099999999999E-2</v>
      </c>
      <c r="I177" s="2">
        <v>-0.1163148</v>
      </c>
      <c r="J177" s="2">
        <v>-1.3710399999999999E-2</v>
      </c>
      <c r="K177" s="2">
        <v>-2.8691999999999999E-2</v>
      </c>
      <c r="L177" s="2">
        <v>-5.0330000000000007E-2</v>
      </c>
      <c r="M177" s="2">
        <v>-0.21833620000000001</v>
      </c>
      <c r="N177" s="2">
        <v>0.30646989999999996</v>
      </c>
      <c r="O177" s="2">
        <v>1.1255771000000001</v>
      </c>
      <c r="P177" s="2">
        <v>0.5501684</v>
      </c>
      <c r="Q177" s="5">
        <v>22.9</v>
      </c>
      <c r="R177" s="5">
        <v>23.36</v>
      </c>
      <c r="S177" s="5">
        <v>30.95</v>
      </c>
      <c r="T177" s="5">
        <v>21</v>
      </c>
      <c r="U177" s="5">
        <v>25.191600000000001</v>
      </c>
      <c r="V177" s="5">
        <v>24.407599999999999</v>
      </c>
      <c r="W177" s="3">
        <v>93355</v>
      </c>
      <c r="X177" s="5">
        <v>23.26</v>
      </c>
      <c r="Y177" s="3">
        <v>93333300</v>
      </c>
      <c r="Z177" t="b">
        <v>0</v>
      </c>
      <c r="AA177" s="5">
        <v>-172.52893182679406</v>
      </c>
      <c r="AB177" s="5">
        <v>2.0802942005477001</v>
      </c>
      <c r="AC177" s="5">
        <v>9.5827232447642956</v>
      </c>
      <c r="AD177" s="5">
        <v>13.610829860085071</v>
      </c>
      <c r="AE177" t="b">
        <v>0</v>
      </c>
      <c r="AF177" t="b">
        <v>1</v>
      </c>
      <c r="AG177" s="3">
        <f>Y177*X177</f>
        <v>2170932558</v>
      </c>
      <c r="AH177" s="7" t="b">
        <f t="shared" si="14"/>
        <v>1</v>
      </c>
      <c r="AI177" s="17">
        <f t="shared" si="15"/>
        <v>2.3038635006188653E-4</v>
      </c>
      <c r="AJ177" s="2">
        <f t="shared" si="16"/>
        <v>1.6408468773568437E-2</v>
      </c>
      <c r="AK177" s="2">
        <f t="shared" si="17"/>
        <v>5.0176131229416443E-2</v>
      </c>
      <c r="AL177" s="5">
        <f t="shared" si="18"/>
        <v>-1.3353490781081107E-6</v>
      </c>
      <c r="AM177" s="5">
        <f t="shared" si="19"/>
        <v>-9.5105606925343362E-5</v>
      </c>
      <c r="AN177" s="5">
        <f t="shared" si="20"/>
        <v>2.4119728457737404E-2</v>
      </c>
    </row>
    <row r="178" spans="1:40">
      <c r="A178" s="9" t="s">
        <v>376</v>
      </c>
      <c r="B178" s="9" t="s">
        <v>377</v>
      </c>
      <c r="C178" s="9" t="s">
        <v>871</v>
      </c>
      <c r="D178" s="9" t="s">
        <v>872</v>
      </c>
      <c r="E178" s="11">
        <v>0.66100000000000003</v>
      </c>
      <c r="F178" s="12">
        <v>746133</v>
      </c>
      <c r="G178" s="13">
        <v>-1.0700400000000001E-2</v>
      </c>
      <c r="H178" s="14">
        <v>-1.9627084999999998E-3</v>
      </c>
      <c r="I178" s="2">
        <v>-4.1470300000000002E-2</v>
      </c>
      <c r="J178" s="2">
        <v>-5.2190100000000003E-2</v>
      </c>
      <c r="K178" s="2">
        <v>-8.9525500000000008E-2</v>
      </c>
      <c r="L178" s="2">
        <v>-5.6586299999999999E-2</v>
      </c>
      <c r="M178" s="2">
        <v>-0.188024</v>
      </c>
      <c r="N178" s="2">
        <v>-7.9638E-2</v>
      </c>
      <c r="O178" s="2">
        <v>1.1940299999999999E-2</v>
      </c>
      <c r="P178" s="2">
        <v>-0.18640000000000001</v>
      </c>
      <c r="Q178" s="5">
        <v>20.34</v>
      </c>
      <c r="R178" s="5">
        <v>20.6</v>
      </c>
      <c r="S178" s="5">
        <v>26.65</v>
      </c>
      <c r="T178" s="5">
        <v>19.22</v>
      </c>
      <c r="U178" s="5">
        <v>21.106400000000001</v>
      </c>
      <c r="V178" s="5">
        <v>20.892399999999999</v>
      </c>
      <c r="W178" s="3">
        <v>743644</v>
      </c>
      <c r="X178" s="5">
        <v>20.56</v>
      </c>
      <c r="Y178" s="3">
        <v>474890813</v>
      </c>
      <c r="Z178" t="b">
        <v>0</v>
      </c>
      <c r="AA178" s="5">
        <v>7.2540066766046838</v>
      </c>
      <c r="AB178" s="5">
        <v>0.67703710403676376</v>
      </c>
      <c r="AC178" s="5">
        <v>4.2320710713590692</v>
      </c>
      <c r="AD178" s="5">
        <v>66.916400796140138</v>
      </c>
      <c r="AE178" t="b">
        <v>0</v>
      </c>
      <c r="AF178" t="b">
        <v>1</v>
      </c>
      <c r="AG178" s="3">
        <f>Y178*X178</f>
        <v>9763755115.2799988</v>
      </c>
      <c r="AH178" s="7" t="b">
        <f t="shared" si="14"/>
        <v>1</v>
      </c>
      <c r="AI178" s="17">
        <f t="shared" si="15"/>
        <v>1.0361611168519004E-3</v>
      </c>
      <c r="AJ178" s="2">
        <f t="shared" si="16"/>
        <v>7.3796982007324499E-2</v>
      </c>
      <c r="AK178" s="2">
        <f t="shared" si="17"/>
        <v>0.19211123408987221</v>
      </c>
      <c r="AL178" s="5">
        <f t="shared" si="18"/>
        <v>1.4283983501058573E-4</v>
      </c>
      <c r="AM178" s="5">
        <f t="shared" si="19"/>
        <v>1.0173271861650115E-2</v>
      </c>
      <c r="AN178" s="5">
        <f t="shared" si="20"/>
        <v>0.28375288879210436</v>
      </c>
    </row>
    <row r="179" spans="1:40">
      <c r="A179" s="9" t="s">
        <v>378</v>
      </c>
      <c r="B179" s="9" t="s">
        <v>379</v>
      </c>
      <c r="C179" s="9" t="s">
        <v>871</v>
      </c>
      <c r="D179" s="9" t="s">
        <v>880</v>
      </c>
      <c r="E179" s="11">
        <v>-0.19700000000000001</v>
      </c>
      <c r="F179" s="12">
        <v>668098</v>
      </c>
      <c r="G179" s="13">
        <v>4.9618299999999997E-2</v>
      </c>
      <c r="H179" s="14">
        <v>0.130137</v>
      </c>
      <c r="I179" s="2">
        <v>2.23048E-2</v>
      </c>
      <c r="J179" s="2">
        <v>2.6119400000000001E-2</v>
      </c>
      <c r="K179" s="2">
        <v>0.1044177</v>
      </c>
      <c r="L179" s="2">
        <v>1.85185E-2</v>
      </c>
      <c r="M179" s="2">
        <v>0.70278639999999992</v>
      </c>
      <c r="N179" s="2">
        <v>0.70454549999999994</v>
      </c>
      <c r="O179" s="2">
        <v>0.70454549999999994</v>
      </c>
      <c r="P179" s="2">
        <v>0.70454549999999994</v>
      </c>
      <c r="Q179" s="5">
        <v>15.36</v>
      </c>
      <c r="R179" s="5">
        <v>16.5</v>
      </c>
      <c r="S179" s="5">
        <v>17.98</v>
      </c>
      <c r="T179" s="5">
        <v>8.76</v>
      </c>
      <c r="U179" s="5">
        <v>16.253599999999999</v>
      </c>
      <c r="V179" s="5">
        <v>14.55195</v>
      </c>
      <c r="W179" s="3">
        <v>668098</v>
      </c>
      <c r="X179" s="5">
        <v>15.72</v>
      </c>
      <c r="Y179" s="3">
        <v>499244322</v>
      </c>
      <c r="Z179" t="b">
        <v>0</v>
      </c>
      <c r="AA179" s="5">
        <v>31.000363234074225</v>
      </c>
      <c r="AB179" s="5">
        <v>9.8924021879830484</v>
      </c>
      <c r="AC179" s="5">
        <v>3.9925745080189912</v>
      </c>
      <c r="AD179" s="5">
        <v>-181.5484751760209</v>
      </c>
      <c r="AE179" t="b">
        <v>0</v>
      </c>
      <c r="AF179" t="b">
        <v>1</v>
      </c>
      <c r="AG179" s="3">
        <f>Y179*X179</f>
        <v>7848120741.8400002</v>
      </c>
      <c r="AH179" s="7" t="b">
        <f t="shared" si="14"/>
        <v>1</v>
      </c>
      <c r="AI179" s="17">
        <f t="shared" si="15"/>
        <v>8.3286783179632186E-4</v>
      </c>
      <c r="AJ179" s="2">
        <f t="shared" si="16"/>
        <v>5.931812282658501E-2</v>
      </c>
      <c r="AK179" s="2">
        <f t="shared" si="17"/>
        <v>0.29565073528276531</v>
      </c>
      <c r="AL179" s="5">
        <f t="shared" si="18"/>
        <v>2.6866389451878116E-5</v>
      </c>
      <c r="AM179" s="5">
        <f t="shared" si="19"/>
        <v>1.9134654126047516E-3</v>
      </c>
      <c r="AN179" s="5">
        <f t="shared" si="20"/>
        <v>2.9886647314229874E-2</v>
      </c>
    </row>
    <row r="180" spans="1:40">
      <c r="A180" s="9" t="s">
        <v>380</v>
      </c>
      <c r="B180" s="9" t="s">
        <v>381</v>
      </c>
      <c r="C180" s="9" t="s">
        <v>871</v>
      </c>
      <c r="D180" s="9" t="s">
        <v>884</v>
      </c>
      <c r="E180" s="11">
        <v>0.43099999999999999</v>
      </c>
      <c r="F180" s="12">
        <v>360388</v>
      </c>
      <c r="G180" s="13">
        <v>-1.0449000000000001E-3</v>
      </c>
      <c r="H180" s="14">
        <v>-4.3042999999999998E-2</v>
      </c>
      <c r="I180" s="2">
        <v>-3.9196000000000002E-2</v>
      </c>
      <c r="J180" s="2">
        <v>2.9063500000000003E-2</v>
      </c>
      <c r="K180" s="2">
        <v>0.16443360000000001</v>
      </c>
      <c r="L180" s="2">
        <v>-4.1666667000000001E-3</v>
      </c>
      <c r="M180" s="2">
        <v>-1.6460900000000001E-2</v>
      </c>
      <c r="N180" s="2">
        <v>-1.0351999999999998E-2</v>
      </c>
      <c r="O180" s="2">
        <v>2.3217512</v>
      </c>
      <c r="P180" s="2">
        <v>2.3217512</v>
      </c>
      <c r="Q180" s="5">
        <v>47.5</v>
      </c>
      <c r="R180" s="5">
        <v>48.3</v>
      </c>
      <c r="S180" s="5">
        <v>69.099999999999994</v>
      </c>
      <c r="T180" s="5">
        <v>37</v>
      </c>
      <c r="U180" s="5">
        <v>49.944000000000003</v>
      </c>
      <c r="V180" s="5">
        <v>43.922870000000003</v>
      </c>
      <c r="W180" s="3">
        <v>360388</v>
      </c>
      <c r="X180" s="5">
        <v>47.85</v>
      </c>
      <c r="Y180" s="3">
        <v>50000000</v>
      </c>
      <c r="Z180" t="b">
        <v>0</v>
      </c>
      <c r="AA180" s="5">
        <v>22.119012094213076</v>
      </c>
      <c r="AB180" s="5">
        <v>4.1002436136582681</v>
      </c>
      <c r="AC180" s="5">
        <v>6.0174456626482042</v>
      </c>
      <c r="AD180" s="5">
        <v>15.18179510421918</v>
      </c>
      <c r="AE180" t="b">
        <v>0</v>
      </c>
      <c r="AF180" t="b">
        <v>1</v>
      </c>
      <c r="AG180" s="3">
        <f>Y180*X180</f>
        <v>2392500000</v>
      </c>
      <c r="AH180" s="7" t="b">
        <f t="shared" si="14"/>
        <v>1</v>
      </c>
      <c r="AI180" s="17">
        <f t="shared" si="15"/>
        <v>2.5389980010749992E-4</v>
      </c>
      <c r="AJ180" s="2">
        <f t="shared" si="16"/>
        <v>1.8083132705388485E-2</v>
      </c>
      <c r="AK180" s="2">
        <f t="shared" si="17"/>
        <v>5.5297154913450261E-2</v>
      </c>
      <c r="AL180" s="5">
        <f t="shared" si="18"/>
        <v>1.1478803801274963E-5</v>
      </c>
      <c r="AM180" s="5">
        <f t="shared" si="19"/>
        <v>8.1753799077308317E-4</v>
      </c>
      <c r="AN180" s="5">
        <f t="shared" si="20"/>
        <v>1.3486309625420946E-2</v>
      </c>
    </row>
    <row r="181" spans="1:40">
      <c r="A181" s="9" t="s">
        <v>382</v>
      </c>
      <c r="B181" s="9" t="s">
        <v>383</v>
      </c>
      <c r="C181" s="9" t="s">
        <v>871</v>
      </c>
      <c r="D181" s="9" t="s">
        <v>889</v>
      </c>
      <c r="E181" s="11">
        <v>0.63200000000000001</v>
      </c>
      <c r="F181" s="12">
        <v>814354</v>
      </c>
      <c r="G181" s="13">
        <v>-1.5361000000000001E-3</v>
      </c>
      <c r="H181" s="14">
        <v>-7.6335878000000001E-3</v>
      </c>
      <c r="I181" s="2">
        <v>-2.1084299999999997E-2</v>
      </c>
      <c r="J181" s="2">
        <v>-1.9607800000000002E-2</v>
      </c>
      <c r="K181" s="2">
        <v>-0.20924570000000001</v>
      </c>
      <c r="L181" s="2">
        <v>-7.407409999999999E-2</v>
      </c>
      <c r="M181" s="2">
        <v>-0.20924570000000001</v>
      </c>
      <c r="N181" s="2">
        <v>-0.20924570000000001</v>
      </c>
      <c r="O181" s="2">
        <v>-0.20924570000000001</v>
      </c>
      <c r="P181" s="2">
        <v>-0.20924570000000001</v>
      </c>
      <c r="Q181" s="5">
        <v>6.44</v>
      </c>
      <c r="R181" s="5">
        <v>6.55</v>
      </c>
      <c r="S181" s="5">
        <v>9.0500000000000007</v>
      </c>
      <c r="T181" s="5">
        <v>6.3</v>
      </c>
      <c r="U181" s="5">
        <v>6.7889999999999997</v>
      </c>
      <c r="V181" s="5">
        <v>6.94076</v>
      </c>
      <c r="W181" s="3">
        <v>814354</v>
      </c>
      <c r="X181" s="5">
        <v>6.51</v>
      </c>
      <c r="Y181" s="3">
        <v>199921496</v>
      </c>
      <c r="Z181" t="b">
        <v>0</v>
      </c>
      <c r="AA181" s="5" t="s">
        <v>837</v>
      </c>
      <c r="AB181" s="5" t="s">
        <v>837</v>
      </c>
      <c r="AC181" s="5" t="s">
        <v>837</v>
      </c>
      <c r="AD181" s="5" t="s">
        <v>837</v>
      </c>
      <c r="AE181" t="b">
        <v>0</v>
      </c>
      <c r="AF181" t="b">
        <v>1</v>
      </c>
      <c r="AG181" s="3">
        <f>Y181*X181</f>
        <v>1301488938.96</v>
      </c>
      <c r="AH181" s="7" t="b">
        <f t="shared" si="14"/>
        <v>1</v>
      </c>
      <c r="AI181" s="17">
        <f t="shared" si="15"/>
        <v>1.3811819496094722E-4</v>
      </c>
      <c r="AJ181" s="2">
        <f t="shared" si="16"/>
        <v>9.8369894243715509E-3</v>
      </c>
      <c r="AK181" s="2">
        <f t="shared" si="17"/>
        <v>1</v>
      </c>
      <c r="AL181" s="5">
        <f t="shared" si="18"/>
        <v>0</v>
      </c>
      <c r="AM181" s="5">
        <f t="shared" si="19"/>
        <v>0</v>
      </c>
      <c r="AN181" s="5">
        <f t="shared" si="20"/>
        <v>0</v>
      </c>
    </row>
    <row r="182" spans="1:40">
      <c r="A182" s="9" t="s">
        <v>384</v>
      </c>
      <c r="B182" s="9" t="s">
        <v>385</v>
      </c>
      <c r="C182" s="9" t="s">
        <v>871</v>
      </c>
      <c r="D182" s="9" t="s">
        <v>890</v>
      </c>
      <c r="E182" s="11">
        <v>0.17799999999999999</v>
      </c>
      <c r="F182" s="12">
        <v>139219</v>
      </c>
      <c r="G182" s="13">
        <v>1.2987E-2</v>
      </c>
      <c r="H182" s="14">
        <v>1.7944500000000002E-2</v>
      </c>
      <c r="I182" s="2">
        <v>3.2154340999999997E-3</v>
      </c>
      <c r="J182" s="2">
        <v>-1.88679E-2</v>
      </c>
      <c r="K182" s="2">
        <v>-0.1248247</v>
      </c>
      <c r="L182" s="2">
        <v>-5.5975799999999999E-2</v>
      </c>
      <c r="M182" s="2">
        <v>-0.2884835</v>
      </c>
      <c r="N182" s="2">
        <v>-0.44973540000000001</v>
      </c>
      <c r="O182" s="2">
        <v>-0.1811024</v>
      </c>
      <c r="P182" s="2">
        <v>-0.43272729999999998</v>
      </c>
      <c r="Q182" s="5">
        <v>6.16</v>
      </c>
      <c r="R182" s="5">
        <v>6.24</v>
      </c>
      <c r="S182" s="5">
        <v>8.85</v>
      </c>
      <c r="T182" s="5">
        <v>6.09</v>
      </c>
      <c r="U182" s="5">
        <v>6.2698</v>
      </c>
      <c r="V182" s="5">
        <v>6.5930999999999997</v>
      </c>
      <c r="W182" s="3">
        <v>139219</v>
      </c>
      <c r="X182" s="5">
        <v>6.16</v>
      </c>
      <c r="Y182" s="3">
        <v>171697000</v>
      </c>
      <c r="Z182" t="b">
        <v>0</v>
      </c>
      <c r="AA182" s="5">
        <v>-146.98321341409712</v>
      </c>
      <c r="AB182" s="5">
        <v>0.74027743827178316</v>
      </c>
      <c r="AC182" s="5">
        <v>3.9604654355681519</v>
      </c>
      <c r="AD182" s="5">
        <v>8.6022941152501371</v>
      </c>
      <c r="AE182" t="b">
        <v>0</v>
      </c>
      <c r="AF182" t="b">
        <v>1</v>
      </c>
      <c r="AG182" s="3">
        <f>Y182*X182</f>
        <v>1057653520</v>
      </c>
      <c r="AH182" s="7" t="b">
        <f t="shared" si="14"/>
        <v>1</v>
      </c>
      <c r="AI182" s="17">
        <f t="shared" si="15"/>
        <v>1.1224159553228576E-4</v>
      </c>
      <c r="AJ182" s="2">
        <f t="shared" si="16"/>
        <v>7.9940183734508903E-3</v>
      </c>
      <c r="AK182" s="2">
        <f t="shared" si="17"/>
        <v>0.1231534027582154</v>
      </c>
      <c r="AL182" s="5">
        <f t="shared" si="18"/>
        <v>-7.6363547186893035E-7</v>
      </c>
      <c r="AM182" s="5">
        <f t="shared" si="19"/>
        <v>-5.4387288097514039E-5</v>
      </c>
      <c r="AN182" s="5">
        <f t="shared" si="20"/>
        <v>0.1663611456884645</v>
      </c>
    </row>
    <row r="183" spans="1:40">
      <c r="A183" s="9" t="s">
        <v>386</v>
      </c>
      <c r="B183" s="9" t="s">
        <v>387</v>
      </c>
      <c r="C183" s="9" t="s">
        <v>813</v>
      </c>
      <c r="D183" s="9" t="s">
        <v>815</v>
      </c>
      <c r="E183" s="11">
        <v>0.60599999999999998</v>
      </c>
      <c r="F183" s="12">
        <v>54547</v>
      </c>
      <c r="G183" s="13">
        <v>4.1958000000000004E-3</v>
      </c>
      <c r="H183" s="14">
        <v>-9.6551724000000002E-3</v>
      </c>
      <c r="I183" s="2">
        <v>-3.6241599999999999E-2</v>
      </c>
      <c r="J183" s="2">
        <v>-5.4018400000000001E-2</v>
      </c>
      <c r="K183" s="2">
        <v>-0.14828</v>
      </c>
      <c r="L183" s="2">
        <v>-5.4018400000000001E-2</v>
      </c>
      <c r="M183" s="2">
        <v>-0.26434429999999998</v>
      </c>
      <c r="N183" s="2">
        <v>-0.3910093</v>
      </c>
      <c r="O183" s="2">
        <v>0.4475806</v>
      </c>
      <c r="P183" s="2">
        <v>0.30545449999999996</v>
      </c>
      <c r="Q183" s="5">
        <v>14.3</v>
      </c>
      <c r="R183" s="5">
        <v>14.4</v>
      </c>
      <c r="S183" s="5">
        <v>20.079999999999998</v>
      </c>
      <c r="T183" s="5">
        <v>14.14</v>
      </c>
      <c r="U183" s="5">
        <v>15.059200000000001</v>
      </c>
      <c r="V183" s="5">
        <v>15.8782</v>
      </c>
      <c r="W183" s="3">
        <v>55056</v>
      </c>
      <c r="X183" s="5">
        <v>14.3</v>
      </c>
      <c r="Y183" s="3">
        <v>11800000</v>
      </c>
      <c r="Z183" t="b">
        <v>0</v>
      </c>
      <c r="AA183" s="5">
        <v>14.792254462046795</v>
      </c>
      <c r="AB183" s="5">
        <v>1.8185948940281691</v>
      </c>
      <c r="AC183" s="5">
        <v>21.618234191073</v>
      </c>
      <c r="AD183" s="5">
        <v>29.47295917568665</v>
      </c>
      <c r="AE183" t="b">
        <v>1</v>
      </c>
      <c r="AF183" t="b">
        <v>1</v>
      </c>
      <c r="AG183" s="3">
        <f>Y183*X183</f>
        <v>168740000</v>
      </c>
      <c r="AH183" s="7" t="b">
        <f t="shared" si="14"/>
        <v>0</v>
      </c>
      <c r="AI183" s="17" t="b">
        <f t="shared" si="15"/>
        <v>0</v>
      </c>
      <c r="AJ183" s="2" t="b">
        <f t="shared" si="16"/>
        <v>0</v>
      </c>
      <c r="AK183" s="2" t="b">
        <f t="shared" si="17"/>
        <v>0</v>
      </c>
      <c r="AL183" s="5">
        <f t="shared" si="18"/>
        <v>0</v>
      </c>
      <c r="AM183" s="5">
        <f t="shared" si="19"/>
        <v>0</v>
      </c>
      <c r="AN183" s="5">
        <f t="shared" si="20"/>
        <v>0</v>
      </c>
    </row>
    <row r="184" spans="1:40">
      <c r="A184" s="9" t="s">
        <v>388</v>
      </c>
      <c r="B184" s="9" t="s">
        <v>389</v>
      </c>
      <c r="C184" s="9" t="s">
        <v>871</v>
      </c>
      <c r="D184" s="9" t="s">
        <v>891</v>
      </c>
      <c r="E184" s="11">
        <v>0.39</v>
      </c>
      <c r="F184" s="12">
        <v>114771</v>
      </c>
      <c r="G184" s="13">
        <v>-4.9586999999999999E-3</v>
      </c>
      <c r="H184" s="14">
        <v>-6.6006601E-3</v>
      </c>
      <c r="I184" s="2">
        <v>-3.52564E-2</v>
      </c>
      <c r="J184" s="2">
        <v>3.0821900000000003E-2</v>
      </c>
      <c r="K184" s="2">
        <v>-1.3114799999999999E-2</v>
      </c>
      <c r="L184" s="2">
        <v>1.1764699999999999E-2</v>
      </c>
      <c r="M184" s="2">
        <v>-0.14122680000000001</v>
      </c>
      <c r="N184" s="2">
        <v>-0.2475</v>
      </c>
      <c r="O184" s="2">
        <v>-2.1138199999999999E-2</v>
      </c>
      <c r="P184" s="2">
        <v>-0.45272730000000005</v>
      </c>
      <c r="Q184" s="5">
        <v>5.85</v>
      </c>
      <c r="R184" s="5">
        <v>6.08</v>
      </c>
      <c r="S184" s="5">
        <v>7.14</v>
      </c>
      <c r="T184" s="5">
        <v>5.77</v>
      </c>
      <c r="U184" s="5">
        <v>6.2176</v>
      </c>
      <c r="V184" s="5">
        <v>6.0758000000000001</v>
      </c>
      <c r="W184" s="3">
        <v>114771</v>
      </c>
      <c r="X184" s="5">
        <v>6.05</v>
      </c>
      <c r="Y184" s="3">
        <v>66000000</v>
      </c>
      <c r="Z184" t="b">
        <v>0</v>
      </c>
      <c r="AA184" s="5">
        <v>15.068989209584259</v>
      </c>
      <c r="AB184" s="5">
        <v>0.78518546870462003</v>
      </c>
      <c r="AC184" s="5">
        <v>9.6533879292853619</v>
      </c>
      <c r="AD184" s="5">
        <v>-19.633038294208578</v>
      </c>
      <c r="AE184" t="b">
        <v>0</v>
      </c>
      <c r="AF184" t="b">
        <v>1</v>
      </c>
      <c r="AG184" s="3">
        <f>Y184*X184</f>
        <v>399300000</v>
      </c>
      <c r="AH184" s="7" t="b">
        <f t="shared" si="14"/>
        <v>1</v>
      </c>
      <c r="AI184" s="17">
        <f t="shared" si="15"/>
        <v>4.2375001121389643E-5</v>
      </c>
      <c r="AJ184" s="2">
        <f t="shared" si="16"/>
        <v>3.0180124928993195E-3</v>
      </c>
      <c r="AK184" s="2">
        <f t="shared" si="17"/>
        <v>0.32153969381429764</v>
      </c>
      <c r="AL184" s="5">
        <f t="shared" si="18"/>
        <v>2.8120665913303638E-6</v>
      </c>
      <c r="AM184" s="5">
        <f t="shared" si="19"/>
        <v>2.0027969035771735E-4</v>
      </c>
      <c r="AN184" s="5">
        <f t="shared" si="20"/>
        <v>0.40950795274493051</v>
      </c>
    </row>
    <row r="185" spans="1:40">
      <c r="A185" s="9" t="s">
        <v>390</v>
      </c>
      <c r="B185" s="9" t="s">
        <v>391</v>
      </c>
      <c r="C185" s="9" t="s">
        <v>871</v>
      </c>
      <c r="D185" s="9" t="s">
        <v>890</v>
      </c>
      <c r="E185" s="11">
        <v>0.308</v>
      </c>
      <c r="F185" s="12">
        <v>59973</v>
      </c>
      <c r="G185" s="13">
        <v>-3.5714299999999997E-2</v>
      </c>
      <c r="H185" s="14">
        <v>-3.5714299999999997E-2</v>
      </c>
      <c r="I185" s="2">
        <v>-3.7623799999999999E-2</v>
      </c>
      <c r="J185" s="2">
        <v>-0.1115174</v>
      </c>
      <c r="K185" s="2">
        <v>-0.139823</v>
      </c>
      <c r="L185" s="2">
        <v>-5.6310700000000005E-2</v>
      </c>
      <c r="M185" s="2">
        <v>-0.1243243</v>
      </c>
      <c r="N185" s="2">
        <v>-0.16062180000000001</v>
      </c>
      <c r="O185" s="2">
        <v>-8.9887599999999998E-2</v>
      </c>
      <c r="P185" s="2">
        <v>-0.1163636</v>
      </c>
      <c r="Q185" s="5">
        <v>9.7200000000000006</v>
      </c>
      <c r="R185" s="5">
        <v>10.1</v>
      </c>
      <c r="S185" s="5">
        <v>11.92</v>
      </c>
      <c r="T185" s="5">
        <v>9.7200000000000006</v>
      </c>
      <c r="U185" s="5">
        <v>10.247199999999999</v>
      </c>
      <c r="V185" s="5">
        <v>10.78485</v>
      </c>
      <c r="W185" s="3">
        <v>59973</v>
      </c>
      <c r="X185" s="5">
        <v>10.08</v>
      </c>
      <c r="Y185" s="3">
        <v>51000000</v>
      </c>
      <c r="Z185" t="b">
        <v>0</v>
      </c>
      <c r="AA185" s="5">
        <v>10.849923645686834</v>
      </c>
      <c r="AB185" s="5">
        <v>0.90298644933547645</v>
      </c>
      <c r="AC185" s="5">
        <v>5.8409103430866747</v>
      </c>
      <c r="AD185" s="5">
        <v>13.074171182550764</v>
      </c>
      <c r="AE185" t="b">
        <v>0</v>
      </c>
      <c r="AF185" t="b">
        <v>1</v>
      </c>
      <c r="AG185" s="3">
        <f>Y185*X185</f>
        <v>514080000</v>
      </c>
      <c r="AH185" s="7" t="b">
        <f t="shared" si="14"/>
        <v>1</v>
      </c>
      <c r="AI185" s="17">
        <f t="shared" si="15"/>
        <v>5.4555824133443498E-5</v>
      </c>
      <c r="AJ185" s="2">
        <f t="shared" si="16"/>
        <v>3.8855493672669225E-3</v>
      </c>
      <c r="AK185" s="2">
        <f t="shared" si="17"/>
        <v>5.9859585481210682E-2</v>
      </c>
      <c r="AL185" s="5">
        <f t="shared" si="18"/>
        <v>5.0282219410024194E-6</v>
      </c>
      <c r="AM185" s="5">
        <f t="shared" si="19"/>
        <v>3.581176692253999E-4</v>
      </c>
      <c r="AN185" s="5">
        <f t="shared" si="20"/>
        <v>6.6290679694321439E-2</v>
      </c>
    </row>
    <row r="186" spans="1:40">
      <c r="A186" s="9" t="s">
        <v>392</v>
      </c>
      <c r="B186" s="9" t="s">
        <v>393</v>
      </c>
      <c r="C186" s="9" t="s">
        <v>871</v>
      </c>
      <c r="D186" s="9" t="s">
        <v>890</v>
      </c>
      <c r="E186" s="11">
        <v>0.14599999999999999</v>
      </c>
      <c r="F186" s="12">
        <v>41226</v>
      </c>
      <c r="G186" s="13">
        <v>3.2786999999999998E-3</v>
      </c>
      <c r="H186" s="14">
        <v>-1.07759E-2</v>
      </c>
      <c r="I186" s="2">
        <v>5.4764513000000008E-3</v>
      </c>
      <c r="J186" s="2">
        <v>-3.0623000000000001E-2</v>
      </c>
      <c r="K186" s="2">
        <v>-1.2903199999999998E-2</v>
      </c>
      <c r="L186" s="2">
        <v>-3.1645599999999996E-2</v>
      </c>
      <c r="M186" s="2">
        <v>2.11346E-2</v>
      </c>
      <c r="N186" s="2">
        <v>3.3783800000000003E-2</v>
      </c>
      <c r="O186" s="2">
        <v>0.20789469999999999</v>
      </c>
      <c r="P186" s="2">
        <v>-0.16545449999999998</v>
      </c>
      <c r="Q186" s="5">
        <v>9.18</v>
      </c>
      <c r="R186" s="5">
        <v>9.2200000000000006</v>
      </c>
      <c r="S186" s="5">
        <v>9.6300000000000008</v>
      </c>
      <c r="T186" s="5">
        <v>8.4700000000000006</v>
      </c>
      <c r="U186" s="5">
        <v>9.2981999999999996</v>
      </c>
      <c r="V186" s="5">
        <v>9.1476500000000005</v>
      </c>
      <c r="W186" s="3">
        <v>41226</v>
      </c>
      <c r="X186" s="5">
        <v>9.15</v>
      </c>
      <c r="Y186" s="3">
        <v>61370000</v>
      </c>
      <c r="Z186" t="b">
        <v>0</v>
      </c>
      <c r="AA186" s="5">
        <v>11.186917156603018</v>
      </c>
      <c r="AB186" s="5">
        <v>1.091962409758217</v>
      </c>
      <c r="AC186" s="5">
        <v>7.0318942601819829</v>
      </c>
      <c r="AD186" s="5">
        <v>13.004264232418429</v>
      </c>
      <c r="AE186" t="b">
        <v>1</v>
      </c>
      <c r="AF186" t="b">
        <v>1</v>
      </c>
      <c r="AG186" s="3">
        <f>Y186*X186</f>
        <v>561535500</v>
      </c>
      <c r="AH186" s="7" t="b">
        <f t="shared" si="14"/>
        <v>0</v>
      </c>
      <c r="AI186" s="17" t="b">
        <f t="shared" si="15"/>
        <v>0</v>
      </c>
      <c r="AJ186" s="2" t="b">
        <f t="shared" si="16"/>
        <v>0</v>
      </c>
      <c r="AK186" s="2" t="b">
        <f t="shared" si="17"/>
        <v>0</v>
      </c>
      <c r="AL186" s="5">
        <f t="shared" si="18"/>
        <v>0</v>
      </c>
      <c r="AM186" s="5">
        <f t="shared" si="19"/>
        <v>0</v>
      </c>
      <c r="AN186" s="5">
        <f t="shared" si="20"/>
        <v>0</v>
      </c>
    </row>
    <row r="187" spans="1:40">
      <c r="A187" s="9" t="s">
        <v>394</v>
      </c>
      <c r="B187" s="9" t="s">
        <v>395</v>
      </c>
      <c r="C187" s="9" t="s">
        <v>871</v>
      </c>
      <c r="D187" s="9" t="s">
        <v>890</v>
      </c>
      <c r="E187" s="11">
        <v>0.29399999999999998</v>
      </c>
      <c r="F187" s="12">
        <v>96958</v>
      </c>
      <c r="G187" s="13">
        <v>-2.2623999999999999E-3</v>
      </c>
      <c r="H187" s="14">
        <v>9.1533181000000002E-3</v>
      </c>
      <c r="I187" s="2">
        <v>-2.2172899999999999E-2</v>
      </c>
      <c r="J187" s="2">
        <v>-6.1702100000000003E-2</v>
      </c>
      <c r="K187" s="2">
        <v>-0.14700189999999999</v>
      </c>
      <c r="L187" s="2">
        <v>-6.3694300000000009E-2</v>
      </c>
      <c r="M187" s="2">
        <v>-0.20967740000000001</v>
      </c>
      <c r="N187" s="2">
        <v>-0.54489160000000003</v>
      </c>
      <c r="O187" s="2">
        <v>-0.43461539999999999</v>
      </c>
      <c r="P187" s="2">
        <v>-0.59909089999999998</v>
      </c>
      <c r="Q187" s="5">
        <v>4.41</v>
      </c>
      <c r="R187" s="5">
        <v>4.4800000000000004</v>
      </c>
      <c r="S187" s="5">
        <v>5.69</v>
      </c>
      <c r="T187" s="5">
        <v>4.05</v>
      </c>
      <c r="U187" s="5">
        <v>4.4774000000000003</v>
      </c>
      <c r="V187" s="5">
        <v>4.8268000000000004</v>
      </c>
      <c r="W187" s="3">
        <v>96958</v>
      </c>
      <c r="X187" s="5">
        <v>4.42</v>
      </c>
      <c r="Y187" s="3">
        <v>88000000</v>
      </c>
      <c r="Z187" t="b">
        <v>0</v>
      </c>
      <c r="AA187" s="5">
        <v>-16.485223576384467</v>
      </c>
      <c r="AB187" s="5">
        <v>0.50969013767117011</v>
      </c>
      <c r="AC187" s="5">
        <v>3.5632126718008528</v>
      </c>
      <c r="AD187" s="5">
        <v>20.020211086114507</v>
      </c>
      <c r="AE187" t="b">
        <v>0</v>
      </c>
      <c r="AF187" t="b">
        <v>1</v>
      </c>
      <c r="AG187" s="3">
        <f>Y187*X187</f>
        <v>388960000</v>
      </c>
      <c r="AH187" s="7" t="b">
        <f t="shared" si="14"/>
        <v>1</v>
      </c>
      <c r="AI187" s="17">
        <f t="shared" si="15"/>
        <v>4.1277687042764123E-5</v>
      </c>
      <c r="AJ187" s="2">
        <f t="shared" si="16"/>
        <v>2.9398601032760313E-3</v>
      </c>
      <c r="AK187" s="2">
        <f t="shared" si="17"/>
        <v>4.5290585840281096E-2</v>
      </c>
      <c r="AL187" s="5">
        <f t="shared" si="18"/>
        <v>-2.5039203655020813E-6</v>
      </c>
      <c r="AM187" s="5">
        <f t="shared" si="19"/>
        <v>-1.783330441139701E-4</v>
      </c>
      <c r="AN187" s="5">
        <f t="shared" si="20"/>
        <v>8.8859058657125928E-2</v>
      </c>
    </row>
    <row r="188" spans="1:40">
      <c r="A188" s="9" t="s">
        <v>396</v>
      </c>
      <c r="B188" s="9" t="s">
        <v>397</v>
      </c>
      <c r="C188" s="9" t="s">
        <v>871</v>
      </c>
      <c r="D188" s="9" t="s">
        <v>890</v>
      </c>
      <c r="E188" s="11">
        <v>0.14599999999999999</v>
      </c>
      <c r="F188" s="12">
        <v>111618</v>
      </c>
      <c r="G188" s="13">
        <v>-1.9959999999999999E-3</v>
      </c>
      <c r="H188" s="14">
        <v>0</v>
      </c>
      <c r="I188" s="2">
        <v>-1.9607800000000002E-2</v>
      </c>
      <c r="J188" s="2">
        <v>-7.5785600000000009E-2</v>
      </c>
      <c r="K188" s="2">
        <v>-0.1166078</v>
      </c>
      <c r="L188" s="2">
        <v>-6.7164200000000007E-2</v>
      </c>
      <c r="M188" s="2">
        <v>-0.1896272</v>
      </c>
      <c r="N188" s="2">
        <v>-0.486653</v>
      </c>
      <c r="O188" s="2">
        <v>-0.41724939999999999</v>
      </c>
      <c r="P188" s="2">
        <v>-0.51124139999999996</v>
      </c>
      <c r="Q188" s="5">
        <v>5</v>
      </c>
      <c r="R188" s="5">
        <v>5.04</v>
      </c>
      <c r="S188" s="5">
        <v>6.2</v>
      </c>
      <c r="T188" s="5">
        <v>4.96</v>
      </c>
      <c r="U188" s="5">
        <v>5.2034000000000002</v>
      </c>
      <c r="V188" s="5">
        <v>5.4386000000000001</v>
      </c>
      <c r="W188" s="3">
        <v>111618</v>
      </c>
      <c r="X188" s="5">
        <v>5.01</v>
      </c>
      <c r="Y188" s="3">
        <v>103766000</v>
      </c>
      <c r="Z188" t="b">
        <v>0</v>
      </c>
      <c r="AA188" s="5">
        <v>31.959368913466516</v>
      </c>
      <c r="AB188" s="5">
        <v>0.65498521911311436</v>
      </c>
      <c r="AC188" s="5">
        <v>3.5710817444171639</v>
      </c>
      <c r="AD188" s="5">
        <v>3.6871613939967358</v>
      </c>
      <c r="AE188" t="b">
        <v>0</v>
      </c>
      <c r="AF188" t="b">
        <v>1</v>
      </c>
      <c r="AG188" s="3">
        <f>Y188*X188</f>
        <v>519867660</v>
      </c>
      <c r="AH188" s="7" t="b">
        <f t="shared" si="14"/>
        <v>1</v>
      </c>
      <c r="AI188" s="17">
        <f t="shared" si="15"/>
        <v>5.517002923985527E-5</v>
      </c>
      <c r="AJ188" s="2">
        <f t="shared" si="16"/>
        <v>3.9292939958285398E-3</v>
      </c>
      <c r="AK188" s="2">
        <f t="shared" si="17"/>
        <v>6.0533501853188162E-2</v>
      </c>
      <c r="AL188" s="5">
        <f t="shared" si="18"/>
        <v>1.7262552771061955E-6</v>
      </c>
      <c r="AM188" s="5">
        <f t="shared" si="19"/>
        <v>1.2294654523584408E-4</v>
      </c>
      <c r="AN188" s="5">
        <f t="shared" si="20"/>
        <v>9.2419645645063289E-2</v>
      </c>
    </row>
    <row r="189" spans="1:40">
      <c r="A189" s="9" t="s">
        <v>398</v>
      </c>
      <c r="B189" s="9" t="s">
        <v>399</v>
      </c>
      <c r="C189" s="9" t="s">
        <v>871</v>
      </c>
      <c r="D189" s="9" t="s">
        <v>890</v>
      </c>
      <c r="E189" s="11">
        <v>0.29799999999999999</v>
      </c>
      <c r="F189" s="12">
        <v>200121</v>
      </c>
      <c r="G189" s="13">
        <v>-5.1813499999999998E-2</v>
      </c>
      <c r="H189" s="14">
        <v>-6.1538500000000003E-2</v>
      </c>
      <c r="I189" s="2">
        <v>-8.2706800000000011E-2</v>
      </c>
      <c r="J189" s="2">
        <v>-7.5757599999999994E-2</v>
      </c>
      <c r="K189" s="2">
        <v>-0.1223022</v>
      </c>
      <c r="L189" s="2">
        <v>-6.8702300000000008E-2</v>
      </c>
      <c r="M189" s="2">
        <v>-0.27810649999999998</v>
      </c>
      <c r="N189" s="2">
        <v>-0.4703329</v>
      </c>
      <c r="O189" s="2">
        <v>-0.4703329</v>
      </c>
      <c r="P189" s="2">
        <v>-0.4703329</v>
      </c>
      <c r="Q189" s="5">
        <v>3.66</v>
      </c>
      <c r="R189" s="5">
        <v>3.88</v>
      </c>
      <c r="S189" s="5">
        <v>5.22</v>
      </c>
      <c r="T189" s="5">
        <v>3.66</v>
      </c>
      <c r="U189" s="5">
        <v>3.98</v>
      </c>
      <c r="V189" s="5">
        <v>4.1032999999999999</v>
      </c>
      <c r="W189" s="3">
        <v>200121</v>
      </c>
      <c r="X189" s="5">
        <v>3.86</v>
      </c>
      <c r="Y189" s="3">
        <v>57240000</v>
      </c>
      <c r="Z189" t="b">
        <v>0</v>
      </c>
      <c r="AA189" s="5">
        <v>-1.974313392876504</v>
      </c>
      <c r="AB189" s="5">
        <v>0.81883424449435216</v>
      </c>
      <c r="AC189" s="5">
        <v>12.754659839452003</v>
      </c>
      <c r="AD189" s="5">
        <v>27.638508242670859</v>
      </c>
      <c r="AE189" t="b">
        <v>0</v>
      </c>
      <c r="AF189" t="b">
        <v>1</v>
      </c>
      <c r="AG189" s="3">
        <f>Y189*X189</f>
        <v>220946400</v>
      </c>
      <c r="AH189" s="7" t="b">
        <f t="shared" si="14"/>
        <v>1</v>
      </c>
      <c r="AI189" s="17">
        <f t="shared" si="15"/>
        <v>2.3447543069789643E-5</v>
      </c>
      <c r="AJ189" s="2">
        <f t="shared" si="16"/>
        <v>1.669969936040897E-3</v>
      </c>
      <c r="AK189" s="2">
        <f t="shared" si="17"/>
        <v>2.5727046213752273E-2</v>
      </c>
      <c r="AL189" s="5">
        <f t="shared" si="18"/>
        <v>-1.1876302493003611E-5</v>
      </c>
      <c r="AM189" s="5">
        <f t="shared" si="19"/>
        <v>-8.4584845651470284E-4</v>
      </c>
      <c r="AN189" s="5">
        <f t="shared" si="20"/>
        <v>3.141911368110805E-2</v>
      </c>
    </row>
    <row r="190" spans="1:40">
      <c r="A190" s="9" t="s">
        <v>400</v>
      </c>
      <c r="B190" s="9" t="s">
        <v>401</v>
      </c>
      <c r="C190" s="9" t="s">
        <v>871</v>
      </c>
      <c r="D190" s="9" t="s">
        <v>890</v>
      </c>
      <c r="E190" s="11">
        <v>0.40699999999999997</v>
      </c>
      <c r="F190" s="12">
        <v>47104</v>
      </c>
      <c r="G190" s="13">
        <v>-1.3927999999999998E-3</v>
      </c>
      <c r="H190" s="14">
        <v>1.27119E-2</v>
      </c>
      <c r="I190" s="2">
        <v>1.5580699999999999E-2</v>
      </c>
      <c r="J190" s="2">
        <v>1.27119E-2</v>
      </c>
      <c r="K190" s="2">
        <v>-6.3968700000000003E-2</v>
      </c>
      <c r="L190" s="2">
        <v>7.0224719000000005E-3</v>
      </c>
      <c r="M190" s="2">
        <v>-0.1643357</v>
      </c>
      <c r="N190" s="2">
        <v>-0.38717950000000001</v>
      </c>
      <c r="O190" s="2">
        <v>-0.1169951</v>
      </c>
      <c r="P190" s="2">
        <v>-0.29080119999999998</v>
      </c>
      <c r="Q190" s="5">
        <v>7.1</v>
      </c>
      <c r="R190" s="5">
        <v>7.18</v>
      </c>
      <c r="S190" s="5">
        <v>8.6999999999999993</v>
      </c>
      <c r="T190" s="5">
        <v>6.91</v>
      </c>
      <c r="U190" s="5">
        <v>7.1726000000000001</v>
      </c>
      <c r="V190" s="5">
        <v>7.3895</v>
      </c>
      <c r="W190" s="3">
        <v>47104</v>
      </c>
      <c r="X190" s="5">
        <v>7.18</v>
      </c>
      <c r="Y190" s="3">
        <v>137500000</v>
      </c>
      <c r="Z190" t="b">
        <v>0</v>
      </c>
      <c r="AA190" s="5">
        <v>29.661080690775616</v>
      </c>
      <c r="AB190" s="5">
        <v>0.80922053809318206</v>
      </c>
      <c r="AC190" s="5">
        <v>5.4111870993237901</v>
      </c>
      <c r="AD190" s="5">
        <v>46.163841543360178</v>
      </c>
      <c r="AE190" t="b">
        <v>0</v>
      </c>
      <c r="AF190" t="b">
        <v>1</v>
      </c>
      <c r="AG190" s="3">
        <f>Y190*X190</f>
        <v>987250000</v>
      </c>
      <c r="AH190" s="7" t="b">
        <f t="shared" si="14"/>
        <v>1</v>
      </c>
      <c r="AI190" s="17">
        <f t="shared" si="15"/>
        <v>1.04770147400681E-4</v>
      </c>
      <c r="AJ190" s="2">
        <f t="shared" si="16"/>
        <v>7.4618903922235242E-3</v>
      </c>
      <c r="AK190" s="2">
        <f t="shared" si="17"/>
        <v>0.11495560178634696</v>
      </c>
      <c r="AL190" s="5">
        <f t="shared" si="18"/>
        <v>3.5322430929923523E-6</v>
      </c>
      <c r="AM190" s="5">
        <f t="shared" si="19"/>
        <v>2.5157176402355825E-4</v>
      </c>
      <c r="AN190" s="5">
        <f t="shared" si="20"/>
        <v>0.14205719748194254</v>
      </c>
    </row>
    <row r="191" spans="1:40">
      <c r="A191" s="9" t="s">
        <v>402</v>
      </c>
      <c r="B191" s="9" t="s">
        <v>403</v>
      </c>
      <c r="C191" s="9" t="s">
        <v>871</v>
      </c>
      <c r="D191" s="9" t="s">
        <v>890</v>
      </c>
      <c r="E191" s="11">
        <v>0.191</v>
      </c>
      <c r="F191" s="12">
        <v>196330</v>
      </c>
      <c r="G191" s="13">
        <v>-8.7872999999999996E-3</v>
      </c>
      <c r="H191" s="14">
        <v>8.9445437999999995E-3</v>
      </c>
      <c r="I191" s="2">
        <v>-1.7699115000000001E-3</v>
      </c>
      <c r="J191" s="2">
        <v>-4.08163E-2</v>
      </c>
      <c r="K191" s="2">
        <v>-0.1441578</v>
      </c>
      <c r="L191" s="2">
        <v>-4.89039E-2</v>
      </c>
      <c r="M191" s="2">
        <v>-0.24699599999999999</v>
      </c>
      <c r="N191" s="2">
        <v>-0.54589370000000004</v>
      </c>
      <c r="O191" s="2">
        <v>-0.4063158</v>
      </c>
      <c r="P191" s="2">
        <v>-0.37333329999999998</v>
      </c>
      <c r="Q191" s="5">
        <v>5.58</v>
      </c>
      <c r="R191" s="5">
        <v>5.7</v>
      </c>
      <c r="S191" s="5">
        <v>7.58</v>
      </c>
      <c r="T191" s="5">
        <v>5.04</v>
      </c>
      <c r="U191" s="5">
        <v>5.8066000000000004</v>
      </c>
      <c r="V191" s="5">
        <v>6.1351500000000003</v>
      </c>
      <c r="W191" s="3">
        <v>196330</v>
      </c>
      <c r="X191" s="5">
        <v>5.69</v>
      </c>
      <c r="Y191" s="3">
        <v>107507000</v>
      </c>
      <c r="Z191" t="b">
        <v>0</v>
      </c>
      <c r="AA191" s="5">
        <v>11.115253187763836</v>
      </c>
      <c r="AB191" s="5">
        <v>0.6833588618574874</v>
      </c>
      <c r="AC191" s="5">
        <v>5.5208161141537566</v>
      </c>
      <c r="AD191" s="5">
        <v>22.652359984616972</v>
      </c>
      <c r="AE191" t="b">
        <v>1</v>
      </c>
      <c r="AF191" t="b">
        <v>1</v>
      </c>
      <c r="AG191" s="3">
        <f>Y191*X191</f>
        <v>611714830</v>
      </c>
      <c r="AH191" s="7" t="b">
        <f t="shared" si="14"/>
        <v>0</v>
      </c>
      <c r="AI191" s="17" t="b">
        <f t="shared" si="15"/>
        <v>0</v>
      </c>
      <c r="AJ191" s="2" t="b">
        <f t="shared" si="16"/>
        <v>0</v>
      </c>
      <c r="AK191" s="2" t="b">
        <f t="shared" si="17"/>
        <v>0</v>
      </c>
      <c r="AL191" s="5">
        <f t="shared" si="18"/>
        <v>0</v>
      </c>
      <c r="AM191" s="5">
        <f t="shared" si="19"/>
        <v>0</v>
      </c>
      <c r="AN191" s="5">
        <f t="shared" si="20"/>
        <v>0</v>
      </c>
    </row>
    <row r="192" spans="1:40">
      <c r="A192" s="9" t="s">
        <v>404</v>
      </c>
      <c r="B192" s="9" t="s">
        <v>405</v>
      </c>
      <c r="C192" s="9" t="s">
        <v>871</v>
      </c>
      <c r="D192" s="9" t="s">
        <v>890</v>
      </c>
      <c r="E192" s="11">
        <v>0.25600000000000001</v>
      </c>
      <c r="F192" s="12">
        <v>338630</v>
      </c>
      <c r="G192" s="13">
        <v>9.8400999999999992E-3</v>
      </c>
      <c r="H192" s="14">
        <v>7.3619632000000001E-3</v>
      </c>
      <c r="I192" s="2">
        <v>-6.0532687999999999E-3</v>
      </c>
      <c r="J192" s="2">
        <v>-2.3781199999999999E-2</v>
      </c>
      <c r="K192" s="2">
        <v>-3.5252599999999995E-2</v>
      </c>
      <c r="L192" s="2">
        <v>-2.14541E-2</v>
      </c>
      <c r="M192" s="2">
        <v>-6.5984100000000004E-2</v>
      </c>
      <c r="N192" s="2">
        <v>-0.25634060000000003</v>
      </c>
      <c r="O192" s="2">
        <v>-9.6501808999999994E-3</v>
      </c>
      <c r="P192" s="2">
        <v>-0.14656959999999999</v>
      </c>
      <c r="Q192" s="5">
        <v>8.1199999999999992</v>
      </c>
      <c r="R192" s="5">
        <v>8.2100000000000009</v>
      </c>
      <c r="S192" s="5">
        <v>8.82</v>
      </c>
      <c r="T192" s="5">
        <v>8.0399999999999991</v>
      </c>
      <c r="U192" s="5">
        <v>8.3268000000000004</v>
      </c>
      <c r="V192" s="5">
        <v>8.4086499999999997</v>
      </c>
      <c r="W192" s="3">
        <v>338630</v>
      </c>
      <c r="X192" s="5">
        <v>8.1300000000000008</v>
      </c>
      <c r="Y192" s="3">
        <v>275607000</v>
      </c>
      <c r="Z192" t="b">
        <v>0</v>
      </c>
      <c r="AA192" s="5">
        <v>12.64890691254447</v>
      </c>
      <c r="AB192" s="5">
        <v>1.0240829066760151</v>
      </c>
      <c r="AC192" s="5">
        <v>7.7434327698774323</v>
      </c>
      <c r="AD192" s="5">
        <v>10.935720167126572</v>
      </c>
      <c r="AE192" t="b">
        <v>0</v>
      </c>
      <c r="AF192" t="b">
        <v>1</v>
      </c>
      <c r="AG192" s="3">
        <f>Y192*X192</f>
        <v>2240684910</v>
      </c>
      <c r="AH192" s="7" t="b">
        <f t="shared" si="14"/>
        <v>1</v>
      </c>
      <c r="AI192" s="17">
        <f t="shared" si="15"/>
        <v>2.3778869414958892E-4</v>
      </c>
      <c r="AJ192" s="2">
        <f t="shared" si="16"/>
        <v>1.6935675058930597E-2</v>
      </c>
      <c r="AK192" s="2">
        <f t="shared" si="17"/>
        <v>0.26090583159547903</v>
      </c>
      <c r="AL192" s="5">
        <f t="shared" si="18"/>
        <v>1.8799149665159092E-5</v>
      </c>
      <c r="AM192" s="5">
        <f t="shared" si="19"/>
        <v>1.338904237024209E-3</v>
      </c>
      <c r="AN192" s="5">
        <f t="shared" si="20"/>
        <v>0.25477022406548255</v>
      </c>
    </row>
    <row r="193" spans="1:40">
      <c r="A193" s="9" t="s">
        <v>406</v>
      </c>
      <c r="B193" s="9" t="s">
        <v>407</v>
      </c>
      <c r="C193" s="9" t="s">
        <v>871</v>
      </c>
      <c r="D193" s="9" t="s">
        <v>892</v>
      </c>
      <c r="E193" s="11">
        <v>0.26100000000000001</v>
      </c>
      <c r="F193" s="12">
        <v>326950</v>
      </c>
      <c r="G193" s="13">
        <v>-3.0271999999999999E-3</v>
      </c>
      <c r="H193" s="14">
        <v>0</v>
      </c>
      <c r="I193" s="2">
        <v>-2.5640999999999997E-2</v>
      </c>
      <c r="J193" s="2">
        <v>-2.3715400000000001E-2</v>
      </c>
      <c r="K193" s="2">
        <v>-0.14827590000000002</v>
      </c>
      <c r="L193" s="2">
        <v>-1.7892600000000002E-2</v>
      </c>
      <c r="M193" s="2">
        <v>-0.22204719999999997</v>
      </c>
      <c r="N193" s="2">
        <v>-0.34045389999999998</v>
      </c>
      <c r="O193" s="2">
        <v>-1.2E-2</v>
      </c>
      <c r="P193" s="2">
        <v>7.0422499999999999E-2</v>
      </c>
      <c r="Q193" s="5">
        <v>9.84</v>
      </c>
      <c r="R193" s="5">
        <v>9.94</v>
      </c>
      <c r="S193" s="5">
        <v>12.98</v>
      </c>
      <c r="T193" s="5">
        <v>9.83</v>
      </c>
      <c r="U193" s="5">
        <v>10.0648</v>
      </c>
      <c r="V193" s="5">
        <v>10.8979</v>
      </c>
      <c r="W193" s="3">
        <v>326950</v>
      </c>
      <c r="X193" s="5">
        <v>9.91</v>
      </c>
      <c r="Y193" s="3">
        <v>186510000</v>
      </c>
      <c r="Z193" t="b">
        <v>0</v>
      </c>
      <c r="AA193" s="5">
        <v>10.820691974141608</v>
      </c>
      <c r="AB193" s="5">
        <v>1.0425806626246874</v>
      </c>
      <c r="AC193" s="5">
        <v>11.06994036152253</v>
      </c>
      <c r="AD193" s="5">
        <v>19.964394682792818</v>
      </c>
      <c r="AE193" t="b">
        <v>1</v>
      </c>
      <c r="AF193" t="b">
        <v>1</v>
      </c>
      <c r="AG193" s="3">
        <f>Y193*X193</f>
        <v>1848314100</v>
      </c>
      <c r="AH193" s="7" t="b">
        <f t="shared" si="14"/>
        <v>0</v>
      </c>
      <c r="AI193" s="17" t="b">
        <f t="shared" si="15"/>
        <v>0</v>
      </c>
      <c r="AJ193" s="2" t="b">
        <f t="shared" si="16"/>
        <v>0</v>
      </c>
      <c r="AK193" s="2" t="b">
        <f t="shared" si="17"/>
        <v>0</v>
      </c>
      <c r="AL193" s="5">
        <f t="shared" si="18"/>
        <v>0</v>
      </c>
      <c r="AM193" s="5">
        <f t="shared" si="19"/>
        <v>0</v>
      </c>
      <c r="AN193" s="5">
        <f t="shared" si="20"/>
        <v>0</v>
      </c>
    </row>
    <row r="194" spans="1:40">
      <c r="A194" s="9" t="s">
        <v>408</v>
      </c>
      <c r="B194" s="9" t="s">
        <v>409</v>
      </c>
      <c r="C194" s="9" t="s">
        <v>871</v>
      </c>
      <c r="D194" s="9" t="s">
        <v>890</v>
      </c>
      <c r="E194" s="11">
        <v>0.24399999999999999</v>
      </c>
      <c r="F194" s="12">
        <v>62247</v>
      </c>
      <c r="G194" s="13">
        <v>1.2064299999999998E-2</v>
      </c>
      <c r="H194" s="14">
        <v>6.6666667000000006E-3</v>
      </c>
      <c r="I194" s="2">
        <v>-4.4303799999999997E-2</v>
      </c>
      <c r="J194" s="2">
        <v>-0.1011905</v>
      </c>
      <c r="K194" s="2">
        <v>-8.0389800000000011E-2</v>
      </c>
      <c r="L194" s="2">
        <v>-9.3637499999999999E-2</v>
      </c>
      <c r="M194" s="2">
        <v>-0.1391106</v>
      </c>
      <c r="N194" s="2">
        <v>-0.29041349999999999</v>
      </c>
      <c r="O194" s="2">
        <v>-0.1065089</v>
      </c>
      <c r="P194" s="2">
        <v>-0.16111110000000001</v>
      </c>
      <c r="Q194" s="5">
        <v>7.46</v>
      </c>
      <c r="R194" s="5">
        <v>7.55</v>
      </c>
      <c r="S194" s="5">
        <v>8.9</v>
      </c>
      <c r="T194" s="5">
        <v>7.23</v>
      </c>
      <c r="U194" s="5">
        <v>8.0042000000000009</v>
      </c>
      <c r="V194" s="5">
        <v>7.9999000000000002</v>
      </c>
      <c r="W194" s="3">
        <v>62247</v>
      </c>
      <c r="X194" s="5">
        <v>7.46</v>
      </c>
      <c r="Y194" s="3">
        <v>186944000</v>
      </c>
      <c r="Z194" t="b">
        <v>0</v>
      </c>
      <c r="AA194" s="5">
        <v>13.920736840981936</v>
      </c>
      <c r="AB194" s="5">
        <v>0.92392941320820998</v>
      </c>
      <c r="AC194" s="5">
        <v>6.2828960403551974</v>
      </c>
      <c r="AD194" s="5">
        <v>8.7404354949218028</v>
      </c>
      <c r="AE194" t="b">
        <v>0</v>
      </c>
      <c r="AF194" t="b">
        <v>1</v>
      </c>
      <c r="AG194" s="3">
        <f>Y194*X194</f>
        <v>1394602240</v>
      </c>
      <c r="AH194" s="7" t="b">
        <f t="shared" si="14"/>
        <v>1</v>
      </c>
      <c r="AI194" s="17">
        <f t="shared" si="15"/>
        <v>1.4799967814648762E-4</v>
      </c>
      <c r="AJ194" s="2">
        <f t="shared" si="16"/>
        <v>1.0540763794002943E-2</v>
      </c>
      <c r="AK194" s="2">
        <f t="shared" si="17"/>
        <v>0.16238778399775891</v>
      </c>
      <c r="AL194" s="5">
        <f t="shared" si="18"/>
        <v>1.0631598013604003E-5</v>
      </c>
      <c r="AM194" s="5">
        <f t="shared" si="19"/>
        <v>7.5719869676520819E-4</v>
      </c>
      <c r="AN194" s="5">
        <f t="shared" si="20"/>
        <v>0.17575778157542474</v>
      </c>
    </row>
    <row r="195" spans="1:40">
      <c r="A195" s="9" t="s">
        <v>410</v>
      </c>
      <c r="B195" s="9" t="s">
        <v>411</v>
      </c>
      <c r="C195" s="9" t="s">
        <v>871</v>
      </c>
      <c r="D195" s="9" t="s">
        <v>893</v>
      </c>
      <c r="E195" s="11">
        <v>0.22700000000000001</v>
      </c>
      <c r="F195" s="12">
        <v>88719</v>
      </c>
      <c r="G195" s="13">
        <v>-2.1882E-3</v>
      </c>
      <c r="H195" s="14">
        <v>-6.5359477000000001E-3</v>
      </c>
      <c r="I195" s="2">
        <v>-1.0846E-2</v>
      </c>
      <c r="J195" s="2">
        <v>-4.2016799999999993E-2</v>
      </c>
      <c r="K195" s="2">
        <v>-8.06452E-2</v>
      </c>
      <c r="L195" s="2">
        <v>-4.40252E-2</v>
      </c>
      <c r="M195" s="2">
        <v>-0.1162791</v>
      </c>
      <c r="N195" s="2">
        <v>-0.34199129999999994</v>
      </c>
      <c r="O195" s="2">
        <v>-0.36666670000000001</v>
      </c>
      <c r="P195" s="2">
        <v>-0.50163930000000001</v>
      </c>
      <c r="Q195" s="5">
        <v>4.54</v>
      </c>
      <c r="R195" s="5">
        <v>4.59</v>
      </c>
      <c r="S195" s="5">
        <v>5.33</v>
      </c>
      <c r="T195" s="5">
        <v>4.5</v>
      </c>
      <c r="U195" s="5">
        <v>4.6920000000000002</v>
      </c>
      <c r="V195" s="5">
        <v>4.8483499999999999</v>
      </c>
      <c r="W195" s="3">
        <v>88719</v>
      </c>
      <c r="X195" s="5">
        <v>4.57</v>
      </c>
      <c r="Y195" s="3">
        <v>118000000</v>
      </c>
      <c r="Z195" t="b">
        <v>0</v>
      </c>
      <c r="AA195" s="5">
        <v>-7.6642024174428167</v>
      </c>
      <c r="AB195" s="5">
        <v>0.69125228240081693</v>
      </c>
      <c r="AC195" s="5">
        <v>12.211889075613239</v>
      </c>
      <c r="AD195" s="5">
        <v>14.938478305766454</v>
      </c>
      <c r="AE195" t="b">
        <v>0</v>
      </c>
      <c r="AF195" t="b">
        <v>1</v>
      </c>
      <c r="AG195" s="3">
        <f>Y195*X195</f>
        <v>539260000</v>
      </c>
      <c r="AH195" s="7" t="b">
        <f t="shared" ref="AH195:AH258" si="21">AND(AF195=TRUE,AE195=FALSE,Z195=FALSE)</f>
        <v>1</v>
      </c>
      <c r="AI195" s="17">
        <f t="shared" ref="AI195:AI258" si="22">IF(AH195=TRUE,AG195/SUMIFS($AG$2:$AG$383,$AH$2:$AH$383,TRUE))</f>
        <v>5.7228006773655342E-5</v>
      </c>
      <c r="AJ195" s="2">
        <f t="shared" ref="AJ195:AJ258" si="23">IF(AH195=TRUE,AG195/SUMIFS($AG$2:$AG$383,$AH$2:$AH$383,TRUE,$C$2:$C$383,C195))</f>
        <v>4.0758663083418157E-3</v>
      </c>
      <c r="AK195" s="2">
        <f t="shared" ref="AK195:AK258" si="24">IF(AH195=TRUE,AG195/SUMIFS($AG$2:$AG$383,$AH$2:$AH$383,TRUE,$D$2:$D$383,D195))</f>
        <v>1</v>
      </c>
      <c r="AL195" s="5">
        <f t="shared" ref="AL195:AL258" si="25">IFERROR(AI195/AA195,0)</f>
        <v>-7.4669226693975587E-6</v>
      </c>
      <c r="AM195" s="5">
        <f t="shared" ref="AM195:AM258" si="26">IFERROR(AJ195/AA195,0)</f>
        <v>-5.3180567087654507E-4</v>
      </c>
      <c r="AN195" s="5">
        <f t="shared" ref="AN195:AN258" si="27">IFERROR(AK195/AB195,0)</f>
        <v>1.446649834597086</v>
      </c>
    </row>
    <row r="196" spans="1:40">
      <c r="A196" s="9" t="s">
        <v>412</v>
      </c>
      <c r="B196" s="9" t="s">
        <v>413</v>
      </c>
      <c r="C196" s="9" t="s">
        <v>871</v>
      </c>
      <c r="D196" s="9" t="s">
        <v>890</v>
      </c>
      <c r="E196" s="11">
        <v>0.79100000000000004</v>
      </c>
      <c r="F196" s="12">
        <v>90616</v>
      </c>
      <c r="G196" s="13">
        <v>0</v>
      </c>
      <c r="H196" s="14">
        <v>-2.5510203999999999E-3</v>
      </c>
      <c r="I196" s="2">
        <v>-1.26263E-2</v>
      </c>
      <c r="J196" s="2">
        <v>-3.9312E-2</v>
      </c>
      <c r="K196" s="2">
        <v>-9.9078299999999994E-2</v>
      </c>
      <c r="L196" s="2">
        <v>-3.2178200000000004E-2</v>
      </c>
      <c r="M196" s="2">
        <v>-0.22879679999999999</v>
      </c>
      <c r="N196" s="2">
        <v>-0.4398281</v>
      </c>
      <c r="O196" s="2">
        <v>-0.51186019999999999</v>
      </c>
      <c r="P196" s="2">
        <v>-0.51186019999999999</v>
      </c>
      <c r="Q196" s="5">
        <v>3.88</v>
      </c>
      <c r="R196" s="5">
        <v>3.92</v>
      </c>
      <c r="S196" s="5">
        <v>5.0999999999999996</v>
      </c>
      <c r="T196" s="5">
        <v>3.62</v>
      </c>
      <c r="U196" s="5">
        <v>3.9851999999999999</v>
      </c>
      <c r="V196" s="5">
        <v>4.2032999999999996</v>
      </c>
      <c r="W196" s="3">
        <v>90616</v>
      </c>
      <c r="X196" s="5">
        <v>3.91</v>
      </c>
      <c r="Y196" s="3">
        <v>73276800</v>
      </c>
      <c r="Z196" t="b">
        <v>0</v>
      </c>
      <c r="AA196" s="5">
        <v>-12.464381804923434</v>
      </c>
      <c r="AB196" s="5">
        <v>0.56315411968154605</v>
      </c>
      <c r="AC196" s="5">
        <v>4.4355179745256139</v>
      </c>
      <c r="AD196" s="5">
        <v>18.813369723987201</v>
      </c>
      <c r="AE196" t="b">
        <v>0</v>
      </c>
      <c r="AF196" t="b">
        <v>1</v>
      </c>
      <c r="AG196" s="3">
        <f>Y196*X196</f>
        <v>286512288</v>
      </c>
      <c r="AH196" s="7" t="b">
        <f t="shared" si="21"/>
        <v>1</v>
      </c>
      <c r="AI196" s="17">
        <f t="shared" si="22"/>
        <v>3.0405606123946689E-5</v>
      </c>
      <c r="AJ196" s="2">
        <f t="shared" si="23"/>
        <v>2.1655338456127416E-3</v>
      </c>
      <c r="AK196" s="2">
        <f t="shared" si="24"/>
        <v>3.3361552277764654E-2</v>
      </c>
      <c r="AL196" s="5">
        <f t="shared" si="25"/>
        <v>-2.4393994503551285E-6</v>
      </c>
      <c r="AM196" s="5">
        <f t="shared" si="26"/>
        <v>-1.7373776569948741E-4</v>
      </c>
      <c r="AN196" s="5">
        <f t="shared" si="27"/>
        <v>5.9240536669837446E-2</v>
      </c>
    </row>
    <row r="197" spans="1:40">
      <c r="A197" s="9" t="s">
        <v>414</v>
      </c>
      <c r="B197" s="9" t="s">
        <v>415</v>
      </c>
      <c r="C197" s="9" t="s">
        <v>871</v>
      </c>
      <c r="D197" s="9" t="s">
        <v>890</v>
      </c>
      <c r="E197" s="11">
        <v>0.30199999999999999</v>
      </c>
      <c r="F197" s="12">
        <v>56093</v>
      </c>
      <c r="G197" s="13">
        <v>6.4378000000000005E-3</v>
      </c>
      <c r="H197" s="14">
        <v>-2.1276595999999998E-3</v>
      </c>
      <c r="I197" s="2">
        <v>-2.1276595999999998E-3</v>
      </c>
      <c r="J197" s="2">
        <v>-4.08998E-2</v>
      </c>
      <c r="K197" s="2">
        <v>-3.8934400000000001E-2</v>
      </c>
      <c r="L197" s="2">
        <v>-4.18795E-2</v>
      </c>
      <c r="M197" s="2">
        <v>-2.5960500000000001E-2</v>
      </c>
      <c r="N197" s="2">
        <v>-6.3872299999999993E-2</v>
      </c>
      <c r="O197" s="2">
        <v>7.8160900000000005E-2</v>
      </c>
      <c r="P197" s="2">
        <v>4.2222200000000001E-2</v>
      </c>
      <c r="Q197" s="5">
        <v>9.26</v>
      </c>
      <c r="R197" s="5">
        <v>9.4</v>
      </c>
      <c r="S197" s="5">
        <v>10.06</v>
      </c>
      <c r="T197" s="5">
        <v>8.91</v>
      </c>
      <c r="U197" s="5">
        <v>9.5104000000000006</v>
      </c>
      <c r="V197" s="5">
        <v>9.5604999999999993</v>
      </c>
      <c r="W197" s="3">
        <v>56093</v>
      </c>
      <c r="X197" s="5">
        <v>9.32</v>
      </c>
      <c r="Y197" s="3">
        <v>162881000</v>
      </c>
      <c r="Z197" t="b">
        <v>0</v>
      </c>
      <c r="AA197" s="5">
        <v>12.282202782816899</v>
      </c>
      <c r="AB197" s="5">
        <v>1.1010005764939748</v>
      </c>
      <c r="AC197" s="5">
        <v>6.3390700789512708</v>
      </c>
      <c r="AD197" s="5">
        <v>13.583140752176185</v>
      </c>
      <c r="AE197" t="b">
        <v>1</v>
      </c>
      <c r="AF197" t="b">
        <v>1</v>
      </c>
      <c r="AG197" s="3">
        <f>Y197*X197</f>
        <v>1518050920</v>
      </c>
      <c r="AH197" s="7" t="b">
        <f t="shared" si="21"/>
        <v>0</v>
      </c>
      <c r="AI197" s="17" t="b">
        <f t="shared" si="22"/>
        <v>0</v>
      </c>
      <c r="AJ197" s="2" t="b">
        <f t="shared" si="23"/>
        <v>0</v>
      </c>
      <c r="AK197" s="2" t="b">
        <f t="shared" si="24"/>
        <v>0</v>
      </c>
      <c r="AL197" s="5">
        <f t="shared" si="25"/>
        <v>0</v>
      </c>
      <c r="AM197" s="5">
        <f t="shared" si="26"/>
        <v>0</v>
      </c>
      <c r="AN197" s="5">
        <f t="shared" si="27"/>
        <v>0</v>
      </c>
    </row>
    <row r="198" spans="1:40">
      <c r="A198" s="9" t="s">
        <v>416</v>
      </c>
      <c r="B198" s="9" t="s">
        <v>417</v>
      </c>
      <c r="C198" s="9" t="s">
        <v>871</v>
      </c>
      <c r="D198" s="9" t="s">
        <v>890</v>
      </c>
      <c r="E198" s="11">
        <v>0.16300000000000001</v>
      </c>
      <c r="F198" s="12">
        <v>142657</v>
      </c>
      <c r="G198" s="13">
        <v>1.7574999999999999E-3</v>
      </c>
      <c r="H198" s="14">
        <v>5.2910053000000002E-3</v>
      </c>
      <c r="I198" s="2">
        <v>-3.4965034999999999E-3</v>
      </c>
      <c r="J198" s="2">
        <v>0</v>
      </c>
      <c r="K198" s="2">
        <v>-6.25E-2</v>
      </c>
      <c r="L198" s="2">
        <v>-8.6956522000000008E-3</v>
      </c>
      <c r="M198" s="2">
        <v>-0.1190108</v>
      </c>
      <c r="N198" s="2">
        <v>-0.35447339999999999</v>
      </c>
      <c r="O198" s="2">
        <v>-0.47513810000000001</v>
      </c>
      <c r="P198" s="2">
        <v>-0.46428570000000002</v>
      </c>
      <c r="Q198" s="5">
        <v>5.67</v>
      </c>
      <c r="R198" s="5">
        <v>5.7</v>
      </c>
      <c r="S198" s="5">
        <v>6.6</v>
      </c>
      <c r="T198" s="5">
        <v>5.54</v>
      </c>
      <c r="U198" s="5">
        <v>5.8230000000000004</v>
      </c>
      <c r="V198" s="5">
        <v>5.9813999999999998</v>
      </c>
      <c r="W198" s="3">
        <v>142657</v>
      </c>
      <c r="X198" s="5">
        <v>5.69</v>
      </c>
      <c r="Y198" s="3">
        <v>141009000</v>
      </c>
      <c r="Z198" t="b">
        <v>0</v>
      </c>
      <c r="AA198" s="5">
        <v>12.270633489985665</v>
      </c>
      <c r="AB198" s="5">
        <v>0.75572349297423358</v>
      </c>
      <c r="AC198" s="5">
        <v>6.2671202731457276</v>
      </c>
      <c r="AD198" s="5">
        <v>5.9504636308732337</v>
      </c>
      <c r="AE198" t="b">
        <v>0</v>
      </c>
      <c r="AF198" t="b">
        <v>1</v>
      </c>
      <c r="AG198" s="3">
        <f>Y198*X198</f>
        <v>802341210</v>
      </c>
      <c r="AH198" s="7" t="b">
        <f t="shared" si="21"/>
        <v>1</v>
      </c>
      <c r="AI198" s="17">
        <f t="shared" si="22"/>
        <v>8.5147031488823244E-5</v>
      </c>
      <c r="AJ198" s="2">
        <f t="shared" si="23"/>
        <v>6.064302016899465E-3</v>
      </c>
      <c r="AK198" s="2">
        <f t="shared" si="24"/>
        <v>9.3424782611836704E-2</v>
      </c>
      <c r="AL198" s="5">
        <f t="shared" si="25"/>
        <v>6.9390901095948812E-6</v>
      </c>
      <c r="AM198" s="5">
        <f t="shared" si="26"/>
        <v>4.9421262739602451E-4</v>
      </c>
      <c r="AN198" s="5">
        <f t="shared" si="27"/>
        <v>0.12362296988300987</v>
      </c>
    </row>
    <row r="199" spans="1:40">
      <c r="A199" s="9" t="s">
        <v>418</v>
      </c>
      <c r="B199" s="9" t="s">
        <v>419</v>
      </c>
      <c r="C199" s="9" t="s">
        <v>871</v>
      </c>
      <c r="D199" s="9" t="s">
        <v>891</v>
      </c>
      <c r="E199" s="11">
        <v>0.14000000000000001</v>
      </c>
      <c r="F199" s="12">
        <v>280184</v>
      </c>
      <c r="G199" s="13">
        <v>-6.0533000000000002E-3</v>
      </c>
      <c r="H199" s="14">
        <v>-8.4541063E-3</v>
      </c>
      <c r="I199" s="2">
        <v>-1.3221200000000001E-2</v>
      </c>
      <c r="J199" s="2">
        <v>-6.0532687999999999E-3</v>
      </c>
      <c r="K199" s="2">
        <v>-4.0887900000000005E-2</v>
      </c>
      <c r="L199" s="2">
        <v>-2.9550799999999999E-2</v>
      </c>
      <c r="M199" s="2">
        <v>-5.7405299999999999E-2</v>
      </c>
      <c r="N199" s="2">
        <v>-0.13760500000000001</v>
      </c>
      <c r="O199" s="2">
        <v>-0.13760500000000001</v>
      </c>
      <c r="P199" s="2">
        <v>-0.13760500000000001</v>
      </c>
      <c r="Q199" s="5">
        <v>8.18</v>
      </c>
      <c r="R199" s="5">
        <v>8.27</v>
      </c>
      <c r="S199" s="5">
        <v>8.8000000000000007</v>
      </c>
      <c r="T199" s="5">
        <v>7.92</v>
      </c>
      <c r="U199" s="5">
        <v>8.2316000000000003</v>
      </c>
      <c r="V199" s="5">
        <v>8.37195</v>
      </c>
      <c r="W199" s="3">
        <v>280184</v>
      </c>
      <c r="X199" s="5">
        <v>8.26</v>
      </c>
      <c r="Y199" s="3">
        <v>102002100</v>
      </c>
      <c r="Z199" t="b">
        <v>0</v>
      </c>
      <c r="AA199" s="5">
        <v>17.144144335402018</v>
      </c>
      <c r="AB199" s="5">
        <v>0.8056207875375303</v>
      </c>
      <c r="AC199" s="5">
        <v>11.087873554291118</v>
      </c>
      <c r="AD199" s="5">
        <v>13.426947323028029</v>
      </c>
      <c r="AE199" t="b">
        <v>0</v>
      </c>
      <c r="AF199" t="b">
        <v>1</v>
      </c>
      <c r="AG199" s="3">
        <f>Y199*X199</f>
        <v>842537346</v>
      </c>
      <c r="AH199" s="7" t="b">
        <f t="shared" si="21"/>
        <v>1</v>
      </c>
      <c r="AI199" s="17">
        <f t="shared" si="22"/>
        <v>8.9412774809823821E-5</v>
      </c>
      <c r="AJ199" s="2">
        <f t="shared" si="23"/>
        <v>6.3681147907894732E-3</v>
      </c>
      <c r="AK199" s="2">
        <f t="shared" si="24"/>
        <v>0.67846030618570241</v>
      </c>
      <c r="AL199" s="5">
        <f t="shared" si="25"/>
        <v>5.2153535959907765E-6</v>
      </c>
      <c r="AM199" s="5">
        <f t="shared" si="26"/>
        <v>3.7144547235522007E-4</v>
      </c>
      <c r="AN199" s="5">
        <f t="shared" si="27"/>
        <v>0.84215839099620549</v>
      </c>
    </row>
    <row r="200" spans="1:40">
      <c r="A200" s="9" t="s">
        <v>420</v>
      </c>
      <c r="B200" s="9" t="s">
        <v>421</v>
      </c>
      <c r="C200" s="9" t="s">
        <v>871</v>
      </c>
      <c r="D200" s="9" t="s">
        <v>890</v>
      </c>
      <c r="E200" s="11">
        <v>1.458</v>
      </c>
      <c r="F200" s="12">
        <v>26603</v>
      </c>
      <c r="G200" s="13">
        <v>-1.5847999999999999E-3</v>
      </c>
      <c r="H200" s="14">
        <v>-3.1645570000000001E-3</v>
      </c>
      <c r="I200" s="2">
        <v>-9.4827599999999998E-2</v>
      </c>
      <c r="J200" s="2">
        <v>-0.2622951</v>
      </c>
      <c r="K200" s="2">
        <v>-0.37125750000000002</v>
      </c>
      <c r="L200" s="2">
        <v>-0.2446043</v>
      </c>
      <c r="M200" s="2">
        <v>-0.33684209999999998</v>
      </c>
      <c r="N200" s="2">
        <v>-0.33684209999999998</v>
      </c>
      <c r="O200" s="2">
        <v>-0.33684209999999998</v>
      </c>
      <c r="P200" s="2">
        <v>-0.33684209999999998</v>
      </c>
      <c r="Q200" s="5">
        <v>6.3</v>
      </c>
      <c r="R200" s="5">
        <v>6.4</v>
      </c>
      <c r="S200" s="5">
        <v>11.8</v>
      </c>
      <c r="T200" s="5">
        <v>6.29</v>
      </c>
      <c r="U200" s="5">
        <v>7.4858000000000002</v>
      </c>
      <c r="V200" s="5">
        <v>8.7528199999999998</v>
      </c>
      <c r="W200" s="3">
        <v>26603</v>
      </c>
      <c r="X200" s="5">
        <v>6.31</v>
      </c>
      <c r="Y200" s="3">
        <v>60500002</v>
      </c>
      <c r="Z200" t="b">
        <v>0</v>
      </c>
      <c r="AA200" s="5" t="s">
        <v>837</v>
      </c>
      <c r="AB200" s="5" t="s">
        <v>837</v>
      </c>
      <c r="AC200" s="5" t="s">
        <v>837</v>
      </c>
      <c r="AD200" s="5" t="s">
        <v>837</v>
      </c>
      <c r="AE200" t="b">
        <v>1</v>
      </c>
      <c r="AF200" t="b">
        <v>1</v>
      </c>
      <c r="AG200" s="3">
        <f>Y200*X200</f>
        <v>381755012.62</v>
      </c>
      <c r="AH200" s="7" t="b">
        <f t="shared" si="21"/>
        <v>0</v>
      </c>
      <c r="AI200" s="17" t="b">
        <f t="shared" si="22"/>
        <v>0</v>
      </c>
      <c r="AJ200" s="2" t="b">
        <f t="shared" si="23"/>
        <v>0</v>
      </c>
      <c r="AK200" s="2" t="b">
        <f t="shared" si="24"/>
        <v>0</v>
      </c>
      <c r="AL200" s="5">
        <f t="shared" si="25"/>
        <v>0</v>
      </c>
      <c r="AM200" s="5">
        <f t="shared" si="26"/>
        <v>0</v>
      </c>
      <c r="AN200" s="5">
        <f t="shared" si="27"/>
        <v>0</v>
      </c>
    </row>
    <row r="201" spans="1:40">
      <c r="A201" s="9" t="s">
        <v>422</v>
      </c>
      <c r="B201" s="9" t="s">
        <v>423</v>
      </c>
      <c r="C201" s="9" t="s">
        <v>813</v>
      </c>
      <c r="D201" s="9" t="s">
        <v>894</v>
      </c>
      <c r="E201" s="11">
        <v>0.46899999999999997</v>
      </c>
      <c r="F201" s="12">
        <v>47485</v>
      </c>
      <c r="G201" s="13">
        <v>1.6555999999999999E-3</v>
      </c>
      <c r="H201" s="14">
        <v>-4.9342105000000002E-3</v>
      </c>
      <c r="I201" s="2">
        <v>-1.9448900000000002E-2</v>
      </c>
      <c r="J201" s="2">
        <v>-6.9230799999999995E-2</v>
      </c>
      <c r="K201" s="2">
        <v>-3.5087699999999999E-2</v>
      </c>
      <c r="L201" s="2">
        <v>-6.3467499999999996E-2</v>
      </c>
      <c r="M201" s="2">
        <v>-0.10898380000000001</v>
      </c>
      <c r="N201" s="2">
        <v>-0.2899061</v>
      </c>
      <c r="O201" s="2">
        <v>-0.49583329999999998</v>
      </c>
      <c r="P201" s="2">
        <v>-0.49583329999999998</v>
      </c>
      <c r="Q201" s="5">
        <v>6.05</v>
      </c>
      <c r="R201" s="5">
        <v>6.05</v>
      </c>
      <c r="S201" s="5">
        <v>7.1</v>
      </c>
      <c r="T201" s="5">
        <v>6</v>
      </c>
      <c r="U201" s="5">
        <v>6.3268000000000004</v>
      </c>
      <c r="V201" s="5">
        <v>6.4465000000000003</v>
      </c>
      <c r="W201" s="3">
        <v>47670</v>
      </c>
      <c r="X201" s="5">
        <v>6.04</v>
      </c>
      <c r="Y201" s="3">
        <v>15856099</v>
      </c>
      <c r="Z201" t="b">
        <v>1</v>
      </c>
      <c r="AA201" s="5">
        <v>0</v>
      </c>
      <c r="AB201" s="5">
        <v>0</v>
      </c>
      <c r="AC201" s="5">
        <v>0</v>
      </c>
      <c r="AD201" s="5">
        <v>0</v>
      </c>
      <c r="AE201" t="b">
        <v>1</v>
      </c>
      <c r="AF201" t="b">
        <v>1</v>
      </c>
      <c r="AG201" s="3">
        <f>Y201*X201</f>
        <v>95770837.959999993</v>
      </c>
      <c r="AH201" s="7" t="b">
        <f t="shared" si="21"/>
        <v>0</v>
      </c>
      <c r="AI201" s="17" t="b">
        <f t="shared" si="22"/>
        <v>0</v>
      </c>
      <c r="AJ201" s="2" t="b">
        <f t="shared" si="23"/>
        <v>0</v>
      </c>
      <c r="AK201" s="2" t="b">
        <f t="shared" si="24"/>
        <v>0</v>
      </c>
      <c r="AL201" s="5">
        <f t="shared" si="25"/>
        <v>0</v>
      </c>
      <c r="AM201" s="5">
        <f t="shared" si="26"/>
        <v>0</v>
      </c>
      <c r="AN201" s="5">
        <f t="shared" si="27"/>
        <v>0</v>
      </c>
    </row>
    <row r="202" spans="1:40">
      <c r="A202" s="9" t="s">
        <v>424</v>
      </c>
      <c r="B202" s="9" t="s">
        <v>425</v>
      </c>
      <c r="C202" s="9" t="s">
        <v>813</v>
      </c>
      <c r="D202" s="9" t="s">
        <v>849</v>
      </c>
      <c r="E202" s="11">
        <v>0.93100000000000005</v>
      </c>
      <c r="F202" s="12">
        <v>63109</v>
      </c>
      <c r="G202" s="13">
        <v>-1.1834300000000001E-2</v>
      </c>
      <c r="H202" s="14">
        <v>-1.3002400000000001E-2</v>
      </c>
      <c r="I202" s="2">
        <v>-3.1322500000000003E-2</v>
      </c>
      <c r="J202" s="2">
        <v>-8.3135391999999992E-3</v>
      </c>
      <c r="K202" s="2">
        <v>-1.1961722E-3</v>
      </c>
      <c r="L202" s="2">
        <v>-5.9523809999999996E-3</v>
      </c>
      <c r="M202" s="2">
        <v>-7.3251899999999995E-2</v>
      </c>
      <c r="N202" s="2">
        <v>-7.8366400000000003E-2</v>
      </c>
      <c r="O202" s="2">
        <v>-7.8366400000000003E-2</v>
      </c>
      <c r="P202" s="2">
        <v>-7.8366400000000003E-2</v>
      </c>
      <c r="Q202" s="5">
        <v>8.35</v>
      </c>
      <c r="R202" s="5">
        <v>9.06</v>
      </c>
      <c r="S202" s="5">
        <v>9.44</v>
      </c>
      <c r="T202" s="5">
        <v>7.9</v>
      </c>
      <c r="U202" s="5">
        <v>8.5573999999999995</v>
      </c>
      <c r="V202" s="5">
        <v>8.5315999999999992</v>
      </c>
      <c r="W202" s="3">
        <v>63109</v>
      </c>
      <c r="X202" s="5">
        <v>8.4499999999999993</v>
      </c>
      <c r="Y202" s="3">
        <v>70524300</v>
      </c>
      <c r="Z202" t="b">
        <v>0</v>
      </c>
      <c r="AA202" s="5">
        <v>5.4274856971537924</v>
      </c>
      <c r="AB202" s="5">
        <v>0.68801167026539234</v>
      </c>
      <c r="AC202" s="5">
        <v>9.5160655117703872</v>
      </c>
      <c r="AD202" s="5">
        <v>1.564385801162308</v>
      </c>
      <c r="AE202" t="b">
        <v>1</v>
      </c>
      <c r="AF202" t="b">
        <v>1</v>
      </c>
      <c r="AG202" s="3">
        <f>Y202*X202</f>
        <v>595930335</v>
      </c>
      <c r="AH202" s="7" t="b">
        <f t="shared" si="21"/>
        <v>0</v>
      </c>
      <c r="AI202" s="17" t="b">
        <f t="shared" si="22"/>
        <v>0</v>
      </c>
      <c r="AJ202" s="2" t="b">
        <f t="shared" si="23"/>
        <v>0</v>
      </c>
      <c r="AK202" s="2" t="b">
        <f t="shared" si="24"/>
        <v>0</v>
      </c>
      <c r="AL202" s="5">
        <f t="shared" si="25"/>
        <v>0</v>
      </c>
      <c r="AM202" s="5">
        <f t="shared" si="26"/>
        <v>0</v>
      </c>
      <c r="AN202" s="5">
        <f t="shared" si="27"/>
        <v>0</v>
      </c>
    </row>
    <row r="203" spans="1:40">
      <c r="A203" s="9" t="s">
        <v>426</v>
      </c>
      <c r="B203" s="9" t="s">
        <v>427</v>
      </c>
      <c r="C203" s="9" t="s">
        <v>843</v>
      </c>
      <c r="D203" s="9" t="s">
        <v>895</v>
      </c>
      <c r="E203" s="11">
        <v>0.187</v>
      </c>
      <c r="F203" s="12">
        <v>957438</v>
      </c>
      <c r="G203" s="13">
        <v>-3.7831000000000002E-3</v>
      </c>
      <c r="H203" s="14">
        <v>-3.7831021E-3</v>
      </c>
      <c r="I203" s="2">
        <v>-7.8179700000000005E-2</v>
      </c>
      <c r="J203" s="2">
        <v>-6.398100000000001E-2</v>
      </c>
      <c r="K203" s="2">
        <v>-5.7279200000000002E-2</v>
      </c>
      <c r="L203" s="2">
        <v>-7.0588200000000004E-2</v>
      </c>
      <c r="M203" s="2">
        <v>-0.204431</v>
      </c>
      <c r="N203" s="2">
        <v>-0.38759690000000002</v>
      </c>
      <c r="O203" s="2">
        <v>6.7567600000000005E-2</v>
      </c>
      <c r="P203" s="2">
        <v>-9.6626600000000007E-2</v>
      </c>
      <c r="Q203" s="5">
        <v>15.72</v>
      </c>
      <c r="R203" s="5">
        <v>15.88</v>
      </c>
      <c r="S203" s="5">
        <v>20.64</v>
      </c>
      <c r="T203" s="5">
        <v>15.7</v>
      </c>
      <c r="U203" s="5">
        <v>16.752400000000002</v>
      </c>
      <c r="V203" s="5">
        <v>16.740500000000001</v>
      </c>
      <c r="W203" s="3">
        <v>967408</v>
      </c>
      <c r="X203" s="5">
        <v>15.86</v>
      </c>
      <c r="Y203" s="3">
        <v>4166590000</v>
      </c>
      <c r="Z203" t="b">
        <v>0</v>
      </c>
      <c r="AA203" s="5">
        <v>9.5865295829599884</v>
      </c>
      <c r="AB203" s="5">
        <v>0.26188369909062081</v>
      </c>
      <c r="AC203" s="5">
        <v>0.74247897720439704</v>
      </c>
      <c r="AD203" s="5">
        <v>-3.6643720410579008</v>
      </c>
      <c r="AE203" t="b">
        <v>0</v>
      </c>
      <c r="AF203" t="b">
        <v>1</v>
      </c>
      <c r="AG203" s="3">
        <f>Y203*X203</f>
        <v>66082117400</v>
      </c>
      <c r="AH203" s="7" t="b">
        <f t="shared" si="21"/>
        <v>1</v>
      </c>
      <c r="AI203" s="17">
        <f t="shared" si="22"/>
        <v>7.0128469795361931E-3</v>
      </c>
      <c r="AJ203" s="2">
        <f t="shared" si="23"/>
        <v>0.19972039128404123</v>
      </c>
      <c r="AK203" s="2">
        <f t="shared" si="24"/>
        <v>1</v>
      </c>
      <c r="AL203" s="5">
        <f t="shared" si="25"/>
        <v>7.3153135541369381E-4</v>
      </c>
      <c r="AM203" s="5">
        <f t="shared" si="26"/>
        <v>2.0833440251312979E-2</v>
      </c>
      <c r="AN203" s="5">
        <f t="shared" si="27"/>
        <v>3.8184889073755044</v>
      </c>
    </row>
    <row r="204" spans="1:40">
      <c r="A204" s="9" t="s">
        <v>428</v>
      </c>
      <c r="B204" s="9" t="s">
        <v>429</v>
      </c>
      <c r="C204" s="9" t="s">
        <v>839</v>
      </c>
      <c r="D204" s="9" t="s">
        <v>840</v>
      </c>
      <c r="E204" s="11">
        <v>1.3580000000000001</v>
      </c>
      <c r="F204" s="12">
        <v>61135</v>
      </c>
      <c r="G204" s="13">
        <v>4.2017000000000001E-3</v>
      </c>
      <c r="H204" s="14">
        <v>-4.5908200000000003E-2</v>
      </c>
      <c r="I204" s="2">
        <v>-0.14642860000000002</v>
      </c>
      <c r="J204" s="2">
        <v>-0.1031895</v>
      </c>
      <c r="K204" s="2">
        <v>-0.2855007</v>
      </c>
      <c r="L204" s="2">
        <v>-9.6408300000000002E-2</v>
      </c>
      <c r="M204" s="2">
        <v>-0.1197053</v>
      </c>
      <c r="N204" s="2">
        <v>-0.43095240000000001</v>
      </c>
      <c r="O204" s="2">
        <v>1.0140449</v>
      </c>
      <c r="P204" s="2">
        <v>-0.28082070000000003</v>
      </c>
      <c r="Q204" s="5">
        <v>47</v>
      </c>
      <c r="R204" s="5">
        <v>48</v>
      </c>
      <c r="S204" s="5">
        <v>69.400000000000006</v>
      </c>
      <c r="T204" s="5">
        <v>43.95</v>
      </c>
      <c r="U204" s="5">
        <v>54.036999999999999</v>
      </c>
      <c r="V204" s="5">
        <v>55.102499999999999</v>
      </c>
      <c r="W204" s="3">
        <v>61684</v>
      </c>
      <c r="X204" s="5">
        <v>47.6</v>
      </c>
      <c r="Y204" s="3">
        <v>35357100</v>
      </c>
      <c r="Z204" t="b">
        <v>0</v>
      </c>
      <c r="AA204" s="5">
        <v>37.835484859350366</v>
      </c>
      <c r="AB204" s="5">
        <v>5.8357694058626199</v>
      </c>
      <c r="AC204" s="5">
        <v>1.739105136248509</v>
      </c>
      <c r="AD204" s="5">
        <v>33.967499542361999</v>
      </c>
      <c r="AE204" t="b">
        <v>0</v>
      </c>
      <c r="AF204" t="b">
        <v>1</v>
      </c>
      <c r="AG204" s="3">
        <f>Y204*X204</f>
        <v>1682997960</v>
      </c>
      <c r="AH204" s="7" t="b">
        <f t="shared" si="21"/>
        <v>1</v>
      </c>
      <c r="AI204" s="17">
        <f t="shared" si="22"/>
        <v>1.7860516013597916E-4</v>
      </c>
      <c r="AJ204" s="2">
        <f t="shared" si="23"/>
        <v>1.1762115024812093E-2</v>
      </c>
      <c r="AK204" s="2">
        <f t="shared" si="24"/>
        <v>2.0761028992127003E-2</v>
      </c>
      <c r="AL204" s="5">
        <f t="shared" si="25"/>
        <v>4.7205727850436171E-6</v>
      </c>
      <c r="AM204" s="5">
        <f t="shared" si="26"/>
        <v>3.1087522912780371E-4</v>
      </c>
      <c r="AN204" s="5">
        <f t="shared" si="27"/>
        <v>3.5575478652858442E-3</v>
      </c>
    </row>
    <row r="205" spans="1:40">
      <c r="A205" s="9" t="s">
        <v>430</v>
      </c>
      <c r="B205" s="9" t="s">
        <v>431</v>
      </c>
      <c r="C205" s="9" t="s">
        <v>817</v>
      </c>
      <c r="D205" s="9" t="s">
        <v>896</v>
      </c>
      <c r="E205" s="11">
        <v>0.56399999999999995</v>
      </c>
      <c r="F205" s="12">
        <v>288317</v>
      </c>
      <c r="G205" s="13">
        <v>-1.8095199999999999E-2</v>
      </c>
      <c r="H205" s="14">
        <v>-5.5860800000000002E-2</v>
      </c>
      <c r="I205" s="2">
        <v>-0.14011680000000001</v>
      </c>
      <c r="J205" s="2">
        <v>-0.1493399</v>
      </c>
      <c r="K205" s="2">
        <v>-0.27649119999999999</v>
      </c>
      <c r="L205" s="2">
        <v>-0.17188759999999997</v>
      </c>
      <c r="M205" s="2">
        <v>-0.41085709999999998</v>
      </c>
      <c r="N205" s="2">
        <v>-0.63568899999999995</v>
      </c>
      <c r="O205" s="2">
        <v>-0.4976856999999999</v>
      </c>
      <c r="P205" s="2">
        <v>-0.74453100000000005</v>
      </c>
      <c r="Q205" s="5">
        <v>20.62</v>
      </c>
      <c r="R205" s="5">
        <v>21.38</v>
      </c>
      <c r="S205" s="5">
        <v>35.6</v>
      </c>
      <c r="T205" s="5">
        <v>20.02</v>
      </c>
      <c r="U205" s="5">
        <v>24.4252</v>
      </c>
      <c r="V205" s="5">
        <v>25.721499999999999</v>
      </c>
      <c r="W205" s="3">
        <v>288947</v>
      </c>
      <c r="X205" s="5">
        <v>21</v>
      </c>
      <c r="Y205" s="3">
        <v>64680000</v>
      </c>
      <c r="Z205" t="b">
        <v>0</v>
      </c>
      <c r="AA205" s="5">
        <v>-26.154389243128101</v>
      </c>
      <c r="AB205" s="5">
        <v>1.365262867443104</v>
      </c>
      <c r="AC205" s="5">
        <v>1.1437031109513969</v>
      </c>
      <c r="AD205" s="5">
        <v>10.029860476438031</v>
      </c>
      <c r="AE205" t="b">
        <v>0</v>
      </c>
      <c r="AF205" t="b">
        <v>1</v>
      </c>
      <c r="AG205" s="3">
        <f>Y205*X205</f>
        <v>1358280000</v>
      </c>
      <c r="AH205" s="7" t="b">
        <f t="shared" si="21"/>
        <v>1</v>
      </c>
      <c r="AI205" s="17">
        <f t="shared" si="22"/>
        <v>1.4414504513689236E-4</v>
      </c>
      <c r="AJ205" s="2">
        <f t="shared" si="23"/>
        <v>1.2547875605470493E-2</v>
      </c>
      <c r="AK205" s="2">
        <f t="shared" si="24"/>
        <v>6.1521219274690397E-2</v>
      </c>
      <c r="AL205" s="5">
        <f t="shared" si="25"/>
        <v>-5.5113137529971399E-6</v>
      </c>
      <c r="AM205" s="5">
        <f t="shared" si="26"/>
        <v>-4.7976175198843028E-4</v>
      </c>
      <c r="AN205" s="5">
        <f t="shared" si="27"/>
        <v>4.5061812447817297E-2</v>
      </c>
    </row>
    <row r="206" spans="1:40">
      <c r="A206" s="9" t="s">
        <v>432</v>
      </c>
      <c r="B206" s="9" t="s">
        <v>433</v>
      </c>
      <c r="C206" s="9" t="s">
        <v>823</v>
      </c>
      <c r="D206" s="9" t="s">
        <v>874</v>
      </c>
      <c r="E206" s="11">
        <v>0.54500000000000004</v>
      </c>
      <c r="F206" s="12">
        <v>169767</v>
      </c>
      <c r="G206" s="13">
        <v>-3.3333E-3</v>
      </c>
      <c r="H206" s="14">
        <v>-1.9672100000000001E-2</v>
      </c>
      <c r="I206" s="2">
        <v>-0.12445100000000001</v>
      </c>
      <c r="J206" s="2">
        <v>0</v>
      </c>
      <c r="K206" s="2">
        <v>5.4673699999999999E-2</v>
      </c>
      <c r="L206" s="2">
        <v>-3.5483899999999999E-2</v>
      </c>
      <c r="M206" s="2">
        <v>-0.1218796</v>
      </c>
      <c r="N206" s="2">
        <v>0.4070588</v>
      </c>
      <c r="O206" s="2">
        <v>0.66342140000000005</v>
      </c>
      <c r="P206" s="2">
        <v>-0.33344479999999999</v>
      </c>
      <c r="Q206" s="5">
        <v>118.6</v>
      </c>
      <c r="R206" s="5">
        <v>121.2</v>
      </c>
      <c r="S206" s="5">
        <v>140</v>
      </c>
      <c r="T206" s="5">
        <v>103</v>
      </c>
      <c r="U206" s="5">
        <v>131.32</v>
      </c>
      <c r="V206" s="5">
        <v>122.157</v>
      </c>
      <c r="W206" s="3">
        <v>171176</v>
      </c>
      <c r="X206" s="5">
        <v>120</v>
      </c>
      <c r="Y206" s="3">
        <v>82000000</v>
      </c>
      <c r="Z206" t="b">
        <v>0</v>
      </c>
      <c r="AA206" s="5">
        <v>30.246422397459121</v>
      </c>
      <c r="AB206" s="5">
        <v>7.2184720359887056</v>
      </c>
      <c r="AC206" s="5">
        <v>4.3511035289116462</v>
      </c>
      <c r="AD206" s="5">
        <v>54.377472174890791</v>
      </c>
      <c r="AE206" t="b">
        <v>0</v>
      </c>
      <c r="AF206" t="b">
        <v>1</v>
      </c>
      <c r="AG206" s="3">
        <f>Y206*X206</f>
        <v>9840000000</v>
      </c>
      <c r="AH206" s="7" t="b">
        <f t="shared" si="21"/>
        <v>1</v>
      </c>
      <c r="AI206" s="17">
        <f t="shared" si="22"/>
        <v>1.0442524694076487E-3</v>
      </c>
      <c r="AJ206" s="2">
        <f t="shared" si="23"/>
        <v>4.4802959443285564E-2</v>
      </c>
      <c r="AK206" s="2">
        <f t="shared" si="24"/>
        <v>0.50501940013549296</v>
      </c>
      <c r="AL206" s="5">
        <f t="shared" si="25"/>
        <v>3.4524825967363735E-5</v>
      </c>
      <c r="AM206" s="5">
        <f t="shared" si="26"/>
        <v>1.4812647543746952E-3</v>
      </c>
      <c r="AN206" s="5">
        <f t="shared" si="27"/>
        <v>6.9962091370257842E-2</v>
      </c>
    </row>
    <row r="207" spans="1:40">
      <c r="A207" s="9" t="s">
        <v>434</v>
      </c>
      <c r="B207" s="9" t="s">
        <v>435</v>
      </c>
      <c r="C207" s="9" t="s">
        <v>839</v>
      </c>
      <c r="D207" s="9" t="s">
        <v>840</v>
      </c>
      <c r="E207" s="11">
        <v>0.64600000000000002</v>
      </c>
      <c r="F207" s="12">
        <v>1878487</v>
      </c>
      <c r="G207" s="13">
        <v>-2.447E-3</v>
      </c>
      <c r="H207" s="14">
        <v>1.4937799999999999E-2</v>
      </c>
      <c r="I207" s="2">
        <v>-3.8899799999999998E-2</v>
      </c>
      <c r="J207" s="2">
        <v>-5.1938000000000005E-2</v>
      </c>
      <c r="K207" s="2">
        <v>-0.15216640000000001</v>
      </c>
      <c r="L207" s="2">
        <v>-2.4469820999999999E-3</v>
      </c>
      <c r="M207" s="2">
        <v>-0.24037269999999999</v>
      </c>
      <c r="N207" s="2">
        <v>0.69273359999999995</v>
      </c>
      <c r="O207" s="2">
        <v>1.9541063000000001</v>
      </c>
      <c r="P207" s="2">
        <v>0.87864819999999999</v>
      </c>
      <c r="Q207" s="5">
        <v>24.36</v>
      </c>
      <c r="R207" s="5">
        <v>24.7</v>
      </c>
      <c r="S207" s="5">
        <v>35.6</v>
      </c>
      <c r="T207" s="5">
        <v>23.4</v>
      </c>
      <c r="U207" s="5">
        <v>25.59</v>
      </c>
      <c r="V207" s="5">
        <v>27.00985</v>
      </c>
      <c r="W207" s="3">
        <v>1878487</v>
      </c>
      <c r="X207" s="5">
        <v>24.52</v>
      </c>
      <c r="Y207" s="3">
        <v>301640000</v>
      </c>
      <c r="Z207" t="b">
        <v>0</v>
      </c>
      <c r="AA207" s="5">
        <v>9.4213663767359517</v>
      </c>
      <c r="AB207" s="5">
        <v>1.6984432413216752</v>
      </c>
      <c r="AC207" s="5">
        <v>2.2910563796061751</v>
      </c>
      <c r="AD207" s="5">
        <v>19.741868238371147</v>
      </c>
      <c r="AE207" t="b">
        <v>0</v>
      </c>
      <c r="AF207" t="b">
        <v>1</v>
      </c>
      <c r="AG207" s="3">
        <f>Y207*X207</f>
        <v>7396212800</v>
      </c>
      <c r="AH207" s="7" t="b">
        <f t="shared" si="21"/>
        <v>1</v>
      </c>
      <c r="AI207" s="17">
        <f t="shared" si="22"/>
        <v>7.8490990657159132E-4</v>
      </c>
      <c r="AJ207" s="2">
        <f t="shared" si="23"/>
        <v>5.1690559209939584E-2</v>
      </c>
      <c r="AK207" s="2">
        <f t="shared" si="24"/>
        <v>9.1237774508497224E-2</v>
      </c>
      <c r="AL207" s="5">
        <f t="shared" si="25"/>
        <v>8.3311684864496768E-5</v>
      </c>
      <c r="AM207" s="5">
        <f t="shared" si="26"/>
        <v>5.4865246868626575E-3</v>
      </c>
      <c r="AN207" s="5">
        <f t="shared" si="27"/>
        <v>5.3718471296985378E-2</v>
      </c>
    </row>
    <row r="208" spans="1:40">
      <c r="A208" s="9" t="s">
        <v>436</v>
      </c>
      <c r="B208" s="9" t="s">
        <v>437</v>
      </c>
      <c r="C208" s="9" t="s">
        <v>817</v>
      </c>
      <c r="D208" s="9" t="s">
        <v>896</v>
      </c>
      <c r="E208" s="11">
        <v>1.286</v>
      </c>
      <c r="F208" s="12">
        <v>320824</v>
      </c>
      <c r="G208" s="13">
        <v>0</v>
      </c>
      <c r="H208" s="14">
        <v>9.4876659999999996E-4</v>
      </c>
      <c r="I208" s="2">
        <v>-8.1010500000000013E-2</v>
      </c>
      <c r="J208" s="2">
        <v>-4.2649699999999999E-2</v>
      </c>
      <c r="K208" s="2">
        <v>-0.21561340000000001</v>
      </c>
      <c r="L208" s="2">
        <v>-2.9438800000000001E-2</v>
      </c>
      <c r="M208" s="2">
        <v>-0.28836420000000001</v>
      </c>
      <c r="N208" s="2">
        <v>-0.49143589999999998</v>
      </c>
      <c r="O208" s="2">
        <v>-0.1376521</v>
      </c>
      <c r="P208" s="2">
        <v>-0.52045450000000004</v>
      </c>
      <c r="Q208" s="5">
        <v>20.94</v>
      </c>
      <c r="R208" s="5">
        <v>21.2</v>
      </c>
      <c r="S208" s="5">
        <v>34.9</v>
      </c>
      <c r="T208" s="5">
        <v>19.899999999999999</v>
      </c>
      <c r="U208" s="5">
        <v>22.715599999999998</v>
      </c>
      <c r="V208" s="5">
        <v>24.9864</v>
      </c>
      <c r="W208" s="3">
        <v>320824</v>
      </c>
      <c r="X208" s="5">
        <v>21.1</v>
      </c>
      <c r="Y208" s="3">
        <v>15808500</v>
      </c>
      <c r="Z208" t="b">
        <v>0</v>
      </c>
      <c r="AA208" s="5">
        <v>-7.5614363218899836</v>
      </c>
      <c r="AB208" s="5">
        <v>2.4455580422544081</v>
      </c>
      <c r="AC208" s="5">
        <v>2.1387617558388521</v>
      </c>
      <c r="AD208" s="5">
        <v>38.038340614640383</v>
      </c>
      <c r="AE208" t="b">
        <v>0</v>
      </c>
      <c r="AF208" t="b">
        <v>1</v>
      </c>
      <c r="AG208" s="3">
        <f>Y208*X208</f>
        <v>333559350</v>
      </c>
      <c r="AH208" s="7" t="b">
        <f t="shared" si="21"/>
        <v>1</v>
      </c>
      <c r="AI208" s="17">
        <f t="shared" si="22"/>
        <v>3.5398391761332334E-5</v>
      </c>
      <c r="AJ208" s="2">
        <f t="shared" si="23"/>
        <v>3.0814421406790897E-3</v>
      </c>
      <c r="AK208" s="2">
        <f t="shared" si="24"/>
        <v>1.5108061601785494E-2</v>
      </c>
      <c r="AL208" s="5">
        <f t="shared" si="25"/>
        <v>-4.6814375277955783E-6</v>
      </c>
      <c r="AM208" s="5">
        <f t="shared" si="26"/>
        <v>-4.0752074202601792E-4</v>
      </c>
      <c r="AN208" s="5">
        <f t="shared" si="27"/>
        <v>6.1777562996862302E-3</v>
      </c>
    </row>
    <row r="209" spans="1:40">
      <c r="A209" s="9" t="s">
        <v>438</v>
      </c>
      <c r="B209" s="9" t="s">
        <v>439</v>
      </c>
      <c r="C209" s="9" t="s">
        <v>817</v>
      </c>
      <c r="D209" s="9" t="s">
        <v>896</v>
      </c>
      <c r="E209" s="11">
        <v>1.091</v>
      </c>
      <c r="F209" s="12">
        <v>66727</v>
      </c>
      <c r="G209" s="13">
        <v>0</v>
      </c>
      <c r="H209" s="14">
        <v>-2.97521E-2</v>
      </c>
      <c r="I209" s="2">
        <v>-0.1079027</v>
      </c>
      <c r="J209" s="2">
        <v>-0.1251863</v>
      </c>
      <c r="K209" s="2">
        <v>-4.8622400000000003E-2</v>
      </c>
      <c r="L209" s="2">
        <v>-0.1092564</v>
      </c>
      <c r="M209" s="2">
        <v>-0.1936813</v>
      </c>
      <c r="N209" s="2">
        <v>-0.50042549999999997</v>
      </c>
      <c r="O209" s="2">
        <v>-0.20853930000000001</v>
      </c>
      <c r="P209" s="2">
        <v>-0.20853930000000001</v>
      </c>
      <c r="Q209" s="5">
        <v>116.6</v>
      </c>
      <c r="R209" s="5">
        <v>120.6</v>
      </c>
      <c r="S209" s="5">
        <v>148.4</v>
      </c>
      <c r="T209" s="5">
        <v>106</v>
      </c>
      <c r="U209" s="5">
        <v>132.316</v>
      </c>
      <c r="V209" s="5">
        <v>127.91800000000001</v>
      </c>
      <c r="W209" s="3">
        <v>66727</v>
      </c>
      <c r="X209" s="5">
        <v>117.4</v>
      </c>
      <c r="Y209" s="3">
        <v>3000000</v>
      </c>
      <c r="Z209" t="b">
        <v>0</v>
      </c>
      <c r="AA209" s="5">
        <v>2684.0207945071115</v>
      </c>
      <c r="AB209" s="5">
        <v>12.310274557563254</v>
      </c>
      <c r="AC209" s="5">
        <v>3.6928455092104726</v>
      </c>
      <c r="AD209" s="5">
        <v>15.584774180073612</v>
      </c>
      <c r="AE209" t="b">
        <v>0</v>
      </c>
      <c r="AF209" t="b">
        <v>1</v>
      </c>
      <c r="AG209" s="3">
        <f>Y209*X209</f>
        <v>352200000</v>
      </c>
      <c r="AH209" s="7" t="b">
        <f t="shared" si="21"/>
        <v>1</v>
      </c>
      <c r="AI209" s="17">
        <f t="shared" si="22"/>
        <v>3.7376597533066445E-5</v>
      </c>
      <c r="AJ209" s="2">
        <f t="shared" si="23"/>
        <v>3.253645631421141E-3</v>
      </c>
      <c r="AK209" s="2">
        <f t="shared" si="24"/>
        <v>1.5952361389806196E-2</v>
      </c>
      <c r="AL209" s="5">
        <f t="shared" si="25"/>
        <v>1.3925599089827548E-8</v>
      </c>
      <c r="AM209" s="5">
        <f t="shared" si="26"/>
        <v>1.2122281757577195E-6</v>
      </c>
      <c r="AN209" s="5">
        <f t="shared" si="27"/>
        <v>1.2958574819117495E-3</v>
      </c>
    </row>
    <row r="210" spans="1:40">
      <c r="A210" s="9" t="s">
        <v>440</v>
      </c>
      <c r="B210" s="9" t="s">
        <v>441</v>
      </c>
      <c r="C210" s="9" t="s">
        <v>817</v>
      </c>
      <c r="D210" s="9" t="s">
        <v>896</v>
      </c>
      <c r="E210" s="11">
        <v>-0.46200000000000002</v>
      </c>
      <c r="F210" s="12">
        <v>67954</v>
      </c>
      <c r="G210" s="13">
        <v>0</v>
      </c>
      <c r="H210" s="14">
        <v>-4.5212799999999997E-2</v>
      </c>
      <c r="I210" s="2">
        <v>-8.5350300000000004E-2</v>
      </c>
      <c r="J210" s="2">
        <v>-3.3647400000000001E-2</v>
      </c>
      <c r="K210" s="2">
        <v>-7.5933100000000003E-2</v>
      </c>
      <c r="L210" s="2">
        <v>-4.2666700000000002E-2</v>
      </c>
      <c r="M210" s="2">
        <v>-0.26131689999999996</v>
      </c>
      <c r="N210" s="2">
        <v>-0.41147539999999999</v>
      </c>
      <c r="O210" s="2">
        <v>-0.41147539999999999</v>
      </c>
      <c r="P210" s="2">
        <v>-0.41147539999999999</v>
      </c>
      <c r="Q210" s="5">
        <v>70.7</v>
      </c>
      <c r="R210" s="5">
        <v>71.8</v>
      </c>
      <c r="S210" s="5">
        <v>99.7</v>
      </c>
      <c r="T210" s="5">
        <v>70.2</v>
      </c>
      <c r="U210" s="5">
        <v>76.98</v>
      </c>
      <c r="V210" s="5">
        <v>77.501499999999993</v>
      </c>
      <c r="W210" s="3">
        <v>67954</v>
      </c>
      <c r="X210" s="5">
        <v>71.8</v>
      </c>
      <c r="Y210" s="3">
        <v>25301500</v>
      </c>
      <c r="Z210" t="b">
        <v>0</v>
      </c>
      <c r="AA210" s="5">
        <v>84.046462412824951</v>
      </c>
      <c r="AB210" s="5">
        <v>6.206020444060397</v>
      </c>
      <c r="AC210" s="5">
        <v>2.045814390217517</v>
      </c>
      <c r="AD210" s="5">
        <v>20.355584550178605</v>
      </c>
      <c r="AE210" t="b">
        <v>0</v>
      </c>
      <c r="AF210" t="b">
        <v>1</v>
      </c>
      <c r="AG210" s="3">
        <f>Y210*X210</f>
        <v>1816647700</v>
      </c>
      <c r="AH210" s="7" t="b">
        <f t="shared" si="21"/>
        <v>1</v>
      </c>
      <c r="AI210" s="17">
        <f t="shared" si="22"/>
        <v>1.9278850068787858E-4</v>
      </c>
      <c r="AJ210" s="2">
        <f t="shared" si="23"/>
        <v>1.6782305090676502E-2</v>
      </c>
      <c r="AK210" s="2">
        <f t="shared" si="24"/>
        <v>8.2282284577967713E-2</v>
      </c>
      <c r="AL210" s="5">
        <f t="shared" si="25"/>
        <v>2.2938324249856862E-6</v>
      </c>
      <c r="AM210" s="5">
        <f t="shared" si="26"/>
        <v>1.9967889913372048E-4</v>
      </c>
      <c r="AN210" s="5">
        <f t="shared" si="27"/>
        <v>1.3258461733995367E-2</v>
      </c>
    </row>
    <row r="211" spans="1:40">
      <c r="A211" s="9" t="s">
        <v>442</v>
      </c>
      <c r="B211" s="9" t="s">
        <v>443</v>
      </c>
      <c r="C211" s="9" t="s">
        <v>817</v>
      </c>
      <c r="D211" s="9" t="s">
        <v>896</v>
      </c>
      <c r="E211" s="11">
        <v>3.0000000000000001E-3</v>
      </c>
      <c r="F211" s="12">
        <v>18926827</v>
      </c>
      <c r="G211" s="13">
        <v>9.7087000000000007E-3</v>
      </c>
      <c r="H211" s="14">
        <v>-6.3063099999999997E-2</v>
      </c>
      <c r="I211" s="2">
        <v>-0.16800000000000001</v>
      </c>
      <c r="J211" s="2">
        <v>-9.1703099999999996E-2</v>
      </c>
      <c r="K211" s="2">
        <v>-0.2209738</v>
      </c>
      <c r="L211" s="2">
        <v>-9.1703099999999996E-2</v>
      </c>
      <c r="M211" s="2">
        <v>-0.40401150000000002</v>
      </c>
      <c r="N211" s="2">
        <v>-0.2408759</v>
      </c>
      <c r="O211" s="2">
        <v>-0.2408759</v>
      </c>
      <c r="P211" s="2">
        <v>-0.2408759</v>
      </c>
      <c r="Q211" s="5">
        <v>2.04</v>
      </c>
      <c r="R211" s="5">
        <v>2.12</v>
      </c>
      <c r="S211" s="5">
        <v>3.57</v>
      </c>
      <c r="T211" s="5">
        <v>2.0299999999999998</v>
      </c>
      <c r="U211" s="5">
        <v>2.4382000000000001</v>
      </c>
      <c r="V211" s="5">
        <v>2.6053500000000001</v>
      </c>
      <c r="W211" s="3">
        <v>18926827</v>
      </c>
      <c r="X211" s="5">
        <v>2.06</v>
      </c>
      <c r="Y211" s="3">
        <v>8398633000</v>
      </c>
      <c r="Z211" t="b">
        <v>0</v>
      </c>
      <c r="AA211" s="5">
        <v>29.425731128828453</v>
      </c>
      <c r="AB211" s="5">
        <v>11.843685568534664</v>
      </c>
      <c r="AC211" s="5">
        <v>2.120631788122004</v>
      </c>
      <c r="AD211" s="5">
        <v>15.100877822403174</v>
      </c>
      <c r="AE211" t="b">
        <v>0</v>
      </c>
      <c r="AF211" t="b">
        <v>1</v>
      </c>
      <c r="AG211" s="3">
        <f>Y211*X211</f>
        <v>17301183980</v>
      </c>
      <c r="AH211" s="7" t="b">
        <f t="shared" si="21"/>
        <v>1</v>
      </c>
      <c r="AI211" s="17">
        <f t="shared" si="22"/>
        <v>1.8360573267064075E-3</v>
      </c>
      <c r="AJ211" s="2">
        <f t="shared" si="23"/>
        <v>0.15982941986070537</v>
      </c>
      <c r="AK211" s="2">
        <f t="shared" si="24"/>
        <v>0.78363071925180428</v>
      </c>
      <c r="AL211" s="5">
        <f t="shared" si="25"/>
        <v>6.2396319692720163E-5</v>
      </c>
      <c r="AM211" s="5">
        <f t="shared" si="26"/>
        <v>5.4316210245026041E-3</v>
      </c>
      <c r="AN211" s="5">
        <f t="shared" si="27"/>
        <v>6.6164431225166118E-2</v>
      </c>
    </row>
    <row r="212" spans="1:40">
      <c r="A212" s="9" t="s">
        <v>444</v>
      </c>
      <c r="B212" s="9" t="s">
        <v>445</v>
      </c>
      <c r="C212" s="9" t="s">
        <v>817</v>
      </c>
      <c r="D212" s="9" t="s">
        <v>896</v>
      </c>
      <c r="E212" s="11">
        <v>-6.5000000000000002E-2</v>
      </c>
      <c r="F212" s="12">
        <v>1144072</v>
      </c>
      <c r="G212" s="13">
        <v>1.06383E-2</v>
      </c>
      <c r="H212" s="14">
        <v>-5.9405900000000005E-2</v>
      </c>
      <c r="I212" s="2">
        <v>-0.13242010000000001</v>
      </c>
      <c r="J212" s="2">
        <v>-7.0450100000000002E-2</v>
      </c>
      <c r="K212" s="2">
        <v>-0.15254239999999999</v>
      </c>
      <c r="L212" s="2">
        <v>-0.1236162</v>
      </c>
      <c r="M212" s="2">
        <v>-0.15254239999999999</v>
      </c>
      <c r="N212" s="2">
        <v>-0.15254239999999999</v>
      </c>
      <c r="O212" s="2">
        <v>-0.15254239999999999</v>
      </c>
      <c r="P212" s="2">
        <v>-0.15254239999999999</v>
      </c>
      <c r="Q212" s="5">
        <v>18.7</v>
      </c>
      <c r="R212" s="5">
        <v>19.18</v>
      </c>
      <c r="S212" s="5">
        <v>24.98</v>
      </c>
      <c r="T212" s="5">
        <v>18.2</v>
      </c>
      <c r="U212" s="5">
        <v>21.405200000000001</v>
      </c>
      <c r="V212" s="5">
        <v>21.407959999999999</v>
      </c>
      <c r="W212" s="3">
        <v>1152880</v>
      </c>
      <c r="X212" s="5">
        <v>18.8</v>
      </c>
      <c r="Y212" s="3">
        <v>35000000</v>
      </c>
      <c r="Z212" t="b">
        <v>0</v>
      </c>
      <c r="AA212" s="5">
        <v>35.688932798987501</v>
      </c>
      <c r="AB212" s="5">
        <v>9.0738476400456598</v>
      </c>
      <c r="AC212" s="5">
        <v>1.7865435940694845</v>
      </c>
      <c r="AD212" s="5">
        <v>24.72102325259447</v>
      </c>
      <c r="AE212" t="b">
        <v>0</v>
      </c>
      <c r="AF212" t="b">
        <v>1</v>
      </c>
      <c r="AG212" s="3">
        <f>Y212*X212</f>
        <v>658000000</v>
      </c>
      <c r="AH212" s="7" t="b">
        <f t="shared" si="21"/>
        <v>1</v>
      </c>
      <c r="AI212" s="17">
        <f t="shared" si="22"/>
        <v>6.9829077730714713E-5</v>
      </c>
      <c r="AJ212" s="2">
        <f t="shared" si="23"/>
        <v>6.0786451603495476E-3</v>
      </c>
      <c r="AK212" s="2">
        <f t="shared" si="24"/>
        <v>2.9803105606168303E-2</v>
      </c>
      <c r="AL212" s="5">
        <f t="shared" si="25"/>
        <v>1.956603133078156E-6</v>
      </c>
      <c r="AM212" s="5">
        <f t="shared" si="26"/>
        <v>1.7032297363966007E-4</v>
      </c>
      <c r="AN212" s="5">
        <f t="shared" si="27"/>
        <v>3.2845058445370077E-3</v>
      </c>
    </row>
    <row r="213" spans="1:40">
      <c r="A213" s="9" t="s">
        <v>446</v>
      </c>
      <c r="B213" s="9" t="s">
        <v>447</v>
      </c>
      <c r="C213" s="9" t="s">
        <v>826</v>
      </c>
      <c r="D213" s="9" t="s">
        <v>897</v>
      </c>
      <c r="E213" s="11">
        <v>-0.156</v>
      </c>
      <c r="F213" s="12">
        <v>2069050</v>
      </c>
      <c r="G213" s="13">
        <v>1.55172E-2</v>
      </c>
      <c r="H213" s="14">
        <v>-1.83333E-2</v>
      </c>
      <c r="I213" s="2">
        <v>-0.17622380000000001</v>
      </c>
      <c r="J213" s="2">
        <v>-8.4175084000000008E-3</v>
      </c>
      <c r="K213" s="2">
        <v>-0.1573677</v>
      </c>
      <c r="L213" s="2">
        <v>-3.9151699999999998E-2</v>
      </c>
      <c r="M213" s="2">
        <v>-0.1573677</v>
      </c>
      <c r="N213" s="2">
        <v>-0.1573677</v>
      </c>
      <c r="O213" s="2">
        <v>-0.1573677</v>
      </c>
      <c r="P213" s="2">
        <v>-0.1573677</v>
      </c>
      <c r="Q213" s="5">
        <v>29</v>
      </c>
      <c r="R213" s="5">
        <v>29.85</v>
      </c>
      <c r="S213" s="5">
        <v>40</v>
      </c>
      <c r="T213" s="5">
        <v>28.2</v>
      </c>
      <c r="U213" s="5">
        <v>33.908000000000001</v>
      </c>
      <c r="V213" s="5">
        <v>33.226579999999998</v>
      </c>
      <c r="W213" s="3">
        <v>2056475</v>
      </c>
      <c r="X213" s="5">
        <v>29</v>
      </c>
      <c r="Y213" s="3">
        <v>202567043</v>
      </c>
      <c r="Z213" t="b">
        <v>0</v>
      </c>
      <c r="AA213" s="5" t="s">
        <v>837</v>
      </c>
      <c r="AB213" s="5" t="s">
        <v>837</v>
      </c>
      <c r="AC213" s="5" t="s">
        <v>837</v>
      </c>
      <c r="AD213" s="5" t="s">
        <v>837</v>
      </c>
      <c r="AE213" t="b">
        <v>0</v>
      </c>
      <c r="AF213" t="b">
        <v>1</v>
      </c>
      <c r="AG213" s="3">
        <f>Y213*X213</f>
        <v>5874444247</v>
      </c>
      <c r="AH213" s="7" t="b">
        <f t="shared" si="21"/>
        <v>1</v>
      </c>
      <c r="AI213" s="17">
        <f t="shared" si="22"/>
        <v>6.2341493001293752E-4</v>
      </c>
      <c r="AJ213" s="2">
        <f t="shared" si="23"/>
        <v>5.7260601641593252E-2</v>
      </c>
      <c r="AK213" s="2">
        <f t="shared" si="24"/>
        <v>0.40454814831064179</v>
      </c>
      <c r="AL213" s="5">
        <f t="shared" si="25"/>
        <v>0</v>
      </c>
      <c r="AM213" s="5">
        <f t="shared" si="26"/>
        <v>0</v>
      </c>
      <c r="AN213" s="5">
        <f t="shared" si="27"/>
        <v>0</v>
      </c>
    </row>
    <row r="214" spans="1:40">
      <c r="A214" s="9" t="s">
        <v>448</v>
      </c>
      <c r="B214" s="9" t="s">
        <v>449</v>
      </c>
      <c r="C214" s="9" t="s">
        <v>839</v>
      </c>
      <c r="D214" s="9" t="s">
        <v>857</v>
      </c>
      <c r="E214" s="11">
        <v>1.0109999999999999</v>
      </c>
      <c r="F214" s="12">
        <v>147701</v>
      </c>
      <c r="G214" s="13">
        <v>-1.1148E-3</v>
      </c>
      <c r="H214" s="14">
        <v>-2.6086999999999999E-2</v>
      </c>
      <c r="I214" s="2">
        <v>-0.1102284</v>
      </c>
      <c r="J214" s="2">
        <v>-4.4444443999999998E-3</v>
      </c>
      <c r="K214" s="2">
        <v>-4.0685200000000005E-2</v>
      </c>
      <c r="L214" s="2">
        <v>-4.7821500000000003E-2</v>
      </c>
      <c r="M214" s="2">
        <v>-8.196719999999999E-2</v>
      </c>
      <c r="N214" s="2">
        <v>-0.17948720000000001</v>
      </c>
      <c r="O214" s="2">
        <v>1.0067189000000001</v>
      </c>
      <c r="P214" s="2">
        <v>0.13777780000000001</v>
      </c>
      <c r="Q214" s="5">
        <v>17.920000000000002</v>
      </c>
      <c r="R214" s="5">
        <v>18.04</v>
      </c>
      <c r="S214" s="5">
        <v>21.46</v>
      </c>
      <c r="T214" s="5">
        <v>15.9</v>
      </c>
      <c r="U214" s="5">
        <v>19.623200000000001</v>
      </c>
      <c r="V214" s="5">
        <v>18.391300000000001</v>
      </c>
      <c r="W214" s="3">
        <v>147701</v>
      </c>
      <c r="X214" s="5">
        <v>17.940000000000001</v>
      </c>
      <c r="Y214" s="3">
        <v>30000000</v>
      </c>
      <c r="Z214" t="b">
        <v>0</v>
      </c>
      <c r="AA214" s="5">
        <v>-52.049903176170901</v>
      </c>
      <c r="AB214" s="5">
        <v>1.8452325392699211</v>
      </c>
      <c r="AC214" s="5">
        <v>70.48499207805132</v>
      </c>
      <c r="AD214" s="5">
        <v>132.04338863223339</v>
      </c>
      <c r="AE214" t="b">
        <v>0</v>
      </c>
      <c r="AF214" t="b">
        <v>1</v>
      </c>
      <c r="AG214" s="3">
        <f>Y214*X214</f>
        <v>538200000</v>
      </c>
      <c r="AH214" s="7" t="b">
        <f t="shared" si="21"/>
        <v>1</v>
      </c>
      <c r="AI214" s="17">
        <f t="shared" si="22"/>
        <v>5.7115516162113462E-5</v>
      </c>
      <c r="AJ214" s="2">
        <f t="shared" si="23"/>
        <v>3.7613654067375512E-3</v>
      </c>
      <c r="AK214" s="2">
        <f t="shared" si="24"/>
        <v>4.7029030889695102E-2</v>
      </c>
      <c r="AL214" s="5">
        <f t="shared" si="25"/>
        <v>-1.0973222364851903E-6</v>
      </c>
      <c r="AM214" s="5">
        <f t="shared" si="26"/>
        <v>-7.2264599494193706E-5</v>
      </c>
      <c r="AN214" s="5">
        <f t="shared" si="27"/>
        <v>2.5486777351272191E-2</v>
      </c>
    </row>
    <row r="215" spans="1:40">
      <c r="A215" s="9" t="s">
        <v>450</v>
      </c>
      <c r="B215" s="9" t="s">
        <v>451</v>
      </c>
      <c r="C215" s="9" t="s">
        <v>839</v>
      </c>
      <c r="D215" s="9" t="s">
        <v>857</v>
      </c>
      <c r="E215" s="11">
        <v>0.94399999999999995</v>
      </c>
      <c r="F215" s="12">
        <v>126875</v>
      </c>
      <c r="G215" s="13">
        <v>1.23077E-2</v>
      </c>
      <c r="H215" s="14">
        <v>-2.0833300000000003E-2</v>
      </c>
      <c r="I215" s="2">
        <v>-0.1035422</v>
      </c>
      <c r="J215" s="2">
        <v>-0.1155914</v>
      </c>
      <c r="K215" s="2">
        <v>-0.2648045</v>
      </c>
      <c r="L215" s="2">
        <v>-0.1353482</v>
      </c>
      <c r="M215" s="2">
        <v>-0.36116500000000001</v>
      </c>
      <c r="N215" s="2">
        <v>-0.51794870000000004</v>
      </c>
      <c r="O215" s="2">
        <v>-1.9374099999999998E-2</v>
      </c>
      <c r="P215" s="2">
        <v>-0.61678370000000005</v>
      </c>
      <c r="Q215" s="5">
        <v>12.94</v>
      </c>
      <c r="R215" s="5">
        <v>13.2</v>
      </c>
      <c r="S215" s="5">
        <v>20.8</v>
      </c>
      <c r="T215" s="5">
        <v>12.8</v>
      </c>
      <c r="U215" s="5">
        <v>14.8924</v>
      </c>
      <c r="V215" s="5">
        <v>16.2499</v>
      </c>
      <c r="W215" s="3">
        <v>126943</v>
      </c>
      <c r="X215" s="5">
        <v>13</v>
      </c>
      <c r="Y215" s="3">
        <v>39176700</v>
      </c>
      <c r="Z215" t="b">
        <v>0</v>
      </c>
      <c r="AA215" s="5">
        <v>-7.5253500179622144</v>
      </c>
      <c r="AB215" s="5">
        <v>1.8348841815277888</v>
      </c>
      <c r="AC215" s="5">
        <v>10.973365474371011</v>
      </c>
      <c r="AD215" s="5">
        <v>-9.7674092556018124</v>
      </c>
      <c r="AE215" t="b">
        <v>0</v>
      </c>
      <c r="AF215" t="b">
        <v>1</v>
      </c>
      <c r="AG215" s="3">
        <f>Y215*X215</f>
        <v>509297100</v>
      </c>
      <c r="AH215" s="7" t="b">
        <f t="shared" si="21"/>
        <v>1</v>
      </c>
      <c r="AI215" s="17">
        <f t="shared" si="22"/>
        <v>5.4048247391987208E-5</v>
      </c>
      <c r="AJ215" s="2">
        <f t="shared" si="23"/>
        <v>3.5593691818873192E-3</v>
      </c>
      <c r="AK215" s="2">
        <f t="shared" si="24"/>
        <v>4.4503435614886913E-2</v>
      </c>
      <c r="AL215" s="5">
        <f t="shared" si="25"/>
        <v>-7.1821572768017117E-6</v>
      </c>
      <c r="AM215" s="5">
        <f t="shared" si="26"/>
        <v>-4.729838709683246E-4</v>
      </c>
      <c r="AN215" s="5">
        <f t="shared" si="27"/>
        <v>2.4254084297479633E-2</v>
      </c>
    </row>
    <row r="216" spans="1:40">
      <c r="A216" s="9" t="s">
        <v>452</v>
      </c>
      <c r="B216" s="9" t="s">
        <v>453</v>
      </c>
      <c r="C216" s="9" t="s">
        <v>839</v>
      </c>
      <c r="D216" s="9" t="s">
        <v>857</v>
      </c>
      <c r="E216" s="11">
        <v>1.0009999999999999</v>
      </c>
      <c r="F216" s="12">
        <v>111014</v>
      </c>
      <c r="G216" s="13">
        <v>-5.8938999999999997E-3</v>
      </c>
      <c r="H216" s="14">
        <v>-2.8790799999999998E-2</v>
      </c>
      <c r="I216" s="2">
        <v>-0.1745514</v>
      </c>
      <c r="J216" s="2">
        <v>-0.2500926</v>
      </c>
      <c r="K216" s="2">
        <v>-0.27698790000000001</v>
      </c>
      <c r="L216" s="2">
        <v>-0.2289524</v>
      </c>
      <c r="M216" s="2">
        <v>-0.37921729999999998</v>
      </c>
      <c r="N216" s="2">
        <v>-0.60587299999999999</v>
      </c>
      <c r="O216" s="2">
        <v>7.7512800000000007E-2</v>
      </c>
      <c r="P216" s="2">
        <v>-0.69028310000000004</v>
      </c>
      <c r="Q216" s="5">
        <v>100.6</v>
      </c>
      <c r="R216" s="5">
        <v>103</v>
      </c>
      <c r="S216" s="5">
        <v>189.29383999999999</v>
      </c>
      <c r="T216" s="5">
        <v>100</v>
      </c>
      <c r="U216" s="5">
        <v>127.31998</v>
      </c>
      <c r="V216" s="5">
        <v>136.54920000000001</v>
      </c>
      <c r="W216" s="3">
        <v>111014</v>
      </c>
      <c r="X216" s="5">
        <v>101.8</v>
      </c>
      <c r="Y216" s="3">
        <v>6698600</v>
      </c>
      <c r="Z216" t="b">
        <v>0</v>
      </c>
      <c r="AA216" s="5">
        <v>-40.247827589203744</v>
      </c>
      <c r="AB216" s="5">
        <v>59.70257117057524</v>
      </c>
      <c r="AC216" s="5">
        <v>25.018582959302311</v>
      </c>
      <c r="AD216" s="5">
        <v>-45.443767974097192</v>
      </c>
      <c r="AE216" t="b">
        <v>0</v>
      </c>
      <c r="AF216" t="b">
        <v>1</v>
      </c>
      <c r="AG216" s="3">
        <f>Y216*X216</f>
        <v>681917480</v>
      </c>
      <c r="AH216" s="7" t="b">
        <f t="shared" si="21"/>
        <v>1</v>
      </c>
      <c r="AI216" s="17">
        <f t="shared" si="22"/>
        <v>7.236727768518708E-5</v>
      </c>
      <c r="AJ216" s="2">
        <f t="shared" si="23"/>
        <v>4.7657763276136118E-3</v>
      </c>
      <c r="AK216" s="2">
        <f t="shared" si="24"/>
        <v>5.9587362005096699E-2</v>
      </c>
      <c r="AL216" s="5">
        <f t="shared" si="25"/>
        <v>-1.798041832811846E-6</v>
      </c>
      <c r="AM216" s="5">
        <f t="shared" si="26"/>
        <v>-1.1841077178764314E-4</v>
      </c>
      <c r="AN216" s="5">
        <f t="shared" si="27"/>
        <v>9.9807028134266812E-4</v>
      </c>
    </row>
    <row r="217" spans="1:40">
      <c r="A217" s="9" t="s">
        <v>454</v>
      </c>
      <c r="B217" s="9" t="s">
        <v>455</v>
      </c>
      <c r="C217" s="9" t="s">
        <v>839</v>
      </c>
      <c r="D217" s="9" t="s">
        <v>857</v>
      </c>
      <c r="E217" s="11">
        <v>1.103</v>
      </c>
      <c r="F217" s="12">
        <v>484291</v>
      </c>
      <c r="G217" s="13">
        <v>-1.46905E-2</v>
      </c>
      <c r="H217" s="14">
        <v>-3.4943499999999995E-2</v>
      </c>
      <c r="I217" s="2">
        <v>-0.10741439999999999</v>
      </c>
      <c r="J217" s="2">
        <v>-2.0855100000000001E-2</v>
      </c>
      <c r="K217" s="2">
        <v>-9.7115400000000004E-2</v>
      </c>
      <c r="L217" s="2">
        <v>-5.1515199999999997E-2</v>
      </c>
      <c r="M217" s="2">
        <v>-6.0999999999999999E-2</v>
      </c>
      <c r="N217" s="2">
        <v>-0.51334539999999995</v>
      </c>
      <c r="O217" s="2">
        <v>-1.1058500000000001E-2</v>
      </c>
      <c r="P217" s="2">
        <v>-0.40286169999999999</v>
      </c>
      <c r="Q217" s="5">
        <v>18.52</v>
      </c>
      <c r="R217" s="5">
        <v>19.14</v>
      </c>
      <c r="S217" s="5">
        <v>24.64</v>
      </c>
      <c r="T217" s="5">
        <v>16.66</v>
      </c>
      <c r="U217" s="5">
        <v>20.655999999999999</v>
      </c>
      <c r="V217" s="5">
        <v>20.120999999999999</v>
      </c>
      <c r="W217" s="3">
        <v>484291</v>
      </c>
      <c r="X217" s="5">
        <v>19.059999999999999</v>
      </c>
      <c r="Y217" s="3">
        <v>30000000</v>
      </c>
      <c r="Z217" t="b">
        <v>0</v>
      </c>
      <c r="AA217" s="5">
        <v>53.896029710174872</v>
      </c>
      <c r="AB217" s="5">
        <v>1.5041250945468396</v>
      </c>
      <c r="AC217" s="5">
        <v>10.934318920313444</v>
      </c>
      <c r="AD217" s="5">
        <v>-23.660055149681977</v>
      </c>
      <c r="AE217" t="b">
        <v>0</v>
      </c>
      <c r="AF217" t="b">
        <v>1</v>
      </c>
      <c r="AG217" s="3">
        <f>Y217*X217</f>
        <v>571800000</v>
      </c>
      <c r="AH217" s="7" t="b">
        <f t="shared" si="21"/>
        <v>1</v>
      </c>
      <c r="AI217" s="17">
        <f t="shared" si="22"/>
        <v>6.0681256301554216E-5</v>
      </c>
      <c r="AJ217" s="2">
        <f t="shared" si="23"/>
        <v>3.9961886651291934E-3</v>
      </c>
      <c r="AK217" s="2">
        <f t="shared" si="24"/>
        <v>4.9965068492619211E-2</v>
      </c>
      <c r="AL217" s="5">
        <f t="shared" si="25"/>
        <v>1.1258947389606767E-6</v>
      </c>
      <c r="AM217" s="5">
        <f t="shared" si="26"/>
        <v>7.4146253195618312E-5</v>
      </c>
      <c r="AN217" s="5">
        <f t="shared" si="27"/>
        <v>3.3218692164478918E-2</v>
      </c>
    </row>
    <row r="218" spans="1:40">
      <c r="A218" s="9" t="s">
        <v>456</v>
      </c>
      <c r="B218" s="9" t="s">
        <v>457</v>
      </c>
      <c r="C218" s="9" t="s">
        <v>839</v>
      </c>
      <c r="D218" s="9" t="s">
        <v>857</v>
      </c>
      <c r="E218" s="11">
        <v>0.91500000000000004</v>
      </c>
      <c r="F218" s="12">
        <v>104191</v>
      </c>
      <c r="G218" s="13">
        <v>3.009E-3</v>
      </c>
      <c r="H218" s="14">
        <v>-3.8461500000000003E-2</v>
      </c>
      <c r="I218" s="2">
        <v>-7.407409999999999E-2</v>
      </c>
      <c r="J218" s="2">
        <v>-0.1554054</v>
      </c>
      <c r="K218" s="2">
        <v>-0.20382169999999999</v>
      </c>
      <c r="L218" s="2">
        <v>-0.15824920000000001</v>
      </c>
      <c r="M218" s="2">
        <v>-0.14529909999999999</v>
      </c>
      <c r="N218" s="2">
        <v>-6.8901299999999999E-2</v>
      </c>
      <c r="O218" s="2">
        <v>1.7352297999999999</v>
      </c>
      <c r="P218" s="2">
        <v>0.11037089999999999</v>
      </c>
      <c r="Q218" s="5">
        <v>49.55</v>
      </c>
      <c r="R218" s="5">
        <v>50.8</v>
      </c>
      <c r="S218" s="5">
        <v>74</v>
      </c>
      <c r="T218" s="5">
        <v>49.2</v>
      </c>
      <c r="U218" s="5">
        <v>55.212000000000003</v>
      </c>
      <c r="V218" s="5">
        <v>61.274000000000001</v>
      </c>
      <c r="W218" s="3">
        <v>104191</v>
      </c>
      <c r="X218" s="5">
        <v>49.85</v>
      </c>
      <c r="Y218" s="3">
        <v>30000000</v>
      </c>
      <c r="Z218" t="b">
        <v>0</v>
      </c>
      <c r="AA218" s="5">
        <v>17.939374386563092</v>
      </c>
      <c r="AB218" s="5">
        <v>2.0047249710327937</v>
      </c>
      <c r="AC218" s="5">
        <v>2.8031202847487329</v>
      </c>
      <c r="AD218" s="5">
        <v>-102.14608933696972</v>
      </c>
      <c r="AE218" t="b">
        <v>0</v>
      </c>
      <c r="AF218" t="b">
        <v>1</v>
      </c>
      <c r="AG218" s="3">
        <f>Y218*X218</f>
        <v>1495500000</v>
      </c>
      <c r="AH218" s="7" t="b">
        <f t="shared" si="21"/>
        <v>1</v>
      </c>
      <c r="AI218" s="17">
        <f t="shared" si="22"/>
        <v>1.5870727317064416E-4</v>
      </c>
      <c r="AJ218" s="2">
        <f t="shared" si="23"/>
        <v>1.0451731634663708E-2</v>
      </c>
      <c r="AK218" s="2">
        <f t="shared" si="24"/>
        <v>0.13067988795157753</v>
      </c>
      <c r="AL218" s="5">
        <f t="shared" si="25"/>
        <v>8.8468677753622621E-6</v>
      </c>
      <c r="AM218" s="5">
        <f t="shared" si="26"/>
        <v>5.82614053837476E-4</v>
      </c>
      <c r="AN218" s="5">
        <f t="shared" si="27"/>
        <v>6.5185943129273186E-2</v>
      </c>
    </row>
    <row r="219" spans="1:40">
      <c r="A219" s="9" t="s">
        <v>458</v>
      </c>
      <c r="B219" s="9" t="s">
        <v>459</v>
      </c>
      <c r="C219" s="9" t="s">
        <v>839</v>
      </c>
      <c r="D219" s="9" t="s">
        <v>857</v>
      </c>
      <c r="E219" s="11">
        <v>0.80900000000000005</v>
      </c>
      <c r="F219" s="12">
        <v>141481</v>
      </c>
      <c r="G219" s="13">
        <v>-1.2345699999999999E-2</v>
      </c>
      <c r="H219" s="14">
        <v>-1.38675E-2</v>
      </c>
      <c r="I219" s="2">
        <v>-1.0819199999999999E-2</v>
      </c>
      <c r="J219" s="2">
        <v>-2.4390200000000001E-2</v>
      </c>
      <c r="K219" s="2">
        <v>-7.7809799999999998E-2</v>
      </c>
      <c r="L219" s="2">
        <v>-4.0479800000000003E-2</v>
      </c>
      <c r="M219" s="2">
        <v>-0.30585679999999998</v>
      </c>
      <c r="N219" s="2">
        <v>-0.3198725</v>
      </c>
      <c r="O219" s="2">
        <v>0.43176730000000002</v>
      </c>
      <c r="P219" s="2">
        <v>-0.20743030000000001</v>
      </c>
      <c r="Q219" s="5">
        <v>12.72</v>
      </c>
      <c r="R219" s="5">
        <v>12.98</v>
      </c>
      <c r="S219" s="5">
        <v>18.8</v>
      </c>
      <c r="T219" s="5">
        <v>12.32</v>
      </c>
      <c r="U219" s="5">
        <v>13.134</v>
      </c>
      <c r="V219" s="5">
        <v>13.683999999999999</v>
      </c>
      <c r="W219" s="3">
        <v>141481</v>
      </c>
      <c r="X219" s="5">
        <v>12.96</v>
      </c>
      <c r="Y219" s="3">
        <v>50000000</v>
      </c>
      <c r="Z219" t="b">
        <v>0</v>
      </c>
      <c r="AA219" s="5">
        <v>-7.1778053644763959</v>
      </c>
      <c r="AB219" s="5">
        <v>1.4851011232620357</v>
      </c>
      <c r="AC219" s="5">
        <v>7.9251542488869431</v>
      </c>
      <c r="AD219" s="5">
        <v>-62.476918927314259</v>
      </c>
      <c r="AE219" t="b">
        <v>0</v>
      </c>
      <c r="AF219" t="b">
        <v>1</v>
      </c>
      <c r="AG219" s="3">
        <f>Y219*X219</f>
        <v>648000000</v>
      </c>
      <c r="AH219" s="7" t="b">
        <f t="shared" si="21"/>
        <v>1</v>
      </c>
      <c r="AI219" s="17">
        <f t="shared" si="22"/>
        <v>6.8767845546357351E-5</v>
      </c>
      <c r="AJ219" s="2">
        <f t="shared" si="23"/>
        <v>4.5287342689816672E-3</v>
      </c>
      <c r="AK219" s="2">
        <f t="shared" si="24"/>
        <v>5.6623582342107813E-2</v>
      </c>
      <c r="AL219" s="5">
        <f t="shared" si="25"/>
        <v>-9.5806227745733541E-6</v>
      </c>
      <c r="AM219" s="5">
        <f t="shared" si="26"/>
        <v>-6.3093578594298203E-4</v>
      </c>
      <c r="AN219" s="5">
        <f t="shared" si="27"/>
        <v>3.8127762113420054E-2</v>
      </c>
    </row>
    <row r="220" spans="1:40">
      <c r="A220" s="9" t="s">
        <v>460</v>
      </c>
      <c r="B220" s="9" t="s">
        <v>461</v>
      </c>
      <c r="C220" s="9" t="s">
        <v>876</v>
      </c>
      <c r="D220" s="9" t="s">
        <v>898</v>
      </c>
      <c r="E220" s="11">
        <v>0.13300000000000001</v>
      </c>
      <c r="F220" s="12">
        <v>3270687</v>
      </c>
      <c r="G220" s="13">
        <v>4.4944E-3</v>
      </c>
      <c r="H220" s="14">
        <v>2.2883299999999999E-2</v>
      </c>
      <c r="I220" s="2">
        <v>0</v>
      </c>
      <c r="J220" s="2">
        <v>0.110559</v>
      </c>
      <c r="K220" s="2">
        <v>1.93843E-2</v>
      </c>
      <c r="L220" s="2">
        <v>0.1037037</v>
      </c>
      <c r="M220" s="2">
        <v>0.12170640000000001</v>
      </c>
      <c r="N220" s="2">
        <v>4.0502799999999999E-2</v>
      </c>
      <c r="O220" s="2">
        <v>0.35618929999999999</v>
      </c>
      <c r="P220" s="2">
        <v>0.72187979999999996</v>
      </c>
      <c r="Q220" s="5">
        <v>44.25</v>
      </c>
      <c r="R220" s="5">
        <v>44.8</v>
      </c>
      <c r="S220" s="5">
        <v>46.7</v>
      </c>
      <c r="T220" s="5">
        <v>36.1</v>
      </c>
      <c r="U220" s="5">
        <v>43.731000000000002</v>
      </c>
      <c r="V220" s="5">
        <v>41.308</v>
      </c>
      <c r="W220" s="3">
        <v>3289615</v>
      </c>
      <c r="X220" s="5">
        <v>44.5</v>
      </c>
      <c r="Y220" s="3">
        <v>4986916000</v>
      </c>
      <c r="Z220" t="b">
        <v>0</v>
      </c>
      <c r="AA220" s="5">
        <v>9.0387736473502081</v>
      </c>
      <c r="AB220" s="5">
        <v>2.495680688324986</v>
      </c>
      <c r="AC220" s="5">
        <v>2.9267788742044041</v>
      </c>
      <c r="AD220" s="5">
        <v>26.710435557813561</v>
      </c>
      <c r="AE220" t="b">
        <v>0</v>
      </c>
      <c r="AF220" t="b">
        <v>1</v>
      </c>
      <c r="AG220" s="3">
        <f>Y220*X220</f>
        <v>221917762000</v>
      </c>
      <c r="AH220" s="7" t="b">
        <f t="shared" si="21"/>
        <v>1</v>
      </c>
      <c r="AI220" s="17">
        <f t="shared" si="22"/>
        <v>2.3550627131495819E-2</v>
      </c>
      <c r="AJ220" s="2">
        <f t="shared" si="23"/>
        <v>0.62435722982289099</v>
      </c>
      <c r="AK220" s="2">
        <f t="shared" si="24"/>
        <v>0.69980760214729298</v>
      </c>
      <c r="AL220" s="5">
        <f t="shared" si="25"/>
        <v>2.6055113282319976E-3</v>
      </c>
      <c r="AM220" s="5">
        <f t="shared" si="26"/>
        <v>6.9075435914464633E-2</v>
      </c>
      <c r="AN220" s="5">
        <f t="shared" si="27"/>
        <v>0.28040750782784613</v>
      </c>
    </row>
    <row r="221" spans="1:40">
      <c r="A221" s="9" t="s">
        <v>462</v>
      </c>
      <c r="B221" s="9" t="s">
        <v>463</v>
      </c>
      <c r="C221" s="9" t="s">
        <v>876</v>
      </c>
      <c r="D221" s="9" t="s">
        <v>898</v>
      </c>
      <c r="E221" s="11">
        <v>0.27700000000000002</v>
      </c>
      <c r="F221" s="12">
        <v>980229</v>
      </c>
      <c r="G221" s="13">
        <v>5.0590000000000001E-3</v>
      </c>
      <c r="H221" s="14">
        <v>6.7567568000000003E-3</v>
      </c>
      <c r="I221" s="2">
        <v>-6.5830700000000006E-2</v>
      </c>
      <c r="J221" s="2">
        <v>0.1461538</v>
      </c>
      <c r="K221" s="2">
        <v>0.14176250000000001</v>
      </c>
      <c r="L221" s="2">
        <v>0.1037037</v>
      </c>
      <c r="M221" s="2">
        <v>0.10166360000000001</v>
      </c>
      <c r="N221" s="2">
        <v>0.40235290000000001</v>
      </c>
      <c r="O221" s="2">
        <v>1.8960155000000001</v>
      </c>
      <c r="P221" s="2">
        <v>0.45401320000000001</v>
      </c>
      <c r="Q221" s="5">
        <v>59.4</v>
      </c>
      <c r="R221" s="5">
        <v>60.1</v>
      </c>
      <c r="S221" s="5">
        <v>64.5</v>
      </c>
      <c r="T221" s="5">
        <v>48.65</v>
      </c>
      <c r="U221" s="5">
        <v>58.582000000000001</v>
      </c>
      <c r="V221" s="5">
        <v>53.764499999999998</v>
      </c>
      <c r="W221" s="3">
        <v>980229</v>
      </c>
      <c r="X221" s="5">
        <v>59.3</v>
      </c>
      <c r="Y221" s="3">
        <v>770000000</v>
      </c>
      <c r="Z221" t="b">
        <v>0</v>
      </c>
      <c r="AA221" s="5">
        <v>14.771240820278299</v>
      </c>
      <c r="AB221" s="5">
        <v>2.4313008635748412</v>
      </c>
      <c r="AC221" s="5">
        <v>2.5206504170069315</v>
      </c>
      <c r="AD221" s="5">
        <v>12.269358018915216</v>
      </c>
      <c r="AE221" t="b">
        <v>0</v>
      </c>
      <c r="AF221" t="b">
        <v>1</v>
      </c>
      <c r="AG221" s="3">
        <f>Y221*X221</f>
        <v>45661000000</v>
      </c>
      <c r="AH221" s="7" t="b">
        <f t="shared" si="21"/>
        <v>1</v>
      </c>
      <c r="AI221" s="17">
        <f t="shared" si="22"/>
        <v>4.8456922769941711E-3</v>
      </c>
      <c r="AJ221" s="2">
        <f t="shared" si="23"/>
        <v>0.12846549647045838</v>
      </c>
      <c r="AK221" s="2">
        <f t="shared" si="24"/>
        <v>0.14398989352482541</v>
      </c>
      <c r="AL221" s="5">
        <f t="shared" si="25"/>
        <v>3.2804910135524252E-4</v>
      </c>
      <c r="AM221" s="5">
        <f t="shared" si="26"/>
        <v>8.697001019311661E-3</v>
      </c>
      <c r="AN221" s="5">
        <f t="shared" si="27"/>
        <v>5.9223395870929431E-2</v>
      </c>
    </row>
    <row r="222" spans="1:40">
      <c r="A222" s="9" t="s">
        <v>464</v>
      </c>
      <c r="B222" s="9" t="s">
        <v>465</v>
      </c>
      <c r="C222" s="9" t="s">
        <v>876</v>
      </c>
      <c r="D222" s="9" t="s">
        <v>898</v>
      </c>
      <c r="E222" s="11">
        <v>0.27700000000000002</v>
      </c>
      <c r="F222" s="12">
        <v>3323177</v>
      </c>
      <c r="G222" s="13">
        <v>-1.62455E-2</v>
      </c>
      <c r="H222" s="14">
        <v>0</v>
      </c>
      <c r="I222" s="2">
        <v>-6.6780800000000001E-2</v>
      </c>
      <c r="J222" s="2">
        <v>6.8627500000000008E-2</v>
      </c>
      <c r="K222" s="2">
        <v>-2.1543999999999997E-2</v>
      </c>
      <c r="L222" s="2">
        <v>5.8252400000000003E-2</v>
      </c>
      <c r="M222" s="2">
        <v>-0.1589506</v>
      </c>
      <c r="N222" s="2">
        <v>-0.18898809999999999</v>
      </c>
      <c r="O222" s="2">
        <v>0.1809317</v>
      </c>
      <c r="P222" s="2">
        <v>-7.2340399999999999E-2</v>
      </c>
      <c r="Q222" s="5">
        <v>10.9</v>
      </c>
      <c r="R222" s="5">
        <v>11.12</v>
      </c>
      <c r="S222" s="5">
        <v>13.04</v>
      </c>
      <c r="T222" s="5">
        <v>10.14</v>
      </c>
      <c r="U222" s="5">
        <v>10.6968</v>
      </c>
      <c r="V222" s="5">
        <v>10.757199999999999</v>
      </c>
      <c r="W222" s="3">
        <v>3356244</v>
      </c>
      <c r="X222" s="5">
        <v>11.08</v>
      </c>
      <c r="Y222" s="3">
        <v>898729000</v>
      </c>
      <c r="Z222" t="b">
        <v>0</v>
      </c>
      <c r="AA222" s="5">
        <v>16.426344304188021</v>
      </c>
      <c r="AB222" s="5">
        <v>0.91494304994089282</v>
      </c>
      <c r="AC222" s="5">
        <v>0.94510996821444604</v>
      </c>
      <c r="AD222" s="5">
        <v>8.3272450541781389</v>
      </c>
      <c r="AE222" t="b">
        <v>0</v>
      </c>
      <c r="AF222" t="b">
        <v>1</v>
      </c>
      <c r="AG222" s="3">
        <f>Y222*X222</f>
        <v>9957917320</v>
      </c>
      <c r="AH222" s="7" t="b">
        <f t="shared" si="21"/>
        <v>1</v>
      </c>
      <c r="AI222" s="17">
        <f t="shared" si="22"/>
        <v>1.0567662349153652E-3</v>
      </c>
      <c r="AJ222" s="2">
        <f t="shared" si="23"/>
        <v>2.8016223742922328E-2</v>
      </c>
      <c r="AK222" s="2">
        <f t="shared" si="24"/>
        <v>3.1401840840888609E-2</v>
      </c>
      <c r="AL222" s="5">
        <f t="shared" si="25"/>
        <v>6.4333622584906774E-5</v>
      </c>
      <c r="AM222" s="5">
        <f t="shared" si="26"/>
        <v>1.705566571850036E-3</v>
      </c>
      <c r="AN222" s="5">
        <f t="shared" si="27"/>
        <v>3.4321087900407825E-2</v>
      </c>
    </row>
    <row r="223" spans="1:40">
      <c r="A223" s="9" t="s">
        <v>466</v>
      </c>
      <c r="B223" s="9" t="s">
        <v>467</v>
      </c>
      <c r="C223" s="9" t="s">
        <v>876</v>
      </c>
      <c r="D223" s="9" t="s">
        <v>898</v>
      </c>
      <c r="E223" s="11">
        <v>0.36199999999999999</v>
      </c>
      <c r="F223" s="12">
        <v>429360</v>
      </c>
      <c r="G223" s="13">
        <v>8.8692000000000007E-3</v>
      </c>
      <c r="H223" s="14">
        <v>-2.3605200000000003E-2</v>
      </c>
      <c r="I223" s="2">
        <v>-0.1060904</v>
      </c>
      <c r="J223" s="2">
        <v>-0.19182949999999999</v>
      </c>
      <c r="K223" s="2">
        <v>-2.7777799999999998E-2</v>
      </c>
      <c r="L223" s="2">
        <v>-0.1666667</v>
      </c>
      <c r="M223" s="2">
        <v>6.9330199999999995E-2</v>
      </c>
      <c r="N223" s="2">
        <v>4.3403755999999998</v>
      </c>
      <c r="O223" s="2">
        <v>25.608187099999999</v>
      </c>
      <c r="P223" s="2">
        <v>5.0747663999999997</v>
      </c>
      <c r="Q223" s="5">
        <v>89.3</v>
      </c>
      <c r="R223" s="5">
        <v>91</v>
      </c>
      <c r="S223" s="5">
        <v>126.2</v>
      </c>
      <c r="T223" s="5">
        <v>77.2</v>
      </c>
      <c r="U223" s="5">
        <v>100.756</v>
      </c>
      <c r="V223" s="5">
        <v>100.27500000000001</v>
      </c>
      <c r="W223" s="3">
        <v>429360</v>
      </c>
      <c r="X223" s="5">
        <v>90.2</v>
      </c>
      <c r="Y223" s="3">
        <v>33999800</v>
      </c>
      <c r="Z223" t="b">
        <v>0</v>
      </c>
      <c r="AA223" s="5">
        <v>15.54126265483715</v>
      </c>
      <c r="AB223" s="5">
        <v>4.7408153859087729</v>
      </c>
      <c r="AC223" s="5">
        <v>2.5175000787821862</v>
      </c>
      <c r="AD223" s="5">
        <v>19.500152438012705</v>
      </c>
      <c r="AE223" t="b">
        <v>0</v>
      </c>
      <c r="AF223" t="b">
        <v>1</v>
      </c>
      <c r="AG223" s="3">
        <f>Y223*X223</f>
        <v>3066781960</v>
      </c>
      <c r="AH223" s="7" t="b">
        <f t="shared" si="21"/>
        <v>1</v>
      </c>
      <c r="AI223" s="17">
        <f t="shared" si="22"/>
        <v>3.2545677183585658E-4</v>
      </c>
      <c r="AJ223" s="2">
        <f t="shared" si="23"/>
        <v>8.6282750499999013E-3</v>
      </c>
      <c r="AK223" s="2">
        <f t="shared" si="24"/>
        <v>9.6709578827501672E-3</v>
      </c>
      <c r="AL223" s="5">
        <f t="shared" si="25"/>
        <v>2.0941462676751016E-5</v>
      </c>
      <c r="AM223" s="5">
        <f t="shared" si="26"/>
        <v>5.5518494485481127E-4</v>
      </c>
      <c r="AN223" s="5">
        <f t="shared" si="27"/>
        <v>2.0399355586584035E-3</v>
      </c>
    </row>
    <row r="224" spans="1:40">
      <c r="A224" s="9" t="s">
        <v>468</v>
      </c>
      <c r="B224" s="9" t="s">
        <v>469</v>
      </c>
      <c r="C224" s="9" t="s">
        <v>826</v>
      </c>
      <c r="D224" s="9" t="s">
        <v>899</v>
      </c>
      <c r="E224" s="11">
        <v>0.79900000000000004</v>
      </c>
      <c r="F224" s="12">
        <v>67046</v>
      </c>
      <c r="G224" s="13">
        <v>4.6439999999999997E-3</v>
      </c>
      <c r="H224" s="14">
        <v>-1.66667E-2</v>
      </c>
      <c r="I224" s="2">
        <v>-8.3333299999999999E-2</v>
      </c>
      <c r="J224" s="2">
        <v>-0.19478909999999999</v>
      </c>
      <c r="K224" s="2">
        <v>-0.35035040000000001</v>
      </c>
      <c r="L224" s="2">
        <v>-0.20563039999999999</v>
      </c>
      <c r="M224" s="2">
        <v>-4.4182600000000002E-2</v>
      </c>
      <c r="N224" s="2">
        <v>0.111016</v>
      </c>
      <c r="O224" s="2">
        <v>5.0853257999999997</v>
      </c>
      <c r="P224" s="2">
        <v>4.1569329000000002</v>
      </c>
      <c r="Q224" s="5">
        <v>128.4</v>
      </c>
      <c r="R224" s="5">
        <v>130</v>
      </c>
      <c r="S224" s="5">
        <v>207</v>
      </c>
      <c r="T224" s="5">
        <v>128</v>
      </c>
      <c r="U224" s="5">
        <v>145.596</v>
      </c>
      <c r="V224" s="5">
        <v>167.95099999999999</v>
      </c>
      <c r="W224" s="3">
        <v>67046</v>
      </c>
      <c r="X224" s="5">
        <v>129.19999999999999</v>
      </c>
      <c r="Y224" s="3">
        <v>30000000</v>
      </c>
      <c r="Z224" t="b">
        <v>0</v>
      </c>
      <c r="AA224" s="5">
        <v>32.510680100718659</v>
      </c>
      <c r="AB224" s="5">
        <v>9.3309808462520056</v>
      </c>
      <c r="AC224" s="5">
        <v>3.1256801705607411</v>
      </c>
      <c r="AD224" s="5">
        <v>-186.63845968726699</v>
      </c>
      <c r="AE224" t="b">
        <v>0</v>
      </c>
      <c r="AF224" t="b">
        <v>1</v>
      </c>
      <c r="AG224" s="3">
        <f>Y224*X224</f>
        <v>3875999999.9999995</v>
      </c>
      <c r="AH224" s="7" t="b">
        <f t="shared" si="21"/>
        <v>1</v>
      </c>
      <c r="AI224" s="17">
        <f t="shared" si="22"/>
        <v>4.1133359465691518E-4</v>
      </c>
      <c r="AJ224" s="2">
        <f t="shared" si="23"/>
        <v>3.7780951291887445E-2</v>
      </c>
      <c r="AK224" s="2">
        <f t="shared" si="24"/>
        <v>4.7792872416867298E-2</v>
      </c>
      <c r="AL224" s="5">
        <f t="shared" si="25"/>
        <v>1.2652260530465572E-5</v>
      </c>
      <c r="AM224" s="5">
        <f t="shared" si="26"/>
        <v>1.1621089185105138E-3</v>
      </c>
      <c r="AN224" s="5">
        <f t="shared" si="27"/>
        <v>5.1219559019954862E-3</v>
      </c>
    </row>
    <row r="225" spans="1:40">
      <c r="A225" s="9" t="s">
        <v>470</v>
      </c>
      <c r="B225" s="9" t="s">
        <v>471</v>
      </c>
      <c r="C225" s="9" t="s">
        <v>826</v>
      </c>
      <c r="D225" s="9" t="s">
        <v>897</v>
      </c>
      <c r="E225" s="11">
        <v>1.5189999999999999</v>
      </c>
      <c r="F225" s="12">
        <v>528509</v>
      </c>
      <c r="G225" s="13">
        <v>-1.19048E-2</v>
      </c>
      <c r="H225" s="14">
        <v>-2.8428100000000001E-2</v>
      </c>
      <c r="I225" s="2">
        <v>-7.9239299999999999E-2</v>
      </c>
      <c r="J225" s="2">
        <v>-0.11162080000000001</v>
      </c>
      <c r="K225" s="2">
        <v>-0.11702129999999999</v>
      </c>
      <c r="L225" s="2">
        <v>-0.12631580000000001</v>
      </c>
      <c r="M225" s="2">
        <v>-0.27915630000000002</v>
      </c>
      <c r="N225" s="2">
        <v>-0.70950000000000002</v>
      </c>
      <c r="O225" s="2">
        <v>1.0676157000000002</v>
      </c>
      <c r="P225" s="2">
        <v>1.0676157000000002</v>
      </c>
      <c r="Q225" s="5">
        <v>5.8</v>
      </c>
      <c r="R225" s="5">
        <v>5.92</v>
      </c>
      <c r="S225" s="5">
        <v>8.36</v>
      </c>
      <c r="T225" s="5">
        <v>5.62</v>
      </c>
      <c r="U225" s="5">
        <v>6.4374000000000002</v>
      </c>
      <c r="V225" s="5">
        <v>6.7912499999999998</v>
      </c>
      <c r="W225" s="3">
        <v>528509</v>
      </c>
      <c r="X225" s="5">
        <v>5.88</v>
      </c>
      <c r="Y225" s="3">
        <v>100000000</v>
      </c>
      <c r="Z225" t="b">
        <v>0</v>
      </c>
      <c r="AA225" s="5">
        <v>-48.610122802891482</v>
      </c>
      <c r="AB225" s="5">
        <v>5.3814443224146107</v>
      </c>
      <c r="AC225" s="5">
        <v>12.415418625051151</v>
      </c>
      <c r="AD225" s="5">
        <v>253.04183726666039</v>
      </c>
      <c r="AE225" t="b">
        <v>0</v>
      </c>
      <c r="AF225" t="b">
        <v>1</v>
      </c>
      <c r="AG225" s="3">
        <f>Y225*X225</f>
        <v>588000000</v>
      </c>
      <c r="AH225" s="7" t="b">
        <f t="shared" si="21"/>
        <v>1</v>
      </c>
      <c r="AI225" s="17">
        <f t="shared" si="22"/>
        <v>6.2400452440213142E-5</v>
      </c>
      <c r="AJ225" s="2">
        <f t="shared" si="23"/>
        <v>5.73147558297983E-3</v>
      </c>
      <c r="AK225" s="2">
        <f t="shared" si="24"/>
        <v>4.049307495396464E-2</v>
      </c>
      <c r="AL225" s="5">
        <f t="shared" si="25"/>
        <v>-1.2836925488388474E-6</v>
      </c>
      <c r="AM225" s="5">
        <f t="shared" si="26"/>
        <v>-1.1790703772175832E-4</v>
      </c>
      <c r="AN225" s="5">
        <f t="shared" si="27"/>
        <v>7.524573799881985E-3</v>
      </c>
    </row>
    <row r="226" spans="1:40">
      <c r="A226" s="9" t="s">
        <v>472</v>
      </c>
      <c r="B226" s="9" t="s">
        <v>473</v>
      </c>
      <c r="C226" s="9" t="s">
        <v>876</v>
      </c>
      <c r="D226" s="9" t="s">
        <v>898</v>
      </c>
      <c r="E226" s="11">
        <v>0.51700000000000002</v>
      </c>
      <c r="F226" s="12">
        <v>143738</v>
      </c>
      <c r="G226" s="13">
        <v>-6.5188999999999993E-3</v>
      </c>
      <c r="H226" s="14">
        <v>-1.67742E-2</v>
      </c>
      <c r="I226" s="2">
        <v>-6.0998200000000002E-2</v>
      </c>
      <c r="J226" s="2">
        <v>0.1099782</v>
      </c>
      <c r="K226" s="2">
        <v>0.1027496</v>
      </c>
      <c r="L226" s="2">
        <v>0.1099782</v>
      </c>
      <c r="M226" s="2">
        <v>-0.2</v>
      </c>
      <c r="N226" s="2">
        <v>0.52095809999999998</v>
      </c>
      <c r="O226" s="2">
        <v>0.55351680000000003</v>
      </c>
      <c r="P226" s="2">
        <v>0.55351680000000003</v>
      </c>
      <c r="Q226" s="5">
        <v>301.2</v>
      </c>
      <c r="R226" s="5">
        <v>307.8</v>
      </c>
      <c r="S226" s="5">
        <v>390</v>
      </c>
      <c r="T226" s="5">
        <v>250</v>
      </c>
      <c r="U226" s="5">
        <v>311.32</v>
      </c>
      <c r="V226" s="5">
        <v>286.91699999999997</v>
      </c>
      <c r="W226" s="3">
        <v>143738</v>
      </c>
      <c r="X226" s="5">
        <v>306.8</v>
      </c>
      <c r="Y226" s="3">
        <v>118999585</v>
      </c>
      <c r="Z226" t="b">
        <v>0</v>
      </c>
      <c r="AA226" s="5">
        <v>22.724393613322185</v>
      </c>
      <c r="AB226" s="5">
        <v>9.0506219195966064</v>
      </c>
      <c r="AC226" s="5">
        <v>3.0066093304088768</v>
      </c>
      <c r="AD226" s="5">
        <v>29.682871197173707</v>
      </c>
      <c r="AE226" t="b">
        <v>0</v>
      </c>
      <c r="AF226" t="b">
        <v>1</v>
      </c>
      <c r="AG226" s="3">
        <f>Y226*X226</f>
        <v>36509072678</v>
      </c>
      <c r="AH226" s="7" t="b">
        <f t="shared" si="21"/>
        <v>1</v>
      </c>
      <c r="AI226" s="17">
        <f t="shared" si="22"/>
        <v>3.8744602946935787E-3</v>
      </c>
      <c r="AJ226" s="2">
        <f t="shared" si="23"/>
        <v>0.10271689510206342</v>
      </c>
      <c r="AK226" s="2">
        <f t="shared" si="24"/>
        <v>0.11512970560424284</v>
      </c>
      <c r="AL226" s="5">
        <f t="shared" si="25"/>
        <v>1.704978518072392E-4</v>
      </c>
      <c r="AM226" s="5">
        <f t="shared" si="26"/>
        <v>4.5201159973679381E-3</v>
      </c>
      <c r="AN226" s="5">
        <f t="shared" si="27"/>
        <v>1.2720640263953736E-2</v>
      </c>
    </row>
    <row r="227" spans="1:40">
      <c r="A227" s="9" t="s">
        <v>474</v>
      </c>
      <c r="B227" s="9" t="s">
        <v>475</v>
      </c>
      <c r="C227" s="9" t="s">
        <v>826</v>
      </c>
      <c r="D227" s="9" t="s">
        <v>899</v>
      </c>
      <c r="E227" s="11">
        <v>0.35799999999999998</v>
      </c>
      <c r="F227" s="12">
        <v>77035</v>
      </c>
      <c r="G227" s="13">
        <v>-1.3499499999999999E-2</v>
      </c>
      <c r="H227" s="14">
        <v>4.0160643000000003E-3</v>
      </c>
      <c r="I227" s="2">
        <v>-0.1200445</v>
      </c>
      <c r="J227" s="2">
        <v>-0.15780139999999998</v>
      </c>
      <c r="K227" s="2">
        <v>-0.1236162</v>
      </c>
      <c r="L227" s="2">
        <v>-0.1490505</v>
      </c>
      <c r="M227" s="2">
        <v>-7.1070233999999998E-3</v>
      </c>
      <c r="N227" s="2">
        <v>3.6477495000000002</v>
      </c>
      <c r="O227" s="2">
        <v>4.7091345999999996</v>
      </c>
      <c r="P227" s="2">
        <v>4.7091345999999996</v>
      </c>
      <c r="Q227" s="5">
        <v>932</v>
      </c>
      <c r="R227" s="5">
        <v>969.8</v>
      </c>
      <c r="S227" s="5">
        <v>1289</v>
      </c>
      <c r="T227" s="5">
        <v>800.2</v>
      </c>
      <c r="U227" s="5">
        <v>1089.5920000000001</v>
      </c>
      <c r="V227" s="5">
        <v>1037.952</v>
      </c>
      <c r="W227" s="3">
        <v>78018</v>
      </c>
      <c r="X227" s="5">
        <v>963</v>
      </c>
      <c r="Y227" s="3">
        <v>77710058</v>
      </c>
      <c r="Z227" t="b">
        <v>0</v>
      </c>
      <c r="AA227" s="5">
        <v>40.409027144347696</v>
      </c>
      <c r="AB227" s="5">
        <v>13.944999063341784</v>
      </c>
      <c r="AC227" s="5">
        <v>9.9678659745293121</v>
      </c>
      <c r="AD227" s="5">
        <v>51.630229874302863</v>
      </c>
      <c r="AE227" t="b">
        <v>0</v>
      </c>
      <c r="AF227" t="b">
        <v>1</v>
      </c>
      <c r="AG227" s="3">
        <f>Y227*X227</f>
        <v>74834785854</v>
      </c>
      <c r="AH227" s="7" t="b">
        <f t="shared" si="21"/>
        <v>1</v>
      </c>
      <c r="AI227" s="17">
        <f t="shared" si="22"/>
        <v>7.941708325775617E-3</v>
      </c>
      <c r="AJ227" s="2">
        <f t="shared" si="23"/>
        <v>0.72944514945531524</v>
      </c>
      <c r="AK227" s="2">
        <f t="shared" si="24"/>
        <v>0.92274751616713313</v>
      </c>
      <c r="AL227" s="5">
        <f t="shared" si="25"/>
        <v>1.9653302459884836E-4</v>
      </c>
      <c r="AM227" s="5">
        <f t="shared" si="26"/>
        <v>1.805153949511373E-2</v>
      </c>
      <c r="AN227" s="5">
        <f t="shared" si="27"/>
        <v>6.6170496819381322E-2</v>
      </c>
    </row>
    <row r="228" spans="1:40">
      <c r="A228" s="9" t="s">
        <v>476</v>
      </c>
      <c r="B228" s="9" t="s">
        <v>477</v>
      </c>
      <c r="C228" s="9" t="s">
        <v>826</v>
      </c>
      <c r="D228" s="9" t="s">
        <v>900</v>
      </c>
      <c r="E228" s="11">
        <v>0.16500000000000001</v>
      </c>
      <c r="F228" s="12">
        <v>475291</v>
      </c>
      <c r="G228" s="13">
        <v>0</v>
      </c>
      <c r="H228" s="14">
        <v>-1.6152699999999999E-2</v>
      </c>
      <c r="I228" s="2">
        <v>-3.0390700000000003E-2</v>
      </c>
      <c r="J228" s="2">
        <v>-2.1897799999999999E-2</v>
      </c>
      <c r="K228" s="2">
        <v>-0.1377091</v>
      </c>
      <c r="L228" s="2">
        <v>-4.5584E-2</v>
      </c>
      <c r="M228" s="2">
        <v>-0.21407619999999999</v>
      </c>
      <c r="N228" s="2">
        <v>0.41798940000000001</v>
      </c>
      <c r="O228" s="2">
        <v>0.41798940000000001</v>
      </c>
      <c r="P228" s="2">
        <v>0.41798940000000001</v>
      </c>
      <c r="Q228" s="5">
        <v>13.32</v>
      </c>
      <c r="R228" s="5">
        <v>13.54</v>
      </c>
      <c r="S228" s="5">
        <v>18.2</v>
      </c>
      <c r="T228" s="5">
        <v>12.74</v>
      </c>
      <c r="U228" s="5">
        <v>13.985200000000001</v>
      </c>
      <c r="V228" s="5">
        <v>14.492649999999999</v>
      </c>
      <c r="W228" s="3">
        <v>475291</v>
      </c>
      <c r="X228" s="5">
        <v>13.4</v>
      </c>
      <c r="Y228" s="3">
        <v>300000000</v>
      </c>
      <c r="Z228" t="b">
        <v>0</v>
      </c>
      <c r="AA228" s="5">
        <v>24.489548710434281</v>
      </c>
      <c r="AB228" s="5">
        <v>7.9588281189444183</v>
      </c>
      <c r="AC228" s="5">
        <v>3.4561625653417201</v>
      </c>
      <c r="AD228" s="5">
        <v>-30.243713093783111</v>
      </c>
      <c r="AE228" t="b">
        <v>0</v>
      </c>
      <c r="AF228" t="b">
        <v>1</v>
      </c>
      <c r="AG228" s="3">
        <f>Y228*X228</f>
        <v>4020000000</v>
      </c>
      <c r="AH228" s="7" t="b">
        <f t="shared" si="21"/>
        <v>1</v>
      </c>
      <c r="AI228" s="17">
        <f t="shared" si="22"/>
        <v>4.2661533811166132E-4</v>
      </c>
      <c r="AJ228" s="2">
        <f t="shared" si="23"/>
        <v>3.9184577965270265E-2</v>
      </c>
      <c r="AK228" s="2">
        <f t="shared" si="24"/>
        <v>0.92273791488775647</v>
      </c>
      <c r="AL228" s="5">
        <f t="shared" si="25"/>
        <v>1.7420302152399115E-5</v>
      </c>
      <c r="AM228" s="5">
        <f t="shared" si="26"/>
        <v>1.6000530850360203E-3</v>
      </c>
      <c r="AN228" s="5">
        <f t="shared" si="27"/>
        <v>0.11593891727493914</v>
      </c>
    </row>
    <row r="229" spans="1:40">
      <c r="A229" s="9" t="s">
        <v>478</v>
      </c>
      <c r="B229" s="9" t="s">
        <v>479</v>
      </c>
      <c r="C229" s="9" t="s">
        <v>813</v>
      </c>
      <c r="D229" s="9" t="s">
        <v>901</v>
      </c>
      <c r="E229" s="11">
        <v>0.44700000000000001</v>
      </c>
      <c r="F229" s="12">
        <v>250109</v>
      </c>
      <c r="G229" s="13">
        <v>2.1246500000000001E-2</v>
      </c>
      <c r="H229" s="14">
        <v>-3.6096299999999998E-2</v>
      </c>
      <c r="I229" s="2">
        <v>-5.5172414000000001E-3</v>
      </c>
      <c r="J229" s="2">
        <v>2.2695E-2</v>
      </c>
      <c r="K229" s="2">
        <v>-3.8666699999999998E-2</v>
      </c>
      <c r="L229" s="2">
        <v>-2.5675699999999999E-2</v>
      </c>
      <c r="M229" s="2">
        <v>-0.14472119999999999</v>
      </c>
      <c r="N229" s="2">
        <v>1.4721413000000001</v>
      </c>
      <c r="O229" s="2">
        <v>1.983654</v>
      </c>
      <c r="P229" s="2">
        <v>1.7378013999999999</v>
      </c>
      <c r="Q229" s="5">
        <v>141</v>
      </c>
      <c r="R229" s="5">
        <v>144.6</v>
      </c>
      <c r="S229" s="5">
        <v>171.4</v>
      </c>
      <c r="T229" s="5">
        <v>124.8</v>
      </c>
      <c r="U229" s="5">
        <v>149.22800000000001</v>
      </c>
      <c r="V229" s="5">
        <v>146.69499999999999</v>
      </c>
      <c r="W229" s="3">
        <v>250109</v>
      </c>
      <c r="X229" s="5">
        <v>141.19999999999999</v>
      </c>
      <c r="Y229" s="3">
        <v>149741848</v>
      </c>
      <c r="Z229" t="b">
        <v>0</v>
      </c>
      <c r="AA229" s="5">
        <v>21.14695310388689</v>
      </c>
      <c r="AB229" s="5">
        <v>4.826159443781858</v>
      </c>
      <c r="AC229" s="5">
        <v>1.2102359512266401</v>
      </c>
      <c r="AD229" s="5">
        <v>8.982023071557018</v>
      </c>
      <c r="AE229" t="b">
        <v>0</v>
      </c>
      <c r="AF229" t="b">
        <v>1</v>
      </c>
      <c r="AG229" s="3">
        <f>Y229*X229</f>
        <v>21143548937.599998</v>
      </c>
      <c r="AH229" s="7" t="b">
        <f t="shared" si="21"/>
        <v>1</v>
      </c>
      <c r="AI229" s="17">
        <f t="shared" si="22"/>
        <v>2.243821462411612E-3</v>
      </c>
      <c r="AJ229" s="2">
        <f t="shared" si="23"/>
        <v>1.8360594585096666E-2</v>
      </c>
      <c r="AK229" s="2">
        <f t="shared" si="24"/>
        <v>0.42578207093259873</v>
      </c>
      <c r="AL229" s="5">
        <f t="shared" si="25"/>
        <v>1.0610613507244168E-4</v>
      </c>
      <c r="AM229" s="5">
        <f t="shared" si="26"/>
        <v>8.6823829867584655E-4</v>
      </c>
      <c r="AN229" s="5">
        <f t="shared" si="27"/>
        <v>8.8223788685884957E-2</v>
      </c>
    </row>
    <row r="230" spans="1:40">
      <c r="A230" s="9" t="s">
        <v>480</v>
      </c>
      <c r="B230" s="9" t="s">
        <v>481</v>
      </c>
      <c r="C230" s="9" t="s">
        <v>813</v>
      </c>
      <c r="D230" s="9" t="s">
        <v>902</v>
      </c>
      <c r="E230" s="11">
        <v>0.73199999999999998</v>
      </c>
      <c r="F230" s="12">
        <v>145391</v>
      </c>
      <c r="G230" s="13">
        <v>-2.7211000000000002E-3</v>
      </c>
      <c r="H230" s="14">
        <v>-1.3459E-2</v>
      </c>
      <c r="I230" s="2">
        <v>-7.5662000000000007E-2</v>
      </c>
      <c r="J230" s="2">
        <v>-5.7840599999999999E-2</v>
      </c>
      <c r="K230" s="2">
        <v>-0.15940370000000001</v>
      </c>
      <c r="L230" s="2">
        <v>-0.12215570000000001</v>
      </c>
      <c r="M230" s="2">
        <v>-0.2243386</v>
      </c>
      <c r="N230" s="2">
        <v>-5.1132700000000003E-2</v>
      </c>
      <c r="O230" s="2">
        <v>0.4853090000000001</v>
      </c>
      <c r="P230" s="2">
        <v>-0.65819539999999999</v>
      </c>
      <c r="Q230" s="5">
        <v>14.54</v>
      </c>
      <c r="R230" s="5">
        <v>14.8</v>
      </c>
      <c r="S230" s="5">
        <v>20.3</v>
      </c>
      <c r="T230" s="5">
        <v>14.32</v>
      </c>
      <c r="U230" s="5">
        <v>16.250399999999999</v>
      </c>
      <c r="V230" s="5">
        <v>16.876000000000001</v>
      </c>
      <c r="W230" s="3">
        <v>145391</v>
      </c>
      <c r="X230" s="5">
        <v>14.7</v>
      </c>
      <c r="Y230" s="3">
        <v>66000000</v>
      </c>
      <c r="Z230" t="b">
        <v>0</v>
      </c>
      <c r="AA230" s="5">
        <v>26.890859064506262</v>
      </c>
      <c r="AB230" s="5">
        <v>1.0146328777293767</v>
      </c>
      <c r="AC230" s="5">
        <v>2.27583530324948</v>
      </c>
      <c r="AD230" s="5">
        <v>-30.016752497363029</v>
      </c>
      <c r="AE230" t="b">
        <v>0</v>
      </c>
      <c r="AF230" t="b">
        <v>1</v>
      </c>
      <c r="AG230" s="3">
        <f>Y230*X230</f>
        <v>970200000</v>
      </c>
      <c r="AH230" s="7" t="b">
        <f t="shared" si="21"/>
        <v>1</v>
      </c>
      <c r="AI230" s="17">
        <f t="shared" si="22"/>
        <v>1.029607465263517E-4</v>
      </c>
      <c r="AJ230" s="2">
        <f t="shared" si="23"/>
        <v>8.4250042029523117E-4</v>
      </c>
      <c r="AK230" s="2">
        <f t="shared" si="24"/>
        <v>1</v>
      </c>
      <c r="AL230" s="5">
        <f t="shared" si="25"/>
        <v>3.8288381296918652E-6</v>
      </c>
      <c r="AM230" s="5">
        <f t="shared" si="26"/>
        <v>3.1330364651952039E-5</v>
      </c>
      <c r="AN230" s="5">
        <f t="shared" si="27"/>
        <v>0.98557815535987436</v>
      </c>
    </row>
    <row r="231" spans="1:40">
      <c r="A231" s="9" t="s">
        <v>482</v>
      </c>
      <c r="B231" s="9" t="s">
        <v>483</v>
      </c>
      <c r="C231" s="9" t="s">
        <v>813</v>
      </c>
      <c r="D231" s="9" t="s">
        <v>903</v>
      </c>
      <c r="E231" s="11">
        <v>0.80200000000000005</v>
      </c>
      <c r="F231" s="12">
        <v>539867</v>
      </c>
      <c r="G231" s="13">
        <v>4.3165E-3</v>
      </c>
      <c r="H231" s="14">
        <v>1.4347202000000001E-3</v>
      </c>
      <c r="I231" s="2">
        <v>-0.15496370000000001</v>
      </c>
      <c r="J231" s="2">
        <v>-9.3506500000000006E-2</v>
      </c>
      <c r="K231" s="2">
        <v>-0.1275</v>
      </c>
      <c r="L231" s="2">
        <v>-0.16407189999999999</v>
      </c>
      <c r="M231" s="2">
        <v>-0.24703339999999999</v>
      </c>
      <c r="N231" s="2">
        <v>-0.37567089999999997</v>
      </c>
      <c r="O231" s="2">
        <v>0.70243899999999992</v>
      </c>
      <c r="P231" s="2">
        <v>-0.72097660000000008</v>
      </c>
      <c r="Q231" s="5">
        <v>13.72</v>
      </c>
      <c r="R231" s="5">
        <v>14.14</v>
      </c>
      <c r="S231" s="5">
        <v>22.06</v>
      </c>
      <c r="T231" s="5">
        <v>12.78</v>
      </c>
      <c r="U231" s="5">
        <v>16.102799999999998</v>
      </c>
      <c r="V231" s="5">
        <v>16.399100000000001</v>
      </c>
      <c r="W231" s="3">
        <v>539867</v>
      </c>
      <c r="X231" s="5">
        <v>13.9</v>
      </c>
      <c r="Y231" s="3">
        <v>50000000</v>
      </c>
      <c r="Z231" t="b">
        <v>0</v>
      </c>
      <c r="AA231" s="5">
        <v>26.550799327629747</v>
      </c>
      <c r="AB231" s="5">
        <v>1.7254426651971051</v>
      </c>
      <c r="AC231" s="5">
        <v>0.72445416841379828</v>
      </c>
      <c r="AD231" s="5">
        <v>5.9570037465969126</v>
      </c>
      <c r="AE231" t="b">
        <v>0</v>
      </c>
      <c r="AF231" t="b">
        <v>1</v>
      </c>
      <c r="AG231" s="3">
        <f>Y231*X231</f>
        <v>695000000</v>
      </c>
      <c r="AH231" s="7" t="b">
        <f t="shared" si="21"/>
        <v>1</v>
      </c>
      <c r="AI231" s="17">
        <f t="shared" si="22"/>
        <v>7.3755636812836974E-5</v>
      </c>
      <c r="AJ231" s="2">
        <f t="shared" si="23"/>
        <v>6.0352277067118702E-4</v>
      </c>
      <c r="AK231" s="2">
        <f t="shared" si="24"/>
        <v>0.23819420007404585</v>
      </c>
      <c r="AL231" s="5">
        <f t="shared" si="25"/>
        <v>2.7779064540661165E-6</v>
      </c>
      <c r="AM231" s="5">
        <f t="shared" si="26"/>
        <v>2.2730870103904513E-5</v>
      </c>
      <c r="AN231" s="5">
        <f t="shared" si="27"/>
        <v>0.13804816866913155</v>
      </c>
    </row>
    <row r="232" spans="1:40">
      <c r="A232" s="9" t="s">
        <v>484</v>
      </c>
      <c r="B232" s="9" t="s">
        <v>485</v>
      </c>
      <c r="C232" s="9" t="s">
        <v>813</v>
      </c>
      <c r="D232" s="9" t="s">
        <v>901</v>
      </c>
      <c r="E232" s="11">
        <v>1.04</v>
      </c>
      <c r="F232" s="12">
        <v>1257628</v>
      </c>
      <c r="G232" s="13">
        <v>4.3478299999999998E-2</v>
      </c>
      <c r="H232" s="14">
        <v>-6.7357500000000001E-2</v>
      </c>
      <c r="I232" s="2">
        <v>-0.18490570000000001</v>
      </c>
      <c r="J232" s="2">
        <v>-4.3401200000000001E-2</v>
      </c>
      <c r="K232" s="2">
        <v>-9.6234299999999995E-2</v>
      </c>
      <c r="L232" s="2">
        <v>-0.18490570000000001</v>
      </c>
      <c r="M232" s="2">
        <v>-9.2506939999999996E-4</v>
      </c>
      <c r="N232" s="2">
        <v>0.27208480000000002</v>
      </c>
      <c r="O232" s="2">
        <v>0.34042559999999999</v>
      </c>
      <c r="P232" s="2">
        <v>-0.84309479999999992</v>
      </c>
      <c r="Q232" s="5">
        <v>19.3</v>
      </c>
      <c r="R232" s="5">
        <v>22</v>
      </c>
      <c r="S232" s="5">
        <v>35.049999999999997</v>
      </c>
      <c r="T232" s="5">
        <v>18.899999999999999</v>
      </c>
      <c r="U232" s="5">
        <v>25.979199999999999</v>
      </c>
      <c r="V232" s="5">
        <v>25.328150000000001</v>
      </c>
      <c r="W232" s="3">
        <v>1257628</v>
      </c>
      <c r="X232" s="5">
        <v>20.7</v>
      </c>
      <c r="Y232" s="3">
        <v>105000000</v>
      </c>
      <c r="Z232" t="b">
        <v>0</v>
      </c>
      <c r="AA232" s="5">
        <v>14.183687508599018</v>
      </c>
      <c r="AB232" s="5">
        <v>2.2319034258930319</v>
      </c>
      <c r="AC232" s="5">
        <v>0.64389562531406952</v>
      </c>
      <c r="AD232" s="5">
        <v>10.3680473967881</v>
      </c>
      <c r="AE232" t="b">
        <v>0</v>
      </c>
      <c r="AF232" t="b">
        <v>1</v>
      </c>
      <c r="AG232" s="3">
        <f>Y232*X232</f>
        <v>2173500000</v>
      </c>
      <c r="AH232" s="7" t="b">
        <f t="shared" si="21"/>
        <v>1</v>
      </c>
      <c r="AI232" s="17">
        <f t="shared" si="22"/>
        <v>2.306588152700736E-4</v>
      </c>
      <c r="AJ232" s="2">
        <f t="shared" si="23"/>
        <v>1.8874197727393165E-3</v>
      </c>
      <c r="AK232" s="2">
        <f t="shared" si="24"/>
        <v>4.3769252451573044E-2</v>
      </c>
      <c r="AL232" s="5">
        <f t="shared" si="25"/>
        <v>1.6262260087881527E-5</v>
      </c>
      <c r="AM232" s="5">
        <f t="shared" si="26"/>
        <v>1.3306975154345774E-4</v>
      </c>
      <c r="AN232" s="5">
        <f t="shared" si="27"/>
        <v>1.9610728647033657E-2</v>
      </c>
    </row>
    <row r="233" spans="1:40">
      <c r="A233" s="9" t="s">
        <v>486</v>
      </c>
      <c r="B233" s="9" t="s">
        <v>487</v>
      </c>
      <c r="C233" s="9" t="s">
        <v>813</v>
      </c>
      <c r="D233" s="9" t="s">
        <v>901</v>
      </c>
      <c r="E233" s="11">
        <v>0.318</v>
      </c>
      <c r="F233" s="12">
        <v>310430</v>
      </c>
      <c r="G233" s="13">
        <v>2.6027399999999999E-2</v>
      </c>
      <c r="H233" s="14">
        <v>6.7204300999999999E-3</v>
      </c>
      <c r="I233" s="2">
        <v>-7.4165599999999998E-2</v>
      </c>
      <c r="J233" s="2">
        <v>-1.3333333E-3</v>
      </c>
      <c r="K233" s="2">
        <v>-9.21212E-2</v>
      </c>
      <c r="L233" s="2">
        <v>-2.7272699999999997E-2</v>
      </c>
      <c r="M233" s="2">
        <v>-0.27842</v>
      </c>
      <c r="N233" s="2">
        <v>-0.44</v>
      </c>
      <c r="O233" s="2">
        <v>0.4068465</v>
      </c>
      <c r="P233" s="2">
        <v>-0.74610169999999998</v>
      </c>
      <c r="Q233" s="5">
        <v>14.6</v>
      </c>
      <c r="R233" s="5">
        <v>15.18</v>
      </c>
      <c r="S233" s="5">
        <v>22.46</v>
      </c>
      <c r="T233" s="5">
        <v>13.9</v>
      </c>
      <c r="U233" s="5">
        <v>16.389600000000002</v>
      </c>
      <c r="V233" s="5">
        <v>16.214099999999998</v>
      </c>
      <c r="W233" s="3">
        <v>314123</v>
      </c>
      <c r="X233" s="5">
        <v>14.6</v>
      </c>
      <c r="Y233" s="3">
        <v>59999998</v>
      </c>
      <c r="Z233" t="b">
        <v>0</v>
      </c>
      <c r="AA233" s="5">
        <v>31.554346466942704</v>
      </c>
      <c r="AB233" s="5">
        <v>1.1129551887669276</v>
      </c>
      <c r="AC233" s="5">
        <v>1.0634664253681618</v>
      </c>
      <c r="AD233" s="5">
        <v>-25.780853103602631</v>
      </c>
      <c r="AE233" t="b">
        <v>0</v>
      </c>
      <c r="AF233" t="b">
        <v>1</v>
      </c>
      <c r="AG233" s="3">
        <f>Y233*X233</f>
        <v>875999970.79999995</v>
      </c>
      <c r="AH233" s="7" t="b">
        <f t="shared" si="21"/>
        <v>1</v>
      </c>
      <c r="AI233" s="17">
        <f t="shared" si="22"/>
        <v>9.2963936250907325E-5</v>
      </c>
      <c r="AJ233" s="2">
        <f t="shared" si="23"/>
        <v>7.6069917911524444E-4</v>
      </c>
      <c r="AK233" s="2">
        <f t="shared" si="24"/>
        <v>1.7640609095705459E-2</v>
      </c>
      <c r="AL233" s="5">
        <f t="shared" si="25"/>
        <v>2.9461531186614555E-6</v>
      </c>
      <c r="AM233" s="5">
        <f t="shared" si="26"/>
        <v>2.4107587837769867E-5</v>
      </c>
      <c r="AN233" s="5">
        <f t="shared" si="27"/>
        <v>1.5850242016706852E-2</v>
      </c>
    </row>
    <row r="234" spans="1:40">
      <c r="A234" s="9" t="s">
        <v>488</v>
      </c>
      <c r="B234" s="9" t="s">
        <v>489</v>
      </c>
      <c r="C234" s="9" t="s">
        <v>813</v>
      </c>
      <c r="D234" s="9" t="s">
        <v>903</v>
      </c>
      <c r="E234" s="11">
        <v>0.48099999999999998</v>
      </c>
      <c r="F234" s="12">
        <v>431141</v>
      </c>
      <c r="G234" s="13">
        <v>-8.9858999999999998E-3</v>
      </c>
      <c r="H234" s="14">
        <v>-7.3229299999999997E-2</v>
      </c>
      <c r="I234" s="2">
        <v>-0.16540540000000001</v>
      </c>
      <c r="J234" s="2">
        <v>-9.6018699999999998E-2</v>
      </c>
      <c r="K234" s="2">
        <v>-0.42172280000000001</v>
      </c>
      <c r="L234" s="2">
        <v>-0.22722719999999999</v>
      </c>
      <c r="M234" s="2">
        <v>-0.48533330000000002</v>
      </c>
      <c r="N234" s="2">
        <v>-0.56507040000000008</v>
      </c>
      <c r="O234" s="2">
        <v>-0.38363269999999999</v>
      </c>
      <c r="P234" s="2">
        <v>-0.63732949999999999</v>
      </c>
      <c r="Q234" s="5">
        <v>15.42</v>
      </c>
      <c r="R234" s="5">
        <v>15.76</v>
      </c>
      <c r="S234" s="5">
        <v>36.700000000000003</v>
      </c>
      <c r="T234" s="5">
        <v>14.56</v>
      </c>
      <c r="U234" s="5">
        <v>18.370799999999999</v>
      </c>
      <c r="V234" s="5">
        <v>22.70721</v>
      </c>
      <c r="W234" s="3">
        <v>431141</v>
      </c>
      <c r="X234" s="5">
        <v>15.58</v>
      </c>
      <c r="Y234" s="3">
        <v>30000000</v>
      </c>
      <c r="Z234" t="b">
        <v>0</v>
      </c>
      <c r="AA234" s="5">
        <v>9.0655550010275086</v>
      </c>
      <c r="AB234" s="5">
        <v>1.3290409213765555</v>
      </c>
      <c r="AC234" s="5">
        <v>0.59289599999999998</v>
      </c>
      <c r="AD234" s="5">
        <v>-5.720990551472859</v>
      </c>
      <c r="AE234" t="b">
        <v>0</v>
      </c>
      <c r="AF234" t="b">
        <v>1</v>
      </c>
      <c r="AG234" s="3">
        <f>Y234*X234</f>
        <v>467400000</v>
      </c>
      <c r="AH234" s="7" t="b">
        <f t="shared" si="21"/>
        <v>1</v>
      </c>
      <c r="AI234" s="17">
        <f t="shared" si="22"/>
        <v>4.9601992296863312E-5</v>
      </c>
      <c r="AJ234" s="2">
        <f t="shared" si="23"/>
        <v>4.0587991800246446E-4</v>
      </c>
      <c r="AK234" s="2">
        <f t="shared" si="24"/>
        <v>0.16018988361814249</v>
      </c>
      <c r="AL234" s="5">
        <f t="shared" si="25"/>
        <v>5.4714788329276386E-6</v>
      </c>
      <c r="AM234" s="5">
        <f t="shared" si="26"/>
        <v>4.4771656887687645E-5</v>
      </c>
      <c r="AN234" s="5">
        <f t="shared" si="27"/>
        <v>0.12053043743169747</v>
      </c>
    </row>
    <row r="235" spans="1:40">
      <c r="A235" s="9" t="s">
        <v>490</v>
      </c>
      <c r="B235" s="9" t="s">
        <v>491</v>
      </c>
      <c r="C235" s="9" t="s">
        <v>813</v>
      </c>
      <c r="D235" s="9" t="s">
        <v>901</v>
      </c>
      <c r="E235" s="11">
        <v>0</v>
      </c>
      <c r="F235" s="12">
        <v>0</v>
      </c>
      <c r="G235" s="13">
        <v>0</v>
      </c>
      <c r="H235" s="14">
        <v>0</v>
      </c>
      <c r="I235" s="2">
        <v>0</v>
      </c>
      <c r="J235" s="2">
        <v>-0.28914139999999999</v>
      </c>
      <c r="K235" s="2">
        <v>-0.28914139999999999</v>
      </c>
      <c r="L235" s="2">
        <v>0</v>
      </c>
      <c r="M235" s="2">
        <v>-0.28914139999999999</v>
      </c>
      <c r="N235" s="2">
        <v>-0.28914139999999999</v>
      </c>
      <c r="O235" s="2">
        <v>-0.28914139999999999</v>
      </c>
      <c r="P235" s="2">
        <v>-0.28914139999999999</v>
      </c>
      <c r="Q235" s="5">
        <v>5.63</v>
      </c>
      <c r="R235" s="5">
        <v>5.63</v>
      </c>
      <c r="S235" s="5">
        <v>5.63</v>
      </c>
      <c r="T235" s="5">
        <v>5.63</v>
      </c>
      <c r="U235" s="5">
        <v>0</v>
      </c>
      <c r="V235" s="5">
        <v>0</v>
      </c>
      <c r="W235" s="3">
        <v>0</v>
      </c>
      <c r="X235" s="5">
        <v>5.63</v>
      </c>
      <c r="Y235" s="3">
        <v>0</v>
      </c>
      <c r="Z235" t="b">
        <v>0</v>
      </c>
      <c r="AA235" s="5" t="s">
        <v>837</v>
      </c>
      <c r="AB235" s="5" t="s">
        <v>837</v>
      </c>
      <c r="AC235" s="5" t="s">
        <v>837</v>
      </c>
      <c r="AD235" s="5" t="s">
        <v>837</v>
      </c>
      <c r="AE235" t="b">
        <v>0</v>
      </c>
      <c r="AF235" t="b">
        <v>0</v>
      </c>
      <c r="AG235" s="3">
        <f>Y235*X235</f>
        <v>0</v>
      </c>
      <c r="AH235" s="7" t="b">
        <f t="shared" si="21"/>
        <v>0</v>
      </c>
      <c r="AI235" s="17" t="b">
        <f t="shared" si="22"/>
        <v>0</v>
      </c>
      <c r="AJ235" s="2" t="b">
        <f t="shared" si="23"/>
        <v>0</v>
      </c>
      <c r="AK235" s="2" t="b">
        <f t="shared" si="24"/>
        <v>0</v>
      </c>
      <c r="AL235" s="5">
        <f t="shared" si="25"/>
        <v>0</v>
      </c>
      <c r="AM235" s="5">
        <f t="shared" si="26"/>
        <v>0</v>
      </c>
      <c r="AN235" s="5">
        <f t="shared" si="27"/>
        <v>0</v>
      </c>
    </row>
    <row r="236" spans="1:40">
      <c r="A236" s="9" t="s">
        <v>492</v>
      </c>
      <c r="B236" s="9" t="s">
        <v>493</v>
      </c>
      <c r="C236" s="9" t="s">
        <v>813</v>
      </c>
      <c r="D236" s="9" t="s">
        <v>901</v>
      </c>
      <c r="E236" s="11">
        <v>0.76600000000000001</v>
      </c>
      <c r="F236" s="12">
        <v>885083</v>
      </c>
      <c r="G236" s="13">
        <v>7.3684000000000006E-3</v>
      </c>
      <c r="H236" s="14">
        <v>-8.2901554000000006E-3</v>
      </c>
      <c r="I236" s="2">
        <v>-0.16052630000000001</v>
      </c>
      <c r="J236" s="2">
        <v>5.1648399999999997E-2</v>
      </c>
      <c r="K236" s="2">
        <v>3.1805899999999998E-2</v>
      </c>
      <c r="L236" s="2">
        <v>-2.1472399999999999E-2</v>
      </c>
      <c r="M236" s="2">
        <v>-0.26157409999999998</v>
      </c>
      <c r="N236" s="2">
        <v>0.36130869999999998</v>
      </c>
      <c r="O236" s="2">
        <v>1.0918033</v>
      </c>
      <c r="P236" s="2">
        <v>0.84570880000000004</v>
      </c>
      <c r="Q236" s="5">
        <v>18.84</v>
      </c>
      <c r="R236" s="5">
        <v>19.399999999999999</v>
      </c>
      <c r="S236" s="5">
        <v>35.299999999999997</v>
      </c>
      <c r="T236" s="5">
        <v>17.18</v>
      </c>
      <c r="U236" s="5">
        <v>21.987400000000001</v>
      </c>
      <c r="V236" s="5">
        <v>22.420660000000002</v>
      </c>
      <c r="W236" s="3">
        <v>885083</v>
      </c>
      <c r="X236" s="5">
        <v>19</v>
      </c>
      <c r="Y236" s="3">
        <v>127558000</v>
      </c>
      <c r="Z236" t="b">
        <v>0</v>
      </c>
      <c r="AA236" s="5">
        <v>12.556768271989634</v>
      </c>
      <c r="AB236" s="5">
        <v>1.2033866994072544</v>
      </c>
      <c r="AC236" s="5">
        <v>0.54412732274732289</v>
      </c>
      <c r="AD236" s="5">
        <v>53.153795175476802</v>
      </c>
      <c r="AE236" t="b">
        <v>0</v>
      </c>
      <c r="AF236" t="b">
        <v>1</v>
      </c>
      <c r="AG236" s="3">
        <f>Y236*X236</f>
        <v>2423602000</v>
      </c>
      <c r="AH236" s="7" t="b">
        <f t="shared" si="21"/>
        <v>1</v>
      </c>
      <c r="AI236" s="17">
        <f t="shared" si="22"/>
        <v>2.5720044444728818E-4</v>
      </c>
      <c r="AJ236" s="2">
        <f t="shared" si="23"/>
        <v>2.1046028691283887E-3</v>
      </c>
      <c r="AK236" s="2">
        <f t="shared" si="24"/>
        <v>4.8805727067005908E-2</v>
      </c>
      <c r="AL236" s="5">
        <f t="shared" si="25"/>
        <v>2.0483012736726604E-5</v>
      </c>
      <c r="AM236" s="5">
        <f t="shared" si="26"/>
        <v>1.6760704852881002E-4</v>
      </c>
      <c r="AN236" s="5">
        <f t="shared" si="27"/>
        <v>4.0556977313315729E-2</v>
      </c>
    </row>
    <row r="237" spans="1:40">
      <c r="A237" s="9" t="s">
        <v>494</v>
      </c>
      <c r="B237" s="9" t="s">
        <v>495</v>
      </c>
      <c r="C237" s="9" t="s">
        <v>813</v>
      </c>
      <c r="D237" s="9" t="s">
        <v>903</v>
      </c>
      <c r="E237" s="11">
        <v>0.67700000000000005</v>
      </c>
      <c r="F237" s="12">
        <v>492929</v>
      </c>
      <c r="G237" s="13">
        <v>8.2839999999999997E-3</v>
      </c>
      <c r="H237" s="14">
        <v>-4.4843000000000001E-2</v>
      </c>
      <c r="I237" s="2">
        <v>-0.14543629999999999</v>
      </c>
      <c r="J237" s="2">
        <v>-7.9913600000000001E-2</v>
      </c>
      <c r="K237" s="2">
        <v>-0.12883440000000002</v>
      </c>
      <c r="L237" s="2">
        <v>-0.1152648</v>
      </c>
      <c r="M237" s="2">
        <v>-0.2254545</v>
      </c>
      <c r="N237" s="2">
        <v>-0.20373830000000001</v>
      </c>
      <c r="O237" s="2">
        <v>0.9518896</v>
      </c>
      <c r="P237" s="2">
        <v>-0.16470609999999999</v>
      </c>
      <c r="Q237" s="5">
        <v>16.88</v>
      </c>
      <c r="R237" s="5">
        <v>17.18</v>
      </c>
      <c r="S237" s="5">
        <v>24.86</v>
      </c>
      <c r="T237" s="5">
        <v>16.420000000000002</v>
      </c>
      <c r="U237" s="5">
        <v>19.758800000000001</v>
      </c>
      <c r="V237" s="5">
        <v>19.826599999999999</v>
      </c>
      <c r="W237" s="3">
        <v>492929</v>
      </c>
      <c r="X237" s="5">
        <v>16.899999999999999</v>
      </c>
      <c r="Y237" s="3">
        <v>63852500</v>
      </c>
      <c r="Z237" t="b">
        <v>0</v>
      </c>
      <c r="AA237" s="5">
        <v>16.118509564104386</v>
      </c>
      <c r="AB237" s="5">
        <v>0.84347751125785997</v>
      </c>
      <c r="AC237" s="5">
        <v>0.79934600428601554</v>
      </c>
      <c r="AD237" s="5">
        <v>26.592203538957868</v>
      </c>
      <c r="AE237" t="b">
        <v>0</v>
      </c>
      <c r="AF237" t="b">
        <v>1</v>
      </c>
      <c r="AG237" s="3">
        <f>Y237*X237</f>
        <v>1079107250</v>
      </c>
      <c r="AH237" s="7" t="b">
        <f t="shared" si="21"/>
        <v>1</v>
      </c>
      <c r="AI237" s="17">
        <f t="shared" si="22"/>
        <v>1.1451833440733707E-4</v>
      </c>
      <c r="AJ237" s="2">
        <f t="shared" si="23"/>
        <v>9.3707308974297159E-4</v>
      </c>
      <c r="AK237" s="2">
        <f t="shared" si="24"/>
        <v>0.36983753698971711</v>
      </c>
      <c r="AL237" s="5">
        <f t="shared" si="25"/>
        <v>7.1047719363809683E-6</v>
      </c>
      <c r="AM237" s="5">
        <f t="shared" si="26"/>
        <v>5.8136460199137492E-5</v>
      </c>
      <c r="AN237" s="5">
        <f t="shared" si="27"/>
        <v>0.43846757270171471</v>
      </c>
    </row>
    <row r="238" spans="1:40">
      <c r="A238" s="9" t="s">
        <v>496</v>
      </c>
      <c r="B238" s="9" t="s">
        <v>497</v>
      </c>
      <c r="C238" s="9" t="s">
        <v>813</v>
      </c>
      <c r="D238" s="9" t="s">
        <v>901</v>
      </c>
      <c r="E238" s="11">
        <v>1.0629999999999999</v>
      </c>
      <c r="F238" s="12">
        <v>271323</v>
      </c>
      <c r="G238" s="13">
        <v>0</v>
      </c>
      <c r="H238" s="14">
        <v>0</v>
      </c>
      <c r="I238" s="2">
        <v>0</v>
      </c>
      <c r="J238" s="2">
        <v>0</v>
      </c>
      <c r="K238" s="2">
        <v>-0.34435579999999999</v>
      </c>
      <c r="L238" s="2">
        <v>0</v>
      </c>
      <c r="M238" s="2">
        <v>-0.58558560000000004</v>
      </c>
      <c r="N238" s="2">
        <v>-0.43349749999999998</v>
      </c>
      <c r="O238" s="2">
        <v>-0.51882839999999997</v>
      </c>
      <c r="P238" s="2">
        <v>-0.67514129999999994</v>
      </c>
      <c r="Q238" s="5"/>
      <c r="R238" s="5"/>
      <c r="S238" s="5">
        <v>31.8</v>
      </c>
      <c r="T238" s="5">
        <v>0</v>
      </c>
      <c r="U238" s="5">
        <v>14.2948</v>
      </c>
      <c r="V238" s="5">
        <v>19.372450000000001</v>
      </c>
      <c r="W238" s="3">
        <v>274182</v>
      </c>
      <c r="X238" s="5">
        <v>11.5</v>
      </c>
      <c r="Y238" s="3">
        <v>0</v>
      </c>
      <c r="Z238" t="b">
        <v>0</v>
      </c>
      <c r="AA238" s="5">
        <v>-70.349046419575387</v>
      </c>
      <c r="AB238" s="5">
        <v>1.3377720450120949</v>
      </c>
      <c r="AC238" s="5">
        <v>0</v>
      </c>
      <c r="AD238" s="5">
        <v>0</v>
      </c>
      <c r="AE238" t="b">
        <v>0</v>
      </c>
      <c r="AF238" t="b">
        <v>0</v>
      </c>
      <c r="AG238" s="3">
        <f>Y238*X238</f>
        <v>0</v>
      </c>
      <c r="AH238" s="7" t="b">
        <f t="shared" si="21"/>
        <v>0</v>
      </c>
      <c r="AI238" s="17" t="b">
        <f t="shared" si="22"/>
        <v>0</v>
      </c>
      <c r="AJ238" s="2" t="b">
        <f t="shared" si="23"/>
        <v>0</v>
      </c>
      <c r="AK238" s="2" t="b">
        <f t="shared" si="24"/>
        <v>0</v>
      </c>
      <c r="AL238" s="5">
        <f t="shared" si="25"/>
        <v>0</v>
      </c>
      <c r="AM238" s="5">
        <f t="shared" si="26"/>
        <v>0</v>
      </c>
      <c r="AN238" s="5">
        <f t="shared" si="27"/>
        <v>0</v>
      </c>
    </row>
    <row r="239" spans="1:40">
      <c r="A239" s="9" t="s">
        <v>498</v>
      </c>
      <c r="B239" s="9" t="s">
        <v>499</v>
      </c>
      <c r="C239" s="9" t="s">
        <v>813</v>
      </c>
      <c r="D239" s="9" t="s">
        <v>901</v>
      </c>
      <c r="E239" s="11">
        <v>0.41299999999999998</v>
      </c>
      <c r="F239" s="12">
        <v>316010</v>
      </c>
      <c r="G239" s="13">
        <v>1.1764699999999999E-2</v>
      </c>
      <c r="H239" s="14">
        <v>-3.3707899999999999E-2</v>
      </c>
      <c r="I239" s="2">
        <v>-8.8339200000000007E-2</v>
      </c>
      <c r="J239" s="2">
        <v>2.6525199999999999E-2</v>
      </c>
      <c r="K239" s="2">
        <v>-8.6186499999999999E-2</v>
      </c>
      <c r="L239" s="2">
        <v>-3.12891E-2</v>
      </c>
      <c r="M239" s="2">
        <v>-0.19626170000000001</v>
      </c>
      <c r="N239" s="2">
        <v>-0.22600000000000001</v>
      </c>
      <c r="O239" s="2">
        <v>0.87636359999999991</v>
      </c>
      <c r="P239" s="2">
        <v>-0.25205430000000001</v>
      </c>
      <c r="Q239" s="5">
        <v>15.22</v>
      </c>
      <c r="R239" s="5">
        <v>15.54</v>
      </c>
      <c r="S239" s="5">
        <v>22.3</v>
      </c>
      <c r="T239" s="5">
        <v>14.14</v>
      </c>
      <c r="U239" s="5">
        <v>16.790800000000001</v>
      </c>
      <c r="V239" s="5">
        <v>16.103400000000001</v>
      </c>
      <c r="W239" s="3">
        <v>316010</v>
      </c>
      <c r="X239" s="5">
        <v>15.3</v>
      </c>
      <c r="Y239" s="3">
        <v>30000000</v>
      </c>
      <c r="Z239" t="b">
        <v>0</v>
      </c>
      <c r="AA239" s="5">
        <v>10.929630501294422</v>
      </c>
      <c r="AB239" s="5">
        <v>1.3239935339850666</v>
      </c>
      <c r="AC239" s="5">
        <v>0.39221747293370057</v>
      </c>
      <c r="AD239" s="5">
        <v>3.430116183737232</v>
      </c>
      <c r="AE239" t="b">
        <v>0</v>
      </c>
      <c r="AF239" t="b">
        <v>1</v>
      </c>
      <c r="AG239" s="3">
        <f>Y239*X239</f>
        <v>459000000</v>
      </c>
      <c r="AH239" s="7" t="b">
        <f t="shared" si="21"/>
        <v>1</v>
      </c>
      <c r="AI239" s="17">
        <f t="shared" si="22"/>
        <v>4.8710557262003123E-5</v>
      </c>
      <c r="AJ239" s="2">
        <f t="shared" si="23"/>
        <v>3.9858554206917245E-4</v>
      </c>
      <c r="AK239" s="2">
        <f t="shared" si="24"/>
        <v>9.2431961698974125E-3</v>
      </c>
      <c r="AL239" s="5">
        <f t="shared" si="25"/>
        <v>4.4567432774817239E-6</v>
      </c>
      <c r="AM239" s="5">
        <f t="shared" si="26"/>
        <v>3.6468345569593317E-5</v>
      </c>
      <c r="AN239" s="5">
        <f t="shared" si="27"/>
        <v>6.9813000839033306E-3</v>
      </c>
    </row>
    <row r="240" spans="1:40">
      <c r="A240" s="9" t="s">
        <v>500</v>
      </c>
      <c r="B240" s="9" t="s">
        <v>501</v>
      </c>
      <c r="C240" s="9" t="s">
        <v>813</v>
      </c>
      <c r="D240" s="9" t="s">
        <v>901</v>
      </c>
      <c r="E240" s="11">
        <v>0</v>
      </c>
      <c r="F240" s="12">
        <v>0</v>
      </c>
      <c r="G240" s="13">
        <v>0</v>
      </c>
      <c r="H240" s="14">
        <v>0</v>
      </c>
      <c r="I240" s="2">
        <v>0</v>
      </c>
      <c r="J240" s="2">
        <v>0</v>
      </c>
      <c r="K240" s="2">
        <v>0</v>
      </c>
      <c r="L240" s="2">
        <v>0</v>
      </c>
      <c r="M240" s="2">
        <v>0</v>
      </c>
      <c r="N240" s="2">
        <v>0</v>
      </c>
      <c r="O240" s="2">
        <v>-0.61489199999999999</v>
      </c>
      <c r="P240" s="2">
        <v>-0.80486770000000007</v>
      </c>
      <c r="Q240" s="5">
        <v>9.5</v>
      </c>
      <c r="R240" s="5">
        <v>9.5</v>
      </c>
      <c r="S240" s="5">
        <v>9.5</v>
      </c>
      <c r="T240" s="5">
        <v>9.5</v>
      </c>
      <c r="U240" s="5">
        <v>9.5</v>
      </c>
      <c r="V240" s="5">
        <v>9.5</v>
      </c>
      <c r="W240" s="3">
        <v>0</v>
      </c>
      <c r="X240" s="5">
        <v>9.5</v>
      </c>
      <c r="Y240" s="3">
        <v>10000000</v>
      </c>
      <c r="Z240" t="b">
        <v>0</v>
      </c>
      <c r="AA240" s="5">
        <v>-2.7479679500159091</v>
      </c>
      <c r="AB240" s="5">
        <v>-0.88028984701489077</v>
      </c>
      <c r="AC240" s="5">
        <v>9.7666289709057263</v>
      </c>
      <c r="AD240" s="5">
        <v>23.923444976076556</v>
      </c>
      <c r="AE240" t="b">
        <v>0</v>
      </c>
      <c r="AF240" t="b">
        <v>0</v>
      </c>
      <c r="AG240" s="3">
        <f>Y240*X240</f>
        <v>95000000</v>
      </c>
      <c r="AH240" s="7" t="b">
        <f t="shared" si="21"/>
        <v>0</v>
      </c>
      <c r="AI240" s="17" t="b">
        <f t="shared" si="22"/>
        <v>0</v>
      </c>
      <c r="AJ240" s="2" t="b">
        <f t="shared" si="23"/>
        <v>0</v>
      </c>
      <c r="AK240" s="2" t="b">
        <f t="shared" si="24"/>
        <v>0</v>
      </c>
      <c r="AL240" s="5">
        <f t="shared" si="25"/>
        <v>0</v>
      </c>
      <c r="AM240" s="5">
        <f t="shared" si="26"/>
        <v>0</v>
      </c>
      <c r="AN240" s="5">
        <f t="shared" si="27"/>
        <v>0</v>
      </c>
    </row>
    <row r="241" spans="1:40">
      <c r="A241" s="9" t="s">
        <v>502</v>
      </c>
      <c r="B241" s="9" t="s">
        <v>503</v>
      </c>
      <c r="C241" s="9" t="s">
        <v>813</v>
      </c>
      <c r="D241" s="9" t="s">
        <v>901</v>
      </c>
      <c r="E241" s="11">
        <v>0.91900000000000004</v>
      </c>
      <c r="F241" s="12">
        <v>196864</v>
      </c>
      <c r="G241" s="13">
        <v>1.3550000000000001E-3</v>
      </c>
      <c r="H241" s="14">
        <v>-4.0259700000000002E-2</v>
      </c>
      <c r="I241" s="2">
        <v>-0.1042424</v>
      </c>
      <c r="J241" s="2">
        <v>-4.5219599999999999E-2</v>
      </c>
      <c r="K241" s="2">
        <v>-9.8780499999999993E-2</v>
      </c>
      <c r="L241" s="2">
        <v>-7.0440299999999997E-2</v>
      </c>
      <c r="M241" s="2">
        <v>-0.292823</v>
      </c>
      <c r="N241" s="2">
        <v>5.4421768999999998E-3</v>
      </c>
      <c r="O241" s="2">
        <v>0.62417580000000006</v>
      </c>
      <c r="P241" s="2">
        <v>-0.24591840000000001</v>
      </c>
      <c r="Q241" s="5">
        <v>14.5</v>
      </c>
      <c r="R241" s="5">
        <v>14.8</v>
      </c>
      <c r="S241" s="5">
        <v>25.7</v>
      </c>
      <c r="T241" s="5">
        <v>14.36</v>
      </c>
      <c r="U241" s="5">
        <v>16.462</v>
      </c>
      <c r="V241" s="5">
        <v>16.543299999999999</v>
      </c>
      <c r="W241" s="3">
        <v>196864</v>
      </c>
      <c r="X241" s="5">
        <v>14.76</v>
      </c>
      <c r="Y241" s="3">
        <v>45894900</v>
      </c>
      <c r="Z241" t="b">
        <v>0</v>
      </c>
      <c r="AA241" s="5">
        <v>9.1448658956416278</v>
      </c>
      <c r="AB241" s="5">
        <v>1.1572897482828699</v>
      </c>
      <c r="AC241" s="5">
        <v>0.8100424319112226</v>
      </c>
      <c r="AD241" s="5">
        <v>8.8632935895396709</v>
      </c>
      <c r="AE241" t="b">
        <v>0</v>
      </c>
      <c r="AF241" t="b">
        <v>1</v>
      </c>
      <c r="AG241" s="3">
        <f>Y241*X241</f>
        <v>677408724</v>
      </c>
      <c r="AH241" s="7" t="b">
        <f t="shared" si="21"/>
        <v>1</v>
      </c>
      <c r="AI241" s="17">
        <f t="shared" si="22"/>
        <v>7.1888793987325635E-5</v>
      </c>
      <c r="AJ241" s="2">
        <f t="shared" si="23"/>
        <v>5.8824689206519911E-4</v>
      </c>
      <c r="AK241" s="2">
        <f t="shared" si="24"/>
        <v>1.3641441662596719E-2</v>
      </c>
      <c r="AL241" s="5">
        <f t="shared" si="25"/>
        <v>7.8611096988953412E-6</v>
      </c>
      <c r="AM241" s="5">
        <f t="shared" si="26"/>
        <v>6.4325371063730203E-5</v>
      </c>
      <c r="AN241" s="5">
        <f t="shared" si="27"/>
        <v>1.1787403874299609E-2</v>
      </c>
    </row>
    <row r="242" spans="1:40">
      <c r="A242" s="9" t="s">
        <v>504</v>
      </c>
      <c r="B242" s="9" t="s">
        <v>505</v>
      </c>
      <c r="C242" s="9" t="s">
        <v>813</v>
      </c>
      <c r="D242" s="9" t="s">
        <v>901</v>
      </c>
      <c r="E242" s="11">
        <v>0.60399999999999998</v>
      </c>
      <c r="F242" s="12">
        <v>584569</v>
      </c>
      <c r="G242" s="13">
        <v>-6.1633E-3</v>
      </c>
      <c r="H242" s="14">
        <v>-0.11157019999999999</v>
      </c>
      <c r="I242" s="2">
        <v>-0.20370369999999999</v>
      </c>
      <c r="J242" s="2">
        <v>3.2000000000000001E-2</v>
      </c>
      <c r="K242" s="2">
        <v>-0.1623377</v>
      </c>
      <c r="L242" s="2">
        <v>-9.2827000000000007E-2</v>
      </c>
      <c r="M242" s="2">
        <v>-0.29353780000000002</v>
      </c>
      <c r="N242" s="2">
        <v>-0.32105260000000002</v>
      </c>
      <c r="O242" s="2">
        <v>-0.48618640000000002</v>
      </c>
      <c r="P242" s="2">
        <v>-0.68639650000000008</v>
      </c>
      <c r="Q242" s="5">
        <v>12.3</v>
      </c>
      <c r="R242" s="5">
        <v>13.08</v>
      </c>
      <c r="S242" s="5">
        <v>21.76</v>
      </c>
      <c r="T242" s="5">
        <v>12.26</v>
      </c>
      <c r="U242" s="5">
        <v>15.692</v>
      </c>
      <c r="V242" s="5">
        <v>15.547599999999999</v>
      </c>
      <c r="W242" s="3">
        <v>584569</v>
      </c>
      <c r="X242" s="5">
        <v>12.98</v>
      </c>
      <c r="Y242" s="3">
        <v>29100000</v>
      </c>
      <c r="Z242" t="b">
        <v>0</v>
      </c>
      <c r="AA242" s="5">
        <v>7.8443213875248157</v>
      </c>
      <c r="AB242" s="5">
        <v>1.3164188525739935</v>
      </c>
      <c r="AC242" s="5">
        <v>0.4132107684229876</v>
      </c>
      <c r="AD242" s="5">
        <v>35.802575107296143</v>
      </c>
      <c r="AE242" t="b">
        <v>0</v>
      </c>
      <c r="AF242" t="b">
        <v>1</v>
      </c>
      <c r="AG242" s="3">
        <f>Y242*X242</f>
        <v>377718000</v>
      </c>
      <c r="AH242" s="7" t="b">
        <f t="shared" si="21"/>
        <v>1</v>
      </c>
      <c r="AI242" s="17">
        <f t="shared" si="22"/>
        <v>4.0084649821109571E-5</v>
      </c>
      <c r="AJ242" s="2">
        <f t="shared" si="23"/>
        <v>3.2800203437752435E-4</v>
      </c>
      <c r="AK242" s="2">
        <f t="shared" si="24"/>
        <v>7.6063650782163643E-3</v>
      </c>
      <c r="AL242" s="5">
        <f t="shared" si="25"/>
        <v>5.110021356959957E-6</v>
      </c>
      <c r="AM242" s="5">
        <f t="shared" si="26"/>
        <v>4.1813946442730029E-5</v>
      </c>
      <c r="AN242" s="5">
        <f t="shared" si="27"/>
        <v>5.7780736452867111E-3</v>
      </c>
    </row>
    <row r="243" spans="1:40">
      <c r="A243" s="9" t="s">
        <v>506</v>
      </c>
      <c r="B243" s="9" t="s">
        <v>507</v>
      </c>
      <c r="C243" s="9" t="s">
        <v>813</v>
      </c>
      <c r="D243" s="9" t="s">
        <v>903</v>
      </c>
      <c r="E243" s="11">
        <v>0.86099999999999999</v>
      </c>
      <c r="F243" s="12">
        <v>189109</v>
      </c>
      <c r="G243" s="13">
        <v>-1.25392E-2</v>
      </c>
      <c r="H243" s="14">
        <v>1.5898251E-3</v>
      </c>
      <c r="I243" s="2">
        <v>-3.07692E-2</v>
      </c>
      <c r="J243" s="2">
        <v>-3.07692E-2</v>
      </c>
      <c r="K243" s="2">
        <v>-0.1139241</v>
      </c>
      <c r="L243" s="2">
        <v>-7.0796499999999998E-2</v>
      </c>
      <c r="M243" s="2">
        <v>-0.2164179</v>
      </c>
      <c r="N243" s="2">
        <v>-0.62048190000000003</v>
      </c>
      <c r="O243" s="2">
        <v>0.32214060000000005</v>
      </c>
      <c r="P243" s="2">
        <v>-0.14750340000000001</v>
      </c>
      <c r="Q243" s="5">
        <v>12.6</v>
      </c>
      <c r="R243" s="5">
        <v>12.8</v>
      </c>
      <c r="S243" s="5">
        <v>17.7</v>
      </c>
      <c r="T243" s="5">
        <v>11.96</v>
      </c>
      <c r="U243" s="5">
        <v>13.258800000000001</v>
      </c>
      <c r="V243" s="5">
        <v>13.7018</v>
      </c>
      <c r="W243" s="3">
        <v>190492</v>
      </c>
      <c r="X243" s="5">
        <v>12.76</v>
      </c>
      <c r="Y243" s="3">
        <v>53000000</v>
      </c>
      <c r="Z243" t="b">
        <v>0</v>
      </c>
      <c r="AA243" s="5">
        <v>13.965455409977029</v>
      </c>
      <c r="AB243" s="5">
        <v>1.11907475454938</v>
      </c>
      <c r="AC243" s="5">
        <v>0.94415366021362901</v>
      </c>
      <c r="AD243" s="5">
        <v>-10.27922630089204</v>
      </c>
      <c r="AE243" t="b">
        <v>0</v>
      </c>
      <c r="AF243" t="b">
        <v>1</v>
      </c>
      <c r="AG243" s="3">
        <f>Y243*X243</f>
        <v>676280000</v>
      </c>
      <c r="AH243" s="7" t="b">
        <f t="shared" si="21"/>
        <v>1</v>
      </c>
      <c r="AI243" s="17">
        <f t="shared" si="22"/>
        <v>7.1769010163719974E-5</v>
      </c>
      <c r="AJ243" s="2">
        <f t="shared" si="23"/>
        <v>5.8726673287699328E-4</v>
      </c>
      <c r="AK243" s="2">
        <f t="shared" si="24"/>
        <v>0.23177837931809456</v>
      </c>
      <c r="AL243" s="5">
        <f t="shared" si="25"/>
        <v>5.1390382953389148E-6</v>
      </c>
      <c r="AM243" s="5">
        <f t="shared" si="26"/>
        <v>4.2051384336342185E-5</v>
      </c>
      <c r="AN243" s="5">
        <f t="shared" si="27"/>
        <v>0.20711608261721998</v>
      </c>
    </row>
    <row r="244" spans="1:40">
      <c r="A244" s="9" t="s">
        <v>508</v>
      </c>
      <c r="B244" s="9" t="s">
        <v>509</v>
      </c>
      <c r="C244" s="9" t="s">
        <v>813</v>
      </c>
      <c r="D244" s="9" t="s">
        <v>901</v>
      </c>
      <c r="E244" s="11">
        <v>0.52200000000000002</v>
      </c>
      <c r="F244" s="12">
        <v>326977</v>
      </c>
      <c r="G244" s="13">
        <v>1.2211700000000001E-2</v>
      </c>
      <c r="H244" s="14">
        <v>4.0376851000000005E-3</v>
      </c>
      <c r="I244" s="2">
        <v>-0.1444954</v>
      </c>
      <c r="J244" s="2">
        <v>-0.1244131</v>
      </c>
      <c r="K244" s="2">
        <v>-0.203842</v>
      </c>
      <c r="L244" s="2">
        <v>-0.15610859999999999</v>
      </c>
      <c r="M244" s="2">
        <v>-0.33303530000000003</v>
      </c>
      <c r="N244" s="2">
        <v>-1.7127799999999999E-2</v>
      </c>
      <c r="O244" s="2">
        <v>0.64498350000000004</v>
      </c>
      <c r="P244" s="2">
        <v>-0.28338140000000001</v>
      </c>
      <c r="Q244" s="5">
        <v>14.72</v>
      </c>
      <c r="R244" s="5">
        <v>14.94</v>
      </c>
      <c r="S244" s="5">
        <v>26.055</v>
      </c>
      <c r="T244" s="5">
        <v>14.22</v>
      </c>
      <c r="U244" s="5">
        <v>17.2636</v>
      </c>
      <c r="V244" s="5">
        <v>18.260300000000001</v>
      </c>
      <c r="W244" s="3">
        <v>330093</v>
      </c>
      <c r="X244" s="5">
        <v>14.74</v>
      </c>
      <c r="Y244" s="3">
        <v>50000000</v>
      </c>
      <c r="Z244" t="b">
        <v>0</v>
      </c>
      <c r="AA244" s="5">
        <v>9.0291646843778963</v>
      </c>
      <c r="AB244" s="5">
        <v>1.0294909897564151</v>
      </c>
      <c r="AC244" s="5">
        <v>0.49650218866950058</v>
      </c>
      <c r="AD244" s="5">
        <v>-4.8654818196641125</v>
      </c>
      <c r="AE244" t="b">
        <v>0</v>
      </c>
      <c r="AF244" t="b">
        <v>1</v>
      </c>
      <c r="AG244" s="3">
        <f>Y244*X244</f>
        <v>737000000</v>
      </c>
      <c r="AH244" s="7" t="b">
        <f t="shared" si="21"/>
        <v>1</v>
      </c>
      <c r="AI244" s="17">
        <f t="shared" si="22"/>
        <v>7.8212811987137903E-5</v>
      </c>
      <c r="AJ244" s="2">
        <f t="shared" si="23"/>
        <v>6.3999465033764719E-4</v>
      </c>
      <c r="AK244" s="2">
        <f t="shared" si="24"/>
        <v>1.4841471845782992E-2</v>
      </c>
      <c r="AL244" s="5">
        <f t="shared" si="25"/>
        <v>8.6622422694826188E-6</v>
      </c>
      <c r="AM244" s="5">
        <f t="shared" si="26"/>
        <v>7.0880825935643282E-5</v>
      </c>
      <c r="AN244" s="5">
        <f t="shared" si="27"/>
        <v>1.4416320291734258E-2</v>
      </c>
    </row>
    <row r="245" spans="1:40">
      <c r="A245" s="9" t="s">
        <v>510</v>
      </c>
      <c r="B245" s="9" t="s">
        <v>511</v>
      </c>
      <c r="C245" s="9" t="s">
        <v>813</v>
      </c>
      <c r="D245" s="9" t="s">
        <v>901</v>
      </c>
      <c r="E245" s="11">
        <v>0.39100000000000001</v>
      </c>
      <c r="F245" s="12">
        <v>522844</v>
      </c>
      <c r="G245" s="13">
        <v>0</v>
      </c>
      <c r="H245" s="14">
        <v>-1.77112E-2</v>
      </c>
      <c r="I245" s="2">
        <v>-7.445439999999999E-2</v>
      </c>
      <c r="J245" s="2">
        <v>-0.13652690000000001</v>
      </c>
      <c r="K245" s="2">
        <v>-0.27245209999999997</v>
      </c>
      <c r="L245" s="2">
        <v>-0.2041943</v>
      </c>
      <c r="M245" s="2">
        <v>-0.27574080000000001</v>
      </c>
      <c r="N245" s="2">
        <v>-0.42958859999999999</v>
      </c>
      <c r="O245" s="2">
        <v>-1.56997E-2</v>
      </c>
      <c r="P245" s="2">
        <v>-0.62280930000000001</v>
      </c>
      <c r="Q245" s="5">
        <v>14.32</v>
      </c>
      <c r="R245" s="5">
        <v>14.5</v>
      </c>
      <c r="S245" s="5">
        <v>36.549999999999997</v>
      </c>
      <c r="T245" s="5">
        <v>12.82</v>
      </c>
      <c r="U245" s="5">
        <v>16.8108</v>
      </c>
      <c r="V245" s="5">
        <v>18.234500000000001</v>
      </c>
      <c r="W245" s="3">
        <v>528361</v>
      </c>
      <c r="X245" s="5">
        <v>14.42</v>
      </c>
      <c r="Y245" s="3">
        <v>30000000</v>
      </c>
      <c r="Z245" t="b">
        <v>0</v>
      </c>
      <c r="AA245" s="5">
        <v>14.569009791387394</v>
      </c>
      <c r="AB245" s="5">
        <v>1.1105771165150349</v>
      </c>
      <c r="AC245" s="5">
        <v>0.86077058303678611</v>
      </c>
      <c r="AD245" s="5">
        <v>91.053058296689002</v>
      </c>
      <c r="AE245" t="b">
        <v>0</v>
      </c>
      <c r="AF245" t="b">
        <v>1</v>
      </c>
      <c r="AG245" s="3">
        <f>Y245*X245</f>
        <v>432600000</v>
      </c>
      <c r="AH245" s="7" t="b">
        <f t="shared" si="21"/>
        <v>1</v>
      </c>
      <c r="AI245" s="17">
        <f t="shared" si="22"/>
        <v>4.5908904295299675E-5</v>
      </c>
      <c r="AJ245" s="2">
        <f t="shared" si="23"/>
        <v>3.7566036056454029E-4</v>
      </c>
      <c r="AK245" s="2">
        <f t="shared" si="24"/>
        <v>8.7115613575111574E-3</v>
      </c>
      <c r="AL245" s="5">
        <f t="shared" si="25"/>
        <v>3.151134150684637E-6</v>
      </c>
      <c r="AM245" s="5">
        <f t="shared" si="26"/>
        <v>2.5784893135744574E-5</v>
      </c>
      <c r="AN245" s="5">
        <f t="shared" si="27"/>
        <v>7.8441750941599039E-3</v>
      </c>
    </row>
    <row r="246" spans="1:40">
      <c r="A246" s="9" t="s">
        <v>512</v>
      </c>
      <c r="B246" s="9" t="s">
        <v>513</v>
      </c>
      <c r="C246" s="9" t="s">
        <v>813</v>
      </c>
      <c r="D246" s="9" t="s">
        <v>901</v>
      </c>
      <c r="E246" s="11">
        <v>0.66200000000000003</v>
      </c>
      <c r="F246" s="12">
        <v>443148</v>
      </c>
      <c r="G246" s="13">
        <v>3.3223000000000003E-3</v>
      </c>
      <c r="H246" s="14">
        <v>-1.41458E-2</v>
      </c>
      <c r="I246" s="2">
        <v>-8.2066899999999998E-2</v>
      </c>
      <c r="J246" s="2">
        <v>4.37788E-2</v>
      </c>
      <c r="K246" s="2">
        <v>-0.16880729999999999</v>
      </c>
      <c r="L246" s="2">
        <v>0</v>
      </c>
      <c r="M246" s="2">
        <v>-0.1436673</v>
      </c>
      <c r="N246" s="2">
        <v>-0.70679609999999993</v>
      </c>
      <c r="O246" s="2">
        <v>0.1526718</v>
      </c>
      <c r="P246" s="2">
        <v>-0.50027549999999998</v>
      </c>
      <c r="Q246" s="5">
        <v>8.92</v>
      </c>
      <c r="R246" s="5">
        <v>9.09</v>
      </c>
      <c r="S246" s="5">
        <v>14</v>
      </c>
      <c r="T246" s="5">
        <v>8.44</v>
      </c>
      <c r="U246" s="5">
        <v>9.6471999999999998</v>
      </c>
      <c r="V246" s="5">
        <v>10.0108</v>
      </c>
      <c r="W246" s="3">
        <v>446513</v>
      </c>
      <c r="X246" s="5">
        <v>9.0299999999999994</v>
      </c>
      <c r="Y246" s="3">
        <v>40000000</v>
      </c>
      <c r="Z246" t="b">
        <v>0</v>
      </c>
      <c r="AA246" s="5">
        <v>12.376422969896282</v>
      </c>
      <c r="AB246" s="5">
        <v>0.9053628927791556</v>
      </c>
      <c r="AC246" s="5">
        <v>0.41263031329844652</v>
      </c>
      <c r="AD246" s="5">
        <v>29.528232705939867</v>
      </c>
      <c r="AE246" t="b">
        <v>0</v>
      </c>
      <c r="AF246" t="b">
        <v>1</v>
      </c>
      <c r="AG246" s="3">
        <f>Y246*X246</f>
        <v>361200000</v>
      </c>
      <c r="AH246" s="7" t="b">
        <f t="shared" si="21"/>
        <v>1</v>
      </c>
      <c r="AI246" s="17">
        <f t="shared" si="22"/>
        <v>3.8331706498988079E-5</v>
      </c>
      <c r="AJ246" s="2">
        <f t="shared" si="23"/>
        <v>3.1365816513155792E-4</v>
      </c>
      <c r="AK246" s="2">
        <f t="shared" si="24"/>
        <v>7.2737308421937817E-3</v>
      </c>
      <c r="AL246" s="5">
        <f t="shared" si="25"/>
        <v>3.0971555022177225E-6</v>
      </c>
      <c r="AM246" s="5">
        <f t="shared" si="26"/>
        <v>2.5343200203684253E-5</v>
      </c>
      <c r="AN246" s="5">
        <f t="shared" si="27"/>
        <v>8.0340501032308779E-3</v>
      </c>
    </row>
    <row r="247" spans="1:40">
      <c r="A247" s="9" t="s">
        <v>514</v>
      </c>
      <c r="B247" s="9" t="s">
        <v>515</v>
      </c>
      <c r="C247" s="9" t="s">
        <v>813</v>
      </c>
      <c r="D247" s="9" t="s">
        <v>904</v>
      </c>
      <c r="E247" s="11">
        <v>0.496</v>
      </c>
      <c r="F247" s="12">
        <v>1303057</v>
      </c>
      <c r="G247" s="13">
        <v>2.1119300000000001E-2</v>
      </c>
      <c r="H247" s="14">
        <v>5.1975051999999999E-3</v>
      </c>
      <c r="I247" s="2">
        <v>-3.00903E-2</v>
      </c>
      <c r="J247" s="2">
        <v>0.26075619999999999</v>
      </c>
      <c r="K247" s="2">
        <v>0.55416260000000006</v>
      </c>
      <c r="L247" s="2">
        <v>-0.1160878</v>
      </c>
      <c r="M247" s="2">
        <v>1.1897644999999999</v>
      </c>
      <c r="N247" s="2">
        <v>2.3553088</v>
      </c>
      <c r="O247" s="2">
        <v>7.7274368000000004</v>
      </c>
      <c r="P247" s="2">
        <v>3.2486818999999998</v>
      </c>
      <c r="Q247" s="5">
        <v>47.5</v>
      </c>
      <c r="R247" s="5">
        <v>49.65</v>
      </c>
      <c r="S247" s="5">
        <v>64.900000000000006</v>
      </c>
      <c r="T247" s="5">
        <v>24.1</v>
      </c>
      <c r="U247" s="5">
        <v>54.088000000000001</v>
      </c>
      <c r="V247" s="5">
        <v>41.617800000000003</v>
      </c>
      <c r="W247" s="3">
        <v>1317336</v>
      </c>
      <c r="X247" s="5">
        <v>47.35</v>
      </c>
      <c r="Y247" s="3">
        <v>115830000</v>
      </c>
      <c r="Z247" t="b">
        <v>0</v>
      </c>
      <c r="AA247" s="5">
        <v>8.7179962268724651</v>
      </c>
      <c r="AB247" s="5">
        <v>2.6672356949084479</v>
      </c>
      <c r="AC247" s="5">
        <v>3.9718237231261408</v>
      </c>
      <c r="AD247" s="5">
        <v>21.263005592420782</v>
      </c>
      <c r="AE247" t="b">
        <v>0</v>
      </c>
      <c r="AF247" t="b">
        <v>1</v>
      </c>
      <c r="AG247" s="3">
        <f>Y247*X247</f>
        <v>5484550500</v>
      </c>
      <c r="AH247" s="7" t="b">
        <f t="shared" si="21"/>
        <v>1</v>
      </c>
      <c r="AI247" s="17">
        <f t="shared" si="22"/>
        <v>5.820381507333286E-4</v>
      </c>
      <c r="AJ247" s="2">
        <f t="shared" si="23"/>
        <v>4.7626634728720058E-3</v>
      </c>
      <c r="AK247" s="2">
        <f t="shared" si="24"/>
        <v>0.95767046468983907</v>
      </c>
      <c r="AL247" s="5">
        <f t="shared" si="25"/>
        <v>6.6762835815327223E-5</v>
      </c>
      <c r="AM247" s="5">
        <f t="shared" si="26"/>
        <v>5.4630253890125687E-4</v>
      </c>
      <c r="AN247" s="5">
        <f t="shared" si="27"/>
        <v>0.35904980820328697</v>
      </c>
    </row>
    <row r="248" spans="1:40">
      <c r="A248" s="9" t="s">
        <v>516</v>
      </c>
      <c r="B248" s="9" t="s">
        <v>517</v>
      </c>
      <c r="C248" s="9" t="s">
        <v>813</v>
      </c>
      <c r="D248" s="9" t="s">
        <v>905</v>
      </c>
      <c r="E248" s="11">
        <v>0.109</v>
      </c>
      <c r="F248" s="12">
        <v>148418</v>
      </c>
      <c r="G248" s="13">
        <v>3.1063299999999999E-2</v>
      </c>
      <c r="H248" s="14">
        <v>3.4883721E-3</v>
      </c>
      <c r="I248" s="2">
        <v>-5.7603687000000008E-3</v>
      </c>
      <c r="J248" s="2">
        <v>-0.1455446</v>
      </c>
      <c r="K248" s="2">
        <v>-0.22252250000000001</v>
      </c>
      <c r="L248" s="2">
        <v>-0.15309130000000001</v>
      </c>
      <c r="M248" s="2">
        <v>-0.29837399999999997</v>
      </c>
      <c r="N248" s="2">
        <v>0.22585230000000001</v>
      </c>
      <c r="O248" s="2">
        <v>1.5382353</v>
      </c>
      <c r="P248" s="2">
        <v>2.7054529999999999</v>
      </c>
      <c r="Q248" s="5">
        <v>167</v>
      </c>
      <c r="R248" s="5">
        <v>172.6</v>
      </c>
      <c r="S248" s="5">
        <v>284.60000000000002</v>
      </c>
      <c r="T248" s="5">
        <v>161.4</v>
      </c>
      <c r="U248" s="5">
        <v>185.54400000000001</v>
      </c>
      <c r="V248" s="5">
        <v>208.749</v>
      </c>
      <c r="W248" s="3">
        <v>150198</v>
      </c>
      <c r="X248" s="5">
        <v>167.4</v>
      </c>
      <c r="Y248" s="3">
        <v>149294732</v>
      </c>
      <c r="Z248" t="b">
        <v>0</v>
      </c>
      <c r="AA248" s="5">
        <v>22.15942156136953</v>
      </c>
      <c r="AB248" s="5">
        <v>5.0484456828325612</v>
      </c>
      <c r="AC248" s="5">
        <v>1.3633347820994035</v>
      </c>
      <c r="AD248" s="5">
        <v>17.639822770521107</v>
      </c>
      <c r="AE248" t="b">
        <v>0</v>
      </c>
      <c r="AF248" t="b">
        <v>1</v>
      </c>
      <c r="AG248" s="3">
        <f>Y248*X248</f>
        <v>24991938136.799999</v>
      </c>
      <c r="AH248" s="7" t="b">
        <f t="shared" si="21"/>
        <v>1</v>
      </c>
      <c r="AI248" s="17">
        <f t="shared" si="22"/>
        <v>2.6522249100240434E-3</v>
      </c>
      <c r="AJ248" s="2">
        <f t="shared" si="23"/>
        <v>2.1702451437071134E-2</v>
      </c>
      <c r="AK248" s="2">
        <f t="shared" si="24"/>
        <v>1</v>
      </c>
      <c r="AL248" s="5">
        <f t="shared" si="25"/>
        <v>1.1968836382659289E-4</v>
      </c>
      <c r="AM248" s="5">
        <f t="shared" si="26"/>
        <v>9.7937806620841433E-4</v>
      </c>
      <c r="AN248" s="5">
        <f t="shared" si="27"/>
        <v>0.19808076838392843</v>
      </c>
    </row>
    <row r="249" spans="1:40">
      <c r="A249" s="9" t="s">
        <v>518</v>
      </c>
      <c r="B249" s="9" t="s">
        <v>519</v>
      </c>
      <c r="C249" s="9" t="s">
        <v>813</v>
      </c>
      <c r="D249" s="9" t="s">
        <v>901</v>
      </c>
      <c r="E249" s="11">
        <v>0.77</v>
      </c>
      <c r="F249" s="12">
        <v>97616</v>
      </c>
      <c r="G249" s="13">
        <v>-2.1947899999999999E-2</v>
      </c>
      <c r="H249" s="14">
        <v>-5.68783E-2</v>
      </c>
      <c r="I249" s="2">
        <v>-0.14712920000000002</v>
      </c>
      <c r="J249" s="2">
        <v>-0.12729499999999999</v>
      </c>
      <c r="K249" s="2">
        <v>-0.27319060000000001</v>
      </c>
      <c r="L249" s="2">
        <v>-0.1689977</v>
      </c>
      <c r="M249" s="2">
        <v>0.2916667</v>
      </c>
      <c r="N249" s="2">
        <v>3.2339666999999999</v>
      </c>
      <c r="O249" s="2">
        <v>6.6175214000000002</v>
      </c>
      <c r="P249" s="2">
        <v>11.823741</v>
      </c>
      <c r="Q249" s="5">
        <v>140.4</v>
      </c>
      <c r="R249" s="5">
        <v>146</v>
      </c>
      <c r="S249" s="5">
        <v>230</v>
      </c>
      <c r="T249" s="5">
        <v>102.2</v>
      </c>
      <c r="U249" s="5">
        <v>167.24</v>
      </c>
      <c r="V249" s="5">
        <v>181.578</v>
      </c>
      <c r="W249" s="3">
        <v>97616</v>
      </c>
      <c r="X249" s="5">
        <v>145.80000000000001</v>
      </c>
      <c r="Y249" s="3">
        <v>100000000</v>
      </c>
      <c r="Z249" t="b">
        <v>0</v>
      </c>
      <c r="AA249" s="5">
        <v>42.909042953213998</v>
      </c>
      <c r="AB249" s="5">
        <v>6.8546186775298317</v>
      </c>
      <c r="AC249" s="5">
        <v>2.5231297212472468</v>
      </c>
      <c r="AD249" s="5">
        <v>-24.7380473249601</v>
      </c>
      <c r="AE249" t="b">
        <v>0</v>
      </c>
      <c r="AF249" t="b">
        <v>1</v>
      </c>
      <c r="AG249" s="3">
        <f>Y249*X249</f>
        <v>14580000000.000002</v>
      </c>
      <c r="AH249" s="7" t="b">
        <f t="shared" si="21"/>
        <v>1</v>
      </c>
      <c r="AI249" s="17">
        <f t="shared" si="22"/>
        <v>1.5472765247930406E-3</v>
      </c>
      <c r="AJ249" s="2">
        <f t="shared" si="23"/>
        <v>1.2660952512785479E-2</v>
      </c>
      <c r="AK249" s="2">
        <f t="shared" si="24"/>
        <v>0.29360740774968258</v>
      </c>
      <c r="AL249" s="5">
        <f t="shared" si="25"/>
        <v>3.6059450836042138E-5</v>
      </c>
      <c r="AM249" s="5">
        <f t="shared" si="26"/>
        <v>2.9506490104173113E-4</v>
      </c>
      <c r="AN249" s="5">
        <f t="shared" si="27"/>
        <v>4.2833514388212264E-2</v>
      </c>
    </row>
    <row r="250" spans="1:40">
      <c r="A250" s="9" t="s">
        <v>520</v>
      </c>
      <c r="B250" s="9" t="s">
        <v>521</v>
      </c>
      <c r="C250" s="9" t="s">
        <v>813</v>
      </c>
      <c r="D250" s="9" t="s">
        <v>901</v>
      </c>
      <c r="E250" s="11">
        <v>0.57199999999999995</v>
      </c>
      <c r="F250" s="12">
        <v>326229</v>
      </c>
      <c r="G250" s="13">
        <v>4.5976999999999997E-3</v>
      </c>
      <c r="H250" s="14">
        <v>-3.53201E-2</v>
      </c>
      <c r="I250" s="2">
        <v>-9.0530700000000006E-2</v>
      </c>
      <c r="J250" s="2">
        <v>-9.9897E-2</v>
      </c>
      <c r="K250" s="2">
        <v>6.5853700000000001E-2</v>
      </c>
      <c r="L250" s="2">
        <v>-0.12072430000000001</v>
      </c>
      <c r="M250" s="2">
        <v>6.5853700000000001E-2</v>
      </c>
      <c r="N250" s="2">
        <v>0.34461540000000002</v>
      </c>
      <c r="O250" s="2">
        <v>2.6867268000000002</v>
      </c>
      <c r="P250" s="2">
        <v>0.75384620000000002</v>
      </c>
      <c r="Q250" s="5">
        <v>42.75</v>
      </c>
      <c r="R250" s="5">
        <v>44.5</v>
      </c>
      <c r="S250" s="5">
        <v>59.6</v>
      </c>
      <c r="T250" s="5">
        <v>24.36</v>
      </c>
      <c r="U250" s="5">
        <v>50.993000000000002</v>
      </c>
      <c r="V250" s="5">
        <v>43.72925</v>
      </c>
      <c r="W250" s="3">
        <v>326229</v>
      </c>
      <c r="X250" s="5">
        <v>43.5</v>
      </c>
      <c r="Y250" s="3">
        <v>30000000</v>
      </c>
      <c r="Z250" t="b">
        <v>0</v>
      </c>
      <c r="AA250" s="5">
        <v>67.461296182069447</v>
      </c>
      <c r="AB250" s="5">
        <v>2.9916302091634357</v>
      </c>
      <c r="AC250" s="5">
        <v>3.2892448407680339</v>
      </c>
      <c r="AD250" s="5">
        <v>25.944169374461534</v>
      </c>
      <c r="AE250" t="b">
        <v>0</v>
      </c>
      <c r="AF250" t="b">
        <v>1</v>
      </c>
      <c r="AG250" s="3">
        <f>Y250*X250</f>
        <v>1305000000</v>
      </c>
      <c r="AH250" s="7" t="b">
        <f t="shared" si="21"/>
        <v>1</v>
      </c>
      <c r="AI250" s="17">
        <f t="shared" si="22"/>
        <v>1.3849080005863632E-4</v>
      </c>
      <c r="AJ250" s="2">
        <f t="shared" si="23"/>
        <v>1.133233403922157E-3</v>
      </c>
      <c r="AK250" s="2">
        <f t="shared" si="24"/>
        <v>2.6279675385002449E-2</v>
      </c>
      <c r="AL250" s="5">
        <f t="shared" si="25"/>
        <v>2.0528926643340397E-6</v>
      </c>
      <c r="AM250" s="5">
        <f t="shared" si="26"/>
        <v>1.679827498220171E-5</v>
      </c>
      <c r="AN250" s="5">
        <f t="shared" si="27"/>
        <v>8.7843996575870803E-3</v>
      </c>
    </row>
    <row r="251" spans="1:40">
      <c r="A251" s="9" t="s">
        <v>522</v>
      </c>
      <c r="B251" s="9" t="s">
        <v>523</v>
      </c>
      <c r="C251" s="9" t="s">
        <v>813</v>
      </c>
      <c r="D251" s="9" t="s">
        <v>901</v>
      </c>
      <c r="E251" s="11">
        <v>0.624</v>
      </c>
      <c r="F251" s="12">
        <v>138374</v>
      </c>
      <c r="G251" s="13">
        <v>1.7175599999999999E-2</v>
      </c>
      <c r="H251" s="14">
        <v>5.6603774000000004E-3</v>
      </c>
      <c r="I251" s="2">
        <v>-9.0443700000000002E-2</v>
      </c>
      <c r="J251" s="2">
        <v>-0.1011804</v>
      </c>
      <c r="K251" s="2">
        <v>-0.17236019999999999</v>
      </c>
      <c r="L251" s="2">
        <v>-0.1458333</v>
      </c>
      <c r="M251" s="2">
        <v>-0.34601229999999999</v>
      </c>
      <c r="N251" s="2">
        <v>-0.22280549999999999</v>
      </c>
      <c r="O251" s="2">
        <v>0.2849566</v>
      </c>
      <c r="P251" s="2">
        <v>0.47075060000000002</v>
      </c>
      <c r="Q251" s="5">
        <v>26.2</v>
      </c>
      <c r="R251" s="5">
        <v>26.7</v>
      </c>
      <c r="S251" s="5">
        <v>41.55</v>
      </c>
      <c r="T251" s="5">
        <v>25.7</v>
      </c>
      <c r="U251" s="5">
        <v>30.08</v>
      </c>
      <c r="V251" s="5">
        <v>30.820250000000001</v>
      </c>
      <c r="W251" s="3">
        <v>138374</v>
      </c>
      <c r="X251" s="5">
        <v>26.2</v>
      </c>
      <c r="Y251" s="3">
        <v>52500000</v>
      </c>
      <c r="Z251" t="b">
        <v>0</v>
      </c>
      <c r="AA251" s="5">
        <v>13.784890193798832</v>
      </c>
      <c r="AB251" s="5">
        <v>1.2836515568962812</v>
      </c>
      <c r="AC251" s="5">
        <v>0.97489198060981397</v>
      </c>
      <c r="AD251" s="5">
        <v>21.424797868430723</v>
      </c>
      <c r="AE251" t="b">
        <v>0</v>
      </c>
      <c r="AF251" t="b">
        <v>1</v>
      </c>
      <c r="AG251" s="3">
        <f>Y251*X251</f>
        <v>1375500000</v>
      </c>
      <c r="AH251" s="7" t="b">
        <f t="shared" si="21"/>
        <v>1</v>
      </c>
      <c r="AI251" s="17">
        <f t="shared" si="22"/>
        <v>1.4597248695835576E-4</v>
      </c>
      <c r="AJ251" s="2">
        <f t="shared" si="23"/>
        <v>1.1944540590765724E-3</v>
      </c>
      <c r="AK251" s="2">
        <f t="shared" si="24"/>
        <v>2.7699381986261203E-2</v>
      </c>
      <c r="AL251" s="5">
        <f t="shared" si="25"/>
        <v>1.0589310825560428E-5</v>
      </c>
      <c r="AM251" s="5">
        <f t="shared" si="26"/>
        <v>8.6649515685942899E-5</v>
      </c>
      <c r="AN251" s="5">
        <f t="shared" si="27"/>
        <v>2.1578583251388762E-2</v>
      </c>
    </row>
    <row r="252" spans="1:40">
      <c r="A252" s="9" t="s">
        <v>524</v>
      </c>
      <c r="B252" s="9" t="s">
        <v>525</v>
      </c>
      <c r="C252" s="9" t="s">
        <v>813</v>
      </c>
      <c r="D252" s="9" t="s">
        <v>901</v>
      </c>
      <c r="E252" s="11">
        <v>0.61</v>
      </c>
      <c r="F252" s="12">
        <v>300416</v>
      </c>
      <c r="G252" s="13">
        <v>-6.1886099999999999E-2</v>
      </c>
      <c r="H252" s="14">
        <v>-6.1886099999999999E-2</v>
      </c>
      <c r="I252" s="2">
        <v>-0.14272889999999999</v>
      </c>
      <c r="J252" s="2">
        <v>-4.0201000000000001E-2</v>
      </c>
      <c r="K252" s="2">
        <v>-0.2248377</v>
      </c>
      <c r="L252" s="2">
        <v>-8.87405E-2</v>
      </c>
      <c r="M252" s="2">
        <v>-0.3178571</v>
      </c>
      <c r="N252" s="2">
        <v>-0.4703272</v>
      </c>
      <c r="O252" s="2">
        <v>2.6881700000000001E-2</v>
      </c>
      <c r="P252" s="2">
        <v>-0.71069370000000009</v>
      </c>
      <c r="Q252" s="5">
        <v>9.51</v>
      </c>
      <c r="R252" s="5">
        <v>9.8800000000000008</v>
      </c>
      <c r="S252" s="5">
        <v>17</v>
      </c>
      <c r="T252" s="5">
        <v>9.51</v>
      </c>
      <c r="U252" s="5">
        <v>11.2844</v>
      </c>
      <c r="V252" s="5">
        <v>11.8003</v>
      </c>
      <c r="W252" s="3">
        <v>303598</v>
      </c>
      <c r="X252" s="5">
        <v>10.18</v>
      </c>
      <c r="Y252" s="3">
        <v>30000000</v>
      </c>
      <c r="Z252" t="b">
        <v>0</v>
      </c>
      <c r="AA252" s="5">
        <v>-27.937591418820091</v>
      </c>
      <c r="AB252" s="5">
        <v>1.0046180873333963</v>
      </c>
      <c r="AC252" s="5">
        <v>0.69164139902276989</v>
      </c>
      <c r="AD252" s="5">
        <v>4.7062881923910904</v>
      </c>
      <c r="AE252" t="b">
        <v>0</v>
      </c>
      <c r="AF252" t="b">
        <v>1</v>
      </c>
      <c r="AG252" s="3">
        <f>Y252*X252</f>
        <v>305400000</v>
      </c>
      <c r="AH252" s="7" t="b">
        <f t="shared" si="21"/>
        <v>1</v>
      </c>
      <c r="AI252" s="17">
        <f t="shared" si="22"/>
        <v>3.2410030910273971E-5</v>
      </c>
      <c r="AJ252" s="2">
        <f t="shared" si="23"/>
        <v>2.6520266786040362E-4</v>
      </c>
      <c r="AK252" s="2">
        <f t="shared" si="24"/>
        <v>6.1500481705591943E-3</v>
      </c>
      <c r="AL252" s="5">
        <f t="shared" si="25"/>
        <v>-1.1600867957586719E-6</v>
      </c>
      <c r="AM252" s="5">
        <f t="shared" si="26"/>
        <v>-9.4926818810067674E-6</v>
      </c>
      <c r="AN252" s="5">
        <f t="shared" si="27"/>
        <v>6.1217772684976721E-3</v>
      </c>
    </row>
    <row r="253" spans="1:40">
      <c r="A253" s="9" t="s">
        <v>526</v>
      </c>
      <c r="B253" s="9" t="s">
        <v>527</v>
      </c>
      <c r="C253" s="9" t="s">
        <v>813</v>
      </c>
      <c r="D253" s="9" t="s">
        <v>901</v>
      </c>
      <c r="E253" s="11">
        <v>0.48699999999999999</v>
      </c>
      <c r="F253" s="12">
        <v>243660</v>
      </c>
      <c r="G253" s="13">
        <v>1.21279E-2</v>
      </c>
      <c r="H253" s="14">
        <v>-3.3684199999999997E-2</v>
      </c>
      <c r="I253" s="2">
        <v>-0.1248808</v>
      </c>
      <c r="J253" s="2">
        <v>1.43646E-2</v>
      </c>
      <c r="K253" s="2">
        <v>-0.1257143</v>
      </c>
      <c r="L253" s="2">
        <v>-6.5173099999999998E-2</v>
      </c>
      <c r="M253" s="2">
        <v>-0.2017391</v>
      </c>
      <c r="N253" s="2">
        <v>-0.1087379</v>
      </c>
      <c r="O253" s="2">
        <v>0.25753419999999999</v>
      </c>
      <c r="P253" s="2">
        <v>-0.26402900000000001</v>
      </c>
      <c r="Q253" s="5">
        <v>18.18</v>
      </c>
      <c r="R253" s="5">
        <v>18.760000000000002</v>
      </c>
      <c r="S253" s="5">
        <v>24.42</v>
      </c>
      <c r="T253" s="5">
        <v>17.399999999999999</v>
      </c>
      <c r="U253" s="5">
        <v>21.357600000000001</v>
      </c>
      <c r="V253" s="5">
        <v>20.1524</v>
      </c>
      <c r="W253" s="3">
        <v>243660</v>
      </c>
      <c r="X253" s="5">
        <v>18.14</v>
      </c>
      <c r="Y253" s="3">
        <v>30000000</v>
      </c>
      <c r="Z253" t="b">
        <v>0</v>
      </c>
      <c r="AA253" s="5">
        <v>41.130064428138681</v>
      </c>
      <c r="AB253" s="5">
        <v>1.2449015823139471</v>
      </c>
      <c r="AC253" s="5">
        <v>1.2694796354804003</v>
      </c>
      <c r="AD253" s="5">
        <v>-5.3198082713283021</v>
      </c>
      <c r="AE253" t="b">
        <v>0</v>
      </c>
      <c r="AF253" t="b">
        <v>1</v>
      </c>
      <c r="AG253" s="3">
        <f>Y253*X253</f>
        <v>544200000</v>
      </c>
      <c r="AH253" s="7" t="b">
        <f t="shared" si="21"/>
        <v>1</v>
      </c>
      <c r="AI253" s="17">
        <f t="shared" si="22"/>
        <v>5.7752255472727885E-5</v>
      </c>
      <c r="AJ253" s="2">
        <f t="shared" si="23"/>
        <v>4.725713551068489E-4</v>
      </c>
      <c r="AK253" s="2">
        <f t="shared" si="24"/>
        <v>1.0958926700780332E-2</v>
      </c>
      <c r="AL253" s="5">
        <f t="shared" si="25"/>
        <v>1.4041372479158412E-6</v>
      </c>
      <c r="AM253" s="5">
        <f t="shared" si="26"/>
        <v>1.1489681858692748E-5</v>
      </c>
      <c r="AN253" s="5">
        <f t="shared" si="27"/>
        <v>8.8030466475996823E-3</v>
      </c>
    </row>
    <row r="254" spans="1:40">
      <c r="A254" s="9" t="s">
        <v>528</v>
      </c>
      <c r="B254" s="9" t="s">
        <v>529</v>
      </c>
      <c r="C254" s="9" t="s">
        <v>813</v>
      </c>
      <c r="D254" s="9" t="s">
        <v>901</v>
      </c>
      <c r="E254" s="11">
        <v>0.26200000000000001</v>
      </c>
      <c r="F254" s="12">
        <v>160931</v>
      </c>
      <c r="G254" s="13">
        <v>-5.1612999999999997E-3</v>
      </c>
      <c r="H254" s="14">
        <v>-4.5792099999999995E-2</v>
      </c>
      <c r="I254" s="2">
        <v>-8.8652499999999995E-2</v>
      </c>
      <c r="J254" s="2">
        <v>-6.2043800000000003E-2</v>
      </c>
      <c r="K254" s="2">
        <v>-0.14994490000000002</v>
      </c>
      <c r="L254" s="2">
        <v>-0.11175119999999999</v>
      </c>
      <c r="M254" s="2">
        <v>-0.26220099999999996</v>
      </c>
      <c r="N254" s="2">
        <v>-0.22745489999999999</v>
      </c>
      <c r="O254" s="2">
        <v>0.22770699999999999</v>
      </c>
      <c r="P254" s="2">
        <v>-0.7715555999999999</v>
      </c>
      <c r="Q254" s="5">
        <v>15.2</v>
      </c>
      <c r="R254" s="5">
        <v>15.5</v>
      </c>
      <c r="S254" s="5">
        <v>22.42</v>
      </c>
      <c r="T254" s="5">
        <v>15.2</v>
      </c>
      <c r="U254" s="5">
        <v>17.260000000000002</v>
      </c>
      <c r="V254" s="5">
        <v>17.819099999999999</v>
      </c>
      <c r="W254" s="3">
        <v>162712</v>
      </c>
      <c r="X254" s="5">
        <v>15.5</v>
      </c>
      <c r="Y254" s="3">
        <v>40000000</v>
      </c>
      <c r="Z254" t="b">
        <v>0</v>
      </c>
      <c r="AA254" s="5">
        <v>21.390721425775787</v>
      </c>
      <c r="AB254" s="5">
        <v>1.4858756722667656</v>
      </c>
      <c r="AC254" s="5">
        <v>1.2491064069357001</v>
      </c>
      <c r="AD254" s="5">
        <v>23.446231041167749</v>
      </c>
      <c r="AE254" t="b">
        <v>0</v>
      </c>
      <c r="AF254" t="b">
        <v>1</v>
      </c>
      <c r="AG254" s="3">
        <f>Y254*X254</f>
        <v>620000000</v>
      </c>
      <c r="AH254" s="7" t="b">
        <f t="shared" si="21"/>
        <v>1</v>
      </c>
      <c r="AI254" s="17">
        <f t="shared" si="22"/>
        <v>6.5796395430156723E-5</v>
      </c>
      <c r="AJ254" s="2">
        <f t="shared" si="23"/>
        <v>5.3839441412393662E-4</v>
      </c>
      <c r="AK254" s="2">
        <f t="shared" si="24"/>
        <v>1.2485363018162084E-2</v>
      </c>
      <c r="AL254" s="5">
        <f t="shared" si="25"/>
        <v>3.0759315742793117E-6</v>
      </c>
      <c r="AM254" s="5">
        <f t="shared" si="26"/>
        <v>2.5169530443006572E-5</v>
      </c>
      <c r="AN254" s="5">
        <f t="shared" si="27"/>
        <v>8.4026969760633737E-3</v>
      </c>
    </row>
    <row r="255" spans="1:40">
      <c r="A255" s="9" t="s">
        <v>530</v>
      </c>
      <c r="B255" s="9" t="s">
        <v>531</v>
      </c>
      <c r="C255" s="9" t="s">
        <v>813</v>
      </c>
      <c r="D255" s="9" t="s">
        <v>901</v>
      </c>
      <c r="E255" s="11">
        <v>0.35699999999999998</v>
      </c>
      <c r="F255" s="12">
        <v>398776</v>
      </c>
      <c r="G255" s="13">
        <v>1.95713E-2</v>
      </c>
      <c r="H255" s="14">
        <v>-1.8834099999999999E-2</v>
      </c>
      <c r="I255" s="2">
        <v>-5.6082799999999995E-2</v>
      </c>
      <c r="J255" s="2">
        <v>-8.1595647999999996E-3</v>
      </c>
      <c r="K255" s="2">
        <v>-0.24551719999999999</v>
      </c>
      <c r="L255" s="2">
        <v>-0.15846150000000001</v>
      </c>
      <c r="M255" s="2">
        <v>-0.22548670000000001</v>
      </c>
      <c r="N255" s="2">
        <v>-0.34588940000000001</v>
      </c>
      <c r="O255" s="2">
        <v>8.74751E-2</v>
      </c>
      <c r="P255" s="2">
        <v>-0.63460329999999998</v>
      </c>
      <c r="Q255" s="5">
        <v>21.46</v>
      </c>
      <c r="R255" s="5">
        <v>21.96</v>
      </c>
      <c r="S255" s="5">
        <v>34</v>
      </c>
      <c r="T255" s="5">
        <v>20.86</v>
      </c>
      <c r="U255" s="5">
        <v>24.262599999999999</v>
      </c>
      <c r="V255" s="5">
        <v>26.682300000000001</v>
      </c>
      <c r="W255" s="3">
        <v>398776</v>
      </c>
      <c r="X255" s="5">
        <v>21.46</v>
      </c>
      <c r="Y255" s="3">
        <v>40000000</v>
      </c>
      <c r="Z255" t="b">
        <v>0</v>
      </c>
      <c r="AA255" s="5">
        <v>8.5752519245992875</v>
      </c>
      <c r="AB255" s="5">
        <v>1.5654361150031744</v>
      </c>
      <c r="AC255" s="5">
        <v>0.48079300081414</v>
      </c>
      <c r="AD255" s="5">
        <v>2.3778731728522522</v>
      </c>
      <c r="AE255" t="b">
        <v>0</v>
      </c>
      <c r="AF255" t="b">
        <v>1</v>
      </c>
      <c r="AG255" s="3">
        <f>Y255*X255</f>
        <v>858400000</v>
      </c>
      <c r="AH255" s="7" t="b">
        <f t="shared" si="21"/>
        <v>1</v>
      </c>
      <c r="AI255" s="17">
        <f t="shared" si="22"/>
        <v>9.1096170705236333E-5</v>
      </c>
      <c r="AJ255" s="2">
        <f t="shared" si="23"/>
        <v>7.4541575013546322E-4</v>
      </c>
      <c r="AK255" s="2">
        <f t="shared" si="24"/>
        <v>1.7286186475468278E-2</v>
      </c>
      <c r="AL255" s="5">
        <f t="shared" si="25"/>
        <v>1.0623148043489482E-5</v>
      </c>
      <c r="AM255" s="5">
        <f t="shared" si="26"/>
        <v>8.6926396645810002E-5</v>
      </c>
      <c r="AN255" s="5">
        <f t="shared" si="27"/>
        <v>1.1042409402592086E-2</v>
      </c>
    </row>
    <row r="256" spans="1:40">
      <c r="A256" s="9" t="s">
        <v>532</v>
      </c>
      <c r="B256" s="9" t="s">
        <v>533</v>
      </c>
      <c r="C256" s="9" t="s">
        <v>813</v>
      </c>
      <c r="D256" s="9" t="s">
        <v>901</v>
      </c>
      <c r="E256" s="11">
        <v>0.66800000000000004</v>
      </c>
      <c r="F256" s="12">
        <v>343349</v>
      </c>
      <c r="G256" s="13">
        <v>8.4299000000000006E-3</v>
      </c>
      <c r="H256" s="14">
        <v>-1.3402099999999998E-2</v>
      </c>
      <c r="I256" s="2">
        <v>-9.0304200000000001E-2</v>
      </c>
      <c r="J256" s="2">
        <v>-4.8707800000000002E-2</v>
      </c>
      <c r="K256" s="2">
        <v>-0.21685760000000001</v>
      </c>
      <c r="L256" s="2">
        <v>-0.10560750000000001</v>
      </c>
      <c r="M256" s="2">
        <v>-0.32700420000000002</v>
      </c>
      <c r="N256" s="2">
        <v>-0.68099999999999994</v>
      </c>
      <c r="O256" s="2">
        <v>-0.43654539999999997</v>
      </c>
      <c r="P256" s="2">
        <v>-0.74513980000000002</v>
      </c>
      <c r="Q256" s="5">
        <v>9.36</v>
      </c>
      <c r="R256" s="5">
        <v>9.58</v>
      </c>
      <c r="S256" s="5">
        <v>15.34</v>
      </c>
      <c r="T256" s="5">
        <v>8.9499999999999993</v>
      </c>
      <c r="U256" s="5">
        <v>10.6974</v>
      </c>
      <c r="V256" s="5">
        <v>11.1904</v>
      </c>
      <c r="W256" s="3">
        <v>346043</v>
      </c>
      <c r="X256" s="5">
        <v>9.49</v>
      </c>
      <c r="Y256" s="3">
        <v>43000000</v>
      </c>
      <c r="Z256" t="b">
        <v>0</v>
      </c>
      <c r="AA256" s="5">
        <v>51.766320909998754</v>
      </c>
      <c r="AB256" s="5">
        <v>1.4096811367530084</v>
      </c>
      <c r="AC256" s="5">
        <v>1.9317541685443893</v>
      </c>
      <c r="AD256" s="5">
        <v>11.701262511373976</v>
      </c>
      <c r="AE256" t="b">
        <v>0</v>
      </c>
      <c r="AF256" t="b">
        <v>1</v>
      </c>
      <c r="AG256" s="3">
        <f>Y256*X256</f>
        <v>408070000</v>
      </c>
      <c r="AH256" s="7" t="b">
        <f t="shared" si="21"/>
        <v>1</v>
      </c>
      <c r="AI256" s="17">
        <f t="shared" si="22"/>
        <v>4.3305701747071056E-5</v>
      </c>
      <c r="AJ256" s="2">
        <f t="shared" si="23"/>
        <v>3.5435904608315292E-4</v>
      </c>
      <c r="AK256" s="2">
        <f t="shared" si="24"/>
        <v>8.2175840110022599E-3</v>
      </c>
      <c r="AL256" s="5">
        <f t="shared" si="25"/>
        <v>8.3656131990454981E-7</v>
      </c>
      <c r="AM256" s="5">
        <f t="shared" si="26"/>
        <v>6.8453589100767615E-6</v>
      </c>
      <c r="AN256" s="5">
        <f t="shared" si="27"/>
        <v>5.8293920495596941E-3</v>
      </c>
    </row>
    <row r="257" spans="1:40">
      <c r="A257" s="9" t="s">
        <v>534</v>
      </c>
      <c r="B257" s="9" t="s">
        <v>535</v>
      </c>
      <c r="C257" s="9" t="s">
        <v>813</v>
      </c>
      <c r="D257" s="9" t="s">
        <v>904</v>
      </c>
      <c r="E257" s="11">
        <v>0.57399999999999995</v>
      </c>
      <c r="F257" s="12">
        <v>355482</v>
      </c>
      <c r="G257" s="13">
        <v>-1.8975000000000001E-3</v>
      </c>
      <c r="H257" s="14">
        <v>-4.1894400000000005E-2</v>
      </c>
      <c r="I257" s="2">
        <v>-0.1690363</v>
      </c>
      <c r="J257" s="2">
        <v>-0.1276949</v>
      </c>
      <c r="K257" s="2">
        <v>-0.28918919999999998</v>
      </c>
      <c r="L257" s="2">
        <v>-0.1832298</v>
      </c>
      <c r="M257" s="2">
        <v>-0.35931789999999997</v>
      </c>
      <c r="N257" s="2">
        <v>-0.58484610000000004</v>
      </c>
      <c r="O257" s="2">
        <v>-0.28532609999999997</v>
      </c>
      <c r="P257" s="2">
        <v>-0.91479710000000003</v>
      </c>
      <c r="Q257" s="5">
        <v>10.42</v>
      </c>
      <c r="R257" s="5">
        <v>10.62</v>
      </c>
      <c r="S257" s="5">
        <v>19.399999999999999</v>
      </c>
      <c r="T257" s="5">
        <v>10.28</v>
      </c>
      <c r="U257" s="5">
        <v>12.443199999999999</v>
      </c>
      <c r="V257" s="5">
        <v>14.157400000000001</v>
      </c>
      <c r="W257" s="3">
        <v>355482</v>
      </c>
      <c r="X257" s="5">
        <v>10.54</v>
      </c>
      <c r="Y257" s="3">
        <v>23000000</v>
      </c>
      <c r="Z257" t="b">
        <v>0</v>
      </c>
      <c r="AA257" s="5">
        <v>-14.524281169337891</v>
      </c>
      <c r="AB257" s="5">
        <v>1.396062683191396</v>
      </c>
      <c r="AC257" s="5">
        <v>0.94378113139839237</v>
      </c>
      <c r="AD257" s="5">
        <v>-4.0147341872967406</v>
      </c>
      <c r="AE257" t="b">
        <v>0</v>
      </c>
      <c r="AF257" t="b">
        <v>1</v>
      </c>
      <c r="AG257" s="3">
        <f>Y257*X257</f>
        <v>242419999.99999997</v>
      </c>
      <c r="AH257" s="7" t="b">
        <f t="shared" si="21"/>
        <v>1</v>
      </c>
      <c r="AI257" s="17">
        <f t="shared" si="22"/>
        <v>2.5726390613191275E-5</v>
      </c>
      <c r="AJ257" s="2">
        <f t="shared" si="23"/>
        <v>2.1051221592245919E-4</v>
      </c>
      <c r="AK257" s="2">
        <f t="shared" si="24"/>
        <v>4.2329535310160926E-2</v>
      </c>
      <c r="AL257" s="5">
        <f t="shared" si="25"/>
        <v>-1.7712677352667945E-6</v>
      </c>
      <c r="AM257" s="5">
        <f t="shared" si="26"/>
        <v>-1.4493813047827115E-5</v>
      </c>
      <c r="AN257" s="5">
        <f t="shared" si="27"/>
        <v>3.0320655239774556E-2</v>
      </c>
    </row>
    <row r="258" spans="1:40">
      <c r="A258" s="9" t="s">
        <v>536</v>
      </c>
      <c r="B258" s="9" t="s">
        <v>537</v>
      </c>
      <c r="C258" s="9" t="s">
        <v>813</v>
      </c>
      <c r="D258" s="9" t="s">
        <v>901</v>
      </c>
      <c r="E258" s="11">
        <v>1.167</v>
      </c>
      <c r="F258" s="12">
        <v>700266</v>
      </c>
      <c r="G258" s="13">
        <v>0</v>
      </c>
      <c r="H258" s="14">
        <v>0</v>
      </c>
      <c r="I258" s="2">
        <v>3.1347962000000001E-3</v>
      </c>
      <c r="J258" s="2">
        <v>-1.2345699999999999E-2</v>
      </c>
      <c r="K258" s="2">
        <v>-0.2808988</v>
      </c>
      <c r="L258" s="2">
        <v>2.72873E-2</v>
      </c>
      <c r="M258" s="2">
        <v>-0.22424240000000001</v>
      </c>
      <c r="N258" s="2">
        <v>-0.51789079999999998</v>
      </c>
      <c r="O258" s="2">
        <v>-0.22330100000000003</v>
      </c>
      <c r="P258" s="2">
        <v>-0.66310770000000008</v>
      </c>
      <c r="Q258" s="5">
        <v>12.06</v>
      </c>
      <c r="R258" s="5">
        <v>12.84</v>
      </c>
      <c r="S258" s="5">
        <v>19.18</v>
      </c>
      <c r="T258" s="5">
        <v>11.4</v>
      </c>
      <c r="U258" s="5">
        <v>13.671200000000001</v>
      </c>
      <c r="V258" s="5">
        <v>14.7858</v>
      </c>
      <c r="W258" s="3">
        <v>661690</v>
      </c>
      <c r="X258" s="5">
        <v>12.76</v>
      </c>
      <c r="Y258" s="3">
        <v>30000000</v>
      </c>
      <c r="Z258" t="b">
        <v>0</v>
      </c>
      <c r="AA258" s="5">
        <v>44.651162790697683</v>
      </c>
      <c r="AB258" s="5">
        <v>1.9755931924351249</v>
      </c>
      <c r="AC258" s="5">
        <v>1.71149689122635</v>
      </c>
      <c r="AD258" s="5">
        <v>28.014882906544106</v>
      </c>
      <c r="AE258" t="b">
        <v>0</v>
      </c>
      <c r="AF258" t="b">
        <v>0</v>
      </c>
      <c r="AG258" s="3">
        <f>Y258*X258</f>
        <v>382800000</v>
      </c>
      <c r="AH258" s="7" t="b">
        <f t="shared" si="21"/>
        <v>0</v>
      </c>
      <c r="AI258" s="17" t="b">
        <f t="shared" si="22"/>
        <v>0</v>
      </c>
      <c r="AJ258" s="2" t="b">
        <f t="shared" si="23"/>
        <v>0</v>
      </c>
      <c r="AK258" s="2" t="b">
        <f t="shared" si="24"/>
        <v>0</v>
      </c>
      <c r="AL258" s="5">
        <f t="shared" si="25"/>
        <v>0</v>
      </c>
      <c r="AM258" s="5">
        <f t="shared" si="26"/>
        <v>0</v>
      </c>
      <c r="AN258" s="5">
        <f t="shared" si="27"/>
        <v>0</v>
      </c>
    </row>
    <row r="259" spans="1:40">
      <c r="A259" s="9" t="s">
        <v>538</v>
      </c>
      <c r="B259" s="9" t="s">
        <v>539</v>
      </c>
      <c r="C259" s="9" t="s">
        <v>826</v>
      </c>
      <c r="D259" s="9" t="s">
        <v>897</v>
      </c>
      <c r="E259" s="11">
        <v>0.85499999999999998</v>
      </c>
      <c r="F259" s="12">
        <v>1270114</v>
      </c>
      <c r="G259" s="13">
        <v>3.7688000000000001E-3</v>
      </c>
      <c r="H259" s="14">
        <v>5.0314464999999999E-3</v>
      </c>
      <c r="I259" s="2">
        <v>-7.2009299999999998E-2</v>
      </c>
      <c r="J259" s="2">
        <v>0.10359119999999999</v>
      </c>
      <c r="K259" s="2">
        <v>0.29288029999999998</v>
      </c>
      <c r="L259" s="2">
        <v>-9.2045500000000002E-2</v>
      </c>
      <c r="M259" s="2">
        <v>1.1594595000000001</v>
      </c>
      <c r="N259" s="2">
        <v>1.1594595000000001</v>
      </c>
      <c r="O259" s="2">
        <v>1.1594595000000001</v>
      </c>
      <c r="P259" s="2">
        <v>1.1594595000000001</v>
      </c>
      <c r="Q259" s="5">
        <v>79.2</v>
      </c>
      <c r="R259" s="5">
        <v>81.7</v>
      </c>
      <c r="S259" s="5">
        <v>96.2</v>
      </c>
      <c r="T259" s="5">
        <v>37</v>
      </c>
      <c r="U259" s="5">
        <v>85.46</v>
      </c>
      <c r="V259" s="5">
        <v>70.666839999999993</v>
      </c>
      <c r="W259" s="3">
        <v>1285367</v>
      </c>
      <c r="X259" s="5">
        <v>79.599999999999994</v>
      </c>
      <c r="Y259" s="3">
        <v>77507000</v>
      </c>
      <c r="Z259" t="b">
        <v>0</v>
      </c>
      <c r="AA259" s="5">
        <v>93.80723581251172</v>
      </c>
      <c r="AB259" s="5">
        <v>16.320794905997179</v>
      </c>
      <c r="AC259" s="5">
        <v>20.067476691829977</v>
      </c>
      <c r="AD259" s="5">
        <v>46.014858300856801</v>
      </c>
      <c r="AE259" t="b">
        <v>0</v>
      </c>
      <c r="AF259" t="b">
        <v>1</v>
      </c>
      <c r="AG259" s="3">
        <f>Y259*X259</f>
        <v>6169557200</v>
      </c>
      <c r="AH259" s="7" t="b">
        <f t="shared" ref="AH259:AH322" si="28">AND(AF259=TRUE,AE259=FALSE,Z259=FALSE)</f>
        <v>1</v>
      </c>
      <c r="AI259" s="17">
        <f t="shared" ref="AI259:AI322" si="29">IF(AH259=TRUE,AG259/SUMIFS($AG$2:$AG$383,$AH$2:$AH$383,TRUE))</f>
        <v>6.547332663873718E-4</v>
      </c>
      <c r="AJ259" s="2">
        <f t="shared" ref="AJ259:AJ322" si="30">IF(AH259=TRUE,AG259/SUMIFS($AG$2:$AG$383,$AH$2:$AH$383,TRUE,$C$2:$C$383,C259))</f>
        <v>6.0137187839451371E-2</v>
      </c>
      <c r="AK259" s="2">
        <f t="shared" ref="AK259:AK322" si="31">IF(AH259=TRUE,AG259/SUMIFS($AG$2:$AG$383,$AH$2:$AH$383,TRUE,$D$2:$D$383,D259))</f>
        <v>0.42487133015709561</v>
      </c>
      <c r="AL259" s="5">
        <f t="shared" ref="AL259:AL322" si="32">IFERROR(AI259/AA259,0)</f>
        <v>6.9795603794994831E-6</v>
      </c>
      <c r="AM259" s="5">
        <f t="shared" ref="AM259:AM322" si="33">IFERROR(AJ259/AA259,0)</f>
        <v>6.4107195269717625E-4</v>
      </c>
      <c r="AN259" s="5">
        <f t="shared" ref="AN259:AN322" si="34">IFERROR(AK259/AB259,0)</f>
        <v>2.6032514507058353E-2</v>
      </c>
    </row>
    <row r="260" spans="1:40">
      <c r="A260" s="9" t="s">
        <v>540</v>
      </c>
      <c r="B260" s="9" t="s">
        <v>541</v>
      </c>
      <c r="C260" s="9" t="s">
        <v>871</v>
      </c>
      <c r="D260" s="9" t="s">
        <v>890</v>
      </c>
      <c r="E260" s="11">
        <v>0.374</v>
      </c>
      <c r="F260" s="12">
        <v>523</v>
      </c>
      <c r="G260" s="13">
        <v>0</v>
      </c>
      <c r="H260" s="14">
        <v>5.9891100000000003E-2</v>
      </c>
      <c r="I260" s="2">
        <v>-9.3167700000000006E-2</v>
      </c>
      <c r="J260" s="2">
        <v>-2.5041699999999997E-2</v>
      </c>
      <c r="K260" s="2">
        <v>0</v>
      </c>
      <c r="L260" s="2">
        <v>-2.5041699999999997E-2</v>
      </c>
      <c r="M260" s="2">
        <v>-0.16571429999999998</v>
      </c>
      <c r="N260" s="2">
        <v>0.15415019999999999</v>
      </c>
      <c r="O260" s="2">
        <v>0.15415019999999999</v>
      </c>
      <c r="P260" s="2">
        <v>0.15415019999999999</v>
      </c>
      <c r="Q260" s="5">
        <v>11.68</v>
      </c>
      <c r="R260" s="5">
        <v>11.68</v>
      </c>
      <c r="S260" s="5">
        <v>14</v>
      </c>
      <c r="T260" s="5">
        <v>11</v>
      </c>
      <c r="U260" s="5">
        <v>12.4672</v>
      </c>
      <c r="V260" s="5">
        <v>12.036199999999999</v>
      </c>
      <c r="W260" s="3">
        <v>523</v>
      </c>
      <c r="X260" s="5">
        <v>11.68</v>
      </c>
      <c r="Y260" s="3">
        <v>15000000</v>
      </c>
      <c r="Z260" t="b">
        <v>0</v>
      </c>
      <c r="AA260" s="5">
        <v>13.845457196437168</v>
      </c>
      <c r="AB260" s="5">
        <v>1.1101422993325598</v>
      </c>
      <c r="AC260" s="5">
        <v>9.3985259871121105</v>
      </c>
      <c r="AD260" s="5">
        <v>1.077068936155835</v>
      </c>
      <c r="AE260" t="b">
        <v>0</v>
      </c>
      <c r="AF260" t="b">
        <v>1</v>
      </c>
      <c r="AG260" s="3">
        <f>Y260*X260</f>
        <v>175200000</v>
      </c>
      <c r="AH260" s="7" t="b">
        <f t="shared" si="28"/>
        <v>1</v>
      </c>
      <c r="AI260" s="17">
        <f t="shared" si="29"/>
        <v>1.8592787869941059E-5</v>
      </c>
      <c r="AJ260" s="2">
        <f t="shared" si="30"/>
        <v>1.324206833849138E-3</v>
      </c>
      <c r="AK260" s="2">
        <f t="shared" si="31"/>
        <v>2.0400325584166105E-2</v>
      </c>
      <c r="AL260" s="5">
        <f t="shared" si="32"/>
        <v>1.3428800223892581E-6</v>
      </c>
      <c r="AM260" s="5">
        <f t="shared" si="33"/>
        <v>9.5641972313481588E-5</v>
      </c>
      <c r="AN260" s="5">
        <f t="shared" si="34"/>
        <v>1.8376315897908939E-2</v>
      </c>
    </row>
    <row r="261" spans="1:40">
      <c r="A261" s="9" t="s">
        <v>542</v>
      </c>
      <c r="B261" s="9" t="s">
        <v>543</v>
      </c>
      <c r="C261" s="9" t="s">
        <v>813</v>
      </c>
      <c r="D261" s="9" t="s">
        <v>849</v>
      </c>
      <c r="E261" s="11">
        <v>0.78600000000000003</v>
      </c>
      <c r="F261" s="12">
        <v>1853</v>
      </c>
      <c r="G261" s="13">
        <v>-3.009E-3</v>
      </c>
      <c r="H261" s="14">
        <v>-2.7397300000000003E-2</v>
      </c>
      <c r="I261" s="2">
        <v>-3.6821699999999999E-2</v>
      </c>
      <c r="J261" s="2">
        <v>-2.1653500000000003E-2</v>
      </c>
      <c r="K261" s="2">
        <v>-9.9601593999999998E-3</v>
      </c>
      <c r="L261" s="2">
        <v>-3.1189100000000001E-2</v>
      </c>
      <c r="M261" s="2">
        <v>-7.6208200000000004E-2</v>
      </c>
      <c r="N261" s="2">
        <v>-9.6363599999999994E-2</v>
      </c>
      <c r="O261" s="2">
        <v>0.99598390000000003</v>
      </c>
      <c r="P261" s="2">
        <v>0.5292308</v>
      </c>
      <c r="Q261" s="5">
        <v>49.2</v>
      </c>
      <c r="R261" s="5">
        <v>52.2</v>
      </c>
      <c r="S261" s="5">
        <v>54</v>
      </c>
      <c r="T261" s="5">
        <v>48</v>
      </c>
      <c r="U261" s="5">
        <v>51.185600000000001</v>
      </c>
      <c r="V261" s="5">
        <v>50.528199999999998</v>
      </c>
      <c r="W261" s="3">
        <v>1857</v>
      </c>
      <c r="X261" s="5">
        <v>49.85</v>
      </c>
      <c r="Y261" s="3">
        <v>650000</v>
      </c>
      <c r="Z261" t="b">
        <v>1</v>
      </c>
      <c r="AA261" s="5">
        <v>0</v>
      </c>
      <c r="AB261" s="5">
        <v>0</v>
      </c>
      <c r="AC261" s="5">
        <v>0</v>
      </c>
      <c r="AD261" s="5">
        <v>0</v>
      </c>
      <c r="AE261" t="b">
        <v>0</v>
      </c>
      <c r="AF261" t="b">
        <v>1</v>
      </c>
      <c r="AG261" s="3">
        <f>Y261*X261</f>
        <v>32402500</v>
      </c>
      <c r="AH261" s="7" t="b">
        <f t="shared" si="28"/>
        <v>0</v>
      </c>
      <c r="AI261" s="17" t="b">
        <f t="shared" si="29"/>
        <v>0</v>
      </c>
      <c r="AJ261" s="2" t="b">
        <f t="shared" si="30"/>
        <v>0</v>
      </c>
      <c r="AK261" s="2" t="b">
        <f t="shared" si="31"/>
        <v>0</v>
      </c>
      <c r="AL261" s="5">
        <f t="shared" si="32"/>
        <v>0</v>
      </c>
      <c r="AM261" s="5">
        <f t="shared" si="33"/>
        <v>0</v>
      </c>
      <c r="AN261" s="5">
        <f t="shared" si="34"/>
        <v>0</v>
      </c>
    </row>
    <row r="262" spans="1:40">
      <c r="A262" s="9" t="s">
        <v>544</v>
      </c>
      <c r="B262" s="9" t="s">
        <v>545</v>
      </c>
      <c r="C262" s="9" t="s">
        <v>813</v>
      </c>
      <c r="D262" s="9" t="s">
        <v>849</v>
      </c>
      <c r="E262" s="11">
        <v>0.874</v>
      </c>
      <c r="F262" s="12">
        <v>3899</v>
      </c>
      <c r="G262" s="13">
        <v>-3.9369999999999995E-3</v>
      </c>
      <c r="H262" s="14">
        <v>1.36218E-2</v>
      </c>
      <c r="I262" s="2">
        <v>-4.8872200000000011E-2</v>
      </c>
      <c r="J262" s="2">
        <v>-6.2962999999999991E-2</v>
      </c>
      <c r="K262" s="2">
        <v>-0.13945579999999999</v>
      </c>
      <c r="L262" s="2">
        <v>-7.8324199999999997E-2</v>
      </c>
      <c r="M262" s="2">
        <v>-0.19682540000000001</v>
      </c>
      <c r="N262" s="2">
        <v>-0.47401249999999989</v>
      </c>
      <c r="O262" s="2">
        <v>0.2401961</v>
      </c>
      <c r="P262" s="2">
        <v>-3.4351199999999998E-2</v>
      </c>
      <c r="Q262" s="5">
        <v>25.2</v>
      </c>
      <c r="R262" s="5">
        <v>25.45</v>
      </c>
      <c r="S262" s="5">
        <v>37</v>
      </c>
      <c r="T262" s="5">
        <v>23.1</v>
      </c>
      <c r="U262" s="5">
        <v>26.448</v>
      </c>
      <c r="V262" s="5">
        <v>28.517250000000001</v>
      </c>
      <c r="W262" s="3">
        <v>3956</v>
      </c>
      <c r="X262" s="5">
        <v>25.4</v>
      </c>
      <c r="Y262" s="3">
        <v>3585205</v>
      </c>
      <c r="Z262" t="b">
        <v>1</v>
      </c>
      <c r="AA262" s="5">
        <v>0</v>
      </c>
      <c r="AB262" s="5">
        <v>0</v>
      </c>
      <c r="AC262" s="5">
        <v>0</v>
      </c>
      <c r="AD262" s="5">
        <v>0</v>
      </c>
      <c r="AE262" t="b">
        <v>0</v>
      </c>
      <c r="AF262" t="b">
        <v>1</v>
      </c>
      <c r="AG262" s="3">
        <f>Y262*X262</f>
        <v>91064207</v>
      </c>
      <c r="AH262" s="7" t="b">
        <f t="shared" si="28"/>
        <v>0</v>
      </c>
      <c r="AI262" s="17" t="b">
        <f t="shared" si="29"/>
        <v>0</v>
      </c>
      <c r="AJ262" s="2" t="b">
        <f t="shared" si="30"/>
        <v>0</v>
      </c>
      <c r="AK262" s="2" t="b">
        <f t="shared" si="31"/>
        <v>0</v>
      </c>
      <c r="AL262" s="5">
        <f t="shared" si="32"/>
        <v>0</v>
      </c>
      <c r="AM262" s="5">
        <f t="shared" si="33"/>
        <v>0</v>
      </c>
      <c r="AN262" s="5">
        <f t="shared" si="34"/>
        <v>0</v>
      </c>
    </row>
    <row r="263" spans="1:40">
      <c r="A263" s="9" t="s">
        <v>546</v>
      </c>
      <c r="B263" s="9" t="s">
        <v>547</v>
      </c>
      <c r="C263" s="9" t="s">
        <v>813</v>
      </c>
      <c r="D263" s="9" t="s">
        <v>849</v>
      </c>
      <c r="E263" s="11">
        <v>0.91400000000000003</v>
      </c>
      <c r="F263" s="12">
        <v>534</v>
      </c>
      <c r="G263" s="13">
        <v>-1.4941299999999999E-2</v>
      </c>
      <c r="H263" s="14">
        <v>-6.4585576000000004E-3</v>
      </c>
      <c r="I263" s="2">
        <v>-4.4513499999999998E-2</v>
      </c>
      <c r="J263" s="2">
        <v>-4.1536900000000002E-2</v>
      </c>
      <c r="K263" s="2">
        <v>-1.0822511E-3</v>
      </c>
      <c r="L263" s="2">
        <v>-2.63713E-2</v>
      </c>
      <c r="M263" s="2">
        <v>-4.6487599999999997E-2</v>
      </c>
      <c r="N263" s="2">
        <v>-0.1125</v>
      </c>
      <c r="O263" s="2">
        <v>0.899177</v>
      </c>
      <c r="P263" s="2">
        <v>0.55387209999999998</v>
      </c>
      <c r="Q263" s="5">
        <v>46.15</v>
      </c>
      <c r="R263" s="5">
        <v>47</v>
      </c>
      <c r="S263" s="5">
        <v>49.9</v>
      </c>
      <c r="T263" s="5">
        <v>43</v>
      </c>
      <c r="U263" s="5">
        <v>47.604599999999998</v>
      </c>
      <c r="V263" s="5">
        <v>46.558349999999997</v>
      </c>
      <c r="W263" s="3">
        <v>534</v>
      </c>
      <c r="X263" s="5">
        <v>46.85</v>
      </c>
      <c r="Y263" s="3">
        <v>2177825</v>
      </c>
      <c r="Z263" t="b">
        <v>1</v>
      </c>
      <c r="AA263" s="5">
        <v>0</v>
      </c>
      <c r="AB263" s="5">
        <v>0</v>
      </c>
      <c r="AC263" s="5">
        <v>0</v>
      </c>
      <c r="AD263" s="5">
        <v>0</v>
      </c>
      <c r="AE263" t="b">
        <v>0</v>
      </c>
      <c r="AF263" t="b">
        <v>1</v>
      </c>
      <c r="AG263" s="3">
        <f>Y263*X263</f>
        <v>102031101.25</v>
      </c>
      <c r="AH263" s="7" t="b">
        <f t="shared" si="28"/>
        <v>0</v>
      </c>
      <c r="AI263" s="17" t="b">
        <f t="shared" si="29"/>
        <v>0</v>
      </c>
      <c r="AJ263" s="2" t="b">
        <f t="shared" si="30"/>
        <v>0</v>
      </c>
      <c r="AK263" s="2" t="b">
        <f t="shared" si="31"/>
        <v>0</v>
      </c>
      <c r="AL263" s="5">
        <f t="shared" si="32"/>
        <v>0</v>
      </c>
      <c r="AM263" s="5">
        <f t="shared" si="33"/>
        <v>0</v>
      </c>
      <c r="AN263" s="5">
        <f t="shared" si="34"/>
        <v>0</v>
      </c>
    </row>
    <row r="264" spans="1:40">
      <c r="A264" s="9" t="s">
        <v>548</v>
      </c>
      <c r="B264" s="9" t="s">
        <v>549</v>
      </c>
      <c r="C264" s="9" t="s">
        <v>813</v>
      </c>
      <c r="D264" s="9" t="s">
        <v>849</v>
      </c>
      <c r="E264" s="11">
        <v>-7.0000000000000001E-3</v>
      </c>
      <c r="F264" s="12">
        <v>192106</v>
      </c>
      <c r="G264" s="13">
        <v>-7.2202000000000004E-3</v>
      </c>
      <c r="H264" s="14">
        <v>-7.2202166E-3</v>
      </c>
      <c r="I264" s="2">
        <v>-8.4134615000000003E-3</v>
      </c>
      <c r="J264" s="2">
        <v>1.22699E-2</v>
      </c>
      <c r="K264" s="2">
        <v>1.3513499999999999E-2</v>
      </c>
      <c r="L264" s="2">
        <v>1.3513499999999999E-2</v>
      </c>
      <c r="M264" s="2">
        <v>9.7919216999999992E-3</v>
      </c>
      <c r="N264" s="2">
        <v>-0.1071429</v>
      </c>
      <c r="O264" s="2">
        <v>-0.20825340000000001</v>
      </c>
      <c r="P264" s="2">
        <v>-0.17828690000000005</v>
      </c>
      <c r="Q264" s="5">
        <v>8.25</v>
      </c>
      <c r="R264" s="5">
        <v>8.3000000000000007</v>
      </c>
      <c r="S264" s="5">
        <v>8.36</v>
      </c>
      <c r="T264" s="5">
        <v>7.94</v>
      </c>
      <c r="U264" s="5">
        <v>8.2872000000000003</v>
      </c>
      <c r="V264" s="5">
        <v>8.1710999999999991</v>
      </c>
      <c r="W264" s="3">
        <v>192106</v>
      </c>
      <c r="X264" s="5">
        <v>8.31</v>
      </c>
      <c r="Y264" s="3">
        <v>12288967</v>
      </c>
      <c r="Z264" t="b">
        <v>1</v>
      </c>
      <c r="AA264" s="5">
        <v>0</v>
      </c>
      <c r="AB264" s="5">
        <v>0</v>
      </c>
      <c r="AC264" s="5">
        <v>0</v>
      </c>
      <c r="AD264" s="5">
        <v>0</v>
      </c>
      <c r="AE264" t="b">
        <v>0</v>
      </c>
      <c r="AF264" t="b">
        <v>1</v>
      </c>
      <c r="AG264" s="3">
        <f>Y264*X264</f>
        <v>102121315.77000001</v>
      </c>
      <c r="AH264" s="7" t="b">
        <f t="shared" si="28"/>
        <v>0</v>
      </c>
      <c r="AI264" s="17" t="b">
        <f t="shared" si="29"/>
        <v>0</v>
      </c>
      <c r="AJ264" s="2" t="b">
        <f t="shared" si="30"/>
        <v>0</v>
      </c>
      <c r="AK264" s="2" t="b">
        <f t="shared" si="31"/>
        <v>0</v>
      </c>
      <c r="AL264" s="5">
        <f t="shared" si="32"/>
        <v>0</v>
      </c>
      <c r="AM264" s="5">
        <f t="shared" si="33"/>
        <v>0</v>
      </c>
      <c r="AN264" s="5">
        <f t="shared" si="34"/>
        <v>0</v>
      </c>
    </row>
    <row r="265" spans="1:40">
      <c r="A265" s="9" t="s">
        <v>550</v>
      </c>
      <c r="B265" s="9" t="s">
        <v>551</v>
      </c>
      <c r="C265" s="9" t="s">
        <v>813</v>
      </c>
      <c r="D265" s="9" t="s">
        <v>849</v>
      </c>
      <c r="E265" s="11">
        <v>-5.0999999999999997E-2</v>
      </c>
      <c r="F265" s="12">
        <v>10411</v>
      </c>
      <c r="G265" s="13">
        <v>-1.9120000000000001E-3</v>
      </c>
      <c r="H265" s="14">
        <v>-3.8167939000000001E-3</v>
      </c>
      <c r="I265" s="2">
        <v>-5.7142857000000002E-3</v>
      </c>
      <c r="J265" s="2">
        <v>-2.0637900000000001E-2</v>
      </c>
      <c r="K265" s="2">
        <v>-1.3232499999999999E-2</v>
      </c>
      <c r="L265" s="2">
        <v>-2.24719E-2</v>
      </c>
      <c r="M265" s="2">
        <v>-1.9120458999999999E-3</v>
      </c>
      <c r="N265" s="2">
        <v>4.1916200000000001E-2</v>
      </c>
      <c r="O265" s="2">
        <v>1.16279E-2</v>
      </c>
      <c r="P265" s="2">
        <v>3.3663400000000003E-2</v>
      </c>
      <c r="Q265" s="5">
        <v>10.44</v>
      </c>
      <c r="R265" s="5">
        <v>10.52</v>
      </c>
      <c r="S265" s="5">
        <v>10.7</v>
      </c>
      <c r="T265" s="5">
        <v>10.42</v>
      </c>
      <c r="U265" s="5">
        <v>10.5274</v>
      </c>
      <c r="V265" s="5">
        <v>10.5806</v>
      </c>
      <c r="W265" s="3">
        <v>10411</v>
      </c>
      <c r="X265" s="5">
        <v>10.46</v>
      </c>
      <c r="Y265" s="3">
        <v>9334999</v>
      </c>
      <c r="Z265" t="b">
        <v>1</v>
      </c>
      <c r="AA265" s="5">
        <v>0</v>
      </c>
      <c r="AB265" s="5">
        <v>0</v>
      </c>
      <c r="AC265" s="5">
        <v>0</v>
      </c>
      <c r="AD265" s="5">
        <v>0</v>
      </c>
      <c r="AE265" t="b">
        <v>0</v>
      </c>
      <c r="AF265" t="b">
        <v>1</v>
      </c>
      <c r="AG265" s="3">
        <f>Y265*X265</f>
        <v>97644089.540000007</v>
      </c>
      <c r="AH265" s="7" t="b">
        <f t="shared" si="28"/>
        <v>0</v>
      </c>
      <c r="AI265" s="17" t="b">
        <f t="shared" si="29"/>
        <v>0</v>
      </c>
      <c r="AJ265" s="2" t="b">
        <f t="shared" si="30"/>
        <v>0</v>
      </c>
      <c r="AK265" s="2" t="b">
        <f t="shared" si="31"/>
        <v>0</v>
      </c>
      <c r="AL265" s="5">
        <f t="shared" si="32"/>
        <v>0</v>
      </c>
      <c r="AM265" s="5">
        <f t="shared" si="33"/>
        <v>0</v>
      </c>
      <c r="AN265" s="5">
        <f t="shared" si="34"/>
        <v>0</v>
      </c>
    </row>
    <row r="266" spans="1:40">
      <c r="A266" s="9" t="s">
        <v>552</v>
      </c>
      <c r="B266" s="9" t="s">
        <v>553</v>
      </c>
      <c r="C266" s="9" t="s">
        <v>813</v>
      </c>
      <c r="D266" s="9" t="s">
        <v>849</v>
      </c>
      <c r="E266" s="11">
        <v>1.6E-2</v>
      </c>
      <c r="F266" s="12">
        <v>33393</v>
      </c>
      <c r="G266" s="13">
        <v>-1.2484E-3</v>
      </c>
      <c r="H266" s="14">
        <v>2.9600999999999999E-2</v>
      </c>
      <c r="I266" s="2">
        <v>2.6957600000000002E-2</v>
      </c>
      <c r="J266" s="2">
        <v>0.1577424</v>
      </c>
      <c r="K266" s="2">
        <v>0.15107909999999999</v>
      </c>
      <c r="L266" s="2">
        <v>0.1577424</v>
      </c>
      <c r="M266" s="2">
        <v>0.35135139999999998</v>
      </c>
      <c r="N266" s="2">
        <v>0.68598519999999996</v>
      </c>
      <c r="O266" s="2">
        <v>0.68598519999999996</v>
      </c>
      <c r="P266" s="2">
        <v>0.68598519999999996</v>
      </c>
      <c r="Q266" s="5">
        <v>15.94</v>
      </c>
      <c r="R266" s="5">
        <v>16.12</v>
      </c>
      <c r="S266" s="5">
        <v>16.12</v>
      </c>
      <c r="T266" s="5">
        <v>11.62</v>
      </c>
      <c r="U266" s="5">
        <v>15.0244</v>
      </c>
      <c r="V266" s="5">
        <v>13.90945</v>
      </c>
      <c r="W266" s="3">
        <v>33393</v>
      </c>
      <c r="X266" s="5">
        <v>16.02</v>
      </c>
      <c r="Y266" s="3">
        <v>7075996</v>
      </c>
      <c r="Z266" t="b">
        <v>1</v>
      </c>
      <c r="AA266" s="5">
        <v>0</v>
      </c>
      <c r="AB266" s="5">
        <v>0</v>
      </c>
      <c r="AC266" s="5">
        <v>0</v>
      </c>
      <c r="AD266" s="5">
        <v>0</v>
      </c>
      <c r="AE266" t="b">
        <v>0</v>
      </c>
      <c r="AF266" t="b">
        <v>1</v>
      </c>
      <c r="AG266" s="3">
        <f>Y266*X266</f>
        <v>113357455.92</v>
      </c>
      <c r="AH266" s="7" t="b">
        <f t="shared" si="28"/>
        <v>0</v>
      </c>
      <c r="AI266" s="17" t="b">
        <f t="shared" si="29"/>
        <v>0</v>
      </c>
      <c r="AJ266" s="2" t="b">
        <f t="shared" si="30"/>
        <v>0</v>
      </c>
      <c r="AK266" s="2" t="b">
        <f t="shared" si="31"/>
        <v>0</v>
      </c>
      <c r="AL266" s="5">
        <f t="shared" si="32"/>
        <v>0</v>
      </c>
      <c r="AM266" s="5">
        <f t="shared" si="33"/>
        <v>0</v>
      </c>
      <c r="AN266" s="5">
        <f t="shared" si="34"/>
        <v>0</v>
      </c>
    </row>
    <row r="267" spans="1:40">
      <c r="A267" s="9" t="s">
        <v>554</v>
      </c>
      <c r="B267" s="9" t="s">
        <v>555</v>
      </c>
      <c r="C267" s="9" t="s">
        <v>813</v>
      </c>
      <c r="D267" s="9" t="s">
        <v>849</v>
      </c>
      <c r="E267" s="11">
        <v>0.28000000000000003</v>
      </c>
      <c r="F267" s="12">
        <v>4898</v>
      </c>
      <c r="G267" s="13">
        <v>1.0968899999999998E-2</v>
      </c>
      <c r="H267" s="14">
        <v>3.6297641000000002E-3</v>
      </c>
      <c r="I267" s="2">
        <v>-6.1120500000000001E-2</v>
      </c>
      <c r="J267" s="2">
        <v>-7.9866900000000005E-2</v>
      </c>
      <c r="K267" s="2">
        <v>-6.4297800000000002E-2</v>
      </c>
      <c r="L267" s="2">
        <v>-6.4297800000000002E-2</v>
      </c>
      <c r="M267" s="2">
        <v>-6.5878400000000004E-2</v>
      </c>
      <c r="N267" s="2">
        <v>0.23025580000000001</v>
      </c>
      <c r="O267" s="2">
        <v>0.23025580000000001</v>
      </c>
      <c r="P267" s="2">
        <v>0.23025580000000001</v>
      </c>
      <c r="Q267" s="5">
        <v>11.04</v>
      </c>
      <c r="R267" s="5">
        <v>11.08</v>
      </c>
      <c r="S267" s="5">
        <v>12.58</v>
      </c>
      <c r="T267" s="5">
        <v>10.8</v>
      </c>
      <c r="U267" s="5">
        <v>11.7058</v>
      </c>
      <c r="V267" s="5">
        <v>11.790749999999999</v>
      </c>
      <c r="W267" s="3">
        <v>4971</v>
      </c>
      <c r="X267" s="5">
        <v>10.94</v>
      </c>
      <c r="Y267" s="3">
        <v>8063077</v>
      </c>
      <c r="Z267" t="b">
        <v>1</v>
      </c>
      <c r="AA267" s="5">
        <v>0</v>
      </c>
      <c r="AB267" s="5">
        <v>0</v>
      </c>
      <c r="AC267" s="5">
        <v>0</v>
      </c>
      <c r="AD267" s="5">
        <v>0</v>
      </c>
      <c r="AE267" t="b">
        <v>0</v>
      </c>
      <c r="AF267" t="b">
        <v>1</v>
      </c>
      <c r="AG267" s="3">
        <f>Y267*X267</f>
        <v>88210062.379999995</v>
      </c>
      <c r="AH267" s="7" t="b">
        <f t="shared" si="28"/>
        <v>0</v>
      </c>
      <c r="AI267" s="17" t="b">
        <f t="shared" si="29"/>
        <v>0</v>
      </c>
      <c r="AJ267" s="2" t="b">
        <f t="shared" si="30"/>
        <v>0</v>
      </c>
      <c r="AK267" s="2" t="b">
        <f t="shared" si="31"/>
        <v>0</v>
      </c>
      <c r="AL267" s="5">
        <f t="shared" si="32"/>
        <v>0</v>
      </c>
      <c r="AM267" s="5">
        <f t="shared" si="33"/>
        <v>0</v>
      </c>
      <c r="AN267" s="5">
        <f t="shared" si="34"/>
        <v>0</v>
      </c>
    </row>
    <row r="268" spans="1:40">
      <c r="A268" s="9" t="s">
        <v>556</v>
      </c>
      <c r="B268" s="9" t="s">
        <v>557</v>
      </c>
      <c r="C268" s="9" t="s">
        <v>819</v>
      </c>
      <c r="D268" s="9" t="s">
        <v>848</v>
      </c>
      <c r="E268" s="11">
        <v>1.0529999999999999</v>
      </c>
      <c r="F268" s="12">
        <v>540</v>
      </c>
      <c r="G268" s="13">
        <v>-9.1733899999999993E-2</v>
      </c>
      <c r="H268" s="14">
        <v>2.2246941000000002E-3</v>
      </c>
      <c r="I268" s="2">
        <v>0.12625</v>
      </c>
      <c r="J268" s="2">
        <v>-7.1134000000000003E-2</v>
      </c>
      <c r="K268" s="2">
        <v>-0.1919283</v>
      </c>
      <c r="L268" s="2">
        <v>-5.1578899999999997E-2</v>
      </c>
      <c r="M268" s="2">
        <v>-0.29333330000000002</v>
      </c>
      <c r="N268" s="2">
        <v>-0.37299929999999998</v>
      </c>
      <c r="O268" s="2">
        <v>-0.39448929999999999</v>
      </c>
      <c r="P268" s="2">
        <v>-0.39448929999999999</v>
      </c>
      <c r="Q268" s="5">
        <v>166</v>
      </c>
      <c r="R268" s="5">
        <v>191.2</v>
      </c>
      <c r="S268" s="5">
        <v>301</v>
      </c>
      <c r="T268" s="5">
        <v>145.19999999999999</v>
      </c>
      <c r="U268" s="5">
        <v>179.65600000000001</v>
      </c>
      <c r="V268" s="5">
        <v>207.35599999999999</v>
      </c>
      <c r="W268" s="3">
        <v>540</v>
      </c>
      <c r="X268" s="5">
        <v>198.4</v>
      </c>
      <c r="Y268" s="3">
        <v>12000000</v>
      </c>
      <c r="Z268" t="b">
        <v>0</v>
      </c>
      <c r="AA268" s="5">
        <v>110.47956410250956</v>
      </c>
      <c r="AB268" s="5">
        <v>7.0110389675468605</v>
      </c>
      <c r="AC268" s="5">
        <v>2.9621426092546042</v>
      </c>
      <c r="AD268" s="5">
        <v>22.98451357811415</v>
      </c>
      <c r="AE268" t="b">
        <v>0</v>
      </c>
      <c r="AF268" t="b">
        <v>1</v>
      </c>
      <c r="AG268" s="3">
        <f>Y268*X268</f>
        <v>2380800000</v>
      </c>
      <c r="AH268" s="7" t="b">
        <f t="shared" si="28"/>
        <v>1</v>
      </c>
      <c r="AI268" s="17">
        <f t="shared" si="29"/>
        <v>2.5265815845180182E-4</v>
      </c>
      <c r="AJ268" s="2">
        <f t="shared" si="30"/>
        <v>4.3209170939343547E-3</v>
      </c>
      <c r="AK268" s="2">
        <f t="shared" si="31"/>
        <v>4.6006226635886112E-2</v>
      </c>
      <c r="AL268" s="5">
        <f t="shared" si="32"/>
        <v>2.2869221154544966E-6</v>
      </c>
      <c r="AM268" s="5">
        <f t="shared" si="33"/>
        <v>3.9110555232867763E-5</v>
      </c>
      <c r="AN268" s="5">
        <f t="shared" si="34"/>
        <v>6.5619698947392297E-3</v>
      </c>
    </row>
    <row r="269" spans="1:40">
      <c r="A269" s="9" t="s">
        <v>558</v>
      </c>
      <c r="B269" s="9" t="s">
        <v>381</v>
      </c>
      <c r="C269" s="9" t="s">
        <v>871</v>
      </c>
      <c r="D269" s="9" t="s">
        <v>884</v>
      </c>
      <c r="E269" s="11">
        <v>0.28599999999999998</v>
      </c>
      <c r="F269" s="12">
        <v>23862</v>
      </c>
      <c r="G269" s="13">
        <v>0.22844829999999999</v>
      </c>
      <c r="H269" s="14">
        <v>0.18997910000000001</v>
      </c>
      <c r="I269" s="2">
        <v>0</v>
      </c>
      <c r="J269" s="2">
        <v>0.14572860000000001</v>
      </c>
      <c r="K269" s="2">
        <v>0.27802700000000002</v>
      </c>
      <c r="L269" s="2">
        <v>0.17525770000000002</v>
      </c>
      <c r="M269" s="2">
        <v>7.9545500000000005E-2</v>
      </c>
      <c r="N269" s="2">
        <v>-0.1162791</v>
      </c>
      <c r="O269" s="2">
        <v>-0.1162791</v>
      </c>
      <c r="P269" s="2">
        <v>-0.1162791</v>
      </c>
      <c r="Q269" s="5">
        <v>55.8</v>
      </c>
      <c r="R269" s="5">
        <v>57.8</v>
      </c>
      <c r="S269" s="5">
        <v>61</v>
      </c>
      <c r="T269" s="5">
        <v>43.35</v>
      </c>
      <c r="U269" s="5">
        <v>52.24</v>
      </c>
      <c r="V269" s="5">
        <v>50.58</v>
      </c>
      <c r="W269" s="3">
        <v>20494</v>
      </c>
      <c r="X269" s="5">
        <v>55.9</v>
      </c>
      <c r="Y269" s="3">
        <v>37500000</v>
      </c>
      <c r="Z269" t="b">
        <v>0</v>
      </c>
      <c r="AA269" s="5">
        <v>24.390804984884888</v>
      </c>
      <c r="AB269" s="5">
        <v>4.0014071699454457</v>
      </c>
      <c r="AC269" s="5">
        <v>7.5685163712302641</v>
      </c>
      <c r="AD269" s="5">
        <v>-144.07730065666894</v>
      </c>
      <c r="AE269" t="b">
        <v>0</v>
      </c>
      <c r="AF269" t="b">
        <v>0</v>
      </c>
      <c r="AG269" s="3">
        <f>Y269*X269</f>
        <v>2096250000</v>
      </c>
      <c r="AH269" s="7" t="b">
        <f t="shared" si="28"/>
        <v>0</v>
      </c>
      <c r="AI269" s="17" t="b">
        <f t="shared" si="29"/>
        <v>0</v>
      </c>
      <c r="AJ269" s="2" t="b">
        <f t="shared" si="30"/>
        <v>0</v>
      </c>
      <c r="AK269" s="2" t="b">
        <f t="shared" si="31"/>
        <v>0</v>
      </c>
      <c r="AL269" s="5">
        <f t="shared" si="32"/>
        <v>0</v>
      </c>
      <c r="AM269" s="5">
        <f t="shared" si="33"/>
        <v>0</v>
      </c>
      <c r="AN269" s="5">
        <f t="shared" si="34"/>
        <v>0</v>
      </c>
    </row>
    <row r="270" spans="1:40">
      <c r="A270" s="9" t="s">
        <v>559</v>
      </c>
      <c r="B270" s="9" t="s">
        <v>231</v>
      </c>
      <c r="C270" s="9" t="s">
        <v>819</v>
      </c>
      <c r="D270" s="9" t="s">
        <v>848</v>
      </c>
      <c r="E270" s="11">
        <v>0.48199999999999998</v>
      </c>
      <c r="F270" s="12">
        <v>19994</v>
      </c>
      <c r="G270" s="13">
        <v>0</v>
      </c>
      <c r="H270" s="14">
        <v>0</v>
      </c>
      <c r="I270" s="2">
        <v>0</v>
      </c>
      <c r="J270" s="2">
        <v>9.6062999999999996E-2</v>
      </c>
      <c r="K270" s="2">
        <v>-2.7932999999999999E-2</v>
      </c>
      <c r="L270" s="2">
        <v>0.1225806</v>
      </c>
      <c r="M270" s="2">
        <v>9.4339599999999996E-2</v>
      </c>
      <c r="N270" s="2">
        <v>4.8192800000000001E-2</v>
      </c>
      <c r="O270" s="2">
        <v>4.8192800000000001E-2</v>
      </c>
      <c r="P270" s="2">
        <v>4.8192800000000001E-2</v>
      </c>
      <c r="Q270" s="5">
        <v>34.299999999999997</v>
      </c>
      <c r="R270" s="5">
        <v>34.950000000000003</v>
      </c>
      <c r="S270" s="5">
        <v>37</v>
      </c>
      <c r="T270" s="5">
        <v>29.1</v>
      </c>
      <c r="U270" s="5">
        <v>31.335000000000001</v>
      </c>
      <c r="V270" s="5">
        <v>32.172499999999999</v>
      </c>
      <c r="W270" s="3">
        <v>26370</v>
      </c>
      <c r="X270" s="5">
        <v>34.25</v>
      </c>
      <c r="Y270" s="3">
        <v>120000000</v>
      </c>
      <c r="Z270" t="b">
        <v>0</v>
      </c>
      <c r="AA270" s="5">
        <v>21.997474915332766</v>
      </c>
      <c r="AB270" s="5">
        <v>2.492857896462275</v>
      </c>
      <c r="AC270" s="5">
        <v>6.9832061717576144</v>
      </c>
      <c r="AD270" s="5">
        <v>16.738486370422926</v>
      </c>
      <c r="AE270" t="b">
        <v>0</v>
      </c>
      <c r="AF270" t="b">
        <v>0</v>
      </c>
      <c r="AG270" s="3">
        <f>Y270*X270</f>
        <v>4110000000</v>
      </c>
      <c r="AH270" s="7" t="b">
        <f t="shared" si="28"/>
        <v>0</v>
      </c>
      <c r="AI270" s="17" t="b">
        <f t="shared" si="29"/>
        <v>0</v>
      </c>
      <c r="AJ270" s="2" t="b">
        <f t="shared" si="30"/>
        <v>0</v>
      </c>
      <c r="AK270" s="2" t="b">
        <f t="shared" si="31"/>
        <v>0</v>
      </c>
      <c r="AL270" s="5">
        <f t="shared" si="32"/>
        <v>0</v>
      </c>
      <c r="AM270" s="5">
        <f t="shared" si="33"/>
        <v>0</v>
      </c>
      <c r="AN270" s="5">
        <f t="shared" si="34"/>
        <v>0</v>
      </c>
    </row>
    <row r="271" spans="1:40">
      <c r="A271" s="9" t="s">
        <v>560</v>
      </c>
      <c r="B271" s="9" t="s">
        <v>561</v>
      </c>
      <c r="C271" s="9" t="s">
        <v>819</v>
      </c>
      <c r="D271" s="9" t="s">
        <v>830</v>
      </c>
      <c r="E271" s="11">
        <v>0.17100000000000001</v>
      </c>
      <c r="F271" s="12">
        <v>149957</v>
      </c>
      <c r="G271" s="13">
        <v>0</v>
      </c>
      <c r="H271" s="14">
        <v>-5.1502100000000002E-2</v>
      </c>
      <c r="I271" s="2">
        <v>-0.1195219</v>
      </c>
      <c r="J271" s="2">
        <v>-0.23529410000000001</v>
      </c>
      <c r="K271" s="2">
        <v>-4.5045045000000001E-3</v>
      </c>
      <c r="L271" s="2">
        <v>-0.1400778</v>
      </c>
      <c r="M271" s="2">
        <v>-0.30937500000000001</v>
      </c>
      <c r="N271" s="2">
        <v>-0.55799999999999994</v>
      </c>
      <c r="O271" s="2">
        <v>-0.5044843</v>
      </c>
      <c r="P271" s="2">
        <v>-0.5044843</v>
      </c>
      <c r="Q271" s="5">
        <v>2.21</v>
      </c>
      <c r="R271" s="5">
        <v>2.2200000000000002</v>
      </c>
      <c r="S271" s="5">
        <v>3.21</v>
      </c>
      <c r="T271" s="5">
        <v>1.96</v>
      </c>
      <c r="U271" s="5">
        <v>2.5324</v>
      </c>
      <c r="V271" s="5">
        <v>2.4769000000000001</v>
      </c>
      <c r="W271" s="3">
        <v>151272</v>
      </c>
      <c r="X271" s="5">
        <v>2.21</v>
      </c>
      <c r="Y271" s="3">
        <v>181650000</v>
      </c>
      <c r="Z271" t="b">
        <v>0</v>
      </c>
      <c r="AA271" s="5">
        <v>133.29312403630468</v>
      </c>
      <c r="AB271" s="5">
        <v>1.6559111779236864</v>
      </c>
      <c r="AC271" s="5">
        <v>1.9087225286337499</v>
      </c>
      <c r="AD271" s="5">
        <v>-40.295192840451932</v>
      </c>
      <c r="AE271" t="b">
        <v>0</v>
      </c>
      <c r="AF271" t="b">
        <v>1</v>
      </c>
      <c r="AG271" s="3">
        <f>Y271*X271</f>
        <v>401446500</v>
      </c>
      <c r="AH271" s="7" t="b">
        <f t="shared" si="28"/>
        <v>1</v>
      </c>
      <c r="AI271" s="17">
        <f t="shared" si="29"/>
        <v>4.2602794609761951E-5</v>
      </c>
      <c r="AJ271" s="2">
        <f t="shared" si="30"/>
        <v>7.2858578803348365E-4</v>
      </c>
      <c r="AK271" s="2">
        <f t="shared" si="31"/>
        <v>3.0875380334209085E-2</v>
      </c>
      <c r="AL271" s="5">
        <f t="shared" si="32"/>
        <v>3.1961734648936842E-7</v>
      </c>
      <c r="AM271" s="5">
        <f t="shared" si="33"/>
        <v>5.4660418029893333E-6</v>
      </c>
      <c r="AN271" s="5">
        <f t="shared" si="34"/>
        <v>1.8645553424503785E-2</v>
      </c>
    </row>
    <row r="272" spans="1:40">
      <c r="A272" s="9" t="s">
        <v>562</v>
      </c>
      <c r="B272" s="9" t="s">
        <v>563</v>
      </c>
      <c r="C272" s="9" t="s">
        <v>819</v>
      </c>
      <c r="D272" s="9" t="s">
        <v>848</v>
      </c>
      <c r="E272" s="11">
        <v>0.33200000000000002</v>
      </c>
      <c r="F272" s="12">
        <v>5497</v>
      </c>
      <c r="G272" s="13">
        <v>8.2352900000000007E-2</v>
      </c>
      <c r="H272" s="14">
        <v>1.2101199999999999E-2</v>
      </c>
      <c r="I272" s="2">
        <v>-9.8039200000000007E-2</v>
      </c>
      <c r="J272" s="2">
        <v>-8.6206896999999998E-3</v>
      </c>
      <c r="K272" s="2">
        <v>0.37313429999999997</v>
      </c>
      <c r="L272" s="2">
        <v>-4.5643200000000002E-2</v>
      </c>
      <c r="M272" s="2">
        <v>-5.1546399999999999E-2</v>
      </c>
      <c r="N272" s="2">
        <v>-0.47548459999999998</v>
      </c>
      <c r="O272" s="2">
        <v>-0.47548459999999998</v>
      </c>
      <c r="P272" s="2">
        <v>-0.47548459999999998</v>
      </c>
      <c r="Q272" s="5">
        <v>43</v>
      </c>
      <c r="R272" s="5">
        <v>46.9</v>
      </c>
      <c r="S272" s="5">
        <v>60</v>
      </c>
      <c r="T272" s="5">
        <v>32.200000000000003</v>
      </c>
      <c r="U272" s="5">
        <v>51.86</v>
      </c>
      <c r="V272" s="5">
        <v>43.254249999999999</v>
      </c>
      <c r="W272" s="3">
        <v>5414</v>
      </c>
      <c r="X272" s="5">
        <v>42.5</v>
      </c>
      <c r="Y272" s="3">
        <v>2900000</v>
      </c>
      <c r="Z272" t="b">
        <v>0</v>
      </c>
      <c r="AA272" s="5">
        <v>-541.90634038542782</v>
      </c>
      <c r="AB272" s="5">
        <v>2.585166408169405</v>
      </c>
      <c r="AC272" s="5">
        <v>2.4818087049756601</v>
      </c>
      <c r="AD272" s="5">
        <v>71.367582639808774</v>
      </c>
      <c r="AE272" t="b">
        <v>0</v>
      </c>
      <c r="AF272" t="b">
        <v>1</v>
      </c>
      <c r="AG272" s="3">
        <f>Y272*X272</f>
        <v>123250000</v>
      </c>
      <c r="AH272" s="7" t="b">
        <f t="shared" si="28"/>
        <v>1</v>
      </c>
      <c r="AI272" s="17">
        <f t="shared" si="29"/>
        <v>1.3079686672204542E-5</v>
      </c>
      <c r="AJ272" s="2">
        <f t="shared" si="30"/>
        <v>2.2368658930922765E-4</v>
      </c>
      <c r="AK272" s="2">
        <f t="shared" si="31"/>
        <v>2.381664748350539E-3</v>
      </c>
      <c r="AL272" s="5">
        <f t="shared" si="32"/>
        <v>-2.4136434098375169E-8</v>
      </c>
      <c r="AM272" s="5">
        <f t="shared" si="33"/>
        <v>-4.1277721377116905E-7</v>
      </c>
      <c r="AN272" s="5">
        <f t="shared" si="34"/>
        <v>9.2128102114595839E-4</v>
      </c>
    </row>
    <row r="273" spans="1:40">
      <c r="A273" s="9" t="s">
        <v>564</v>
      </c>
      <c r="B273" s="9" t="s">
        <v>565</v>
      </c>
      <c r="C273" s="9" t="s">
        <v>839</v>
      </c>
      <c r="D273" s="9" t="s">
        <v>840</v>
      </c>
      <c r="E273" s="11">
        <v>0.41299999999999998</v>
      </c>
      <c r="F273" s="12">
        <v>14803</v>
      </c>
      <c r="G273" s="13">
        <v>1.7518199999999998E-2</v>
      </c>
      <c r="H273" s="14">
        <v>1.0144899999999998E-2</v>
      </c>
      <c r="I273" s="2">
        <v>-5.6833600000000005E-2</v>
      </c>
      <c r="J273" s="2">
        <v>3.2592599999999999E-2</v>
      </c>
      <c r="K273" s="2">
        <v>0.28835490000000003</v>
      </c>
      <c r="L273" s="2">
        <v>-9.4805200000000006E-2</v>
      </c>
      <c r="M273" s="2">
        <v>-0.1468788</v>
      </c>
      <c r="N273" s="2">
        <v>-0.48749999999999999</v>
      </c>
      <c r="O273" s="2">
        <v>1.1446153999999999</v>
      </c>
      <c r="P273" s="2">
        <v>1.1446153999999999</v>
      </c>
      <c r="Q273" s="5">
        <v>13.94</v>
      </c>
      <c r="R273" s="5">
        <v>13.94</v>
      </c>
      <c r="S273" s="5">
        <v>18</v>
      </c>
      <c r="T273" s="5">
        <v>10.02</v>
      </c>
      <c r="U273" s="5">
        <v>15.308400000000001</v>
      </c>
      <c r="V273" s="5">
        <v>14.036899999999999</v>
      </c>
      <c r="W273" s="3">
        <v>14803</v>
      </c>
      <c r="X273" s="5">
        <v>13.94</v>
      </c>
      <c r="Y273" s="3">
        <v>11300000</v>
      </c>
      <c r="Z273" t="b">
        <v>0</v>
      </c>
      <c r="AA273" s="5">
        <v>48.747744869216781</v>
      </c>
      <c r="AB273" s="5">
        <v>10.508288047604116</v>
      </c>
      <c r="AC273" s="5">
        <v>4.4239162209877616</v>
      </c>
      <c r="AD273" s="5">
        <v>80.422940056262661</v>
      </c>
      <c r="AE273" t="b">
        <v>0</v>
      </c>
      <c r="AF273" t="b">
        <v>1</v>
      </c>
      <c r="AG273" s="3">
        <f>Y273*X273</f>
        <v>157522000</v>
      </c>
      <c r="AH273" s="7" t="b">
        <f t="shared" si="28"/>
        <v>1</v>
      </c>
      <c r="AI273" s="17">
        <f t="shared" si="29"/>
        <v>1.6716741614434109E-5</v>
      </c>
      <c r="AJ273" s="2">
        <f t="shared" si="30"/>
        <v>1.1008877770347688E-3</v>
      </c>
      <c r="AK273" s="2">
        <f t="shared" si="31"/>
        <v>1.9431507860519508E-3</v>
      </c>
      <c r="AL273" s="5">
        <f t="shared" si="32"/>
        <v>3.4292338362077535E-7</v>
      </c>
      <c r="AM273" s="5">
        <f t="shared" si="33"/>
        <v>2.2583358060732719E-5</v>
      </c>
      <c r="AN273" s="5">
        <f t="shared" si="34"/>
        <v>1.8491601840843981E-4</v>
      </c>
    </row>
    <row r="274" spans="1:40">
      <c r="A274" s="9" t="s">
        <v>566</v>
      </c>
      <c r="B274" s="9" t="s">
        <v>567</v>
      </c>
      <c r="C274" s="9" t="s">
        <v>843</v>
      </c>
      <c r="D274" s="9" t="s">
        <v>844</v>
      </c>
      <c r="E274" s="11">
        <v>0.60899999999999999</v>
      </c>
      <c r="F274" s="12">
        <v>1498</v>
      </c>
      <c r="G274" s="13">
        <v>0.09</v>
      </c>
      <c r="H274" s="14">
        <v>9.2592592999999994E-3</v>
      </c>
      <c r="I274" s="2">
        <v>-2.6785700000000003E-2</v>
      </c>
      <c r="J274" s="2">
        <v>-0.1349206</v>
      </c>
      <c r="K274" s="2">
        <v>0.2386364</v>
      </c>
      <c r="L274" s="2">
        <v>-0.16024649999999999</v>
      </c>
      <c r="M274" s="2">
        <v>0.313253</v>
      </c>
      <c r="N274" s="2">
        <v>-0.40889370000000003</v>
      </c>
      <c r="O274" s="2">
        <v>2.2248521000000001</v>
      </c>
      <c r="P274" s="2">
        <v>2.2248521000000001</v>
      </c>
      <c r="Q274" s="5">
        <v>52.9</v>
      </c>
      <c r="R274" s="5">
        <v>54.5</v>
      </c>
      <c r="S274" s="5">
        <v>70</v>
      </c>
      <c r="T274" s="5">
        <v>38</v>
      </c>
      <c r="U274" s="5">
        <v>57.113999999999997</v>
      </c>
      <c r="V274" s="5">
        <v>52.642499999999998</v>
      </c>
      <c r="W274" s="3">
        <v>1520</v>
      </c>
      <c r="X274" s="5">
        <v>50</v>
      </c>
      <c r="Y274" s="3">
        <v>5000000</v>
      </c>
      <c r="Z274" t="b">
        <v>0</v>
      </c>
      <c r="AA274" s="5">
        <v>60.966133521265405</v>
      </c>
      <c r="AB274" s="5">
        <v>4.7731756712386284</v>
      </c>
      <c r="AC274" s="5">
        <v>2.2422435508817271</v>
      </c>
      <c r="AD274" s="5">
        <v>-130.90564609262259</v>
      </c>
      <c r="AE274" t="b">
        <v>0</v>
      </c>
      <c r="AF274" t="b">
        <v>1</v>
      </c>
      <c r="AG274" s="3">
        <f>Y274*X274</f>
        <v>250000000</v>
      </c>
      <c r="AH274" s="7" t="b">
        <f t="shared" si="28"/>
        <v>1</v>
      </c>
      <c r="AI274" s="17">
        <f t="shared" si="29"/>
        <v>2.6530804608934162E-5</v>
      </c>
      <c r="AJ274" s="2">
        <f t="shared" si="30"/>
        <v>7.5557654302721097E-4</v>
      </c>
      <c r="AK274" s="2">
        <f t="shared" si="31"/>
        <v>3.4002040122407345E-2</v>
      </c>
      <c r="AL274" s="5">
        <f t="shared" si="32"/>
        <v>4.3517282590473011E-7</v>
      </c>
      <c r="AM274" s="5">
        <f t="shared" si="33"/>
        <v>1.2393381364157869E-5</v>
      </c>
      <c r="AN274" s="5">
        <f t="shared" si="34"/>
        <v>7.1235677176708419E-3</v>
      </c>
    </row>
    <row r="275" spans="1:40">
      <c r="A275" s="9" t="s">
        <v>568</v>
      </c>
      <c r="B275" s="9" t="s">
        <v>569</v>
      </c>
      <c r="C275" s="9" t="s">
        <v>819</v>
      </c>
      <c r="D275" s="9" t="s">
        <v>821</v>
      </c>
      <c r="E275" s="11">
        <v>1.1519999999999999</v>
      </c>
      <c r="F275" s="12">
        <v>3663</v>
      </c>
      <c r="G275" s="13">
        <v>9.9236599999999994E-2</v>
      </c>
      <c r="H275" s="14">
        <v>6.0382900000000003E-2</v>
      </c>
      <c r="I275" s="2">
        <v>0.1059908</v>
      </c>
      <c r="J275" s="2">
        <v>-8.5133399999999998E-2</v>
      </c>
      <c r="K275" s="2">
        <v>0.152</v>
      </c>
      <c r="L275" s="2">
        <v>-4.7618999999999995E-2</v>
      </c>
      <c r="M275" s="2">
        <v>0.31147540000000001</v>
      </c>
      <c r="N275" s="2">
        <v>0.29729729999999999</v>
      </c>
      <c r="O275" s="2">
        <v>2.4615385000000001</v>
      </c>
      <c r="P275" s="2">
        <v>2.4615385000000001</v>
      </c>
      <c r="Q275" s="5">
        <v>13.42</v>
      </c>
      <c r="R275" s="5">
        <v>14.4</v>
      </c>
      <c r="S275" s="5">
        <v>16.98</v>
      </c>
      <c r="T275" s="5">
        <v>10</v>
      </c>
      <c r="U275" s="5">
        <v>13.782400000000001</v>
      </c>
      <c r="V275" s="5">
        <v>13.4039</v>
      </c>
      <c r="W275" s="3">
        <v>3663</v>
      </c>
      <c r="X275" s="5">
        <v>13.1</v>
      </c>
      <c r="Y275" s="3">
        <v>50000000</v>
      </c>
      <c r="Z275" t="b">
        <v>0</v>
      </c>
      <c r="AA275" s="5">
        <v>34.73830477072719</v>
      </c>
      <c r="AB275" s="5">
        <v>9.6219521631284408</v>
      </c>
      <c r="AC275" s="5">
        <v>4.6528518841374735</v>
      </c>
      <c r="AD275" s="5">
        <v>22.77642393378261</v>
      </c>
      <c r="AE275" t="b">
        <v>0</v>
      </c>
      <c r="AF275" t="b">
        <v>1</v>
      </c>
      <c r="AG275" s="3">
        <f>Y275*X275</f>
        <v>655000000</v>
      </c>
      <c r="AH275" s="7" t="b">
        <f t="shared" si="28"/>
        <v>1</v>
      </c>
      <c r="AI275" s="17">
        <f t="shared" si="29"/>
        <v>6.9510708075407501E-5</v>
      </c>
      <c r="AJ275" s="2">
        <f t="shared" si="30"/>
        <v>1.1887603732052261E-3</v>
      </c>
      <c r="AK275" s="2">
        <f t="shared" si="31"/>
        <v>2.651218126462671E-3</v>
      </c>
      <c r="AL275" s="5">
        <f t="shared" si="32"/>
        <v>2.0009815831307304E-6</v>
      </c>
      <c r="AM275" s="5">
        <f t="shared" si="33"/>
        <v>3.4220448610001111E-5</v>
      </c>
      <c r="AN275" s="5">
        <f t="shared" si="34"/>
        <v>2.7553848548761287E-4</v>
      </c>
    </row>
    <row r="276" spans="1:40">
      <c r="A276" s="9" t="s">
        <v>570</v>
      </c>
      <c r="B276" s="9" t="s">
        <v>571</v>
      </c>
      <c r="C276" s="9" t="s">
        <v>841</v>
      </c>
      <c r="D276" s="9" t="s">
        <v>864</v>
      </c>
      <c r="E276" s="11">
        <v>0.51700000000000002</v>
      </c>
      <c r="F276" s="12">
        <v>150412</v>
      </c>
      <c r="G276" s="13">
        <v>1.9374099999999998E-2</v>
      </c>
      <c r="H276" s="14">
        <v>5.8823528999999994E-3</v>
      </c>
      <c r="I276" s="2">
        <v>-2.5640999999999997E-2</v>
      </c>
      <c r="J276" s="2">
        <v>-2.5640999999999997E-2</v>
      </c>
      <c r="K276" s="2">
        <v>0.18956519999999999</v>
      </c>
      <c r="L276" s="2">
        <v>-1.72414E-2</v>
      </c>
      <c r="M276" s="2">
        <v>-3.5260899999999998E-2</v>
      </c>
      <c r="N276" s="2">
        <v>-8.6956522000000008E-3</v>
      </c>
      <c r="O276" s="2">
        <v>0.34911239999999999</v>
      </c>
      <c r="P276" s="2">
        <v>0.34911239999999999</v>
      </c>
      <c r="Q276" s="5">
        <v>6.68</v>
      </c>
      <c r="R276" s="5">
        <v>7</v>
      </c>
      <c r="S276" s="5">
        <v>8.3699999999999992</v>
      </c>
      <c r="T276" s="5">
        <v>5.36</v>
      </c>
      <c r="U276" s="5">
        <v>6.8106</v>
      </c>
      <c r="V276" s="5">
        <v>6.4538500000000001</v>
      </c>
      <c r="W276" s="3">
        <v>150412</v>
      </c>
      <c r="X276" s="5">
        <v>6.71</v>
      </c>
      <c r="Y276" s="3">
        <v>77000000</v>
      </c>
      <c r="Z276" t="b">
        <v>0</v>
      </c>
      <c r="AA276" s="5">
        <v>47.538981278660323</v>
      </c>
      <c r="AB276" s="5">
        <v>5.9813999449081576</v>
      </c>
      <c r="AC276" s="5">
        <v>4.9523561392869064</v>
      </c>
      <c r="AD276" s="5">
        <v>79.607253951795499</v>
      </c>
      <c r="AE276" t="b">
        <v>0</v>
      </c>
      <c r="AF276" t="b">
        <v>1</v>
      </c>
      <c r="AG276" s="3">
        <f>Y276*X276</f>
        <v>516670000</v>
      </c>
      <c r="AH276" s="7" t="b">
        <f t="shared" si="28"/>
        <v>1</v>
      </c>
      <c r="AI276" s="17">
        <f t="shared" si="29"/>
        <v>5.4830683269192055E-5</v>
      </c>
      <c r="AJ276" s="2">
        <f t="shared" si="30"/>
        <v>2.4660607024191584E-3</v>
      </c>
      <c r="AK276" s="2">
        <f t="shared" si="31"/>
        <v>3.077215253740087E-3</v>
      </c>
      <c r="AL276" s="5">
        <f t="shared" si="32"/>
        <v>1.1533836400025023E-6</v>
      </c>
      <c r="AM276" s="5">
        <f t="shared" si="33"/>
        <v>5.1874496173230857E-5</v>
      </c>
      <c r="AN276" s="5">
        <f t="shared" si="34"/>
        <v>5.1446405224242812E-4</v>
      </c>
    </row>
    <row r="277" spans="1:40">
      <c r="A277" s="9" t="s">
        <v>572</v>
      </c>
      <c r="B277" s="9" t="s">
        <v>383</v>
      </c>
      <c r="C277" s="9" t="s">
        <v>871</v>
      </c>
      <c r="D277" s="9" t="s">
        <v>872</v>
      </c>
      <c r="E277" s="11">
        <v>0.71499999999999997</v>
      </c>
      <c r="F277" s="12">
        <v>421296</v>
      </c>
      <c r="G277" s="13">
        <v>0</v>
      </c>
      <c r="H277" s="14">
        <v>0.2443439</v>
      </c>
      <c r="I277" s="2">
        <v>1.85185E-2</v>
      </c>
      <c r="J277" s="2">
        <v>0.5</v>
      </c>
      <c r="K277" s="2">
        <v>0.4298093999999999</v>
      </c>
      <c r="L277" s="2">
        <v>0</v>
      </c>
      <c r="M277" s="2">
        <v>0.26923079999999999</v>
      </c>
      <c r="N277" s="2">
        <v>0.41996560000000011</v>
      </c>
      <c r="O277" s="2">
        <v>3.2307691999999997</v>
      </c>
      <c r="P277" s="2">
        <v>3.2307691999999997</v>
      </c>
      <c r="Q277" s="5">
        <v>8.25</v>
      </c>
      <c r="R277" s="5">
        <v>8.25</v>
      </c>
      <c r="S277" s="5">
        <v>8.25</v>
      </c>
      <c r="T277" s="5">
        <v>8.25</v>
      </c>
      <c r="U277" s="5">
        <v>0</v>
      </c>
      <c r="V277" s="5">
        <v>0</v>
      </c>
      <c r="W277" s="3">
        <v>0</v>
      </c>
      <c r="X277" s="5"/>
      <c r="Y277" s="3">
        <v>199968000</v>
      </c>
      <c r="Z277" t="b">
        <v>0</v>
      </c>
      <c r="AA277" s="5">
        <v>77.199783260438807</v>
      </c>
      <c r="AB277" s="5">
        <v>4.1783872327813114</v>
      </c>
      <c r="AC277" s="5">
        <v>30.673531770286012</v>
      </c>
      <c r="AD277" s="5">
        <v>28.79095044624825</v>
      </c>
      <c r="AE277" t="b">
        <v>0</v>
      </c>
      <c r="AF277" t="b">
        <v>0</v>
      </c>
      <c r="AG277" s="3">
        <f>Y277*X277</f>
        <v>0</v>
      </c>
      <c r="AH277" s="7" t="b">
        <f t="shared" si="28"/>
        <v>0</v>
      </c>
      <c r="AI277" s="17" t="b">
        <f t="shared" si="29"/>
        <v>0</v>
      </c>
      <c r="AJ277" s="2" t="b">
        <f t="shared" si="30"/>
        <v>0</v>
      </c>
      <c r="AK277" s="2" t="b">
        <f t="shared" si="31"/>
        <v>0</v>
      </c>
      <c r="AL277" s="5">
        <f t="shared" si="32"/>
        <v>0</v>
      </c>
      <c r="AM277" s="5">
        <f t="shared" si="33"/>
        <v>0</v>
      </c>
      <c r="AN277" s="5">
        <f t="shared" si="34"/>
        <v>0</v>
      </c>
    </row>
    <row r="278" spans="1:40">
      <c r="A278" s="9" t="s">
        <v>573</v>
      </c>
      <c r="B278" s="9" t="s">
        <v>445</v>
      </c>
      <c r="C278" s="9" t="s">
        <v>817</v>
      </c>
      <c r="D278" s="9" t="s">
        <v>896</v>
      </c>
      <c r="E278" s="11">
        <v>0.30499999999999999</v>
      </c>
      <c r="F278" s="12">
        <v>778891</v>
      </c>
      <c r="G278" s="13">
        <v>0</v>
      </c>
      <c r="H278" s="14">
        <v>-0.14950169999999999</v>
      </c>
      <c r="I278" s="2">
        <v>-8.6529900000000007E-2</v>
      </c>
      <c r="J278" s="2">
        <v>0.69817580000000001</v>
      </c>
      <c r="K278" s="2">
        <v>0.85507250000000001</v>
      </c>
      <c r="L278" s="2">
        <v>0.70666669999999998</v>
      </c>
      <c r="M278" s="2">
        <v>1.0078431000000001</v>
      </c>
      <c r="N278" s="2">
        <v>0.34825539999999999</v>
      </c>
      <c r="O278" s="2">
        <v>0.33768779999999998</v>
      </c>
      <c r="P278" s="2">
        <v>0.33768779999999998</v>
      </c>
      <c r="Q278" s="5">
        <v>20.48</v>
      </c>
      <c r="R278" s="5">
        <v>22.46</v>
      </c>
      <c r="S278" s="5">
        <v>22.9</v>
      </c>
      <c r="T278" s="5">
        <v>8.9</v>
      </c>
      <c r="U278" s="5">
        <v>14.0168</v>
      </c>
      <c r="V278" s="5">
        <v>12.667199999999999</v>
      </c>
      <c r="W278" s="3">
        <v>192752</v>
      </c>
      <c r="X278" s="5">
        <v>22.42</v>
      </c>
      <c r="Y278" s="3">
        <v>35000000</v>
      </c>
      <c r="Z278" t="b">
        <v>0</v>
      </c>
      <c r="AA278" s="5">
        <v>38.468912827540215</v>
      </c>
      <c r="AB278" s="5">
        <v>10.187889946807122</v>
      </c>
      <c r="AC278" s="5">
        <v>1.925705937186476</v>
      </c>
      <c r="AD278" s="5">
        <v>25.558051934474971</v>
      </c>
      <c r="AE278" t="b">
        <v>0</v>
      </c>
      <c r="AF278" t="b">
        <v>0</v>
      </c>
      <c r="AG278" s="3">
        <f>Y278*X278</f>
        <v>784700000.00000012</v>
      </c>
      <c r="AH278" s="7" t="b">
        <f t="shared" si="28"/>
        <v>0</v>
      </c>
      <c r="AI278" s="17" t="b">
        <f t="shared" si="29"/>
        <v>0</v>
      </c>
      <c r="AJ278" s="2" t="b">
        <f t="shared" si="30"/>
        <v>0</v>
      </c>
      <c r="AK278" s="2" t="b">
        <f t="shared" si="31"/>
        <v>0</v>
      </c>
      <c r="AL278" s="5">
        <f t="shared" si="32"/>
        <v>0</v>
      </c>
      <c r="AM278" s="5">
        <f t="shared" si="33"/>
        <v>0</v>
      </c>
      <c r="AN278" s="5">
        <f t="shared" si="34"/>
        <v>0</v>
      </c>
    </row>
    <row r="279" spans="1:40">
      <c r="A279" s="9" t="s">
        <v>574</v>
      </c>
      <c r="B279" s="9" t="s">
        <v>575</v>
      </c>
      <c r="C279" s="9" t="s">
        <v>871</v>
      </c>
      <c r="D279" s="9" t="s">
        <v>884</v>
      </c>
      <c r="E279" s="11">
        <v>0.26800000000000002</v>
      </c>
      <c r="F279" s="12">
        <v>22025</v>
      </c>
      <c r="G279" s="13">
        <v>-6.51085E-2</v>
      </c>
      <c r="H279" s="14">
        <v>9.0090090000000001E-3</v>
      </c>
      <c r="I279" s="2">
        <v>0</v>
      </c>
      <c r="J279" s="2">
        <v>0.25786159999999997</v>
      </c>
      <c r="K279" s="2">
        <v>0.5053763</v>
      </c>
      <c r="L279" s="2">
        <v>0.26126129999999997</v>
      </c>
      <c r="M279" s="2">
        <v>0.26353789999999999</v>
      </c>
      <c r="N279" s="2">
        <v>-3.4482800000000001E-2</v>
      </c>
      <c r="O279" s="2">
        <v>0.43589739999999999</v>
      </c>
      <c r="P279" s="2">
        <v>0.43589739999999999</v>
      </c>
      <c r="Q279" s="5">
        <v>28</v>
      </c>
      <c r="R279" s="5">
        <v>28</v>
      </c>
      <c r="S279" s="5">
        <v>30</v>
      </c>
      <c r="T279" s="5">
        <v>17.78</v>
      </c>
      <c r="U279" s="5">
        <v>26.255600000000001</v>
      </c>
      <c r="V279" s="5">
        <v>21.5899</v>
      </c>
      <c r="W279" s="3">
        <v>22025</v>
      </c>
      <c r="X279" s="5">
        <v>29.95</v>
      </c>
      <c r="Y279" s="3">
        <v>40000000</v>
      </c>
      <c r="Z279" t="b">
        <v>0</v>
      </c>
      <c r="AA279" s="5">
        <v>16.130088074731965</v>
      </c>
      <c r="AB279" s="5">
        <v>1.9206664991101168</v>
      </c>
      <c r="AC279" s="5">
        <v>8.5488594951281733</v>
      </c>
      <c r="AD279" s="5">
        <v>27.284879674655091</v>
      </c>
      <c r="AE279" t="b">
        <v>0</v>
      </c>
      <c r="AF279" t="b">
        <v>1</v>
      </c>
      <c r="AG279" s="3">
        <f>Y279*X279</f>
        <v>1198000000</v>
      </c>
      <c r="AH279" s="7" t="b">
        <f t="shared" si="28"/>
        <v>1</v>
      </c>
      <c r="AI279" s="17">
        <f t="shared" si="29"/>
        <v>1.2713561568601249E-4</v>
      </c>
      <c r="AJ279" s="2">
        <f t="shared" si="30"/>
        <v>9.0547933045163655E-3</v>
      </c>
      <c r="AK279" s="2">
        <f t="shared" si="31"/>
        <v>2.7689024696473736E-2</v>
      </c>
      <c r="AL279" s="5">
        <f t="shared" si="32"/>
        <v>7.8818922188758797E-6</v>
      </c>
      <c r="AM279" s="5">
        <f t="shared" si="33"/>
        <v>5.6136043787019616E-4</v>
      </c>
      <c r="AN279" s="5">
        <f t="shared" si="34"/>
        <v>1.4416362606055041E-2</v>
      </c>
    </row>
    <row r="280" spans="1:40">
      <c r="A280" s="9" t="s">
        <v>576</v>
      </c>
      <c r="B280" s="9" t="s">
        <v>577</v>
      </c>
      <c r="C280" s="9" t="s">
        <v>826</v>
      </c>
      <c r="D280" s="9" t="s">
        <v>827</v>
      </c>
      <c r="E280" s="11">
        <v>0.49299999999999999</v>
      </c>
      <c r="F280" s="12">
        <v>648</v>
      </c>
      <c r="G280" s="13">
        <v>-9.5390000000000006E-3</v>
      </c>
      <c r="H280" s="14">
        <v>9.7244732999999996E-3</v>
      </c>
      <c r="I280" s="2">
        <v>-5.4628199999999995E-2</v>
      </c>
      <c r="J280" s="2">
        <v>-1.42405E-2</v>
      </c>
      <c r="K280" s="2">
        <v>0.25985839999999999</v>
      </c>
      <c r="L280" s="2">
        <v>2.1311499999999997E-2</v>
      </c>
      <c r="M280" s="2">
        <v>-8.9181299999999991E-2</v>
      </c>
      <c r="N280" s="2">
        <v>-0.6071879</v>
      </c>
      <c r="O280" s="2">
        <v>-0.71009770000000005</v>
      </c>
      <c r="P280" s="2">
        <v>-0.71009770000000005</v>
      </c>
      <c r="Q280" s="5">
        <v>62.3</v>
      </c>
      <c r="R280" s="5">
        <v>62.3</v>
      </c>
      <c r="S280" s="5">
        <v>84</v>
      </c>
      <c r="T280" s="5">
        <v>42</v>
      </c>
      <c r="U280" s="5">
        <v>66.727999999999994</v>
      </c>
      <c r="V280" s="5">
        <v>57.130249999999997</v>
      </c>
      <c r="W280" s="3">
        <v>648</v>
      </c>
      <c r="X280" s="5">
        <v>62.3</v>
      </c>
      <c r="Y280" s="3">
        <v>2800000</v>
      </c>
      <c r="Z280" t="b">
        <v>0</v>
      </c>
      <c r="AA280" s="5">
        <v>92.630846453013419</v>
      </c>
      <c r="AB280" s="5">
        <v>4.5002031564541785</v>
      </c>
      <c r="AC280" s="5">
        <v>0.7059774161612663</v>
      </c>
      <c r="AD280" s="5">
        <v>-126.06788036993596</v>
      </c>
      <c r="AE280" t="b">
        <v>0</v>
      </c>
      <c r="AF280" t="b">
        <v>1</v>
      </c>
      <c r="AG280" s="3">
        <f>Y280*X280</f>
        <v>174440000</v>
      </c>
      <c r="AH280" s="7" t="b">
        <f t="shared" si="28"/>
        <v>1</v>
      </c>
      <c r="AI280" s="17">
        <f t="shared" si="29"/>
        <v>1.8512134223929902E-5</v>
      </c>
      <c r="AJ280" s="2">
        <f t="shared" si="30"/>
        <v>1.7003377562840162E-3</v>
      </c>
      <c r="AK280" s="2">
        <f t="shared" si="31"/>
        <v>9.9015745796769097E-2</v>
      </c>
      <c r="AL280" s="5">
        <f t="shared" si="32"/>
        <v>1.9984848387756124E-7</v>
      </c>
      <c r="AM280" s="5">
        <f t="shared" si="33"/>
        <v>1.8356064112471485E-5</v>
      </c>
      <c r="AN280" s="5">
        <f t="shared" si="34"/>
        <v>2.2002505743493158E-2</v>
      </c>
    </row>
    <row r="281" spans="1:40">
      <c r="A281" s="9" t="s">
        <v>578</v>
      </c>
      <c r="B281" s="9" t="s">
        <v>579</v>
      </c>
      <c r="C281" s="9" t="s">
        <v>819</v>
      </c>
      <c r="D281" s="9" t="s">
        <v>830</v>
      </c>
      <c r="E281" s="11">
        <v>0.54</v>
      </c>
      <c r="F281" s="12">
        <v>9475</v>
      </c>
      <c r="G281" s="13">
        <v>-9.7222000000000003E-3</v>
      </c>
      <c r="H281" s="14">
        <v>-3.9083600000000003E-2</v>
      </c>
      <c r="I281" s="2">
        <v>-0.10875</v>
      </c>
      <c r="J281" s="2">
        <v>-6.9190600000000005E-2</v>
      </c>
      <c r="K281" s="2">
        <v>-0.1197531</v>
      </c>
      <c r="L281" s="2">
        <v>-0.14916470000000001</v>
      </c>
      <c r="M281" s="2">
        <v>-6.1842099999999997E-2</v>
      </c>
      <c r="N281" s="2">
        <v>-5.6099999999999999E-8</v>
      </c>
      <c r="O281" s="2">
        <v>-8.7067800000000001E-2</v>
      </c>
      <c r="P281" s="2">
        <v>-8.7067800000000001E-2</v>
      </c>
      <c r="Q281" s="5">
        <v>35.65</v>
      </c>
      <c r="R281" s="5">
        <v>36.549999999999997</v>
      </c>
      <c r="S281" s="5">
        <v>68</v>
      </c>
      <c r="T281" s="5">
        <v>34.65</v>
      </c>
      <c r="U281" s="5">
        <v>39.720999999999997</v>
      </c>
      <c r="V281" s="5">
        <v>42.65025</v>
      </c>
      <c r="W281" s="3">
        <v>9475</v>
      </c>
      <c r="X281" s="5">
        <v>36</v>
      </c>
      <c r="Y281" s="3">
        <v>28000000</v>
      </c>
      <c r="Z281" t="b">
        <v>0</v>
      </c>
      <c r="AA281" s="5">
        <v>112.14964191210308</v>
      </c>
      <c r="AB281" s="5">
        <v>2.9950683118763131</v>
      </c>
      <c r="AC281" s="5">
        <v>1.9205301478981371</v>
      </c>
      <c r="AD281" s="5">
        <v>20.116885108120091</v>
      </c>
      <c r="AE281" t="b">
        <v>0</v>
      </c>
      <c r="AF281" t="b">
        <v>1</v>
      </c>
      <c r="AG281" s="3">
        <f>Y281*X281</f>
        <v>1008000000</v>
      </c>
      <c r="AH281" s="7" t="b">
        <f t="shared" si="28"/>
        <v>1</v>
      </c>
      <c r="AI281" s="17">
        <f t="shared" si="29"/>
        <v>1.0697220418322254E-4</v>
      </c>
      <c r="AJ281" s="2">
        <f t="shared" si="30"/>
        <v>1.8294205438028517E-3</v>
      </c>
      <c r="AK281" s="2">
        <f t="shared" si="31"/>
        <v>7.7525606467817657E-2</v>
      </c>
      <c r="AL281" s="5">
        <f t="shared" si="32"/>
        <v>9.5383455853618909E-7</v>
      </c>
      <c r="AM281" s="5">
        <f t="shared" si="33"/>
        <v>1.6312317298673625E-5</v>
      </c>
      <c r="AN281" s="5">
        <f t="shared" si="34"/>
        <v>2.5884420118367977E-2</v>
      </c>
    </row>
    <row r="282" spans="1:40">
      <c r="A282" s="9" t="s">
        <v>580</v>
      </c>
      <c r="B282" s="9" t="s">
        <v>581</v>
      </c>
      <c r="C282" s="9" t="s">
        <v>823</v>
      </c>
      <c r="D282" s="9" t="s">
        <v>906</v>
      </c>
      <c r="E282" s="11">
        <v>-0.22800000000000001</v>
      </c>
      <c r="F282" s="12">
        <v>25823</v>
      </c>
      <c r="G282" s="13">
        <v>-5.0279299999999999E-2</v>
      </c>
      <c r="H282" s="14">
        <v>-7.6087000000000002E-2</v>
      </c>
      <c r="I282" s="2">
        <v>-0.1521197</v>
      </c>
      <c r="J282" s="2">
        <v>-0.2093023</v>
      </c>
      <c r="K282" s="2">
        <v>-3.40909E-2</v>
      </c>
      <c r="L282" s="2">
        <v>-0.2018779</v>
      </c>
      <c r="M282" s="2">
        <v>-0.32270919999999997</v>
      </c>
      <c r="N282" s="2">
        <v>-0.36567159999999999</v>
      </c>
      <c r="O282" s="2">
        <v>-0.36567159999999999</v>
      </c>
      <c r="P282" s="2">
        <v>-0.36567159999999999</v>
      </c>
      <c r="Q282" s="5">
        <v>3.35</v>
      </c>
      <c r="R282" s="5">
        <v>3.4</v>
      </c>
      <c r="S282" s="5">
        <v>5.4</v>
      </c>
      <c r="T282" s="5">
        <v>3.08</v>
      </c>
      <c r="U282" s="5">
        <v>4.0366</v>
      </c>
      <c r="V282" s="5">
        <v>4.3115500000000004</v>
      </c>
      <c r="W282" s="3">
        <v>25823</v>
      </c>
      <c r="X282" s="5">
        <v>3.58</v>
      </c>
      <c r="Y282" s="3">
        <v>64000000</v>
      </c>
      <c r="Z282" t="b">
        <v>0</v>
      </c>
      <c r="AA282" s="5">
        <v>57.85373798690793</v>
      </c>
      <c r="AB282" s="5">
        <v>5.1244965347005191</v>
      </c>
      <c r="AC282" s="5">
        <v>4.3857507200965324</v>
      </c>
      <c r="AD282" s="5">
        <v>-28.154038299584062</v>
      </c>
      <c r="AE282" t="b">
        <v>0</v>
      </c>
      <c r="AF282" t="b">
        <v>1</v>
      </c>
      <c r="AG282" s="3">
        <f>Y282*X282</f>
        <v>229120000</v>
      </c>
      <c r="AH282" s="7" t="b">
        <f t="shared" si="28"/>
        <v>1</v>
      </c>
      <c r="AI282" s="17">
        <f t="shared" si="29"/>
        <v>2.431495180799598E-5</v>
      </c>
      <c r="AJ282" s="2">
        <f t="shared" si="30"/>
        <v>1.0432168767932509E-3</v>
      </c>
      <c r="AK282" s="2">
        <f t="shared" si="31"/>
        <v>1</v>
      </c>
      <c r="AL282" s="5">
        <f t="shared" si="32"/>
        <v>4.2028315981066524E-7</v>
      </c>
      <c r="AM282" s="5">
        <f t="shared" si="33"/>
        <v>1.8031970156004903E-5</v>
      </c>
      <c r="AN282" s="5">
        <f t="shared" si="34"/>
        <v>0.1951411213235294</v>
      </c>
    </row>
    <row r="283" spans="1:40">
      <c r="A283" s="9" t="s">
        <v>582</v>
      </c>
      <c r="B283" s="9" t="s">
        <v>583</v>
      </c>
      <c r="C283" s="9" t="s">
        <v>819</v>
      </c>
      <c r="D283" s="9" t="s">
        <v>855</v>
      </c>
      <c r="E283" s="11">
        <v>0.16</v>
      </c>
      <c r="F283" s="12">
        <v>766521</v>
      </c>
      <c r="G283" s="13">
        <v>-3.1446500000000002E-2</v>
      </c>
      <c r="H283" s="14">
        <v>-9.6774200000000005E-2</v>
      </c>
      <c r="I283" s="2">
        <v>-0.172043</v>
      </c>
      <c r="J283" s="2">
        <v>-2.8391199999999998E-2</v>
      </c>
      <c r="K283" s="2">
        <v>0.43255809999999995</v>
      </c>
      <c r="L283" s="2">
        <v>4.4067799999999997E-2</v>
      </c>
      <c r="M283" s="2">
        <v>0.1622642</v>
      </c>
      <c r="N283" s="2">
        <v>-1.9108300000000002E-2</v>
      </c>
      <c r="O283" s="2">
        <v>0.24696360000000001</v>
      </c>
      <c r="P283" s="2">
        <v>0.24696360000000001</v>
      </c>
      <c r="Q283" s="5">
        <v>3.06</v>
      </c>
      <c r="R283" s="5">
        <v>3.15</v>
      </c>
      <c r="S283" s="5">
        <v>3.89</v>
      </c>
      <c r="T283" s="5">
        <v>2.04</v>
      </c>
      <c r="U283" s="5">
        <v>3.3184</v>
      </c>
      <c r="V283" s="5">
        <v>2.7480000000000002</v>
      </c>
      <c r="W283" s="3">
        <v>766521</v>
      </c>
      <c r="X283" s="5">
        <v>3.18</v>
      </c>
      <c r="Y283" s="3">
        <v>250000000</v>
      </c>
      <c r="Z283" t="b">
        <v>0</v>
      </c>
      <c r="AA283" s="5">
        <v>19.154588874049026</v>
      </c>
      <c r="AB283" s="5">
        <v>2.1426359602216061</v>
      </c>
      <c r="AC283" s="5">
        <v>1.6795004090903105</v>
      </c>
      <c r="AD283" s="5">
        <v>41.758265953840414</v>
      </c>
      <c r="AE283" t="b">
        <v>0</v>
      </c>
      <c r="AF283" t="b">
        <v>1</v>
      </c>
      <c r="AG283" s="3">
        <f>Y283*X283</f>
        <v>795000000</v>
      </c>
      <c r="AH283" s="7" t="b">
        <f t="shared" si="28"/>
        <v>1</v>
      </c>
      <c r="AI283" s="17">
        <f t="shared" si="29"/>
        <v>8.436795865641063E-5</v>
      </c>
      <c r="AJ283" s="2">
        <f t="shared" si="30"/>
        <v>1.442846559844511E-3</v>
      </c>
      <c r="AK283" s="2">
        <f t="shared" si="31"/>
        <v>6.2310521151090863E-2</v>
      </c>
      <c r="AL283" s="5">
        <f t="shared" si="32"/>
        <v>4.4045820670530721E-6</v>
      </c>
      <c r="AM283" s="5">
        <f t="shared" si="33"/>
        <v>7.5326417566670142E-5</v>
      </c>
      <c r="AN283" s="5">
        <f t="shared" si="34"/>
        <v>2.9081244928161422E-2</v>
      </c>
    </row>
    <row r="284" spans="1:40">
      <c r="A284" s="9" t="s">
        <v>584</v>
      </c>
      <c r="B284" s="9" t="s">
        <v>447</v>
      </c>
      <c r="C284" s="9" t="s">
        <v>817</v>
      </c>
      <c r="D284" s="9" t="s">
        <v>865</v>
      </c>
      <c r="E284" s="11">
        <v>-7.0999999999999994E-2</v>
      </c>
      <c r="F284" s="12">
        <v>550366</v>
      </c>
      <c r="G284" s="13">
        <v>0</v>
      </c>
      <c r="H284" s="14">
        <v>0.26599329999999999</v>
      </c>
      <c r="I284" s="2">
        <v>2.73224E-2</v>
      </c>
      <c r="J284" s="2">
        <v>0.61790020000000001</v>
      </c>
      <c r="K284" s="2">
        <v>0.39517629999999998</v>
      </c>
      <c r="L284" s="2">
        <v>0</v>
      </c>
      <c r="M284" s="2">
        <v>0.3977695</v>
      </c>
      <c r="N284" s="2">
        <v>-0.2594052</v>
      </c>
      <c r="O284" s="2">
        <v>-0.2594052</v>
      </c>
      <c r="P284" s="2">
        <v>-0.2594052</v>
      </c>
      <c r="Q284" s="5">
        <v>37.6</v>
      </c>
      <c r="R284" s="5">
        <v>37.6</v>
      </c>
      <c r="S284" s="5">
        <v>37.6</v>
      </c>
      <c r="T284" s="5">
        <v>37.6</v>
      </c>
      <c r="U284" s="5">
        <v>0</v>
      </c>
      <c r="V284" s="5">
        <v>0</v>
      </c>
      <c r="W284" s="3">
        <v>0</v>
      </c>
      <c r="X284" s="5"/>
      <c r="Y284" s="3">
        <v>204766000</v>
      </c>
      <c r="Z284" t="b">
        <v>0</v>
      </c>
      <c r="AA284" s="5">
        <v>45.583819003173424</v>
      </c>
      <c r="AB284" s="5">
        <v>6.9442226089317929</v>
      </c>
      <c r="AC284" s="5">
        <v>3.6813585365382622</v>
      </c>
      <c r="AD284" s="5">
        <v>35.839678712094113</v>
      </c>
      <c r="AE284" t="b">
        <v>0</v>
      </c>
      <c r="AF284" t="b">
        <v>0</v>
      </c>
      <c r="AG284" s="3">
        <f>Y284*X284</f>
        <v>0</v>
      </c>
      <c r="AH284" s="7" t="b">
        <f t="shared" si="28"/>
        <v>0</v>
      </c>
      <c r="AI284" s="17" t="b">
        <f t="shared" si="29"/>
        <v>0</v>
      </c>
      <c r="AJ284" s="2" t="b">
        <f t="shared" si="30"/>
        <v>0</v>
      </c>
      <c r="AK284" s="2" t="b">
        <f t="shared" si="31"/>
        <v>0</v>
      </c>
      <c r="AL284" s="5">
        <f t="shared" si="32"/>
        <v>0</v>
      </c>
      <c r="AM284" s="5">
        <f t="shared" si="33"/>
        <v>0</v>
      </c>
      <c r="AN284" s="5">
        <f t="shared" si="34"/>
        <v>0</v>
      </c>
    </row>
    <row r="285" spans="1:40">
      <c r="A285" s="9" t="s">
        <v>585</v>
      </c>
      <c r="B285" s="9" t="s">
        <v>586</v>
      </c>
      <c r="C285" s="9" t="s">
        <v>841</v>
      </c>
      <c r="D285" s="9" t="s">
        <v>907</v>
      </c>
      <c r="E285" s="11">
        <v>7.5999999999999998E-2</v>
      </c>
      <c r="F285" s="12">
        <v>10897</v>
      </c>
      <c r="G285" s="13">
        <v>2.9629999999999999E-3</v>
      </c>
      <c r="H285" s="14">
        <v>1.4992500000000001E-2</v>
      </c>
      <c r="I285" s="2">
        <v>4.4753099999999997E-2</v>
      </c>
      <c r="J285" s="2">
        <v>0.1940035</v>
      </c>
      <c r="K285" s="2">
        <v>0.75844160000000005</v>
      </c>
      <c r="L285" s="2">
        <v>6.2794299999999997E-2</v>
      </c>
      <c r="M285" s="2">
        <v>1.1156250000000001</v>
      </c>
      <c r="N285" s="2">
        <v>1.4092526999999999</v>
      </c>
      <c r="O285" s="2">
        <v>1.0830769</v>
      </c>
      <c r="P285" s="2">
        <v>1.0830769</v>
      </c>
      <c r="Q285" s="5">
        <v>134.19999999999999</v>
      </c>
      <c r="R285" s="5">
        <v>135.4</v>
      </c>
      <c r="S285" s="5">
        <v>149.80000000000001</v>
      </c>
      <c r="T285" s="5">
        <v>56.5</v>
      </c>
      <c r="U285" s="5">
        <v>129.77199999999999</v>
      </c>
      <c r="V285" s="5">
        <v>95.713999999999999</v>
      </c>
      <c r="W285" s="3">
        <v>10897</v>
      </c>
      <c r="X285" s="5">
        <v>135</v>
      </c>
      <c r="Y285" s="3">
        <v>7000000</v>
      </c>
      <c r="Z285" t="b">
        <v>0</v>
      </c>
      <c r="AA285" s="5">
        <v>38.123519963342211</v>
      </c>
      <c r="AB285" s="5">
        <v>6.7815121497072255</v>
      </c>
      <c r="AC285" s="5">
        <v>6.0122865560565799</v>
      </c>
      <c r="AD285" s="5">
        <v>-362.14648401156518</v>
      </c>
      <c r="AE285" t="b">
        <v>0</v>
      </c>
      <c r="AF285" t="b">
        <v>1</v>
      </c>
      <c r="AG285" s="3">
        <f>Y285*X285</f>
        <v>945000000</v>
      </c>
      <c r="AH285" s="7" t="b">
        <f t="shared" si="28"/>
        <v>1</v>
      </c>
      <c r="AI285" s="17">
        <f t="shared" si="29"/>
        <v>1.0028644142177113E-4</v>
      </c>
      <c r="AJ285" s="2">
        <f t="shared" si="30"/>
        <v>4.5104754752281042E-3</v>
      </c>
      <c r="AK285" s="2">
        <f t="shared" si="31"/>
        <v>1</v>
      </c>
      <c r="AL285" s="5">
        <f t="shared" si="32"/>
        <v>2.6305661575374435E-6</v>
      </c>
      <c r="AM285" s="5">
        <f t="shared" si="33"/>
        <v>1.1831214640109742E-4</v>
      </c>
      <c r="AN285" s="5">
        <f t="shared" si="34"/>
        <v>0.14745973728634734</v>
      </c>
    </row>
    <row r="286" spans="1:40">
      <c r="A286" s="9" t="s">
        <v>587</v>
      </c>
      <c r="B286" s="9" t="s">
        <v>588</v>
      </c>
      <c r="C286" s="9" t="s">
        <v>850</v>
      </c>
      <c r="D286" s="9" t="s">
        <v>908</v>
      </c>
      <c r="E286" s="11">
        <v>-0.40300000000000002</v>
      </c>
      <c r="F286" s="12">
        <v>47337</v>
      </c>
      <c r="G286" s="13">
        <v>3.7184599999999998E-2</v>
      </c>
      <c r="H286" s="14">
        <v>-2.375E-2</v>
      </c>
      <c r="I286" s="2">
        <v>-5.0955413999999996E-3</v>
      </c>
      <c r="J286" s="2">
        <v>-0.16914889999999999</v>
      </c>
      <c r="K286" s="2">
        <v>0.23186119999999999</v>
      </c>
      <c r="L286" s="2">
        <v>-0.1084475</v>
      </c>
      <c r="M286" s="2">
        <v>0.56200000000000006</v>
      </c>
      <c r="N286" s="2">
        <v>0.69230770000000008</v>
      </c>
      <c r="O286" s="2">
        <v>0.48761900000000002</v>
      </c>
      <c r="P286" s="2">
        <v>0.48761900000000002</v>
      </c>
      <c r="Q286" s="5">
        <v>15.12</v>
      </c>
      <c r="R286" s="5">
        <v>15.62</v>
      </c>
      <c r="S286" s="5">
        <v>19.899999999999999</v>
      </c>
      <c r="T286" s="5">
        <v>9.2200000000000006</v>
      </c>
      <c r="U286" s="5">
        <v>15.7872</v>
      </c>
      <c r="V286" s="5">
        <v>14.483449999999999</v>
      </c>
      <c r="W286" s="3">
        <v>47337</v>
      </c>
      <c r="X286" s="5">
        <v>15.06</v>
      </c>
      <c r="Y286" s="3">
        <v>157868516</v>
      </c>
      <c r="Z286" t="b">
        <v>0</v>
      </c>
      <c r="AA286" s="5">
        <v>26.85771104645568</v>
      </c>
      <c r="AB286" s="5">
        <v>6.8563042667440728</v>
      </c>
      <c r="AC286" s="5">
        <v>2.8948163008961605</v>
      </c>
      <c r="AD286" s="5">
        <v>32.894829908652547</v>
      </c>
      <c r="AE286" t="b">
        <v>0</v>
      </c>
      <c r="AF286" t="b">
        <v>1</v>
      </c>
      <c r="AG286" s="3">
        <f>Y286*X286</f>
        <v>2377499850.96</v>
      </c>
      <c r="AH286" s="7" t="b">
        <f t="shared" si="28"/>
        <v>1</v>
      </c>
      <c r="AI286" s="17">
        <f t="shared" si="29"/>
        <v>2.523079360143594E-4</v>
      </c>
      <c r="AJ286" s="2">
        <f t="shared" si="30"/>
        <v>3.8855887675917503E-4</v>
      </c>
      <c r="AK286" s="2">
        <f t="shared" si="31"/>
        <v>1</v>
      </c>
      <c r="AL286" s="5">
        <f t="shared" si="32"/>
        <v>9.3942456815453611E-6</v>
      </c>
      <c r="AM286" s="5">
        <f t="shared" si="33"/>
        <v>1.4467311681441736E-5</v>
      </c>
      <c r="AN286" s="5">
        <f t="shared" si="34"/>
        <v>0.14585117011950824</v>
      </c>
    </row>
    <row r="287" spans="1:40">
      <c r="A287" s="9" t="s">
        <v>589</v>
      </c>
      <c r="B287" s="9" t="s">
        <v>590</v>
      </c>
      <c r="C287" s="9" t="s">
        <v>823</v>
      </c>
      <c r="D287" s="9" t="s">
        <v>828</v>
      </c>
      <c r="E287" s="11">
        <v>-8.9999999999999993E-3</v>
      </c>
      <c r="F287" s="12">
        <v>9513</v>
      </c>
      <c r="G287" s="13">
        <v>0</v>
      </c>
      <c r="H287" s="14">
        <v>3.7634399999999998E-2</v>
      </c>
      <c r="I287" s="2">
        <v>3.0982900000000001E-2</v>
      </c>
      <c r="J287" s="2">
        <v>5.46448E-2</v>
      </c>
      <c r="K287" s="2">
        <v>0.38848919999999998</v>
      </c>
      <c r="L287" s="2">
        <v>0.1091954</v>
      </c>
      <c r="M287" s="2">
        <v>0.58978580000000003</v>
      </c>
      <c r="N287" s="2">
        <v>1.3197114999999999</v>
      </c>
      <c r="O287" s="2">
        <v>1.3197114999999999</v>
      </c>
      <c r="P287" s="2">
        <v>1.3197114999999999</v>
      </c>
      <c r="Q287" s="5">
        <v>193</v>
      </c>
      <c r="R287" s="5">
        <v>193</v>
      </c>
      <c r="S287" s="5">
        <v>205.4</v>
      </c>
      <c r="T287" s="5">
        <v>116.6</v>
      </c>
      <c r="U287" s="5">
        <v>180.376</v>
      </c>
      <c r="V287" s="5">
        <v>151.43899999999999</v>
      </c>
      <c r="W287" s="3">
        <v>9513</v>
      </c>
      <c r="X287" s="5">
        <v>193</v>
      </c>
      <c r="Y287" s="3">
        <v>6250000</v>
      </c>
      <c r="Z287" t="b">
        <v>0</v>
      </c>
      <c r="AA287" s="5">
        <v>24.40560984464739</v>
      </c>
      <c r="AB287" s="5">
        <v>7.4635035757931796</v>
      </c>
      <c r="AC287" s="5">
        <v>9.9240527973924166</v>
      </c>
      <c r="AD287" s="5">
        <v>56.266982716462167</v>
      </c>
      <c r="AE287" t="b">
        <v>0</v>
      </c>
      <c r="AF287" t="b">
        <v>0</v>
      </c>
      <c r="AG287" s="3">
        <f>Y287*X287</f>
        <v>1206250000</v>
      </c>
      <c r="AH287" s="7" t="b">
        <f t="shared" si="28"/>
        <v>0</v>
      </c>
      <c r="AI287" s="17" t="b">
        <f t="shared" si="29"/>
        <v>0</v>
      </c>
      <c r="AJ287" s="2" t="b">
        <f t="shared" si="30"/>
        <v>0</v>
      </c>
      <c r="AK287" s="2" t="b">
        <f t="shared" si="31"/>
        <v>0</v>
      </c>
      <c r="AL287" s="5">
        <f t="shared" si="32"/>
        <v>0</v>
      </c>
      <c r="AM287" s="5">
        <f t="shared" si="33"/>
        <v>0</v>
      </c>
      <c r="AN287" s="5">
        <f t="shared" si="34"/>
        <v>0</v>
      </c>
    </row>
    <row r="288" spans="1:40">
      <c r="A288" s="9" t="s">
        <v>591</v>
      </c>
      <c r="B288" s="9" t="s">
        <v>592</v>
      </c>
      <c r="C288" s="9" t="s">
        <v>841</v>
      </c>
      <c r="D288" s="9" t="s">
        <v>864</v>
      </c>
      <c r="E288" s="11">
        <v>0.58199999999999996</v>
      </c>
      <c r="F288" s="12">
        <v>5735</v>
      </c>
      <c r="G288" s="13">
        <v>2.7888400000000001E-2</v>
      </c>
      <c r="H288" s="14">
        <v>4.03226E-2</v>
      </c>
      <c r="I288" s="2">
        <v>-6.4184852000000008E-3</v>
      </c>
      <c r="J288" s="2">
        <v>-9.5794400000000002E-2</v>
      </c>
      <c r="K288" s="2">
        <v>5.8823500000000001E-2</v>
      </c>
      <c r="L288" s="2">
        <v>-3.2500000000000001E-2</v>
      </c>
      <c r="M288" s="2">
        <v>-6.06796E-2</v>
      </c>
      <c r="N288" s="2">
        <v>-0.47346939999999998</v>
      </c>
      <c r="O288" s="2">
        <v>-0.46546959999999998</v>
      </c>
      <c r="P288" s="2">
        <v>-0.46546959999999998</v>
      </c>
      <c r="Q288" s="5">
        <v>38.65</v>
      </c>
      <c r="R288" s="5">
        <v>38.700000000000003</v>
      </c>
      <c r="S288" s="5">
        <v>45.45</v>
      </c>
      <c r="T288" s="5">
        <v>35</v>
      </c>
      <c r="U288" s="5">
        <v>38.729999999999997</v>
      </c>
      <c r="V288" s="5">
        <v>38.915750000000003</v>
      </c>
      <c r="W288" s="3">
        <v>5526</v>
      </c>
      <c r="X288" s="5">
        <v>37.65</v>
      </c>
      <c r="Y288" s="3">
        <v>19790000</v>
      </c>
      <c r="Z288" t="b">
        <v>0</v>
      </c>
      <c r="AA288" s="5">
        <v>12.867515000447751</v>
      </c>
      <c r="AB288" s="5">
        <v>2.7615487751278538</v>
      </c>
      <c r="AC288" s="5">
        <v>0.75788533571392325</v>
      </c>
      <c r="AD288" s="5">
        <v>38.840418219399957</v>
      </c>
      <c r="AE288" t="b">
        <v>0</v>
      </c>
      <c r="AF288" t="b">
        <v>1</v>
      </c>
      <c r="AG288" s="3">
        <f>Y288*X288</f>
        <v>745093500</v>
      </c>
      <c r="AH288" s="7" t="b">
        <f t="shared" si="28"/>
        <v>1</v>
      </c>
      <c r="AI288" s="17">
        <f t="shared" si="29"/>
        <v>7.9071720255547548E-5</v>
      </c>
      <c r="AJ288" s="2">
        <f t="shared" si="30"/>
        <v>3.5563237656104463E-3</v>
      </c>
      <c r="AK288" s="2">
        <f t="shared" si="31"/>
        <v>4.4376741124171892E-3</v>
      </c>
      <c r="AL288" s="5">
        <f t="shared" si="32"/>
        <v>6.1450653255734372E-6</v>
      </c>
      <c r="AM288" s="5">
        <f t="shared" si="33"/>
        <v>2.7637999765197063E-4</v>
      </c>
      <c r="AN288" s="5">
        <f t="shared" si="34"/>
        <v>1.6069511979601861E-3</v>
      </c>
    </row>
    <row r="289" spans="1:40">
      <c r="A289" s="9" t="s">
        <v>593</v>
      </c>
      <c r="B289" s="9" t="s">
        <v>594</v>
      </c>
      <c r="C289" s="9" t="s">
        <v>823</v>
      </c>
      <c r="D289" s="9" t="s">
        <v>828</v>
      </c>
      <c r="E289" s="11">
        <v>-0.10299999999999999</v>
      </c>
      <c r="F289" s="12">
        <v>32792</v>
      </c>
      <c r="G289" s="13">
        <v>-4.6249999999999999E-2</v>
      </c>
      <c r="H289" s="14">
        <v>-0.21502060000000001</v>
      </c>
      <c r="I289" s="2">
        <v>-0.26493260000000002</v>
      </c>
      <c r="J289" s="2">
        <v>-0.2339357</v>
      </c>
      <c r="K289" s="2">
        <v>-0.21502060000000001</v>
      </c>
      <c r="L289" s="2">
        <v>-0.16520790000000002</v>
      </c>
      <c r="M289" s="2">
        <v>-0.1917373</v>
      </c>
      <c r="N289" s="2">
        <v>-0.46740189999999998</v>
      </c>
      <c r="O289" s="2">
        <v>-0.4245852</v>
      </c>
      <c r="P289" s="2">
        <v>-0.4245852</v>
      </c>
      <c r="Q289" s="5">
        <v>38</v>
      </c>
      <c r="R289" s="5">
        <v>40.299999999999997</v>
      </c>
      <c r="S289" s="5">
        <v>67.2</v>
      </c>
      <c r="T289" s="5">
        <v>38</v>
      </c>
      <c r="U289" s="5">
        <v>48.107999999999997</v>
      </c>
      <c r="V289" s="5">
        <v>48.841749999999998</v>
      </c>
      <c r="W289" s="3">
        <v>32792</v>
      </c>
      <c r="X289" s="5">
        <v>40</v>
      </c>
      <c r="Y289" s="3">
        <v>32000000</v>
      </c>
      <c r="Z289" t="b">
        <v>0</v>
      </c>
      <c r="AA289" s="5">
        <v>41.896314788757358</v>
      </c>
      <c r="AB289" s="5">
        <v>2.1238330430767305</v>
      </c>
      <c r="AC289" s="5">
        <v>3.6017699087890711</v>
      </c>
      <c r="AD289" s="5">
        <v>88.034034442306407</v>
      </c>
      <c r="AE289" t="b">
        <v>0</v>
      </c>
      <c r="AF289" t="b">
        <v>1</v>
      </c>
      <c r="AG289" s="3">
        <f>Y289*X289</f>
        <v>1280000000</v>
      </c>
      <c r="AH289" s="7" t="b">
        <f t="shared" si="28"/>
        <v>1</v>
      </c>
      <c r="AI289" s="17">
        <f t="shared" si="29"/>
        <v>1.3583771959774292E-4</v>
      </c>
      <c r="AJ289" s="2">
        <f t="shared" si="30"/>
        <v>5.8280272446550327E-3</v>
      </c>
      <c r="AK289" s="2">
        <f t="shared" si="31"/>
        <v>0.11706393530088181</v>
      </c>
      <c r="AL289" s="5">
        <f t="shared" si="32"/>
        <v>3.2422355112291214E-6</v>
      </c>
      <c r="AM289" s="5">
        <f t="shared" si="33"/>
        <v>1.3910596371160909E-4</v>
      </c>
      <c r="AN289" s="5">
        <f t="shared" si="34"/>
        <v>5.5119179769090962E-2</v>
      </c>
    </row>
    <row r="290" spans="1:40">
      <c r="A290" s="9" t="s">
        <v>595</v>
      </c>
      <c r="B290" s="9" t="s">
        <v>596</v>
      </c>
      <c r="C290" s="9" t="s">
        <v>839</v>
      </c>
      <c r="D290" s="9" t="s">
        <v>858</v>
      </c>
      <c r="E290" s="11">
        <v>0.35499999999999998</v>
      </c>
      <c r="F290" s="12">
        <v>314028</v>
      </c>
      <c r="G290" s="13">
        <v>0</v>
      </c>
      <c r="H290" s="14">
        <v>-6.17978E-2</v>
      </c>
      <c r="I290" s="2">
        <v>-9.7297300000000003E-2</v>
      </c>
      <c r="J290" s="2">
        <v>0.17605630000000003</v>
      </c>
      <c r="K290" s="2">
        <v>-0.9090414</v>
      </c>
      <c r="L290" s="2">
        <v>0.23703700000000005</v>
      </c>
      <c r="M290" s="2">
        <v>0.1928571</v>
      </c>
      <c r="N290" s="2">
        <v>-0.47812500000000002</v>
      </c>
      <c r="O290" s="2">
        <v>9.86842E-2</v>
      </c>
      <c r="P290" s="2">
        <v>9.86842E-2</v>
      </c>
      <c r="Q290" s="5">
        <v>1.67</v>
      </c>
      <c r="R290" s="5">
        <v>1.69</v>
      </c>
      <c r="S290" s="5">
        <v>2.41</v>
      </c>
      <c r="T290" s="5">
        <v>0.88900000000000001</v>
      </c>
      <c r="U290" s="5">
        <v>1.9390499999999999</v>
      </c>
      <c r="V290" s="5">
        <v>1.3230200000000001</v>
      </c>
      <c r="W290" s="3">
        <v>314028</v>
      </c>
      <c r="X290" s="5">
        <v>1.67</v>
      </c>
      <c r="Y290" s="3">
        <v>93750000</v>
      </c>
      <c r="Z290" t="b">
        <v>0</v>
      </c>
      <c r="AA290" s="5">
        <v>2.3253395638314651</v>
      </c>
      <c r="AB290" s="5">
        <v>8.8191326425137814E-2</v>
      </c>
      <c r="AC290" s="5">
        <v>2.0792862095483291</v>
      </c>
      <c r="AD290" s="5">
        <v>63.062858035914971</v>
      </c>
      <c r="AE290" t="b">
        <v>0</v>
      </c>
      <c r="AF290" t="b">
        <v>1</v>
      </c>
      <c r="AG290" s="3">
        <f>Y290*X290</f>
        <v>156562500</v>
      </c>
      <c r="AH290" s="7" t="b">
        <f t="shared" si="28"/>
        <v>1</v>
      </c>
      <c r="AI290" s="17">
        <f t="shared" si="29"/>
        <v>1.6614916386345018E-5</v>
      </c>
      <c r="AJ290" s="2">
        <f t="shared" si="30"/>
        <v>1.094182035474448E-3</v>
      </c>
      <c r="AK290" s="2">
        <f t="shared" si="31"/>
        <v>0.10603174603174603</v>
      </c>
      <c r="AL290" s="5">
        <f t="shared" si="32"/>
        <v>7.1451570535223675E-6</v>
      </c>
      <c r="AM290" s="5">
        <f t="shared" si="33"/>
        <v>4.7054720630631804E-4</v>
      </c>
      <c r="AN290" s="5">
        <f t="shared" si="34"/>
        <v>1.2022922245279104</v>
      </c>
    </row>
    <row r="291" spans="1:40">
      <c r="A291" s="9" t="s">
        <v>597</v>
      </c>
      <c r="B291" s="9" t="s">
        <v>598</v>
      </c>
      <c r="C291" s="9" t="s">
        <v>817</v>
      </c>
      <c r="D291" s="9" t="s">
        <v>909</v>
      </c>
      <c r="E291" s="11">
        <v>4.1000000000000002E-2</v>
      </c>
      <c r="F291" s="12">
        <v>91</v>
      </c>
      <c r="G291" s="13">
        <v>0</v>
      </c>
      <c r="H291" s="14">
        <v>0</v>
      </c>
      <c r="I291" s="2">
        <v>1.8461499999999999E-2</v>
      </c>
      <c r="J291" s="2">
        <v>0.1033333</v>
      </c>
      <c r="K291" s="2">
        <v>0.37916670000000002</v>
      </c>
      <c r="L291" s="2">
        <v>8.88158E-2</v>
      </c>
      <c r="M291" s="2">
        <v>-4.5112781999999997E-3</v>
      </c>
      <c r="N291" s="2">
        <v>-0.61286549999999995</v>
      </c>
      <c r="O291" s="2">
        <v>-0.65699479999999999</v>
      </c>
      <c r="P291" s="2">
        <v>-0.65699479999999999</v>
      </c>
      <c r="Q291" s="5">
        <v>66.2</v>
      </c>
      <c r="R291" s="5">
        <v>66.2</v>
      </c>
      <c r="S291" s="5">
        <v>72.900000000000006</v>
      </c>
      <c r="T291" s="5">
        <v>48</v>
      </c>
      <c r="U291" s="5">
        <v>64.195999999999998</v>
      </c>
      <c r="V291" s="5">
        <v>58.924999999999997</v>
      </c>
      <c r="W291" s="3">
        <v>91</v>
      </c>
      <c r="X291" s="5">
        <v>66.2</v>
      </c>
      <c r="Y291" s="3">
        <v>3000000</v>
      </c>
      <c r="Z291" t="b">
        <v>0</v>
      </c>
      <c r="AA291" s="5">
        <v>48.728232391957533</v>
      </c>
      <c r="AB291" s="5">
        <v>4.2386055781586069</v>
      </c>
      <c r="AC291" s="5">
        <v>1.7271127128018533</v>
      </c>
      <c r="AD291" s="5">
        <v>-180.09309343893474</v>
      </c>
      <c r="AE291" t="b">
        <v>0</v>
      </c>
      <c r="AF291" t="b">
        <v>0</v>
      </c>
      <c r="AG291" s="3">
        <f>Y291*X291</f>
        <v>198600000</v>
      </c>
      <c r="AH291" s="7" t="b">
        <f t="shared" si="28"/>
        <v>0</v>
      </c>
      <c r="AI291" s="17" t="b">
        <f t="shared" si="29"/>
        <v>0</v>
      </c>
      <c r="AJ291" s="2" t="b">
        <f t="shared" si="30"/>
        <v>0</v>
      </c>
      <c r="AK291" s="2" t="b">
        <f t="shared" si="31"/>
        <v>0</v>
      </c>
      <c r="AL291" s="5">
        <f t="shared" si="32"/>
        <v>0</v>
      </c>
      <c r="AM291" s="5">
        <f t="shared" si="33"/>
        <v>0</v>
      </c>
      <c r="AN291" s="5">
        <f t="shared" si="34"/>
        <v>0</v>
      </c>
    </row>
    <row r="292" spans="1:40">
      <c r="A292" s="9" t="s">
        <v>599</v>
      </c>
      <c r="B292" s="9" t="s">
        <v>600</v>
      </c>
      <c r="C292" s="9" t="s">
        <v>826</v>
      </c>
      <c r="D292" s="9" t="s">
        <v>897</v>
      </c>
      <c r="E292" s="11">
        <v>-0.19600000000000001</v>
      </c>
      <c r="F292" s="12">
        <v>49871</v>
      </c>
      <c r="G292" s="13">
        <v>-8.4746000000000005E-3</v>
      </c>
      <c r="H292" s="14">
        <v>1.21107E-2</v>
      </c>
      <c r="I292" s="2">
        <v>-5.6451599999999998E-2</v>
      </c>
      <c r="J292" s="2">
        <v>-2.5000000000000001E-2</v>
      </c>
      <c r="K292" s="2">
        <v>0.27173910000000001</v>
      </c>
      <c r="L292" s="2">
        <v>-2.3372299999999999E-2</v>
      </c>
      <c r="M292" s="2">
        <v>0.828125</v>
      </c>
      <c r="N292" s="2">
        <v>2.6471321999999997</v>
      </c>
      <c r="O292" s="2">
        <v>1.2552042999999999</v>
      </c>
      <c r="P292" s="2">
        <v>1.2552042999999999</v>
      </c>
      <c r="Q292" s="5">
        <v>28.7</v>
      </c>
      <c r="R292" s="5">
        <v>29.25</v>
      </c>
      <c r="S292" s="5">
        <v>35.85</v>
      </c>
      <c r="T292" s="5">
        <v>14.68</v>
      </c>
      <c r="U292" s="5">
        <v>29.516999999999999</v>
      </c>
      <c r="V292" s="5">
        <v>26.002500000000001</v>
      </c>
      <c r="W292" s="3">
        <v>49871</v>
      </c>
      <c r="X292" s="5">
        <v>29.5</v>
      </c>
      <c r="Y292" s="3">
        <v>60000000</v>
      </c>
      <c r="Z292" t="b">
        <v>0</v>
      </c>
      <c r="AA292" s="5">
        <v>78.927516405624701</v>
      </c>
      <c r="AB292" s="5">
        <v>14.321628075620094</v>
      </c>
      <c r="AC292" s="5">
        <v>10.076230270396644</v>
      </c>
      <c r="AD292" s="5">
        <v>2153.64376891341</v>
      </c>
      <c r="AE292" t="b">
        <v>0</v>
      </c>
      <c r="AF292" t="b">
        <v>1</v>
      </c>
      <c r="AG292" s="3">
        <f>Y292*X292</f>
        <v>1770000000</v>
      </c>
      <c r="AH292" s="7" t="b">
        <f t="shared" si="28"/>
        <v>1</v>
      </c>
      <c r="AI292" s="17">
        <f t="shared" si="29"/>
        <v>1.8783809663125387E-4</v>
      </c>
      <c r="AJ292" s="2">
        <f t="shared" si="30"/>
        <v>1.7252911193663775E-2</v>
      </c>
      <c r="AK292" s="2">
        <f t="shared" si="31"/>
        <v>0.12189241950428131</v>
      </c>
      <c r="AL292" s="5">
        <f t="shared" si="32"/>
        <v>2.379880999497252E-6</v>
      </c>
      <c r="AM292" s="5">
        <f t="shared" si="33"/>
        <v>2.1859184197558587E-4</v>
      </c>
      <c r="AN292" s="5">
        <f t="shared" si="34"/>
        <v>8.5110728236114774E-3</v>
      </c>
    </row>
    <row r="293" spans="1:40">
      <c r="A293" s="9" t="s">
        <v>601</v>
      </c>
      <c r="B293" s="9" t="s">
        <v>602</v>
      </c>
      <c r="C293" s="9" t="s">
        <v>871</v>
      </c>
      <c r="D293" s="9" t="s">
        <v>884</v>
      </c>
      <c r="E293" s="11">
        <v>-5.2999999999999999E-2</v>
      </c>
      <c r="F293" s="12">
        <v>400243</v>
      </c>
      <c r="G293" s="13">
        <v>-4.9438199999999995E-2</v>
      </c>
      <c r="H293" s="14">
        <v>-8.8362099999999999E-2</v>
      </c>
      <c r="I293" s="2">
        <v>5.7500000000000002E-2</v>
      </c>
      <c r="J293" s="2">
        <v>0.21551719999999999</v>
      </c>
      <c r="K293" s="2">
        <v>0.24411759999999999</v>
      </c>
      <c r="L293" s="2">
        <v>0.17174519999999999</v>
      </c>
      <c r="M293" s="2">
        <v>-0.21375459999999999</v>
      </c>
      <c r="N293" s="2">
        <v>1.4882352999999999</v>
      </c>
      <c r="O293" s="2">
        <v>1.4882352999999999</v>
      </c>
      <c r="P293" s="2">
        <v>1.4882352999999999</v>
      </c>
      <c r="Q293" s="5">
        <v>4.21</v>
      </c>
      <c r="R293" s="5">
        <v>4.26</v>
      </c>
      <c r="S293" s="5">
        <v>7.3</v>
      </c>
      <c r="T293" s="5">
        <v>2.8</v>
      </c>
      <c r="U293" s="5">
        <v>3.9925999999999999</v>
      </c>
      <c r="V293" s="5">
        <v>3.7399499999999999</v>
      </c>
      <c r="W293" s="3">
        <v>400061</v>
      </c>
      <c r="X293" s="5">
        <v>4.45</v>
      </c>
      <c r="Y293" s="3">
        <v>500000000</v>
      </c>
      <c r="Z293" t="b">
        <v>0</v>
      </c>
      <c r="AA293" s="5">
        <v>30.821257888357245</v>
      </c>
      <c r="AB293" s="5">
        <v>3.4802741978781331</v>
      </c>
      <c r="AC293" s="5">
        <v>1.4783479295948341</v>
      </c>
      <c r="AD293" s="5">
        <v>-4.0494505498713487</v>
      </c>
      <c r="AE293" t="b">
        <v>0</v>
      </c>
      <c r="AF293" t="b">
        <v>1</v>
      </c>
      <c r="AG293" s="3">
        <f>Y293*X293</f>
        <v>2225000000</v>
      </c>
      <c r="AH293" s="7" t="b">
        <f t="shared" si="28"/>
        <v>1</v>
      </c>
      <c r="AI293" s="17">
        <f t="shared" si="29"/>
        <v>2.3612416101951404E-4</v>
      </c>
      <c r="AJ293" s="2">
        <f t="shared" si="30"/>
        <v>1.6817124459556691E-2</v>
      </c>
      <c r="AK293" s="2">
        <f t="shared" si="31"/>
        <v>5.1425776251798047E-2</v>
      </c>
      <c r="AL293" s="5">
        <f t="shared" si="32"/>
        <v>7.6610812535561736E-6</v>
      </c>
      <c r="AM293" s="5">
        <f t="shared" si="33"/>
        <v>5.4563394266621973E-4</v>
      </c>
      <c r="AN293" s="5">
        <f t="shared" si="34"/>
        <v>1.4776357645369297E-2</v>
      </c>
    </row>
    <row r="294" spans="1:40">
      <c r="A294" s="9" t="s">
        <v>603</v>
      </c>
      <c r="B294" s="9" t="s">
        <v>604</v>
      </c>
      <c r="C294" s="9" t="s">
        <v>839</v>
      </c>
      <c r="D294" s="9" t="s">
        <v>840</v>
      </c>
      <c r="E294" s="11">
        <v>-0.29599999999999999</v>
      </c>
      <c r="F294" s="12">
        <v>557</v>
      </c>
      <c r="G294" s="13">
        <v>-1.19048E-2</v>
      </c>
      <c r="H294" s="14">
        <v>-4.7072299999999997E-2</v>
      </c>
      <c r="I294" s="2">
        <v>-3.4883700000000004E-2</v>
      </c>
      <c r="J294" s="2">
        <v>-0.10752689999999999</v>
      </c>
      <c r="K294" s="2">
        <v>0.1857143</v>
      </c>
      <c r="L294" s="2">
        <v>-7.6751899999999998E-2</v>
      </c>
      <c r="M294" s="2">
        <v>-5.5745199999999995E-2</v>
      </c>
      <c r="N294" s="2">
        <v>-0.1007584</v>
      </c>
      <c r="O294" s="2">
        <v>-0.1007584</v>
      </c>
      <c r="P294" s="2">
        <v>-0.1007584</v>
      </c>
      <c r="Q294" s="5">
        <v>83</v>
      </c>
      <c r="R294" s="5">
        <v>83</v>
      </c>
      <c r="S294" s="5">
        <v>101.6</v>
      </c>
      <c r="T294" s="5">
        <v>68</v>
      </c>
      <c r="U294" s="5">
        <v>92.628</v>
      </c>
      <c r="V294" s="5">
        <v>83.609499999999997</v>
      </c>
      <c r="W294" s="3">
        <v>557</v>
      </c>
      <c r="X294" s="5">
        <v>84</v>
      </c>
      <c r="Y294" s="3">
        <v>1410000</v>
      </c>
      <c r="Z294" t="b">
        <v>0</v>
      </c>
      <c r="AA294" s="5">
        <v>16.892925728288198</v>
      </c>
      <c r="AB294" s="5">
        <v>3.3715662162438971</v>
      </c>
      <c r="AC294" s="5">
        <v>1.9004958632913549</v>
      </c>
      <c r="AD294" s="5">
        <v>32.576798905700144</v>
      </c>
      <c r="AE294" t="b">
        <v>0</v>
      </c>
      <c r="AF294" t="b">
        <v>1</v>
      </c>
      <c r="AG294" s="3">
        <f>Y294*X294</f>
        <v>118440000</v>
      </c>
      <c r="AH294" s="7" t="b">
        <f t="shared" si="28"/>
        <v>1</v>
      </c>
      <c r="AI294" s="17">
        <f t="shared" si="29"/>
        <v>1.2569233991528649E-5</v>
      </c>
      <c r="AJ294" s="2">
        <f t="shared" si="30"/>
        <v>8.2775198583053802E-4</v>
      </c>
      <c r="AK294" s="2">
        <f t="shared" si="31"/>
        <v>1.4610453085917715E-3</v>
      </c>
      <c r="AL294" s="5">
        <f t="shared" si="32"/>
        <v>7.4405311393044998E-7</v>
      </c>
      <c r="AM294" s="5">
        <f t="shared" si="33"/>
        <v>4.8999918613530556E-5</v>
      </c>
      <c r="AN294" s="5">
        <f t="shared" si="34"/>
        <v>4.3334320457732349E-4</v>
      </c>
    </row>
    <row r="295" spans="1:40">
      <c r="A295" s="9" t="s">
        <v>605</v>
      </c>
      <c r="B295" s="9" t="s">
        <v>606</v>
      </c>
      <c r="C295" s="9" t="s">
        <v>817</v>
      </c>
      <c r="D295" s="9" t="s">
        <v>825</v>
      </c>
      <c r="E295" s="11">
        <v>-0.46600000000000003</v>
      </c>
      <c r="F295" s="12">
        <v>293</v>
      </c>
      <c r="G295" s="13">
        <v>0</v>
      </c>
      <c r="H295" s="14">
        <v>8.3036772999999994E-3</v>
      </c>
      <c r="I295" s="2">
        <v>-0.1145833</v>
      </c>
      <c r="J295" s="2">
        <v>-7.6087000000000002E-2</v>
      </c>
      <c r="K295" s="2">
        <v>-5.5555599999999997E-2</v>
      </c>
      <c r="L295" s="2">
        <v>-0.1290984</v>
      </c>
      <c r="M295" s="2">
        <v>-0.27350429999999998</v>
      </c>
      <c r="N295" s="2">
        <v>-0.54594019999999999</v>
      </c>
      <c r="O295" s="2">
        <v>-0.54594019999999999</v>
      </c>
      <c r="P295" s="2">
        <v>-0.54594019999999999</v>
      </c>
      <c r="Q295" s="5">
        <v>42.5</v>
      </c>
      <c r="R295" s="5">
        <v>42.5</v>
      </c>
      <c r="S295" s="5">
        <v>58.5</v>
      </c>
      <c r="T295" s="5">
        <v>37.6</v>
      </c>
      <c r="U295" s="5">
        <v>49.584000000000003</v>
      </c>
      <c r="V295" s="5">
        <v>45.783250000000002</v>
      </c>
      <c r="W295" s="3">
        <v>293</v>
      </c>
      <c r="X295" s="5">
        <v>42.5</v>
      </c>
      <c r="Y295" s="3">
        <v>6000000</v>
      </c>
      <c r="Z295" t="b">
        <v>0</v>
      </c>
      <c r="AA295" s="5">
        <v>43.92165469759712</v>
      </c>
      <c r="AB295" s="5">
        <v>1.9661916611951975</v>
      </c>
      <c r="AC295" s="5">
        <v>1.7342237023711953</v>
      </c>
      <c r="AD295" s="5">
        <v>-14.460664836721516</v>
      </c>
      <c r="AE295" t="b">
        <v>0</v>
      </c>
      <c r="AF295" t="b">
        <v>1</v>
      </c>
      <c r="AG295" s="3">
        <f>Y295*X295</f>
        <v>255000000</v>
      </c>
      <c r="AH295" s="7" t="b">
        <f t="shared" si="28"/>
        <v>1</v>
      </c>
      <c r="AI295" s="17">
        <f t="shared" si="29"/>
        <v>2.7061420701112846E-5</v>
      </c>
      <c r="AJ295" s="2">
        <f t="shared" si="30"/>
        <v>2.355705951199293E-3</v>
      </c>
      <c r="AK295" s="2">
        <f t="shared" si="31"/>
        <v>5.8766402774637037E-2</v>
      </c>
      <c r="AL295" s="5">
        <f t="shared" si="32"/>
        <v>6.1612935321840986E-7</v>
      </c>
      <c r="AM295" s="5">
        <f t="shared" si="33"/>
        <v>5.3634271464006793E-5</v>
      </c>
      <c r="AN295" s="5">
        <f t="shared" si="34"/>
        <v>2.9888440651261051E-2</v>
      </c>
    </row>
    <row r="296" spans="1:40">
      <c r="A296" s="9" t="s">
        <v>607</v>
      </c>
      <c r="B296" s="9" t="s">
        <v>608</v>
      </c>
      <c r="C296" s="9" t="s">
        <v>826</v>
      </c>
      <c r="D296" s="9" t="s">
        <v>899</v>
      </c>
      <c r="E296" s="11">
        <v>0.23400000000000001</v>
      </c>
      <c r="F296" s="12">
        <v>331</v>
      </c>
      <c r="G296" s="13">
        <v>0</v>
      </c>
      <c r="H296" s="14">
        <v>0</v>
      </c>
      <c r="I296" s="2">
        <v>-3.8167900000000005E-2</v>
      </c>
      <c r="J296" s="2">
        <v>-2.32558E-2</v>
      </c>
      <c r="K296" s="2">
        <v>0.1052632</v>
      </c>
      <c r="L296" s="2">
        <v>-0.1</v>
      </c>
      <c r="M296" s="2">
        <v>-9.3525200000000003E-2</v>
      </c>
      <c r="N296" s="2">
        <v>-0.5078125</v>
      </c>
      <c r="O296" s="2">
        <v>-0.5078125</v>
      </c>
      <c r="P296" s="2">
        <v>-0.5078125</v>
      </c>
      <c r="Q296" s="5">
        <v>63</v>
      </c>
      <c r="R296" s="5">
        <v>63</v>
      </c>
      <c r="S296" s="5">
        <v>81.900000000000006</v>
      </c>
      <c r="T296" s="5">
        <v>52</v>
      </c>
      <c r="U296" s="5">
        <v>65.302000000000007</v>
      </c>
      <c r="V296" s="5">
        <v>61.790999999999997</v>
      </c>
      <c r="W296" s="3">
        <v>331</v>
      </c>
      <c r="X296" s="5">
        <v>63</v>
      </c>
      <c r="Y296" s="3">
        <v>5000000</v>
      </c>
      <c r="Z296" t="b">
        <v>0</v>
      </c>
      <c r="AA296" s="5">
        <v>20.37078168994957</v>
      </c>
      <c r="AB296" s="5">
        <v>2.4874118237716765</v>
      </c>
      <c r="AC296" s="5">
        <v>1.0858879300778077</v>
      </c>
      <c r="AD296" s="5">
        <v>-37.232951090795446</v>
      </c>
      <c r="AE296" t="b">
        <v>0</v>
      </c>
      <c r="AF296" t="b">
        <v>0</v>
      </c>
      <c r="AG296" s="3">
        <f>Y296*X296</f>
        <v>315000000</v>
      </c>
      <c r="AH296" s="7" t="b">
        <f t="shared" si="28"/>
        <v>0</v>
      </c>
      <c r="AI296" s="17" t="b">
        <f t="shared" si="29"/>
        <v>0</v>
      </c>
      <c r="AJ296" s="2" t="b">
        <f t="shared" si="30"/>
        <v>0</v>
      </c>
      <c r="AK296" s="2" t="b">
        <f t="shared" si="31"/>
        <v>0</v>
      </c>
      <c r="AL296" s="5">
        <f t="shared" si="32"/>
        <v>0</v>
      </c>
      <c r="AM296" s="5">
        <f t="shared" si="33"/>
        <v>0</v>
      </c>
      <c r="AN296" s="5">
        <f t="shared" si="34"/>
        <v>0</v>
      </c>
    </row>
    <row r="297" spans="1:40">
      <c r="A297" s="9" t="s">
        <v>609</v>
      </c>
      <c r="B297" s="9" t="s">
        <v>610</v>
      </c>
      <c r="C297" s="9" t="s">
        <v>850</v>
      </c>
      <c r="D297" s="9" t="s">
        <v>851</v>
      </c>
      <c r="E297" s="11">
        <v>-5.0000000000000001E-3</v>
      </c>
      <c r="F297" s="12">
        <v>61247</v>
      </c>
      <c r="G297" s="13">
        <v>1.2182699999999999E-2</v>
      </c>
      <c r="H297" s="14">
        <v>-2.0020020000000001E-3</v>
      </c>
      <c r="I297" s="2">
        <v>-6.4728000000000008E-2</v>
      </c>
      <c r="J297" s="2">
        <v>0.29480519999999999</v>
      </c>
      <c r="K297" s="2">
        <v>0.97035570000000004</v>
      </c>
      <c r="L297" s="2">
        <v>7.2042999999999996E-2</v>
      </c>
      <c r="M297" s="2">
        <v>0.73693380000000008</v>
      </c>
      <c r="N297" s="2">
        <v>0.59775640000000008</v>
      </c>
      <c r="O297" s="2">
        <v>0.59775640000000008</v>
      </c>
      <c r="P297" s="2">
        <v>0.59775640000000008</v>
      </c>
      <c r="Q297" s="5">
        <v>9.9700000000000006</v>
      </c>
      <c r="R297" s="5">
        <v>9.9700000000000006</v>
      </c>
      <c r="S297" s="5">
        <v>12.88</v>
      </c>
      <c r="T297" s="5">
        <v>5</v>
      </c>
      <c r="U297" s="5">
        <v>10.9076</v>
      </c>
      <c r="V297" s="5">
        <v>7.2023000000000001</v>
      </c>
      <c r="W297" s="3">
        <v>61247</v>
      </c>
      <c r="X297" s="5">
        <v>9.85</v>
      </c>
      <c r="Y297" s="3">
        <v>25000000</v>
      </c>
      <c r="Z297" t="b">
        <v>0</v>
      </c>
      <c r="AA297" s="5">
        <v>2.6587256549265308</v>
      </c>
      <c r="AB297" s="5">
        <v>0.4093317119910872</v>
      </c>
      <c r="AC297" s="5">
        <v>1.468848876954391</v>
      </c>
      <c r="AD297" s="5">
        <v>-59.543005936383935</v>
      </c>
      <c r="AE297" t="b">
        <v>0</v>
      </c>
      <c r="AF297" t="b">
        <v>1</v>
      </c>
      <c r="AG297" s="3">
        <f>Y297*X297</f>
        <v>246250000</v>
      </c>
      <c r="AH297" s="7" t="b">
        <f t="shared" si="28"/>
        <v>1</v>
      </c>
      <c r="AI297" s="17">
        <f t="shared" si="29"/>
        <v>2.6132842539800148E-5</v>
      </c>
      <c r="AJ297" s="2">
        <f t="shared" si="30"/>
        <v>4.0245059684572258E-5</v>
      </c>
      <c r="AK297" s="2">
        <f t="shared" si="31"/>
        <v>1.6806556365606927E-2</v>
      </c>
      <c r="AL297" s="5">
        <f t="shared" si="32"/>
        <v>9.8290857845287101E-6</v>
      </c>
      <c r="AM297" s="5">
        <f t="shared" si="33"/>
        <v>1.5136973463207643E-5</v>
      </c>
      <c r="AN297" s="5">
        <f t="shared" si="34"/>
        <v>4.1058525086795312E-2</v>
      </c>
    </row>
    <row r="298" spans="1:40">
      <c r="A298" s="9" t="s">
        <v>611</v>
      </c>
      <c r="B298" s="9" t="s">
        <v>612</v>
      </c>
      <c r="C298" s="9" t="s">
        <v>823</v>
      </c>
      <c r="D298" s="9" t="s">
        <v>910</v>
      </c>
      <c r="E298" s="11">
        <v>0.17</v>
      </c>
      <c r="F298" s="12">
        <v>69627</v>
      </c>
      <c r="G298" s="13">
        <v>-5.4273999999999998E-3</v>
      </c>
      <c r="H298" s="14">
        <v>-6.0256400000000002E-2</v>
      </c>
      <c r="I298" s="2">
        <v>-9.1697600000000004E-2</v>
      </c>
      <c r="J298" s="2">
        <v>-7.7987399999999998E-2</v>
      </c>
      <c r="K298" s="2">
        <v>0.19967270000000001</v>
      </c>
      <c r="L298" s="2">
        <v>-0.13561319999999999</v>
      </c>
      <c r="M298" s="2">
        <v>0.27478259999999999</v>
      </c>
      <c r="N298" s="2">
        <v>2.4739336000000001</v>
      </c>
      <c r="O298" s="2">
        <v>2.4739336000000001</v>
      </c>
      <c r="P298" s="2">
        <v>2.4739336000000001</v>
      </c>
      <c r="Q298" s="5">
        <v>7.33</v>
      </c>
      <c r="R298" s="5">
        <v>7.78</v>
      </c>
      <c r="S298" s="5">
        <v>8.8000000000000007</v>
      </c>
      <c r="T298" s="5">
        <v>5.51</v>
      </c>
      <c r="U298" s="5">
        <v>7.9017999999999997</v>
      </c>
      <c r="V298" s="5">
        <v>6.9377000000000004</v>
      </c>
      <c r="W298" s="3">
        <v>68381</v>
      </c>
      <c r="X298" s="5">
        <v>7.37</v>
      </c>
      <c r="Y298" s="3">
        <v>112160000</v>
      </c>
      <c r="Z298" t="b">
        <v>0</v>
      </c>
      <c r="AA298" s="5">
        <v>17.225116209542353</v>
      </c>
      <c r="AB298" s="5">
        <v>2.016387880662557</v>
      </c>
      <c r="AC298" s="5">
        <v>1.0665879321530694</v>
      </c>
      <c r="AD298" s="5">
        <v>-15.620102050808509</v>
      </c>
      <c r="AE298" t="b">
        <v>0</v>
      </c>
      <c r="AF298" t="b">
        <v>1</v>
      </c>
      <c r="AG298" s="3">
        <f>Y298*X298</f>
        <v>826619200</v>
      </c>
      <c r="AH298" s="7" t="b">
        <f t="shared" si="28"/>
        <v>1</v>
      </c>
      <c r="AI298" s="17">
        <f t="shared" si="29"/>
        <v>8.7723489924773873E-5</v>
      </c>
      <c r="AJ298" s="2">
        <f t="shared" si="30"/>
        <v>3.7637181394960528E-3</v>
      </c>
      <c r="AK298" s="2">
        <f t="shared" si="31"/>
        <v>1</v>
      </c>
      <c r="AL298" s="5">
        <f t="shared" si="32"/>
        <v>5.0927662175177026E-6</v>
      </c>
      <c r="AM298" s="5">
        <f t="shared" si="33"/>
        <v>2.185017560236274E-4</v>
      </c>
      <c r="AN298" s="5">
        <f t="shared" si="34"/>
        <v>0.49593632732577914</v>
      </c>
    </row>
    <row r="299" spans="1:40">
      <c r="A299" s="9" t="s">
        <v>613</v>
      </c>
      <c r="B299" s="9" t="s">
        <v>614</v>
      </c>
      <c r="C299" s="9" t="s">
        <v>839</v>
      </c>
      <c r="D299" s="9" t="s">
        <v>888</v>
      </c>
      <c r="E299" s="11">
        <v>0.753</v>
      </c>
      <c r="F299" s="12">
        <v>23763</v>
      </c>
      <c r="G299" s="13">
        <v>0</v>
      </c>
      <c r="H299" s="14">
        <v>-3.3259423999999998E-3</v>
      </c>
      <c r="I299" s="2">
        <v>-1.74863E-2</v>
      </c>
      <c r="J299" s="2">
        <v>-2.0697199999999999E-2</v>
      </c>
      <c r="K299" s="2">
        <v>-0.14380950000000001</v>
      </c>
      <c r="L299" s="2">
        <v>-7.3195899999999994E-2</v>
      </c>
      <c r="M299" s="2">
        <v>0.47377049999999998</v>
      </c>
      <c r="N299" s="2">
        <v>1.5907781000000001</v>
      </c>
      <c r="O299" s="2">
        <v>1.5907781000000001</v>
      </c>
      <c r="P299" s="2">
        <v>1.5907781000000001</v>
      </c>
      <c r="Q299" s="5">
        <v>8.59</v>
      </c>
      <c r="R299" s="5">
        <v>8.99</v>
      </c>
      <c r="S299" s="5">
        <v>11.7</v>
      </c>
      <c r="T299" s="5">
        <v>5.9333299999999998</v>
      </c>
      <c r="U299" s="5">
        <v>9.3943999999999992</v>
      </c>
      <c r="V299" s="5">
        <v>9.1409300000000009</v>
      </c>
      <c r="W299" s="3">
        <v>23763</v>
      </c>
      <c r="X299" s="5">
        <v>8.99</v>
      </c>
      <c r="Y299" s="3">
        <v>90000000</v>
      </c>
      <c r="Z299" t="b">
        <v>0</v>
      </c>
      <c r="AA299" s="5">
        <v>36.515941948572888</v>
      </c>
      <c r="AB299" s="5">
        <v>7.2391257515129794</v>
      </c>
      <c r="AC299" s="5">
        <v>7.6663679300413357</v>
      </c>
      <c r="AD299" s="5">
        <v>-67.718117873214211</v>
      </c>
      <c r="AE299" t="b">
        <v>0</v>
      </c>
      <c r="AF299" t="b">
        <v>1</v>
      </c>
      <c r="AG299" s="3">
        <f>Y299*X299</f>
        <v>809100000</v>
      </c>
      <c r="AH299" s="7" t="b">
        <f t="shared" si="28"/>
        <v>1</v>
      </c>
      <c r="AI299" s="17">
        <f t="shared" si="29"/>
        <v>8.5864296036354518E-5</v>
      </c>
      <c r="AJ299" s="2">
        <f t="shared" si="30"/>
        <v>5.6546279275201646E-3</v>
      </c>
      <c r="AK299" s="2">
        <f t="shared" si="31"/>
        <v>6.243951198442492E-2</v>
      </c>
      <c r="AL299" s="5">
        <f t="shared" si="32"/>
        <v>2.3514194473548356E-6</v>
      </c>
      <c r="AM299" s="5">
        <f t="shared" si="33"/>
        <v>1.5485367830532325E-4</v>
      </c>
      <c r="AN299" s="5">
        <f t="shared" si="34"/>
        <v>8.6252835118073544E-3</v>
      </c>
    </row>
    <row r="300" spans="1:40">
      <c r="A300" s="9" t="s">
        <v>615</v>
      </c>
      <c r="B300" s="9" t="s">
        <v>616</v>
      </c>
      <c r="C300" s="9" t="s">
        <v>826</v>
      </c>
      <c r="D300" s="9" t="s">
        <v>911</v>
      </c>
      <c r="E300" s="11">
        <v>-0.253</v>
      </c>
      <c r="F300" s="12">
        <v>97907</v>
      </c>
      <c r="G300" s="13">
        <v>0</v>
      </c>
      <c r="H300" s="14">
        <v>-0.1089109</v>
      </c>
      <c r="I300" s="2">
        <v>-0.15094340000000001</v>
      </c>
      <c r="J300" s="2">
        <v>-0.25</v>
      </c>
      <c r="K300" s="2">
        <v>0.1842105</v>
      </c>
      <c r="L300" s="2">
        <v>-0.15254239999999999</v>
      </c>
      <c r="M300" s="2">
        <v>-6.25E-2</v>
      </c>
      <c r="N300" s="2">
        <v>1.8099500000000001E-2</v>
      </c>
      <c r="O300" s="2">
        <v>1.8099500000000001E-2</v>
      </c>
      <c r="P300" s="2">
        <v>1.8099500000000001E-2</v>
      </c>
      <c r="Q300" s="5">
        <v>4.3</v>
      </c>
      <c r="R300" s="5">
        <v>4.5</v>
      </c>
      <c r="S300" s="5">
        <v>6.75</v>
      </c>
      <c r="T300" s="5">
        <v>3.3</v>
      </c>
      <c r="U300" s="5">
        <v>5.3208000000000002</v>
      </c>
      <c r="V300" s="5">
        <v>4.7415000000000003</v>
      </c>
      <c r="W300" s="3">
        <v>97907</v>
      </c>
      <c r="X300" s="5">
        <v>4.5</v>
      </c>
      <c r="Y300" s="3">
        <v>120000000</v>
      </c>
      <c r="Z300" t="b">
        <v>0</v>
      </c>
      <c r="AA300" s="5">
        <v>28.362286268262924</v>
      </c>
      <c r="AB300" s="5">
        <v>2.2136485673379096</v>
      </c>
      <c r="AC300" s="5">
        <v>1.9522727589396431</v>
      </c>
      <c r="AD300" s="5">
        <v>13.867727407423995</v>
      </c>
      <c r="AE300" t="b">
        <v>0</v>
      </c>
      <c r="AF300" t="b">
        <v>1</v>
      </c>
      <c r="AG300" s="3">
        <f>Y300*X300</f>
        <v>540000000</v>
      </c>
      <c r="AH300" s="7" t="b">
        <f t="shared" si="28"/>
        <v>1</v>
      </c>
      <c r="AI300" s="17">
        <f t="shared" si="29"/>
        <v>5.730653795529779E-5</v>
      </c>
      <c r="AJ300" s="2">
        <f t="shared" si="30"/>
        <v>5.2636000251855579E-3</v>
      </c>
      <c r="AK300" s="2">
        <f t="shared" si="31"/>
        <v>1</v>
      </c>
      <c r="AL300" s="5">
        <f t="shared" si="32"/>
        <v>2.0205189882531843E-6</v>
      </c>
      <c r="AM300" s="5">
        <f t="shared" si="33"/>
        <v>1.8558447564488009E-4</v>
      </c>
      <c r="AN300" s="5">
        <f t="shared" si="34"/>
        <v>0.45174288943370106</v>
      </c>
    </row>
    <row r="301" spans="1:40">
      <c r="A301" s="9" t="s">
        <v>617</v>
      </c>
      <c r="B301" s="9" t="s">
        <v>618</v>
      </c>
      <c r="C301" s="9" t="s">
        <v>823</v>
      </c>
      <c r="D301" s="9" t="s">
        <v>912</v>
      </c>
      <c r="E301" s="11">
        <v>0.161</v>
      </c>
      <c r="F301" s="12">
        <v>5609</v>
      </c>
      <c r="G301" s="13">
        <v>-2.6764E-2</v>
      </c>
      <c r="H301" s="14">
        <v>-3.6144599999999999E-2</v>
      </c>
      <c r="I301" s="2">
        <v>-7.9401600000000003E-2</v>
      </c>
      <c r="J301" s="2">
        <v>8.8272382999999999E-3</v>
      </c>
      <c r="K301" s="2">
        <v>0.1347518</v>
      </c>
      <c r="L301" s="2">
        <v>-1.2345699999999999E-2</v>
      </c>
      <c r="M301" s="2">
        <v>0.24610589999999999</v>
      </c>
      <c r="N301" s="2">
        <v>0.14122680000000001</v>
      </c>
      <c r="O301" s="2">
        <v>0.14122680000000001</v>
      </c>
      <c r="P301" s="2">
        <v>0.14122680000000001</v>
      </c>
      <c r="Q301" s="5">
        <v>80</v>
      </c>
      <c r="R301" s="5">
        <v>81.2</v>
      </c>
      <c r="S301" s="5">
        <v>89.7</v>
      </c>
      <c r="T301" s="5">
        <v>63</v>
      </c>
      <c r="U301" s="5">
        <v>83.738</v>
      </c>
      <c r="V301" s="5">
        <v>77.325500000000005</v>
      </c>
      <c r="W301" s="3">
        <v>5609</v>
      </c>
      <c r="X301" s="5">
        <v>82.2</v>
      </c>
      <c r="Y301" s="3">
        <v>6000000</v>
      </c>
      <c r="Z301" t="b">
        <v>0</v>
      </c>
      <c r="AA301" s="5">
        <v>9.6263685487286779</v>
      </c>
      <c r="AB301" s="5">
        <v>4.5358006778678517</v>
      </c>
      <c r="AC301" s="5">
        <v>0.68619843792358015</v>
      </c>
      <c r="AD301" s="5">
        <v>8.1718727341141939</v>
      </c>
      <c r="AE301" t="b">
        <v>0</v>
      </c>
      <c r="AF301" t="b">
        <v>1</v>
      </c>
      <c r="AG301" s="3">
        <f>Y301*X301</f>
        <v>493200000</v>
      </c>
      <c r="AH301" s="7" t="b">
        <f t="shared" si="28"/>
        <v>1</v>
      </c>
      <c r="AI301" s="17">
        <f t="shared" si="29"/>
        <v>5.2339971332505315E-5</v>
      </c>
      <c r="AJ301" s="2">
        <f t="shared" si="30"/>
        <v>2.2456117477061424E-3</v>
      </c>
      <c r="AK301" s="2">
        <f t="shared" si="31"/>
        <v>0.289380195674875</v>
      </c>
      <c r="AL301" s="5">
        <f t="shared" si="32"/>
        <v>5.4371460086490949E-6</v>
      </c>
      <c r="AM301" s="5">
        <f t="shared" si="33"/>
        <v>2.3327714250071102E-4</v>
      </c>
      <c r="AN301" s="5">
        <f t="shared" si="34"/>
        <v>6.3799142913595633E-2</v>
      </c>
    </row>
    <row r="302" spans="1:40">
      <c r="A302" s="9" t="s">
        <v>619</v>
      </c>
      <c r="B302" s="9" t="s">
        <v>620</v>
      </c>
      <c r="C302" s="9" t="s">
        <v>841</v>
      </c>
      <c r="D302" s="9" t="s">
        <v>864</v>
      </c>
      <c r="E302" s="11">
        <v>0.90200000000000002</v>
      </c>
      <c r="F302" s="12">
        <v>68153</v>
      </c>
      <c r="G302" s="13">
        <v>1.75879E-2</v>
      </c>
      <c r="H302" s="14">
        <v>-6.1349693000000002E-3</v>
      </c>
      <c r="I302" s="2">
        <v>-8.886390000000001E-2</v>
      </c>
      <c r="J302" s="2">
        <v>-0.14826499999999998</v>
      </c>
      <c r="K302" s="2">
        <v>-0.34782609999999997</v>
      </c>
      <c r="L302" s="2">
        <v>-0.16322310000000001</v>
      </c>
      <c r="M302" s="2">
        <v>-0.12621359999999998</v>
      </c>
      <c r="N302" s="2">
        <v>4.4729729999999996</v>
      </c>
      <c r="O302" s="2">
        <v>4.4729729999999996</v>
      </c>
      <c r="P302" s="2">
        <v>4.4729729999999996</v>
      </c>
      <c r="Q302" s="5">
        <v>7.97</v>
      </c>
      <c r="R302" s="5">
        <v>8.1300000000000008</v>
      </c>
      <c r="S302" s="5">
        <v>18.86</v>
      </c>
      <c r="T302" s="5">
        <v>7.8</v>
      </c>
      <c r="U302" s="5">
        <v>8.8445999999999998</v>
      </c>
      <c r="V302" s="5">
        <v>10.97255</v>
      </c>
      <c r="W302" s="3">
        <v>68153</v>
      </c>
      <c r="X302" s="5">
        <v>7.96</v>
      </c>
      <c r="Y302" s="3">
        <v>500000000</v>
      </c>
      <c r="Z302" t="b">
        <v>0</v>
      </c>
      <c r="AA302" s="5">
        <v>313.43831513407571</v>
      </c>
      <c r="AB302" s="5">
        <v>51.400417402496153</v>
      </c>
      <c r="AC302" s="5">
        <v>76.548242063005745</v>
      </c>
      <c r="AD302" s="5">
        <v>368.3115308063949</v>
      </c>
      <c r="AE302" t="b">
        <v>0</v>
      </c>
      <c r="AF302" t="b">
        <v>1</v>
      </c>
      <c r="AG302" s="3">
        <f>Y302*X302</f>
        <v>3980000000</v>
      </c>
      <c r="AH302" s="7" t="b">
        <f t="shared" si="28"/>
        <v>1</v>
      </c>
      <c r="AI302" s="17">
        <f t="shared" si="29"/>
        <v>4.2237040937423187E-4</v>
      </c>
      <c r="AJ302" s="2">
        <f t="shared" si="30"/>
        <v>1.8996499885087677E-2</v>
      </c>
      <c r="AK302" s="2">
        <f t="shared" si="31"/>
        <v>2.3704331023449293E-2</v>
      </c>
      <c r="AL302" s="5">
        <f t="shared" si="32"/>
        <v>1.3475391775047018E-6</v>
      </c>
      <c r="AM302" s="5">
        <f t="shared" si="33"/>
        <v>6.0606821080446962E-5</v>
      </c>
      <c r="AN302" s="5">
        <f t="shared" si="34"/>
        <v>4.6117001031003576E-4</v>
      </c>
    </row>
    <row r="303" spans="1:40">
      <c r="A303" s="9" t="s">
        <v>621</v>
      </c>
      <c r="B303" s="9" t="s">
        <v>622</v>
      </c>
      <c r="C303" s="9" t="s">
        <v>823</v>
      </c>
      <c r="D303" s="9" t="s">
        <v>835</v>
      </c>
      <c r="E303" s="11">
        <v>-0.20399999999999999</v>
      </c>
      <c r="F303" s="12">
        <v>111330</v>
      </c>
      <c r="G303" s="13">
        <v>1.51261E-2</v>
      </c>
      <c r="H303" s="14">
        <v>6.6666667000000006E-3</v>
      </c>
      <c r="I303" s="2">
        <v>-1.6286599999999998E-2</v>
      </c>
      <c r="J303" s="2">
        <v>0.1504762</v>
      </c>
      <c r="K303" s="2">
        <v>0.47677259999999999</v>
      </c>
      <c r="L303" s="2">
        <v>0.25051760000000001</v>
      </c>
      <c r="M303" s="2">
        <v>0.43809520000000002</v>
      </c>
      <c r="N303" s="2">
        <v>1.7330317</v>
      </c>
      <c r="O303" s="2">
        <v>1.7330317</v>
      </c>
      <c r="P303" s="2">
        <v>1.7330317</v>
      </c>
      <c r="Q303" s="5">
        <v>5.94</v>
      </c>
      <c r="R303" s="5">
        <v>6.04</v>
      </c>
      <c r="S303" s="5">
        <v>6.7</v>
      </c>
      <c r="T303" s="5">
        <v>3.83</v>
      </c>
      <c r="U303" s="5">
        <v>5.8548</v>
      </c>
      <c r="V303" s="5">
        <v>4.8830999999999998</v>
      </c>
      <c r="W303" s="3">
        <v>113067</v>
      </c>
      <c r="X303" s="5">
        <v>5.95</v>
      </c>
      <c r="Y303" s="3">
        <v>50000000</v>
      </c>
      <c r="Z303" t="b">
        <v>0</v>
      </c>
      <c r="AA303" s="5">
        <v>76.718013414812589</v>
      </c>
      <c r="AB303" s="5">
        <v>6.6935389352563259</v>
      </c>
      <c r="AC303" s="5">
        <v>2.1455373086843208</v>
      </c>
      <c r="AD303" s="5">
        <v>-84.520728288807888</v>
      </c>
      <c r="AE303" t="b">
        <v>0</v>
      </c>
      <c r="AF303" t="b">
        <v>1</v>
      </c>
      <c r="AG303" s="3">
        <f>Y303*X303</f>
        <v>297500000</v>
      </c>
      <c r="AH303" s="7" t="b">
        <f t="shared" si="28"/>
        <v>1</v>
      </c>
      <c r="AI303" s="17">
        <f t="shared" si="29"/>
        <v>3.1571657484631653E-5</v>
      </c>
      <c r="AJ303" s="2">
        <f t="shared" si="30"/>
        <v>1.3545610197538064E-3</v>
      </c>
      <c r="AK303" s="2">
        <f t="shared" si="31"/>
        <v>3.347614613603693E-2</v>
      </c>
      <c r="AL303" s="5">
        <f t="shared" si="32"/>
        <v>4.1152861080909907E-7</v>
      </c>
      <c r="AM303" s="5">
        <f t="shared" si="33"/>
        <v>1.7656362038856835E-5</v>
      </c>
      <c r="AN303" s="5">
        <f t="shared" si="34"/>
        <v>5.0012626295054151E-3</v>
      </c>
    </row>
    <row r="304" spans="1:40">
      <c r="A304" s="9" t="s">
        <v>623</v>
      </c>
      <c r="B304" s="9" t="s">
        <v>624</v>
      </c>
      <c r="C304" s="9" t="s">
        <v>841</v>
      </c>
      <c r="D304" s="9" t="s">
        <v>864</v>
      </c>
      <c r="E304" s="11">
        <v>-0.44900000000000001</v>
      </c>
      <c r="F304" s="12">
        <v>2293</v>
      </c>
      <c r="G304" s="13">
        <v>-0.16684379999999999</v>
      </c>
      <c r="H304" s="14">
        <v>-4.3902400000000001E-2</v>
      </c>
      <c r="I304" s="2">
        <v>-7.5949366999999999E-3</v>
      </c>
      <c r="J304" s="2">
        <v>1.8181800000000001E-2</v>
      </c>
      <c r="K304" s="2">
        <v>-0.1080774</v>
      </c>
      <c r="L304" s="2">
        <v>-7.5949366999999999E-3</v>
      </c>
      <c r="M304" s="2">
        <v>0.1136364</v>
      </c>
      <c r="N304" s="2">
        <v>1.1001875000000001</v>
      </c>
      <c r="O304" s="2">
        <v>1.1001875000000001</v>
      </c>
      <c r="P304" s="2">
        <v>1.1001875000000001</v>
      </c>
      <c r="Q304" s="5">
        <v>78.2</v>
      </c>
      <c r="R304" s="5">
        <v>88.2</v>
      </c>
      <c r="S304" s="5">
        <v>118.8</v>
      </c>
      <c r="T304" s="5">
        <v>68</v>
      </c>
      <c r="U304" s="5">
        <v>81.2</v>
      </c>
      <c r="V304" s="5">
        <v>88.112499999999997</v>
      </c>
      <c r="W304" s="3">
        <v>2293</v>
      </c>
      <c r="X304" s="5">
        <v>94.1</v>
      </c>
      <c r="Y304" s="3">
        <v>10500000</v>
      </c>
      <c r="Z304" t="b">
        <v>0</v>
      </c>
      <c r="AA304" s="5">
        <v>21.860674966028636</v>
      </c>
      <c r="AB304" s="5">
        <v>4.2622469309791953</v>
      </c>
      <c r="AC304" s="5">
        <v>4.1832528594123861</v>
      </c>
      <c r="AD304" s="5">
        <v>-44.50398973510503</v>
      </c>
      <c r="AE304" t="b">
        <v>0</v>
      </c>
      <c r="AF304" t="b">
        <v>1</v>
      </c>
      <c r="AG304" s="3">
        <f>Y304*X304</f>
        <v>988049999.99999988</v>
      </c>
      <c r="AH304" s="7" t="b">
        <f t="shared" si="28"/>
        <v>1</v>
      </c>
      <c r="AI304" s="17">
        <f t="shared" si="29"/>
        <v>1.0485504597542958E-4</v>
      </c>
      <c r="AJ304" s="2">
        <f t="shared" si="30"/>
        <v>4.7159526913218286E-3</v>
      </c>
      <c r="AK304" s="2">
        <f t="shared" si="31"/>
        <v>5.8846895145022787E-3</v>
      </c>
      <c r="AL304" s="5">
        <f t="shared" si="32"/>
        <v>4.7965145695809362E-6</v>
      </c>
      <c r="AM304" s="5">
        <f t="shared" si="33"/>
        <v>2.1572767989325089E-4</v>
      </c>
      <c r="AN304" s="5">
        <f t="shared" si="34"/>
        <v>1.3806542909869251E-3</v>
      </c>
    </row>
    <row r="305" spans="1:40">
      <c r="A305" s="9" t="s">
        <v>625</v>
      </c>
      <c r="B305" s="9" t="s">
        <v>626</v>
      </c>
      <c r="C305" s="9" t="s">
        <v>823</v>
      </c>
      <c r="D305" s="9" t="s">
        <v>860</v>
      </c>
      <c r="E305" s="11">
        <v>0.58599999999999997</v>
      </c>
      <c r="F305" s="12">
        <v>47700</v>
      </c>
      <c r="G305" s="13">
        <v>3.7567099999999999E-2</v>
      </c>
      <c r="H305" s="14">
        <v>9.0225600000000003E-2</v>
      </c>
      <c r="I305" s="2">
        <v>7.2088700000000006E-2</v>
      </c>
      <c r="J305" s="2">
        <v>0.25269980000000003</v>
      </c>
      <c r="K305" s="2">
        <v>0.5549598</v>
      </c>
      <c r="L305" s="2">
        <v>0.3033708</v>
      </c>
      <c r="M305" s="2">
        <v>-2.0270300000000002E-2</v>
      </c>
      <c r="N305" s="2">
        <v>-0.26952140000000002</v>
      </c>
      <c r="O305" s="2">
        <v>-0.26952140000000002</v>
      </c>
      <c r="P305" s="2">
        <v>-0.26952140000000002</v>
      </c>
      <c r="Q305" s="5">
        <v>5.8</v>
      </c>
      <c r="R305" s="5">
        <v>5.8</v>
      </c>
      <c r="S305" s="5">
        <v>6.26</v>
      </c>
      <c r="T305" s="5">
        <v>3.6</v>
      </c>
      <c r="U305" s="5">
        <v>5.1836000000000002</v>
      </c>
      <c r="V305" s="5">
        <v>4.6833499999999999</v>
      </c>
      <c r="W305" s="3">
        <v>47700</v>
      </c>
      <c r="X305" s="5">
        <v>5.59</v>
      </c>
      <c r="Y305" s="3">
        <v>55000000</v>
      </c>
      <c r="Z305" t="b">
        <v>0</v>
      </c>
      <c r="AA305" s="5">
        <v>39.23997196349093</v>
      </c>
      <c r="AB305" s="5">
        <v>2.4873683816843628</v>
      </c>
      <c r="AC305" s="5">
        <v>2.1098672286347635</v>
      </c>
      <c r="AD305" s="5">
        <v>-13.892847213173241</v>
      </c>
      <c r="AE305" t="b">
        <v>0</v>
      </c>
      <c r="AF305" t="b">
        <v>1</v>
      </c>
      <c r="AG305" s="3">
        <f>Y305*X305</f>
        <v>307450000</v>
      </c>
      <c r="AH305" s="7" t="b">
        <f t="shared" si="28"/>
        <v>1</v>
      </c>
      <c r="AI305" s="17">
        <f t="shared" si="29"/>
        <v>3.2627583508067234E-5</v>
      </c>
      <c r="AJ305" s="2">
        <f t="shared" si="30"/>
        <v>1.3998648252884296E-3</v>
      </c>
      <c r="AK305" s="2">
        <f t="shared" si="31"/>
        <v>1.1156707087796864E-2</v>
      </c>
      <c r="AL305" s="5">
        <f t="shared" si="32"/>
        <v>8.3148845107290353E-7</v>
      </c>
      <c r="AM305" s="5">
        <f t="shared" si="33"/>
        <v>3.5674460384193724E-5</v>
      </c>
      <c r="AN305" s="5">
        <f t="shared" si="34"/>
        <v>4.485345705102963E-3</v>
      </c>
    </row>
    <row r="306" spans="1:40">
      <c r="A306" s="9" t="s">
        <v>627</v>
      </c>
      <c r="B306" s="9" t="s">
        <v>628</v>
      </c>
      <c r="C306" s="9" t="s">
        <v>819</v>
      </c>
      <c r="D306" s="9" t="s">
        <v>855</v>
      </c>
      <c r="E306" s="11">
        <v>-0.184</v>
      </c>
      <c r="F306" s="12">
        <v>4255</v>
      </c>
      <c r="G306" s="13">
        <v>-1.2345699999999999E-2</v>
      </c>
      <c r="H306" s="14">
        <v>0.33333329999999994</v>
      </c>
      <c r="I306" s="2">
        <v>0.29729729999999999</v>
      </c>
      <c r="J306" s="2">
        <v>0.2</v>
      </c>
      <c r="K306" s="2">
        <v>0.41176469999999998</v>
      </c>
      <c r="L306" s="2">
        <v>0.25984249999999998</v>
      </c>
      <c r="M306" s="2">
        <v>0.34078209999999998</v>
      </c>
      <c r="N306" s="2">
        <v>0.50943399999999994</v>
      </c>
      <c r="O306" s="2">
        <v>0.50943399999999994</v>
      </c>
      <c r="P306" s="2">
        <v>0.50943399999999994</v>
      </c>
      <c r="Q306" s="5">
        <v>46</v>
      </c>
      <c r="R306" s="5">
        <v>49.35</v>
      </c>
      <c r="S306" s="5">
        <v>49.75</v>
      </c>
      <c r="T306" s="5">
        <v>31</v>
      </c>
      <c r="U306" s="5">
        <v>37.345999999999997</v>
      </c>
      <c r="V306" s="5">
        <v>36.5655</v>
      </c>
      <c r="W306" s="3">
        <v>4255</v>
      </c>
      <c r="X306" s="5">
        <v>48.6</v>
      </c>
      <c r="Y306" s="3">
        <v>5000000</v>
      </c>
      <c r="Z306" t="b">
        <v>0</v>
      </c>
      <c r="AA306" s="5">
        <v>20.304880865460841</v>
      </c>
      <c r="AB306" s="5">
        <v>2.3693980230473484</v>
      </c>
      <c r="AC306" s="5">
        <v>1.4943691981816367</v>
      </c>
      <c r="AD306" s="5">
        <v>-6.942787095094487</v>
      </c>
      <c r="AE306" t="b">
        <v>0</v>
      </c>
      <c r="AF306" t="b">
        <v>1</v>
      </c>
      <c r="AG306" s="3">
        <f>Y306*X306</f>
        <v>243000000</v>
      </c>
      <c r="AH306" s="7" t="b">
        <f t="shared" si="28"/>
        <v>1</v>
      </c>
      <c r="AI306" s="17">
        <f t="shared" si="29"/>
        <v>2.5787942079884005E-5</v>
      </c>
      <c r="AJ306" s="2">
        <f t="shared" si="30"/>
        <v>4.4102102395247319E-4</v>
      </c>
      <c r="AK306" s="2">
        <f t="shared" si="31"/>
        <v>1.904585740844664E-2</v>
      </c>
      <c r="AL306" s="5">
        <f t="shared" si="32"/>
        <v>1.270036610938703E-6</v>
      </c>
      <c r="AM306" s="5">
        <f t="shared" si="33"/>
        <v>2.1719951319816017E-5</v>
      </c>
      <c r="AN306" s="5">
        <f t="shared" si="34"/>
        <v>8.0382684644731989E-3</v>
      </c>
    </row>
    <row r="307" spans="1:40">
      <c r="A307" s="9" t="s">
        <v>629</v>
      </c>
      <c r="B307" s="9" t="s">
        <v>630</v>
      </c>
      <c r="C307" s="9" t="s">
        <v>839</v>
      </c>
      <c r="D307" s="9" t="s">
        <v>840</v>
      </c>
      <c r="E307" s="11">
        <v>9.8000000000000004E-2</v>
      </c>
      <c r="F307" s="12">
        <v>845</v>
      </c>
      <c r="G307" s="13">
        <v>0</v>
      </c>
      <c r="H307" s="14">
        <v>0</v>
      </c>
      <c r="I307" s="2">
        <v>-9.8360699999999995E-2</v>
      </c>
      <c r="J307" s="2">
        <v>-8.3333299999999999E-2</v>
      </c>
      <c r="K307" s="2">
        <v>3.5294100000000002E-2</v>
      </c>
      <c r="L307" s="2">
        <v>-0.1146881</v>
      </c>
      <c r="M307" s="2">
        <v>8.0183275999999998E-3</v>
      </c>
      <c r="N307" s="2">
        <v>-0.31142410000000004</v>
      </c>
      <c r="O307" s="2">
        <v>-0.31142410000000004</v>
      </c>
      <c r="P307" s="2">
        <v>-0.31142410000000004</v>
      </c>
      <c r="Q307" s="5">
        <v>44</v>
      </c>
      <c r="R307" s="5">
        <v>45</v>
      </c>
      <c r="S307" s="5">
        <v>53.2</v>
      </c>
      <c r="T307" s="5">
        <v>38.700000000000003</v>
      </c>
      <c r="U307" s="5">
        <v>46.802</v>
      </c>
      <c r="V307" s="5">
        <v>44.188249999999996</v>
      </c>
      <c r="W307" s="3">
        <v>845</v>
      </c>
      <c r="X307" s="5">
        <v>44</v>
      </c>
      <c r="Y307" s="3">
        <v>3400000</v>
      </c>
      <c r="Z307" t="b">
        <v>0</v>
      </c>
      <c r="AA307" s="5">
        <v>21.88761971689177</v>
      </c>
      <c r="AB307" s="5">
        <v>2.2542787512993838</v>
      </c>
      <c r="AC307" s="5">
        <v>0.89643863327168294</v>
      </c>
      <c r="AD307" s="5">
        <v>15.984975832340682</v>
      </c>
      <c r="AE307" t="b">
        <v>0</v>
      </c>
      <c r="AF307" t="b">
        <v>1</v>
      </c>
      <c r="AG307" s="3">
        <f>Y307*X307</f>
        <v>149600000</v>
      </c>
      <c r="AH307" s="7" t="b">
        <f t="shared" si="28"/>
        <v>1</v>
      </c>
      <c r="AI307" s="17">
        <f t="shared" si="29"/>
        <v>1.5876033477986203E-5</v>
      </c>
      <c r="AJ307" s="2">
        <f t="shared" si="30"/>
        <v>1.0455226028389774E-3</v>
      </c>
      <c r="AK307" s="2">
        <f t="shared" si="31"/>
        <v>1.8454270361814339E-3</v>
      </c>
      <c r="AL307" s="5">
        <f t="shared" si="32"/>
        <v>7.2534307902534847E-7</v>
      </c>
      <c r="AM307" s="5">
        <f t="shared" si="33"/>
        <v>4.7767761701017464E-5</v>
      </c>
      <c r="AN307" s="5">
        <f t="shared" si="34"/>
        <v>8.1863302624740413E-4</v>
      </c>
    </row>
    <row r="308" spans="1:40">
      <c r="A308" s="9" t="s">
        <v>631</v>
      </c>
      <c r="B308" s="9" t="s">
        <v>632</v>
      </c>
      <c r="C308" s="9" t="s">
        <v>826</v>
      </c>
      <c r="D308" s="9" t="s">
        <v>899</v>
      </c>
      <c r="E308" s="11">
        <v>-0.53800000000000003</v>
      </c>
      <c r="F308" s="12">
        <v>8272</v>
      </c>
      <c r="G308" s="13">
        <v>4.7847000000000002E-3</v>
      </c>
      <c r="H308" s="14">
        <v>1.5719500000000001E-2</v>
      </c>
      <c r="I308" s="2">
        <v>-2.7777799999999998E-2</v>
      </c>
      <c r="J308" s="2">
        <v>-5.0847499999999997E-2</v>
      </c>
      <c r="K308" s="2">
        <v>0.35048229999999997</v>
      </c>
      <c r="L308" s="2">
        <v>-5.6179800000000002E-2</v>
      </c>
      <c r="M308" s="2">
        <v>-7.5907600000000006E-2</v>
      </c>
      <c r="N308" s="2">
        <v>0.82608700000000002</v>
      </c>
      <c r="O308" s="2">
        <v>0.82608700000000002</v>
      </c>
      <c r="P308" s="2">
        <v>0.82608700000000002</v>
      </c>
      <c r="Q308" s="5">
        <v>84</v>
      </c>
      <c r="R308" s="5">
        <v>87</v>
      </c>
      <c r="S308" s="5">
        <v>101.8</v>
      </c>
      <c r="T308" s="5">
        <v>60</v>
      </c>
      <c r="U308" s="5">
        <v>86.963999999999999</v>
      </c>
      <c r="V308" s="5">
        <v>81.456500000000005</v>
      </c>
      <c r="W308" s="3">
        <v>8272</v>
      </c>
      <c r="X308" s="5">
        <v>83.6</v>
      </c>
      <c r="Y308" s="3">
        <v>7550370</v>
      </c>
      <c r="Z308" t="b">
        <v>0</v>
      </c>
      <c r="AA308" s="5">
        <v>22.187254595404287</v>
      </c>
      <c r="AB308" s="5">
        <v>5.8857883857213693</v>
      </c>
      <c r="AC308" s="5">
        <v>2.8331451355604456</v>
      </c>
      <c r="AD308" s="5">
        <v>47.569297990471902</v>
      </c>
      <c r="AE308" t="b">
        <v>0</v>
      </c>
      <c r="AF308" t="b">
        <v>1</v>
      </c>
      <c r="AG308" s="3">
        <f>Y308*X308</f>
        <v>631210932</v>
      </c>
      <c r="AH308" s="7" t="b">
        <f t="shared" si="28"/>
        <v>1</v>
      </c>
      <c r="AI308" s="17">
        <f t="shared" si="29"/>
        <v>6.6986135615660912E-5</v>
      </c>
      <c r="AJ308" s="2">
        <f t="shared" si="30"/>
        <v>6.1526701436529618E-3</v>
      </c>
      <c r="AK308" s="2">
        <f t="shared" si="31"/>
        <v>7.7831226886501299E-3</v>
      </c>
      <c r="AL308" s="5">
        <f t="shared" si="32"/>
        <v>3.0191268292173451E-6</v>
      </c>
      <c r="AM308" s="5">
        <f t="shared" si="33"/>
        <v>2.7730651023977448E-4</v>
      </c>
      <c r="AN308" s="5">
        <f t="shared" si="34"/>
        <v>1.3223585658518745E-3</v>
      </c>
    </row>
    <row r="309" spans="1:40">
      <c r="A309" s="9" t="s">
        <v>633</v>
      </c>
      <c r="B309" s="9" t="s">
        <v>634</v>
      </c>
      <c r="C309" s="9" t="s">
        <v>817</v>
      </c>
      <c r="D309" s="9" t="s">
        <v>865</v>
      </c>
      <c r="E309" s="11">
        <v>-0.96399999999999997</v>
      </c>
      <c r="F309" s="12">
        <v>36466</v>
      </c>
      <c r="G309" s="13">
        <v>3.5971200000000002E-2</v>
      </c>
      <c r="H309" s="14">
        <v>2.12766E-2</v>
      </c>
      <c r="I309" s="2">
        <v>-2.5710400000000001E-2</v>
      </c>
      <c r="J309" s="2">
        <v>-0.14893619999999999</v>
      </c>
      <c r="K309" s="2">
        <v>1.2570532999999999</v>
      </c>
      <c r="L309" s="2">
        <v>-0.28000000000000003</v>
      </c>
      <c r="M309" s="2">
        <v>1.2291022</v>
      </c>
      <c r="N309" s="2">
        <v>1.2429907</v>
      </c>
      <c r="O309" s="2">
        <v>1.2429907</v>
      </c>
      <c r="P309" s="2">
        <v>1.2429907</v>
      </c>
      <c r="Q309" s="5">
        <v>14.4</v>
      </c>
      <c r="R309" s="5">
        <v>14.4</v>
      </c>
      <c r="S309" s="5">
        <v>21.1</v>
      </c>
      <c r="T309" s="5">
        <v>5.46</v>
      </c>
      <c r="U309" s="5">
        <v>16.111999999999998</v>
      </c>
      <c r="V309" s="5">
        <v>11.2182</v>
      </c>
      <c r="W309" s="3">
        <v>36466</v>
      </c>
      <c r="X309" s="5">
        <v>13.9</v>
      </c>
      <c r="Y309" s="3">
        <v>17500000</v>
      </c>
      <c r="Z309" t="b">
        <v>0</v>
      </c>
      <c r="AA309" s="5">
        <v>74.306436726974425</v>
      </c>
      <c r="AB309" s="5">
        <v>12.753416300893797</v>
      </c>
      <c r="AC309" s="5">
        <v>8.0197162815325225</v>
      </c>
      <c r="AD309" s="5">
        <v>80511.413611093463</v>
      </c>
      <c r="AE309" t="b">
        <v>0</v>
      </c>
      <c r="AF309" t="b">
        <v>1</v>
      </c>
      <c r="AG309" s="3">
        <f>Y309*X309</f>
        <v>243250000</v>
      </c>
      <c r="AH309" s="7" t="b">
        <f t="shared" si="28"/>
        <v>1</v>
      </c>
      <c r="AI309" s="17">
        <f t="shared" si="29"/>
        <v>2.581447288449294E-5</v>
      </c>
      <c r="AJ309" s="2">
        <f t="shared" si="30"/>
        <v>2.247158716193051E-3</v>
      </c>
      <c r="AK309" s="2">
        <f t="shared" si="31"/>
        <v>4.9846969731202947E-3</v>
      </c>
      <c r="AL309" s="5">
        <f t="shared" si="32"/>
        <v>3.4740560874078184E-7</v>
      </c>
      <c r="AM309" s="5">
        <f t="shared" si="33"/>
        <v>3.0241777363781145E-5</v>
      </c>
      <c r="AN309" s="5">
        <f t="shared" si="34"/>
        <v>3.9085189846511578E-4</v>
      </c>
    </row>
    <row r="310" spans="1:40">
      <c r="A310" s="9" t="s">
        <v>635</v>
      </c>
      <c r="B310" s="9" t="s">
        <v>636</v>
      </c>
      <c r="C310" s="9" t="s">
        <v>819</v>
      </c>
      <c r="D310" s="9" t="s">
        <v>855</v>
      </c>
      <c r="E310" s="11">
        <v>0.13600000000000001</v>
      </c>
      <c r="F310" s="12">
        <v>9134</v>
      </c>
      <c r="G310" s="13">
        <v>-7.178219999999999E-2</v>
      </c>
      <c r="H310" s="14">
        <v>-7.9754599999999995E-2</v>
      </c>
      <c r="I310" s="2">
        <v>-0.1071429</v>
      </c>
      <c r="J310" s="2">
        <v>4.8951000000000001E-2</v>
      </c>
      <c r="K310" s="2">
        <v>0.15384619999999999</v>
      </c>
      <c r="L310" s="2">
        <v>3.1636899999999996E-2</v>
      </c>
      <c r="M310" s="2">
        <v>0.1144131</v>
      </c>
      <c r="N310" s="2">
        <v>-0.36868689999999998</v>
      </c>
      <c r="O310" s="2">
        <v>-0.36868689999999998</v>
      </c>
      <c r="P310" s="2">
        <v>-0.36868689999999998</v>
      </c>
      <c r="Q310" s="5">
        <v>7.33</v>
      </c>
      <c r="R310" s="5">
        <v>7.6</v>
      </c>
      <c r="S310" s="5">
        <v>8.89</v>
      </c>
      <c r="T310" s="5">
        <v>5.7</v>
      </c>
      <c r="U310" s="5">
        <v>8.1893999999999991</v>
      </c>
      <c r="V310" s="5">
        <v>7.0561499999999997</v>
      </c>
      <c r="W310" s="3">
        <v>9134</v>
      </c>
      <c r="X310" s="5">
        <v>8.08</v>
      </c>
      <c r="Y310" s="3">
        <v>40000000</v>
      </c>
      <c r="Z310" t="b">
        <v>0</v>
      </c>
      <c r="AA310" s="5">
        <v>74.460200774485372</v>
      </c>
      <c r="AB310" s="5">
        <v>4.2241943859358324</v>
      </c>
      <c r="AC310" s="5">
        <v>2.0203311581370578</v>
      </c>
      <c r="AD310" s="5">
        <v>63.859461502962233</v>
      </c>
      <c r="AE310" t="b">
        <v>0</v>
      </c>
      <c r="AF310" t="b">
        <v>1</v>
      </c>
      <c r="AG310" s="3">
        <f>Y310*X310</f>
        <v>323200000</v>
      </c>
      <c r="AH310" s="7" t="b">
        <f t="shared" si="28"/>
        <v>1</v>
      </c>
      <c r="AI310" s="17">
        <f t="shared" si="29"/>
        <v>3.4299024198430082E-5</v>
      </c>
      <c r="AJ310" s="2">
        <f t="shared" si="30"/>
        <v>5.865761108701207E-4</v>
      </c>
      <c r="AK310" s="2">
        <f t="shared" si="31"/>
        <v>2.5331774133374299E-2</v>
      </c>
      <c r="AL310" s="5">
        <f t="shared" si="32"/>
        <v>4.6063566632475468E-7</v>
      </c>
      <c r="AM310" s="5">
        <f t="shared" si="33"/>
        <v>7.877713258478314E-6</v>
      </c>
      <c r="AN310" s="5">
        <f t="shared" si="34"/>
        <v>5.9968296482081213E-3</v>
      </c>
    </row>
    <row r="311" spans="1:40">
      <c r="A311" s="9" t="s">
        <v>637</v>
      </c>
      <c r="B311" s="9" t="s">
        <v>638</v>
      </c>
      <c r="C311" s="9" t="s">
        <v>819</v>
      </c>
      <c r="D311" s="9" t="s">
        <v>830</v>
      </c>
      <c r="E311" s="11">
        <v>-0.89100000000000001</v>
      </c>
      <c r="F311" s="12">
        <v>65372</v>
      </c>
      <c r="G311" s="13">
        <v>2.9508199999999998E-2</v>
      </c>
      <c r="H311" s="14">
        <v>1.2903199999999998E-2</v>
      </c>
      <c r="I311" s="2">
        <v>-3.9755400000000003E-2</v>
      </c>
      <c r="J311" s="2">
        <v>-0.115493</v>
      </c>
      <c r="K311" s="2">
        <v>-4.55927E-2</v>
      </c>
      <c r="L311" s="2">
        <v>-0.1671088</v>
      </c>
      <c r="M311" s="2">
        <v>-0.33894740000000001</v>
      </c>
      <c r="N311" s="2">
        <v>-9.2485499999999998E-2</v>
      </c>
      <c r="O311" s="2">
        <v>-9.2485499999999998E-2</v>
      </c>
      <c r="P311" s="2">
        <v>-9.2485499999999998E-2</v>
      </c>
      <c r="Q311" s="5">
        <v>3.05</v>
      </c>
      <c r="R311" s="5">
        <v>3.14</v>
      </c>
      <c r="S311" s="5">
        <v>4.8</v>
      </c>
      <c r="T311" s="5">
        <v>2.95</v>
      </c>
      <c r="U311" s="5">
        <v>3.4293999999999998</v>
      </c>
      <c r="V311" s="5">
        <v>3.3850500000000001</v>
      </c>
      <c r="W311" s="3">
        <v>65372</v>
      </c>
      <c r="X311" s="5">
        <v>3.05</v>
      </c>
      <c r="Y311" s="3">
        <v>26600000</v>
      </c>
      <c r="Z311" t="b">
        <v>0</v>
      </c>
      <c r="AA311" s="5">
        <v>-20.259541352497131</v>
      </c>
      <c r="AB311" s="5">
        <v>3.0278664726475579</v>
      </c>
      <c r="AC311" s="5">
        <v>0.97597923058613545</v>
      </c>
      <c r="AD311" s="5">
        <v>-40.880013704329102</v>
      </c>
      <c r="AE311" t="b">
        <v>0</v>
      </c>
      <c r="AF311" t="b">
        <v>1</v>
      </c>
      <c r="AG311" s="3">
        <f>Y311*X311</f>
        <v>81130000</v>
      </c>
      <c r="AH311" s="7" t="b">
        <f t="shared" si="28"/>
        <v>1</v>
      </c>
      <c r="AI311" s="17">
        <f t="shared" si="29"/>
        <v>8.6097767116913136E-6</v>
      </c>
      <c r="AJ311" s="2">
        <f t="shared" si="30"/>
        <v>1.4724294515746562E-4</v>
      </c>
      <c r="AK311" s="2">
        <f t="shared" si="31"/>
        <v>6.2397345761250455E-3</v>
      </c>
      <c r="AL311" s="5">
        <f t="shared" si="32"/>
        <v>-4.2497392028226235E-7</v>
      </c>
      <c r="AM311" s="5">
        <f t="shared" si="33"/>
        <v>-7.2678321091072924E-6</v>
      </c>
      <c r="AN311" s="5">
        <f t="shared" si="34"/>
        <v>2.0607694006628497E-3</v>
      </c>
    </row>
    <row r="312" spans="1:40">
      <c r="A312" s="9" t="s">
        <v>639</v>
      </c>
      <c r="B312" s="9" t="s">
        <v>640</v>
      </c>
      <c r="C312" s="9" t="s">
        <v>839</v>
      </c>
      <c r="D312" s="9" t="s">
        <v>857</v>
      </c>
      <c r="E312" s="11">
        <v>-0.44700000000000001</v>
      </c>
      <c r="F312" s="12">
        <v>1279</v>
      </c>
      <c r="G312" s="13">
        <v>6.9767400000000007E-2</v>
      </c>
      <c r="H312" s="14">
        <v>2.2222200000000001E-2</v>
      </c>
      <c r="I312" s="2">
        <v>-6.9579299999999997E-2</v>
      </c>
      <c r="J312" s="2">
        <v>-9.8039200000000007E-2</v>
      </c>
      <c r="K312" s="2">
        <v>4.5454499999999995E-2</v>
      </c>
      <c r="L312" s="2">
        <v>1.7699100000000002E-2</v>
      </c>
      <c r="M312" s="2">
        <v>-0.18003569999999999</v>
      </c>
      <c r="N312" s="2">
        <v>-5.8149100000000002E-2</v>
      </c>
      <c r="O312" s="2">
        <v>-5.8149100000000002E-2</v>
      </c>
      <c r="P312" s="2">
        <v>-5.8149100000000002E-2</v>
      </c>
      <c r="Q312" s="5">
        <v>23</v>
      </c>
      <c r="R312" s="5">
        <v>23</v>
      </c>
      <c r="S312" s="5">
        <v>30</v>
      </c>
      <c r="T312" s="5">
        <v>20.5</v>
      </c>
      <c r="U312" s="5">
        <v>23.4556</v>
      </c>
      <c r="V312" s="5">
        <v>23.005099999999999</v>
      </c>
      <c r="W312" s="3">
        <v>1279</v>
      </c>
      <c r="X312" s="5">
        <v>21.5</v>
      </c>
      <c r="Y312" s="3">
        <v>8159560</v>
      </c>
      <c r="Z312" t="b">
        <v>0</v>
      </c>
      <c r="AA312" s="5">
        <v>18.697284640192837</v>
      </c>
      <c r="AB312" s="5">
        <v>1.2495413419693526</v>
      </c>
      <c r="AC312" s="5">
        <v>0.58403537306622255</v>
      </c>
      <c r="AD312" s="5">
        <v>-4.3472971687024797</v>
      </c>
      <c r="AE312" t="b">
        <v>0</v>
      </c>
      <c r="AF312" t="b">
        <v>1</v>
      </c>
      <c r="AG312" s="3">
        <f>Y312*X312</f>
        <v>175430540</v>
      </c>
      <c r="AH312" s="7" t="b">
        <f t="shared" si="28"/>
        <v>1</v>
      </c>
      <c r="AI312" s="17">
        <f t="shared" si="29"/>
        <v>1.8617253516719236E-5</v>
      </c>
      <c r="AJ312" s="2">
        <f t="shared" si="30"/>
        <v>1.2260467566727765E-3</v>
      </c>
      <c r="AK312" s="2">
        <f t="shared" si="31"/>
        <v>1.5329483992300059E-2</v>
      </c>
      <c r="AL312" s="5">
        <f t="shared" si="32"/>
        <v>9.9571963924100717E-7</v>
      </c>
      <c r="AM312" s="5">
        <f t="shared" si="33"/>
        <v>6.557351937816632E-5</v>
      </c>
      <c r="AN312" s="5">
        <f t="shared" si="34"/>
        <v>1.2268088679754978E-2</v>
      </c>
    </row>
    <row r="313" spans="1:40">
      <c r="A313" s="9" t="s">
        <v>641</v>
      </c>
      <c r="B313" s="9" t="s">
        <v>642</v>
      </c>
      <c r="C313" s="9" t="s">
        <v>839</v>
      </c>
      <c r="D313" s="9" t="s">
        <v>863</v>
      </c>
      <c r="E313" s="11">
        <v>-0.193</v>
      </c>
      <c r="F313" s="12">
        <v>37569</v>
      </c>
      <c r="G313" s="13">
        <v>8.968610000000001E-4</v>
      </c>
      <c r="H313" s="14">
        <v>-2.5327499999999999E-2</v>
      </c>
      <c r="I313" s="2">
        <v>8.1395300000000004E-2</v>
      </c>
      <c r="J313" s="2">
        <v>8.8780499999999998E-2</v>
      </c>
      <c r="K313" s="2">
        <v>0.24</v>
      </c>
      <c r="L313" s="2">
        <v>0.24</v>
      </c>
      <c r="M313" s="2">
        <v>0.53296699999999997</v>
      </c>
      <c r="N313" s="2">
        <v>1.976</v>
      </c>
      <c r="O313" s="2">
        <v>1.976</v>
      </c>
      <c r="P313" s="2">
        <v>1.976</v>
      </c>
      <c r="Q313" s="5">
        <v>22.3</v>
      </c>
      <c r="R313" s="5">
        <v>22.44</v>
      </c>
      <c r="S313" s="5">
        <v>25.9</v>
      </c>
      <c r="T313" s="5">
        <v>14.56</v>
      </c>
      <c r="U313" s="5">
        <v>21.1496</v>
      </c>
      <c r="V313" s="5">
        <v>19.1814</v>
      </c>
      <c r="W313" s="3">
        <v>37773</v>
      </c>
      <c r="X313" s="5">
        <v>22.3</v>
      </c>
      <c r="Y313" s="3">
        <v>47633436</v>
      </c>
      <c r="Z313" t="b">
        <v>0</v>
      </c>
      <c r="AA313" s="5">
        <v>22.38871719846788</v>
      </c>
      <c r="AB313" s="5">
        <v>7.5659765769362108</v>
      </c>
      <c r="AC313" s="5">
        <v>3.203418884261493</v>
      </c>
      <c r="AD313" s="5">
        <v>18.57636725431178</v>
      </c>
      <c r="AE313" t="b">
        <v>0</v>
      </c>
      <c r="AF313" t="b">
        <v>1</v>
      </c>
      <c r="AG313" s="3">
        <f>Y313*X313</f>
        <v>1062225622.8000001</v>
      </c>
      <c r="AH313" s="7" t="b">
        <f t="shared" si="28"/>
        <v>1</v>
      </c>
      <c r="AI313" s="17">
        <f t="shared" si="29"/>
        <v>1.1272680179644081E-4</v>
      </c>
      <c r="AJ313" s="2">
        <f t="shared" si="30"/>
        <v>7.4236691039579542E-3</v>
      </c>
      <c r="AK313" s="2">
        <f t="shared" si="31"/>
        <v>6.4693620627450474E-2</v>
      </c>
      <c r="AL313" s="5">
        <f t="shared" si="32"/>
        <v>5.034982611873583E-6</v>
      </c>
      <c r="AM313" s="5">
        <f t="shared" si="33"/>
        <v>3.3158081537900601E-4</v>
      </c>
      <c r="AN313" s="5">
        <f t="shared" si="34"/>
        <v>8.5505975295587944E-3</v>
      </c>
    </row>
    <row r="314" spans="1:40">
      <c r="A314" s="9" t="s">
        <v>643</v>
      </c>
      <c r="B314" s="9" t="s">
        <v>644</v>
      </c>
      <c r="C314" s="9" t="s">
        <v>826</v>
      </c>
      <c r="D314" s="9" t="s">
        <v>899</v>
      </c>
      <c r="E314" s="11">
        <v>-0.26600000000000001</v>
      </c>
      <c r="F314" s="12">
        <v>822</v>
      </c>
      <c r="G314" s="13">
        <v>1.5789500000000001E-2</v>
      </c>
      <c r="H314" s="14">
        <v>-2.3608799999999999E-2</v>
      </c>
      <c r="I314" s="2">
        <v>-3.5000000000000003E-2</v>
      </c>
      <c r="J314" s="2">
        <v>-0.12299300000000001</v>
      </c>
      <c r="K314" s="2">
        <v>0.38782359999999999</v>
      </c>
      <c r="L314" s="2">
        <v>-0.1119632</v>
      </c>
      <c r="M314" s="2">
        <v>1.2976190000000001</v>
      </c>
      <c r="N314" s="2">
        <v>4.9384614999999998</v>
      </c>
      <c r="O314" s="2">
        <v>4.9384614999999998</v>
      </c>
      <c r="P314" s="2">
        <v>4.9384614999999998</v>
      </c>
      <c r="Q314" s="5">
        <v>575</v>
      </c>
      <c r="R314" s="5">
        <v>580</v>
      </c>
      <c r="S314" s="5">
        <v>750</v>
      </c>
      <c r="T314" s="5">
        <v>246.7</v>
      </c>
      <c r="U314" s="5">
        <v>630.19200000000001</v>
      </c>
      <c r="V314" s="5">
        <v>545.59500000000003</v>
      </c>
      <c r="W314" s="3">
        <v>822</v>
      </c>
      <c r="X314" s="5">
        <v>570</v>
      </c>
      <c r="Y314" s="3">
        <v>2518355</v>
      </c>
      <c r="Z314" t="b">
        <v>0</v>
      </c>
      <c r="AA314" s="5">
        <v>50.133766322387871</v>
      </c>
      <c r="AB314" s="5">
        <v>29.389279934442332</v>
      </c>
      <c r="AC314" s="5">
        <v>13.092511206204788</v>
      </c>
      <c r="AD314" s="5">
        <v>179.63509730738468</v>
      </c>
      <c r="AE314" t="b">
        <v>0</v>
      </c>
      <c r="AF314" t="b">
        <v>1</v>
      </c>
      <c r="AG314" s="3">
        <f>Y314*X314</f>
        <v>1435462350</v>
      </c>
      <c r="AH314" s="7" t="b">
        <f t="shared" si="28"/>
        <v>1</v>
      </c>
      <c r="AI314" s="17">
        <f t="shared" si="29"/>
        <v>1.5233588452532584E-4</v>
      </c>
      <c r="AJ314" s="2">
        <f t="shared" si="30"/>
        <v>1.3992036410394296E-2</v>
      </c>
      <c r="AK314" s="2">
        <f t="shared" si="31"/>
        <v>1.7699914590497037E-2</v>
      </c>
      <c r="AL314" s="5">
        <f t="shared" si="32"/>
        <v>3.0385884743971114E-6</v>
      </c>
      <c r="AM314" s="5">
        <f t="shared" si="33"/>
        <v>2.7909406048645452E-4</v>
      </c>
      <c r="AN314" s="5">
        <f t="shared" si="34"/>
        <v>6.0225751124150153E-4</v>
      </c>
    </row>
    <row r="315" spans="1:40">
      <c r="A315" s="9" t="s">
        <v>645</v>
      </c>
      <c r="B315" s="9" t="s">
        <v>646</v>
      </c>
      <c r="C315" s="9" t="s">
        <v>826</v>
      </c>
      <c r="D315" s="9" t="s">
        <v>900</v>
      </c>
      <c r="E315" s="11">
        <v>-0.63700000000000001</v>
      </c>
      <c r="F315" s="12">
        <v>889</v>
      </c>
      <c r="G315" s="13">
        <v>-1.9607800000000002E-2</v>
      </c>
      <c r="H315" s="14">
        <v>-7.2202166E-3</v>
      </c>
      <c r="I315" s="2">
        <v>0</v>
      </c>
      <c r="J315" s="2">
        <v>0.1956522</v>
      </c>
      <c r="K315" s="2">
        <v>0.13052420000000001</v>
      </c>
      <c r="L315" s="2">
        <v>0.22222220000000001</v>
      </c>
      <c r="M315" s="2">
        <v>0.39240510000000001</v>
      </c>
      <c r="N315" s="2">
        <v>0.51724139999999996</v>
      </c>
      <c r="O315" s="2">
        <v>0.51724139999999996</v>
      </c>
      <c r="P315" s="2">
        <v>0.51724139999999996</v>
      </c>
      <c r="Q315" s="5">
        <v>103.2</v>
      </c>
      <c r="R315" s="5">
        <v>110</v>
      </c>
      <c r="S315" s="5">
        <v>114.4</v>
      </c>
      <c r="T315" s="5">
        <v>78</v>
      </c>
      <c r="U315" s="5">
        <v>104.678</v>
      </c>
      <c r="V315" s="5">
        <v>95.007999999999996</v>
      </c>
      <c r="W315" s="3">
        <v>889</v>
      </c>
      <c r="X315" s="5">
        <v>112.2</v>
      </c>
      <c r="Y315" s="3">
        <v>3000000</v>
      </c>
      <c r="Z315" t="b">
        <v>0</v>
      </c>
      <c r="AA315" s="5">
        <v>14.959478413026529</v>
      </c>
      <c r="AB315" s="5">
        <v>4.3859000961136463</v>
      </c>
      <c r="AC315" s="5">
        <v>6.3132786616155343</v>
      </c>
      <c r="AD315" s="5">
        <v>32.013522511909031</v>
      </c>
      <c r="AE315" t="b">
        <v>0</v>
      </c>
      <c r="AF315" t="b">
        <v>1</v>
      </c>
      <c r="AG315" s="3">
        <f>Y315*X315</f>
        <v>336600000</v>
      </c>
      <c r="AH315" s="7" t="b">
        <f t="shared" si="28"/>
        <v>1</v>
      </c>
      <c r="AI315" s="17">
        <f t="shared" si="29"/>
        <v>3.5721075325468958E-5</v>
      </c>
      <c r="AJ315" s="2">
        <f t="shared" si="30"/>
        <v>3.2809773490323313E-3</v>
      </c>
      <c r="AK315" s="2">
        <f t="shared" si="31"/>
        <v>7.7262085112243487E-2</v>
      </c>
      <c r="AL315" s="5">
        <f t="shared" si="32"/>
        <v>2.3878556684411862E-6</v>
      </c>
      <c r="AM315" s="5">
        <f t="shared" si="33"/>
        <v>2.1932431455466366E-4</v>
      </c>
      <c r="AN315" s="5">
        <f t="shared" si="34"/>
        <v>1.7616015736588608E-2</v>
      </c>
    </row>
    <row r="316" spans="1:40">
      <c r="A316" s="9" t="s">
        <v>647</v>
      </c>
      <c r="B316" s="9" t="s">
        <v>648</v>
      </c>
      <c r="C316" s="9" t="s">
        <v>839</v>
      </c>
      <c r="D316" s="9" t="s">
        <v>857</v>
      </c>
      <c r="E316" s="11">
        <v>0.5</v>
      </c>
      <c r="F316" s="12">
        <v>1152</v>
      </c>
      <c r="G316" s="13">
        <v>2.6666700000000002E-2</v>
      </c>
      <c r="H316" s="14">
        <v>9.8360656000000008E-3</v>
      </c>
      <c r="I316" s="2">
        <v>-0.12250709999999999</v>
      </c>
      <c r="J316" s="2">
        <v>-0.22064780000000001</v>
      </c>
      <c r="K316" s="2">
        <v>-0.12</v>
      </c>
      <c r="L316" s="2">
        <v>-0.1945607</v>
      </c>
      <c r="M316" s="2">
        <v>0.2854758</v>
      </c>
      <c r="N316" s="2">
        <v>1.605753</v>
      </c>
      <c r="O316" s="2">
        <v>1.605753</v>
      </c>
      <c r="P316" s="2">
        <v>1.605753</v>
      </c>
      <c r="Q316" s="5">
        <v>300</v>
      </c>
      <c r="R316" s="5">
        <v>308</v>
      </c>
      <c r="S316" s="5">
        <v>408</v>
      </c>
      <c r="T316" s="5">
        <v>233</v>
      </c>
      <c r="U316" s="5">
        <v>342.39600000000002</v>
      </c>
      <c r="V316" s="5">
        <v>352.524</v>
      </c>
      <c r="W316" s="3">
        <v>1152</v>
      </c>
      <c r="X316" s="5">
        <v>300</v>
      </c>
      <c r="Y316" s="3">
        <v>6570000</v>
      </c>
      <c r="Z316" t="b">
        <v>0</v>
      </c>
      <c r="AA316" s="5">
        <v>14.804270087723401</v>
      </c>
      <c r="AB316" s="5">
        <v>6.9659861892290893</v>
      </c>
      <c r="AC316" s="5">
        <v>2.2608299501205318</v>
      </c>
      <c r="AD316" s="5">
        <v>18.163094311406752</v>
      </c>
      <c r="AE316" t="b">
        <v>0</v>
      </c>
      <c r="AF316" t="b">
        <v>1</v>
      </c>
      <c r="AG316" s="3">
        <f>Y316*X316</f>
        <v>1971000000</v>
      </c>
      <c r="AH316" s="7" t="b">
        <f t="shared" si="28"/>
        <v>1</v>
      </c>
      <c r="AI316" s="17">
        <f t="shared" si="29"/>
        <v>2.0916886353683693E-4</v>
      </c>
      <c r="AJ316" s="2">
        <f t="shared" si="30"/>
        <v>1.377490006815257E-2</v>
      </c>
      <c r="AK316" s="2">
        <f t="shared" si="31"/>
        <v>0.17223006295724461</v>
      </c>
      <c r="AL316" s="5">
        <f t="shared" si="32"/>
        <v>1.4128954841906892E-5</v>
      </c>
      <c r="AM316" s="5">
        <f t="shared" si="33"/>
        <v>9.3046803297486128E-4</v>
      </c>
      <c r="AN316" s="5">
        <f t="shared" si="34"/>
        <v>2.4724433594707561E-2</v>
      </c>
    </row>
    <row r="317" spans="1:40">
      <c r="A317" s="9" t="s">
        <v>649</v>
      </c>
      <c r="B317" s="9" t="s">
        <v>650</v>
      </c>
      <c r="C317" s="9" t="s">
        <v>823</v>
      </c>
      <c r="D317" s="9" t="s">
        <v>860</v>
      </c>
      <c r="E317" s="11">
        <v>-0.629</v>
      </c>
      <c r="F317" s="12">
        <v>77644</v>
      </c>
      <c r="G317" s="13">
        <v>3.6809999999999998E-3</v>
      </c>
      <c r="H317" s="14">
        <v>1.9950099999999998E-2</v>
      </c>
      <c r="I317" s="2">
        <v>3.6809816E-3</v>
      </c>
      <c r="J317" s="2">
        <v>2.2499999999999999E-2</v>
      </c>
      <c r="K317" s="2">
        <v>0.26040059999999998</v>
      </c>
      <c r="L317" s="2">
        <v>4.0712499999999999E-2</v>
      </c>
      <c r="M317" s="2">
        <v>0.2642968</v>
      </c>
      <c r="N317" s="2">
        <v>0.48727269999999995</v>
      </c>
      <c r="O317" s="2">
        <v>0.48727269999999995</v>
      </c>
      <c r="P317" s="2">
        <v>0.48727269999999995</v>
      </c>
      <c r="Q317" s="5">
        <v>8.1199999999999992</v>
      </c>
      <c r="R317" s="5">
        <v>8.18</v>
      </c>
      <c r="S317" s="5">
        <v>8.19</v>
      </c>
      <c r="T317" s="5">
        <v>6</v>
      </c>
      <c r="U317" s="5">
        <v>7.8028000000000004</v>
      </c>
      <c r="V317" s="5">
        <v>7.15055</v>
      </c>
      <c r="W317" s="3">
        <v>77644</v>
      </c>
      <c r="X317" s="5">
        <v>8.15</v>
      </c>
      <c r="Y317" s="3">
        <v>70000000</v>
      </c>
      <c r="Z317" t="b">
        <v>0</v>
      </c>
      <c r="AA317" s="5">
        <v>22.95175433814612</v>
      </c>
      <c r="AB317" s="5">
        <v>5.5760081682774212</v>
      </c>
      <c r="AC317" s="5">
        <v>2.9989875614922079</v>
      </c>
      <c r="AD317" s="5">
        <v>-182.774741462798</v>
      </c>
      <c r="AE317" t="b">
        <v>0</v>
      </c>
      <c r="AF317" t="b">
        <v>1</v>
      </c>
      <c r="AG317" s="3">
        <f>Y317*X317</f>
        <v>570500000</v>
      </c>
      <c r="AH317" s="7" t="b">
        <f t="shared" si="28"/>
        <v>1</v>
      </c>
      <c r="AI317" s="17">
        <f t="shared" si="29"/>
        <v>6.0543296117587759E-5</v>
      </c>
      <c r="AJ317" s="2">
        <f t="shared" si="30"/>
        <v>2.5975699555278878E-3</v>
      </c>
      <c r="AK317" s="2">
        <f t="shared" si="31"/>
        <v>2.0702232537284471E-2</v>
      </c>
      <c r="AL317" s="5">
        <f t="shared" si="32"/>
        <v>2.6378504765086298E-6</v>
      </c>
      <c r="AM317" s="5">
        <f t="shared" si="33"/>
        <v>1.131752247457046E-4</v>
      </c>
      <c r="AN317" s="5">
        <f t="shared" si="34"/>
        <v>3.712733538494788E-3</v>
      </c>
    </row>
    <row r="318" spans="1:40">
      <c r="A318" s="9" t="s">
        <v>651</v>
      </c>
      <c r="B318" s="9" t="s">
        <v>652</v>
      </c>
      <c r="C318" s="9" t="s">
        <v>826</v>
      </c>
      <c r="D318" s="9" t="s">
        <v>897</v>
      </c>
      <c r="E318" s="11">
        <v>0.25700000000000001</v>
      </c>
      <c r="F318" s="12">
        <v>5672</v>
      </c>
      <c r="G318" s="13">
        <v>-4.41176E-2</v>
      </c>
      <c r="H318" s="14">
        <v>6.5573800000000002E-2</v>
      </c>
      <c r="I318" s="2">
        <v>-1.0654500000000001E-2</v>
      </c>
      <c r="J318" s="2">
        <v>0.1206897</v>
      </c>
      <c r="K318" s="2">
        <v>0.67525769999999996</v>
      </c>
      <c r="L318" s="2">
        <v>8.3333299999999999E-2</v>
      </c>
      <c r="M318" s="2">
        <v>6.3829799999999992E-2</v>
      </c>
      <c r="N318" s="2">
        <v>-0.22434370000000001</v>
      </c>
      <c r="O318" s="2">
        <v>-0.22434370000000001</v>
      </c>
      <c r="P318" s="2">
        <v>-0.22434370000000001</v>
      </c>
      <c r="Q318" s="5">
        <v>32.5</v>
      </c>
      <c r="R318" s="5">
        <v>33</v>
      </c>
      <c r="S318" s="5">
        <v>37</v>
      </c>
      <c r="T318" s="5">
        <v>18.96</v>
      </c>
      <c r="U318" s="5">
        <v>33.387</v>
      </c>
      <c r="V318" s="5">
        <v>26.8611</v>
      </c>
      <c r="W318" s="3">
        <v>5672</v>
      </c>
      <c r="X318" s="5">
        <v>34</v>
      </c>
      <c r="Y318" s="3">
        <v>3500000</v>
      </c>
      <c r="Z318" t="b">
        <v>0</v>
      </c>
      <c r="AA318" s="5">
        <v>-21.618147308621431</v>
      </c>
      <c r="AB318" s="5">
        <v>2.8791133576154166</v>
      </c>
      <c r="AC318" s="5">
        <v>2.1930934003678924</v>
      </c>
      <c r="AD318" s="5">
        <v>-10.183924815686629</v>
      </c>
      <c r="AE318" t="b">
        <v>0</v>
      </c>
      <c r="AF318" t="b">
        <v>1</v>
      </c>
      <c r="AG318" s="3">
        <f>Y318*X318</f>
        <v>119000000</v>
      </c>
      <c r="AH318" s="7" t="b">
        <f t="shared" si="28"/>
        <v>1</v>
      </c>
      <c r="AI318" s="17">
        <f t="shared" si="29"/>
        <v>1.262866299385266E-5</v>
      </c>
      <c r="AJ318" s="2">
        <f t="shared" si="30"/>
        <v>1.1599414870316323E-3</v>
      </c>
      <c r="AK318" s="2">
        <f t="shared" si="31"/>
        <v>8.1950270740166527E-3</v>
      </c>
      <c r="AL318" s="5">
        <f t="shared" si="32"/>
        <v>-5.8416953190138934E-7</v>
      </c>
      <c r="AM318" s="5">
        <f t="shared" si="33"/>
        <v>-5.3655915582046269E-5</v>
      </c>
      <c r="AN318" s="5">
        <f t="shared" si="34"/>
        <v>2.8463718013534778E-3</v>
      </c>
    </row>
    <row r="319" spans="1:40">
      <c r="A319" s="9" t="s">
        <v>653</v>
      </c>
      <c r="B319" s="9" t="s">
        <v>654</v>
      </c>
      <c r="C319" s="9" t="s">
        <v>817</v>
      </c>
      <c r="D319" s="9" t="s">
        <v>896</v>
      </c>
      <c r="E319" s="11">
        <v>0.14399999999999999</v>
      </c>
      <c r="F319" s="12">
        <v>980</v>
      </c>
      <c r="G319" s="13">
        <v>1.5254200000000001E-2</v>
      </c>
      <c r="H319" s="14">
        <v>1.5254200000000001E-2</v>
      </c>
      <c r="I319" s="2">
        <v>1.6722408E-3</v>
      </c>
      <c r="J319" s="2">
        <v>-1.6666666999999998E-3</v>
      </c>
      <c r="K319" s="2">
        <v>5.0877199999999997E-2</v>
      </c>
      <c r="L319" s="2">
        <v>3.2758599999999999E-2</v>
      </c>
      <c r="M319" s="2">
        <v>-1.6666666999999998E-3</v>
      </c>
      <c r="N319" s="2">
        <v>-0.1268222</v>
      </c>
      <c r="O319" s="2">
        <v>-0.1268222</v>
      </c>
      <c r="P319" s="2">
        <v>-0.1268222</v>
      </c>
      <c r="Q319" s="5">
        <v>59</v>
      </c>
      <c r="R319" s="5">
        <v>59.9</v>
      </c>
      <c r="S319" s="5">
        <v>64</v>
      </c>
      <c r="T319" s="5">
        <v>51.4</v>
      </c>
      <c r="U319" s="5">
        <v>57.997999999999998</v>
      </c>
      <c r="V319" s="5">
        <v>57.170499999999997</v>
      </c>
      <c r="W319" s="3">
        <v>980</v>
      </c>
      <c r="X319" s="5">
        <v>59</v>
      </c>
      <c r="Y319" s="3">
        <v>2100000</v>
      </c>
      <c r="Z319" t="b">
        <v>0</v>
      </c>
      <c r="AA319" s="5">
        <v>18.164954852621189</v>
      </c>
      <c r="AB319" s="5">
        <v>2.6267191418594722</v>
      </c>
      <c r="AC319" s="5">
        <v>2.020856706366966</v>
      </c>
      <c r="AD319" s="5">
        <v>14.59194748151733</v>
      </c>
      <c r="AE319" t="b">
        <v>0</v>
      </c>
      <c r="AF319" t="b">
        <v>0</v>
      </c>
      <c r="AG319" s="3">
        <f>Y319*X319</f>
        <v>123900000</v>
      </c>
      <c r="AH319" s="7" t="b">
        <f t="shared" si="28"/>
        <v>0</v>
      </c>
      <c r="AI319" s="17" t="b">
        <f t="shared" si="29"/>
        <v>0</v>
      </c>
      <c r="AJ319" s="2" t="b">
        <f t="shared" si="30"/>
        <v>0</v>
      </c>
      <c r="AK319" s="2" t="b">
        <f t="shared" si="31"/>
        <v>0</v>
      </c>
      <c r="AL319" s="5">
        <f t="shared" si="32"/>
        <v>0</v>
      </c>
      <c r="AM319" s="5">
        <f t="shared" si="33"/>
        <v>0</v>
      </c>
      <c r="AN319" s="5">
        <f t="shared" si="34"/>
        <v>0</v>
      </c>
    </row>
    <row r="320" spans="1:40">
      <c r="A320" s="9" t="s">
        <v>655</v>
      </c>
      <c r="B320" s="9" t="s">
        <v>656</v>
      </c>
      <c r="C320" s="9" t="s">
        <v>819</v>
      </c>
      <c r="D320" s="9" t="s">
        <v>830</v>
      </c>
      <c r="E320" s="11">
        <v>1.3879999999999999</v>
      </c>
      <c r="F320" s="12">
        <v>209</v>
      </c>
      <c r="G320" s="13">
        <v>0</v>
      </c>
      <c r="H320" s="14">
        <v>0</v>
      </c>
      <c r="I320" s="2">
        <v>-2.3809499999999997E-2</v>
      </c>
      <c r="J320" s="2">
        <v>6.7123299999999997E-2</v>
      </c>
      <c r="K320" s="2">
        <v>-2.6249999999999999E-2</v>
      </c>
      <c r="L320" s="2">
        <v>3.8659794E-3</v>
      </c>
      <c r="M320" s="2">
        <v>0.1469376</v>
      </c>
      <c r="N320" s="2">
        <v>-7.6433121000000007E-3</v>
      </c>
      <c r="O320" s="2">
        <v>-7.6433121000000007E-3</v>
      </c>
      <c r="P320" s="2">
        <v>-7.6433121000000007E-3</v>
      </c>
      <c r="Q320" s="5">
        <v>38.950000000000003</v>
      </c>
      <c r="R320" s="5">
        <v>38.950000000000003</v>
      </c>
      <c r="S320" s="5">
        <v>41.4</v>
      </c>
      <c r="T320" s="5">
        <v>25.41667</v>
      </c>
      <c r="U320" s="5">
        <v>38.981000000000002</v>
      </c>
      <c r="V320" s="5">
        <v>35.428879999999999</v>
      </c>
      <c r="W320" s="3">
        <v>209</v>
      </c>
      <c r="X320" s="5">
        <v>38.950000000000003</v>
      </c>
      <c r="Y320" s="3">
        <v>6000000</v>
      </c>
      <c r="Z320" t="b">
        <v>0</v>
      </c>
      <c r="AA320" s="5">
        <v>50.455884134118094</v>
      </c>
      <c r="AB320" s="5">
        <v>2.7211791785755617</v>
      </c>
      <c r="AC320" s="5">
        <v>0.60855956765282637</v>
      </c>
      <c r="AD320" s="5">
        <v>9.7066857217311284</v>
      </c>
      <c r="AE320" t="b">
        <v>0</v>
      </c>
      <c r="AF320" t="b">
        <v>0</v>
      </c>
      <c r="AG320" s="3">
        <f>Y320*X320</f>
        <v>233700000.00000003</v>
      </c>
      <c r="AH320" s="7" t="b">
        <f t="shared" si="28"/>
        <v>0</v>
      </c>
      <c r="AI320" s="17" t="b">
        <f t="shared" si="29"/>
        <v>0</v>
      </c>
      <c r="AJ320" s="2" t="b">
        <f t="shared" si="30"/>
        <v>0</v>
      </c>
      <c r="AK320" s="2" t="b">
        <f t="shared" si="31"/>
        <v>0</v>
      </c>
      <c r="AL320" s="5">
        <f t="shared" si="32"/>
        <v>0</v>
      </c>
      <c r="AM320" s="5">
        <f t="shared" si="33"/>
        <v>0</v>
      </c>
      <c r="AN320" s="5">
        <f t="shared" si="34"/>
        <v>0</v>
      </c>
    </row>
    <row r="321" spans="1:40">
      <c r="A321" s="9" t="s">
        <v>657</v>
      </c>
      <c r="B321" s="9" t="s">
        <v>658</v>
      </c>
      <c r="C321" s="9" t="s">
        <v>839</v>
      </c>
      <c r="D321" s="9" t="s">
        <v>840</v>
      </c>
      <c r="E321" s="11">
        <v>0.53800000000000003</v>
      </c>
      <c r="F321" s="12">
        <v>589</v>
      </c>
      <c r="G321" s="13">
        <v>-2.2397899999999998E-2</v>
      </c>
      <c r="H321" s="14">
        <v>2.9126200000000001E-2</v>
      </c>
      <c r="I321" s="2">
        <v>-4.6272500000000001E-2</v>
      </c>
      <c r="J321" s="2">
        <v>-2.3684199999999999E-2</v>
      </c>
      <c r="K321" s="2">
        <v>-4.3814400000000003E-2</v>
      </c>
      <c r="L321" s="2">
        <v>-5.5979599999999997E-2</v>
      </c>
      <c r="M321" s="2">
        <v>-0.2405322</v>
      </c>
      <c r="N321" s="2">
        <v>-8.3950600000000014E-2</v>
      </c>
      <c r="O321" s="2">
        <v>-8.3950600000000014E-2</v>
      </c>
      <c r="P321" s="2">
        <v>-8.3950600000000014E-2</v>
      </c>
      <c r="Q321" s="5">
        <v>37.1</v>
      </c>
      <c r="R321" s="5">
        <v>37.1</v>
      </c>
      <c r="S321" s="5">
        <v>57.6</v>
      </c>
      <c r="T321" s="5">
        <v>36</v>
      </c>
      <c r="U321" s="5">
        <v>37.984000000000002</v>
      </c>
      <c r="V321" s="5">
        <v>40.8705</v>
      </c>
      <c r="W321" s="3">
        <v>589</v>
      </c>
      <c r="X321" s="5">
        <v>37.950000000000003</v>
      </c>
      <c r="Y321" s="3">
        <v>8000000</v>
      </c>
      <c r="Z321" t="b">
        <v>0</v>
      </c>
      <c r="AA321" s="5">
        <v>44.705469209169664</v>
      </c>
      <c r="AB321" s="5">
        <v>2.8997607057378159</v>
      </c>
      <c r="AC321" s="5">
        <v>10.310912217659745</v>
      </c>
      <c r="AD321" s="5">
        <v>51.429365543919253</v>
      </c>
      <c r="AE321" t="b">
        <v>0</v>
      </c>
      <c r="AF321" t="b">
        <v>1</v>
      </c>
      <c r="AG321" s="3">
        <f>Y321*X321</f>
        <v>303600000</v>
      </c>
      <c r="AH321" s="7" t="b">
        <f t="shared" si="28"/>
        <v>1</v>
      </c>
      <c r="AI321" s="17">
        <f t="shared" si="29"/>
        <v>3.2219009117089642E-5</v>
      </c>
      <c r="AJ321" s="2">
        <f t="shared" si="30"/>
        <v>2.1217958704673368E-3</v>
      </c>
      <c r="AK321" s="2">
        <f t="shared" si="31"/>
        <v>3.7451313381329098E-3</v>
      </c>
      <c r="AL321" s="5">
        <f t="shared" si="32"/>
        <v>7.2069502204175754E-7</v>
      </c>
      <c r="AM321" s="5">
        <f t="shared" si="33"/>
        <v>4.7461662029310033E-5</v>
      </c>
      <c r="AN321" s="5">
        <f t="shared" si="34"/>
        <v>1.2915311703901435E-3</v>
      </c>
    </row>
    <row r="322" spans="1:40">
      <c r="A322" s="9" t="s">
        <v>659</v>
      </c>
      <c r="B322" s="9" t="s">
        <v>660</v>
      </c>
      <c r="C322" s="9" t="s">
        <v>819</v>
      </c>
      <c r="D322" s="9" t="s">
        <v>848</v>
      </c>
      <c r="E322" s="11">
        <v>0.55800000000000005</v>
      </c>
      <c r="F322" s="12">
        <v>464</v>
      </c>
      <c r="G322" s="13">
        <v>3.1157299999999999E-2</v>
      </c>
      <c r="H322" s="14">
        <v>6.9230799999999995E-2</v>
      </c>
      <c r="I322" s="2">
        <v>-7.9470200000000005E-2</v>
      </c>
      <c r="J322" s="2">
        <v>2.20588E-2</v>
      </c>
      <c r="K322" s="2">
        <v>2.20588E-2</v>
      </c>
      <c r="L322" s="2">
        <v>-1.6973100000000001E-2</v>
      </c>
      <c r="M322" s="2">
        <v>-2.1126800000000001E-2</v>
      </c>
      <c r="N322" s="2">
        <v>-9.3872200000000003E-2</v>
      </c>
      <c r="O322" s="2">
        <v>-9.3872200000000003E-2</v>
      </c>
      <c r="P322" s="2">
        <v>-9.3872200000000003E-2</v>
      </c>
      <c r="Q322" s="5">
        <v>69.5</v>
      </c>
      <c r="R322" s="5">
        <v>69.5</v>
      </c>
      <c r="S322" s="5">
        <v>83</v>
      </c>
      <c r="T322" s="5">
        <v>59.9</v>
      </c>
      <c r="U322" s="5">
        <v>69.034000000000006</v>
      </c>
      <c r="V322" s="5">
        <v>67.231999999999999</v>
      </c>
      <c r="W322" s="3">
        <v>468</v>
      </c>
      <c r="X322" s="5">
        <v>67.400000000000006</v>
      </c>
      <c r="Y322" s="3">
        <v>1327000</v>
      </c>
      <c r="Z322" t="b">
        <v>0</v>
      </c>
      <c r="AA322" s="5">
        <v>-411.6611243778874</v>
      </c>
      <c r="AB322" s="5">
        <v>2.6939288317202688</v>
      </c>
      <c r="AC322" s="5">
        <v>2.6374913534015638</v>
      </c>
      <c r="AD322" s="5">
        <v>-18.607895793443102</v>
      </c>
      <c r="AE322" t="b">
        <v>0</v>
      </c>
      <c r="AF322" t="b">
        <v>1</v>
      </c>
      <c r="AG322" s="3">
        <f>Y322*X322</f>
        <v>89439800.000000015</v>
      </c>
      <c r="AH322" s="7" t="b">
        <f t="shared" si="28"/>
        <v>1</v>
      </c>
      <c r="AI322" s="17">
        <f t="shared" si="29"/>
        <v>9.4916394322485997E-6</v>
      </c>
      <c r="AJ322" s="2">
        <f t="shared" si="30"/>
        <v>1.6232441225557374E-4</v>
      </c>
      <c r="AK322" s="2">
        <f t="shared" si="31"/>
        <v>1.7283214503815221E-3</v>
      </c>
      <c r="AL322" s="5">
        <f t="shared" si="32"/>
        <v>-2.3056924421980828E-8</v>
      </c>
      <c r="AM322" s="5">
        <f t="shared" si="33"/>
        <v>-3.9431562186223549E-7</v>
      </c>
      <c r="AN322" s="5">
        <f t="shared" si="34"/>
        <v>6.4156165895364937E-4</v>
      </c>
    </row>
    <row r="323" spans="1:40">
      <c r="A323" s="9" t="s">
        <v>661</v>
      </c>
      <c r="B323" s="9" t="s">
        <v>662</v>
      </c>
      <c r="C323" s="9" t="s">
        <v>819</v>
      </c>
      <c r="D323" s="9" t="s">
        <v>822</v>
      </c>
      <c r="E323" s="11">
        <v>0.121</v>
      </c>
      <c r="F323" s="12">
        <v>9087</v>
      </c>
      <c r="G323" s="13">
        <v>2.4390200000000001E-2</v>
      </c>
      <c r="H323" s="14">
        <v>0</v>
      </c>
      <c r="I323" s="2">
        <v>-5.9701500000000005E-2</v>
      </c>
      <c r="J323" s="2">
        <v>-3.2258099999999998E-2</v>
      </c>
      <c r="K323" s="2">
        <v>3.4482800000000001E-2</v>
      </c>
      <c r="L323" s="2">
        <v>-3.07692E-2</v>
      </c>
      <c r="M323" s="2">
        <v>-3.2258099999999998E-2</v>
      </c>
      <c r="N323" s="2">
        <v>-0.27917619999999999</v>
      </c>
      <c r="O323" s="2">
        <v>-0.27917619999999999</v>
      </c>
      <c r="P323" s="2">
        <v>-0.27917619999999999</v>
      </c>
      <c r="Q323" s="5">
        <v>12.6</v>
      </c>
      <c r="R323" s="5">
        <v>12.6</v>
      </c>
      <c r="S323" s="5">
        <v>14.2</v>
      </c>
      <c r="T323" s="5">
        <v>10</v>
      </c>
      <c r="U323" s="5">
        <v>13.070399999999999</v>
      </c>
      <c r="V323" s="5">
        <v>12.250500000000001</v>
      </c>
      <c r="W323" s="3">
        <v>9087</v>
      </c>
      <c r="X323" s="5">
        <v>12.3</v>
      </c>
      <c r="Y323" s="3">
        <v>22000000</v>
      </c>
      <c r="Z323" t="b">
        <v>0</v>
      </c>
      <c r="AA323" s="5">
        <v>17.135197730589258</v>
      </c>
      <c r="AB323" s="5">
        <v>0.97574177021513797</v>
      </c>
      <c r="AC323" s="5">
        <v>1.3346269778261839</v>
      </c>
      <c r="AD323" s="5">
        <v>-17.93802180505033</v>
      </c>
      <c r="AE323" t="b">
        <v>0</v>
      </c>
      <c r="AF323" t="b">
        <v>1</v>
      </c>
      <c r="AG323" s="3">
        <f>Y323*X323</f>
        <v>270600000</v>
      </c>
      <c r="AH323" s="7" t="b">
        <f t="shared" ref="AH323:AH383" si="35">AND(AF323=TRUE,AE323=FALSE,Z323=FALSE)</f>
        <v>1</v>
      </c>
      <c r="AI323" s="17">
        <f t="shared" ref="AI323:AI383" si="36">IF(AH323=TRUE,AG323/SUMIFS($AG$2:$AG$383,$AH$2:$AH$383,TRUE))</f>
        <v>2.8716942908710337E-5</v>
      </c>
      <c r="AJ323" s="2">
        <f t="shared" ref="AJ323:AJ383" si="37">IF(AH323=TRUE,AG323/SUMIFS($AG$2:$AG$383,$AH$2:$AH$383,TRUE,$C$2:$C$383,C323))</f>
        <v>4.9111230074707507E-4</v>
      </c>
      <c r="AK323" s="2">
        <f t="shared" ref="AK323:AK383" si="38">IF(AH323=TRUE,AG323/SUMIFS($AG$2:$AG$383,$AH$2:$AH$383,TRUE,$D$2:$D$383,D323))</f>
        <v>1.6012629056996019E-3</v>
      </c>
      <c r="AL323" s="5">
        <f t="shared" ref="AL323:AL383" si="39">IFERROR(AI323/AA323,0)</f>
        <v>1.6759037952299601E-6</v>
      </c>
      <c r="AM323" s="5">
        <f t="shared" ref="AM323:AM384" si="40">IFERROR(AJ323/AA323,0)</f>
        <v>2.8661023261514841E-5</v>
      </c>
      <c r="AN323" s="5">
        <f t="shared" ref="AN323:AN384" si="41">IFERROR(AK323/AB323,0)</f>
        <v>1.6410724174968393E-3</v>
      </c>
    </row>
    <row r="324" spans="1:40">
      <c r="A324" s="9" t="s">
        <v>663</v>
      </c>
      <c r="B324" s="9" t="s">
        <v>664</v>
      </c>
      <c r="C324" s="9" t="s">
        <v>817</v>
      </c>
      <c r="D324" s="9" t="s">
        <v>896</v>
      </c>
      <c r="E324" s="11">
        <v>1.8140000000000001</v>
      </c>
      <c r="F324" s="12">
        <v>8283</v>
      </c>
      <c r="G324" s="13">
        <v>-1.0162999999999999E-3</v>
      </c>
      <c r="H324" s="14">
        <v>-3.0571999999999998E-2</v>
      </c>
      <c r="I324" s="2">
        <v>-4.5631100000000001E-2</v>
      </c>
      <c r="J324" s="2">
        <v>1.54959E-2</v>
      </c>
      <c r="K324" s="2">
        <v>-8.1308399999999989E-2</v>
      </c>
      <c r="L324" s="2">
        <v>7.1721310999999996E-3</v>
      </c>
      <c r="M324" s="2">
        <v>-0.35328949999999998</v>
      </c>
      <c r="N324" s="2">
        <v>-0.36987179999999997</v>
      </c>
      <c r="O324" s="2">
        <v>-0.36987179999999997</v>
      </c>
      <c r="P324" s="2">
        <v>-0.36987179999999997</v>
      </c>
      <c r="Q324" s="5">
        <v>49.15</v>
      </c>
      <c r="R324" s="5">
        <v>49.15</v>
      </c>
      <c r="S324" s="5">
        <v>76</v>
      </c>
      <c r="T324" s="5">
        <v>43.7</v>
      </c>
      <c r="U324" s="5">
        <v>50.77</v>
      </c>
      <c r="V324" s="5">
        <v>52.63</v>
      </c>
      <c r="W324" s="3">
        <v>8391</v>
      </c>
      <c r="X324" s="5">
        <v>49.2</v>
      </c>
      <c r="Y324" s="3">
        <v>3200000</v>
      </c>
      <c r="Z324" t="b">
        <v>0</v>
      </c>
      <c r="AA324" s="5">
        <v>18.411905272807708</v>
      </c>
      <c r="AB324" s="5">
        <v>2.3552096742333819</v>
      </c>
      <c r="AC324" s="5">
        <v>0.90944501904110042</v>
      </c>
      <c r="AD324" s="5">
        <v>8.1553126614547597</v>
      </c>
      <c r="AE324" t="b">
        <v>0</v>
      </c>
      <c r="AF324" t="b">
        <v>1</v>
      </c>
      <c r="AG324" s="3">
        <f>Y324*X324</f>
        <v>157440000</v>
      </c>
      <c r="AH324" s="7" t="b">
        <f t="shared" si="35"/>
        <v>1</v>
      </c>
      <c r="AI324" s="17">
        <f t="shared" si="36"/>
        <v>1.6708039510522377E-5</v>
      </c>
      <c r="AJ324" s="2">
        <f t="shared" si="37"/>
        <v>1.4544405684581046E-3</v>
      </c>
      <c r="AK324" s="2">
        <f t="shared" si="38"/>
        <v>7.1310044781689019E-3</v>
      </c>
      <c r="AL324" s="5">
        <f t="shared" si="39"/>
        <v>9.0745847661937805E-7</v>
      </c>
      <c r="AM324" s="5">
        <f t="shared" si="40"/>
        <v>7.8994571550731801E-5</v>
      </c>
      <c r="AN324" s="5">
        <f t="shared" si="41"/>
        <v>3.0277578069519587E-3</v>
      </c>
    </row>
    <row r="325" spans="1:40">
      <c r="A325" s="9" t="s">
        <v>665</v>
      </c>
      <c r="B325" s="9" t="s">
        <v>666</v>
      </c>
      <c r="C325" s="9" t="s">
        <v>823</v>
      </c>
      <c r="D325" s="9" t="s">
        <v>824</v>
      </c>
      <c r="E325" s="11">
        <v>0.187</v>
      </c>
      <c r="F325" s="12">
        <v>20418</v>
      </c>
      <c r="G325" s="13">
        <v>-5.9561099999999999E-2</v>
      </c>
      <c r="H325" s="14">
        <v>-3.8461500000000003E-2</v>
      </c>
      <c r="I325" s="2">
        <v>-3.8461500000000003E-2</v>
      </c>
      <c r="J325" s="2">
        <v>-9.6385499999999999E-2</v>
      </c>
      <c r="K325" s="2">
        <v>-0.14285709999999999</v>
      </c>
      <c r="L325" s="2">
        <v>-0.1150442</v>
      </c>
      <c r="M325" s="2">
        <v>-0.24812029999999999</v>
      </c>
      <c r="N325" s="2">
        <v>-4.4585999999999994E-2</v>
      </c>
      <c r="O325" s="2">
        <v>-4.4585999999999994E-2</v>
      </c>
      <c r="P325" s="2">
        <v>-4.4585999999999994E-2</v>
      </c>
      <c r="Q325" s="5">
        <v>2.93</v>
      </c>
      <c r="R325" s="5">
        <v>3.01</v>
      </c>
      <c r="S325" s="5">
        <v>5</v>
      </c>
      <c r="T325" s="5">
        <v>2.93</v>
      </c>
      <c r="U325" s="5">
        <v>3.1760000000000002</v>
      </c>
      <c r="V325" s="5">
        <v>3.5566</v>
      </c>
      <c r="W325" s="3">
        <v>20418</v>
      </c>
      <c r="X325" s="5">
        <v>3.19</v>
      </c>
      <c r="Y325" s="3">
        <v>119969100</v>
      </c>
      <c r="Z325" t="b">
        <v>0</v>
      </c>
      <c r="AA325" s="5">
        <v>-14.251916791146645</v>
      </c>
      <c r="AB325" s="5">
        <v>11.102802567818014</v>
      </c>
      <c r="AC325" s="5">
        <v>2.147845212476724</v>
      </c>
      <c r="AD325" s="5">
        <v>419.84622671003081</v>
      </c>
      <c r="AE325" t="b">
        <v>0</v>
      </c>
      <c r="AF325" t="b">
        <v>1</v>
      </c>
      <c r="AG325" s="3">
        <f>Y325*X325</f>
        <v>382701429</v>
      </c>
      <c r="AH325" s="7" t="b">
        <f t="shared" si="35"/>
        <v>1</v>
      </c>
      <c r="AI325" s="17">
        <f t="shared" si="36"/>
        <v>4.0613507345435559E-5</v>
      </c>
      <c r="AJ325" s="2">
        <f t="shared" si="37"/>
        <v>1.7424955896721982E-3</v>
      </c>
      <c r="AK325" s="2">
        <f t="shared" si="38"/>
        <v>6.5937995827502587E-3</v>
      </c>
      <c r="AL325" s="5">
        <f t="shared" si="39"/>
        <v>-2.8496873747301735E-6</v>
      </c>
      <c r="AM325" s="5">
        <f t="shared" si="40"/>
        <v>-1.2226394633139061E-4</v>
      </c>
      <c r="AN325" s="5">
        <f t="shared" si="41"/>
        <v>5.9388605196517604E-4</v>
      </c>
    </row>
    <row r="326" spans="1:40">
      <c r="A326" s="9" t="s">
        <v>667</v>
      </c>
      <c r="B326" s="9" t="s">
        <v>668</v>
      </c>
      <c r="C326" s="9" t="s">
        <v>819</v>
      </c>
      <c r="D326" s="9" t="s">
        <v>838</v>
      </c>
      <c r="E326" s="11">
        <v>-0.14399999999999999</v>
      </c>
      <c r="F326" s="12">
        <v>20590</v>
      </c>
      <c r="G326" s="13">
        <v>1.7316000000000002E-2</v>
      </c>
      <c r="H326" s="14">
        <v>1.5850099999999999E-2</v>
      </c>
      <c r="I326" s="2">
        <v>6.3348399999999999E-2</v>
      </c>
      <c r="J326" s="2">
        <v>0.15384619999999999</v>
      </c>
      <c r="K326" s="2">
        <v>0.35838149999999996</v>
      </c>
      <c r="L326" s="2">
        <v>0.17499999999999999</v>
      </c>
      <c r="M326" s="2">
        <v>0.28181819999999996</v>
      </c>
      <c r="N326" s="2">
        <v>8.9644499999999988E-2</v>
      </c>
      <c r="O326" s="2">
        <v>8.9644499999999988E-2</v>
      </c>
      <c r="P326" s="2">
        <v>8.9644499999999988E-2</v>
      </c>
      <c r="Q326" s="5">
        <v>7.05</v>
      </c>
      <c r="R326" s="5">
        <v>7.46</v>
      </c>
      <c r="S326" s="5">
        <v>8.6300000000000008</v>
      </c>
      <c r="T326" s="5">
        <v>4.8</v>
      </c>
      <c r="U326" s="5">
        <v>6.6791999999999998</v>
      </c>
      <c r="V326" s="5">
        <v>5.6685800000000004</v>
      </c>
      <c r="W326" s="3">
        <v>20356</v>
      </c>
      <c r="X326" s="5">
        <v>6.93</v>
      </c>
      <c r="Y326" s="3">
        <v>38000000</v>
      </c>
      <c r="Z326" t="b">
        <v>0</v>
      </c>
      <c r="AA326" s="5">
        <v>1.287025491745456</v>
      </c>
      <c r="AB326" s="5">
        <v>0.27593678737914284</v>
      </c>
      <c r="AC326" s="5">
        <v>0.90400654485891041</v>
      </c>
      <c r="AD326" s="5">
        <v>17.70555093805714</v>
      </c>
      <c r="AE326" t="b">
        <v>0</v>
      </c>
      <c r="AF326" t="b">
        <v>1</v>
      </c>
      <c r="AG326" s="3">
        <f>Y326*X326</f>
        <v>263340000</v>
      </c>
      <c r="AH326" s="7" t="b">
        <f t="shared" si="35"/>
        <v>1</v>
      </c>
      <c r="AI326" s="17">
        <f t="shared" si="36"/>
        <v>2.7946488342866887E-5</v>
      </c>
      <c r="AJ326" s="2">
        <f t="shared" si="37"/>
        <v>4.7793611706849502E-4</v>
      </c>
      <c r="AK326" s="2">
        <f t="shared" si="38"/>
        <v>4.9352846846804606E-3</v>
      </c>
      <c r="AL326" s="5">
        <f t="shared" si="39"/>
        <v>2.1714013065091688E-5</v>
      </c>
      <c r="AM326" s="5">
        <f t="shared" si="40"/>
        <v>3.7134937896243298E-4</v>
      </c>
      <c r="AN326" s="5">
        <f t="shared" si="41"/>
        <v>1.7885562601333317E-2</v>
      </c>
    </row>
    <row r="327" spans="1:40">
      <c r="A327" s="9" t="s">
        <v>669</v>
      </c>
      <c r="B327" s="9" t="s">
        <v>670</v>
      </c>
      <c r="C327" s="9" t="s">
        <v>823</v>
      </c>
      <c r="D327" s="9" t="s">
        <v>912</v>
      </c>
      <c r="E327" s="11">
        <v>0.38300000000000001</v>
      </c>
      <c r="F327" s="12">
        <v>2964</v>
      </c>
      <c r="G327" s="13">
        <v>1.08696E-2</v>
      </c>
      <c r="H327" s="14">
        <v>-2.1052600000000001E-2</v>
      </c>
      <c r="I327" s="2">
        <v>-5.1987800000000001E-2</v>
      </c>
      <c r="J327" s="2">
        <v>-1.06383E-2</v>
      </c>
      <c r="K327" s="2">
        <v>-8.9128299999999994E-2</v>
      </c>
      <c r="L327" s="2">
        <v>2.1978000000000001E-2</v>
      </c>
      <c r="M327" s="2">
        <v>-4.1237099999999999E-2</v>
      </c>
      <c r="N327" s="2">
        <v>0.43297380000000002</v>
      </c>
      <c r="O327" s="2">
        <v>0.43297380000000002</v>
      </c>
      <c r="P327" s="2">
        <v>0.43297380000000002</v>
      </c>
      <c r="Q327" s="5">
        <v>186</v>
      </c>
      <c r="R327" s="5">
        <v>186.2</v>
      </c>
      <c r="S327" s="5">
        <v>233</v>
      </c>
      <c r="T327" s="5">
        <v>175.2</v>
      </c>
      <c r="U327" s="5">
        <v>194.136</v>
      </c>
      <c r="V327" s="5">
        <v>198.45699999999999</v>
      </c>
      <c r="W327" s="3">
        <v>2964</v>
      </c>
      <c r="X327" s="5">
        <v>184</v>
      </c>
      <c r="Y327" s="3">
        <v>3294000</v>
      </c>
      <c r="Z327" t="b">
        <v>0</v>
      </c>
      <c r="AA327" s="5">
        <v>12.96192694706682</v>
      </c>
      <c r="AB327" s="5">
        <v>5.2048723362773446</v>
      </c>
      <c r="AC327" s="5">
        <v>2.4876169814975619</v>
      </c>
      <c r="AD327" s="5">
        <v>203.17312513430269</v>
      </c>
      <c r="AE327" t="b">
        <v>0</v>
      </c>
      <c r="AF327" t="b">
        <v>1</v>
      </c>
      <c r="AG327" s="3">
        <f>Y327*X327</f>
        <v>606096000</v>
      </c>
      <c r="AH327" s="7" t="b">
        <f t="shared" si="35"/>
        <v>1</v>
      </c>
      <c r="AI327" s="17">
        <f t="shared" si="36"/>
        <v>6.4320858201026242E-5</v>
      </c>
      <c r="AJ327" s="2">
        <f t="shared" si="37"/>
        <v>2.7596437506847162E-3</v>
      </c>
      <c r="AK327" s="2">
        <f t="shared" si="38"/>
        <v>0.35562080104979532</v>
      </c>
      <c r="AL327" s="5">
        <f t="shared" si="39"/>
        <v>4.9622913679189914E-6</v>
      </c>
      <c r="AM327" s="5">
        <f t="shared" si="40"/>
        <v>2.1290381915855508E-4</v>
      </c>
      <c r="AN327" s="5">
        <f t="shared" si="41"/>
        <v>6.8324596277061472E-2</v>
      </c>
    </row>
    <row r="328" spans="1:40">
      <c r="A328" s="9" t="s">
        <v>671</v>
      </c>
      <c r="B328" s="9" t="s">
        <v>672</v>
      </c>
      <c r="C328" s="9" t="s">
        <v>823</v>
      </c>
      <c r="D328" s="9" t="s">
        <v>887</v>
      </c>
      <c r="E328" s="11">
        <v>0.71099999999999997</v>
      </c>
      <c r="F328" s="12">
        <v>703</v>
      </c>
      <c r="G328" s="13">
        <v>-4.5523999999999998E-3</v>
      </c>
      <c r="H328" s="14">
        <v>-2.0895500000000001E-2</v>
      </c>
      <c r="I328" s="2">
        <v>-2.2354700000000002E-2</v>
      </c>
      <c r="J328" s="2">
        <v>9.2307692000000007E-3</v>
      </c>
      <c r="K328" s="2">
        <v>-8.2517499999999994E-2</v>
      </c>
      <c r="L328" s="2">
        <v>-2.0895500000000001E-2</v>
      </c>
      <c r="M328" s="2">
        <v>-0.24161850000000001</v>
      </c>
      <c r="N328" s="2">
        <v>-8.2517499999999994E-2</v>
      </c>
      <c r="O328" s="2">
        <v>-8.2517499999999994E-2</v>
      </c>
      <c r="P328" s="2">
        <v>-8.2517499999999994E-2</v>
      </c>
      <c r="Q328" s="5">
        <v>65.599999999999994</v>
      </c>
      <c r="R328" s="5">
        <v>65.599999999999994</v>
      </c>
      <c r="S328" s="5">
        <v>96.1</v>
      </c>
      <c r="T328" s="5">
        <v>61.2</v>
      </c>
      <c r="U328" s="5">
        <v>66.593999999999994</v>
      </c>
      <c r="V328" s="5">
        <v>69.285499999999999</v>
      </c>
      <c r="W328" s="3">
        <v>703</v>
      </c>
      <c r="X328" s="5">
        <v>65.900000000000006</v>
      </c>
      <c r="Y328" s="3">
        <v>2000000</v>
      </c>
      <c r="Z328" t="b">
        <v>0</v>
      </c>
      <c r="AA328" s="5">
        <v>13.248545335976846</v>
      </c>
      <c r="AB328" s="5">
        <v>1.8678602701533171E-2</v>
      </c>
      <c r="AC328" s="5">
        <v>1.1173516068921312</v>
      </c>
      <c r="AD328" s="5">
        <v>15.509937058263811</v>
      </c>
      <c r="AE328" t="b">
        <v>0</v>
      </c>
      <c r="AF328" t="b">
        <v>1</v>
      </c>
      <c r="AG328" s="3">
        <f>Y328*X328</f>
        <v>131800000.00000001</v>
      </c>
      <c r="AH328" s="7" t="b">
        <f t="shared" si="35"/>
        <v>1</v>
      </c>
      <c r="AI328" s="17">
        <f t="shared" si="36"/>
        <v>1.3987040189830092E-5</v>
      </c>
      <c r="AJ328" s="2">
        <f t="shared" si="37"/>
        <v>6.0010468034807298E-4</v>
      </c>
      <c r="AK328" s="2">
        <f t="shared" si="38"/>
        <v>8.0268943592491995E-3</v>
      </c>
      <c r="AL328" s="5">
        <f t="shared" si="39"/>
        <v>1.0557415803112994E-6</v>
      </c>
      <c r="AM328" s="5">
        <f t="shared" si="40"/>
        <v>4.5295892124735359E-5</v>
      </c>
      <c r="AN328" s="5">
        <f t="shared" si="41"/>
        <v>0.4297374106356649</v>
      </c>
    </row>
    <row r="329" spans="1:40">
      <c r="A329" s="9" t="s">
        <v>673</v>
      </c>
      <c r="B329" s="9" t="s">
        <v>674</v>
      </c>
      <c r="C329" s="9" t="s">
        <v>841</v>
      </c>
      <c r="D329" s="9" t="s">
        <v>870</v>
      </c>
      <c r="E329" s="11">
        <v>0.70499999999999996</v>
      </c>
      <c r="F329" s="12">
        <v>5333</v>
      </c>
      <c r="G329" s="13">
        <v>-2.1818199999999999E-2</v>
      </c>
      <c r="H329" s="14">
        <v>-2.1818199999999999E-2</v>
      </c>
      <c r="I329" s="2">
        <v>-0.14873419999999998</v>
      </c>
      <c r="J329" s="2">
        <v>-3.7037036999999998E-3</v>
      </c>
      <c r="K329" s="2">
        <v>0.27790970000000004</v>
      </c>
      <c r="L329" s="2">
        <v>-8.8135600000000008E-2</v>
      </c>
      <c r="M329" s="2">
        <v>1.50943E-2</v>
      </c>
      <c r="N329" s="2">
        <v>0.478022</v>
      </c>
      <c r="O329" s="2">
        <v>0.478022</v>
      </c>
      <c r="P329" s="2">
        <v>0.478022</v>
      </c>
      <c r="Q329" s="5">
        <v>53.8</v>
      </c>
      <c r="R329" s="5">
        <v>53.8</v>
      </c>
      <c r="S329" s="5">
        <v>70</v>
      </c>
      <c r="T329" s="5">
        <v>41.1</v>
      </c>
      <c r="U329" s="5">
        <v>59.225999999999999</v>
      </c>
      <c r="V329" s="5">
        <v>50.933500000000002</v>
      </c>
      <c r="W329" s="3">
        <v>5271</v>
      </c>
      <c r="X329" s="5">
        <v>55</v>
      </c>
      <c r="Y329" s="3">
        <v>1520000</v>
      </c>
      <c r="Z329" t="b">
        <v>0</v>
      </c>
      <c r="AA329" s="5">
        <v>911.04753163428984</v>
      </c>
      <c r="AB329" s="5">
        <v>3.6547087312959721</v>
      </c>
      <c r="AC329" s="5">
        <v>1.3190780338794781</v>
      </c>
      <c r="AD329" s="5">
        <v>-931.15620231832565</v>
      </c>
      <c r="AE329" t="b">
        <v>0</v>
      </c>
      <c r="AF329" t="b">
        <v>1</v>
      </c>
      <c r="AG329" s="3">
        <f>Y329*X329</f>
        <v>83600000</v>
      </c>
      <c r="AH329" s="7" t="b">
        <f t="shared" si="35"/>
        <v>1</v>
      </c>
      <c r="AI329" s="17">
        <f t="shared" si="36"/>
        <v>8.8719010612275834E-6</v>
      </c>
      <c r="AJ329" s="2">
        <f t="shared" si="37"/>
        <v>3.9902195738525874E-4</v>
      </c>
      <c r="AK329" s="2">
        <f t="shared" si="38"/>
        <v>3.4309611410818608E-3</v>
      </c>
      <c r="AL329" s="5">
        <f t="shared" si="39"/>
        <v>9.7381319340305478E-9</v>
      </c>
      <c r="AM329" s="5">
        <f t="shared" si="40"/>
        <v>4.3798149221640503E-7</v>
      </c>
      <c r="AN329" s="5">
        <f t="shared" si="41"/>
        <v>9.3877827026320377E-4</v>
      </c>
    </row>
    <row r="330" spans="1:40">
      <c r="A330" s="9" t="s">
        <v>675</v>
      </c>
      <c r="B330" s="9" t="s">
        <v>676</v>
      </c>
      <c r="C330" s="9" t="s">
        <v>841</v>
      </c>
      <c r="D330" s="9" t="s">
        <v>913</v>
      </c>
      <c r="E330" s="11">
        <v>0.248</v>
      </c>
      <c r="F330" s="12">
        <v>12636</v>
      </c>
      <c r="G330" s="13">
        <v>-2.1739099999999997E-2</v>
      </c>
      <c r="H330" s="14">
        <v>-4.2553199999999999E-2</v>
      </c>
      <c r="I330" s="2">
        <v>0</v>
      </c>
      <c r="J330" s="2">
        <v>8.196719999999999E-2</v>
      </c>
      <c r="K330" s="2">
        <v>0.14450869999999999</v>
      </c>
      <c r="L330" s="2">
        <v>0.1086226</v>
      </c>
      <c r="M330" s="2">
        <v>0.34328360000000002</v>
      </c>
      <c r="N330" s="2">
        <v>0.43478260000000002</v>
      </c>
      <c r="O330" s="2">
        <v>0.43478260000000002</v>
      </c>
      <c r="P330" s="2">
        <v>0.43478260000000002</v>
      </c>
      <c r="Q330" s="5">
        <v>99</v>
      </c>
      <c r="R330" s="5">
        <v>103.2</v>
      </c>
      <c r="S330" s="5">
        <v>108.8</v>
      </c>
      <c r="T330" s="5">
        <v>72</v>
      </c>
      <c r="U330" s="5">
        <v>97.052000000000007</v>
      </c>
      <c r="V330" s="5">
        <v>90.138499999999993</v>
      </c>
      <c r="W330" s="3">
        <v>12636</v>
      </c>
      <c r="X330" s="5">
        <v>101.2</v>
      </c>
      <c r="Y330" s="3">
        <v>3500000</v>
      </c>
      <c r="Z330" t="b">
        <v>0</v>
      </c>
      <c r="AA330" s="5">
        <v>13.946549496867661</v>
      </c>
      <c r="AB330" s="5">
        <v>3.5647968808058161</v>
      </c>
      <c r="AC330" s="5">
        <v>1.3853594485810408</v>
      </c>
      <c r="AD330" s="5">
        <v>-37.404606110066695</v>
      </c>
      <c r="AE330" t="b">
        <v>0</v>
      </c>
      <c r="AF330" t="b">
        <v>1</v>
      </c>
      <c r="AG330" s="3">
        <f>Y330*X330</f>
        <v>354200000</v>
      </c>
      <c r="AH330" s="7" t="b">
        <f t="shared" si="35"/>
        <v>1</v>
      </c>
      <c r="AI330" s="17">
        <f t="shared" si="36"/>
        <v>3.7588843969937922E-5</v>
      </c>
      <c r="AJ330" s="2">
        <f t="shared" si="37"/>
        <v>1.6905930299743858E-3</v>
      </c>
      <c r="AK330" s="2">
        <f t="shared" si="38"/>
        <v>1</v>
      </c>
      <c r="AL330" s="5">
        <f t="shared" si="39"/>
        <v>2.695207440261853E-6</v>
      </c>
      <c r="AM330" s="5">
        <f t="shared" si="40"/>
        <v>1.2121944788953613E-4</v>
      </c>
      <c r="AN330" s="5">
        <f t="shared" si="41"/>
        <v>0.28052089177489176</v>
      </c>
    </row>
    <row r="331" spans="1:40">
      <c r="A331" s="9" t="s">
        <v>677</v>
      </c>
      <c r="B331" s="9" t="s">
        <v>678</v>
      </c>
      <c r="C331" s="9" t="s">
        <v>819</v>
      </c>
      <c r="D331" s="9" t="s">
        <v>848</v>
      </c>
      <c r="E331" s="11">
        <v>0.249</v>
      </c>
      <c r="F331" s="12">
        <v>26</v>
      </c>
      <c r="G331" s="13">
        <v>6.4935000000000001E-3</v>
      </c>
      <c r="H331" s="14">
        <v>6.4935065000000002E-3</v>
      </c>
      <c r="I331" s="2">
        <v>-3.125E-2</v>
      </c>
      <c r="J331" s="2">
        <v>5.1880674000000003E-3</v>
      </c>
      <c r="K331" s="2">
        <v>-7.1856299999999998E-2</v>
      </c>
      <c r="L331" s="2">
        <v>-7.7381000000000005E-2</v>
      </c>
      <c r="M331" s="2">
        <v>-4.7911500000000003E-2</v>
      </c>
      <c r="N331" s="2">
        <v>6.4560400000000004E-2</v>
      </c>
      <c r="O331" s="2">
        <v>6.4560400000000004E-2</v>
      </c>
      <c r="P331" s="2">
        <v>6.4560400000000004E-2</v>
      </c>
      <c r="Q331" s="5">
        <v>77.5</v>
      </c>
      <c r="R331" s="5">
        <v>77.5</v>
      </c>
      <c r="S331" s="5">
        <v>95</v>
      </c>
      <c r="T331" s="5">
        <v>73</v>
      </c>
      <c r="U331" s="5">
        <v>79.650000000000006</v>
      </c>
      <c r="V331" s="5">
        <v>81.165000000000006</v>
      </c>
      <c r="W331" s="3">
        <v>26</v>
      </c>
      <c r="X331" s="5">
        <v>77</v>
      </c>
      <c r="Y331" s="3">
        <v>6000000</v>
      </c>
      <c r="Z331" t="b">
        <v>0</v>
      </c>
      <c r="AA331" s="5">
        <v>23.174824346045085</v>
      </c>
      <c r="AB331" s="5">
        <v>4.7592580003587557</v>
      </c>
      <c r="AC331" s="5">
        <v>9.1634883977526247</v>
      </c>
      <c r="AD331" s="5">
        <v>24.363416668967652</v>
      </c>
      <c r="AE331" t="b">
        <v>0</v>
      </c>
      <c r="AF331" t="b">
        <v>0</v>
      </c>
      <c r="AG331" s="3">
        <f>Y331*X331</f>
        <v>462000000</v>
      </c>
      <c r="AH331" s="7" t="b">
        <f t="shared" si="35"/>
        <v>0</v>
      </c>
      <c r="AI331" s="17" t="b">
        <f t="shared" si="36"/>
        <v>0</v>
      </c>
      <c r="AJ331" s="2" t="b">
        <f t="shared" si="37"/>
        <v>0</v>
      </c>
      <c r="AK331" s="2" t="b">
        <f t="shared" si="38"/>
        <v>0</v>
      </c>
      <c r="AL331" s="5">
        <f t="shared" si="39"/>
        <v>0</v>
      </c>
      <c r="AM331" s="5">
        <f t="shared" si="40"/>
        <v>0</v>
      </c>
      <c r="AN331" s="5">
        <f t="shared" si="41"/>
        <v>0</v>
      </c>
    </row>
    <row r="332" spans="1:40">
      <c r="A332" s="9" t="s">
        <v>679</v>
      </c>
      <c r="B332" s="9" t="s">
        <v>680</v>
      </c>
      <c r="C332" s="9" t="s">
        <v>817</v>
      </c>
      <c r="D332" s="9" t="s">
        <v>818</v>
      </c>
      <c r="E332" s="11">
        <v>-0.91</v>
      </c>
      <c r="F332" s="12">
        <v>513</v>
      </c>
      <c r="G332" s="13">
        <v>0</v>
      </c>
      <c r="H332" s="14">
        <v>0</v>
      </c>
      <c r="I332" s="2">
        <v>0</v>
      </c>
      <c r="J332" s="2">
        <v>-3.2258099999999998E-2</v>
      </c>
      <c r="K332" s="2">
        <v>-0.25</v>
      </c>
      <c r="L332" s="2">
        <v>-6.6225166000000004E-3</v>
      </c>
      <c r="M332" s="2">
        <v>-0.37238490000000002</v>
      </c>
      <c r="N332" s="2">
        <v>0.53846150000000004</v>
      </c>
      <c r="O332" s="2">
        <v>0.53846150000000004</v>
      </c>
      <c r="P332" s="2">
        <v>0.53846150000000004</v>
      </c>
      <c r="Q332" s="5">
        <v>150</v>
      </c>
      <c r="R332" s="5">
        <v>150</v>
      </c>
      <c r="S332" s="5">
        <v>180.9</v>
      </c>
      <c r="T332" s="5">
        <v>138</v>
      </c>
      <c r="U332" s="5">
        <v>154.55199999999999</v>
      </c>
      <c r="V332" s="5">
        <v>158.33924999999999</v>
      </c>
      <c r="W332" s="3">
        <v>513</v>
      </c>
      <c r="X332" s="5">
        <v>160</v>
      </c>
      <c r="Y332" s="3">
        <v>2000000</v>
      </c>
      <c r="Z332" t="b">
        <v>0</v>
      </c>
      <c r="AA332" s="5">
        <v>13.993520688953888</v>
      </c>
      <c r="AB332" s="5">
        <v>3.1117474995864143</v>
      </c>
      <c r="AC332" s="5">
        <v>3.2764308309956909</v>
      </c>
      <c r="AD332" s="5">
        <v>-43.707809215995546</v>
      </c>
      <c r="AE332" t="b">
        <v>0</v>
      </c>
      <c r="AF332" t="b">
        <v>1</v>
      </c>
      <c r="AG332" s="3">
        <f>Y332*X332</f>
        <v>320000000</v>
      </c>
      <c r="AH332" s="7" t="b">
        <f t="shared" si="35"/>
        <v>1</v>
      </c>
      <c r="AI332" s="17">
        <f t="shared" si="36"/>
        <v>3.395942989943573E-5</v>
      </c>
      <c r="AJ332" s="2">
        <f t="shared" si="37"/>
        <v>2.9561800171912693E-3</v>
      </c>
      <c r="AK332" s="2">
        <f t="shared" si="38"/>
        <v>7.7937915665676732E-2</v>
      </c>
      <c r="AL332" s="5">
        <f t="shared" si="39"/>
        <v>2.4267967050095118E-6</v>
      </c>
      <c r="AM332" s="5">
        <f t="shared" si="40"/>
        <v>2.1125348530229415E-4</v>
      </c>
      <c r="AN332" s="5">
        <f t="shared" si="41"/>
        <v>2.5046349575611627E-2</v>
      </c>
    </row>
    <row r="333" spans="1:40">
      <c r="A333" s="9" t="s">
        <v>681</v>
      </c>
      <c r="B333" s="9" t="s">
        <v>682</v>
      </c>
      <c r="C333" s="9" t="s">
        <v>823</v>
      </c>
      <c r="D333" s="9" t="s">
        <v>886</v>
      </c>
      <c r="E333" s="11">
        <v>0.64800000000000002</v>
      </c>
      <c r="F333" s="12">
        <v>58597</v>
      </c>
      <c r="G333" s="13">
        <v>8.4745799999999996E-2</v>
      </c>
      <c r="H333" s="14">
        <v>0</v>
      </c>
      <c r="I333" s="2">
        <v>6.3122899999999996E-2</v>
      </c>
      <c r="J333" s="2">
        <v>-0.16883119999999999</v>
      </c>
      <c r="K333" s="2">
        <v>-0.91232880000000005</v>
      </c>
      <c r="L333" s="2">
        <v>-0.22518160000000001</v>
      </c>
      <c r="M333" s="2">
        <v>-0.92380949999999995</v>
      </c>
      <c r="N333" s="2">
        <v>-0.93846149999999995</v>
      </c>
      <c r="O333" s="2">
        <v>-0.93846149999999995</v>
      </c>
      <c r="P333" s="2">
        <v>-0.93846149999999995</v>
      </c>
      <c r="Q333" s="5">
        <v>3.2</v>
      </c>
      <c r="R333" s="5">
        <v>3.2</v>
      </c>
      <c r="S333" s="5">
        <v>5</v>
      </c>
      <c r="T333" s="5">
        <v>1.45</v>
      </c>
      <c r="U333" s="5">
        <v>3.8407</v>
      </c>
      <c r="V333" s="5">
        <v>2.6185100000000001</v>
      </c>
      <c r="W333" s="3">
        <v>58597</v>
      </c>
      <c r="X333" s="5">
        <v>3.2</v>
      </c>
      <c r="Y333" s="3">
        <v>50000000</v>
      </c>
      <c r="Z333" t="b">
        <v>0</v>
      </c>
      <c r="AA333" s="5">
        <v>-55.072466708941022</v>
      </c>
      <c r="AB333" s="5">
        <v>0.17147231351953668</v>
      </c>
      <c r="AC333" s="5">
        <v>2.2540355548187363</v>
      </c>
      <c r="AD333" s="5">
        <v>-27.285380868104856</v>
      </c>
      <c r="AE333" t="b">
        <v>0</v>
      </c>
      <c r="AF333" t="b">
        <v>1</v>
      </c>
      <c r="AG333" s="3">
        <f>Y333*X333</f>
        <v>160000000</v>
      </c>
      <c r="AH333" s="7" t="b">
        <f t="shared" si="35"/>
        <v>1</v>
      </c>
      <c r="AI333" s="17">
        <f t="shared" si="36"/>
        <v>1.6979714949717865E-5</v>
      </c>
      <c r="AJ333" s="2">
        <f t="shared" si="37"/>
        <v>7.2850340558187909E-4</v>
      </c>
      <c r="AK333" s="2">
        <f t="shared" si="38"/>
        <v>1.2370583153449462E-2</v>
      </c>
      <c r="AL333" s="5">
        <f t="shared" si="39"/>
        <v>-3.0831586025474332E-7</v>
      </c>
      <c r="AM333" s="5">
        <f t="shared" si="40"/>
        <v>-1.3228087447617567E-5</v>
      </c>
      <c r="AN333" s="5">
        <f t="shared" si="41"/>
        <v>7.2143326811998851E-2</v>
      </c>
    </row>
    <row r="334" spans="1:40">
      <c r="A334" s="9" t="s">
        <v>683</v>
      </c>
      <c r="B334" s="9" t="s">
        <v>684</v>
      </c>
      <c r="C334" s="9" t="s">
        <v>823</v>
      </c>
      <c r="D334" s="9" t="s">
        <v>914</v>
      </c>
      <c r="E334" s="11">
        <v>0.35399999999999998</v>
      </c>
      <c r="F334" s="12">
        <v>15312</v>
      </c>
      <c r="G334" s="13">
        <v>0</v>
      </c>
      <c r="H334" s="14">
        <v>0</v>
      </c>
      <c r="I334" s="2">
        <v>-4.1970800000000003E-2</v>
      </c>
      <c r="J334" s="2">
        <v>-1.8691599999999999E-2</v>
      </c>
      <c r="K334" s="2">
        <v>9.6033400000000005E-2</v>
      </c>
      <c r="L334" s="2">
        <v>3.4482800000000001E-2</v>
      </c>
      <c r="M334" s="2">
        <v>0</v>
      </c>
      <c r="N334" s="2">
        <v>-3.9341300000000003E-2</v>
      </c>
      <c r="O334" s="2">
        <v>-3.9341300000000003E-2</v>
      </c>
      <c r="P334" s="2">
        <v>-3.9341300000000003E-2</v>
      </c>
      <c r="Q334" s="5">
        <v>21</v>
      </c>
      <c r="R334" s="5">
        <v>21</v>
      </c>
      <c r="S334" s="5">
        <v>23.88</v>
      </c>
      <c r="T334" s="5">
        <v>15.54</v>
      </c>
      <c r="U334" s="5">
        <v>22.071200000000001</v>
      </c>
      <c r="V334" s="5">
        <v>20.077500000000001</v>
      </c>
      <c r="W334" s="3">
        <v>15312</v>
      </c>
      <c r="X334" s="5">
        <v>21</v>
      </c>
      <c r="Y334" s="3">
        <v>6000000</v>
      </c>
      <c r="Z334" t="b">
        <v>0</v>
      </c>
      <c r="AA334" s="5">
        <v>14.247075496239326</v>
      </c>
      <c r="AB334" s="5">
        <v>1.3086700559279223</v>
      </c>
      <c r="AC334" s="5">
        <v>1.5434968435489549</v>
      </c>
      <c r="AD334" s="5">
        <v>1420.3904946566263</v>
      </c>
      <c r="AE334" t="b">
        <v>0</v>
      </c>
      <c r="AF334" t="b">
        <v>1</v>
      </c>
      <c r="AG334" s="3">
        <f>Y334*X334</f>
        <v>126000000</v>
      </c>
      <c r="AH334" s="7" t="b">
        <f t="shared" si="35"/>
        <v>1</v>
      </c>
      <c r="AI334" s="17">
        <f t="shared" si="36"/>
        <v>1.3371525522902818E-5</v>
      </c>
      <c r="AJ334" s="2">
        <f t="shared" si="37"/>
        <v>5.7369643189572985E-4</v>
      </c>
      <c r="AK334" s="2">
        <f t="shared" si="38"/>
        <v>1</v>
      </c>
      <c r="AL334" s="5">
        <f t="shared" si="39"/>
        <v>9.385452843590518E-7</v>
      </c>
      <c r="AM334" s="5">
        <f t="shared" si="40"/>
        <v>4.0267662794877683E-5</v>
      </c>
      <c r="AN334" s="5">
        <f t="shared" si="41"/>
        <v>0.76413454672571579</v>
      </c>
    </row>
    <row r="335" spans="1:40">
      <c r="A335" s="9" t="s">
        <v>685</v>
      </c>
      <c r="B335" s="9" t="s">
        <v>686</v>
      </c>
      <c r="C335" s="9" t="s">
        <v>839</v>
      </c>
      <c r="D335" s="9" t="s">
        <v>859</v>
      </c>
      <c r="E335" s="11">
        <v>-0.29399999999999998</v>
      </c>
      <c r="F335" s="12">
        <v>9559</v>
      </c>
      <c r="G335" s="13">
        <v>2.5000000000000001E-2</v>
      </c>
      <c r="H335" s="14">
        <v>-4.65116E-2</v>
      </c>
      <c r="I335" s="2">
        <v>2.5000000000000001E-2</v>
      </c>
      <c r="J335" s="2">
        <v>-1.2963000000000001E-2</v>
      </c>
      <c r="K335" s="2">
        <v>0.52722060000000004</v>
      </c>
      <c r="L335" s="2">
        <v>-1.2963000000000001E-2</v>
      </c>
      <c r="M335" s="2">
        <v>0.24678359999999999</v>
      </c>
      <c r="N335" s="2">
        <v>4.1446872999999999E-3</v>
      </c>
      <c r="O335" s="2">
        <v>4.1446872999999999E-3</v>
      </c>
      <c r="P335" s="2">
        <v>4.1446872999999999E-3</v>
      </c>
      <c r="Q335" s="5">
        <v>51.8</v>
      </c>
      <c r="R335" s="5">
        <v>53.4</v>
      </c>
      <c r="S335" s="5">
        <v>59</v>
      </c>
      <c r="T335" s="5">
        <v>30.625</v>
      </c>
      <c r="U335" s="5">
        <v>52.067</v>
      </c>
      <c r="V335" s="5">
        <v>42.317329999999998</v>
      </c>
      <c r="W335" s="3">
        <v>9559</v>
      </c>
      <c r="X335" s="5">
        <v>52</v>
      </c>
      <c r="Y335" s="3">
        <v>2340000</v>
      </c>
      <c r="Z335" t="b">
        <v>0</v>
      </c>
      <c r="AA335" s="5">
        <v>19.699015494625627</v>
      </c>
      <c r="AB335" s="5">
        <v>2.5288780180778945</v>
      </c>
      <c r="AC335" s="5">
        <v>4.9490033068747907</v>
      </c>
      <c r="AD335" s="5">
        <v>-14.98978002321744</v>
      </c>
      <c r="AE335" t="b">
        <v>0</v>
      </c>
      <c r="AF335" t="b">
        <v>1</v>
      </c>
      <c r="AG335" s="3">
        <f>Y335*X335</f>
        <v>121680000</v>
      </c>
      <c r="AH335" s="7" t="b">
        <f t="shared" si="35"/>
        <v>1</v>
      </c>
      <c r="AI335" s="17">
        <f t="shared" si="36"/>
        <v>1.2913073219260434E-5</v>
      </c>
      <c r="AJ335" s="2">
        <f t="shared" si="37"/>
        <v>8.5039565717544632E-4</v>
      </c>
      <c r="AK335" s="2">
        <f t="shared" si="38"/>
        <v>5.8114322066439836E-2</v>
      </c>
      <c r="AL335" s="5">
        <f t="shared" si="39"/>
        <v>6.5551870969305222E-7</v>
      </c>
      <c r="AM335" s="5">
        <f t="shared" si="40"/>
        <v>4.3169449630995772E-5</v>
      </c>
      <c r="AN335" s="5">
        <f t="shared" si="41"/>
        <v>2.2980278863197347E-2</v>
      </c>
    </row>
    <row r="336" spans="1:40">
      <c r="A336" s="9" t="s">
        <v>687</v>
      </c>
      <c r="B336" s="9" t="s">
        <v>688</v>
      </c>
      <c r="C336" s="9" t="s">
        <v>817</v>
      </c>
      <c r="D336" s="9" t="s">
        <v>818</v>
      </c>
      <c r="E336" s="11">
        <v>4.5999999999999999E-2</v>
      </c>
      <c r="F336" s="12">
        <v>2827</v>
      </c>
      <c r="G336" s="13">
        <v>-3.0097100000000002E-2</v>
      </c>
      <c r="H336" s="14">
        <v>-0.1328125</v>
      </c>
      <c r="I336" s="2">
        <v>-4.8571400000000001E-2</v>
      </c>
      <c r="J336" s="2">
        <v>0.1149554</v>
      </c>
      <c r="K336" s="2">
        <v>0.24875</v>
      </c>
      <c r="L336" s="2">
        <v>0.1063123</v>
      </c>
      <c r="M336" s="2">
        <v>0.52286589999999999</v>
      </c>
      <c r="N336" s="2">
        <v>0.53692309999999999</v>
      </c>
      <c r="O336" s="2">
        <v>0.53692309999999999</v>
      </c>
      <c r="P336" s="2">
        <v>0.53692309999999999</v>
      </c>
      <c r="Q336" s="5">
        <v>49.95</v>
      </c>
      <c r="R336" s="5">
        <v>50</v>
      </c>
      <c r="S336" s="5">
        <v>60.1</v>
      </c>
      <c r="T336" s="5">
        <v>30.4</v>
      </c>
      <c r="U336" s="5">
        <v>49.564999999999998</v>
      </c>
      <c r="V336" s="5">
        <v>41.549250000000001</v>
      </c>
      <c r="W336" s="3">
        <v>2827</v>
      </c>
      <c r="X336" s="5">
        <v>51.5</v>
      </c>
      <c r="Y336" s="3">
        <v>8000000</v>
      </c>
      <c r="Z336" t="b">
        <v>0</v>
      </c>
      <c r="AA336" s="5">
        <v>15.959315490426787</v>
      </c>
      <c r="AB336" s="5">
        <v>3.010323252553524</v>
      </c>
      <c r="AC336" s="5">
        <v>2.8156757207411127</v>
      </c>
      <c r="AD336" s="5">
        <v>15.902109226160228</v>
      </c>
      <c r="AE336" t="b">
        <v>0</v>
      </c>
      <c r="AF336" t="b">
        <v>1</v>
      </c>
      <c r="AG336" s="3">
        <f>Y336*X336</f>
        <v>412000000</v>
      </c>
      <c r="AH336" s="7" t="b">
        <f t="shared" si="35"/>
        <v>1</v>
      </c>
      <c r="AI336" s="17">
        <f t="shared" si="36"/>
        <v>4.37227659955235E-5</v>
      </c>
      <c r="AJ336" s="2">
        <f t="shared" si="37"/>
        <v>3.8060817721337595E-3</v>
      </c>
      <c r="AK336" s="2">
        <f t="shared" si="38"/>
        <v>0.10034506641955879</v>
      </c>
      <c r="AL336" s="5">
        <f t="shared" si="39"/>
        <v>2.7396391794968055E-6</v>
      </c>
      <c r="AM336" s="5">
        <f t="shared" si="40"/>
        <v>2.3848652997785787E-4</v>
      </c>
      <c r="AN336" s="5">
        <f t="shared" si="41"/>
        <v>3.3333651571950125E-2</v>
      </c>
    </row>
    <row r="337" spans="1:40">
      <c r="A337" s="9" t="s">
        <v>689</v>
      </c>
      <c r="B337" s="9" t="s">
        <v>690</v>
      </c>
      <c r="C337" s="9" t="s">
        <v>817</v>
      </c>
      <c r="D337" s="9" t="s">
        <v>915</v>
      </c>
      <c r="E337" s="11">
        <v>2.8000000000000001E-2</v>
      </c>
      <c r="F337" s="12">
        <v>854</v>
      </c>
      <c r="G337" s="13">
        <v>0</v>
      </c>
      <c r="H337" s="14">
        <v>0</v>
      </c>
      <c r="I337" s="2">
        <v>-2.4390200000000001E-2</v>
      </c>
      <c r="J337" s="2">
        <v>2.7522899999999999E-2</v>
      </c>
      <c r="K337" s="2">
        <v>3.7037E-2</v>
      </c>
      <c r="L337" s="2">
        <v>3.5120100000000001E-2</v>
      </c>
      <c r="M337" s="2">
        <v>0.16182569999999999</v>
      </c>
      <c r="N337" s="2">
        <v>-0.104</v>
      </c>
      <c r="O337" s="2">
        <v>-0.104</v>
      </c>
      <c r="P337" s="2">
        <v>-0.104</v>
      </c>
      <c r="Q337" s="5">
        <v>112</v>
      </c>
      <c r="R337" s="5">
        <v>112</v>
      </c>
      <c r="S337" s="5">
        <v>130</v>
      </c>
      <c r="T337" s="5">
        <v>92</v>
      </c>
      <c r="U337" s="5">
        <v>115.512</v>
      </c>
      <c r="V337" s="5">
        <v>108.21299999999999</v>
      </c>
      <c r="W337" s="3">
        <v>854</v>
      </c>
      <c r="X337" s="5">
        <v>112</v>
      </c>
      <c r="Y337" s="3">
        <v>1500000</v>
      </c>
      <c r="Z337" t="b">
        <v>0</v>
      </c>
      <c r="AA337" s="5">
        <v>14.645695773853721</v>
      </c>
      <c r="AB337" s="5">
        <v>6.885961025624546</v>
      </c>
      <c r="AC337" s="5">
        <v>2.750771550485811</v>
      </c>
      <c r="AD337" s="5">
        <v>-29.117576252952706</v>
      </c>
      <c r="AE337" t="b">
        <v>0</v>
      </c>
      <c r="AF337" t="b">
        <v>1</v>
      </c>
      <c r="AG337" s="3">
        <f>Y337*X337</f>
        <v>168000000</v>
      </c>
      <c r="AH337" s="7" t="b">
        <f t="shared" si="35"/>
        <v>1</v>
      </c>
      <c r="AI337" s="17">
        <f t="shared" si="36"/>
        <v>1.7828700697203757E-5</v>
      </c>
      <c r="AJ337" s="2">
        <f t="shared" si="37"/>
        <v>1.5519945090254166E-3</v>
      </c>
      <c r="AK337" s="2">
        <f t="shared" si="38"/>
        <v>0.22706998621360797</v>
      </c>
      <c r="AL337" s="5">
        <f t="shared" si="39"/>
        <v>1.2173338141457579E-6</v>
      </c>
      <c r="AM337" s="5">
        <f t="shared" si="40"/>
        <v>1.0596932593643794E-4</v>
      </c>
      <c r="AN337" s="5">
        <f t="shared" si="41"/>
        <v>3.2975787311112913E-2</v>
      </c>
    </row>
    <row r="338" spans="1:40">
      <c r="A338" s="9" t="s">
        <v>691</v>
      </c>
      <c r="B338" s="9" t="s">
        <v>692</v>
      </c>
      <c r="C338" s="9" t="s">
        <v>819</v>
      </c>
      <c r="D338" s="9" t="s">
        <v>848</v>
      </c>
      <c r="E338" s="11">
        <v>-0.58099999999999996</v>
      </c>
      <c r="F338" s="12">
        <v>7419</v>
      </c>
      <c r="G338" s="13">
        <v>-3.8511000000000001E-3</v>
      </c>
      <c r="H338" s="14">
        <v>-3.8510911000000001E-3</v>
      </c>
      <c r="I338" s="2">
        <v>6.4471899999999999E-2</v>
      </c>
      <c r="J338" s="2">
        <v>-0.03</v>
      </c>
      <c r="K338" s="2">
        <v>8.8359000000000007E-2</v>
      </c>
      <c r="L338" s="2">
        <v>-5.2503099999999997E-2</v>
      </c>
      <c r="M338" s="2">
        <v>0.39317770000000002</v>
      </c>
      <c r="N338" s="2">
        <v>0.27213110000000001</v>
      </c>
      <c r="O338" s="2">
        <v>0.27213110000000001</v>
      </c>
      <c r="P338" s="2">
        <v>0.27213110000000001</v>
      </c>
      <c r="Q338" s="5">
        <v>38.799999999999997</v>
      </c>
      <c r="R338" s="5">
        <v>38.799999999999997</v>
      </c>
      <c r="S338" s="5">
        <v>42.8</v>
      </c>
      <c r="T338" s="5">
        <v>23</v>
      </c>
      <c r="U338" s="5">
        <v>37.533999999999999</v>
      </c>
      <c r="V338" s="5">
        <v>32.856650000000002</v>
      </c>
      <c r="W338" s="3">
        <v>7419</v>
      </c>
      <c r="X338" s="5">
        <v>38.799999999999997</v>
      </c>
      <c r="Y338" s="3">
        <v>14000000</v>
      </c>
      <c r="Z338" t="b">
        <v>0</v>
      </c>
      <c r="AA338" s="5">
        <v>18.51895353969282</v>
      </c>
      <c r="AB338" s="5">
        <v>2.9430828240995366</v>
      </c>
      <c r="AC338" s="5">
        <v>2.2020202270800122</v>
      </c>
      <c r="AD338" s="5">
        <v>13.460412979941657</v>
      </c>
      <c r="AE338" t="b">
        <v>0</v>
      </c>
      <c r="AF338" t="b">
        <v>1</v>
      </c>
      <c r="AG338" s="3">
        <f>Y338*X338</f>
        <v>543200000</v>
      </c>
      <c r="AH338" s="7" t="b">
        <f t="shared" si="35"/>
        <v>1</v>
      </c>
      <c r="AI338" s="17">
        <f t="shared" si="36"/>
        <v>5.7646132254292143E-5</v>
      </c>
      <c r="AJ338" s="2">
        <f t="shared" si="37"/>
        <v>9.858544041604256E-4</v>
      </c>
      <c r="AK338" s="2">
        <f t="shared" si="38"/>
        <v>1.0496716359464607E-2</v>
      </c>
      <c r="AL338" s="5">
        <f t="shared" si="39"/>
        <v>3.1128180180772968E-6</v>
      </c>
      <c r="AM338" s="5">
        <f t="shared" si="40"/>
        <v>5.3234887276291439E-5</v>
      </c>
      <c r="AN338" s="5">
        <f t="shared" si="41"/>
        <v>3.566571852314817E-3</v>
      </c>
    </row>
    <row r="339" spans="1:40">
      <c r="A339" s="9" t="s">
        <v>693</v>
      </c>
      <c r="B339" s="9" t="s">
        <v>694</v>
      </c>
      <c r="C339" s="9" t="s">
        <v>823</v>
      </c>
      <c r="D339" s="9" t="s">
        <v>886</v>
      </c>
      <c r="E339" s="11">
        <v>0.128</v>
      </c>
      <c r="F339" s="12">
        <v>2473</v>
      </c>
      <c r="G339" s="13">
        <v>9.0253E-3</v>
      </c>
      <c r="H339" s="14">
        <v>5.3956835000000007E-3</v>
      </c>
      <c r="I339" s="2">
        <v>-1.5845100000000001E-2</v>
      </c>
      <c r="J339" s="2">
        <v>1.6363599999999999E-2</v>
      </c>
      <c r="K339" s="2">
        <v>8.3333299999999999E-2</v>
      </c>
      <c r="L339" s="2">
        <v>-1.7857143E-3</v>
      </c>
      <c r="M339" s="2">
        <v>3.3271700000000001E-2</v>
      </c>
      <c r="N339" s="2">
        <v>-6.83333E-2</v>
      </c>
      <c r="O339" s="2">
        <v>-6.83333E-2</v>
      </c>
      <c r="P339" s="2">
        <v>-6.83333E-2</v>
      </c>
      <c r="Q339" s="5">
        <v>27.95</v>
      </c>
      <c r="R339" s="5">
        <v>27.95</v>
      </c>
      <c r="S339" s="5">
        <v>29.8</v>
      </c>
      <c r="T339" s="5">
        <v>24</v>
      </c>
      <c r="U339" s="5">
        <v>28.382999999999999</v>
      </c>
      <c r="V339" s="5">
        <v>26.653849999999998</v>
      </c>
      <c r="W339" s="3">
        <v>2473</v>
      </c>
      <c r="X339" s="5">
        <v>27.7</v>
      </c>
      <c r="Y339" s="3">
        <v>8000000</v>
      </c>
      <c r="Z339" t="b">
        <v>0</v>
      </c>
      <c r="AA339" s="5">
        <v>12.234267175603426</v>
      </c>
      <c r="AB339" s="5">
        <v>1.4741734276297112</v>
      </c>
      <c r="AC339" s="5">
        <v>1.8378813718919749</v>
      </c>
      <c r="AD339" s="5">
        <v>3.2673820928055752</v>
      </c>
      <c r="AE339" t="b">
        <v>0</v>
      </c>
      <c r="AF339" t="b">
        <v>1</v>
      </c>
      <c r="AG339" s="3">
        <f>Y339*X339</f>
        <v>221600000</v>
      </c>
      <c r="AH339" s="7" t="b">
        <f t="shared" si="35"/>
        <v>1</v>
      </c>
      <c r="AI339" s="17">
        <f t="shared" si="36"/>
        <v>2.351690520535924E-5</v>
      </c>
      <c r="AJ339" s="2">
        <f t="shared" si="37"/>
        <v>1.0089772167309026E-3</v>
      </c>
      <c r="AK339" s="2">
        <f t="shared" si="38"/>
        <v>1.7133257667527504E-2</v>
      </c>
      <c r="AL339" s="5">
        <f t="shared" si="39"/>
        <v>1.9222160892688959E-6</v>
      </c>
      <c r="AM339" s="5">
        <f t="shared" si="40"/>
        <v>8.2471406112735743E-5</v>
      </c>
      <c r="AN339" s="5">
        <f t="shared" si="41"/>
        <v>1.1622280897489562E-2</v>
      </c>
    </row>
    <row r="340" spans="1:40">
      <c r="A340" s="9" t="s">
        <v>695</v>
      </c>
      <c r="B340" s="9" t="s">
        <v>696</v>
      </c>
      <c r="C340" s="9" t="s">
        <v>813</v>
      </c>
      <c r="D340" s="9" t="s">
        <v>849</v>
      </c>
      <c r="E340" s="11">
        <v>-0.34799999999999998</v>
      </c>
      <c r="F340" s="12">
        <v>1286</v>
      </c>
      <c r="G340" s="13">
        <v>4.3181799999999999E-2</v>
      </c>
      <c r="H340" s="14">
        <v>0.1679389</v>
      </c>
      <c r="I340" s="2">
        <v>0.3114286</v>
      </c>
      <c r="J340" s="2">
        <v>0.19220780000000001</v>
      </c>
      <c r="K340" s="2">
        <v>0.3114286</v>
      </c>
      <c r="L340" s="2">
        <v>0.2422192</v>
      </c>
      <c r="M340" s="2">
        <v>0.29295769999999999</v>
      </c>
      <c r="N340" s="2">
        <v>0.49268289999999998</v>
      </c>
      <c r="O340" s="2">
        <v>0.49268289999999998</v>
      </c>
      <c r="P340" s="2">
        <v>0.49268289999999998</v>
      </c>
      <c r="Q340" s="5">
        <v>44</v>
      </c>
      <c r="R340" s="5">
        <v>45.9</v>
      </c>
      <c r="S340" s="5">
        <v>47</v>
      </c>
      <c r="T340" s="5">
        <v>29</v>
      </c>
      <c r="U340" s="5">
        <v>36.579000000000001</v>
      </c>
      <c r="V340" s="5">
        <v>35.283499999999997</v>
      </c>
      <c r="W340" s="3">
        <v>1286</v>
      </c>
      <c r="X340" s="5">
        <v>44</v>
      </c>
      <c r="Y340" s="3">
        <v>6500000</v>
      </c>
      <c r="Z340" t="b">
        <v>0</v>
      </c>
      <c r="AA340" s="5">
        <v>18.783188118020245</v>
      </c>
      <c r="AB340" s="5">
        <v>3.6536819004240342</v>
      </c>
      <c r="AC340" s="5">
        <v>6.40706709701427</v>
      </c>
      <c r="AD340" s="5">
        <v>25.207600452731377</v>
      </c>
      <c r="AE340" t="b">
        <v>0</v>
      </c>
      <c r="AF340" t="b">
        <v>1</v>
      </c>
      <c r="AG340" s="3">
        <f>Y340*X340</f>
        <v>286000000</v>
      </c>
      <c r="AH340" s="7" t="b">
        <f t="shared" si="35"/>
        <v>1</v>
      </c>
      <c r="AI340" s="17">
        <f t="shared" si="36"/>
        <v>3.0351240472620682E-5</v>
      </c>
      <c r="AJ340" s="2">
        <f t="shared" si="37"/>
        <v>2.4835613296684818E-4</v>
      </c>
      <c r="AK340" s="2">
        <f t="shared" si="38"/>
        <v>4.1023441104074257E-2</v>
      </c>
      <c r="AL340" s="5">
        <f t="shared" si="39"/>
        <v>1.6158726773066953E-6</v>
      </c>
      <c r="AM340" s="5">
        <f t="shared" si="40"/>
        <v>1.3222256594905732E-5</v>
      </c>
      <c r="AN340" s="5">
        <f t="shared" si="41"/>
        <v>1.1227972829083235E-2</v>
      </c>
    </row>
    <row r="341" spans="1:40">
      <c r="A341" s="9" t="s">
        <v>697</v>
      </c>
      <c r="B341" s="9" t="s">
        <v>698</v>
      </c>
      <c r="C341" s="9" t="s">
        <v>813</v>
      </c>
      <c r="D341" s="9" t="s">
        <v>849</v>
      </c>
      <c r="E341" s="11">
        <v>0.27700000000000002</v>
      </c>
      <c r="F341" s="12">
        <v>624</v>
      </c>
      <c r="G341" s="13">
        <v>-2.5974000000000001E-3</v>
      </c>
      <c r="H341" s="14">
        <v>-5.1851900000000006E-2</v>
      </c>
      <c r="I341" s="2">
        <v>-7.7519380000000008E-3</v>
      </c>
      <c r="J341" s="2">
        <v>-5.06799E-2</v>
      </c>
      <c r="K341" s="2">
        <v>-0.1991658</v>
      </c>
      <c r="L341" s="2">
        <v>-2.7848099999999997E-2</v>
      </c>
      <c r="M341" s="2">
        <v>0.21327009999999999</v>
      </c>
      <c r="N341" s="2">
        <v>1.0526300000000001E-2</v>
      </c>
      <c r="O341" s="2">
        <v>1.0526300000000001E-2</v>
      </c>
      <c r="P341" s="2">
        <v>1.0526300000000001E-2</v>
      </c>
      <c r="Q341" s="5">
        <v>38.4</v>
      </c>
      <c r="R341" s="5">
        <v>38.4</v>
      </c>
      <c r="S341" s="5">
        <v>67.5</v>
      </c>
      <c r="T341" s="5">
        <v>29.25</v>
      </c>
      <c r="U341" s="5">
        <v>40.956000000000003</v>
      </c>
      <c r="V341" s="5">
        <v>45.888500000000001</v>
      </c>
      <c r="W341" s="3">
        <v>624</v>
      </c>
      <c r="X341" s="5">
        <v>38.5</v>
      </c>
      <c r="Y341" s="3">
        <v>8100000</v>
      </c>
      <c r="Z341" t="b">
        <v>0</v>
      </c>
      <c r="AA341" s="5">
        <v>9.3767261484359476</v>
      </c>
      <c r="AB341" s="5">
        <v>1.1947656368581849</v>
      </c>
      <c r="AC341" s="5">
        <v>19.363286290333878</v>
      </c>
      <c r="AD341" s="5">
        <v>-111.0002044853304</v>
      </c>
      <c r="AE341" t="b">
        <v>0</v>
      </c>
      <c r="AF341" t="b">
        <v>1</v>
      </c>
      <c r="AG341" s="3">
        <f>Y341*X341</f>
        <v>311850000</v>
      </c>
      <c r="AH341" s="7" t="b">
        <f t="shared" si="35"/>
        <v>1</v>
      </c>
      <c r="AI341" s="17">
        <f t="shared" si="36"/>
        <v>3.309452566918447E-5</v>
      </c>
      <c r="AJ341" s="2">
        <f t="shared" si="37"/>
        <v>2.7080370652346713E-4</v>
      </c>
      <c r="AK341" s="2">
        <f t="shared" si="38"/>
        <v>4.4731329050019426E-2</v>
      </c>
      <c r="AL341" s="5">
        <f t="shared" si="39"/>
        <v>3.5294328900396315E-6</v>
      </c>
      <c r="AM341" s="5">
        <f t="shared" si="40"/>
        <v>2.8880411162337038E-5</v>
      </c>
      <c r="AN341" s="5">
        <f t="shared" si="41"/>
        <v>3.7439417129243147E-2</v>
      </c>
    </row>
    <row r="342" spans="1:40">
      <c r="A342" s="9" t="s">
        <v>699</v>
      </c>
      <c r="B342" s="9" t="s">
        <v>700</v>
      </c>
      <c r="C342" s="9" t="s">
        <v>841</v>
      </c>
      <c r="D342" s="9" t="s">
        <v>864</v>
      </c>
      <c r="E342" s="11">
        <v>1.734</v>
      </c>
      <c r="F342" s="12">
        <v>6374</v>
      </c>
      <c r="G342" s="13">
        <v>0</v>
      </c>
      <c r="H342" s="14">
        <v>1.46067E-2</v>
      </c>
      <c r="I342" s="2">
        <v>1.6891900000000001E-2</v>
      </c>
      <c r="J342" s="2">
        <v>2.6136400000000001E-2</v>
      </c>
      <c r="K342" s="2">
        <v>0.2202703</v>
      </c>
      <c r="L342" s="2">
        <v>1.6891900000000001E-2</v>
      </c>
      <c r="M342" s="2">
        <v>0.103912</v>
      </c>
      <c r="N342" s="2">
        <v>0.505</v>
      </c>
      <c r="O342" s="2">
        <v>0.505</v>
      </c>
      <c r="P342" s="2">
        <v>0.505</v>
      </c>
      <c r="Q342" s="5">
        <v>45.15</v>
      </c>
      <c r="R342" s="5">
        <v>45.15</v>
      </c>
      <c r="S342" s="5">
        <v>61</v>
      </c>
      <c r="T342" s="5">
        <v>30</v>
      </c>
      <c r="U342" s="5">
        <v>45.265000000000001</v>
      </c>
      <c r="V342" s="5">
        <v>39.455249999999999</v>
      </c>
      <c r="W342" s="3">
        <v>6374</v>
      </c>
      <c r="X342" s="5">
        <v>45.15</v>
      </c>
      <c r="Y342" s="3">
        <v>3600000</v>
      </c>
      <c r="Z342" t="b">
        <v>0</v>
      </c>
      <c r="AA342" s="5">
        <v>45.623488146839968</v>
      </c>
      <c r="AB342" s="5">
        <v>2.017562501861542</v>
      </c>
      <c r="AC342" s="5">
        <v>3.3420920517508992</v>
      </c>
      <c r="AD342" s="5">
        <v>113.81356673960612</v>
      </c>
      <c r="AE342" t="b">
        <v>0</v>
      </c>
      <c r="AF342" t="b">
        <v>1</v>
      </c>
      <c r="AG342" s="3">
        <f>Y342*X342</f>
        <v>162540000</v>
      </c>
      <c r="AH342" s="7" t="b">
        <f t="shared" si="35"/>
        <v>1</v>
      </c>
      <c r="AI342" s="17">
        <f t="shared" si="36"/>
        <v>1.7249267924544635E-5</v>
      </c>
      <c r="AJ342" s="2">
        <f t="shared" si="37"/>
        <v>7.7580178173923401E-4</v>
      </c>
      <c r="AK342" s="2">
        <f t="shared" si="38"/>
        <v>9.6806582023905728E-4</v>
      </c>
      <c r="AL342" s="5">
        <f t="shared" si="39"/>
        <v>3.7807867449826667E-7</v>
      </c>
      <c r="AM342" s="5">
        <f t="shared" si="40"/>
        <v>1.7004438135951E-5</v>
      </c>
      <c r="AN342" s="5">
        <f t="shared" si="41"/>
        <v>4.7981949473478676E-4</v>
      </c>
    </row>
    <row r="343" spans="1:40">
      <c r="A343" s="9" t="s">
        <v>701</v>
      </c>
      <c r="B343" s="9" t="s">
        <v>702</v>
      </c>
      <c r="C343" s="9" t="s">
        <v>819</v>
      </c>
      <c r="D343" s="9" t="s">
        <v>830</v>
      </c>
      <c r="E343" s="11">
        <v>4.4119999999999999</v>
      </c>
      <c r="F343" s="12">
        <v>106180</v>
      </c>
      <c r="G343" s="13">
        <v>9.9010000000000001E-3</v>
      </c>
      <c r="H343" s="14">
        <v>-2.8571399999999997E-2</v>
      </c>
      <c r="I343" s="2">
        <v>-8.1081100000000003E-2</v>
      </c>
      <c r="J343" s="2">
        <v>-0.14285709999999999</v>
      </c>
      <c r="K343" s="2">
        <v>-5.9907799999999997E-2</v>
      </c>
      <c r="L343" s="2">
        <v>-0.12820510000000002</v>
      </c>
      <c r="M343" s="2">
        <v>-0.21235519999999999</v>
      </c>
      <c r="N343" s="2">
        <v>0.63200000000000001</v>
      </c>
      <c r="O343" s="2">
        <v>0.63200000000000001</v>
      </c>
      <c r="P343" s="2">
        <v>0.63200000000000001</v>
      </c>
      <c r="Q343" s="5">
        <v>2.04</v>
      </c>
      <c r="R343" s="5">
        <v>2.08</v>
      </c>
      <c r="S343" s="5">
        <v>3.5</v>
      </c>
      <c r="T343" s="5">
        <v>1.66</v>
      </c>
      <c r="U343" s="5">
        <v>2.2223999999999999</v>
      </c>
      <c r="V343" s="5">
        <v>2.2392400000000001</v>
      </c>
      <c r="W343" s="3">
        <v>106180</v>
      </c>
      <c r="X343" s="5">
        <v>2.02</v>
      </c>
      <c r="Y343" s="3">
        <v>70000000</v>
      </c>
      <c r="Z343" t="b">
        <v>0</v>
      </c>
      <c r="AA343" s="5">
        <v>1.2814200453019222</v>
      </c>
      <c r="AB343" s="5">
        <v>0.19056980260618089</v>
      </c>
      <c r="AC343" s="5">
        <v>1.064078652521137</v>
      </c>
      <c r="AD343" s="5">
        <v>-35.778623525196622</v>
      </c>
      <c r="AE343" t="b">
        <v>0</v>
      </c>
      <c r="AF343" t="b">
        <v>1</v>
      </c>
      <c r="AG343" s="3">
        <f>Y343*X343</f>
        <v>141400000</v>
      </c>
      <c r="AH343" s="7" t="b">
        <f t="shared" si="35"/>
        <v>1</v>
      </c>
      <c r="AI343" s="17">
        <f t="shared" si="36"/>
        <v>1.5005823086813161E-5</v>
      </c>
      <c r="AJ343" s="2">
        <f t="shared" si="37"/>
        <v>2.5662704850567782E-4</v>
      </c>
      <c r="AK343" s="2">
        <f t="shared" si="38"/>
        <v>1.0875119796179975E-2</v>
      </c>
      <c r="AL343" s="5">
        <f t="shared" si="39"/>
        <v>1.1710307749460528E-5</v>
      </c>
      <c r="AM343" s="5">
        <f t="shared" si="40"/>
        <v>2.0026770257461718E-4</v>
      </c>
      <c r="AN343" s="5">
        <f t="shared" si="41"/>
        <v>5.7066332899834017E-2</v>
      </c>
    </row>
    <row r="344" spans="1:40">
      <c r="A344" s="9" t="s">
        <v>703</v>
      </c>
      <c r="B344" s="9" t="s">
        <v>704</v>
      </c>
      <c r="C344" s="9" t="s">
        <v>817</v>
      </c>
      <c r="D344" s="9" t="s">
        <v>916</v>
      </c>
      <c r="E344" s="11">
        <v>8.7999999999999995E-2</v>
      </c>
      <c r="F344" s="12">
        <v>2074</v>
      </c>
      <c r="G344" s="13">
        <v>1.5904600000000001E-2</v>
      </c>
      <c r="H344" s="14">
        <v>6.4583299999999996E-2</v>
      </c>
      <c r="I344" s="2">
        <v>7.5789499999999996E-2</v>
      </c>
      <c r="J344" s="2">
        <v>0.18424099999999999</v>
      </c>
      <c r="K344" s="2">
        <v>0.34120729999999999</v>
      </c>
      <c r="L344" s="2">
        <v>0.13681869999999999</v>
      </c>
      <c r="M344" s="2">
        <v>-1.3513499999999999E-2</v>
      </c>
      <c r="N344" s="2">
        <v>-6.4102599999999996E-2</v>
      </c>
      <c r="O344" s="2">
        <v>-6.4102599999999996E-2</v>
      </c>
      <c r="P344" s="2">
        <v>-6.4102599999999996E-2</v>
      </c>
      <c r="Q344" s="5">
        <v>100.2</v>
      </c>
      <c r="R344" s="5">
        <v>102.2</v>
      </c>
      <c r="S344" s="5">
        <v>120</v>
      </c>
      <c r="T344" s="5">
        <v>67</v>
      </c>
      <c r="U344" s="5">
        <v>98.668000000000006</v>
      </c>
      <c r="V344" s="5">
        <v>82.308499999999995</v>
      </c>
      <c r="W344" s="3">
        <v>2103</v>
      </c>
      <c r="X344" s="5">
        <v>100.6</v>
      </c>
      <c r="Y344" s="3">
        <v>1200000</v>
      </c>
      <c r="Z344" t="b">
        <v>0</v>
      </c>
      <c r="AA344" s="5">
        <v>468.92743936711616</v>
      </c>
      <c r="AB344" s="5">
        <v>7.2737115940139683</v>
      </c>
      <c r="AC344" s="5">
        <v>0.74797880136348294</v>
      </c>
      <c r="AD344" s="5">
        <v>7.5156582341438849</v>
      </c>
      <c r="AE344" t="b">
        <v>0</v>
      </c>
      <c r="AF344" t="b">
        <v>1</v>
      </c>
      <c r="AG344" s="3">
        <f>Y344*X344</f>
        <v>120720000</v>
      </c>
      <c r="AH344" s="7" t="b">
        <f t="shared" si="35"/>
        <v>1</v>
      </c>
      <c r="AI344" s="17">
        <f t="shared" si="36"/>
        <v>1.2811194929562127E-5</v>
      </c>
      <c r="AJ344" s="2">
        <f t="shared" si="37"/>
        <v>1.1152189114854063E-3</v>
      </c>
      <c r="AK344" s="2">
        <f t="shared" si="38"/>
        <v>1</v>
      </c>
      <c r="AL344" s="5">
        <f t="shared" si="39"/>
        <v>2.7320207465045436E-8</v>
      </c>
      <c r="AM344" s="5">
        <f t="shared" si="40"/>
        <v>2.3782334277357533E-6</v>
      </c>
      <c r="AN344" s="5">
        <f t="shared" si="41"/>
        <v>0.13748139269406393</v>
      </c>
    </row>
    <row r="345" spans="1:40">
      <c r="A345" s="9" t="s">
        <v>705</v>
      </c>
      <c r="B345" s="9" t="s">
        <v>706</v>
      </c>
      <c r="C345" s="9" t="s">
        <v>817</v>
      </c>
      <c r="D345" s="9" t="s">
        <v>834</v>
      </c>
      <c r="E345" s="11">
        <v>3.2410000000000001</v>
      </c>
      <c r="F345" s="12">
        <v>7728</v>
      </c>
      <c r="G345" s="13">
        <v>-2.4719099999999997E-2</v>
      </c>
      <c r="H345" s="14">
        <v>-3.125E-2</v>
      </c>
      <c r="I345" s="2">
        <v>-6.1621599999999999E-2</v>
      </c>
      <c r="J345" s="2">
        <v>1.1655E-2</v>
      </c>
      <c r="K345" s="2">
        <v>3.7037E-2</v>
      </c>
      <c r="L345" s="2">
        <v>-1.9209E-2</v>
      </c>
      <c r="M345" s="2">
        <v>0.80833330000000003</v>
      </c>
      <c r="N345" s="2">
        <v>2.045614</v>
      </c>
      <c r="O345" s="2">
        <v>2.045614</v>
      </c>
      <c r="P345" s="2">
        <v>2.045614</v>
      </c>
      <c r="Q345" s="5">
        <v>86.8</v>
      </c>
      <c r="R345" s="5">
        <v>89</v>
      </c>
      <c r="S345" s="5">
        <v>107.6</v>
      </c>
      <c r="T345" s="5">
        <v>45.1</v>
      </c>
      <c r="U345" s="5">
        <v>92.036000000000001</v>
      </c>
      <c r="V345" s="5">
        <v>83.797499999999999</v>
      </c>
      <c r="W345" s="3">
        <v>7728</v>
      </c>
      <c r="X345" s="5">
        <v>89</v>
      </c>
      <c r="Y345" s="3">
        <v>32859200</v>
      </c>
      <c r="Z345" t="b">
        <v>0</v>
      </c>
      <c r="AA345" s="5">
        <v>177.65676489260028</v>
      </c>
      <c r="AB345" s="5">
        <v>7.3672935687326957</v>
      </c>
      <c r="AC345" s="5">
        <v>22.337864200303148</v>
      </c>
      <c r="AD345" s="5">
        <v>-60.384190046026937</v>
      </c>
      <c r="AE345" t="b">
        <v>0</v>
      </c>
      <c r="AF345" t="b">
        <v>1</v>
      </c>
      <c r="AG345" s="3">
        <f>Y345*X345</f>
        <v>2924468800</v>
      </c>
      <c r="AH345" s="7" t="b">
        <f t="shared" si="35"/>
        <v>1</v>
      </c>
      <c r="AI345" s="17">
        <f t="shared" si="36"/>
        <v>3.1035404127089663E-4</v>
      </c>
      <c r="AJ345" s="2">
        <f t="shared" si="37"/>
        <v>2.7016425710810411E-2</v>
      </c>
      <c r="AK345" s="2">
        <f t="shared" si="38"/>
        <v>0.26272308751359807</v>
      </c>
      <c r="AL345" s="5">
        <f t="shared" si="39"/>
        <v>1.7469306134135477E-6</v>
      </c>
      <c r="AM345" s="5">
        <f t="shared" si="40"/>
        <v>1.5207090890765002E-4</v>
      </c>
      <c r="AN345" s="5">
        <f t="shared" si="41"/>
        <v>3.5660732813554905E-2</v>
      </c>
    </row>
    <row r="346" spans="1:40">
      <c r="A346" s="9" t="s">
        <v>707</v>
      </c>
      <c r="B346" s="9" t="s">
        <v>708</v>
      </c>
      <c r="C346" s="9" t="s">
        <v>871</v>
      </c>
      <c r="D346" s="9" t="s">
        <v>884</v>
      </c>
      <c r="E346" s="11">
        <v>-3.6999999999999998E-2</v>
      </c>
      <c r="F346" s="12">
        <v>17583</v>
      </c>
      <c r="G346" s="13">
        <v>0</v>
      </c>
      <c r="H346" s="14">
        <v>1.4705899999999999E-2</v>
      </c>
      <c r="I346" s="2">
        <v>-1.0043E-2</v>
      </c>
      <c r="J346" s="2">
        <v>-0.28865980000000002</v>
      </c>
      <c r="K346" s="2">
        <v>-0.08</v>
      </c>
      <c r="L346" s="2">
        <v>-7.0080900000000002E-2</v>
      </c>
      <c r="M346" s="2">
        <v>-0.08</v>
      </c>
      <c r="N346" s="2">
        <v>2.9069767000000002E-3</v>
      </c>
      <c r="O346" s="2">
        <v>2.9069767000000002E-3</v>
      </c>
      <c r="P346" s="2">
        <v>2.9069767000000002E-3</v>
      </c>
      <c r="Q346" s="5">
        <v>6.85</v>
      </c>
      <c r="R346" s="5">
        <v>6.9</v>
      </c>
      <c r="S346" s="5">
        <v>10.7</v>
      </c>
      <c r="T346" s="5">
        <v>6.31</v>
      </c>
      <c r="U346" s="5">
        <v>7.1542000000000003</v>
      </c>
      <c r="V346" s="5">
        <v>7.5074500000000004</v>
      </c>
      <c r="W346" s="3">
        <v>17583</v>
      </c>
      <c r="X346" s="5">
        <v>6.9</v>
      </c>
      <c r="Y346" s="3">
        <v>33000000</v>
      </c>
      <c r="Z346" t="b">
        <v>0</v>
      </c>
      <c r="AA346" s="5">
        <v>1.206422908388624</v>
      </c>
      <c r="AB346" s="5">
        <v>0.33278351242328963</v>
      </c>
      <c r="AC346" s="5">
        <v>2.5100096140974308</v>
      </c>
      <c r="AD346" s="5">
        <v>20.675737961308677</v>
      </c>
      <c r="AE346" t="b">
        <v>0</v>
      </c>
      <c r="AF346" t="b">
        <v>1</v>
      </c>
      <c r="AG346" s="3">
        <f>Y346*X346</f>
        <v>227700000</v>
      </c>
      <c r="AH346" s="7" t="b">
        <f t="shared" si="35"/>
        <v>1</v>
      </c>
      <c r="AI346" s="17">
        <f t="shared" si="36"/>
        <v>2.4164256837817234E-5</v>
      </c>
      <c r="AJ346" s="2">
        <f t="shared" si="37"/>
        <v>1.7210153885128352E-3</v>
      </c>
      <c r="AK346" s="2">
        <f t="shared" si="38"/>
        <v>5.2627637090042314E-3</v>
      </c>
      <c r="AL346" s="5">
        <f t="shared" si="39"/>
        <v>2.0029673400426862E-5</v>
      </c>
      <c r="AM346" s="5">
        <f t="shared" si="40"/>
        <v>1.426544022453564E-3</v>
      </c>
      <c r="AN346" s="5">
        <f t="shared" si="41"/>
        <v>1.5814376351404601E-2</v>
      </c>
    </row>
    <row r="347" spans="1:40">
      <c r="A347" s="9" t="s">
        <v>709</v>
      </c>
      <c r="B347" s="9" t="s">
        <v>710</v>
      </c>
      <c r="C347" s="9" t="s">
        <v>841</v>
      </c>
      <c r="D347" s="9" t="s">
        <v>870</v>
      </c>
      <c r="E347" s="11">
        <v>4.9000000000000002E-2</v>
      </c>
      <c r="F347" s="12">
        <v>3367</v>
      </c>
      <c r="G347" s="13">
        <v>0</v>
      </c>
      <c r="H347" s="14">
        <v>0</v>
      </c>
      <c r="I347" s="2">
        <v>-2.9605300000000001E-2</v>
      </c>
      <c r="J347" s="2">
        <v>-4.6849799999999997E-2</v>
      </c>
      <c r="K347" s="2">
        <v>-9.0909100000000007E-2</v>
      </c>
      <c r="L347" s="2">
        <v>-4.3760100000000003E-2</v>
      </c>
      <c r="M347" s="2">
        <v>-0.1060606</v>
      </c>
      <c r="N347" s="2">
        <v>-7.3783399999999999E-2</v>
      </c>
      <c r="O347" s="2">
        <v>-7.3783399999999999E-2</v>
      </c>
      <c r="P347" s="2">
        <v>-7.3783399999999999E-2</v>
      </c>
      <c r="Q347" s="5">
        <v>29.5</v>
      </c>
      <c r="R347" s="5">
        <v>29.5</v>
      </c>
      <c r="S347" s="5">
        <v>34</v>
      </c>
      <c r="T347" s="5">
        <v>28.9</v>
      </c>
      <c r="U347" s="5">
        <v>30.29</v>
      </c>
      <c r="V347" s="5">
        <v>30.924250000000001</v>
      </c>
      <c r="W347" s="3">
        <v>3367</v>
      </c>
      <c r="X347" s="5">
        <v>29.5</v>
      </c>
      <c r="Y347" s="3">
        <v>9500000</v>
      </c>
      <c r="Z347" t="b">
        <v>0</v>
      </c>
      <c r="AA347" s="5">
        <v>137.30166584522465</v>
      </c>
      <c r="AB347" s="5">
        <v>2.126895721509245</v>
      </c>
      <c r="AC347" s="5">
        <v>0.67856854177983561</v>
      </c>
      <c r="AD347" s="5">
        <v>14.006335811609311</v>
      </c>
      <c r="AE347" t="b">
        <v>0</v>
      </c>
      <c r="AF347" t="b">
        <v>1</v>
      </c>
      <c r="AG347" s="3">
        <f>Y347*X347</f>
        <v>280250000</v>
      </c>
      <c r="AH347" s="7" t="b">
        <f t="shared" si="35"/>
        <v>1</v>
      </c>
      <c r="AI347" s="17">
        <f t="shared" si="36"/>
        <v>2.9741031966615195E-5</v>
      </c>
      <c r="AJ347" s="2">
        <f t="shared" si="37"/>
        <v>1.3376304253255834E-3</v>
      </c>
      <c r="AK347" s="2">
        <f t="shared" si="38"/>
        <v>1.1501517461581238E-2</v>
      </c>
      <c r="AL347" s="5">
        <f t="shared" si="39"/>
        <v>2.1661086035286141E-7</v>
      </c>
      <c r="AM347" s="5">
        <f t="shared" si="40"/>
        <v>9.7422738252385602E-6</v>
      </c>
      <c r="AN347" s="5">
        <f t="shared" si="41"/>
        <v>5.4076546138424513E-3</v>
      </c>
    </row>
    <row r="348" spans="1:40">
      <c r="A348" s="9" t="s">
        <v>711</v>
      </c>
      <c r="B348" s="9" t="s">
        <v>712</v>
      </c>
      <c r="C348" s="9" t="s">
        <v>817</v>
      </c>
      <c r="D348" s="9" t="s">
        <v>865</v>
      </c>
      <c r="E348" s="11">
        <v>-0.52800000000000002</v>
      </c>
      <c r="F348" s="12">
        <v>184</v>
      </c>
      <c r="G348" s="13">
        <v>0</v>
      </c>
      <c r="H348" s="14">
        <v>0</v>
      </c>
      <c r="I348" s="2">
        <v>0</v>
      </c>
      <c r="J348" s="2">
        <v>0.125</v>
      </c>
      <c r="K348" s="2">
        <v>5.8823500000000001E-2</v>
      </c>
      <c r="L348" s="2">
        <v>0.125</v>
      </c>
      <c r="M348" s="2">
        <v>-0.2028344</v>
      </c>
      <c r="N348" s="2">
        <v>-0.21965319999999999</v>
      </c>
      <c r="O348" s="2">
        <v>-0.21965319999999999</v>
      </c>
      <c r="P348" s="2">
        <v>-0.21965319999999999</v>
      </c>
      <c r="Q348" s="5">
        <v>27</v>
      </c>
      <c r="R348" s="5">
        <v>27</v>
      </c>
      <c r="S348" s="5">
        <v>38.999960000000002</v>
      </c>
      <c r="T348" s="5">
        <v>23.64</v>
      </c>
      <c r="U348" s="5">
        <v>25.3462</v>
      </c>
      <c r="V348" s="5">
        <v>27.526800000000001</v>
      </c>
      <c r="W348" s="3">
        <v>184</v>
      </c>
      <c r="X348" s="5">
        <v>27</v>
      </c>
      <c r="Y348" s="3">
        <v>7500000</v>
      </c>
      <c r="Z348" t="b">
        <v>0</v>
      </c>
      <c r="AA348" s="5">
        <v>10.693619273807125</v>
      </c>
      <c r="AB348" s="5">
        <v>2.6387437047875544</v>
      </c>
      <c r="AC348" s="5">
        <v>0.49888977684973168</v>
      </c>
      <c r="AD348" s="5">
        <v>2.9863405226912918</v>
      </c>
      <c r="AE348" t="b">
        <v>0</v>
      </c>
      <c r="AF348" t="b">
        <v>0</v>
      </c>
      <c r="AG348" s="3">
        <f>Y348*X348</f>
        <v>202500000</v>
      </c>
      <c r="AH348" s="7" t="b">
        <f t="shared" si="35"/>
        <v>0</v>
      </c>
      <c r="AI348" s="17" t="b">
        <f t="shared" si="36"/>
        <v>0</v>
      </c>
      <c r="AJ348" s="2" t="b">
        <f t="shared" si="37"/>
        <v>0</v>
      </c>
      <c r="AK348" s="2" t="b">
        <f t="shared" si="38"/>
        <v>0</v>
      </c>
      <c r="AL348" s="5">
        <f t="shared" si="39"/>
        <v>0</v>
      </c>
      <c r="AM348" s="5">
        <f t="shared" si="40"/>
        <v>0</v>
      </c>
      <c r="AN348" s="5">
        <f t="shared" si="41"/>
        <v>0</v>
      </c>
    </row>
    <row r="349" spans="1:40">
      <c r="A349" s="9" t="s">
        <v>713</v>
      </c>
      <c r="B349" s="9" t="s">
        <v>714</v>
      </c>
      <c r="C349" s="9" t="s">
        <v>841</v>
      </c>
      <c r="D349" s="9" t="s">
        <v>864</v>
      </c>
      <c r="E349" s="11">
        <v>-1.07</v>
      </c>
      <c r="F349" s="12">
        <v>13799</v>
      </c>
      <c r="G349" s="13">
        <v>0</v>
      </c>
      <c r="H349" s="14">
        <v>5.7692300000000002E-2</v>
      </c>
      <c r="I349" s="2">
        <v>1.22699E-2</v>
      </c>
      <c r="J349" s="2">
        <v>0</v>
      </c>
      <c r="K349" s="2">
        <v>7.8431399999999998E-2</v>
      </c>
      <c r="L349" s="2">
        <v>-5.1724100000000002E-2</v>
      </c>
      <c r="M349" s="2">
        <v>0.58045979999999997</v>
      </c>
      <c r="N349" s="2">
        <v>0.56546489999999994</v>
      </c>
      <c r="O349" s="2">
        <v>0.56546489999999994</v>
      </c>
      <c r="P349" s="2">
        <v>0.56546489999999994</v>
      </c>
      <c r="Q349" s="5">
        <v>16.5</v>
      </c>
      <c r="R349" s="5">
        <v>16.5</v>
      </c>
      <c r="S349" s="5">
        <v>18</v>
      </c>
      <c r="T349" s="5">
        <v>10.18</v>
      </c>
      <c r="U349" s="5">
        <v>16.472000000000001</v>
      </c>
      <c r="V349" s="5">
        <v>15.317</v>
      </c>
      <c r="W349" s="3">
        <v>13799</v>
      </c>
      <c r="X349" s="5">
        <v>16.5</v>
      </c>
      <c r="Y349" s="3">
        <v>23750000</v>
      </c>
      <c r="Z349" t="b">
        <v>0</v>
      </c>
      <c r="AA349" s="5">
        <v>33.762853190612503</v>
      </c>
      <c r="AB349" s="5">
        <v>4.653802969376553</v>
      </c>
      <c r="AC349" s="5">
        <v>5.2656829472871642</v>
      </c>
      <c r="AD349" s="5">
        <v>-95.789444351557705</v>
      </c>
      <c r="AE349" t="b">
        <v>0</v>
      </c>
      <c r="AF349" t="b">
        <v>1</v>
      </c>
      <c r="AG349" s="3">
        <f>Y349*X349</f>
        <v>391875000</v>
      </c>
      <c r="AH349" s="7" t="b">
        <f t="shared" si="35"/>
        <v>1</v>
      </c>
      <c r="AI349" s="17">
        <f t="shared" si="36"/>
        <v>4.1587036224504299E-5</v>
      </c>
      <c r="AJ349" s="2">
        <f t="shared" si="37"/>
        <v>1.8704154252434004E-3</v>
      </c>
      <c r="AK349" s="2">
        <f t="shared" si="38"/>
        <v>2.3339534471894952E-3</v>
      </c>
      <c r="AL349" s="5">
        <f t="shared" si="39"/>
        <v>1.231739390913421E-6</v>
      </c>
      <c r="AM349" s="5">
        <f t="shared" si="40"/>
        <v>5.5398618555242685E-5</v>
      </c>
      <c r="AN349" s="5">
        <f t="shared" si="41"/>
        <v>5.0151531178857869E-4</v>
      </c>
    </row>
    <row r="350" spans="1:40">
      <c r="A350" s="9" t="s">
        <v>715</v>
      </c>
      <c r="B350" s="9" t="s">
        <v>716</v>
      </c>
      <c r="C350" s="9" t="s">
        <v>823</v>
      </c>
      <c r="D350" s="9" t="s">
        <v>912</v>
      </c>
      <c r="E350" s="11">
        <v>0.312</v>
      </c>
      <c r="F350" s="12">
        <v>5005</v>
      </c>
      <c r="G350" s="13">
        <v>-5.5437100000000003E-2</v>
      </c>
      <c r="H350" s="14">
        <v>-5.7446799999999999E-2</v>
      </c>
      <c r="I350" s="2">
        <v>-0.1245059</v>
      </c>
      <c r="J350" s="2">
        <v>-1.9911499999999999E-2</v>
      </c>
      <c r="K350" s="2">
        <v>0.1536458</v>
      </c>
      <c r="L350" s="2">
        <v>-0.13813230000000001</v>
      </c>
      <c r="M350" s="2">
        <v>-0.2295652</v>
      </c>
      <c r="N350" s="2">
        <v>-0.28548390000000001</v>
      </c>
      <c r="O350" s="2">
        <v>-0.28548390000000001</v>
      </c>
      <c r="P350" s="2">
        <v>-0.28548390000000001</v>
      </c>
      <c r="Q350" s="5">
        <v>44.3</v>
      </c>
      <c r="R350" s="5">
        <v>47</v>
      </c>
      <c r="S350" s="5">
        <v>59.8</v>
      </c>
      <c r="T350" s="5">
        <v>34</v>
      </c>
      <c r="U350" s="5">
        <v>50.887</v>
      </c>
      <c r="V350" s="5">
        <v>46.671750000000003</v>
      </c>
      <c r="W350" s="3">
        <v>5064</v>
      </c>
      <c r="X350" s="5">
        <v>46.9</v>
      </c>
      <c r="Y350" s="3">
        <v>1950000</v>
      </c>
      <c r="Z350" t="b">
        <v>0</v>
      </c>
      <c r="AA350" s="5">
        <v>15.267408973033673</v>
      </c>
      <c r="AB350" s="5">
        <v>3.0146529196958021</v>
      </c>
      <c r="AC350" s="5">
        <v>3.0827516751722923</v>
      </c>
      <c r="AD350" s="5">
        <v>-35.204121553553783</v>
      </c>
      <c r="AE350" t="b">
        <v>0</v>
      </c>
      <c r="AF350" t="b">
        <v>1</v>
      </c>
      <c r="AG350" s="3">
        <f>Y350*X350</f>
        <v>91455000</v>
      </c>
      <c r="AH350" s="7" t="b">
        <f t="shared" si="35"/>
        <v>1</v>
      </c>
      <c r="AI350" s="17">
        <f t="shared" si="36"/>
        <v>9.7054989420402945E-6</v>
      </c>
      <c r="AJ350" s="2">
        <f t="shared" si="37"/>
        <v>4.1640799348431721E-4</v>
      </c>
      <c r="AK350" s="2">
        <f t="shared" si="38"/>
        <v>5.366031183180392E-2</v>
      </c>
      <c r="AL350" s="5">
        <f t="shared" si="39"/>
        <v>6.3570046228425535E-7</v>
      </c>
      <c r="AM350" s="5">
        <f t="shared" si="40"/>
        <v>2.7274306610886305E-5</v>
      </c>
      <c r="AN350" s="5">
        <f t="shared" si="41"/>
        <v>1.7799830780260633E-2</v>
      </c>
    </row>
    <row r="351" spans="1:40">
      <c r="A351" s="9" t="s">
        <v>717</v>
      </c>
      <c r="B351" s="9" t="s">
        <v>718</v>
      </c>
      <c r="C351" s="9" t="s">
        <v>813</v>
      </c>
      <c r="D351" s="9" t="s">
        <v>879</v>
      </c>
      <c r="E351" s="11">
        <v>-0.54600000000000004</v>
      </c>
      <c r="F351" s="12">
        <v>1748</v>
      </c>
      <c r="G351" s="13">
        <v>2.1142000000000001E-3</v>
      </c>
      <c r="H351" s="14">
        <v>3.1746032000000003E-3</v>
      </c>
      <c r="I351" s="2">
        <v>-1.76166E-2</v>
      </c>
      <c r="J351" s="2">
        <v>3.1746032000000003E-3</v>
      </c>
      <c r="K351" s="2">
        <v>0.2392157</v>
      </c>
      <c r="L351" s="2">
        <v>6.3694267999999995E-3</v>
      </c>
      <c r="M351" s="2">
        <v>0.10489510000000001</v>
      </c>
      <c r="N351" s="2">
        <v>-2.76923E-2</v>
      </c>
      <c r="O351" s="2">
        <v>-2.76923E-2</v>
      </c>
      <c r="P351" s="2">
        <v>-2.76923E-2</v>
      </c>
      <c r="Q351" s="5">
        <v>18.96</v>
      </c>
      <c r="R351" s="5">
        <v>18.96</v>
      </c>
      <c r="S351" s="5">
        <v>20</v>
      </c>
      <c r="T351" s="5">
        <v>14.32</v>
      </c>
      <c r="U351" s="5">
        <v>18.938400000000001</v>
      </c>
      <c r="V351" s="5">
        <v>17.0822</v>
      </c>
      <c r="W351" s="3">
        <v>1748</v>
      </c>
      <c r="X351" s="5">
        <v>18.920000000000002</v>
      </c>
      <c r="Y351" s="3">
        <v>30000000</v>
      </c>
      <c r="Z351" t="b">
        <v>0</v>
      </c>
      <c r="AA351" s="5">
        <v>14.144946208172128</v>
      </c>
      <c r="AB351" s="5">
        <v>1.2623379637589829</v>
      </c>
      <c r="AC351" s="5">
        <v>3.3193789280958623</v>
      </c>
      <c r="AD351" s="5">
        <v>14.356886089340971</v>
      </c>
      <c r="AE351" t="b">
        <v>0</v>
      </c>
      <c r="AF351" t="b">
        <v>1</v>
      </c>
      <c r="AG351" s="3">
        <f>Y351*X351</f>
        <v>567600000</v>
      </c>
      <c r="AH351" s="7" t="b">
        <f t="shared" si="35"/>
        <v>1</v>
      </c>
      <c r="AI351" s="17">
        <f t="shared" si="36"/>
        <v>6.0235538784124122E-5</v>
      </c>
      <c r="AJ351" s="2">
        <f t="shared" si="37"/>
        <v>4.92891402349591E-4</v>
      </c>
      <c r="AK351" s="2">
        <f t="shared" si="38"/>
        <v>0.18953575007189286</v>
      </c>
      <c r="AL351" s="5">
        <f t="shared" si="39"/>
        <v>4.2584494771230396E-6</v>
      </c>
      <c r="AM351" s="5">
        <f t="shared" si="40"/>
        <v>3.4845760110761465E-5</v>
      </c>
      <c r="AN351" s="5">
        <f t="shared" si="41"/>
        <v>0.15014659743536063</v>
      </c>
    </row>
    <row r="352" spans="1:40">
      <c r="A352" s="9" t="s">
        <v>719</v>
      </c>
      <c r="B352" s="9" t="s">
        <v>720</v>
      </c>
      <c r="C352" s="9" t="s">
        <v>823</v>
      </c>
      <c r="D352" s="9" t="s">
        <v>917</v>
      </c>
      <c r="E352" s="11">
        <v>-1.2509999999999999</v>
      </c>
      <c r="F352" s="12">
        <v>1866</v>
      </c>
      <c r="G352" s="13">
        <v>-8.3333000000000001E-3</v>
      </c>
      <c r="H352" s="14">
        <v>-1.6528899999999999E-2</v>
      </c>
      <c r="I352" s="2">
        <v>-4.8000000000000001E-2</v>
      </c>
      <c r="J352" s="2">
        <v>1.19048E-2</v>
      </c>
      <c r="K352" s="2">
        <v>0.1205273</v>
      </c>
      <c r="L352" s="2">
        <v>0.14864859999999999</v>
      </c>
      <c r="M352" s="2">
        <v>1.5319149000000001</v>
      </c>
      <c r="N352" s="2">
        <v>1.5319149000000001</v>
      </c>
      <c r="O352" s="2">
        <v>1.5319149000000001</v>
      </c>
      <c r="P352" s="2">
        <v>1.5319149000000001</v>
      </c>
      <c r="Q352" s="5">
        <v>119</v>
      </c>
      <c r="R352" s="5">
        <v>125</v>
      </c>
      <c r="S352" s="5">
        <v>137.4</v>
      </c>
      <c r="T352" s="5">
        <v>45.2</v>
      </c>
      <c r="U352" s="5">
        <v>119.872</v>
      </c>
      <c r="V352" s="5">
        <v>94.756450000000001</v>
      </c>
      <c r="W352" s="3">
        <v>1866</v>
      </c>
      <c r="X352" s="5">
        <v>120</v>
      </c>
      <c r="Y352" s="3">
        <v>5000000</v>
      </c>
      <c r="Z352" t="b">
        <v>0</v>
      </c>
      <c r="AA352" s="5" t="s">
        <v>837</v>
      </c>
      <c r="AB352" s="5" t="s">
        <v>837</v>
      </c>
      <c r="AC352" s="5" t="s">
        <v>837</v>
      </c>
      <c r="AD352" s="5" t="s">
        <v>837</v>
      </c>
      <c r="AE352" t="b">
        <v>0</v>
      </c>
      <c r="AF352" t="b">
        <v>1</v>
      </c>
      <c r="AG352" s="3">
        <f>Y352*X352</f>
        <v>600000000</v>
      </c>
      <c r="AH352" s="7" t="b">
        <f t="shared" si="35"/>
        <v>1</v>
      </c>
      <c r="AI352" s="17">
        <f t="shared" si="36"/>
        <v>6.3673931061441986E-5</v>
      </c>
      <c r="AJ352" s="2">
        <f t="shared" si="37"/>
        <v>2.7318877709320466E-3</v>
      </c>
      <c r="AK352" s="2">
        <f t="shared" si="38"/>
        <v>1</v>
      </c>
      <c r="AL352" s="5">
        <f t="shared" si="39"/>
        <v>0</v>
      </c>
      <c r="AM352" s="5">
        <f t="shared" si="40"/>
        <v>0</v>
      </c>
      <c r="AN352" s="5">
        <f t="shared" si="41"/>
        <v>0</v>
      </c>
    </row>
    <row r="353" spans="1:40">
      <c r="A353" s="9" t="s">
        <v>721</v>
      </c>
      <c r="B353" s="9" t="s">
        <v>722</v>
      </c>
      <c r="C353" s="9" t="s">
        <v>839</v>
      </c>
      <c r="D353" s="9" t="s">
        <v>888</v>
      </c>
      <c r="E353" s="11">
        <v>0.83299999999999996</v>
      </c>
      <c r="F353" s="12">
        <v>712</v>
      </c>
      <c r="G353" s="13">
        <v>-5.3571400000000005E-2</v>
      </c>
      <c r="H353" s="14">
        <v>-5.3571400000000005E-2</v>
      </c>
      <c r="I353" s="2">
        <v>-3.6363600000000003E-2</v>
      </c>
      <c r="J353" s="2">
        <v>-8.6206900000000003E-2</v>
      </c>
      <c r="K353" s="2">
        <v>0.26190479999999999</v>
      </c>
      <c r="L353" s="2">
        <v>-8.6206900000000003E-2</v>
      </c>
      <c r="M353" s="2">
        <v>0.38164749999999997</v>
      </c>
      <c r="N353" s="2">
        <v>0.38164749999999997</v>
      </c>
      <c r="O353" s="2">
        <v>0.38164749999999997</v>
      </c>
      <c r="P353" s="2">
        <v>0.38164749999999997</v>
      </c>
      <c r="Q353" s="5">
        <v>26.5</v>
      </c>
      <c r="R353" s="5">
        <v>26.5</v>
      </c>
      <c r="S353" s="5">
        <v>29.2</v>
      </c>
      <c r="T353" s="5">
        <v>18</v>
      </c>
      <c r="U353" s="5">
        <v>27.379000000000001</v>
      </c>
      <c r="V353" s="5">
        <v>24.391850000000002</v>
      </c>
      <c r="W353" s="3">
        <v>712</v>
      </c>
      <c r="X353" s="5">
        <v>26.5</v>
      </c>
      <c r="Y353" s="3">
        <v>8000000</v>
      </c>
      <c r="Z353" t="b">
        <v>0</v>
      </c>
      <c r="AA353" s="5">
        <v>20.229006601109258</v>
      </c>
      <c r="AB353" s="5">
        <v>1.731228806770895</v>
      </c>
      <c r="AC353" s="5">
        <v>7.2811561789110586</v>
      </c>
      <c r="AD353" s="5">
        <v>-21.098037404829935</v>
      </c>
      <c r="AE353" t="b">
        <v>0</v>
      </c>
      <c r="AF353" t="b">
        <v>1</v>
      </c>
      <c r="AG353" s="3">
        <f>Y353*X353</f>
        <v>212000000</v>
      </c>
      <c r="AH353" s="7" t="b">
        <f t="shared" si="35"/>
        <v>1</v>
      </c>
      <c r="AI353" s="17">
        <f t="shared" si="36"/>
        <v>2.2498122308376169E-5</v>
      </c>
      <c r="AJ353" s="2">
        <f t="shared" si="37"/>
        <v>1.4816229398520269E-3</v>
      </c>
      <c r="AK353" s="2">
        <f t="shared" si="38"/>
        <v>1.6360371450621781E-2</v>
      </c>
      <c r="AL353" s="5">
        <f t="shared" si="39"/>
        <v>1.1121713859711965E-6</v>
      </c>
      <c r="AM353" s="5">
        <f t="shared" si="40"/>
        <v>7.3242496236606197E-5</v>
      </c>
      <c r="AN353" s="5">
        <f t="shared" si="41"/>
        <v>9.4501497356304434E-3</v>
      </c>
    </row>
    <row r="354" spans="1:40">
      <c r="A354" s="9" t="s">
        <v>723</v>
      </c>
      <c r="B354" s="9" t="s">
        <v>724</v>
      </c>
      <c r="C354" s="9" t="s">
        <v>823</v>
      </c>
      <c r="D354" s="9" t="s">
        <v>836</v>
      </c>
      <c r="E354" s="11">
        <v>0.57399999999999995</v>
      </c>
      <c r="F354" s="12">
        <v>8956</v>
      </c>
      <c r="G354" s="13">
        <v>-1.9959999999999999E-3</v>
      </c>
      <c r="H354" s="14">
        <v>0</v>
      </c>
      <c r="I354" s="2">
        <v>-6.5420599999999995E-2</v>
      </c>
      <c r="J354" s="2">
        <v>-0.1666667</v>
      </c>
      <c r="K354" s="2">
        <v>-0.13043480000000002</v>
      </c>
      <c r="L354" s="2">
        <v>-0.1408935</v>
      </c>
      <c r="M354" s="2">
        <v>-0.4186047</v>
      </c>
      <c r="N354" s="2">
        <v>-0.4186047</v>
      </c>
      <c r="O354" s="2">
        <v>-0.4186047</v>
      </c>
      <c r="P354" s="2">
        <v>-0.4186047</v>
      </c>
      <c r="Q354" s="5">
        <v>10</v>
      </c>
      <c r="R354" s="5">
        <v>10</v>
      </c>
      <c r="S354" s="5">
        <v>18.5</v>
      </c>
      <c r="T354" s="5">
        <v>10</v>
      </c>
      <c r="U354" s="5">
        <v>10.7248</v>
      </c>
      <c r="V354" s="5">
        <v>11.8071</v>
      </c>
      <c r="W354" s="3">
        <v>9098</v>
      </c>
      <c r="X354" s="5">
        <v>10.02</v>
      </c>
      <c r="Y354" s="3">
        <v>12187500</v>
      </c>
      <c r="Z354" t="b">
        <v>0</v>
      </c>
      <c r="AA354" s="5">
        <v>-10.492881503549324</v>
      </c>
      <c r="AB354" s="5">
        <v>1.374535381893617</v>
      </c>
      <c r="AC354" s="5">
        <v>0.77920412962908314</v>
      </c>
      <c r="AD354" s="5">
        <v>-29.319033423337249</v>
      </c>
      <c r="AE354" t="b">
        <v>0</v>
      </c>
      <c r="AF354" t="b">
        <v>1</v>
      </c>
      <c r="AG354" s="3">
        <f>Y354*X354</f>
        <v>122118750</v>
      </c>
      <c r="AH354" s="7" t="b">
        <f t="shared" si="35"/>
        <v>1</v>
      </c>
      <c r="AI354" s="17">
        <f t="shared" si="36"/>
        <v>1.2959634781349115E-5</v>
      </c>
      <c r="AJ354" s="2">
        <f t="shared" si="37"/>
        <v>5.5602453287751318E-4</v>
      </c>
      <c r="AK354" s="2">
        <f t="shared" si="38"/>
        <v>4.4583225900666046E-2</v>
      </c>
      <c r="AL354" s="5">
        <f t="shared" si="39"/>
        <v>-1.2350882621675836E-6</v>
      </c>
      <c r="AM354" s="5">
        <f t="shared" si="40"/>
        <v>-5.2990642531265816E-5</v>
      </c>
      <c r="AN354" s="5">
        <f t="shared" si="41"/>
        <v>3.2435124252128265E-2</v>
      </c>
    </row>
    <row r="355" spans="1:40">
      <c r="A355" s="9" t="s">
        <v>725</v>
      </c>
      <c r="B355" s="9" t="s">
        <v>726</v>
      </c>
      <c r="C355" s="9" t="s">
        <v>841</v>
      </c>
      <c r="D355" s="9" t="s">
        <v>864</v>
      </c>
      <c r="E355" s="11">
        <v>2.097</v>
      </c>
      <c r="F355" s="12">
        <v>1099</v>
      </c>
      <c r="G355" s="13">
        <v>2.2608699999999999E-2</v>
      </c>
      <c r="H355" s="14">
        <v>2.2608699999999999E-2</v>
      </c>
      <c r="I355" s="2">
        <v>0</v>
      </c>
      <c r="J355" s="2">
        <v>6.9090899999999997E-2</v>
      </c>
      <c r="K355" s="2">
        <v>-5.0080799999999995E-2</v>
      </c>
      <c r="L355" s="2">
        <v>-0.02</v>
      </c>
      <c r="M355" s="2">
        <v>0.47</v>
      </c>
      <c r="N355" s="2">
        <v>0.47</v>
      </c>
      <c r="O355" s="2">
        <v>0.47</v>
      </c>
      <c r="P355" s="2">
        <v>0.47</v>
      </c>
      <c r="Q355" s="5">
        <v>117.6</v>
      </c>
      <c r="R355" s="5">
        <v>117.6</v>
      </c>
      <c r="S355" s="5">
        <v>139</v>
      </c>
      <c r="T355" s="5">
        <v>71.5</v>
      </c>
      <c r="U355" s="5">
        <v>117.544</v>
      </c>
      <c r="V355" s="5">
        <v>107.37</v>
      </c>
      <c r="W355" s="3">
        <v>1099</v>
      </c>
      <c r="X355" s="5">
        <v>117.6</v>
      </c>
      <c r="Y355" s="3">
        <v>3500000</v>
      </c>
      <c r="Z355" t="b">
        <v>0</v>
      </c>
      <c r="AA355" s="5">
        <v>17.601584792641273</v>
      </c>
      <c r="AB355" s="5">
        <v>4.3737071808780508</v>
      </c>
      <c r="AC355" s="5">
        <v>3.4299132803592283</v>
      </c>
      <c r="AD355" s="5">
        <v>-53.126108810686354</v>
      </c>
      <c r="AE355" t="b">
        <v>0</v>
      </c>
      <c r="AF355" t="b">
        <v>1</v>
      </c>
      <c r="AG355" s="3">
        <f>Y355*X355</f>
        <v>411600000</v>
      </c>
      <c r="AH355" s="7" t="b">
        <f t="shared" si="35"/>
        <v>1</v>
      </c>
      <c r="AI355" s="17">
        <f t="shared" si="36"/>
        <v>4.3680316708149203E-5</v>
      </c>
      <c r="AJ355" s="2">
        <f t="shared" si="37"/>
        <v>1.9645626514326856E-3</v>
      </c>
      <c r="AK355" s="2">
        <f t="shared" si="38"/>
        <v>2.4514328264451579E-3</v>
      </c>
      <c r="AL355" s="5">
        <f t="shared" si="39"/>
        <v>2.4816127196916221E-6</v>
      </c>
      <c r="AM355" s="5">
        <f t="shared" si="40"/>
        <v>1.11612827741171E-4</v>
      </c>
      <c r="AN355" s="5">
        <f t="shared" si="41"/>
        <v>5.6049312975566337E-4</v>
      </c>
    </row>
    <row r="356" spans="1:40">
      <c r="A356" s="9" t="s">
        <v>727</v>
      </c>
      <c r="B356" s="9" t="s">
        <v>728</v>
      </c>
      <c r="C356" s="9" t="s">
        <v>823</v>
      </c>
      <c r="D356" s="9" t="s">
        <v>822</v>
      </c>
      <c r="E356" s="11">
        <v>5.1509999999999998</v>
      </c>
      <c r="F356" s="12">
        <v>5144</v>
      </c>
      <c r="G356" s="13">
        <v>0</v>
      </c>
      <c r="H356" s="14">
        <v>-1.28755E-2</v>
      </c>
      <c r="I356" s="2">
        <v>-3.8997200000000003E-2</v>
      </c>
      <c r="J356" s="2">
        <v>0.41683779999999998</v>
      </c>
      <c r="K356" s="2">
        <v>0.74683539999999993</v>
      </c>
      <c r="L356" s="2">
        <v>0.33980580000000005</v>
      </c>
      <c r="M356" s="2">
        <v>3.3396226000000002</v>
      </c>
      <c r="N356" s="2">
        <v>3.3396226000000002</v>
      </c>
      <c r="O356" s="2">
        <v>3.3396226000000002</v>
      </c>
      <c r="P356" s="2">
        <v>3.3396226000000002</v>
      </c>
      <c r="Q356" s="5">
        <v>133.19999999999999</v>
      </c>
      <c r="R356" s="5">
        <v>138</v>
      </c>
      <c r="S356" s="5">
        <v>172</v>
      </c>
      <c r="T356" s="5">
        <v>29</v>
      </c>
      <c r="U356" s="5">
        <v>129.26599999999999</v>
      </c>
      <c r="V356" s="5">
        <v>84.858000000000004</v>
      </c>
      <c r="W356" s="3">
        <v>5144</v>
      </c>
      <c r="X356" s="5">
        <v>138</v>
      </c>
      <c r="Y356" s="3">
        <v>12000000</v>
      </c>
      <c r="Z356" t="b">
        <v>0</v>
      </c>
      <c r="AA356" s="5">
        <v>24.002731441264881</v>
      </c>
      <c r="AB356" s="5">
        <v>7.8784975819292384</v>
      </c>
      <c r="AC356" s="5">
        <v>6.5026963100402684</v>
      </c>
      <c r="AD356" s="5">
        <v>30.79161447649161</v>
      </c>
      <c r="AE356" t="b">
        <v>0</v>
      </c>
      <c r="AF356" t="b">
        <v>1</v>
      </c>
      <c r="AG356" s="3">
        <f>Y356*X356</f>
        <v>1656000000</v>
      </c>
      <c r="AH356" s="7" t="b">
        <f t="shared" si="35"/>
        <v>1</v>
      </c>
      <c r="AI356" s="17">
        <f t="shared" si="36"/>
        <v>1.7574004972957988E-4</v>
      </c>
      <c r="AJ356" s="2">
        <f t="shared" si="37"/>
        <v>7.540010247772449E-3</v>
      </c>
      <c r="AK356" s="2">
        <f t="shared" si="38"/>
        <v>9.7993029262325969E-3</v>
      </c>
      <c r="AL356" s="5">
        <f t="shared" si="39"/>
        <v>7.3216687925546711E-6</v>
      </c>
      <c r="AM356" s="5">
        <f t="shared" si="40"/>
        <v>3.1413134235255645E-4</v>
      </c>
      <c r="AN356" s="5">
        <f t="shared" si="41"/>
        <v>1.2438035074998403E-3</v>
      </c>
    </row>
    <row r="357" spans="1:40">
      <c r="A357" s="9" t="s">
        <v>729</v>
      </c>
      <c r="B357" s="9" t="s">
        <v>730</v>
      </c>
      <c r="C357" s="9" t="s">
        <v>813</v>
      </c>
      <c r="D357" s="9" t="s">
        <v>849</v>
      </c>
      <c r="E357" s="11">
        <v>-0.504</v>
      </c>
      <c r="F357" s="12">
        <v>7453</v>
      </c>
      <c r="G357" s="13">
        <v>8.1300999999999995E-3</v>
      </c>
      <c r="H357" s="14">
        <v>-6.4102563999999997E-3</v>
      </c>
      <c r="I357" s="2">
        <v>-4.6153800000000002E-2</v>
      </c>
      <c r="J357" s="2">
        <v>-7.2897199999999995E-2</v>
      </c>
      <c r="K357" s="2">
        <v>1.22449E-2</v>
      </c>
      <c r="L357" s="2">
        <v>-8.1481499999999998E-2</v>
      </c>
      <c r="M357" s="2">
        <v>-0.23100780000000001</v>
      </c>
      <c r="N357" s="2">
        <v>-0.23100780000000001</v>
      </c>
      <c r="O357" s="2">
        <v>-0.23100780000000001</v>
      </c>
      <c r="P357" s="2">
        <v>-0.23100780000000001</v>
      </c>
      <c r="Q357" s="5">
        <v>24.8</v>
      </c>
      <c r="R357" s="5">
        <v>25</v>
      </c>
      <c r="S357" s="5">
        <v>41</v>
      </c>
      <c r="T357" s="5">
        <v>21.8</v>
      </c>
      <c r="U357" s="5">
        <v>25.942799999999998</v>
      </c>
      <c r="V357" s="5">
        <v>25.76444</v>
      </c>
      <c r="W357" s="3">
        <v>7453</v>
      </c>
      <c r="X357" s="5">
        <v>24.6</v>
      </c>
      <c r="Y357" s="3">
        <v>15000000</v>
      </c>
      <c r="Z357" t="b">
        <v>0</v>
      </c>
      <c r="AA357" s="5" t="s">
        <v>837</v>
      </c>
      <c r="AB357" s="5" t="s">
        <v>837</v>
      </c>
      <c r="AC357" s="5" t="s">
        <v>837</v>
      </c>
      <c r="AD357" s="5" t="s">
        <v>837</v>
      </c>
      <c r="AE357" t="b">
        <v>0</v>
      </c>
      <c r="AF357" t="b">
        <v>1</v>
      </c>
      <c r="AG357" s="3">
        <f>Y357*X357</f>
        <v>369000000</v>
      </c>
      <c r="AH357" s="7" t="b">
        <f t="shared" si="35"/>
        <v>1</v>
      </c>
      <c r="AI357" s="17">
        <f t="shared" si="36"/>
        <v>3.9159467602786823E-5</v>
      </c>
      <c r="AJ357" s="2">
        <f t="shared" si="37"/>
        <v>3.2043151421247196E-4</v>
      </c>
      <c r="AK357" s="2">
        <f t="shared" si="38"/>
        <v>5.292884534057133E-2</v>
      </c>
      <c r="AL357" s="5">
        <f t="shared" si="39"/>
        <v>0</v>
      </c>
      <c r="AM357" s="5">
        <f t="shared" si="40"/>
        <v>0</v>
      </c>
      <c r="AN357" s="5">
        <f t="shared" si="41"/>
        <v>0</v>
      </c>
    </row>
    <row r="358" spans="1:40">
      <c r="A358" s="9" t="s">
        <v>731</v>
      </c>
      <c r="B358" s="9" t="s">
        <v>732</v>
      </c>
      <c r="C358" s="9" t="s">
        <v>826</v>
      </c>
      <c r="D358" s="9" t="s">
        <v>888</v>
      </c>
      <c r="E358" s="11">
        <v>2.1720000000000002</v>
      </c>
      <c r="F358" s="12">
        <v>932</v>
      </c>
      <c r="G358" s="13">
        <v>2.5316499999999999E-2</v>
      </c>
      <c r="H358" s="14">
        <v>1.2500000000000001E-2</v>
      </c>
      <c r="I358" s="2">
        <v>-2.40964E-2</v>
      </c>
      <c r="J358" s="2">
        <v>-8.9887599999999998E-2</v>
      </c>
      <c r="K358" s="2">
        <v>0.1911765</v>
      </c>
      <c r="L358" s="2">
        <v>-0.1</v>
      </c>
      <c r="M358" s="2">
        <v>0.48351650000000002</v>
      </c>
      <c r="N358" s="2">
        <v>0.48351650000000002</v>
      </c>
      <c r="O358" s="2">
        <v>0.48351650000000002</v>
      </c>
      <c r="P358" s="2">
        <v>0.48351650000000002</v>
      </c>
      <c r="Q358" s="5">
        <v>81</v>
      </c>
      <c r="R358" s="5">
        <v>81</v>
      </c>
      <c r="S358" s="5">
        <v>93.9</v>
      </c>
      <c r="T358" s="5">
        <v>51.8</v>
      </c>
      <c r="U358" s="5">
        <v>83.93</v>
      </c>
      <c r="V358" s="5">
        <v>73.261499999999998</v>
      </c>
      <c r="W358" s="3">
        <v>932</v>
      </c>
      <c r="X358" s="5">
        <v>79</v>
      </c>
      <c r="Y358" s="3">
        <v>2500000</v>
      </c>
      <c r="Z358" t="b">
        <v>0</v>
      </c>
      <c r="AA358" s="5">
        <v>17.841407564862369</v>
      </c>
      <c r="AB358" s="5">
        <v>2.5483729758748668</v>
      </c>
      <c r="AC358" s="5">
        <v>4.7310227812414318</v>
      </c>
      <c r="AD358" s="5">
        <v>17.14439269989219</v>
      </c>
      <c r="AE358" t="b">
        <v>0</v>
      </c>
      <c r="AF358" t="b">
        <v>1</v>
      </c>
      <c r="AG358" s="3">
        <f>Y358*X358</f>
        <v>197500000</v>
      </c>
      <c r="AH358" s="7" t="b">
        <f t="shared" si="35"/>
        <v>1</v>
      </c>
      <c r="AI358" s="17">
        <f t="shared" si="36"/>
        <v>2.0959335641057987E-5</v>
      </c>
      <c r="AJ358" s="2">
        <f t="shared" si="37"/>
        <v>1.9251129721743476E-3</v>
      </c>
      <c r="AK358" s="2">
        <f t="shared" si="38"/>
        <v>1.5241383780650009E-2</v>
      </c>
      <c r="AL358" s="5">
        <f t="shared" si="39"/>
        <v>1.174757964855654E-6</v>
      </c>
      <c r="AM358" s="5">
        <f t="shared" si="40"/>
        <v>1.0790140661131174E-4</v>
      </c>
      <c r="AN358" s="5">
        <f t="shared" si="41"/>
        <v>5.9808293075379127E-3</v>
      </c>
    </row>
    <row r="359" spans="1:40">
      <c r="A359" s="9" t="s">
        <v>733</v>
      </c>
      <c r="B359" s="9" t="s">
        <v>734</v>
      </c>
      <c r="C359" s="9" t="s">
        <v>841</v>
      </c>
      <c r="D359" s="9" t="s">
        <v>918</v>
      </c>
      <c r="E359" s="11">
        <v>-1.708</v>
      </c>
      <c r="F359" s="12">
        <v>1604</v>
      </c>
      <c r="G359" s="13">
        <v>7.3936999999999996E-3</v>
      </c>
      <c r="H359" s="14">
        <v>0.09</v>
      </c>
      <c r="I359" s="2">
        <v>6.8627500000000008E-2</v>
      </c>
      <c r="J359" s="2">
        <v>7.2834599999999999E-2</v>
      </c>
      <c r="K359" s="2">
        <v>0.23303170000000001</v>
      </c>
      <c r="L359" s="2">
        <v>9.2592592999999994E-3</v>
      </c>
      <c r="M359" s="2">
        <v>0.2111111</v>
      </c>
      <c r="N359" s="2">
        <v>0.2111111</v>
      </c>
      <c r="O359" s="2">
        <v>0.2111111</v>
      </c>
      <c r="P359" s="2">
        <v>0.2111111</v>
      </c>
      <c r="Q359" s="5">
        <v>109</v>
      </c>
      <c r="R359" s="5">
        <v>109</v>
      </c>
      <c r="S359" s="5">
        <v>117</v>
      </c>
      <c r="T359" s="5">
        <v>73.7</v>
      </c>
      <c r="U359" s="5">
        <v>104.236</v>
      </c>
      <c r="V359" s="5">
        <v>95.736999999999995</v>
      </c>
      <c r="W359" s="3">
        <v>1604</v>
      </c>
      <c r="X359" s="5">
        <v>108.2</v>
      </c>
      <c r="Y359" s="3">
        <v>2000000</v>
      </c>
      <c r="Z359" t="b">
        <v>0</v>
      </c>
      <c r="AA359" s="5" t="s">
        <v>837</v>
      </c>
      <c r="AB359" s="5" t="s">
        <v>837</v>
      </c>
      <c r="AC359" s="5" t="s">
        <v>837</v>
      </c>
      <c r="AD359" s="5" t="s">
        <v>837</v>
      </c>
      <c r="AE359" t="b">
        <v>0</v>
      </c>
      <c r="AF359" t="b">
        <v>1</v>
      </c>
      <c r="AG359" s="3">
        <f>Y359*X359</f>
        <v>216400000</v>
      </c>
      <c r="AH359" s="7" t="b">
        <f t="shared" si="35"/>
        <v>1</v>
      </c>
      <c r="AI359" s="17">
        <f t="shared" si="36"/>
        <v>2.2965064469493411E-5</v>
      </c>
      <c r="AJ359" s="2">
        <f t="shared" si="37"/>
        <v>1.0328750188776316E-3</v>
      </c>
      <c r="AK359" s="2">
        <f t="shared" si="38"/>
        <v>0.643281807372176</v>
      </c>
      <c r="AL359" s="5">
        <f t="shared" si="39"/>
        <v>0</v>
      </c>
      <c r="AM359" s="5">
        <f t="shared" si="40"/>
        <v>0</v>
      </c>
      <c r="AN359" s="5">
        <f t="shared" si="41"/>
        <v>0</v>
      </c>
    </row>
    <row r="360" spans="1:40">
      <c r="A360" s="9" t="s">
        <v>735</v>
      </c>
      <c r="B360" s="9" t="s">
        <v>736</v>
      </c>
      <c r="C360" s="9" t="s">
        <v>850</v>
      </c>
      <c r="D360" s="9" t="s">
        <v>851</v>
      </c>
      <c r="E360" s="11">
        <v>2.4860000000000002</v>
      </c>
      <c r="F360" s="12">
        <v>50897</v>
      </c>
      <c r="G360" s="13">
        <v>5.2380999999999997E-2</v>
      </c>
      <c r="H360" s="14">
        <v>-7.9166699999999993E-2</v>
      </c>
      <c r="I360" s="2">
        <v>7.8048800000000002E-2</v>
      </c>
      <c r="J360" s="2">
        <v>-0.17996289999999998</v>
      </c>
      <c r="K360" s="2">
        <v>4.2452799999999999E-2</v>
      </c>
      <c r="L360" s="2">
        <v>-0.110664</v>
      </c>
      <c r="M360" s="2">
        <v>7.2815500000000005E-2</v>
      </c>
      <c r="N360" s="2">
        <v>7.2815500000000005E-2</v>
      </c>
      <c r="O360" s="2">
        <v>7.2815500000000005E-2</v>
      </c>
      <c r="P360" s="2">
        <v>7.2815500000000005E-2</v>
      </c>
      <c r="Q360" s="5">
        <v>4.24</v>
      </c>
      <c r="R360" s="5">
        <v>4.42</v>
      </c>
      <c r="S360" s="5">
        <v>6</v>
      </c>
      <c r="T360" s="5">
        <v>3.7</v>
      </c>
      <c r="U360" s="5">
        <v>4.4935999999999998</v>
      </c>
      <c r="V360" s="5">
        <v>4.4158499999999998</v>
      </c>
      <c r="W360" s="3">
        <v>50897</v>
      </c>
      <c r="X360" s="5">
        <v>4.2</v>
      </c>
      <c r="Y360" s="3">
        <v>25000000</v>
      </c>
      <c r="Z360" t="b">
        <v>0</v>
      </c>
      <c r="AA360" s="5" t="s">
        <v>837</v>
      </c>
      <c r="AB360" s="5" t="s">
        <v>837</v>
      </c>
      <c r="AC360" s="5" t="s">
        <v>837</v>
      </c>
      <c r="AD360" s="5" t="s">
        <v>837</v>
      </c>
      <c r="AE360" t="b">
        <v>0</v>
      </c>
      <c r="AF360" t="b">
        <v>1</v>
      </c>
      <c r="AG360" s="3">
        <f>Y360*X360</f>
        <v>105000000</v>
      </c>
      <c r="AH360" s="7" t="b">
        <f t="shared" si="35"/>
        <v>1</v>
      </c>
      <c r="AI360" s="17">
        <f t="shared" si="36"/>
        <v>1.1142937935752348E-5</v>
      </c>
      <c r="AJ360" s="2">
        <f t="shared" si="37"/>
        <v>1.7160330017787158E-5</v>
      </c>
      <c r="AK360" s="2">
        <f t="shared" si="38"/>
        <v>7.1662473843197051E-3</v>
      </c>
      <c r="AL360" s="5">
        <f t="shared" si="39"/>
        <v>0</v>
      </c>
      <c r="AM360" s="5">
        <f t="shared" si="40"/>
        <v>0</v>
      </c>
      <c r="AN360" s="5">
        <f t="shared" si="41"/>
        <v>0</v>
      </c>
    </row>
    <row r="361" spans="1:40">
      <c r="A361" s="9" t="s">
        <v>737</v>
      </c>
      <c r="B361" s="9" t="s">
        <v>738</v>
      </c>
      <c r="C361" s="9" t="s">
        <v>823</v>
      </c>
      <c r="D361" s="9" t="s">
        <v>888</v>
      </c>
      <c r="E361" s="11">
        <v>0.92700000000000005</v>
      </c>
      <c r="F361" s="12">
        <v>2500</v>
      </c>
      <c r="G361" s="13">
        <v>6.1678499999999997E-2</v>
      </c>
      <c r="H361" s="14">
        <v>4.5816700000000002E-2</v>
      </c>
      <c r="I361" s="2">
        <v>-9.4339622999999994E-3</v>
      </c>
      <c r="J361" s="2">
        <v>-7.2438200000000008E-2</v>
      </c>
      <c r="K361" s="2">
        <v>-2.7777799999999998E-2</v>
      </c>
      <c r="L361" s="2">
        <v>-8.2167799999999999E-2</v>
      </c>
      <c r="M361" s="2">
        <v>-9.1695499999999999E-2</v>
      </c>
      <c r="N361" s="2">
        <v>-9.1695499999999999E-2</v>
      </c>
      <c r="O361" s="2">
        <v>-9.1695499999999999E-2</v>
      </c>
      <c r="P361" s="2">
        <v>-9.1695499999999999E-2</v>
      </c>
      <c r="Q361" s="5">
        <v>52.5</v>
      </c>
      <c r="R361" s="5">
        <v>52.5</v>
      </c>
      <c r="S361" s="5">
        <v>61</v>
      </c>
      <c r="T361" s="5">
        <v>46</v>
      </c>
      <c r="U361" s="5">
        <v>51.24</v>
      </c>
      <c r="V361" s="5">
        <v>52.587409999999998</v>
      </c>
      <c r="W361" s="3">
        <v>2500</v>
      </c>
      <c r="X361" s="5">
        <v>49.45</v>
      </c>
      <c r="Y361" s="3">
        <v>4705735</v>
      </c>
      <c r="Z361" t="b">
        <v>0</v>
      </c>
      <c r="AA361" s="5" t="s">
        <v>837</v>
      </c>
      <c r="AB361" s="5" t="s">
        <v>837</v>
      </c>
      <c r="AC361" s="5" t="s">
        <v>837</v>
      </c>
      <c r="AD361" s="5" t="s">
        <v>837</v>
      </c>
      <c r="AE361" t="b">
        <v>0</v>
      </c>
      <c r="AF361" t="b">
        <v>1</v>
      </c>
      <c r="AG361" s="3">
        <f>Y361*X361</f>
        <v>232698595.75</v>
      </c>
      <c r="AH361" s="7" t="b">
        <f t="shared" si="35"/>
        <v>1</v>
      </c>
      <c r="AI361" s="17">
        <f t="shared" si="36"/>
        <v>2.4694723906466429E-5</v>
      </c>
      <c r="AJ361" s="2">
        <f t="shared" si="37"/>
        <v>1.0595107467374749E-3</v>
      </c>
      <c r="AK361" s="2">
        <f t="shared" si="38"/>
        <v>1.7957714445792826E-2</v>
      </c>
      <c r="AL361" s="5">
        <f t="shared" si="39"/>
        <v>0</v>
      </c>
      <c r="AM361" s="5">
        <f t="shared" si="40"/>
        <v>0</v>
      </c>
      <c r="AN361" s="5">
        <f t="shared" si="41"/>
        <v>0</v>
      </c>
    </row>
    <row r="362" spans="1:40">
      <c r="A362" s="9" t="s">
        <v>739</v>
      </c>
      <c r="B362" s="9" t="s">
        <v>740</v>
      </c>
      <c r="C362" s="9" t="s">
        <v>823</v>
      </c>
      <c r="D362" s="9" t="s">
        <v>881</v>
      </c>
      <c r="E362" s="11">
        <v>1.617</v>
      </c>
      <c r="F362" s="12">
        <v>1809</v>
      </c>
      <c r="G362" s="13">
        <v>0</v>
      </c>
      <c r="H362" s="14">
        <v>-2.9411799999999998E-2</v>
      </c>
      <c r="I362" s="2">
        <v>3.125E-2</v>
      </c>
      <c r="J362" s="2">
        <v>0.1891892</v>
      </c>
      <c r="K362" s="2">
        <v>0.34693879999999999</v>
      </c>
      <c r="L362" s="2">
        <v>0.16402120000000001</v>
      </c>
      <c r="M362" s="2">
        <v>0.34556570000000003</v>
      </c>
      <c r="N362" s="2">
        <v>0.34556570000000003</v>
      </c>
      <c r="O362" s="2">
        <v>0.34556570000000003</v>
      </c>
      <c r="P362" s="2">
        <v>0.34556570000000003</v>
      </c>
      <c r="Q362" s="5">
        <v>66</v>
      </c>
      <c r="R362" s="5">
        <v>66</v>
      </c>
      <c r="S362" s="5">
        <v>69.900000000000006</v>
      </c>
      <c r="T362" s="5">
        <v>46.3</v>
      </c>
      <c r="U362" s="5">
        <v>64.347999999999999</v>
      </c>
      <c r="V362" s="5">
        <v>55.877600000000001</v>
      </c>
      <c r="W362" s="3">
        <v>1659</v>
      </c>
      <c r="X362" s="5">
        <v>66</v>
      </c>
      <c r="Y362" s="3">
        <v>7050000</v>
      </c>
      <c r="Z362" t="b">
        <v>0</v>
      </c>
      <c r="AA362" s="5" t="s">
        <v>837</v>
      </c>
      <c r="AB362" s="5" t="s">
        <v>837</v>
      </c>
      <c r="AC362" s="5" t="s">
        <v>837</v>
      </c>
      <c r="AD362" s="5" t="s">
        <v>837</v>
      </c>
      <c r="AE362" t="b">
        <v>0</v>
      </c>
      <c r="AF362" t="b">
        <v>1</v>
      </c>
      <c r="AG362" s="3">
        <f>Y362*X362</f>
        <v>465300000</v>
      </c>
      <c r="AH362" s="7" t="b">
        <f t="shared" si="35"/>
        <v>1</v>
      </c>
      <c r="AI362" s="17">
        <f t="shared" si="36"/>
        <v>4.9379133538148261E-5</v>
      </c>
      <c r="AJ362" s="2">
        <f t="shared" si="37"/>
        <v>2.1185789663578022E-3</v>
      </c>
      <c r="AK362" s="2">
        <f t="shared" si="38"/>
        <v>0.30859530441703142</v>
      </c>
      <c r="AL362" s="5">
        <f t="shared" si="39"/>
        <v>0</v>
      </c>
      <c r="AM362" s="5">
        <f t="shared" si="40"/>
        <v>0</v>
      </c>
      <c r="AN362" s="5">
        <f t="shared" si="41"/>
        <v>0</v>
      </c>
    </row>
    <row r="363" spans="1:40">
      <c r="A363" s="9" t="s">
        <v>741</v>
      </c>
      <c r="B363" s="9" t="s">
        <v>742</v>
      </c>
      <c r="C363" s="9" t="s">
        <v>823</v>
      </c>
      <c r="D363" s="9" t="s">
        <v>852</v>
      </c>
      <c r="E363" s="11">
        <v>1.1240000000000001</v>
      </c>
      <c r="F363" s="12">
        <v>2213</v>
      </c>
      <c r="G363" s="13">
        <v>-5.4054000000000003E-3</v>
      </c>
      <c r="H363" s="14">
        <v>-5.4054053999999995E-3</v>
      </c>
      <c r="I363" s="2">
        <v>6.6666699999999995E-2</v>
      </c>
      <c r="J363" s="2">
        <v>0.2065574</v>
      </c>
      <c r="K363" s="2">
        <v>0.25811970000000001</v>
      </c>
      <c r="L363" s="2">
        <v>0.2266667</v>
      </c>
      <c r="M363" s="2">
        <v>0.41538459999999999</v>
      </c>
      <c r="N363" s="2">
        <v>0.41538459999999999</v>
      </c>
      <c r="O363" s="2">
        <v>0.41538459999999999</v>
      </c>
      <c r="P363" s="2">
        <v>0.41538459999999999</v>
      </c>
      <c r="Q363" s="5">
        <v>72</v>
      </c>
      <c r="R363" s="5">
        <v>73.599999999999994</v>
      </c>
      <c r="S363" s="5">
        <v>76</v>
      </c>
      <c r="T363" s="5">
        <v>48</v>
      </c>
      <c r="U363" s="5">
        <v>70.14</v>
      </c>
      <c r="V363" s="5">
        <v>60.871259999999999</v>
      </c>
      <c r="W363" s="3">
        <v>2213</v>
      </c>
      <c r="X363" s="5">
        <v>74</v>
      </c>
      <c r="Y363" s="3">
        <v>2400000</v>
      </c>
      <c r="Z363" t="b">
        <v>0</v>
      </c>
      <c r="AA363" s="5" t="s">
        <v>837</v>
      </c>
      <c r="AB363" s="5" t="s">
        <v>837</v>
      </c>
      <c r="AC363" s="5" t="s">
        <v>837</v>
      </c>
      <c r="AD363" s="5" t="s">
        <v>837</v>
      </c>
      <c r="AE363" t="b">
        <v>0</v>
      </c>
      <c r="AF363" t="b">
        <v>1</v>
      </c>
      <c r="AG363" s="3">
        <f>Y363*X363</f>
        <v>177600000</v>
      </c>
      <c r="AH363" s="7" t="b">
        <f t="shared" si="35"/>
        <v>1</v>
      </c>
      <c r="AI363" s="17">
        <f t="shared" si="36"/>
        <v>1.8847483594186828E-5</v>
      </c>
      <c r="AJ363" s="2">
        <f t="shared" si="37"/>
        <v>8.0863878019588585E-4</v>
      </c>
      <c r="AK363" s="2">
        <f t="shared" si="38"/>
        <v>6.8485113778707432E-2</v>
      </c>
      <c r="AL363" s="5">
        <f t="shared" si="39"/>
        <v>0</v>
      </c>
      <c r="AM363" s="5">
        <f t="shared" si="40"/>
        <v>0</v>
      </c>
      <c r="AN363" s="5">
        <f t="shared" si="41"/>
        <v>0</v>
      </c>
    </row>
    <row r="364" spans="1:40">
      <c r="A364" s="9" t="s">
        <v>743</v>
      </c>
      <c r="B364" s="9" t="s">
        <v>744</v>
      </c>
      <c r="C364" s="9" t="s">
        <v>850</v>
      </c>
      <c r="D364" s="9" t="s">
        <v>851</v>
      </c>
      <c r="E364" s="11">
        <v>-2</v>
      </c>
      <c r="F364" s="12">
        <v>2317</v>
      </c>
      <c r="G364" s="13">
        <v>-8.7499999999999994E-2</v>
      </c>
      <c r="H364" s="14">
        <v>-2.6666700000000002E-2</v>
      </c>
      <c r="I364" s="2">
        <v>6.5693399999999999E-2</v>
      </c>
      <c r="J364" s="2">
        <v>0.1774194</v>
      </c>
      <c r="K364" s="2">
        <v>0.96236560000000004</v>
      </c>
      <c r="L364" s="2">
        <v>0.140625</v>
      </c>
      <c r="M364" s="2">
        <v>1.0277778</v>
      </c>
      <c r="N364" s="2">
        <v>1.0277778</v>
      </c>
      <c r="O364" s="2">
        <v>1.0277778</v>
      </c>
      <c r="P364" s="2">
        <v>1.0277778</v>
      </c>
      <c r="Q364" s="5">
        <v>73</v>
      </c>
      <c r="R364" s="5">
        <v>74</v>
      </c>
      <c r="S364" s="5">
        <v>80</v>
      </c>
      <c r="T364" s="5">
        <v>35.700000000000003</v>
      </c>
      <c r="U364" s="5">
        <v>69.835999999999999</v>
      </c>
      <c r="V364" s="5">
        <v>60.592660000000002</v>
      </c>
      <c r="W364" s="3">
        <v>2354</v>
      </c>
      <c r="X364" s="5">
        <v>80</v>
      </c>
      <c r="Y364" s="3">
        <v>3000000</v>
      </c>
      <c r="Z364" t="b">
        <v>0</v>
      </c>
      <c r="AA364" s="5" t="s">
        <v>837</v>
      </c>
      <c r="AB364" s="5" t="s">
        <v>837</v>
      </c>
      <c r="AC364" s="5" t="s">
        <v>837</v>
      </c>
      <c r="AD364" s="5" t="s">
        <v>837</v>
      </c>
      <c r="AE364" t="b">
        <v>0</v>
      </c>
      <c r="AF364" t="b">
        <v>1</v>
      </c>
      <c r="AG364" s="3">
        <f>Y364*X364</f>
        <v>240000000</v>
      </c>
      <c r="AH364" s="7" t="b">
        <f t="shared" si="35"/>
        <v>1</v>
      </c>
      <c r="AI364" s="17">
        <f t="shared" si="36"/>
        <v>2.5469572424576794E-5</v>
      </c>
      <c r="AJ364" s="2">
        <f t="shared" si="37"/>
        <v>3.9223611469227784E-5</v>
      </c>
      <c r="AK364" s="2">
        <f t="shared" si="38"/>
        <v>1.6379994021302181E-2</v>
      </c>
      <c r="AL364" s="5">
        <f t="shared" si="39"/>
        <v>0</v>
      </c>
      <c r="AM364" s="5">
        <f t="shared" si="40"/>
        <v>0</v>
      </c>
      <c r="AN364" s="5">
        <f t="shared" si="41"/>
        <v>0</v>
      </c>
    </row>
    <row r="365" spans="1:40">
      <c r="A365" s="9" t="s">
        <v>745</v>
      </c>
      <c r="B365" s="9" t="s">
        <v>746</v>
      </c>
      <c r="C365" s="9" t="s">
        <v>871</v>
      </c>
      <c r="D365" s="9" t="s">
        <v>884</v>
      </c>
      <c r="E365" s="11">
        <v>2.2959999999999998</v>
      </c>
      <c r="F365" s="12">
        <v>25625</v>
      </c>
      <c r="G365" s="13">
        <v>1.9252499999999999E-2</v>
      </c>
      <c r="H365" s="14">
        <v>5.8823500000000001E-2</v>
      </c>
      <c r="I365" s="2">
        <v>-8.8145900000000013E-2</v>
      </c>
      <c r="J365" s="2">
        <v>1.1123470999999999E-3</v>
      </c>
      <c r="K365" s="2">
        <v>0.15384619999999999</v>
      </c>
      <c r="L365" s="2">
        <v>4.65116E-2</v>
      </c>
      <c r="M365" s="2">
        <v>0.15384619999999999</v>
      </c>
      <c r="N365" s="2">
        <v>0.15384619999999999</v>
      </c>
      <c r="O365" s="2">
        <v>0.15384619999999999</v>
      </c>
      <c r="P365" s="2">
        <v>0.15384619999999999</v>
      </c>
      <c r="Q365" s="5">
        <v>9</v>
      </c>
      <c r="R365" s="5">
        <v>9.3000000000000007</v>
      </c>
      <c r="S365" s="5">
        <v>11</v>
      </c>
      <c r="T365" s="5">
        <v>6.6</v>
      </c>
      <c r="U365" s="5">
        <v>9.5785999999999998</v>
      </c>
      <c r="V365" s="5">
        <v>9.0551399999999997</v>
      </c>
      <c r="W365" s="3">
        <v>25625</v>
      </c>
      <c r="X365" s="5">
        <v>8.83</v>
      </c>
      <c r="Y365" s="3">
        <v>186814573</v>
      </c>
      <c r="Z365" t="b">
        <v>0</v>
      </c>
      <c r="AA365" s="5" t="s">
        <v>837</v>
      </c>
      <c r="AB365" s="5" t="s">
        <v>837</v>
      </c>
      <c r="AC365" s="5" t="s">
        <v>837</v>
      </c>
      <c r="AD365" s="5" t="s">
        <v>837</v>
      </c>
      <c r="AE365" t="b">
        <v>0</v>
      </c>
      <c r="AF365" t="b">
        <v>1</v>
      </c>
      <c r="AG365" s="3">
        <f>Y365*X365</f>
        <v>1649572679.5899999</v>
      </c>
      <c r="AH365" s="7" t="b">
        <f t="shared" si="35"/>
        <v>1</v>
      </c>
      <c r="AI365" s="17">
        <f t="shared" si="36"/>
        <v>1.7505796180175299E-4</v>
      </c>
      <c r="AJ365" s="2">
        <f t="shared" si="37"/>
        <v>1.2467896205730094E-2</v>
      </c>
      <c r="AK365" s="2">
        <f t="shared" si="38"/>
        <v>3.8126092373786197E-2</v>
      </c>
      <c r="AL365" s="5">
        <f t="shared" si="39"/>
        <v>0</v>
      </c>
      <c r="AM365" s="5">
        <f t="shared" si="40"/>
        <v>0</v>
      </c>
      <c r="AN365" s="5">
        <f t="shared" si="41"/>
        <v>0</v>
      </c>
    </row>
    <row r="366" spans="1:40">
      <c r="A366" s="9" t="s">
        <v>747</v>
      </c>
      <c r="B366" s="9" t="s">
        <v>748</v>
      </c>
      <c r="C366" s="9" t="s">
        <v>819</v>
      </c>
      <c r="D366" s="9" t="s">
        <v>919</v>
      </c>
      <c r="E366" s="11">
        <v>-0.111</v>
      </c>
      <c r="F366" s="12">
        <v>13536</v>
      </c>
      <c r="G366" s="13">
        <v>0</v>
      </c>
      <c r="H366" s="14">
        <v>-1.3495276999999999E-3</v>
      </c>
      <c r="I366" s="2">
        <v>-0.13953490000000002</v>
      </c>
      <c r="J366" s="2">
        <v>-3.52021E-2</v>
      </c>
      <c r="K366" s="2">
        <v>0.17460319999999999</v>
      </c>
      <c r="L366" s="2">
        <v>-2.63158E-2</v>
      </c>
      <c r="M366" s="2">
        <v>-2.1163999999999999E-2</v>
      </c>
      <c r="N366" s="2">
        <v>-2.1163999999999999E-2</v>
      </c>
      <c r="O366" s="2">
        <v>-2.1163999999999999E-2</v>
      </c>
      <c r="P366" s="2">
        <v>-2.1163999999999999E-2</v>
      </c>
      <c r="Q366" s="5">
        <v>37</v>
      </c>
      <c r="R366" s="5">
        <v>37</v>
      </c>
      <c r="S366" s="5">
        <v>54</v>
      </c>
      <c r="T366" s="5">
        <v>29.9</v>
      </c>
      <c r="U366" s="5">
        <v>38.390999999999998</v>
      </c>
      <c r="V366" s="5">
        <v>37.557360000000003</v>
      </c>
      <c r="W366" s="3">
        <v>13606</v>
      </c>
      <c r="X366" s="5">
        <v>37</v>
      </c>
      <c r="Y366" s="3">
        <v>17003850</v>
      </c>
      <c r="Z366" t="b">
        <v>0</v>
      </c>
      <c r="AA366" s="5" t="s">
        <v>837</v>
      </c>
      <c r="AB366" s="5" t="s">
        <v>837</v>
      </c>
      <c r="AC366" s="5" t="s">
        <v>837</v>
      </c>
      <c r="AD366" s="5" t="s">
        <v>837</v>
      </c>
      <c r="AE366" t="b">
        <v>0</v>
      </c>
      <c r="AF366" t="b">
        <v>1</v>
      </c>
      <c r="AG366" s="3">
        <f>Y366*X366</f>
        <v>629142450</v>
      </c>
      <c r="AH366" s="7" t="b">
        <f t="shared" si="35"/>
        <v>1</v>
      </c>
      <c r="AI366" s="17">
        <f t="shared" si="36"/>
        <v>6.6766621648544521E-5</v>
      </c>
      <c r="AJ366" s="2">
        <f t="shared" si="37"/>
        <v>1.14183147123855E-3</v>
      </c>
      <c r="AK366" s="2">
        <f t="shared" si="38"/>
        <v>1</v>
      </c>
      <c r="AL366" s="5">
        <f t="shared" si="39"/>
        <v>0</v>
      </c>
      <c r="AM366" s="5">
        <f t="shared" si="40"/>
        <v>0</v>
      </c>
      <c r="AN366" s="5">
        <f t="shared" si="41"/>
        <v>0</v>
      </c>
    </row>
    <row r="367" spans="1:40">
      <c r="A367" s="9" t="s">
        <v>749</v>
      </c>
      <c r="B367" s="9" t="s">
        <v>750</v>
      </c>
      <c r="C367" s="9" t="s">
        <v>839</v>
      </c>
      <c r="D367" s="9" t="s">
        <v>858</v>
      </c>
      <c r="E367" s="11">
        <v>2.423</v>
      </c>
      <c r="F367" s="12">
        <v>109192</v>
      </c>
      <c r="G367" s="13">
        <v>6.0975999999999999E-3</v>
      </c>
      <c r="H367" s="14">
        <v>3.77358E-2</v>
      </c>
      <c r="I367" s="2">
        <v>-6.0240963999999998E-3</v>
      </c>
      <c r="J367" s="2">
        <v>-0.16030529999999998</v>
      </c>
      <c r="K367" s="2">
        <v>-5.7142900000000003E-2</v>
      </c>
      <c r="L367" s="2">
        <v>-0.15816330000000001</v>
      </c>
      <c r="M367" s="2">
        <v>-5.7142900000000003E-2</v>
      </c>
      <c r="N367" s="2">
        <v>-5.7142900000000003E-2</v>
      </c>
      <c r="O367" s="2">
        <v>-5.7142900000000003E-2</v>
      </c>
      <c r="P367" s="2">
        <v>-5.7142900000000003E-2</v>
      </c>
      <c r="Q367" s="5">
        <v>3.15</v>
      </c>
      <c r="R367" s="5">
        <v>3.3</v>
      </c>
      <c r="S367" s="5">
        <v>4.37</v>
      </c>
      <c r="T367" s="5">
        <v>2.88</v>
      </c>
      <c r="U367" s="5">
        <v>3.3904000000000001</v>
      </c>
      <c r="V367" s="5">
        <v>3.4447199999999998</v>
      </c>
      <c r="W367" s="3">
        <v>109811</v>
      </c>
      <c r="X367" s="5">
        <v>3.28</v>
      </c>
      <c r="Y367" s="3">
        <v>50000000</v>
      </c>
      <c r="Z367" t="b">
        <v>0</v>
      </c>
      <c r="AA367" s="5" t="s">
        <v>837</v>
      </c>
      <c r="AB367" s="5" t="s">
        <v>837</v>
      </c>
      <c r="AC367" s="5" t="s">
        <v>837</v>
      </c>
      <c r="AD367" s="5" t="s">
        <v>837</v>
      </c>
      <c r="AE367" t="b">
        <v>0</v>
      </c>
      <c r="AF367" t="b">
        <v>1</v>
      </c>
      <c r="AG367" s="3">
        <f>Y367*X367</f>
        <v>164000000</v>
      </c>
      <c r="AH367" s="7" t="b">
        <f t="shared" si="35"/>
        <v>1</v>
      </c>
      <c r="AI367" s="17">
        <f t="shared" si="36"/>
        <v>1.7404207823460811E-5</v>
      </c>
      <c r="AJ367" s="2">
        <f t="shared" si="37"/>
        <v>1.1461611421496811E-3</v>
      </c>
      <c r="AK367" s="2">
        <f t="shared" si="38"/>
        <v>0.11106878306878307</v>
      </c>
      <c r="AL367" s="5">
        <f t="shared" si="39"/>
        <v>0</v>
      </c>
      <c r="AM367" s="5">
        <f t="shared" si="40"/>
        <v>0</v>
      </c>
      <c r="AN367" s="5">
        <f t="shared" si="41"/>
        <v>0</v>
      </c>
    </row>
    <row r="368" spans="1:40">
      <c r="A368" s="9" t="s">
        <v>751</v>
      </c>
      <c r="B368" s="9" t="s">
        <v>752</v>
      </c>
      <c r="C368" s="9" t="s">
        <v>823</v>
      </c>
      <c r="D368" s="9" t="s">
        <v>920</v>
      </c>
      <c r="E368" s="11">
        <v>-0.25600000000000001</v>
      </c>
      <c r="F368" s="12">
        <v>1072</v>
      </c>
      <c r="G368" s="13">
        <v>3.6719999999999999E-3</v>
      </c>
      <c r="H368" s="14">
        <v>0</v>
      </c>
      <c r="I368" s="2">
        <v>-1.20482E-2</v>
      </c>
      <c r="J368" s="2">
        <v>-9.8901100000000006E-2</v>
      </c>
      <c r="K368" s="2">
        <v>3.4047899999999999E-2</v>
      </c>
      <c r="L368" s="2">
        <v>-8.2774E-2</v>
      </c>
      <c r="M368" s="2">
        <v>3.4047899999999999E-2</v>
      </c>
      <c r="N368" s="2">
        <v>3.4047899999999999E-2</v>
      </c>
      <c r="O368" s="2">
        <v>3.4047899999999999E-2</v>
      </c>
      <c r="P368" s="2">
        <v>3.4047899999999999E-2</v>
      </c>
      <c r="Q368" s="5">
        <v>82</v>
      </c>
      <c r="R368" s="5">
        <v>82</v>
      </c>
      <c r="S368" s="5">
        <v>108</v>
      </c>
      <c r="T368" s="5">
        <v>70</v>
      </c>
      <c r="U368" s="5">
        <v>84.766000000000005</v>
      </c>
      <c r="V368" s="5">
        <v>87.802109999999999</v>
      </c>
      <c r="W368" s="3">
        <v>1072</v>
      </c>
      <c r="X368" s="5">
        <v>82</v>
      </c>
      <c r="Y368" s="3">
        <v>4200000</v>
      </c>
      <c r="Z368" t="b">
        <v>0</v>
      </c>
      <c r="AA368" s="5" t="s">
        <v>837</v>
      </c>
      <c r="AB368" s="5" t="s">
        <v>837</v>
      </c>
      <c r="AC368" s="5" t="s">
        <v>837</v>
      </c>
      <c r="AD368" s="5" t="s">
        <v>837</v>
      </c>
      <c r="AE368" t="b">
        <v>0</v>
      </c>
      <c r="AF368" t="b">
        <v>1</v>
      </c>
      <c r="AG368" s="3">
        <f>Y368*X368</f>
        <v>344400000</v>
      </c>
      <c r="AH368" s="7" t="b">
        <f t="shared" si="35"/>
        <v>1</v>
      </c>
      <c r="AI368" s="17">
        <f t="shared" si="36"/>
        <v>3.6548836429267702E-5</v>
      </c>
      <c r="AJ368" s="2">
        <f t="shared" si="37"/>
        <v>1.5681035805149947E-3</v>
      </c>
      <c r="AK368" s="2">
        <f t="shared" si="38"/>
        <v>1</v>
      </c>
      <c r="AL368" s="5">
        <f t="shared" si="39"/>
        <v>0</v>
      </c>
      <c r="AM368" s="5">
        <f t="shared" si="40"/>
        <v>0</v>
      </c>
      <c r="AN368" s="5">
        <f t="shared" si="41"/>
        <v>0</v>
      </c>
    </row>
    <row r="369" spans="1:40">
      <c r="A369" s="9" t="s">
        <v>753</v>
      </c>
      <c r="B369" s="9" t="s">
        <v>754</v>
      </c>
      <c r="C369" s="9" t="s">
        <v>826</v>
      </c>
      <c r="D369" s="9" t="s">
        <v>899</v>
      </c>
      <c r="E369" s="11">
        <v>3.6880000000000002</v>
      </c>
      <c r="F369" s="12">
        <v>56016</v>
      </c>
      <c r="G369" s="13">
        <v>7.0697700000000002E-2</v>
      </c>
      <c r="H369" s="14">
        <v>0.12183239999999999</v>
      </c>
      <c r="I369" s="2">
        <v>6.1188811000000001E-3</v>
      </c>
      <c r="J369" s="2">
        <v>5.21024E-2</v>
      </c>
      <c r="K369" s="2">
        <v>1.4752688</v>
      </c>
      <c r="L369" s="2">
        <v>0.1229268</v>
      </c>
      <c r="M369" s="2">
        <v>1.4752688</v>
      </c>
      <c r="N369" s="2">
        <v>1.4752688</v>
      </c>
      <c r="O369" s="2">
        <v>1.4752688</v>
      </c>
      <c r="P369" s="2">
        <v>1.4752688</v>
      </c>
      <c r="Q369" s="5">
        <v>21.82</v>
      </c>
      <c r="R369" s="5">
        <v>23.02</v>
      </c>
      <c r="S369" s="5">
        <v>25</v>
      </c>
      <c r="T369" s="5">
        <v>8.25</v>
      </c>
      <c r="U369" s="5">
        <v>21.676400000000001</v>
      </c>
      <c r="V369" s="5">
        <v>19.024899999999999</v>
      </c>
      <c r="W369" s="3">
        <v>56016</v>
      </c>
      <c r="X369" s="5">
        <v>21.5</v>
      </c>
      <c r="Y369" s="3">
        <v>15000000</v>
      </c>
      <c r="Z369" t="b">
        <v>0</v>
      </c>
      <c r="AA369" s="5" t="s">
        <v>837</v>
      </c>
      <c r="AB369" s="5" t="s">
        <v>837</v>
      </c>
      <c r="AC369" s="5" t="s">
        <v>837</v>
      </c>
      <c r="AD369" s="5" t="s">
        <v>837</v>
      </c>
      <c r="AE369" t="b">
        <v>0</v>
      </c>
      <c r="AF369" t="b">
        <v>1</v>
      </c>
      <c r="AG369" s="3">
        <f>Y369*X369</f>
        <v>322500000</v>
      </c>
      <c r="AH369" s="7" t="b">
        <f t="shared" si="35"/>
        <v>1</v>
      </c>
      <c r="AI369" s="17">
        <f t="shared" si="36"/>
        <v>3.422473794552507E-5</v>
      </c>
      <c r="AJ369" s="2">
        <f t="shared" si="37"/>
        <v>3.1435389039302639E-3</v>
      </c>
      <c r="AK369" s="2">
        <f t="shared" si="38"/>
        <v>3.976574136852349E-3</v>
      </c>
      <c r="AL369" s="5">
        <f t="shared" si="39"/>
        <v>0</v>
      </c>
      <c r="AM369" s="5">
        <f t="shared" si="40"/>
        <v>0</v>
      </c>
      <c r="AN369" s="5">
        <f t="shared" si="41"/>
        <v>0</v>
      </c>
    </row>
    <row r="370" spans="1:40">
      <c r="A370" s="9" t="s">
        <v>755</v>
      </c>
      <c r="B370" s="9" t="s">
        <v>756</v>
      </c>
      <c r="C370" s="9" t="s">
        <v>823</v>
      </c>
      <c r="D370" s="9" t="s">
        <v>886</v>
      </c>
      <c r="E370" s="11">
        <v>-0.49199999999999999</v>
      </c>
      <c r="F370" s="12">
        <v>4583</v>
      </c>
      <c r="G370" s="13">
        <v>7.2568999999999993E-3</v>
      </c>
      <c r="H370" s="14">
        <v>2.8901733999999999E-3</v>
      </c>
      <c r="I370" s="2">
        <v>-4.9315100000000001E-2</v>
      </c>
      <c r="J370" s="2">
        <v>-7.2192499999999993E-2</v>
      </c>
      <c r="K370" s="2">
        <v>-3.61111E-2</v>
      </c>
      <c r="L370" s="2">
        <v>-3.2078099999999998E-2</v>
      </c>
      <c r="M370" s="2">
        <v>-3.61111E-2</v>
      </c>
      <c r="N370" s="2">
        <v>-3.61111E-2</v>
      </c>
      <c r="O370" s="2">
        <v>-3.61111E-2</v>
      </c>
      <c r="P370" s="2">
        <v>-3.61111E-2</v>
      </c>
      <c r="Q370" s="5">
        <v>69.400000000000006</v>
      </c>
      <c r="R370" s="5">
        <v>69.599999999999994</v>
      </c>
      <c r="S370" s="5">
        <v>92.8</v>
      </c>
      <c r="T370" s="5">
        <v>63</v>
      </c>
      <c r="U370" s="5">
        <v>72.183999999999997</v>
      </c>
      <c r="V370" s="5">
        <v>72.745679999999993</v>
      </c>
      <c r="W370" s="3">
        <v>4583</v>
      </c>
      <c r="X370" s="5">
        <v>68.900000000000006</v>
      </c>
      <c r="Y370" s="3">
        <v>6600000</v>
      </c>
      <c r="Z370" t="b">
        <v>0</v>
      </c>
      <c r="AA370" s="5" t="s">
        <v>837</v>
      </c>
      <c r="AB370" s="5" t="s">
        <v>837</v>
      </c>
      <c r="AC370" s="5" t="s">
        <v>837</v>
      </c>
      <c r="AD370" s="5" t="s">
        <v>837</v>
      </c>
      <c r="AE370" t="b">
        <v>0</v>
      </c>
      <c r="AF370" t="b">
        <v>1</v>
      </c>
      <c r="AG370" s="3">
        <f>Y370*X370</f>
        <v>454740000.00000006</v>
      </c>
      <c r="AH370" s="7" t="b">
        <f t="shared" si="35"/>
        <v>1</v>
      </c>
      <c r="AI370" s="17">
        <f t="shared" si="36"/>
        <v>4.8258472351466891E-5</v>
      </c>
      <c r="AJ370" s="2">
        <f t="shared" si="37"/>
        <v>2.0704977415893985E-3</v>
      </c>
      <c r="AK370" s="2">
        <f t="shared" si="38"/>
        <v>3.5158743644997555E-2</v>
      </c>
      <c r="AL370" s="5">
        <f t="shared" si="39"/>
        <v>0</v>
      </c>
      <c r="AM370" s="5">
        <f t="shared" si="40"/>
        <v>0</v>
      </c>
      <c r="AN370" s="5">
        <f t="shared" si="41"/>
        <v>0</v>
      </c>
    </row>
    <row r="371" spans="1:40">
      <c r="A371" s="9" t="s">
        <v>757</v>
      </c>
      <c r="B371" s="9" t="s">
        <v>758</v>
      </c>
      <c r="C371" s="9" t="s">
        <v>841</v>
      </c>
      <c r="D371" s="9" t="s">
        <v>869</v>
      </c>
      <c r="E371" s="11">
        <v>10.41</v>
      </c>
      <c r="F371" s="12">
        <v>12486</v>
      </c>
      <c r="G371" s="13">
        <v>-1.5471199999999999E-2</v>
      </c>
      <c r="H371" s="14">
        <v>-2.7777799999999998E-2</v>
      </c>
      <c r="I371" s="2">
        <v>-6.9148899999999999E-2</v>
      </c>
      <c r="J371" s="2">
        <v>-0.17061610000000002</v>
      </c>
      <c r="K371" s="2">
        <v>-3.8461500000000003E-2</v>
      </c>
      <c r="L371" s="2">
        <v>-0.19447639999999999</v>
      </c>
      <c r="M371" s="2">
        <v>-3.8461500000000003E-2</v>
      </c>
      <c r="N371" s="2">
        <v>-3.8461500000000003E-2</v>
      </c>
      <c r="O371" s="2">
        <v>-3.8461500000000003E-2</v>
      </c>
      <c r="P371" s="2">
        <v>-3.8461500000000003E-2</v>
      </c>
      <c r="Q371" s="5">
        <v>34.9</v>
      </c>
      <c r="R371" s="5">
        <v>36</v>
      </c>
      <c r="S371" s="5">
        <v>45</v>
      </c>
      <c r="T371" s="5">
        <v>34</v>
      </c>
      <c r="U371" s="5">
        <v>39.002000000000002</v>
      </c>
      <c r="V371" s="5">
        <v>39.831650000000003</v>
      </c>
      <c r="W371" s="3">
        <v>12129</v>
      </c>
      <c r="X371" s="5">
        <v>35.549999999999997</v>
      </c>
      <c r="Y371" s="3">
        <v>3212500</v>
      </c>
      <c r="Z371" t="b">
        <v>0</v>
      </c>
      <c r="AA371" s="5" t="s">
        <v>837</v>
      </c>
      <c r="AB371" s="5" t="s">
        <v>837</v>
      </c>
      <c r="AC371" s="5" t="s">
        <v>837</v>
      </c>
      <c r="AD371" s="5" t="s">
        <v>837</v>
      </c>
      <c r="AE371" t="b">
        <v>0</v>
      </c>
      <c r="AF371" t="b">
        <v>1</v>
      </c>
      <c r="AG371" s="3">
        <f>Y371*X371</f>
        <v>114204374.99999999</v>
      </c>
      <c r="AH371" s="7" t="b">
        <f t="shared" si="35"/>
        <v>1</v>
      </c>
      <c r="AI371" s="17">
        <f t="shared" si="36"/>
        <v>1.211973583444178E-5</v>
      </c>
      <c r="AJ371" s="2">
        <f t="shared" si="37"/>
        <v>5.4509633079497736E-4</v>
      </c>
      <c r="AK371" s="2">
        <f t="shared" si="38"/>
        <v>8.1854943294597957E-2</v>
      </c>
      <c r="AL371" s="5">
        <f t="shared" si="39"/>
        <v>0</v>
      </c>
      <c r="AM371" s="5">
        <f t="shared" si="40"/>
        <v>0</v>
      </c>
      <c r="AN371" s="5">
        <f t="shared" si="41"/>
        <v>0</v>
      </c>
    </row>
    <row r="372" spans="1:40">
      <c r="A372" s="9" t="s">
        <v>759</v>
      </c>
      <c r="B372" s="9" t="s">
        <v>760</v>
      </c>
      <c r="C372" s="9" t="s">
        <v>817</v>
      </c>
      <c r="D372" s="9" t="s">
        <v>896</v>
      </c>
      <c r="E372" s="11">
        <v>-3.25</v>
      </c>
      <c r="F372" s="12">
        <v>4293</v>
      </c>
      <c r="G372" s="13">
        <v>-5.4200999999999997E-3</v>
      </c>
      <c r="H372" s="14">
        <v>-6.7658998999999996E-3</v>
      </c>
      <c r="I372" s="2">
        <v>2.7322404000000001E-3</v>
      </c>
      <c r="J372" s="2">
        <v>-4.6753200000000002E-2</v>
      </c>
      <c r="K372" s="2">
        <v>-0.1177885</v>
      </c>
      <c r="L372" s="2">
        <v>-5.2903199999999997E-2</v>
      </c>
      <c r="M372" s="2">
        <v>-0.1177885</v>
      </c>
      <c r="N372" s="2">
        <v>-0.1177885</v>
      </c>
      <c r="O372" s="2">
        <v>-0.1177885</v>
      </c>
      <c r="P372" s="2">
        <v>-0.1177885</v>
      </c>
      <c r="Q372" s="5">
        <v>73.400000000000006</v>
      </c>
      <c r="R372" s="5">
        <v>73.400000000000006</v>
      </c>
      <c r="S372" s="5">
        <v>88</v>
      </c>
      <c r="T372" s="5">
        <v>72</v>
      </c>
      <c r="U372" s="5">
        <v>74.644000000000005</v>
      </c>
      <c r="V372" s="5">
        <v>75.827029999999993</v>
      </c>
      <c r="W372" s="3">
        <v>4293</v>
      </c>
      <c r="X372" s="5">
        <v>73.400000000000006</v>
      </c>
      <c r="Y372" s="3">
        <v>1375000</v>
      </c>
      <c r="Z372" t="b">
        <v>0</v>
      </c>
      <c r="AA372" s="5" t="s">
        <v>837</v>
      </c>
      <c r="AB372" s="5" t="s">
        <v>837</v>
      </c>
      <c r="AC372" s="5" t="s">
        <v>837</v>
      </c>
      <c r="AD372" s="5" t="s">
        <v>837</v>
      </c>
      <c r="AE372" t="b">
        <v>0</v>
      </c>
      <c r="AF372" t="b">
        <v>1</v>
      </c>
      <c r="AG372" s="3">
        <f>Y372*X372</f>
        <v>100925000.00000001</v>
      </c>
      <c r="AH372" s="7" t="b">
        <f t="shared" si="35"/>
        <v>1</v>
      </c>
      <c r="AI372" s="17">
        <f t="shared" si="36"/>
        <v>1.0710485820626723E-5</v>
      </c>
      <c r="AJ372" s="2">
        <f t="shared" si="37"/>
        <v>9.3235146323446543E-4</v>
      </c>
      <c r="AK372" s="2">
        <f t="shared" si="38"/>
        <v>4.5712438196087177E-3</v>
      </c>
      <c r="AL372" s="5">
        <f t="shared" si="39"/>
        <v>0</v>
      </c>
      <c r="AM372" s="5">
        <f t="shared" si="40"/>
        <v>0</v>
      </c>
      <c r="AN372" s="5">
        <f t="shared" si="41"/>
        <v>0</v>
      </c>
    </row>
    <row r="373" spans="1:40">
      <c r="A373" s="9" t="s">
        <v>761</v>
      </c>
      <c r="B373" s="9" t="s">
        <v>762</v>
      </c>
      <c r="C373" s="9" t="s">
        <v>817</v>
      </c>
      <c r="D373" s="9" t="s">
        <v>885</v>
      </c>
      <c r="E373" s="11">
        <v>0.77</v>
      </c>
      <c r="F373" s="12">
        <v>112498</v>
      </c>
      <c r="G373" s="13">
        <v>0</v>
      </c>
      <c r="H373" s="14">
        <v>3.87324E-2</v>
      </c>
      <c r="I373" s="2">
        <v>-1.33779E-2</v>
      </c>
      <c r="J373" s="2">
        <v>2.07612E-2</v>
      </c>
      <c r="K373" s="2">
        <v>-2.3178800000000003E-2</v>
      </c>
      <c r="L373" s="2">
        <v>1.37457E-2</v>
      </c>
      <c r="M373" s="2">
        <v>-2.3178800000000003E-2</v>
      </c>
      <c r="N373" s="2">
        <v>-2.3178800000000003E-2</v>
      </c>
      <c r="O373" s="2">
        <v>-2.3178800000000003E-2</v>
      </c>
      <c r="P373" s="2">
        <v>-2.3178800000000003E-2</v>
      </c>
      <c r="Q373" s="5">
        <v>5.86</v>
      </c>
      <c r="R373" s="5">
        <v>5.98</v>
      </c>
      <c r="S373" s="5">
        <v>6.65</v>
      </c>
      <c r="T373" s="5">
        <v>5.35</v>
      </c>
      <c r="U373" s="5">
        <v>6.0095999999999998</v>
      </c>
      <c r="V373" s="5">
        <v>5.9487500000000004</v>
      </c>
      <c r="W373" s="3">
        <v>112498</v>
      </c>
      <c r="X373" s="5">
        <v>5.9</v>
      </c>
      <c r="Y373" s="3">
        <v>36000000</v>
      </c>
      <c r="Z373" t="b">
        <v>0</v>
      </c>
      <c r="AA373" s="5" t="s">
        <v>837</v>
      </c>
      <c r="AB373" s="5" t="s">
        <v>837</v>
      </c>
      <c r="AC373" s="5" t="s">
        <v>837</v>
      </c>
      <c r="AD373" s="5" t="s">
        <v>837</v>
      </c>
      <c r="AE373" t="b">
        <v>0</v>
      </c>
      <c r="AF373" t="b">
        <v>1</v>
      </c>
      <c r="AG373" s="3">
        <f>Y373*X373</f>
        <v>212400000</v>
      </c>
      <c r="AH373" s="7" t="b">
        <f t="shared" si="35"/>
        <v>1</v>
      </c>
      <c r="AI373" s="17">
        <f t="shared" si="36"/>
        <v>2.2540571595750462E-5</v>
      </c>
      <c r="AJ373" s="2">
        <f t="shared" si="37"/>
        <v>1.9621644864107053E-3</v>
      </c>
      <c r="AK373" s="2">
        <f t="shared" si="38"/>
        <v>0.13738850024099911</v>
      </c>
      <c r="AL373" s="5">
        <f t="shared" si="39"/>
        <v>0</v>
      </c>
      <c r="AM373" s="5">
        <f t="shared" si="40"/>
        <v>0</v>
      </c>
      <c r="AN373" s="5">
        <f t="shared" si="41"/>
        <v>0</v>
      </c>
    </row>
    <row r="374" spans="1:40">
      <c r="A374" s="9" t="s">
        <v>763</v>
      </c>
      <c r="B374" s="9" t="s">
        <v>764</v>
      </c>
      <c r="C374" s="9" t="s">
        <v>823</v>
      </c>
      <c r="D374" s="9" t="s">
        <v>860</v>
      </c>
      <c r="E374" s="11">
        <v>15.03</v>
      </c>
      <c r="F374" s="12">
        <v>45451</v>
      </c>
      <c r="G374" s="13">
        <v>1.42132E-2</v>
      </c>
      <c r="H374" s="14">
        <v>4.0625000000000001E-2</v>
      </c>
      <c r="I374" s="2">
        <v>0.1378132</v>
      </c>
      <c r="J374" s="2">
        <v>0.29740260000000002</v>
      </c>
      <c r="K374" s="2">
        <v>0.41501420000000006</v>
      </c>
      <c r="L374" s="2">
        <v>0.36849320000000002</v>
      </c>
      <c r="M374" s="2">
        <v>0.41501420000000006</v>
      </c>
      <c r="N374" s="2">
        <v>0.41501420000000006</v>
      </c>
      <c r="O374" s="2">
        <v>0.41501420000000006</v>
      </c>
      <c r="P374" s="2">
        <v>0.41501420000000006</v>
      </c>
      <c r="Q374" s="5">
        <v>19.5</v>
      </c>
      <c r="R374" s="5">
        <v>19.98</v>
      </c>
      <c r="S374" s="5">
        <v>20.8</v>
      </c>
      <c r="T374" s="5">
        <v>13.4</v>
      </c>
      <c r="U374" s="5">
        <v>18.403199999999998</v>
      </c>
      <c r="V374" s="5">
        <v>17.11974</v>
      </c>
      <c r="W374" s="3">
        <v>42678</v>
      </c>
      <c r="X374" s="5">
        <v>19.7</v>
      </c>
      <c r="Y374" s="3">
        <v>15000000</v>
      </c>
      <c r="Z374" t="b">
        <v>0</v>
      </c>
      <c r="AA374" s="5" t="s">
        <v>837</v>
      </c>
      <c r="AB374" s="5" t="s">
        <v>837</v>
      </c>
      <c r="AC374" s="5" t="s">
        <v>837</v>
      </c>
      <c r="AD374" s="5" t="s">
        <v>837</v>
      </c>
      <c r="AE374" t="b">
        <v>0</v>
      </c>
      <c r="AF374" t="b">
        <v>1</v>
      </c>
      <c r="AG374" s="3">
        <f>Y374*X374</f>
        <v>295500000</v>
      </c>
      <c r="AH374" s="7" t="b">
        <f t="shared" si="35"/>
        <v>1</v>
      </c>
      <c r="AI374" s="17">
        <f t="shared" si="36"/>
        <v>3.1359411047760176E-5</v>
      </c>
      <c r="AJ374" s="2">
        <f t="shared" si="37"/>
        <v>1.3454547271840331E-3</v>
      </c>
      <c r="AK374" s="2">
        <f t="shared" si="38"/>
        <v>1.072306698469336E-2</v>
      </c>
      <c r="AL374" s="5">
        <f t="shared" si="39"/>
        <v>0</v>
      </c>
      <c r="AM374" s="5">
        <f t="shared" si="40"/>
        <v>0</v>
      </c>
      <c r="AN374" s="5">
        <f t="shared" si="41"/>
        <v>0</v>
      </c>
    </row>
    <row r="375" spans="1:40">
      <c r="A375" s="9" t="s">
        <v>765</v>
      </c>
      <c r="B375" s="9" t="s">
        <v>766</v>
      </c>
      <c r="C375" s="9" t="s">
        <v>841</v>
      </c>
      <c r="D375" s="9" t="s">
        <v>921</v>
      </c>
      <c r="E375" s="11">
        <v>6.13</v>
      </c>
      <c r="F375" s="12">
        <v>3864</v>
      </c>
      <c r="G375" s="13">
        <v>-2.4691399999999999E-2</v>
      </c>
      <c r="H375" s="14">
        <v>1.28205E-2</v>
      </c>
      <c r="I375" s="2">
        <v>2.5380710999999999E-3</v>
      </c>
      <c r="J375" s="2">
        <v>3.8107799999999997E-2</v>
      </c>
      <c r="K375" s="2">
        <v>0.31666670000000002</v>
      </c>
      <c r="L375" s="2">
        <v>6.7567600000000005E-2</v>
      </c>
      <c r="M375" s="2">
        <v>0.31666670000000002</v>
      </c>
      <c r="N375" s="2">
        <v>0.31666670000000002</v>
      </c>
      <c r="O375" s="2">
        <v>0.31666670000000002</v>
      </c>
      <c r="P375" s="2">
        <v>0.31666670000000002</v>
      </c>
      <c r="Q375" s="5">
        <v>79</v>
      </c>
      <c r="R375" s="5">
        <v>82.5</v>
      </c>
      <c r="S375" s="5">
        <v>85</v>
      </c>
      <c r="T375" s="5">
        <v>66</v>
      </c>
      <c r="U375" s="5">
        <v>77.804000000000002</v>
      </c>
      <c r="V375" s="5">
        <v>77.058819999999997</v>
      </c>
      <c r="W375" s="3">
        <v>3806</v>
      </c>
      <c r="X375" s="5">
        <v>81</v>
      </c>
      <c r="Y375" s="3">
        <v>1250000</v>
      </c>
      <c r="Z375" t="b">
        <v>0</v>
      </c>
      <c r="AA375" s="5" t="s">
        <v>837</v>
      </c>
      <c r="AB375" s="5" t="s">
        <v>837</v>
      </c>
      <c r="AC375" s="5" t="s">
        <v>837</v>
      </c>
      <c r="AD375" s="5" t="s">
        <v>837</v>
      </c>
      <c r="AE375" t="b">
        <v>0</v>
      </c>
      <c r="AF375" t="b">
        <v>1</v>
      </c>
      <c r="AG375" s="3">
        <f>Y375*X375</f>
        <v>101250000</v>
      </c>
      <c r="AH375" s="7" t="b">
        <f t="shared" si="35"/>
        <v>1</v>
      </c>
      <c r="AI375" s="17">
        <f t="shared" si="36"/>
        <v>1.0744975866618336E-5</v>
      </c>
      <c r="AJ375" s="2">
        <f t="shared" si="37"/>
        <v>4.8326522948872547E-4</v>
      </c>
      <c r="AK375" s="2">
        <f t="shared" si="38"/>
        <v>1</v>
      </c>
      <c r="AL375" s="5">
        <f t="shared" si="39"/>
        <v>0</v>
      </c>
      <c r="AM375" s="5">
        <f t="shared" si="40"/>
        <v>0</v>
      </c>
      <c r="AN375" s="5">
        <f t="shared" si="41"/>
        <v>0</v>
      </c>
    </row>
    <row r="376" spans="1:40">
      <c r="A376" s="9" t="s">
        <v>767</v>
      </c>
      <c r="B376" s="9" t="s">
        <v>768</v>
      </c>
      <c r="C376" s="9" t="s">
        <v>826</v>
      </c>
      <c r="D376" s="9" t="s">
        <v>912</v>
      </c>
      <c r="E376" s="11">
        <v>-3.87</v>
      </c>
      <c r="F376" s="12">
        <v>1990</v>
      </c>
      <c r="G376" s="13">
        <v>1.4728E-3</v>
      </c>
      <c r="H376" s="14">
        <v>-2.8571399999999997E-2</v>
      </c>
      <c r="I376" s="2">
        <v>-5.5555599999999997E-2</v>
      </c>
      <c r="J376" s="2">
        <v>-0.1584158</v>
      </c>
      <c r="K376" s="2">
        <v>-0.17073169999999999</v>
      </c>
      <c r="L376" s="2">
        <v>-0.12820510000000002</v>
      </c>
      <c r="M376" s="2">
        <v>-0.17073169999999999</v>
      </c>
      <c r="N376" s="2">
        <v>-0.17073169999999999</v>
      </c>
      <c r="O376" s="2">
        <v>-0.17073169999999999</v>
      </c>
      <c r="P376" s="2">
        <v>-0.17073169999999999</v>
      </c>
      <c r="Q376" s="5">
        <v>68</v>
      </c>
      <c r="R376" s="5">
        <v>68</v>
      </c>
      <c r="S376" s="5">
        <v>88</v>
      </c>
      <c r="T376" s="5">
        <v>66</v>
      </c>
      <c r="U376" s="5">
        <v>73.024000000000001</v>
      </c>
      <c r="V376" s="5">
        <v>74.935209999999998</v>
      </c>
      <c r="W376" s="3">
        <v>1988</v>
      </c>
      <c r="X376" s="5">
        <v>67.900000000000006</v>
      </c>
      <c r="Y376" s="3">
        <v>1687500</v>
      </c>
      <c r="Z376" t="b">
        <v>0</v>
      </c>
      <c r="AA376" s="5" t="s">
        <v>837</v>
      </c>
      <c r="AB376" s="5" t="s">
        <v>837</v>
      </c>
      <c r="AC376" s="5" t="s">
        <v>837</v>
      </c>
      <c r="AD376" s="5" t="s">
        <v>837</v>
      </c>
      <c r="AE376" t="b">
        <v>0</v>
      </c>
      <c r="AF376" t="b">
        <v>1</v>
      </c>
      <c r="AG376" s="3">
        <f>Y376*X376</f>
        <v>114581250.00000001</v>
      </c>
      <c r="AH376" s="7" t="b">
        <f t="shared" si="35"/>
        <v>1</v>
      </c>
      <c r="AI376" s="17">
        <f t="shared" si="36"/>
        <v>1.2159731022389752E-5</v>
      </c>
      <c r="AJ376" s="2">
        <f t="shared" si="37"/>
        <v>1.1168701303440607E-3</v>
      </c>
      <c r="AK376" s="2">
        <f t="shared" si="38"/>
        <v>6.7229409054484546E-2</v>
      </c>
      <c r="AL376" s="5">
        <f t="shared" si="39"/>
        <v>0</v>
      </c>
      <c r="AM376" s="5">
        <f t="shared" si="40"/>
        <v>0</v>
      </c>
      <c r="AN376" s="5">
        <f t="shared" si="41"/>
        <v>0</v>
      </c>
    </row>
    <row r="377" spans="1:40">
      <c r="A377" s="9" t="s">
        <v>769</v>
      </c>
      <c r="B377" s="9" t="s">
        <v>770</v>
      </c>
      <c r="C377" s="9" t="s">
        <v>839</v>
      </c>
      <c r="D377" s="9" t="s">
        <v>840</v>
      </c>
      <c r="E377" s="11">
        <v>0</v>
      </c>
      <c r="F377" s="12">
        <v>21708</v>
      </c>
      <c r="G377" s="13">
        <v>1.66667E-2</v>
      </c>
      <c r="H377" s="14">
        <v>4.7058823999999999E-3</v>
      </c>
      <c r="I377" s="2">
        <v>-0.1303462</v>
      </c>
      <c r="J377" s="2">
        <v>-0.1943396</v>
      </c>
      <c r="K377" s="2">
        <v>-0.1943396</v>
      </c>
      <c r="L377" s="2">
        <v>-0.1943396</v>
      </c>
      <c r="M377" s="2">
        <v>-0.1943396</v>
      </c>
      <c r="N377" s="2">
        <v>-0.1943396</v>
      </c>
      <c r="O377" s="2">
        <v>-0.1943396</v>
      </c>
      <c r="P377" s="2">
        <v>-0.1943396</v>
      </c>
      <c r="Q377" s="5">
        <v>16.88</v>
      </c>
      <c r="R377" s="5">
        <v>17.079999999999998</v>
      </c>
      <c r="S377" s="5">
        <v>24.88</v>
      </c>
      <c r="T377" s="5">
        <v>16.46</v>
      </c>
      <c r="U377" s="5">
        <v>20.03388</v>
      </c>
      <c r="V377" s="5">
        <v>20.03388</v>
      </c>
      <c r="W377" s="3">
        <v>21708</v>
      </c>
      <c r="X377" s="5">
        <v>16.8</v>
      </c>
      <c r="Y377" s="3">
        <v>9400000</v>
      </c>
      <c r="Z377" t="b">
        <v>0</v>
      </c>
      <c r="AA377" s="5" t="s">
        <v>837</v>
      </c>
      <c r="AB377" s="5" t="s">
        <v>837</v>
      </c>
      <c r="AC377" s="5" t="s">
        <v>837</v>
      </c>
      <c r="AD377" s="5" t="s">
        <v>837</v>
      </c>
      <c r="AE377" t="b">
        <v>0</v>
      </c>
      <c r="AF377" t="b">
        <v>1</v>
      </c>
      <c r="AG377" s="3">
        <f>Y377*X377</f>
        <v>157920000</v>
      </c>
      <c r="AH377" s="7" t="b">
        <f t="shared" si="35"/>
        <v>1</v>
      </c>
      <c r="AI377" s="17">
        <f t="shared" si="36"/>
        <v>1.6758978655371533E-5</v>
      </c>
      <c r="AJ377" s="2">
        <f t="shared" si="37"/>
        <v>1.1036693144407174E-3</v>
      </c>
      <c r="AK377" s="2">
        <f t="shared" si="38"/>
        <v>1.9480604114556954E-3</v>
      </c>
      <c r="AL377" s="5">
        <f t="shared" si="39"/>
        <v>0</v>
      </c>
      <c r="AM377" s="5">
        <f t="shared" si="40"/>
        <v>0</v>
      </c>
      <c r="AN377" s="5">
        <f t="shared" si="41"/>
        <v>0</v>
      </c>
    </row>
    <row r="378" spans="1:40">
      <c r="A378" s="9" t="s">
        <v>771</v>
      </c>
      <c r="B378" s="9" t="s">
        <v>772</v>
      </c>
      <c r="C378" s="9" t="s">
        <v>819</v>
      </c>
      <c r="D378" s="9" t="s">
        <v>821</v>
      </c>
      <c r="E378" s="11">
        <v>-0.9</v>
      </c>
      <c r="F378" s="12">
        <v>6819</v>
      </c>
      <c r="G378" s="13">
        <v>-8.9286000000000001E-3</v>
      </c>
      <c r="H378" s="14">
        <v>-5.9322E-2</v>
      </c>
      <c r="I378" s="2">
        <v>-5.9322E-2</v>
      </c>
      <c r="J378" s="2">
        <v>-9.0163900000000005E-2</v>
      </c>
      <c r="K378" s="2">
        <v>-9.0163900000000005E-2</v>
      </c>
      <c r="L378" s="2">
        <v>-5.45145E-2</v>
      </c>
      <c r="M378" s="2">
        <v>-9.0163900000000005E-2</v>
      </c>
      <c r="N378" s="2">
        <v>-9.0163900000000005E-2</v>
      </c>
      <c r="O378" s="2">
        <v>-9.0163900000000005E-2</v>
      </c>
      <c r="P378" s="2">
        <v>-9.0163900000000005E-2</v>
      </c>
      <c r="Q378" s="5">
        <v>55.5</v>
      </c>
      <c r="R378" s="5">
        <v>55.5</v>
      </c>
      <c r="S378" s="5">
        <v>70</v>
      </c>
      <c r="T378" s="5">
        <v>55</v>
      </c>
      <c r="U378" s="5">
        <v>59.78</v>
      </c>
      <c r="V378" s="5">
        <v>59.803570000000001</v>
      </c>
      <c r="W378" s="3">
        <v>6819</v>
      </c>
      <c r="X378" s="5">
        <v>55.5</v>
      </c>
      <c r="Y378" s="3">
        <v>3335000</v>
      </c>
      <c r="Z378" t="b">
        <v>0</v>
      </c>
      <c r="AA378" s="5" t="s">
        <v>837</v>
      </c>
      <c r="AB378" s="5" t="s">
        <v>837</v>
      </c>
      <c r="AC378" s="5" t="s">
        <v>837</v>
      </c>
      <c r="AD378" s="5" t="s">
        <v>837</v>
      </c>
      <c r="AE378" t="b">
        <v>0</v>
      </c>
      <c r="AF378" t="b">
        <v>1</v>
      </c>
      <c r="AG378" s="3">
        <f>Y378*X378</f>
        <v>185092500</v>
      </c>
      <c r="AH378" s="7" t="b">
        <f t="shared" si="35"/>
        <v>1</v>
      </c>
      <c r="AI378" s="17">
        <f t="shared" si="36"/>
        <v>1.9642611808316586E-5</v>
      </c>
      <c r="AJ378" s="2">
        <f t="shared" si="37"/>
        <v>3.3592462500379891E-4</v>
      </c>
      <c r="AK378" s="2">
        <f t="shared" si="38"/>
        <v>7.4919174209510213E-4</v>
      </c>
      <c r="AL378" s="5">
        <f t="shared" si="39"/>
        <v>0</v>
      </c>
      <c r="AM378" s="5">
        <f t="shared" si="40"/>
        <v>0</v>
      </c>
      <c r="AN378" s="5">
        <f t="shared" si="41"/>
        <v>0</v>
      </c>
    </row>
    <row r="379" spans="1:40">
      <c r="A379" s="9" t="s">
        <v>773</v>
      </c>
      <c r="B379" s="9" t="s">
        <v>774</v>
      </c>
      <c r="C379" s="9" t="s">
        <v>823</v>
      </c>
      <c r="D379" s="9" t="s">
        <v>836</v>
      </c>
      <c r="E379" s="11">
        <v>0</v>
      </c>
      <c r="F379" s="12">
        <v>6637</v>
      </c>
      <c r="G379" s="13">
        <v>6.5788999999999995E-3</v>
      </c>
      <c r="H379" s="14">
        <v>1.7287199999999999E-2</v>
      </c>
      <c r="I379" s="2">
        <v>-1.16279E-2</v>
      </c>
      <c r="J379" s="2">
        <v>-0.1052632</v>
      </c>
      <c r="K379" s="2">
        <v>-0.1052632</v>
      </c>
      <c r="L379" s="2">
        <v>-0.1052632</v>
      </c>
      <c r="M379" s="2">
        <v>-0.1052632</v>
      </c>
      <c r="N379" s="2">
        <v>-0.1052632</v>
      </c>
      <c r="O379" s="2">
        <v>-0.1052632</v>
      </c>
      <c r="P379" s="2">
        <v>-0.1052632</v>
      </c>
      <c r="Q379" s="5">
        <v>75.400000000000006</v>
      </c>
      <c r="R379" s="5">
        <v>76.5</v>
      </c>
      <c r="S379" s="5">
        <v>94</v>
      </c>
      <c r="T379" s="5">
        <v>74</v>
      </c>
      <c r="U379" s="5">
        <v>77.044439999999994</v>
      </c>
      <c r="V379" s="5">
        <v>77.044439999999994</v>
      </c>
      <c r="W379" s="3">
        <v>6637</v>
      </c>
      <c r="X379" s="5">
        <v>76</v>
      </c>
      <c r="Y379" s="3">
        <v>2500000</v>
      </c>
      <c r="Z379" t="b">
        <v>0</v>
      </c>
      <c r="AA379" s="5" t="s">
        <v>837</v>
      </c>
      <c r="AB379" s="5" t="s">
        <v>837</v>
      </c>
      <c r="AC379" s="5" t="s">
        <v>837</v>
      </c>
      <c r="AD379" s="5" t="s">
        <v>837</v>
      </c>
      <c r="AE379" t="b">
        <v>0</v>
      </c>
      <c r="AF379" t="b">
        <v>1</v>
      </c>
      <c r="AG379" s="3">
        <f>Y379*X379</f>
        <v>190000000</v>
      </c>
      <c r="AH379" s="7" t="b">
        <f t="shared" si="35"/>
        <v>1</v>
      </c>
      <c r="AI379" s="17">
        <f t="shared" si="36"/>
        <v>2.0163411502789963E-5</v>
      </c>
      <c r="AJ379" s="2">
        <f t="shared" si="37"/>
        <v>8.6509779412848151E-4</v>
      </c>
      <c r="AK379" s="2">
        <f t="shared" si="38"/>
        <v>6.9365375268961957E-2</v>
      </c>
      <c r="AL379" s="5">
        <f t="shared" si="39"/>
        <v>0</v>
      </c>
      <c r="AM379" s="5">
        <f t="shared" si="40"/>
        <v>0</v>
      </c>
      <c r="AN379" s="5">
        <f t="shared" si="41"/>
        <v>0</v>
      </c>
    </row>
    <row r="380" spans="1:40">
      <c r="A380" s="9" t="s">
        <v>775</v>
      </c>
      <c r="B380" s="9" t="s">
        <v>776</v>
      </c>
      <c r="C380" s="9" t="s">
        <v>823</v>
      </c>
      <c r="D380" s="9" t="s">
        <v>912</v>
      </c>
      <c r="E380" s="11">
        <v>0</v>
      </c>
      <c r="F380" s="12">
        <v>45823</v>
      </c>
      <c r="G380" s="13">
        <v>0</v>
      </c>
      <c r="H380" s="14">
        <v>1.06383E-2</v>
      </c>
      <c r="I380" s="2">
        <v>1.0537407999999999E-3</v>
      </c>
      <c r="J380" s="2">
        <v>0.1216057</v>
      </c>
      <c r="K380" s="2">
        <v>0.1216057</v>
      </c>
      <c r="L380" s="2">
        <v>0.1216057</v>
      </c>
      <c r="M380" s="2">
        <v>0.1216057</v>
      </c>
      <c r="N380" s="2">
        <v>0.1216057</v>
      </c>
      <c r="O380" s="2">
        <v>0.1216057</v>
      </c>
      <c r="P380" s="2">
        <v>0.1216057</v>
      </c>
      <c r="Q380" s="5">
        <v>18.8</v>
      </c>
      <c r="R380" s="5">
        <v>19</v>
      </c>
      <c r="S380" s="5">
        <v>19.96</v>
      </c>
      <c r="T380" s="5">
        <v>16.5</v>
      </c>
      <c r="U380" s="5">
        <v>18.673500000000001</v>
      </c>
      <c r="V380" s="5">
        <v>18.673500000000001</v>
      </c>
      <c r="W380" s="3">
        <v>45823</v>
      </c>
      <c r="X380" s="5">
        <v>19</v>
      </c>
      <c r="Y380" s="3">
        <v>21000000</v>
      </c>
      <c r="Z380" t="b">
        <v>0</v>
      </c>
      <c r="AA380" s="5" t="s">
        <v>837</v>
      </c>
      <c r="AB380" s="5" t="s">
        <v>837</v>
      </c>
      <c r="AC380" s="5" t="s">
        <v>837</v>
      </c>
      <c r="AD380" s="5" t="s">
        <v>837</v>
      </c>
      <c r="AE380" t="b">
        <v>0</v>
      </c>
      <c r="AF380" t="b">
        <v>1</v>
      </c>
      <c r="AG380" s="3">
        <f>Y380*X380</f>
        <v>399000000</v>
      </c>
      <c r="AH380" s="7" t="b">
        <f t="shared" si="35"/>
        <v>1</v>
      </c>
      <c r="AI380" s="17">
        <f t="shared" si="36"/>
        <v>4.234316415585892E-5</v>
      </c>
      <c r="AJ380" s="2">
        <f t="shared" si="37"/>
        <v>1.8167053676698111E-3</v>
      </c>
      <c r="AK380" s="2">
        <f t="shared" si="38"/>
        <v>0.23410928238904122</v>
      </c>
      <c r="AL380" s="5">
        <f t="shared" si="39"/>
        <v>0</v>
      </c>
      <c r="AM380" s="5">
        <f t="shared" si="40"/>
        <v>0</v>
      </c>
      <c r="AN380" s="5">
        <f t="shared" si="41"/>
        <v>0</v>
      </c>
    </row>
    <row r="381" spans="1:40">
      <c r="A381" s="9" t="s">
        <v>777</v>
      </c>
      <c r="B381" s="9" t="s">
        <v>778</v>
      </c>
      <c r="C381" s="9" t="s">
        <v>841</v>
      </c>
      <c r="D381" s="9" t="s">
        <v>918</v>
      </c>
      <c r="E381" s="11">
        <v>0</v>
      </c>
      <c r="F381" s="12">
        <v>427456</v>
      </c>
      <c r="G381" s="13">
        <v>2.3333300000000001E-2</v>
      </c>
      <c r="H381" s="14">
        <v>6.5573769999999997E-3</v>
      </c>
      <c r="I381" s="2">
        <v>1.3201299999999999E-2</v>
      </c>
      <c r="J381" s="2">
        <v>7.3426600000000009E-2</v>
      </c>
      <c r="K381" s="2">
        <v>7.3426600000000009E-2</v>
      </c>
      <c r="L381" s="2">
        <v>7.3426600000000009E-2</v>
      </c>
      <c r="M381" s="2">
        <v>7.3426600000000009E-2</v>
      </c>
      <c r="N381" s="2">
        <v>7.3426600000000009E-2</v>
      </c>
      <c r="O381" s="2">
        <v>7.3426600000000009E-2</v>
      </c>
      <c r="P381" s="2">
        <v>7.3426600000000009E-2</v>
      </c>
      <c r="Q381" s="5">
        <v>5.95</v>
      </c>
      <c r="R381" s="5">
        <v>6.14</v>
      </c>
      <c r="S381" s="5">
        <v>6.6</v>
      </c>
      <c r="T381" s="5">
        <v>5.67</v>
      </c>
      <c r="U381" s="5">
        <v>6.0903</v>
      </c>
      <c r="V381" s="5">
        <v>6.0903</v>
      </c>
      <c r="W381" s="3">
        <v>427456</v>
      </c>
      <c r="X381" s="5">
        <v>6</v>
      </c>
      <c r="Y381" s="3">
        <v>20000000</v>
      </c>
      <c r="Z381" t="b">
        <v>0</v>
      </c>
      <c r="AA381" s="5" t="s">
        <v>837</v>
      </c>
      <c r="AB381" s="5" t="s">
        <v>837</v>
      </c>
      <c r="AC381" s="5" t="s">
        <v>837</v>
      </c>
      <c r="AD381" s="5" t="s">
        <v>837</v>
      </c>
      <c r="AE381" t="b">
        <v>0</v>
      </c>
      <c r="AF381" t="b">
        <v>1</v>
      </c>
      <c r="AG381" s="3">
        <f>Y381*X381</f>
        <v>120000000</v>
      </c>
      <c r="AH381" s="7" t="b">
        <f t="shared" si="35"/>
        <v>1</v>
      </c>
      <c r="AI381" s="17">
        <f t="shared" si="36"/>
        <v>1.2734786212288397E-5</v>
      </c>
      <c r="AJ381" s="2">
        <f t="shared" si="37"/>
        <v>5.7275879050515616E-4</v>
      </c>
      <c r="AK381" s="2">
        <f t="shared" si="38"/>
        <v>0.356718192627824</v>
      </c>
      <c r="AL381" s="5">
        <f t="shared" si="39"/>
        <v>0</v>
      </c>
      <c r="AM381" s="5">
        <f t="shared" si="40"/>
        <v>0</v>
      </c>
      <c r="AN381" s="5">
        <f t="shared" si="41"/>
        <v>0</v>
      </c>
    </row>
    <row r="382" spans="1:40">
      <c r="A382" s="9" t="s">
        <v>779</v>
      </c>
      <c r="B382" s="9" t="s">
        <v>780</v>
      </c>
      <c r="C382" s="9" t="s">
        <v>841</v>
      </c>
      <c r="D382" s="9" t="s">
        <v>864</v>
      </c>
      <c r="E382" s="11">
        <v>0</v>
      </c>
      <c r="F382" s="12">
        <v>83956</v>
      </c>
      <c r="G382" s="13">
        <v>3.09013E-2</v>
      </c>
      <c r="H382" s="14">
        <v>-5.0592900000000003E-2</v>
      </c>
      <c r="I382" s="2">
        <v>-8.1453200000000003E-2</v>
      </c>
      <c r="J382" s="2">
        <v>0.53974359999999999</v>
      </c>
      <c r="K382" s="2">
        <v>0.53974359999999999</v>
      </c>
      <c r="L382" s="2">
        <v>0.53974359999999999</v>
      </c>
      <c r="M382" s="2">
        <v>0.53974359999999999</v>
      </c>
      <c r="N382" s="2">
        <v>0.53974359999999999</v>
      </c>
      <c r="O382" s="2">
        <v>0.53974359999999999</v>
      </c>
      <c r="P382" s="2">
        <v>0.53974359999999999</v>
      </c>
      <c r="Q382" s="5">
        <v>23.4</v>
      </c>
      <c r="R382" s="5">
        <v>24.66</v>
      </c>
      <c r="S382" s="5">
        <v>35.799999999999997</v>
      </c>
      <c r="T382" s="5">
        <v>14.52</v>
      </c>
      <c r="U382" s="5">
        <v>24.308610000000002</v>
      </c>
      <c r="V382" s="5">
        <v>24.308610000000002</v>
      </c>
      <c r="W382" s="3">
        <v>83956</v>
      </c>
      <c r="X382" s="5">
        <v>23.3</v>
      </c>
      <c r="Y382" s="3">
        <v>40000000</v>
      </c>
      <c r="Z382" t="b">
        <v>0</v>
      </c>
      <c r="AA382" s="5" t="s">
        <v>837</v>
      </c>
      <c r="AB382" s="5" t="s">
        <v>837</v>
      </c>
      <c r="AC382" s="5" t="s">
        <v>837</v>
      </c>
      <c r="AD382" s="5" t="s">
        <v>837</v>
      </c>
      <c r="AE382" t="b">
        <v>0</v>
      </c>
      <c r="AF382" t="b">
        <v>1</v>
      </c>
      <c r="AG382" s="3">
        <f>Y382*X382</f>
        <v>932000000</v>
      </c>
      <c r="AH382" s="7" t="b">
        <f t="shared" si="35"/>
        <v>1</v>
      </c>
      <c r="AI382" s="17">
        <f t="shared" si="36"/>
        <v>9.8906839582106561E-5</v>
      </c>
      <c r="AJ382" s="2">
        <f t="shared" si="37"/>
        <v>4.4484266062567125E-3</v>
      </c>
      <c r="AK382" s="2">
        <f t="shared" si="38"/>
        <v>5.550863445692146E-3</v>
      </c>
      <c r="AL382" s="5">
        <f t="shared" si="39"/>
        <v>0</v>
      </c>
      <c r="AM382" s="5">
        <f t="shared" si="40"/>
        <v>0</v>
      </c>
      <c r="AN382" s="5">
        <f t="shared" si="41"/>
        <v>0</v>
      </c>
    </row>
    <row r="383" spans="1:40">
      <c r="A383" s="9" t="s">
        <v>781</v>
      </c>
      <c r="B383" s="9" t="s">
        <v>782</v>
      </c>
      <c r="C383" s="9" t="s">
        <v>817</v>
      </c>
      <c r="D383" s="9" t="s">
        <v>915</v>
      </c>
      <c r="E383" s="11">
        <v>0</v>
      </c>
      <c r="F383" s="12">
        <v>246262</v>
      </c>
      <c r="G383" s="13">
        <v>-7.0821999999999994E-3</v>
      </c>
      <c r="H383" s="14">
        <v>-1.2676099999999999E-2</v>
      </c>
      <c r="I383" s="2">
        <v>-8.9610400000000007E-2</v>
      </c>
      <c r="J383" s="2">
        <v>-6.1579699999999994E-2</v>
      </c>
      <c r="K383" s="2">
        <v>-6.1579699999999994E-2</v>
      </c>
      <c r="L383" s="2">
        <v>-6.1579699999999994E-2</v>
      </c>
      <c r="M383" s="2">
        <v>-6.1579699999999994E-2</v>
      </c>
      <c r="N383" s="2">
        <v>-6.1579699999999994E-2</v>
      </c>
      <c r="O383" s="2">
        <v>-6.1579699999999994E-2</v>
      </c>
      <c r="P383" s="2">
        <v>-6.1579699999999994E-2</v>
      </c>
      <c r="Q383" s="5">
        <v>7</v>
      </c>
      <c r="R383" s="5">
        <v>7.07</v>
      </c>
      <c r="S383" s="5">
        <v>9</v>
      </c>
      <c r="T383" s="5">
        <v>6.94</v>
      </c>
      <c r="U383" s="5">
        <v>7.3603500000000004</v>
      </c>
      <c r="V383" s="5">
        <v>7.3603500000000004</v>
      </c>
      <c r="W383" s="3">
        <v>246262</v>
      </c>
      <c r="X383" s="5">
        <v>7.06</v>
      </c>
      <c r="Y383" s="3">
        <v>81000000</v>
      </c>
      <c r="Z383" t="b">
        <v>0</v>
      </c>
      <c r="AA383" s="5" t="s">
        <v>837</v>
      </c>
      <c r="AB383" s="5" t="s">
        <v>837</v>
      </c>
      <c r="AC383" s="5" t="s">
        <v>837</v>
      </c>
      <c r="AD383" s="5" t="s">
        <v>837</v>
      </c>
      <c r="AE383" t="b">
        <v>0</v>
      </c>
      <c r="AF383" t="b">
        <v>1</v>
      </c>
      <c r="AG383" s="3">
        <f>Y383*X383</f>
        <v>571860000</v>
      </c>
      <c r="AH383" s="7" t="b">
        <f t="shared" si="35"/>
        <v>1</v>
      </c>
      <c r="AI383" s="17">
        <f t="shared" si="36"/>
        <v>6.0687623694660361E-5</v>
      </c>
      <c r="AJ383" s="2">
        <f t="shared" si="37"/>
        <v>5.2828784519718727E-3</v>
      </c>
      <c r="AK383" s="2">
        <f t="shared" si="38"/>
        <v>0.77293001378639203</v>
      </c>
      <c r="AL383" s="5">
        <f t="shared" si="39"/>
        <v>0</v>
      </c>
      <c r="AM383" s="5">
        <f t="shared" si="40"/>
        <v>0</v>
      </c>
      <c r="AN383" s="5">
        <f t="shared" si="41"/>
        <v>0</v>
      </c>
    </row>
    <row r="384" spans="1:40">
      <c r="AL384" s="5"/>
      <c r="AM384" s="5">
        <f t="shared" si="40"/>
        <v>0</v>
      </c>
      <c r="AN384" s="5">
        <f t="shared" si="41"/>
        <v>0</v>
      </c>
    </row>
  </sheetData>
  <autoFilter ref="A1:B383" xr:uid="{AF6041BC-AD50-4554-AE19-95AF6A967EA5}">
    <sortState xmlns:xlrd2="http://schemas.microsoft.com/office/spreadsheetml/2017/richdata2" ref="A2:B383">
      <sortCondition ref="A1:A383"/>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2FEB8-BA24-4409-A7A2-5A67A16ADEBC}">
  <dimension ref="A1:Y385"/>
  <sheetViews>
    <sheetView topLeftCell="F353" workbookViewId="0">
      <selection activeCell="M4" sqref="M4:M385"/>
    </sheetView>
  </sheetViews>
  <sheetFormatPr defaultRowHeight="15"/>
  <cols>
    <col min="2" max="2" width="11.140625" bestFit="1" customWidth="1"/>
    <col min="3" max="3" width="8.5703125" bestFit="1" customWidth="1"/>
    <col min="4" max="4" width="6" bestFit="1" customWidth="1"/>
    <col min="5" max="5" width="7.7109375" bestFit="1" customWidth="1"/>
    <col min="6" max="6" width="10.42578125" bestFit="1" customWidth="1"/>
    <col min="7" max="7" width="14.85546875" bestFit="1" customWidth="1"/>
    <col min="8" max="8" width="12" bestFit="1" customWidth="1"/>
    <col min="9" max="9" width="24" bestFit="1" customWidth="1"/>
    <col min="10" max="10" width="15" bestFit="1" customWidth="1"/>
    <col min="11" max="11" width="28.140625" bestFit="1" customWidth="1"/>
    <col min="12" max="12" width="17.28515625" bestFit="1" customWidth="1"/>
    <col min="13" max="13" width="17.28515625" customWidth="1"/>
    <col min="14" max="14" width="19.140625" bestFit="1" customWidth="1"/>
    <col min="15" max="15" width="15.140625" bestFit="1" customWidth="1"/>
    <col min="16" max="16" width="21.28515625" bestFit="1" customWidth="1"/>
    <col min="17" max="17" width="14.85546875" bestFit="1" customWidth="1"/>
    <col min="18" max="18" width="19" bestFit="1" customWidth="1"/>
    <col min="19" max="19" width="16.5703125" bestFit="1" customWidth="1"/>
    <col min="20" max="20" width="11.42578125" bestFit="1" customWidth="1"/>
    <col min="21" max="21" width="19" bestFit="1" customWidth="1"/>
    <col min="22" max="22" width="24" bestFit="1" customWidth="1"/>
    <col min="23" max="23" width="24.5703125" bestFit="1" customWidth="1"/>
    <col min="24" max="24" width="21.7109375" bestFit="1" customWidth="1"/>
    <col min="25" max="25" width="27.140625" bestFit="1" customWidth="1"/>
  </cols>
  <sheetData>
    <row r="1" spans="1:25">
      <c r="A1" s="22" t="s">
        <v>957</v>
      </c>
      <c r="B1" s="25" t="s">
        <v>958</v>
      </c>
      <c r="C1" s="25" t="s">
        <v>922</v>
      </c>
      <c r="D1" s="25" t="s">
        <v>958</v>
      </c>
      <c r="E1" s="25" t="s">
        <v>793</v>
      </c>
      <c r="F1" s="25" t="s">
        <v>927</v>
      </c>
      <c r="G1" s="25" t="s">
        <v>937</v>
      </c>
      <c r="H1" s="25" t="s">
        <v>938</v>
      </c>
      <c r="I1" s="25" t="s">
        <v>794</v>
      </c>
      <c r="J1" s="25" t="s">
        <v>787</v>
      </c>
      <c r="K1" s="25" t="s">
        <v>959</v>
      </c>
      <c r="L1" s="25" t="s">
        <v>803</v>
      </c>
      <c r="M1" s="5" t="str">
        <f>IFERROR(IF(E1/K1&gt;0,E1/K1,"NA"),"NA")</f>
        <v>NA</v>
      </c>
      <c r="N1" s="25" t="s">
        <v>795</v>
      </c>
      <c r="O1" s="25" t="s">
        <v>810</v>
      </c>
      <c r="P1" s="25" t="s">
        <v>960</v>
      </c>
      <c r="Q1" s="25" t="s">
        <v>809</v>
      </c>
      <c r="R1" s="25" t="s">
        <v>961</v>
      </c>
      <c r="S1" s="25" t="s">
        <v>962</v>
      </c>
      <c r="T1" s="25" t="s">
        <v>963</v>
      </c>
      <c r="U1" s="25" t="s">
        <v>797</v>
      </c>
      <c r="V1" s="25" t="s">
        <v>812</v>
      </c>
      <c r="W1" t="s">
        <v>964</v>
      </c>
      <c r="X1" t="s">
        <v>965</v>
      </c>
      <c r="Y1" t="s">
        <v>966</v>
      </c>
    </row>
    <row r="2" spans="1:25">
      <c r="A2" s="22" t="s">
        <v>967</v>
      </c>
      <c r="B2" s="25" t="s">
        <v>968</v>
      </c>
      <c r="C2" s="25" t="s">
        <v>922</v>
      </c>
      <c r="D2" s="25" t="s">
        <v>969</v>
      </c>
      <c r="E2" s="25" t="s">
        <v>793</v>
      </c>
      <c r="F2" s="25" t="s">
        <v>970</v>
      </c>
      <c r="G2" s="25" t="s">
        <v>937</v>
      </c>
      <c r="H2" s="25" t="s">
        <v>938</v>
      </c>
      <c r="I2" s="25" t="s">
        <v>971</v>
      </c>
      <c r="J2" s="25" t="s">
        <v>972</v>
      </c>
      <c r="K2" s="25" t="s">
        <v>959</v>
      </c>
      <c r="L2" s="25" t="s">
        <v>803</v>
      </c>
      <c r="M2" s="25" t="s">
        <v>973</v>
      </c>
      <c r="N2" s="25" t="s">
        <v>974</v>
      </c>
      <c r="O2" s="25" t="s">
        <v>975</v>
      </c>
      <c r="P2" s="25" t="s">
        <v>976</v>
      </c>
      <c r="Q2" s="25" t="s">
        <v>977</v>
      </c>
      <c r="R2" s="25" t="s">
        <v>978</v>
      </c>
      <c r="S2" s="25" t="s">
        <v>805</v>
      </c>
      <c r="T2" s="25" t="s">
        <v>963</v>
      </c>
      <c r="U2" s="25" t="s">
        <v>979</v>
      </c>
      <c r="V2" s="25" t="s">
        <v>980</v>
      </c>
      <c r="X2" t="s">
        <v>981</v>
      </c>
      <c r="Y2" t="s">
        <v>982</v>
      </c>
    </row>
    <row r="3" spans="1:25">
      <c r="A3" s="16" t="s">
        <v>983</v>
      </c>
      <c r="B3" s="24" t="s">
        <v>984</v>
      </c>
      <c r="C3" s="24" t="s">
        <v>985</v>
      </c>
      <c r="D3" s="24" t="s">
        <v>986</v>
      </c>
      <c r="E3" s="24" t="s">
        <v>987</v>
      </c>
      <c r="F3" s="24" t="s">
        <v>988</v>
      </c>
      <c r="G3" s="24" t="s">
        <v>989</v>
      </c>
      <c r="H3" s="24" t="s">
        <v>990</v>
      </c>
      <c r="I3" s="24" t="s">
        <v>991</v>
      </c>
      <c r="J3" s="24" t="s">
        <v>992</v>
      </c>
      <c r="K3" s="24" t="s">
        <v>993</v>
      </c>
      <c r="L3" s="24" t="s">
        <v>994</v>
      </c>
      <c r="M3" s="24" t="s">
        <v>995</v>
      </c>
      <c r="N3" s="24" t="s">
        <v>996</v>
      </c>
      <c r="O3" s="24" t="s">
        <v>997</v>
      </c>
      <c r="P3" s="24" t="s">
        <v>998</v>
      </c>
      <c r="Q3" s="24" t="s">
        <v>999</v>
      </c>
      <c r="R3" s="24" t="s">
        <v>1000</v>
      </c>
      <c r="S3" s="24" t="s">
        <v>1001</v>
      </c>
      <c r="T3" s="24" t="s">
        <v>1002</v>
      </c>
      <c r="U3" s="27" t="s">
        <v>1003</v>
      </c>
      <c r="V3" s="24" t="s">
        <v>1004</v>
      </c>
      <c r="W3" t="s">
        <v>1005</v>
      </c>
      <c r="X3" t="s">
        <v>1006</v>
      </c>
      <c r="Y3" t="s">
        <v>1007</v>
      </c>
    </row>
    <row r="4" spans="1:25">
      <c r="B4" s="9" t="s">
        <v>24</v>
      </c>
      <c r="C4" t="s">
        <v>25</v>
      </c>
      <c r="D4" t="s">
        <v>837</v>
      </c>
      <c r="E4" s="5">
        <v>31.55</v>
      </c>
      <c r="F4" s="2">
        <v>3.7828899999999999E-2</v>
      </c>
      <c r="G4" s="5">
        <v>33.200000000000003</v>
      </c>
      <c r="H4" s="5">
        <v>23.88</v>
      </c>
      <c r="I4" s="29">
        <v>94492250000</v>
      </c>
      <c r="J4" s="26">
        <v>40999</v>
      </c>
      <c r="K4" s="5">
        <v>3.6370100000000001</v>
      </c>
      <c r="L4" s="5">
        <v>10.48</v>
      </c>
      <c r="M4" s="5">
        <f>IFERROR(IF(E4/K4&gt;0,E4/K4,"NA"),"NA")</f>
        <v>8.6747080706404436</v>
      </c>
      <c r="N4" s="3">
        <v>9321894000</v>
      </c>
      <c r="O4" s="2">
        <v>0.15859999999999999</v>
      </c>
      <c r="P4" s="28">
        <v>4.628822263433821</v>
      </c>
      <c r="Q4">
        <v>0.23880000000000001</v>
      </c>
      <c r="R4" s="2">
        <v>2.3864000000000001</v>
      </c>
      <c r="S4" s="28">
        <v>-87.036286515637883</v>
      </c>
      <c r="T4" s="2">
        <v>5.3882725832012673E-2</v>
      </c>
      <c r="U4" s="2">
        <v>0.49614134209206839</v>
      </c>
      <c r="V4" s="2">
        <v>0.2417</v>
      </c>
      <c r="W4">
        <v>2</v>
      </c>
      <c r="X4" s="2">
        <v>0.15511960226329261</v>
      </c>
      <c r="Y4" s="2">
        <v>3.4626954455031743E-2</v>
      </c>
    </row>
    <row r="5" spans="1:25">
      <c r="B5" s="9" t="s">
        <v>27</v>
      </c>
      <c r="C5" t="s">
        <v>28</v>
      </c>
      <c r="D5" t="s">
        <v>837</v>
      </c>
      <c r="E5" s="5">
        <v>16.86</v>
      </c>
      <c r="F5" s="2">
        <v>-1.1723300000000001E-2</v>
      </c>
      <c r="G5" s="5">
        <v>19.3</v>
      </c>
      <c r="H5" s="5">
        <v>14.7</v>
      </c>
      <c r="I5" s="29">
        <v>17281500000</v>
      </c>
      <c r="J5" s="26">
        <v>40241</v>
      </c>
      <c r="K5" s="5">
        <v>2.2799999999999998</v>
      </c>
      <c r="L5" s="5">
        <v>16.690000000000001</v>
      </c>
      <c r="M5" s="5">
        <f>IFERROR(IF(E5/K5&gt;0,E5/K5,"NA"),"NA")</f>
        <v>7.3947368421052637</v>
      </c>
      <c r="N5" s="3">
        <v>1230933000</v>
      </c>
      <c r="O5" s="2">
        <v>0.2069</v>
      </c>
      <c r="P5" s="28">
        <v>2.8125514185958287</v>
      </c>
      <c r="Q5">
        <v>0.21690000000000001</v>
      </c>
      <c r="R5" s="2">
        <v>1.8816999999999999</v>
      </c>
      <c r="S5" s="28">
        <v>10.383432652340217</v>
      </c>
      <c r="T5" s="2">
        <v>0</v>
      </c>
      <c r="U5" s="2">
        <v>2.9863526284533764E-3</v>
      </c>
      <c r="V5" s="2">
        <v>29.633299999999998</v>
      </c>
      <c r="W5">
        <v>0</v>
      </c>
      <c r="X5" s="2">
        <v>7.7144609173757886E-2</v>
      </c>
      <c r="Y5" s="2">
        <v>9.7975049372010271E-3</v>
      </c>
    </row>
    <row r="6" spans="1:25">
      <c r="B6" s="9" t="s">
        <v>29</v>
      </c>
      <c r="C6" t="s">
        <v>30</v>
      </c>
      <c r="D6" t="s">
        <v>837</v>
      </c>
      <c r="E6" s="5">
        <v>15.16</v>
      </c>
      <c r="F6" s="2">
        <v>7.6704499999999995E-2</v>
      </c>
      <c r="G6" s="5">
        <v>15.58</v>
      </c>
      <c r="H6" s="5">
        <v>12.04</v>
      </c>
      <c r="I6" s="29">
        <v>18909068000</v>
      </c>
      <c r="J6" s="26">
        <v>40240</v>
      </c>
      <c r="K6" s="5">
        <v>2.5099999999999998</v>
      </c>
      <c r="L6" s="5">
        <v>10.6</v>
      </c>
      <c r="M6" s="5">
        <f>IFERROR(IF(E6/K6&gt;0,E6/K6,"NA"),"NA")</f>
        <v>6.0398406374502001</v>
      </c>
      <c r="N6" s="3">
        <v>1956630000</v>
      </c>
      <c r="O6" s="2">
        <v>0.11070000000000001</v>
      </c>
      <c r="P6" s="28">
        <v>3.0849333305054745</v>
      </c>
      <c r="Q6">
        <v>0.157</v>
      </c>
      <c r="R6" s="2">
        <v>-0.56420000000000003</v>
      </c>
      <c r="S6" s="28">
        <v>-11.515440951681484</v>
      </c>
      <c r="T6" s="2">
        <v>7.6517150395778361E-2</v>
      </c>
      <c r="U6" s="2">
        <v>0.45973485022717631</v>
      </c>
      <c r="V6" s="2">
        <v>5.8799999999999998E-2</v>
      </c>
      <c r="W6">
        <v>52</v>
      </c>
      <c r="X6" s="2">
        <v>0.11925108468461616</v>
      </c>
      <c r="Y6" s="2">
        <v>1.857719795024362E-2</v>
      </c>
    </row>
    <row r="7" spans="1:25">
      <c r="B7" s="9" t="s">
        <v>31</v>
      </c>
      <c r="C7" t="s">
        <v>32</v>
      </c>
      <c r="D7" t="s">
        <v>837</v>
      </c>
      <c r="E7" s="5">
        <v>18.38</v>
      </c>
      <c r="F7" s="2">
        <v>4.4318200000000002E-2</v>
      </c>
      <c r="G7" s="5">
        <v>18.940000000000001</v>
      </c>
      <c r="H7" s="5">
        <v>14.56071</v>
      </c>
      <c r="I7" s="29">
        <v>45588458140</v>
      </c>
      <c r="J7" s="26">
        <v>40240</v>
      </c>
      <c r="K7" s="5">
        <v>2.5499999999999998</v>
      </c>
      <c r="L7" s="5">
        <v>10.69</v>
      </c>
      <c r="M7" s="5">
        <f>IFERROR(IF(E7/K7&gt;0,E7/K7,"NA"),"NA")</f>
        <v>7.2078431372549021</v>
      </c>
      <c r="N7" s="3">
        <v>4543949000</v>
      </c>
      <c r="O7" s="2">
        <v>7.6100000000000001E-2</v>
      </c>
      <c r="P7" s="28">
        <v>3.5104758900154347</v>
      </c>
      <c r="Q7">
        <v>0.24479999999999999</v>
      </c>
      <c r="R7" s="2">
        <v>9.7545999999999999</v>
      </c>
      <c r="S7" s="28">
        <v>46.327944794814833</v>
      </c>
      <c r="T7" s="2">
        <v>5.2463547334058766E-2</v>
      </c>
      <c r="U7" s="2">
        <v>0.52757612376371299</v>
      </c>
      <c r="V7" s="2">
        <v>8.0299999999999996E-2</v>
      </c>
      <c r="W7">
        <v>4</v>
      </c>
      <c r="X7" s="2">
        <v>0.11470221261827228</v>
      </c>
      <c r="Y7" s="2">
        <v>2.9923487261246665E-2</v>
      </c>
    </row>
    <row r="8" spans="1:25">
      <c r="B8" s="9" t="s">
        <v>33</v>
      </c>
      <c r="C8" t="s">
        <v>34</v>
      </c>
      <c r="D8" t="s">
        <v>837</v>
      </c>
      <c r="E8" s="5">
        <v>35.700000000000003</v>
      </c>
      <c r="F8" s="2">
        <v>1.4025245E-3</v>
      </c>
      <c r="G8" s="5">
        <v>41.8</v>
      </c>
      <c r="H8" s="5">
        <v>30.8</v>
      </c>
      <c r="I8" s="29">
        <v>73356003000</v>
      </c>
      <c r="J8" s="26">
        <v>40241</v>
      </c>
      <c r="K8" s="5">
        <v>5.08</v>
      </c>
      <c r="L8" s="5">
        <v>9.44</v>
      </c>
      <c r="M8" s="5">
        <f>IFERROR(IF(E8/K8&gt;0,E8/K8,"NA"),"NA")</f>
        <v>7.0275590551181111</v>
      </c>
      <c r="N8" s="3">
        <v>8070461000</v>
      </c>
      <c r="O8" s="2">
        <v>0.1525</v>
      </c>
      <c r="P8" s="28">
        <v>3.6879896807080681</v>
      </c>
      <c r="Q8">
        <v>0.16370000000000001</v>
      </c>
      <c r="R8" s="2">
        <v>-1.2121999999999999</v>
      </c>
      <c r="S8" s="28">
        <v>55.955900247256857</v>
      </c>
      <c r="T8" s="2">
        <v>5.5462184873949577E-2</v>
      </c>
      <c r="U8" s="2">
        <v>0.49829607007579862</v>
      </c>
      <c r="V8" s="2">
        <v>0.13850000000000001</v>
      </c>
      <c r="W8">
        <v>2</v>
      </c>
      <c r="X8" s="2">
        <v>0.13108925676807698</v>
      </c>
      <c r="Y8" s="2">
        <v>2.3651247422045801E-2</v>
      </c>
    </row>
    <row r="9" spans="1:25">
      <c r="B9" s="9" t="s">
        <v>35</v>
      </c>
      <c r="C9" t="s">
        <v>36</v>
      </c>
      <c r="D9" t="s">
        <v>837</v>
      </c>
      <c r="E9" s="5">
        <v>22.54</v>
      </c>
      <c r="F9" s="2">
        <v>2.4545500000000001E-2</v>
      </c>
      <c r="G9" s="5">
        <v>23.512499999999999</v>
      </c>
      <c r="H9" s="5">
        <v>18.32</v>
      </c>
      <c r="I9" s="29">
        <v>44967300000</v>
      </c>
      <c r="J9" s="26">
        <v>40240</v>
      </c>
      <c r="K9" s="5">
        <v>2.57</v>
      </c>
      <c r="L9" s="5">
        <v>9.09</v>
      </c>
      <c r="M9" s="5">
        <f>IFERROR(IF(E9/K9&gt;0,E9/K9,"NA"),"NA")</f>
        <v>8.7704280155642032</v>
      </c>
      <c r="N9" s="3">
        <v>4965895000</v>
      </c>
      <c r="O9" s="2">
        <v>0.22</v>
      </c>
      <c r="P9" s="28">
        <v>3.4144303538532643</v>
      </c>
      <c r="Q9">
        <v>0.1991</v>
      </c>
      <c r="R9" s="2">
        <v>1.4356</v>
      </c>
      <c r="S9" s="28">
        <v>7.9738600570031348</v>
      </c>
      <c r="T9" s="2">
        <v>5.767524401064774E-2</v>
      </c>
      <c r="U9" s="2">
        <v>0.43535133143169558</v>
      </c>
      <c r="V9" s="2">
        <v>0.25180000000000002</v>
      </c>
      <c r="W9">
        <v>2</v>
      </c>
      <c r="X9" s="2">
        <v>0.13619929477388334</v>
      </c>
      <c r="Y9" s="2">
        <v>3.490640897672187E-2</v>
      </c>
    </row>
    <row r="10" spans="1:25">
      <c r="B10" s="9" t="s">
        <v>37</v>
      </c>
      <c r="C10" t="s">
        <v>38</v>
      </c>
      <c r="D10" t="s">
        <v>837</v>
      </c>
      <c r="E10" s="5">
        <v>194.4</v>
      </c>
      <c r="F10" s="2">
        <v>-7.2519100000000003E-2</v>
      </c>
      <c r="G10" s="5">
        <v>275.60000000000002</v>
      </c>
      <c r="H10" s="5">
        <v>177.4</v>
      </c>
      <c r="I10" s="29">
        <v>23328000000</v>
      </c>
      <c r="J10" s="26">
        <v>44542</v>
      </c>
      <c r="K10" s="5">
        <v>6.12934</v>
      </c>
      <c r="L10" s="5">
        <v>37.53</v>
      </c>
      <c r="M10" s="5">
        <f>IFERROR(IF(E10/K10&gt;0,E10/K10,"NA"),"NA")</f>
        <v>31.716302244613612</v>
      </c>
      <c r="N10" s="3">
        <v>621842981</v>
      </c>
      <c r="O10" s="2">
        <v>0.59419999999999995</v>
      </c>
      <c r="P10" s="28">
        <v>15.72855053660521</v>
      </c>
      <c r="Q10">
        <v>0.34839999999999999</v>
      </c>
      <c r="R10" s="2">
        <v>0.62080000000000002</v>
      </c>
      <c r="S10" s="28">
        <v>56.727150953837572</v>
      </c>
      <c r="T10" s="2">
        <v>1.1831275720164607E-2</v>
      </c>
      <c r="U10" s="2">
        <v>0.44384194794023091</v>
      </c>
      <c r="V10" s="2">
        <v>-4.1999999999999997E-3</v>
      </c>
      <c r="W10">
        <v>1</v>
      </c>
      <c r="X10" s="2">
        <v>0.18535357321657475</v>
      </c>
      <c r="Y10" s="2">
        <v>0.1391601890914578</v>
      </c>
    </row>
    <row r="11" spans="1:25">
      <c r="B11" s="9" t="s">
        <v>39</v>
      </c>
      <c r="C11" t="s">
        <v>40</v>
      </c>
      <c r="D11" t="s">
        <v>837</v>
      </c>
      <c r="E11" s="5">
        <v>97.4</v>
      </c>
      <c r="F11" s="2">
        <v>-1.81452E-2</v>
      </c>
      <c r="G11" s="5">
        <v>104</v>
      </c>
      <c r="H11" s="5">
        <v>75.7</v>
      </c>
      <c r="I11" s="29">
        <v>389600000000</v>
      </c>
      <c r="J11" s="26">
        <v>40240</v>
      </c>
      <c r="K11" s="5">
        <v>8.4032</v>
      </c>
      <c r="L11" s="5">
        <v>20.86</v>
      </c>
      <c r="M11" s="5">
        <f>IFERROR(IF(E11/K11&gt;0,E11/K11,"NA"),"NA")</f>
        <v>11.590822543792841</v>
      </c>
      <c r="N11" s="3">
        <v>19721774000</v>
      </c>
      <c r="O11" s="2">
        <v>0.2482</v>
      </c>
      <c r="P11" s="28">
        <v>9.2433685947915993</v>
      </c>
      <c r="Q11">
        <v>0.2261</v>
      </c>
      <c r="R11" s="2">
        <v>1.0634999999999999</v>
      </c>
      <c r="S11" s="28">
        <v>9.25336155196924</v>
      </c>
      <c r="T11" s="2">
        <v>2.7823408624229978E-2</v>
      </c>
      <c r="U11" s="2">
        <v>0.4867716261224776</v>
      </c>
      <c r="V11" s="2">
        <v>0</v>
      </c>
      <c r="W11">
        <v>2</v>
      </c>
      <c r="X11" s="2">
        <v>0.1877313733351762</v>
      </c>
      <c r="Y11" s="2">
        <v>2.0562675903718731E-2</v>
      </c>
    </row>
    <row r="12" spans="1:25">
      <c r="B12" s="9" t="s">
        <v>41</v>
      </c>
      <c r="C12" t="s">
        <v>42</v>
      </c>
      <c r="D12" t="s">
        <v>837</v>
      </c>
      <c r="E12" s="5">
        <v>29.05</v>
      </c>
      <c r="F12" s="2">
        <v>-2.9077499999999999E-2</v>
      </c>
      <c r="G12" s="5">
        <v>33.875</v>
      </c>
      <c r="H12" s="5">
        <v>26.41667</v>
      </c>
      <c r="I12" s="29">
        <v>43575000000</v>
      </c>
      <c r="J12" s="26">
        <v>40241</v>
      </c>
      <c r="K12" s="5">
        <v>2.6583299999999999</v>
      </c>
      <c r="L12" s="5">
        <v>15.45</v>
      </c>
      <c r="M12" s="5">
        <f>IFERROR(IF(E12/K12&gt;0,E12/K12,"NA"),"NA")</f>
        <v>10.92791338923309</v>
      </c>
      <c r="N12" s="3">
        <v>2806531000</v>
      </c>
      <c r="O12" s="2">
        <v>0.1847</v>
      </c>
      <c r="P12" s="28">
        <v>5.4916989331547752</v>
      </c>
      <c r="Q12">
        <v>0.1356</v>
      </c>
      <c r="R12" s="2">
        <v>2.4998999999999998</v>
      </c>
      <c r="S12" s="28">
        <v>33.839824056212549</v>
      </c>
      <c r="T12" s="2">
        <v>2.5817555938037865E-2</v>
      </c>
      <c r="U12" s="2">
        <v>0.40085072995808713</v>
      </c>
      <c r="V12" s="2">
        <v>1.2387999999999999</v>
      </c>
      <c r="W12">
        <v>2</v>
      </c>
      <c r="X12" s="2">
        <v>0.17450352306379163</v>
      </c>
      <c r="Y12" s="2">
        <v>3.3704914343232299E-2</v>
      </c>
    </row>
    <row r="13" spans="1:25">
      <c r="B13" s="9" t="s">
        <v>43</v>
      </c>
      <c r="C13" t="s">
        <v>44</v>
      </c>
      <c r="D13" t="s">
        <v>837</v>
      </c>
      <c r="E13" s="5">
        <v>30.05</v>
      </c>
      <c r="F13" s="2">
        <v>6.7001675000000005E-3</v>
      </c>
      <c r="G13" s="5">
        <v>34</v>
      </c>
      <c r="H13" s="5">
        <v>27.35</v>
      </c>
      <c r="I13" s="29">
        <v>75125000000</v>
      </c>
      <c r="J13" s="26">
        <v>40240</v>
      </c>
      <c r="K13" s="5">
        <v>3.67</v>
      </c>
      <c r="L13" s="5">
        <v>13.54</v>
      </c>
      <c r="M13" s="5">
        <f>IFERROR(IF(E13/K13&gt;0,E13/K13,"NA"),"NA")</f>
        <v>8.1880108991825615</v>
      </c>
      <c r="N13" s="3">
        <v>5831661000</v>
      </c>
      <c r="O13" s="2">
        <v>0.2051</v>
      </c>
      <c r="P13" s="28">
        <v>4.6480485280395962</v>
      </c>
      <c r="Q13">
        <v>0.29749999999999999</v>
      </c>
      <c r="R13" s="2">
        <v>-0.3669</v>
      </c>
      <c r="S13" s="28">
        <v>31.438250254749217</v>
      </c>
      <c r="T13" s="2">
        <v>2.8286189683860232E-2</v>
      </c>
      <c r="U13" s="2">
        <v>0.34096957967892855</v>
      </c>
      <c r="V13" s="2">
        <v>-0.2636</v>
      </c>
      <c r="W13">
        <v>52</v>
      </c>
      <c r="X13" s="2">
        <v>0.16145027876362594</v>
      </c>
      <c r="Y13" s="2">
        <v>3.5837975352150178E-2</v>
      </c>
    </row>
    <row r="14" spans="1:25">
      <c r="B14" s="9" t="s">
        <v>45</v>
      </c>
      <c r="C14" t="s">
        <v>46</v>
      </c>
      <c r="D14" t="s">
        <v>837</v>
      </c>
      <c r="E14" s="5">
        <v>35.700000000000003</v>
      </c>
      <c r="F14" s="2">
        <v>2.1459200000000001E-2</v>
      </c>
      <c r="G14" s="5">
        <v>38.450000000000003</v>
      </c>
      <c r="H14" s="5">
        <v>31.55</v>
      </c>
      <c r="I14" s="29">
        <v>212226682500</v>
      </c>
      <c r="J14" s="26">
        <v>41955</v>
      </c>
      <c r="K14" s="5">
        <v>5.0457000000000001</v>
      </c>
      <c r="L14" s="5">
        <v>10.41</v>
      </c>
      <c r="M14" s="5">
        <f>IFERROR(IF(E14/K14&gt;0,E14/K14,"NA"),"NA")</f>
        <v>7.0753314703609016</v>
      </c>
      <c r="N14" s="3">
        <v>21192893000</v>
      </c>
      <c r="O14" s="2">
        <v>5.91E-2</v>
      </c>
      <c r="P14" s="28">
        <v>4.0667114849307042</v>
      </c>
      <c r="Q14">
        <v>-0.37</v>
      </c>
      <c r="R14" s="2">
        <v>-2.6196000000000002</v>
      </c>
      <c r="S14" s="28">
        <v>-45.753813021079466</v>
      </c>
      <c r="T14" s="2">
        <v>7.8431372549019593E-2</v>
      </c>
      <c r="U14" s="2">
        <v>0.50960480006198305</v>
      </c>
      <c r="V14" s="2">
        <v>0.33750000000000002</v>
      </c>
      <c r="W14">
        <v>4</v>
      </c>
      <c r="X14" s="2">
        <v>0.12298722701879312</v>
      </c>
      <c r="Y14" s="2">
        <v>1.4855199947820122E-2</v>
      </c>
    </row>
    <row r="15" spans="1:25">
      <c r="B15" s="9" t="s">
        <v>47</v>
      </c>
      <c r="C15" t="s">
        <v>48</v>
      </c>
      <c r="D15" t="s">
        <v>837</v>
      </c>
      <c r="E15" s="5">
        <v>12.6</v>
      </c>
      <c r="F15" s="2">
        <v>2.77325E-2</v>
      </c>
      <c r="G15" s="5">
        <v>14.22</v>
      </c>
      <c r="H15" s="5">
        <v>10.08</v>
      </c>
      <c r="I15" s="29">
        <v>1284255000</v>
      </c>
      <c r="J15" s="26">
        <v>44026</v>
      </c>
      <c r="K15" s="5" t="s">
        <v>837</v>
      </c>
      <c r="L15" s="5">
        <v>28</v>
      </c>
      <c r="M15" s="5" t="str">
        <f>IFERROR(IF(E15/K15&gt;0,E15/K15,"NA"),"NA")</f>
        <v>NA</v>
      </c>
      <c r="N15" s="3">
        <v>46314000</v>
      </c>
      <c r="O15" s="2">
        <v>0.45610000000000001</v>
      </c>
      <c r="P15" s="28">
        <v>3.2844976406951321</v>
      </c>
      <c r="Q15">
        <v>0.50260000000000005</v>
      </c>
      <c r="R15" s="2">
        <v>-0.36699999999999999</v>
      </c>
      <c r="S15" s="28">
        <v>-2.2652437034672159</v>
      </c>
      <c r="T15" s="2">
        <v>0</v>
      </c>
      <c r="U15" s="2">
        <v>0</v>
      </c>
      <c r="V15" s="2">
        <v>-1</v>
      </c>
      <c r="W15">
        <v>1</v>
      </c>
      <c r="X15" s="2">
        <v>3.8372916744342123E-2</v>
      </c>
      <c r="Y15" s="2">
        <v>3.7438151688459063E-2</v>
      </c>
    </row>
    <row r="16" spans="1:25">
      <c r="B16" s="9" t="s">
        <v>49</v>
      </c>
      <c r="C16" t="s">
        <v>50</v>
      </c>
      <c r="D16" t="s">
        <v>837</v>
      </c>
      <c r="E16" s="5">
        <v>20</v>
      </c>
      <c r="F16" s="2">
        <v>0.1389522</v>
      </c>
      <c r="G16" s="5">
        <v>20.079999999999998</v>
      </c>
      <c r="H16" s="5">
        <v>14.52</v>
      </c>
      <c r="I16" s="29">
        <v>2000000000</v>
      </c>
      <c r="J16" s="26">
        <v>44676</v>
      </c>
      <c r="K16" s="5" t="s">
        <v>837</v>
      </c>
      <c r="L16" s="5">
        <v>74.069999999999993</v>
      </c>
      <c r="M16" s="5" t="str">
        <f>IFERROR(IF(E16/K16&gt;0,E16/K16,"NA"),"NA")</f>
        <v>NA</v>
      </c>
      <c r="N16" s="3">
        <v>26527000</v>
      </c>
      <c r="O16" s="2">
        <v>10.403</v>
      </c>
      <c r="P16" s="28">
        <v>10.087814424565844</v>
      </c>
      <c r="Q16">
        <v>0.1951</v>
      </c>
      <c r="R16" s="2">
        <v>-0.31740000000000002</v>
      </c>
      <c r="S16" s="28">
        <v>22.397921472887315</v>
      </c>
      <c r="T16" s="2">
        <v>0</v>
      </c>
      <c r="U16" s="2">
        <v>0</v>
      </c>
      <c r="V16" s="2">
        <v>-1</v>
      </c>
      <c r="W16">
        <v>0</v>
      </c>
      <c r="X16" s="2">
        <v>1.583330473307001E-2</v>
      </c>
      <c r="Y16" s="2">
        <v>1.0000373731476289E-2</v>
      </c>
    </row>
    <row r="17" spans="2:25">
      <c r="B17" s="9" t="s">
        <v>51</v>
      </c>
      <c r="C17" t="s">
        <v>52</v>
      </c>
      <c r="D17" t="s">
        <v>837</v>
      </c>
      <c r="E17" s="5">
        <v>8.99</v>
      </c>
      <c r="F17" s="2">
        <v>-9.9118942999999998E-3</v>
      </c>
      <c r="G17" s="5">
        <v>15.08</v>
      </c>
      <c r="H17" s="5">
        <v>7.65</v>
      </c>
      <c r="I17" s="29">
        <v>687416844</v>
      </c>
      <c r="J17" s="26">
        <v>40950</v>
      </c>
      <c r="K17" s="5">
        <v>0.16</v>
      </c>
      <c r="L17" s="5">
        <v>-4.2</v>
      </c>
      <c r="M17" s="5">
        <f>IFERROR(IF(E17/K17&gt;0,E17/K17,"NA"),"NA")</f>
        <v>56.1875</v>
      </c>
      <c r="N17" s="3">
        <v>-163028999</v>
      </c>
      <c r="O17" s="2">
        <v>-0.40539999999999998</v>
      </c>
      <c r="P17" s="28">
        <v>0.97909795867208282</v>
      </c>
      <c r="Q17">
        <v>-0.21740000000000001</v>
      </c>
      <c r="R17" s="2">
        <v>-3.1646999999999998</v>
      </c>
      <c r="S17" s="28">
        <v>-18.350689419362268</v>
      </c>
      <c r="T17" s="2">
        <v>0</v>
      </c>
      <c r="U17" s="2">
        <v>0</v>
      </c>
      <c r="V17" s="2">
        <v>0</v>
      </c>
      <c r="W17">
        <v>0</v>
      </c>
      <c r="X17" s="2">
        <v>-0.41464873735848334</v>
      </c>
      <c r="Y17" s="2">
        <v>-6.0937276985901907E-2</v>
      </c>
    </row>
    <row r="18" spans="2:25">
      <c r="B18" s="9" t="s">
        <v>53</v>
      </c>
      <c r="C18" t="s">
        <v>54</v>
      </c>
      <c r="D18" t="s">
        <v>837</v>
      </c>
      <c r="E18" s="5">
        <v>28.25</v>
      </c>
      <c r="F18" s="2">
        <v>-8.7719297999999998E-3</v>
      </c>
      <c r="G18" s="5">
        <v>45.35</v>
      </c>
      <c r="H18" s="5">
        <v>24.96</v>
      </c>
      <c r="I18" s="29">
        <v>2448333258</v>
      </c>
      <c r="J18" s="26">
        <v>42359</v>
      </c>
      <c r="K18" s="5">
        <v>1.03</v>
      </c>
      <c r="L18" s="5">
        <v>-31.74</v>
      </c>
      <c r="M18" s="5">
        <f>IFERROR(IF(E18/K18&gt;0,E18/K18,"NA"),"NA")</f>
        <v>27.427184466019416</v>
      </c>
      <c r="N18" s="3">
        <v>-77326129</v>
      </c>
      <c r="O18" s="2">
        <v>3.6700000000000003E-2</v>
      </c>
      <c r="P18" s="28">
        <v>2.2983520840396405</v>
      </c>
      <c r="Q18">
        <v>0.22900000000000001</v>
      </c>
      <c r="R18" s="2">
        <v>-1.6757</v>
      </c>
      <c r="S18" s="28">
        <v>-12.871120861784251</v>
      </c>
      <c r="T18" s="2">
        <v>0</v>
      </c>
      <c r="U18" s="2">
        <v>0</v>
      </c>
      <c r="V18" s="2">
        <v>-1</v>
      </c>
      <c r="W18">
        <v>26</v>
      </c>
      <c r="X18" s="2">
        <v>-4.6906354079332357E-2</v>
      </c>
      <c r="Y18" s="2">
        <v>-1.7112496051706838E-2</v>
      </c>
    </row>
    <row r="19" spans="2:25">
      <c r="B19" s="9" t="s">
        <v>55</v>
      </c>
      <c r="C19" t="s">
        <v>56</v>
      </c>
      <c r="D19" t="s">
        <v>837</v>
      </c>
      <c r="E19" s="5">
        <v>28.65</v>
      </c>
      <c r="F19" s="2">
        <v>1.23675E-2</v>
      </c>
      <c r="G19" s="5">
        <v>36.75</v>
      </c>
      <c r="H19" s="5">
        <v>25</v>
      </c>
      <c r="I19" s="29">
        <v>787875000</v>
      </c>
      <c r="J19" s="26">
        <v>40241</v>
      </c>
      <c r="K19" s="5" t="s">
        <v>837</v>
      </c>
      <c r="L19" s="5">
        <v>92.42</v>
      </c>
      <c r="M19" s="5" t="str">
        <f>IFERROR(IF(E19/K19&gt;0,E19/K19,"NA"),"NA")</f>
        <v>NA</v>
      </c>
      <c r="N19" s="3">
        <v>26386395</v>
      </c>
      <c r="O19" s="2">
        <v>0.5413</v>
      </c>
      <c r="P19" s="28">
        <v>1.0427367291199232</v>
      </c>
      <c r="Q19">
        <v>1.95E-2</v>
      </c>
      <c r="R19" s="2">
        <v>-0.88180000000000003</v>
      </c>
      <c r="S19" s="28">
        <v>72.5420301824565</v>
      </c>
      <c r="T19" s="2">
        <v>0</v>
      </c>
      <c r="U19" s="2">
        <v>0</v>
      </c>
      <c r="V19" s="2">
        <v>-1</v>
      </c>
      <c r="W19">
        <v>0</v>
      </c>
      <c r="X19" s="2">
        <v>4.4248135239675759E-2</v>
      </c>
      <c r="Y19" s="2">
        <v>5.6607343632971228E-2</v>
      </c>
    </row>
    <row r="20" spans="2:25">
      <c r="B20" s="9" t="s">
        <v>57</v>
      </c>
      <c r="C20" t="s">
        <v>58</v>
      </c>
      <c r="D20" t="s">
        <v>837</v>
      </c>
      <c r="E20" s="5">
        <v>44.45</v>
      </c>
      <c r="F20" s="2">
        <v>-3.1590399999999998E-2</v>
      </c>
      <c r="G20" s="5">
        <v>57.4</v>
      </c>
      <c r="H20" s="5">
        <v>37.85</v>
      </c>
      <c r="I20" s="29">
        <v>163749650415</v>
      </c>
      <c r="J20" s="26">
        <v>40240</v>
      </c>
      <c r="K20" s="5">
        <v>2.41</v>
      </c>
      <c r="L20" s="5">
        <v>54.21</v>
      </c>
      <c r="M20" s="5">
        <f>IFERROR(IF(E20/K20&gt;0,E20/K20,"NA"),"NA")</f>
        <v>18.443983402489625</v>
      </c>
      <c r="N20" s="3">
        <v>2871544808</v>
      </c>
      <c r="O20" s="2">
        <v>0.82050000000000001</v>
      </c>
      <c r="P20" s="28">
        <v>5.0313051923259708</v>
      </c>
      <c r="Q20">
        <v>0.1119</v>
      </c>
      <c r="R20" s="2">
        <v>0.59330000000000005</v>
      </c>
      <c r="S20" s="28">
        <v>26.057390507642889</v>
      </c>
      <c r="T20" s="2">
        <v>0</v>
      </c>
      <c r="U20" s="2">
        <v>0</v>
      </c>
      <c r="V20" s="2">
        <v>0</v>
      </c>
      <c r="W20" t="s">
        <v>837</v>
      </c>
      <c r="X20" s="2">
        <v>5.8393822079600893E-2</v>
      </c>
      <c r="Y20" s="2">
        <v>5.3232345010694203E-2</v>
      </c>
    </row>
    <row r="21" spans="2:25">
      <c r="B21" s="9" t="s">
        <v>59</v>
      </c>
      <c r="C21" t="s">
        <v>60</v>
      </c>
      <c r="D21" t="s">
        <v>837</v>
      </c>
      <c r="E21" s="5">
        <v>147.19999999999999</v>
      </c>
      <c r="F21" s="2">
        <v>-8.1148600000000001E-2</v>
      </c>
      <c r="G21" s="5">
        <v>207</v>
      </c>
      <c r="H21" s="5">
        <v>125.6</v>
      </c>
      <c r="I21" s="29">
        <v>11776000000</v>
      </c>
      <c r="J21" s="26">
        <v>40241</v>
      </c>
      <c r="K21" s="5">
        <v>10</v>
      </c>
      <c r="L21" s="5">
        <v>21.27</v>
      </c>
      <c r="M21" s="5">
        <f>IFERROR(IF(E21/K21&gt;0,E21/K21,"NA"),"NA")</f>
        <v>14.719999999999999</v>
      </c>
      <c r="N21" s="3">
        <v>589340930</v>
      </c>
      <c r="O21" s="2">
        <v>0.2399</v>
      </c>
      <c r="P21" s="28">
        <v>3.8332042970954521</v>
      </c>
      <c r="Q21">
        <v>7.1300000000000002E-2</v>
      </c>
      <c r="R21" s="2">
        <v>-0.2046</v>
      </c>
      <c r="S21" s="28">
        <v>26.550064926023879</v>
      </c>
      <c r="T21" s="2">
        <v>3.7364130434782615E-2</v>
      </c>
      <c r="U21" s="2">
        <v>0</v>
      </c>
      <c r="V21" s="2">
        <v>-1.5E-3</v>
      </c>
      <c r="W21">
        <v>1</v>
      </c>
      <c r="X21" s="2">
        <v>0.24971674287357043</v>
      </c>
      <c r="Y21" s="2">
        <v>0.18093513646672421</v>
      </c>
    </row>
    <row r="22" spans="2:25">
      <c r="B22" s="9" t="s">
        <v>61</v>
      </c>
      <c r="C22" t="s">
        <v>62</v>
      </c>
      <c r="D22" t="s">
        <v>837</v>
      </c>
      <c r="E22" s="5">
        <v>86.2</v>
      </c>
      <c r="F22" s="2">
        <v>2.6190499999999999E-2</v>
      </c>
      <c r="G22" s="5">
        <v>115.4</v>
      </c>
      <c r="H22" s="5">
        <v>64.599999999999994</v>
      </c>
      <c r="I22" s="29">
        <v>939347346</v>
      </c>
      <c r="J22" s="26">
        <v>40253</v>
      </c>
      <c r="K22" s="5" t="s">
        <v>837</v>
      </c>
      <c r="L22" s="5">
        <v>-20.48</v>
      </c>
      <c r="M22" s="5" t="str">
        <f>IFERROR(IF(E22/K22&gt;0,E22/K22,"NA"),"NA")</f>
        <v>NA</v>
      </c>
      <c r="N22" s="3">
        <v>-42594000</v>
      </c>
      <c r="O22" s="2">
        <v>-1.6737</v>
      </c>
      <c r="P22" s="28">
        <v>4.7741980940763895</v>
      </c>
      <c r="Q22">
        <v>-0.24479999999999999</v>
      </c>
      <c r="R22" s="2">
        <v>0.2039</v>
      </c>
      <c r="S22" s="28">
        <v>27.797098393158347</v>
      </c>
      <c r="T22" s="2">
        <v>0</v>
      </c>
      <c r="U22" s="2">
        <v>0</v>
      </c>
      <c r="V22" s="2">
        <v>0</v>
      </c>
      <c r="W22">
        <v>0</v>
      </c>
      <c r="X22" s="2">
        <v>-0.57182556863376865</v>
      </c>
      <c r="Y22" s="2">
        <v>0</v>
      </c>
    </row>
    <row r="23" spans="2:25">
      <c r="B23" s="9" t="s">
        <v>63</v>
      </c>
      <c r="C23" t="s">
        <v>64</v>
      </c>
      <c r="D23" t="s">
        <v>837</v>
      </c>
      <c r="E23" s="5">
        <v>30.1</v>
      </c>
      <c r="F23" s="2">
        <v>2.5553699999999999E-2</v>
      </c>
      <c r="G23" s="5">
        <v>32.6</v>
      </c>
      <c r="H23" s="5">
        <v>23.28</v>
      </c>
      <c r="I23" s="29">
        <v>1670550000</v>
      </c>
      <c r="J23" s="26">
        <v>40346</v>
      </c>
      <c r="K23" s="5">
        <v>0</v>
      </c>
      <c r="L23" s="5">
        <v>23.7</v>
      </c>
      <c r="M23" s="5" t="str">
        <f>IFERROR(IF(E23/K23&gt;0,E23/K23,"NA"),"NA")</f>
        <v>NA</v>
      </c>
      <c r="N23" s="3">
        <v>81586000</v>
      </c>
      <c r="O23" s="2">
        <v>0.247</v>
      </c>
      <c r="P23" s="28">
        <v>1.1798452722143984</v>
      </c>
      <c r="Q23">
        <v>0.14530000000000001</v>
      </c>
      <c r="R23" s="2">
        <v>7.2579000000000002</v>
      </c>
      <c r="S23" s="28">
        <v>10.868546891773205</v>
      </c>
      <c r="T23" s="2">
        <v>0</v>
      </c>
      <c r="U23" s="2">
        <v>0</v>
      </c>
      <c r="V23" s="2">
        <v>0</v>
      </c>
      <c r="W23">
        <v>1</v>
      </c>
      <c r="X23" s="2">
        <v>0.10535389033696432</v>
      </c>
      <c r="Y23" s="2">
        <v>6.7064621063543897E-2</v>
      </c>
    </row>
    <row r="24" spans="2:25">
      <c r="B24" s="9" t="s">
        <v>65</v>
      </c>
      <c r="C24" t="s">
        <v>66</v>
      </c>
      <c r="D24" t="s">
        <v>837</v>
      </c>
      <c r="E24" s="5">
        <v>24.72</v>
      </c>
      <c r="F24" s="2">
        <v>-1.1200000000000002E-2</v>
      </c>
      <c r="G24" s="5">
        <v>35.75</v>
      </c>
      <c r="H24" s="5">
        <v>21.8</v>
      </c>
      <c r="I24" s="29">
        <v>694137600</v>
      </c>
      <c r="J24" s="26">
        <v>40925</v>
      </c>
      <c r="K24" s="5">
        <v>0</v>
      </c>
      <c r="L24" s="5">
        <v>22.89</v>
      </c>
      <c r="M24" s="5" t="str">
        <f>IFERROR(IF(E24/K24&gt;0,E24/K24,"NA"),"NA")</f>
        <v>NA</v>
      </c>
      <c r="N24" s="3">
        <v>16218709</v>
      </c>
      <c r="O24" s="2">
        <v>-0.20499999999999999</v>
      </c>
      <c r="P24" s="28">
        <v>0.98142715016425164</v>
      </c>
      <c r="Q24">
        <v>-0.10780000000000001</v>
      </c>
      <c r="R24" s="2">
        <v>6.6885000000000003</v>
      </c>
      <c r="S24" s="28">
        <v>8.7845504667866869</v>
      </c>
      <c r="T24" s="2">
        <v>3.0339805825242719E-2</v>
      </c>
      <c r="U24" s="2">
        <v>0</v>
      </c>
      <c r="V24" s="2">
        <v>-1</v>
      </c>
      <c r="W24">
        <v>1</v>
      </c>
      <c r="X24" s="2">
        <v>4.2327627866544468E-2</v>
      </c>
      <c r="Y24" s="2">
        <v>0</v>
      </c>
    </row>
    <row r="25" spans="2:25">
      <c r="B25" s="9" t="s">
        <v>67</v>
      </c>
      <c r="C25" t="s">
        <v>68</v>
      </c>
      <c r="D25" t="s">
        <v>837</v>
      </c>
      <c r="E25" s="5">
        <v>54.8</v>
      </c>
      <c r="F25" s="2">
        <v>0.1734475</v>
      </c>
      <c r="G25" s="5">
        <v>63.5</v>
      </c>
      <c r="H25" s="5">
        <v>37.35</v>
      </c>
      <c r="I25" s="29">
        <v>3288000000</v>
      </c>
      <c r="J25" s="26">
        <v>41814</v>
      </c>
      <c r="K25" s="5">
        <v>2.4</v>
      </c>
      <c r="L25" s="5">
        <v>30.96</v>
      </c>
      <c r="M25" s="5">
        <f>IFERROR(IF(E25/K25&gt;0,E25/K25,"NA"),"NA")</f>
        <v>22.833333333333332</v>
      </c>
      <c r="N25" s="3">
        <v>106032000</v>
      </c>
      <c r="O25" s="2">
        <v>-0.22059999999999999</v>
      </c>
      <c r="P25" s="28">
        <v>1.0886681826790507</v>
      </c>
      <c r="Q25">
        <v>-9.8900000000000002E-2</v>
      </c>
      <c r="R25" s="2">
        <v>-0.76070000000000004</v>
      </c>
      <c r="S25" s="28">
        <v>73.811341085619361</v>
      </c>
      <c r="T25" s="2">
        <v>1.0948905109489052E-2</v>
      </c>
      <c r="U25" s="2">
        <v>0.82057303455560582</v>
      </c>
      <c r="V25" s="2">
        <v>0.11550000000000001</v>
      </c>
      <c r="W25">
        <v>2</v>
      </c>
      <c r="X25" s="2">
        <v>0.1166827102825593</v>
      </c>
      <c r="Y25" s="2">
        <v>7.0082412955908335E-2</v>
      </c>
    </row>
    <row r="26" spans="2:25">
      <c r="B26" s="9" t="s">
        <v>69</v>
      </c>
      <c r="C26" t="s">
        <v>70</v>
      </c>
      <c r="D26" t="s">
        <v>837</v>
      </c>
      <c r="E26" s="5">
        <v>6.9</v>
      </c>
      <c r="F26" s="2">
        <v>0.12561169999999999</v>
      </c>
      <c r="G26" s="5">
        <v>8.6999999999999993</v>
      </c>
      <c r="H26" s="5">
        <v>4.41</v>
      </c>
      <c r="I26" s="29">
        <v>7676250000</v>
      </c>
      <c r="J26" s="26">
        <v>42360</v>
      </c>
      <c r="K26" s="5" t="s">
        <v>837</v>
      </c>
      <c r="L26" s="5">
        <v>19.170000000000002</v>
      </c>
      <c r="M26" s="5" t="str">
        <f>IFERROR(IF(E26/K26&gt;0,E26/K26,"NA"),"NA")</f>
        <v>NA</v>
      </c>
      <c r="N26" s="3">
        <v>401730726</v>
      </c>
      <c r="O26" s="2">
        <v>0.99829999999999997</v>
      </c>
      <c r="P26" s="28">
        <v>3.8631033433300543</v>
      </c>
      <c r="Q26">
        <v>0.27429999999999999</v>
      </c>
      <c r="R26" s="2">
        <v>6.657</v>
      </c>
      <c r="S26" s="28">
        <v>11.929823071628354</v>
      </c>
      <c r="T26" s="2">
        <v>5.0724637681159417E-2</v>
      </c>
      <c r="U26" s="2">
        <v>0.48934112398462648</v>
      </c>
      <c r="V26" s="2">
        <v>1.339</v>
      </c>
      <c r="W26">
        <v>52</v>
      </c>
      <c r="X26" s="2">
        <v>0.47833775519311966</v>
      </c>
      <c r="Y26" s="2">
        <v>0.47410120129524203</v>
      </c>
    </row>
    <row r="27" spans="2:25">
      <c r="B27" s="9" t="s">
        <v>71</v>
      </c>
      <c r="C27" t="s">
        <v>72</v>
      </c>
      <c r="D27" t="s">
        <v>837</v>
      </c>
      <c r="E27" s="5">
        <v>32.200000000000003</v>
      </c>
      <c r="F27" s="2">
        <v>0</v>
      </c>
      <c r="G27" s="5">
        <v>43.5</v>
      </c>
      <c r="H27" s="5">
        <v>28.1</v>
      </c>
      <c r="I27" s="29">
        <v>1635760000</v>
      </c>
      <c r="J27" s="26">
        <v>42512</v>
      </c>
      <c r="K27" s="5">
        <v>2.35</v>
      </c>
      <c r="L27" s="5">
        <v>35.78</v>
      </c>
      <c r="M27" s="5">
        <f>IFERROR(IF(E27/K27&gt;0,E27/K27,"NA"),"NA")</f>
        <v>13.702127659574469</v>
      </c>
      <c r="N27" s="3">
        <v>45844012</v>
      </c>
      <c r="O27" s="2">
        <v>1.544</v>
      </c>
      <c r="P27" s="28">
        <v>0.90357475708208856</v>
      </c>
      <c r="Q27">
        <v>0.25459999999999999</v>
      </c>
      <c r="R27" s="2">
        <v>124.47329999999999</v>
      </c>
      <c r="S27" s="28">
        <v>21.694163566295771</v>
      </c>
      <c r="T27" s="2">
        <v>1.5527950310559004E-2</v>
      </c>
      <c r="U27" s="2">
        <v>6.3257988851412044E-6</v>
      </c>
      <c r="V27" s="2">
        <v>0</v>
      </c>
      <c r="W27">
        <v>1</v>
      </c>
      <c r="X27" s="2">
        <v>7.8176154710126303E-2</v>
      </c>
      <c r="Y27" s="2">
        <v>9.5766380036169219E-2</v>
      </c>
    </row>
    <row r="28" spans="2:25">
      <c r="B28" s="9" t="s">
        <v>73</v>
      </c>
      <c r="C28" t="s">
        <v>74</v>
      </c>
      <c r="D28" t="s">
        <v>837</v>
      </c>
      <c r="E28" s="5">
        <v>54</v>
      </c>
      <c r="F28" s="2">
        <v>-0.12903230000000002</v>
      </c>
      <c r="G28" s="5">
        <v>87.2</v>
      </c>
      <c r="H28" s="5">
        <v>48.4</v>
      </c>
      <c r="I28" s="29">
        <v>2729284794</v>
      </c>
      <c r="J28" s="26">
        <v>40241</v>
      </c>
      <c r="K28" s="5">
        <v>4.79</v>
      </c>
      <c r="L28" s="5">
        <v>12.8</v>
      </c>
      <c r="M28" s="5">
        <f>IFERROR(IF(E28/K28&gt;0,E28/K28,"NA"),"NA")</f>
        <v>11.273486430062631</v>
      </c>
      <c r="N28" s="3">
        <v>200844978</v>
      </c>
      <c r="O28" s="2">
        <v>4.3799999999999999E-2</v>
      </c>
      <c r="P28" s="28">
        <v>1.6741510640920327</v>
      </c>
      <c r="Q28">
        <v>0.22140000000000001</v>
      </c>
      <c r="R28" s="2">
        <v>-1.0159</v>
      </c>
      <c r="S28" s="28">
        <v>-557.93034836651191</v>
      </c>
      <c r="T28" s="2">
        <v>1.3703703703703704E-2</v>
      </c>
      <c r="U28" s="2">
        <v>0</v>
      </c>
      <c r="V28" s="2">
        <v>0</v>
      </c>
      <c r="W28">
        <v>1</v>
      </c>
      <c r="X28" s="2">
        <v>0.24530454221491729</v>
      </c>
      <c r="Y28" s="2">
        <v>0.15794208996264558</v>
      </c>
    </row>
    <row r="29" spans="2:25">
      <c r="B29" s="9" t="s">
        <v>75</v>
      </c>
      <c r="C29" t="s">
        <v>76</v>
      </c>
      <c r="D29" t="s">
        <v>837</v>
      </c>
      <c r="E29" s="5">
        <v>133</v>
      </c>
      <c r="F29" s="2">
        <v>-7.2524400000000003E-2</v>
      </c>
      <c r="G29" s="5">
        <v>177.8</v>
      </c>
      <c r="H29" s="5">
        <v>119.2</v>
      </c>
      <c r="I29" s="29">
        <v>4189500000</v>
      </c>
      <c r="J29" s="26">
        <v>44609</v>
      </c>
      <c r="K29" s="5" t="s">
        <v>837</v>
      </c>
      <c r="L29" s="5">
        <v>8.8000000000000007</v>
      </c>
      <c r="M29" s="5" t="str">
        <f>IFERROR(IF(E29/K29&gt;0,E29/K29,"NA"),"NA")</f>
        <v>NA</v>
      </c>
      <c r="N29" s="3">
        <v>476094520</v>
      </c>
      <c r="O29" s="2">
        <v>1.6772</v>
      </c>
      <c r="P29" s="28">
        <v>1.9447799717927108</v>
      </c>
      <c r="Q29">
        <v>7.2700000000000001E-2</v>
      </c>
      <c r="R29" s="2">
        <v>-0.6109</v>
      </c>
      <c r="S29" s="28">
        <v>4.9432024912843833</v>
      </c>
      <c r="T29" s="2">
        <v>2.2556390977443608E-2</v>
      </c>
      <c r="U29" s="2">
        <v>0</v>
      </c>
      <c r="V29" s="2">
        <v>0</v>
      </c>
      <c r="W29">
        <v>2</v>
      </c>
      <c r="X29" s="2">
        <v>0.4998739963896881</v>
      </c>
      <c r="Y29" s="2">
        <v>0.40325828314463957</v>
      </c>
    </row>
    <row r="30" spans="2:25">
      <c r="B30" s="9" t="s">
        <v>77</v>
      </c>
      <c r="C30" t="s">
        <v>78</v>
      </c>
      <c r="D30" t="s">
        <v>837</v>
      </c>
      <c r="E30" s="5">
        <v>58.5</v>
      </c>
      <c r="F30" s="2">
        <v>-6.7911714999999992E-3</v>
      </c>
      <c r="G30" s="5">
        <v>75.5</v>
      </c>
      <c r="H30" s="5">
        <v>46.8</v>
      </c>
      <c r="I30" s="29">
        <v>5159462432</v>
      </c>
      <c r="J30" s="26">
        <v>44656</v>
      </c>
      <c r="K30" s="5">
        <v>2.4300000000000002</v>
      </c>
      <c r="L30" s="5">
        <v>25</v>
      </c>
      <c r="M30" s="5">
        <f>IFERROR(IF(E30/K30&gt;0,E30/K30,"NA"),"NA")</f>
        <v>24.074074074074073</v>
      </c>
      <c r="N30" s="3">
        <v>177898745</v>
      </c>
      <c r="O30" s="2">
        <v>2.2591999999999999</v>
      </c>
      <c r="P30" s="28">
        <v>6.6091969974056584</v>
      </c>
      <c r="Q30">
        <v>0.6</v>
      </c>
      <c r="R30" s="2">
        <v>1.9430000000000001</v>
      </c>
      <c r="S30" s="28">
        <v>50.879083781287683</v>
      </c>
      <c r="T30" s="2">
        <v>3.5555555555555562E-2</v>
      </c>
      <c r="U30" s="2">
        <v>0.77100946945971993</v>
      </c>
      <c r="V30" s="2">
        <v>-1</v>
      </c>
      <c r="W30">
        <v>2</v>
      </c>
      <c r="X30" s="2">
        <v>0.14589657403785158</v>
      </c>
      <c r="Y30" s="2">
        <v>0.16747017306978601</v>
      </c>
    </row>
    <row r="31" spans="2:25">
      <c r="B31" s="9" t="s">
        <v>79</v>
      </c>
      <c r="C31" t="s">
        <v>80</v>
      </c>
      <c r="D31" t="s">
        <v>837</v>
      </c>
      <c r="E31" s="5">
        <v>24.18</v>
      </c>
      <c r="F31" s="2">
        <v>0</v>
      </c>
      <c r="G31" s="5">
        <v>30</v>
      </c>
      <c r="H31" s="5">
        <v>20.82</v>
      </c>
      <c r="I31" s="29">
        <v>7254000000</v>
      </c>
      <c r="J31" s="26">
        <v>41069</v>
      </c>
      <c r="K31" s="5">
        <v>1.28</v>
      </c>
      <c r="L31" s="5">
        <v>-35.56</v>
      </c>
      <c r="M31" s="5">
        <f>IFERROR(IF(E31/K31&gt;0,E31/K31,"NA"),"NA")</f>
        <v>18.890625</v>
      </c>
      <c r="N31" s="3">
        <v>-198975107</v>
      </c>
      <c r="O31" s="2">
        <v>-1.7751999999999999</v>
      </c>
      <c r="P31" s="28">
        <v>1.7665059491647781</v>
      </c>
      <c r="Q31">
        <v>0.24779999999999999</v>
      </c>
      <c r="R31" s="2">
        <v>1.0881000000000001</v>
      </c>
      <c r="S31" s="28">
        <v>69.625768882913562</v>
      </c>
      <c r="T31" s="2">
        <v>0</v>
      </c>
      <c r="U31" s="2">
        <v>0</v>
      </c>
      <c r="V31" s="2">
        <v>0</v>
      </c>
      <c r="W31">
        <v>1</v>
      </c>
      <c r="X31" s="2">
        <v>-3.0378241713593841E-2</v>
      </c>
      <c r="Y31" s="2">
        <v>1.4711830874383433E-4</v>
      </c>
    </row>
    <row r="32" spans="2:25">
      <c r="B32" s="9" t="s">
        <v>81</v>
      </c>
      <c r="C32" t="s">
        <v>82</v>
      </c>
      <c r="D32" t="s">
        <v>837</v>
      </c>
      <c r="E32" s="5">
        <v>2.23</v>
      </c>
      <c r="F32" s="2">
        <v>-1.7621100000000001E-2</v>
      </c>
      <c r="G32" s="5">
        <v>3.08</v>
      </c>
      <c r="H32" s="5">
        <v>1.9</v>
      </c>
      <c r="I32" s="29">
        <v>702450000</v>
      </c>
      <c r="J32" s="26">
        <v>42360</v>
      </c>
      <c r="K32" s="5">
        <v>0.17</v>
      </c>
      <c r="L32" s="5">
        <v>-14.87</v>
      </c>
      <c r="M32" s="5">
        <f>IFERROR(IF(E32/K32&gt;0,E32/K32,"NA"),"NA")</f>
        <v>13.117647058823529</v>
      </c>
      <c r="N32" s="3">
        <v>-49691000</v>
      </c>
      <c r="O32" s="2">
        <v>-9.8900000000000002E-2</v>
      </c>
      <c r="P32" s="28">
        <v>1.0495215185901794</v>
      </c>
      <c r="Q32">
        <v>2.9100000000000001E-2</v>
      </c>
      <c r="R32" s="2">
        <v>1.8280000000000001</v>
      </c>
      <c r="S32" s="28">
        <v>3.4762189901669198</v>
      </c>
      <c r="T32" s="2">
        <v>0</v>
      </c>
      <c r="U32" s="2">
        <v>0</v>
      </c>
      <c r="V32" s="2">
        <v>0</v>
      </c>
      <c r="W32">
        <v>0</v>
      </c>
      <c r="X32" s="2">
        <v>-0.23472394275382943</v>
      </c>
      <c r="Y32" s="2">
        <v>0.13666752568507728</v>
      </c>
    </row>
    <row r="33" spans="2:25">
      <c r="B33" s="9" t="s">
        <v>83</v>
      </c>
      <c r="C33" t="s">
        <v>84</v>
      </c>
      <c r="D33" t="s">
        <v>837</v>
      </c>
      <c r="E33" s="5">
        <v>136.80000000000001</v>
      </c>
      <c r="F33" s="2">
        <v>-0.1208226</v>
      </c>
      <c r="G33" s="5">
        <v>238</v>
      </c>
      <c r="H33" s="5">
        <v>129.19999999999999</v>
      </c>
      <c r="I33" s="29">
        <v>7150978958</v>
      </c>
      <c r="J33" s="26">
        <v>43353</v>
      </c>
      <c r="K33" s="5">
        <v>0</v>
      </c>
      <c r="L33" s="5">
        <v>15.76</v>
      </c>
      <c r="M33" s="5" t="str">
        <f>IFERROR(IF(E33/K33&gt;0,E33/K33,"NA"),"NA")</f>
        <v>NA</v>
      </c>
      <c r="N33" s="3">
        <v>456978822</v>
      </c>
      <c r="O33" s="2">
        <v>0.2828</v>
      </c>
      <c r="P33" s="28">
        <v>4.7605069880966537</v>
      </c>
      <c r="Q33">
        <v>0.1328</v>
      </c>
      <c r="R33" s="2">
        <v>-0.48680000000000001</v>
      </c>
      <c r="S33" s="28">
        <v>39.511377354202089</v>
      </c>
      <c r="T33" s="2">
        <v>4.6929824561403502E-2</v>
      </c>
      <c r="U33" s="2">
        <v>0.6178542667782535</v>
      </c>
      <c r="V33" s="2">
        <v>0.56230000000000002</v>
      </c>
      <c r="W33">
        <v>52</v>
      </c>
      <c r="X33" s="2">
        <v>0.38573172713419474</v>
      </c>
      <c r="Y33" s="2">
        <v>0.145204119561956</v>
      </c>
    </row>
    <row r="34" spans="2:25">
      <c r="B34" s="9" t="s">
        <v>85</v>
      </c>
      <c r="C34" t="s">
        <v>1</v>
      </c>
      <c r="D34" t="s">
        <v>837</v>
      </c>
      <c r="E34" s="5">
        <v>5.72</v>
      </c>
      <c r="F34" s="2">
        <v>-3.0508500000000001E-2</v>
      </c>
      <c r="G34" s="5">
        <v>7.7</v>
      </c>
      <c r="H34" s="5">
        <v>4.96</v>
      </c>
      <c r="I34" s="29">
        <v>2559700000</v>
      </c>
      <c r="J34" s="26">
        <v>43635</v>
      </c>
      <c r="K34" s="5">
        <v>0</v>
      </c>
      <c r="L34" s="5">
        <v>20.43</v>
      </c>
      <c r="M34" s="5" t="str">
        <f>IFERROR(IF(E34/K34&gt;0,E34/K34,"NA"),"NA")</f>
        <v>NA</v>
      </c>
      <c r="N34" s="3">
        <v>122185551</v>
      </c>
      <c r="O34" s="2">
        <v>-0.37030000000000002</v>
      </c>
      <c r="P34" s="28">
        <v>1.1450615434411993</v>
      </c>
      <c r="Q34">
        <v>0.1226</v>
      </c>
      <c r="R34" s="2">
        <v>3.04E-2</v>
      </c>
      <c r="S34" s="28">
        <v>115.86299622785536</v>
      </c>
      <c r="T34" s="2">
        <v>2.6223776223776224E-2</v>
      </c>
      <c r="U34" s="2">
        <v>0.51183518257619853</v>
      </c>
      <c r="V34" s="2">
        <v>-0.3231</v>
      </c>
      <c r="W34">
        <v>2</v>
      </c>
      <c r="X34" s="2">
        <v>0.20679464187608723</v>
      </c>
      <c r="Y34" s="2">
        <v>0.15840993830494601</v>
      </c>
    </row>
    <row r="35" spans="2:25">
      <c r="B35" s="9" t="s">
        <v>86</v>
      </c>
      <c r="C35" t="s">
        <v>87</v>
      </c>
      <c r="D35" t="s">
        <v>837</v>
      </c>
      <c r="E35" s="5">
        <v>3.08</v>
      </c>
      <c r="F35" s="2">
        <v>9.8360656000000008E-3</v>
      </c>
      <c r="G35" s="5">
        <v>4.09</v>
      </c>
      <c r="H35" s="5">
        <v>2.78</v>
      </c>
      <c r="I35" s="29">
        <v>539000000</v>
      </c>
      <c r="J35" s="26">
        <v>44189</v>
      </c>
      <c r="K35" s="5" t="s">
        <v>837</v>
      </c>
      <c r="L35" s="5">
        <v>-44</v>
      </c>
      <c r="M35" s="5" t="str">
        <f>IFERROR(IF(E35/K35&gt;0,E35/K35,"NA"),"NA")</f>
        <v>NA</v>
      </c>
      <c r="N35" s="3">
        <v>-11457542</v>
      </c>
      <c r="O35" s="2">
        <v>0.41170000000000001</v>
      </c>
      <c r="P35" s="28">
        <v>5.1886668580152024</v>
      </c>
      <c r="Q35">
        <v>-6.1199999999999997E-2</v>
      </c>
      <c r="R35" s="2">
        <v>0.90849999999999997</v>
      </c>
      <c r="S35" s="28">
        <v>-14.849225673490212</v>
      </c>
      <c r="T35" s="2">
        <v>0</v>
      </c>
      <c r="U35" s="2">
        <v>0</v>
      </c>
      <c r="V35" s="2">
        <v>0</v>
      </c>
      <c r="W35">
        <v>1</v>
      </c>
      <c r="X35" s="2">
        <v>-6.8093611425672079E-2</v>
      </c>
      <c r="Y35" s="2">
        <v>-5.3105621384159633E-2</v>
      </c>
    </row>
    <row r="36" spans="2:25">
      <c r="B36" s="9" t="s">
        <v>88</v>
      </c>
      <c r="C36" t="s">
        <v>89</v>
      </c>
      <c r="D36" t="s">
        <v>837</v>
      </c>
      <c r="E36" s="5">
        <v>149.19999999999999</v>
      </c>
      <c r="F36" s="2">
        <v>0.1167665</v>
      </c>
      <c r="G36" s="5">
        <v>153</v>
      </c>
      <c r="H36" s="5">
        <v>103.2</v>
      </c>
      <c r="I36" s="29">
        <v>2238000000</v>
      </c>
      <c r="J36" s="26">
        <v>45096</v>
      </c>
      <c r="K36" s="5">
        <v>13.7</v>
      </c>
      <c r="L36" s="5">
        <v>25.42</v>
      </c>
      <c r="M36" s="5">
        <f>IFERROR(IF(E36/K36&gt;0,E36/K36,"NA"),"NA")</f>
        <v>10.89051094890511</v>
      </c>
      <c r="N36" s="3">
        <v>87971473</v>
      </c>
      <c r="O36" s="2">
        <v>0.16819999999999999</v>
      </c>
      <c r="P36" s="28">
        <v>1.3996864112043921</v>
      </c>
      <c r="Q36">
        <v>0.3347</v>
      </c>
      <c r="R36" s="2">
        <v>1.2383999999999999</v>
      </c>
      <c r="S36" s="28">
        <v>18.125093662514839</v>
      </c>
      <c r="T36" s="2">
        <v>1.675603217158177E-2</v>
      </c>
      <c r="U36" s="2">
        <v>0.38364709432567989</v>
      </c>
      <c r="V36" s="2">
        <v>0.875</v>
      </c>
      <c r="W36">
        <v>2</v>
      </c>
      <c r="X36" s="2">
        <v>0.24182431523323736</v>
      </c>
      <c r="Y36" s="2">
        <v>0.2657010262566859</v>
      </c>
    </row>
    <row r="37" spans="2:25">
      <c r="B37" s="9" t="s">
        <v>90</v>
      </c>
      <c r="C37" t="s">
        <v>91</v>
      </c>
      <c r="D37" t="s">
        <v>837</v>
      </c>
      <c r="E37" s="5">
        <v>6.6</v>
      </c>
      <c r="F37" s="2">
        <v>4.2653999999999997E-2</v>
      </c>
      <c r="G37" s="5">
        <v>11.36</v>
      </c>
      <c r="H37" s="5">
        <v>5.35</v>
      </c>
      <c r="I37" s="29">
        <v>2640000000</v>
      </c>
      <c r="J37" s="26">
        <v>45455</v>
      </c>
      <c r="K37" s="5">
        <v>0.65</v>
      </c>
      <c r="L37" s="5"/>
      <c r="M37" s="5">
        <f>IFERROR(IF(E37/K37&gt;0,E37/K37,"NA"),"NA")</f>
        <v>10.153846153846153</v>
      </c>
      <c r="N37" s="3">
        <v>126423800</v>
      </c>
      <c r="O37" s="2">
        <v>-0.2397</v>
      </c>
      <c r="P37" s="28">
        <v>1.3946927713707613</v>
      </c>
      <c r="Q37">
        <v>3.5999999999999997E-2</v>
      </c>
      <c r="R37" s="2">
        <v>-0.20580000000000001</v>
      </c>
      <c r="S37" s="28">
        <v>23.745977833867254</v>
      </c>
      <c r="T37" s="2">
        <v>3.787878787878788E-2</v>
      </c>
      <c r="U37" s="2">
        <v>0</v>
      </c>
      <c r="V37" s="2">
        <v>-1</v>
      </c>
      <c r="W37">
        <v>1</v>
      </c>
      <c r="X37" s="2">
        <v>0.21769634209771743</v>
      </c>
      <c r="Y37" s="2">
        <v>0</v>
      </c>
    </row>
    <row r="38" spans="2:25">
      <c r="B38" s="9" t="s">
        <v>92</v>
      </c>
      <c r="C38" t="s">
        <v>93</v>
      </c>
      <c r="D38" t="s">
        <v>837</v>
      </c>
      <c r="E38" s="5">
        <v>52.8</v>
      </c>
      <c r="F38" s="2">
        <v>5.7142857000000002E-3</v>
      </c>
      <c r="G38" s="5">
        <v>83.5</v>
      </c>
      <c r="H38" s="5">
        <v>46.8</v>
      </c>
      <c r="I38" s="29" t="s">
        <v>837</v>
      </c>
      <c r="J38" s="26">
        <v>45623</v>
      </c>
      <c r="K38" s="5" t="s">
        <v>837</v>
      </c>
      <c r="L38" s="5"/>
      <c r="M38" s="5" t="str">
        <f>IFERROR(IF(E38/K38&gt;0,E38/K38,"NA"),"NA")</f>
        <v>NA</v>
      </c>
      <c r="N38" s="3" t="s">
        <v>837</v>
      </c>
      <c r="O38" s="2" t="s">
        <v>837</v>
      </c>
      <c r="P38" s="28" t="s">
        <v>837</v>
      </c>
      <c r="Q38" t="s">
        <v>837</v>
      </c>
      <c r="R38" s="2" t="s">
        <v>837</v>
      </c>
      <c r="S38" s="28" t="s">
        <v>837</v>
      </c>
      <c r="T38" s="2" t="s">
        <v>837</v>
      </c>
      <c r="U38" s="2" t="s">
        <v>837</v>
      </c>
      <c r="V38" s="2" t="s">
        <v>837</v>
      </c>
      <c r="W38" t="s">
        <v>837</v>
      </c>
      <c r="X38" s="2" t="s">
        <v>837</v>
      </c>
      <c r="Y38" s="2" t="s">
        <v>837</v>
      </c>
    </row>
    <row r="39" spans="2:25">
      <c r="B39" s="9" t="s">
        <v>94</v>
      </c>
      <c r="C39" t="s">
        <v>95</v>
      </c>
      <c r="D39" t="s">
        <v>837</v>
      </c>
      <c r="E39" s="5">
        <v>12.72</v>
      </c>
      <c r="F39" s="2">
        <v>-8.8825199999999993E-2</v>
      </c>
      <c r="G39" s="5">
        <v>19.100000000000001</v>
      </c>
      <c r="H39" s="5">
        <v>11.36</v>
      </c>
      <c r="I39" s="29">
        <v>857975066</v>
      </c>
      <c r="J39" s="26">
        <v>40240</v>
      </c>
      <c r="K39" s="5">
        <v>-0.30714000000000002</v>
      </c>
      <c r="L39" s="5">
        <v>-5.01</v>
      </c>
      <c r="M39" s="5" t="str">
        <f>IFERROR(IF(E39/K39&gt;0,E39/K39,"NA"),"NA")</f>
        <v>NA</v>
      </c>
      <c r="N39" s="3">
        <v>-274728973</v>
      </c>
      <c r="O39" s="2">
        <v>-0.53149999999999997</v>
      </c>
      <c r="P39" s="28">
        <v>1.2075290707948156</v>
      </c>
      <c r="Q39">
        <v>-2.4E-2</v>
      </c>
      <c r="R39" s="2">
        <v>-1.8017000000000001</v>
      </c>
      <c r="S39" s="28">
        <v>-12.813601528512937</v>
      </c>
      <c r="T39" s="2">
        <v>0</v>
      </c>
      <c r="U39" s="2">
        <v>0</v>
      </c>
      <c r="V39" s="2">
        <v>0</v>
      </c>
      <c r="W39">
        <v>1</v>
      </c>
      <c r="X39" s="2">
        <v>-0.29410608467059624</v>
      </c>
      <c r="Y39" s="2">
        <v>-0.16552833398475383</v>
      </c>
    </row>
    <row r="40" spans="2:25">
      <c r="B40" s="9" t="s">
        <v>96</v>
      </c>
      <c r="C40" t="s">
        <v>97</v>
      </c>
      <c r="D40" t="s">
        <v>837</v>
      </c>
      <c r="E40" s="5">
        <v>61.2</v>
      </c>
      <c r="F40" s="2">
        <v>-1.7656499999999999E-2</v>
      </c>
      <c r="G40" s="5">
        <v>87</v>
      </c>
      <c r="H40" s="5">
        <v>58.2</v>
      </c>
      <c r="I40" s="29">
        <v>183600000000</v>
      </c>
      <c r="J40" s="26">
        <v>40240</v>
      </c>
      <c r="K40" s="5">
        <v>3.4457900000000001</v>
      </c>
      <c r="L40" s="5">
        <v>87.43</v>
      </c>
      <c r="M40" s="5">
        <f>IFERROR(IF(E40/K40&gt;0,E40/K40,"NA"),"NA")</f>
        <v>17.76080376343306</v>
      </c>
      <c r="N40" s="3">
        <v>1538542000</v>
      </c>
      <c r="O40" s="2">
        <v>1.5549999999999999</v>
      </c>
      <c r="P40" s="28">
        <v>1.3116112601398051</v>
      </c>
      <c r="Q40">
        <v>-1.0999999999999999E-2</v>
      </c>
      <c r="R40" s="2">
        <v>-0.55879999999999996</v>
      </c>
      <c r="S40" s="28">
        <v>28.561841286701611</v>
      </c>
      <c r="T40" s="2">
        <v>5.5555555555555552E-2</v>
      </c>
      <c r="U40" s="2">
        <v>6.5650121998619468</v>
      </c>
      <c r="V40" s="2">
        <v>-0.12609999999999999</v>
      </c>
      <c r="W40">
        <v>2</v>
      </c>
      <c r="X40" s="2">
        <v>9.4217896241560566E-3</v>
      </c>
      <c r="Y40" s="2">
        <v>2.3395661822649849E-2</v>
      </c>
    </row>
    <row r="41" spans="2:25">
      <c r="B41" s="9" t="s">
        <v>98</v>
      </c>
      <c r="C41" t="s">
        <v>99</v>
      </c>
      <c r="D41" t="s">
        <v>837</v>
      </c>
      <c r="E41" s="5">
        <v>103.6</v>
      </c>
      <c r="F41" s="2">
        <v>-1.1450399999999999E-2</v>
      </c>
      <c r="G41" s="5">
        <v>122.6</v>
      </c>
      <c r="H41" s="5">
        <v>96.5</v>
      </c>
      <c r="I41" s="29">
        <v>49317267440</v>
      </c>
      <c r="J41" s="26">
        <v>40241</v>
      </c>
      <c r="K41" s="5">
        <v>7.7641400000000003</v>
      </c>
      <c r="L41" s="5">
        <v>14.82</v>
      </c>
      <c r="M41" s="5">
        <f>IFERROR(IF(E41/K41&gt;0,E41/K41,"NA"),"NA")</f>
        <v>13.343396693001413</v>
      </c>
      <c r="N41" s="3">
        <v>3327172000</v>
      </c>
      <c r="O41" s="2">
        <v>-9.0800000000000006E-2</v>
      </c>
      <c r="P41" s="28">
        <v>4.4587339875161192</v>
      </c>
      <c r="Q41">
        <v>2.5000000000000001E-3</v>
      </c>
      <c r="R41" s="2">
        <v>-0.30349999999999999</v>
      </c>
      <c r="S41" s="28">
        <v>14.458098343969359</v>
      </c>
      <c r="T41" s="2">
        <v>5.7915057915057917E-2</v>
      </c>
      <c r="U41" s="2">
        <v>0.85722709856899493</v>
      </c>
      <c r="V41" s="2">
        <v>-0.4531</v>
      </c>
      <c r="W41">
        <v>2</v>
      </c>
      <c r="X41" s="2">
        <v>0.1818883575642942</v>
      </c>
      <c r="Y41" s="2">
        <v>0.16009049789532628</v>
      </c>
    </row>
    <row r="42" spans="2:25">
      <c r="B42" s="9" t="s">
        <v>100</v>
      </c>
      <c r="C42" t="s">
        <v>101</v>
      </c>
      <c r="D42" t="s">
        <v>837</v>
      </c>
      <c r="E42" s="5">
        <v>61.3</v>
      </c>
      <c r="F42" s="2">
        <v>-3.9184999999999998E-2</v>
      </c>
      <c r="G42" s="5">
        <v>87.2</v>
      </c>
      <c r="H42" s="5">
        <v>52.5</v>
      </c>
      <c r="I42" s="29">
        <v>919500000</v>
      </c>
      <c r="J42" s="26">
        <v>40240</v>
      </c>
      <c r="K42" s="5" t="s">
        <v>837</v>
      </c>
      <c r="L42" s="5">
        <v>-76.62</v>
      </c>
      <c r="M42" s="5" t="str">
        <f>IFERROR(IF(E42/K42&gt;0,E42/K42,"NA"),"NA")</f>
        <v>NA</v>
      </c>
      <c r="N42" s="3">
        <v>-53509628</v>
      </c>
      <c r="O42" s="2">
        <v>-7.9450000000000003</v>
      </c>
      <c r="P42" s="28">
        <v>-63.189427058475474</v>
      </c>
      <c r="Q42">
        <v>-3.1377999999999999</v>
      </c>
      <c r="R42" s="2">
        <v>4.8738999999999999</v>
      </c>
      <c r="S42" s="28">
        <v>178.50902737332558</v>
      </c>
      <c r="T42" s="2">
        <v>0</v>
      </c>
      <c r="U42" s="2">
        <v>0</v>
      </c>
      <c r="V42" s="2">
        <v>-1</v>
      </c>
      <c r="W42">
        <v>0</v>
      </c>
      <c r="X42" s="2">
        <v>-0.1275744639796674</v>
      </c>
      <c r="Y42" s="2">
        <v>-0.14567937059149458</v>
      </c>
    </row>
    <row r="43" spans="2:25">
      <c r="B43" s="9" t="s">
        <v>102</v>
      </c>
      <c r="C43" t="s">
        <v>103</v>
      </c>
      <c r="D43" t="s">
        <v>837</v>
      </c>
      <c r="E43" s="5">
        <v>26.4</v>
      </c>
      <c r="F43" s="2">
        <v>-7.0422499999999999E-2</v>
      </c>
      <c r="G43" s="5">
        <v>37.35</v>
      </c>
      <c r="H43" s="5">
        <v>24</v>
      </c>
      <c r="I43" s="29">
        <v>2631552000</v>
      </c>
      <c r="J43" s="26">
        <v>40241</v>
      </c>
      <c r="K43" s="5">
        <v>1.02</v>
      </c>
      <c r="L43" s="5">
        <v>-33</v>
      </c>
      <c r="M43" s="5">
        <f>IFERROR(IF(E43/K43&gt;0,E43/K43,"NA"),"NA")</f>
        <v>25.882352941176467</v>
      </c>
      <c r="N43" s="3">
        <v>-71859000</v>
      </c>
      <c r="O43" s="2">
        <v>0.65839999999999999</v>
      </c>
      <c r="P43" s="28">
        <v>1.9510363679634519</v>
      </c>
      <c r="Q43">
        <v>2.58E-2</v>
      </c>
      <c r="R43" s="2">
        <v>1.8070999999999999</v>
      </c>
      <c r="S43" s="28">
        <v>29.444926822718525</v>
      </c>
      <c r="T43" s="2">
        <v>0</v>
      </c>
      <c r="U43" s="2">
        <v>0</v>
      </c>
      <c r="V43" s="2">
        <v>-1</v>
      </c>
      <c r="W43">
        <v>0</v>
      </c>
      <c r="X43" s="2">
        <v>-4.8222864404860268E-2</v>
      </c>
      <c r="Y43" s="2">
        <v>-3.9173140233084575E-2</v>
      </c>
    </row>
    <row r="44" spans="2:25">
      <c r="B44" s="9" t="s">
        <v>104</v>
      </c>
      <c r="C44" t="s">
        <v>105</v>
      </c>
      <c r="D44" t="s">
        <v>837</v>
      </c>
      <c r="E44" s="5">
        <v>30.7</v>
      </c>
      <c r="F44" s="2">
        <v>6.5573769999999997E-3</v>
      </c>
      <c r="G44" s="5">
        <v>40.6</v>
      </c>
      <c r="H44" s="5">
        <v>23.998919999999998</v>
      </c>
      <c r="I44" s="29">
        <v>9102194985</v>
      </c>
      <c r="J44" s="26">
        <v>40240</v>
      </c>
      <c r="K44" s="5">
        <v>2.4649999999999999</v>
      </c>
      <c r="L44" s="5">
        <v>2.56</v>
      </c>
      <c r="M44" s="5">
        <f>IFERROR(IF(E44/K44&gt;0,E44/K44,"NA"),"NA")</f>
        <v>12.454361054766734</v>
      </c>
      <c r="N44" s="3">
        <v>9974266000</v>
      </c>
      <c r="O44" s="2">
        <v>10.092599999999999</v>
      </c>
      <c r="P44" s="28">
        <v>0.37946912501972452</v>
      </c>
      <c r="Q44">
        <v>-0.1056</v>
      </c>
      <c r="R44" s="2">
        <v>-0.54859999999999998</v>
      </c>
      <c r="S44" s="28">
        <v>11.061199844694457</v>
      </c>
      <c r="T44" s="2">
        <v>0</v>
      </c>
      <c r="U44" s="2">
        <v>2.5395352399865817E-4</v>
      </c>
      <c r="V44" s="2">
        <v>-0.99370000000000003</v>
      </c>
      <c r="W44">
        <v>0</v>
      </c>
      <c r="X44" s="2">
        <v>1.0948037558428818</v>
      </c>
      <c r="Y44" s="2">
        <v>7.3290931341231547E-2</v>
      </c>
    </row>
    <row r="45" spans="2:25">
      <c r="B45" s="9" t="s">
        <v>106</v>
      </c>
      <c r="C45" t="s">
        <v>107</v>
      </c>
      <c r="D45" t="s">
        <v>837</v>
      </c>
      <c r="E45" s="5">
        <v>9.4</v>
      </c>
      <c r="F45" s="2">
        <v>2.95728E-2</v>
      </c>
      <c r="G45" s="5">
        <v>14.24</v>
      </c>
      <c r="H45" s="5">
        <v>8.5299999999999994</v>
      </c>
      <c r="I45" s="29">
        <v>6287793480</v>
      </c>
      <c r="J45" s="26">
        <v>40241</v>
      </c>
      <c r="K45" s="5">
        <v>0</v>
      </c>
      <c r="L45" s="5">
        <v>62.67</v>
      </c>
      <c r="M45" s="5" t="str">
        <f>IFERROR(IF(E45/K45&gt;0,E45/K45,"NA"),"NA")</f>
        <v>NA</v>
      </c>
      <c r="N45" s="3">
        <v>102754000</v>
      </c>
      <c r="O45" s="2">
        <v>-0.41110000000000002</v>
      </c>
      <c r="P45" s="28">
        <v>1.6119811150004797</v>
      </c>
      <c r="Q45">
        <v>9.3600000000000003E-2</v>
      </c>
      <c r="R45" s="2">
        <v>-4.5605000000000002</v>
      </c>
      <c r="S45" s="28">
        <v>19.292266823758982</v>
      </c>
      <c r="T45" s="2">
        <v>0</v>
      </c>
      <c r="U45" s="2">
        <v>0</v>
      </c>
      <c r="V45" s="2">
        <v>0</v>
      </c>
      <c r="W45">
        <v>1</v>
      </c>
      <c r="X45" s="2">
        <v>1.0696636764788396E-2</v>
      </c>
      <c r="Y45" s="2">
        <v>-9.0447349552688315E-3</v>
      </c>
    </row>
    <row r="46" spans="2:25">
      <c r="B46" s="9" t="s">
        <v>108</v>
      </c>
      <c r="C46" t="s">
        <v>109</v>
      </c>
      <c r="D46" t="s">
        <v>837</v>
      </c>
      <c r="E46" s="5">
        <v>24.6</v>
      </c>
      <c r="F46" s="2">
        <v>-0.10707800000000001</v>
      </c>
      <c r="G46" s="5">
        <v>39.9</v>
      </c>
      <c r="H46" s="5">
        <v>20.94</v>
      </c>
      <c r="I46" s="29">
        <v>2936133000</v>
      </c>
      <c r="J46" s="26">
        <v>40240</v>
      </c>
      <c r="K46" s="5">
        <v>1.6</v>
      </c>
      <c r="L46" s="5">
        <v>117.14</v>
      </c>
      <c r="M46" s="5">
        <f>IFERROR(IF(E46/K46&gt;0,E46/K46,"NA"),"NA")</f>
        <v>15.375</v>
      </c>
      <c r="N46" s="3">
        <v>31995000</v>
      </c>
      <c r="O46" s="2">
        <v>3.3338999999999999</v>
      </c>
      <c r="P46" s="28">
        <v>1.7460384384605825</v>
      </c>
      <c r="Q46">
        <v>1.7500000000000002E-2</v>
      </c>
      <c r="R46" s="2">
        <v>-4.7167000000000003</v>
      </c>
      <c r="S46" s="28">
        <v>-4.3116414984208618</v>
      </c>
      <c r="T46" s="2">
        <v>0</v>
      </c>
      <c r="U46" s="2">
        <v>8.6826066572902011E-2</v>
      </c>
      <c r="V46" s="2">
        <v>-1</v>
      </c>
      <c r="W46">
        <v>1</v>
      </c>
      <c r="X46" s="2">
        <v>2.176691272791223E-2</v>
      </c>
      <c r="Y46" s="2">
        <v>2.0083065747674825E-2</v>
      </c>
    </row>
    <row r="47" spans="2:25">
      <c r="B47" s="9" t="s">
        <v>110</v>
      </c>
      <c r="C47" t="s">
        <v>111</v>
      </c>
      <c r="D47" t="s">
        <v>837</v>
      </c>
      <c r="E47" s="5">
        <v>90.3</v>
      </c>
      <c r="F47" s="2">
        <v>-5.44503E-2</v>
      </c>
      <c r="G47" s="5">
        <v>117.2</v>
      </c>
      <c r="H47" s="5">
        <v>80</v>
      </c>
      <c r="I47" s="29">
        <v>6772500000</v>
      </c>
      <c r="J47" s="26">
        <v>40241</v>
      </c>
      <c r="K47" s="5" t="s">
        <v>837</v>
      </c>
      <c r="L47" s="5">
        <v>27.2</v>
      </c>
      <c r="M47" s="5" t="str">
        <f>IFERROR(IF(E47/K47&gt;0,E47/K47,"NA"),"NA")</f>
        <v>NA</v>
      </c>
      <c r="N47" s="3">
        <v>248749238</v>
      </c>
      <c r="O47" s="2">
        <v>9.4299999999999995E-2</v>
      </c>
      <c r="P47" s="28">
        <v>2.361119762691263</v>
      </c>
      <c r="Q47">
        <v>0.16450000000000001</v>
      </c>
      <c r="R47" s="2">
        <v>-2.2118000000000002</v>
      </c>
      <c r="S47" s="28">
        <v>-219.756664394631</v>
      </c>
      <c r="T47" s="2">
        <v>2.4363233665559248E-2</v>
      </c>
      <c r="U47" s="2">
        <v>0.64420769803523981</v>
      </c>
      <c r="V47" s="2">
        <v>1.1262000000000001</v>
      </c>
      <c r="W47">
        <v>2</v>
      </c>
      <c r="X47" s="2">
        <v>0.12853556607900057</v>
      </c>
      <c r="Y47" s="2">
        <v>7.100118371108638E-2</v>
      </c>
    </row>
    <row r="48" spans="2:25">
      <c r="B48" s="9" t="s">
        <v>112</v>
      </c>
      <c r="C48" t="s">
        <v>113</v>
      </c>
      <c r="D48" t="s">
        <v>837</v>
      </c>
      <c r="E48" s="5">
        <v>157.80000000000001</v>
      </c>
      <c r="F48" s="2">
        <v>-2.9520300000000003E-2</v>
      </c>
      <c r="G48" s="5">
        <v>194</v>
      </c>
      <c r="H48" s="5">
        <v>138.6</v>
      </c>
      <c r="I48" s="29">
        <v>5523000000</v>
      </c>
      <c r="J48" s="26">
        <v>44313</v>
      </c>
      <c r="K48" s="5">
        <v>15.45</v>
      </c>
      <c r="L48" s="5">
        <v>24.02</v>
      </c>
      <c r="M48" s="5">
        <f>IFERROR(IF(E48/K48&gt;0,E48/K48,"NA"),"NA")</f>
        <v>10.21359223300971</v>
      </c>
      <c r="N48" s="3">
        <v>230002218</v>
      </c>
      <c r="O48" s="2">
        <v>0.64259999999999995</v>
      </c>
      <c r="P48" s="28">
        <v>2.8291949641294729</v>
      </c>
      <c r="Q48">
        <v>0.1421</v>
      </c>
      <c r="R48" s="2">
        <v>2.9634</v>
      </c>
      <c r="S48" s="28">
        <v>64.283588043811307</v>
      </c>
      <c r="T48" s="2">
        <v>0</v>
      </c>
      <c r="U48" s="2">
        <v>0</v>
      </c>
      <c r="V48" s="2">
        <v>0</v>
      </c>
      <c r="W48">
        <v>0</v>
      </c>
      <c r="X48" s="2">
        <v>0.33921619591517965</v>
      </c>
      <c r="Y48" s="2">
        <v>0.21910146340554776</v>
      </c>
    </row>
    <row r="49" spans="2:25">
      <c r="B49" s="9" t="s">
        <v>114</v>
      </c>
      <c r="C49" t="s">
        <v>115</v>
      </c>
      <c r="D49" t="s">
        <v>837</v>
      </c>
      <c r="E49" s="5">
        <v>330</v>
      </c>
      <c r="F49" s="2">
        <v>0</v>
      </c>
      <c r="G49" s="5">
        <v>500.8</v>
      </c>
      <c r="H49" s="5">
        <v>291.60000000000002</v>
      </c>
      <c r="I49" s="29">
        <v>241616347500</v>
      </c>
      <c r="J49" s="26">
        <v>44549</v>
      </c>
      <c r="K49" s="5">
        <v>6.1</v>
      </c>
      <c r="L49" s="5">
        <v>138.08000000000001</v>
      </c>
      <c r="M49" s="5">
        <f>IFERROR(IF(E49/K49&gt;0,E49/K49,"NA"),"NA")</f>
        <v>54.098360655737707</v>
      </c>
      <c r="N49" s="3">
        <v>1757057000</v>
      </c>
      <c r="O49" s="2">
        <v>5.74E-2</v>
      </c>
      <c r="P49" s="28">
        <v>37.751769767909508</v>
      </c>
      <c r="Q49">
        <v>3.32E-2</v>
      </c>
      <c r="R49" s="2">
        <v>-1.6715</v>
      </c>
      <c r="S49" s="28">
        <v>-192.99771429803823</v>
      </c>
      <c r="T49" s="2">
        <v>1.360909090909091E-3</v>
      </c>
      <c r="U49" s="2">
        <v>0.22924981944239717</v>
      </c>
      <c r="V49" s="2">
        <v>-0.36199999999999999</v>
      </c>
      <c r="W49">
        <v>26</v>
      </c>
      <c r="X49" s="2">
        <v>8.601288810159706E-2</v>
      </c>
      <c r="Y49" s="2">
        <v>4.3252646094909378E-2</v>
      </c>
    </row>
    <row r="50" spans="2:25">
      <c r="B50" s="9" t="s">
        <v>116</v>
      </c>
      <c r="C50" t="s">
        <v>117</v>
      </c>
      <c r="D50" t="s">
        <v>837</v>
      </c>
      <c r="E50" s="5">
        <v>46</v>
      </c>
      <c r="F50" s="2">
        <v>8.2352900000000007E-2</v>
      </c>
      <c r="G50" s="5">
        <v>67.900000000000006</v>
      </c>
      <c r="H50" s="5">
        <v>40.6</v>
      </c>
      <c r="I50" s="29">
        <v>11500000000</v>
      </c>
      <c r="J50" s="26">
        <v>44893</v>
      </c>
      <c r="K50" s="5">
        <v>4.7644000000000002</v>
      </c>
      <c r="L50" s="5">
        <v>657.14</v>
      </c>
      <c r="M50" s="5">
        <f>IFERROR(IF(E50/K50&gt;0,E50/K50,"NA"),"NA")</f>
        <v>9.6549408110150274</v>
      </c>
      <c r="N50" s="3">
        <v>17150000</v>
      </c>
      <c r="O50" s="2">
        <v>-0.96740000000000004</v>
      </c>
      <c r="P50" s="28">
        <v>1.670732114812711</v>
      </c>
      <c r="Q50">
        <v>7.7299999999999994E-2</v>
      </c>
      <c r="R50" s="2">
        <v>1.5173000000000001</v>
      </c>
      <c r="S50" s="28">
        <v>6.060028002598961</v>
      </c>
      <c r="T50" s="2">
        <v>7.6086956521739116E-3</v>
      </c>
      <c r="U50" s="2">
        <v>21.133119533527697</v>
      </c>
      <c r="V50" s="2">
        <v>-0.34410000000000002</v>
      </c>
      <c r="W50">
        <v>2</v>
      </c>
      <c r="X50" s="2">
        <v>2.3370491620094604E-3</v>
      </c>
      <c r="Y50" s="2">
        <v>2.1297989725016835E-2</v>
      </c>
    </row>
    <row r="51" spans="2:25">
      <c r="B51" s="9" t="s">
        <v>118</v>
      </c>
      <c r="C51" t="s">
        <v>119</v>
      </c>
      <c r="D51" t="s">
        <v>837</v>
      </c>
      <c r="E51" s="5">
        <v>23.04</v>
      </c>
      <c r="F51" s="2">
        <v>0.1151985</v>
      </c>
      <c r="G51" s="5">
        <v>45.55</v>
      </c>
      <c r="H51" s="5">
        <v>12.64</v>
      </c>
      <c r="I51" s="29" t="s">
        <v>837</v>
      </c>
      <c r="J51" s="26">
        <v>45449</v>
      </c>
      <c r="K51" s="5" t="s">
        <v>837</v>
      </c>
      <c r="L51" s="5"/>
      <c r="M51" s="5" t="str">
        <f>IFERROR(IF(E51/K51&gt;0,E51/K51,"NA"),"NA")</f>
        <v>NA</v>
      </c>
      <c r="N51" s="3" t="s">
        <v>837</v>
      </c>
      <c r="O51" s="2" t="s">
        <v>837</v>
      </c>
      <c r="P51" s="28" t="s">
        <v>837</v>
      </c>
      <c r="Q51" t="s">
        <v>837</v>
      </c>
      <c r="R51" s="2" t="s">
        <v>837</v>
      </c>
      <c r="S51" s="28" t="s">
        <v>837</v>
      </c>
      <c r="T51" s="2" t="s">
        <v>837</v>
      </c>
      <c r="U51" s="2" t="s">
        <v>837</v>
      </c>
      <c r="V51" s="2" t="s">
        <v>837</v>
      </c>
      <c r="W51" t="s">
        <v>837</v>
      </c>
      <c r="X51" s="2" t="s">
        <v>837</v>
      </c>
      <c r="Y51" s="2" t="s">
        <v>837</v>
      </c>
    </row>
    <row r="52" spans="2:25">
      <c r="B52" s="9" t="s">
        <v>120</v>
      </c>
      <c r="C52" t="s">
        <v>121</v>
      </c>
      <c r="D52" t="s">
        <v>837</v>
      </c>
      <c r="E52" s="5">
        <v>19.96</v>
      </c>
      <c r="F52" s="2">
        <v>-4.4976099999999998E-2</v>
      </c>
      <c r="G52" s="5">
        <v>29.25</v>
      </c>
      <c r="H52" s="5">
        <v>18.399999999999999</v>
      </c>
      <c r="I52" s="29">
        <v>632066693</v>
      </c>
      <c r="J52" s="26">
        <v>40240</v>
      </c>
      <c r="K52" s="5" t="s">
        <v>837</v>
      </c>
      <c r="L52" s="5">
        <v>-44.36</v>
      </c>
      <c r="M52" s="5" t="str">
        <f>IFERROR(IF(E52/K52&gt;0,E52/K52,"NA"),"NA")</f>
        <v>NA</v>
      </c>
      <c r="N52" s="3">
        <v>-14177037</v>
      </c>
      <c r="O52" s="2">
        <v>2.1825999999999999</v>
      </c>
      <c r="P52" s="28">
        <v>10.362412259958408</v>
      </c>
      <c r="Q52">
        <v>-5.1999999999999998E-2</v>
      </c>
      <c r="R52" s="2">
        <v>-0.92759999999999998</v>
      </c>
      <c r="S52" s="28">
        <v>-15.043156403782641</v>
      </c>
      <c r="T52" s="2">
        <v>0</v>
      </c>
      <c r="U52" s="2">
        <v>0</v>
      </c>
      <c r="V52" s="2">
        <v>-1</v>
      </c>
      <c r="W52">
        <v>1</v>
      </c>
      <c r="X52" s="2">
        <v>-3.9642993197954585E-2</v>
      </c>
      <c r="Y52" s="2">
        <v>2.3785427630232123E-3</v>
      </c>
    </row>
    <row r="53" spans="2:25">
      <c r="B53" s="9" t="s">
        <v>122</v>
      </c>
      <c r="C53" t="s">
        <v>123</v>
      </c>
      <c r="D53" t="s">
        <v>837</v>
      </c>
      <c r="E53" s="5">
        <v>32.299999999999997</v>
      </c>
      <c r="F53" s="2">
        <v>-3.0030000000000001E-2</v>
      </c>
      <c r="G53" s="5">
        <v>52</v>
      </c>
      <c r="H53" s="5">
        <v>27.1</v>
      </c>
      <c r="I53" s="29">
        <v>747780724</v>
      </c>
      <c r="J53" s="26">
        <v>40241</v>
      </c>
      <c r="K53" s="5" t="s">
        <v>837</v>
      </c>
      <c r="L53" s="5">
        <v>31.67</v>
      </c>
      <c r="M53" s="5" t="str">
        <f>IFERROR(IF(E53/K53&gt;0,E53/K53,"NA"),"NA")</f>
        <v>NA</v>
      </c>
      <c r="N53" s="3">
        <v>5039942</v>
      </c>
      <c r="O53" s="2">
        <v>-0.75960000000000005</v>
      </c>
      <c r="P53" s="28">
        <v>4.6268223060583997</v>
      </c>
      <c r="Q53">
        <v>-1E-4</v>
      </c>
      <c r="R53" s="2">
        <v>0.47639999999999999</v>
      </c>
      <c r="S53" s="28">
        <v>-23.03711507994883</v>
      </c>
      <c r="T53" s="2">
        <v>0</v>
      </c>
      <c r="U53" s="2">
        <v>0</v>
      </c>
      <c r="V53" s="2">
        <v>-1</v>
      </c>
      <c r="W53">
        <v>0</v>
      </c>
      <c r="X53" s="2">
        <v>2.052120603180236E-2</v>
      </c>
      <c r="Y53" s="2">
        <v>5.7320339007264368E-2</v>
      </c>
    </row>
    <row r="54" spans="2:25">
      <c r="B54" s="9" t="s">
        <v>124</v>
      </c>
      <c r="C54" t="s">
        <v>125</v>
      </c>
      <c r="D54" t="s">
        <v>837</v>
      </c>
      <c r="E54" s="5">
        <v>143.6</v>
      </c>
      <c r="F54" s="2">
        <v>0.2026801</v>
      </c>
      <c r="G54" s="5">
        <v>146.6</v>
      </c>
      <c r="H54" s="5">
        <v>55.5</v>
      </c>
      <c r="I54" s="29">
        <v>958229302</v>
      </c>
      <c r="J54" s="26">
        <v>40240</v>
      </c>
      <c r="K54" s="5" t="s">
        <v>837</v>
      </c>
      <c r="L54" s="5">
        <v>52.41</v>
      </c>
      <c r="M54" s="5" t="str">
        <f>IFERROR(IF(E54/K54&gt;0,E54/K54,"NA"),"NA")</f>
        <v>NA</v>
      </c>
      <c r="N54" s="3">
        <v>26575000</v>
      </c>
      <c r="O54" s="2">
        <v>1.0629999999999999</v>
      </c>
      <c r="P54" s="28">
        <v>23.045992015199982</v>
      </c>
      <c r="Q54">
        <v>-0.57930000000000004</v>
      </c>
      <c r="R54" s="2">
        <v>0.45040000000000002</v>
      </c>
      <c r="S54" s="28">
        <v>-21.261855462856129</v>
      </c>
      <c r="T54" s="2">
        <v>0</v>
      </c>
      <c r="U54" s="2">
        <v>0</v>
      </c>
      <c r="V54" s="2">
        <v>0</v>
      </c>
      <c r="W54">
        <v>1</v>
      </c>
      <c r="X54" s="2">
        <v>-5.9078694710984023E-2</v>
      </c>
      <c r="Y54" s="2">
        <v>-8.1495258254202355E-2</v>
      </c>
    </row>
    <row r="55" spans="2:25">
      <c r="B55" s="9" t="s">
        <v>126</v>
      </c>
      <c r="C55" t="s">
        <v>127</v>
      </c>
      <c r="D55" t="s">
        <v>837</v>
      </c>
      <c r="E55" s="5">
        <v>27.75</v>
      </c>
      <c r="F55" s="2">
        <v>-0.1666667</v>
      </c>
      <c r="G55" s="5">
        <v>46.9</v>
      </c>
      <c r="H55" s="5">
        <v>25.55</v>
      </c>
      <c r="I55" s="29">
        <v>1637250000</v>
      </c>
      <c r="J55" s="26">
        <v>40241</v>
      </c>
      <c r="K55" s="5" t="s">
        <v>837</v>
      </c>
      <c r="L55" s="5">
        <v>5.55</v>
      </c>
      <c r="M55" s="5" t="str">
        <f>IFERROR(IF(E55/K55&gt;0,E55/K55,"NA"),"NA")</f>
        <v>NA</v>
      </c>
      <c r="N55" s="3">
        <v>295064009</v>
      </c>
      <c r="O55" s="2">
        <v>0.98299999999999998</v>
      </c>
      <c r="P55" s="28">
        <v>5.7658165866222122</v>
      </c>
      <c r="Q55">
        <v>0.90080000000000005</v>
      </c>
      <c r="R55" s="2">
        <v>1.3255999999999999</v>
      </c>
      <c r="S55" s="28">
        <v>19.979649983623336</v>
      </c>
      <c r="T55" s="2">
        <v>3.6036036036036043E-2</v>
      </c>
      <c r="U55" s="2">
        <v>0.19995661348178859</v>
      </c>
      <c r="V55" s="2">
        <v>-1</v>
      </c>
      <c r="W55">
        <v>1</v>
      </c>
      <c r="X55" s="2">
        <v>0.25133129945011856</v>
      </c>
      <c r="Y55" s="2">
        <v>-3.0955665729527149E-3</v>
      </c>
    </row>
    <row r="56" spans="2:25">
      <c r="B56" s="9" t="s">
        <v>128</v>
      </c>
      <c r="C56" t="s">
        <v>129</v>
      </c>
      <c r="D56" t="s">
        <v>837</v>
      </c>
      <c r="E56" s="5">
        <v>29.1</v>
      </c>
      <c r="F56" s="2">
        <v>0.1064639</v>
      </c>
      <c r="G56" s="5">
        <v>32.549999999999997</v>
      </c>
      <c r="H56" s="5">
        <v>22.64</v>
      </c>
      <c r="I56" s="29">
        <v>392850000</v>
      </c>
      <c r="J56" s="26">
        <v>40240</v>
      </c>
      <c r="K56" s="5" t="s">
        <v>837</v>
      </c>
      <c r="L56" s="5">
        <v>-5.37</v>
      </c>
      <c r="M56" s="5" t="str">
        <f>IFERROR(IF(E56/K56&gt;0,E56/K56,"NA"),"NA")</f>
        <v>NA</v>
      </c>
      <c r="N56" s="3">
        <v>-72680530</v>
      </c>
      <c r="O56" s="2">
        <v>-0.95140000000000002</v>
      </c>
      <c r="P56" s="28">
        <v>3.0286247245250526</v>
      </c>
      <c r="Q56">
        <v>-2.8299999999999999E-2</v>
      </c>
      <c r="R56" s="2">
        <v>-7.9399999999999998E-2</v>
      </c>
      <c r="S56" s="28">
        <v>-12.389178975400863</v>
      </c>
      <c r="T56" s="2">
        <v>0</v>
      </c>
      <c r="U56" s="2">
        <v>0</v>
      </c>
      <c r="V56" s="2">
        <v>0</v>
      </c>
      <c r="W56" t="s">
        <v>837</v>
      </c>
      <c r="X56" s="2">
        <v>-0.84519780942675626</v>
      </c>
      <c r="Y56" s="2">
        <v>-0.25839005398916132</v>
      </c>
    </row>
    <row r="57" spans="2:25">
      <c r="B57" s="9" t="s">
        <v>130</v>
      </c>
      <c r="C57" t="s">
        <v>131</v>
      </c>
      <c r="D57" t="s">
        <v>837</v>
      </c>
      <c r="E57" s="5">
        <v>15.4</v>
      </c>
      <c r="F57" s="2">
        <v>-9.4117599999999996E-2</v>
      </c>
      <c r="G57" s="5">
        <v>22.44</v>
      </c>
      <c r="H57" s="5">
        <v>13.58</v>
      </c>
      <c r="I57" s="29">
        <v>1549799482</v>
      </c>
      <c r="J57" s="26">
        <v>40241</v>
      </c>
      <c r="K57" s="5" t="s">
        <v>837</v>
      </c>
      <c r="L57" s="5">
        <v>-6.34</v>
      </c>
      <c r="M57" s="5" t="str">
        <f>IFERROR(IF(E57/K57&gt;0,E57/K57,"NA"),"NA")</f>
        <v>NA</v>
      </c>
      <c r="N57" s="3">
        <v>-164408943</v>
      </c>
      <c r="O57" s="2">
        <v>0.2397</v>
      </c>
      <c r="P57" s="28">
        <v>7.2956348763342627</v>
      </c>
      <c r="Q57">
        <v>-0.95369999999999999</v>
      </c>
      <c r="R57" s="2">
        <v>-1.9739</v>
      </c>
      <c r="S57" s="28">
        <v>-6.6995113236995563</v>
      </c>
      <c r="T57" s="2">
        <v>0</v>
      </c>
      <c r="U57" s="2">
        <v>0</v>
      </c>
      <c r="V57" s="2">
        <v>0</v>
      </c>
      <c r="W57" t="s">
        <v>837</v>
      </c>
      <c r="X57" s="2">
        <v>-0.32916471220942539</v>
      </c>
      <c r="Y57" s="2">
        <v>-0.15275730649519709</v>
      </c>
    </row>
    <row r="58" spans="2:25">
      <c r="B58" s="9" t="s">
        <v>132</v>
      </c>
      <c r="C58" t="s">
        <v>133</v>
      </c>
      <c r="D58" t="s">
        <v>837</v>
      </c>
      <c r="E58" s="5">
        <v>46.3</v>
      </c>
      <c r="F58" s="2">
        <v>-4.3010753000000002E-3</v>
      </c>
      <c r="G58" s="5">
        <v>59.6</v>
      </c>
      <c r="H58" s="5">
        <v>39.25</v>
      </c>
      <c r="I58" s="29">
        <v>1523270000</v>
      </c>
      <c r="J58" s="26">
        <v>40240</v>
      </c>
      <c r="K58" s="5">
        <v>0</v>
      </c>
      <c r="L58" s="5">
        <v>15.08</v>
      </c>
      <c r="M58" s="5" t="str">
        <f>IFERROR(IF(E58/K58&gt;0,E58/K58,"NA"),"NA")</f>
        <v>NA</v>
      </c>
      <c r="N58" s="3">
        <v>96778579</v>
      </c>
      <c r="O58" s="2">
        <v>1.0224</v>
      </c>
      <c r="P58" s="28">
        <v>10.968478637226852</v>
      </c>
      <c r="Q58">
        <v>-9.74E-2</v>
      </c>
      <c r="R58" s="2">
        <v>0.4929</v>
      </c>
      <c r="S58" s="28">
        <v>23.094545013493441</v>
      </c>
      <c r="T58" s="2">
        <v>4.5356371490280781E-2</v>
      </c>
      <c r="U58" s="2">
        <v>0.37360486559737566</v>
      </c>
      <c r="V58" s="2">
        <v>-1</v>
      </c>
      <c r="W58">
        <v>52</v>
      </c>
      <c r="X58" s="2">
        <v>0.12889002504431354</v>
      </c>
      <c r="Y58" s="2">
        <v>0</v>
      </c>
    </row>
    <row r="59" spans="2:25">
      <c r="B59" s="9" t="s">
        <v>134</v>
      </c>
      <c r="C59" t="s">
        <v>135</v>
      </c>
      <c r="D59" t="s">
        <v>837</v>
      </c>
      <c r="E59" s="5">
        <v>23.02</v>
      </c>
      <c r="F59" s="2">
        <v>-2.78716E-2</v>
      </c>
      <c r="G59" s="5">
        <v>35.15</v>
      </c>
      <c r="H59" s="5">
        <v>19.579999999999998</v>
      </c>
      <c r="I59" s="29">
        <v>1020532124</v>
      </c>
      <c r="J59" s="26">
        <v>40241</v>
      </c>
      <c r="K59" s="5">
        <v>0</v>
      </c>
      <c r="L59" s="5">
        <v>2.72</v>
      </c>
      <c r="M59" s="5" t="str">
        <f>IFERROR(IF(E59/K59&gt;0,E59/K59,"NA"),"NA")</f>
        <v>NA</v>
      </c>
      <c r="N59" s="3">
        <v>439836000</v>
      </c>
      <c r="O59" s="2">
        <v>3.5183</v>
      </c>
      <c r="P59" s="28">
        <v>1.2030349287632411</v>
      </c>
      <c r="Q59">
        <v>0.1799</v>
      </c>
      <c r="R59" s="2">
        <v>-1.9064000000000001</v>
      </c>
      <c r="S59" s="28">
        <v>-29.192257330015163</v>
      </c>
      <c r="T59" s="2">
        <v>0</v>
      </c>
      <c r="U59" s="2">
        <v>0</v>
      </c>
      <c r="V59" s="2">
        <v>0</v>
      </c>
      <c r="W59">
        <v>1</v>
      </c>
      <c r="X59" s="2">
        <v>0.48397433869543938</v>
      </c>
      <c r="Y59" s="2">
        <v>-6.7325994694575481E-2</v>
      </c>
    </row>
    <row r="60" spans="2:25">
      <c r="B60" s="9" t="s">
        <v>136</v>
      </c>
      <c r="C60" t="s">
        <v>137</v>
      </c>
      <c r="D60" t="s">
        <v>837</v>
      </c>
      <c r="E60" s="5">
        <v>37.549999999999997</v>
      </c>
      <c r="F60" s="2">
        <v>-3.9787798000000003E-3</v>
      </c>
      <c r="G60" s="5">
        <v>45.4</v>
      </c>
      <c r="H60" s="5">
        <v>31.7</v>
      </c>
      <c r="I60" s="29">
        <v>2598460000</v>
      </c>
      <c r="J60" s="26">
        <v>40240</v>
      </c>
      <c r="K60" s="5">
        <v>3.58</v>
      </c>
      <c r="L60" s="5">
        <v>-51.44</v>
      </c>
      <c r="M60" s="5">
        <f>IFERROR(IF(E60/K60&gt;0,E60/K60,"NA"),"NA")</f>
        <v>10.488826815642456</v>
      </c>
      <c r="N60" s="3">
        <v>-50703000</v>
      </c>
      <c r="O60" s="2">
        <v>0.38350000000000001</v>
      </c>
      <c r="P60" s="28">
        <v>1.6706808201474928</v>
      </c>
      <c r="Q60">
        <v>0.1135</v>
      </c>
      <c r="R60" s="2">
        <v>-0.1227</v>
      </c>
      <c r="S60" s="28">
        <v>12.838685132390941</v>
      </c>
      <c r="T60" s="2">
        <v>0</v>
      </c>
      <c r="U60" s="2">
        <v>0</v>
      </c>
      <c r="V60" s="2">
        <v>0</v>
      </c>
      <c r="W60">
        <v>0</v>
      </c>
      <c r="X60" s="2">
        <v>-1.3392329171897874E-2</v>
      </c>
      <c r="Y60" s="2">
        <v>-8.7965647234684013E-3</v>
      </c>
    </row>
    <row r="61" spans="2:25">
      <c r="B61" s="9" t="s">
        <v>138</v>
      </c>
      <c r="C61" t="s">
        <v>139</v>
      </c>
      <c r="D61" t="s">
        <v>837</v>
      </c>
      <c r="E61" s="5">
        <v>37.700000000000003</v>
      </c>
      <c r="F61" s="2">
        <v>-1.04987E-2</v>
      </c>
      <c r="G61" s="5">
        <v>56.1</v>
      </c>
      <c r="H61" s="5">
        <v>32.9</v>
      </c>
      <c r="I61" s="29">
        <v>433550000</v>
      </c>
      <c r="J61" s="26">
        <v>40241</v>
      </c>
      <c r="K61" s="5" t="s">
        <v>837</v>
      </c>
      <c r="L61" s="5">
        <v>41.43</v>
      </c>
      <c r="M61" s="5" t="str">
        <f>IFERROR(IF(E61/K61&gt;0,E61/K61,"NA"),"NA")</f>
        <v>NA</v>
      </c>
      <c r="N61" s="3">
        <v>930890</v>
      </c>
      <c r="O61" s="2">
        <v>-0.9224</v>
      </c>
      <c r="P61" s="28">
        <v>1.848262701057293</v>
      </c>
      <c r="Q61">
        <v>3.2099999999999997E-2</v>
      </c>
      <c r="R61" s="2">
        <v>-0.66549999999999998</v>
      </c>
      <c r="S61" s="28">
        <v>57.121212121212118</v>
      </c>
      <c r="T61" s="2">
        <v>0</v>
      </c>
      <c r="U61" s="2">
        <v>0</v>
      </c>
      <c r="V61" s="2">
        <v>0</v>
      </c>
      <c r="W61">
        <v>0</v>
      </c>
      <c r="X61" s="2">
        <v>6.3823477325479685E-3</v>
      </c>
      <c r="Y61" s="2">
        <v>-1.3223772843664911E-3</v>
      </c>
    </row>
    <row r="62" spans="2:25">
      <c r="B62" s="9" t="s">
        <v>140</v>
      </c>
      <c r="C62" t="s">
        <v>141</v>
      </c>
      <c r="D62" t="s">
        <v>837</v>
      </c>
      <c r="E62" s="5">
        <v>28.9</v>
      </c>
      <c r="F62" s="2">
        <v>-3.6666700000000003E-2</v>
      </c>
      <c r="G62" s="5">
        <v>39.6</v>
      </c>
      <c r="H62" s="5">
        <v>25</v>
      </c>
      <c r="I62" s="29">
        <v>2350595892</v>
      </c>
      <c r="J62" s="26">
        <v>40240</v>
      </c>
      <c r="K62" s="5">
        <v>1.74</v>
      </c>
      <c r="L62" s="5">
        <v>-2890</v>
      </c>
      <c r="M62" s="5">
        <f>IFERROR(IF(E62/K62&gt;0,E62/K62,"NA"),"NA")</f>
        <v>16.609195402298848</v>
      </c>
      <c r="N62" s="3">
        <v>-666715</v>
      </c>
      <c r="O62" s="2">
        <v>-1.0104</v>
      </c>
      <c r="P62" s="28">
        <v>1.7921120265534105</v>
      </c>
      <c r="Q62">
        <v>-0.1762</v>
      </c>
      <c r="R62" s="2">
        <v>1.2354000000000001</v>
      </c>
      <c r="S62" s="28">
        <v>45.442749700622699</v>
      </c>
      <c r="T62" s="2">
        <v>0</v>
      </c>
      <c r="U62" s="2">
        <v>-48.797760662351976</v>
      </c>
      <c r="V62" s="2">
        <v>-0.50029999999999997</v>
      </c>
      <c r="W62">
        <v>2</v>
      </c>
      <c r="X62" s="2">
        <v>-4.5226319695236002E-4</v>
      </c>
      <c r="Y62" s="2">
        <v>3.0730719421165544E-2</v>
      </c>
    </row>
    <row r="63" spans="2:25">
      <c r="B63" s="9" t="s">
        <v>142</v>
      </c>
      <c r="C63" t="s">
        <v>143</v>
      </c>
      <c r="D63" t="s">
        <v>837</v>
      </c>
      <c r="E63" s="5">
        <v>9.56</v>
      </c>
      <c r="F63" s="2">
        <v>-0.13873869999999999</v>
      </c>
      <c r="G63" s="5">
        <v>14.6</v>
      </c>
      <c r="H63" s="5">
        <v>8.3699999999999992</v>
      </c>
      <c r="I63" s="29">
        <v>1434000000</v>
      </c>
      <c r="J63" s="26">
        <v>40241</v>
      </c>
      <c r="K63" s="5">
        <v>1.456</v>
      </c>
      <c r="L63" s="5">
        <v>8.5399999999999991</v>
      </c>
      <c r="M63" s="5">
        <f>IFERROR(IF(E63/K63&gt;0,E63/K63,"NA"),"NA")</f>
        <v>6.5659340659340666</v>
      </c>
      <c r="N63" s="3">
        <v>168180000</v>
      </c>
      <c r="O63" s="2">
        <v>0.27310000000000001</v>
      </c>
      <c r="P63" s="28">
        <v>1.2598021214575752</v>
      </c>
      <c r="Q63">
        <v>5.7200000000000001E-2</v>
      </c>
      <c r="R63" s="2">
        <v>5.7488999999999999</v>
      </c>
      <c r="S63" s="28">
        <v>17.36729280965011</v>
      </c>
      <c r="T63" s="2">
        <v>0</v>
      </c>
      <c r="U63" s="2">
        <v>0</v>
      </c>
      <c r="V63" s="2">
        <v>0</v>
      </c>
      <c r="W63">
        <v>1</v>
      </c>
      <c r="X63" s="2">
        <v>0.47274173622540261</v>
      </c>
      <c r="Y63" s="2">
        <v>0.34133710770235887</v>
      </c>
    </row>
    <row r="64" spans="2:25">
      <c r="B64" s="9" t="s">
        <v>144</v>
      </c>
      <c r="C64" t="s">
        <v>145</v>
      </c>
      <c r="D64" t="s">
        <v>837</v>
      </c>
      <c r="E64" s="5">
        <v>27.75</v>
      </c>
      <c r="F64" s="2">
        <v>-1.7699100000000002E-2</v>
      </c>
      <c r="G64" s="5">
        <v>31.85</v>
      </c>
      <c r="H64" s="5">
        <v>23.54</v>
      </c>
      <c r="I64" s="29">
        <v>652680000</v>
      </c>
      <c r="J64" s="26">
        <v>40240</v>
      </c>
      <c r="K64" s="5" t="s">
        <v>837</v>
      </c>
      <c r="L64" s="5">
        <v>-7.52</v>
      </c>
      <c r="M64" s="5" t="str">
        <f>IFERROR(IF(E64/K64&gt;0,E64/K64,"NA"),"NA")</f>
        <v>NA</v>
      </c>
      <c r="N64" s="3">
        <v>-82250000</v>
      </c>
      <c r="O64" s="2">
        <v>-5.1181999999999999</v>
      </c>
      <c r="P64" s="28">
        <v>1.700675131651975</v>
      </c>
      <c r="Q64">
        <v>-0.2286</v>
      </c>
      <c r="R64" s="2">
        <v>-1.5883</v>
      </c>
      <c r="S64" s="28">
        <v>-9.1920287303710992</v>
      </c>
      <c r="T64" s="2">
        <v>0</v>
      </c>
      <c r="U64" s="2">
        <v>0</v>
      </c>
      <c r="V64" s="2">
        <v>0</v>
      </c>
      <c r="W64" t="s">
        <v>837</v>
      </c>
      <c r="X64" s="2">
        <v>-0.37093660930115091</v>
      </c>
      <c r="Y64" s="2">
        <v>-0.19978985674966876</v>
      </c>
    </row>
    <row r="65" spans="2:25">
      <c r="B65" s="9" t="s">
        <v>146</v>
      </c>
      <c r="C65" t="s">
        <v>147</v>
      </c>
      <c r="D65" t="s">
        <v>837</v>
      </c>
      <c r="E65" s="5">
        <v>15.36</v>
      </c>
      <c r="F65" s="2">
        <v>-2.5974026000000002E-3</v>
      </c>
      <c r="G65" s="5">
        <v>19.899999999999999</v>
      </c>
      <c r="H65" s="5">
        <v>12.52</v>
      </c>
      <c r="I65" s="29">
        <v>543744000</v>
      </c>
      <c r="J65" s="26">
        <v>40241</v>
      </c>
      <c r="K65" s="5" t="s">
        <v>837</v>
      </c>
      <c r="L65" s="5">
        <v>-13.24</v>
      </c>
      <c r="M65" s="5" t="str">
        <f>IFERROR(IF(E65/K65&gt;0,E65/K65,"NA"),"NA")</f>
        <v>NA</v>
      </c>
      <c r="N65" s="3">
        <v>-27353415</v>
      </c>
      <c r="O65" s="2">
        <v>0.13089999999999999</v>
      </c>
      <c r="P65" s="28">
        <v>2.2238835582578647</v>
      </c>
      <c r="Q65">
        <v>6.6199999999999995E-2</v>
      </c>
      <c r="R65" s="2">
        <v>0.68740000000000001</v>
      </c>
      <c r="S65" s="28">
        <v>-107.08362816530388</v>
      </c>
      <c r="T65" s="2">
        <v>0</v>
      </c>
      <c r="U65" s="2">
        <v>0</v>
      </c>
      <c r="V65" s="2">
        <v>0</v>
      </c>
      <c r="W65">
        <v>0</v>
      </c>
      <c r="X65" s="2">
        <v>-0.10377549334213702</v>
      </c>
      <c r="Y65" s="2">
        <v>0</v>
      </c>
    </row>
    <row r="66" spans="2:25">
      <c r="B66" s="9" t="s">
        <v>148</v>
      </c>
      <c r="C66" t="s">
        <v>149</v>
      </c>
      <c r="D66" t="s">
        <v>837</v>
      </c>
      <c r="E66" s="5">
        <v>25.75</v>
      </c>
      <c r="F66" s="2">
        <v>-1.9379845E-3</v>
      </c>
      <c r="G66" s="5">
        <v>30.25</v>
      </c>
      <c r="H66" s="5">
        <v>24.6</v>
      </c>
      <c r="I66" s="29">
        <v>6227758525000</v>
      </c>
      <c r="J66" s="26">
        <v>43810</v>
      </c>
      <c r="K66" s="5">
        <v>1.7567999999999999</v>
      </c>
      <c r="L66" s="5">
        <v>15.8</v>
      </c>
      <c r="M66" s="5">
        <f>IFERROR(IF(E66/K66&gt;0,E66/K66,"NA"),"NA")</f>
        <v>14.657331511839709</v>
      </c>
      <c r="N66" s="3">
        <v>393891000000</v>
      </c>
      <c r="O66" s="2">
        <v>-0.13</v>
      </c>
      <c r="P66" s="28">
        <v>3.4566511616418958</v>
      </c>
      <c r="Q66">
        <v>-2.9499999999999998E-2</v>
      </c>
      <c r="R66" s="2">
        <v>-0.15679999999999999</v>
      </c>
      <c r="S66" s="28">
        <v>19.46186702729392</v>
      </c>
      <c r="T66" s="2">
        <v>6.8959223300970873E-2</v>
      </c>
      <c r="U66" s="2">
        <v>1.1828602329070732</v>
      </c>
      <c r="V66" s="2">
        <v>0.2596</v>
      </c>
      <c r="W66">
        <v>4</v>
      </c>
      <c r="X66" s="2">
        <v>0.26348951302493406</v>
      </c>
      <c r="Y66" s="2">
        <v>0.18160176841792255</v>
      </c>
    </row>
    <row r="67" spans="2:25">
      <c r="B67" s="9" t="s">
        <v>150</v>
      </c>
      <c r="C67" t="s">
        <v>151</v>
      </c>
      <c r="D67" t="s">
        <v>837</v>
      </c>
      <c r="E67" s="5">
        <v>100.4</v>
      </c>
      <c r="F67" s="2">
        <v>-1.56863E-2</v>
      </c>
      <c r="G67" s="5">
        <v>153</v>
      </c>
      <c r="H67" s="5">
        <v>92.1</v>
      </c>
      <c r="I67" s="29">
        <v>16892807020</v>
      </c>
      <c r="J67" s="26">
        <v>44923</v>
      </c>
      <c r="K67" s="5">
        <v>7.53803</v>
      </c>
      <c r="L67" s="5">
        <v>17.37</v>
      </c>
      <c r="M67" s="5">
        <f>IFERROR(IF(E67/K67&gt;0,E67/K67,"NA"),"NA")</f>
        <v>13.319129799165035</v>
      </c>
      <c r="N67" s="3">
        <v>972028000</v>
      </c>
      <c r="O67" s="2">
        <v>-0.35610000000000003</v>
      </c>
      <c r="P67" s="28">
        <v>1.6832455932499617</v>
      </c>
      <c r="Q67">
        <v>5.7700000000000001E-2</v>
      </c>
      <c r="R67" s="2">
        <v>-0.2384</v>
      </c>
      <c r="S67" s="28">
        <v>10.634185030512333</v>
      </c>
      <c r="T67" s="2">
        <v>6.653386454183266E-2</v>
      </c>
      <c r="U67" s="2">
        <v>1.4886330434925743</v>
      </c>
      <c r="V67" s="2">
        <v>-0.1404</v>
      </c>
      <c r="W67">
        <v>2</v>
      </c>
      <c r="X67" s="2">
        <v>0.22402995461565045</v>
      </c>
      <c r="Y67" s="2">
        <v>0.16780188885074912</v>
      </c>
    </row>
    <row r="68" spans="2:25">
      <c r="B68" s="9" t="s">
        <v>152</v>
      </c>
      <c r="C68" t="s">
        <v>153</v>
      </c>
      <c r="D68" t="s">
        <v>837</v>
      </c>
      <c r="E68" s="5">
        <v>8.52</v>
      </c>
      <c r="F68" s="2">
        <v>-1.7301E-2</v>
      </c>
      <c r="G68" s="5">
        <v>12.24</v>
      </c>
      <c r="H68" s="5">
        <v>7</v>
      </c>
      <c r="I68" s="29">
        <v>7184064000</v>
      </c>
      <c r="J68" s="26">
        <v>40240</v>
      </c>
      <c r="K68" s="5" t="s">
        <v>837</v>
      </c>
      <c r="L68" s="5">
        <v>24.34</v>
      </c>
      <c r="M68" s="5" t="str">
        <f>IFERROR(IF(E68/K68&gt;0,E68/K68,"NA"),"NA")</f>
        <v>NA</v>
      </c>
      <c r="N68" s="3">
        <v>291237000</v>
      </c>
      <c r="O68" s="2">
        <v>0.59250000000000003</v>
      </c>
      <c r="P68" s="28">
        <v>1.1268625064310902</v>
      </c>
      <c r="Q68">
        <v>0.31319999999999998</v>
      </c>
      <c r="R68" s="2">
        <v>-1.8062</v>
      </c>
      <c r="S68" s="28">
        <v>39.186516118474877</v>
      </c>
      <c r="T68" s="2">
        <v>0</v>
      </c>
      <c r="U68" s="2">
        <v>0.14490603872447524</v>
      </c>
      <c r="V68" s="2">
        <v>-5.9999999999999995E-4</v>
      </c>
      <c r="W68">
        <v>0</v>
      </c>
      <c r="X68" s="2">
        <v>0.14589977653168101</v>
      </c>
      <c r="Y68" s="2">
        <v>0.10186357872344493</v>
      </c>
    </row>
    <row r="69" spans="2:25">
      <c r="B69" s="9" t="s">
        <v>154</v>
      </c>
      <c r="C69" t="s">
        <v>155</v>
      </c>
      <c r="D69" t="s">
        <v>837</v>
      </c>
      <c r="E69" s="5">
        <v>37.25</v>
      </c>
      <c r="F69" s="2">
        <v>0.2800687</v>
      </c>
      <c r="G69" s="5">
        <v>40</v>
      </c>
      <c r="H69" s="5">
        <v>19.72</v>
      </c>
      <c r="I69" s="29">
        <v>2235000000</v>
      </c>
      <c r="J69" s="26">
        <v>40241</v>
      </c>
      <c r="K69" s="5">
        <v>1.95</v>
      </c>
      <c r="L69" s="5">
        <v>-46.56</v>
      </c>
      <c r="M69" s="5">
        <f>IFERROR(IF(E69/K69&gt;0,E69/K69,"NA"),"NA")</f>
        <v>19.102564102564102</v>
      </c>
      <c r="N69" s="3">
        <v>26805000</v>
      </c>
      <c r="O69" s="2">
        <v>1.0900000000000001</v>
      </c>
      <c r="P69" s="28">
        <v>0.3669651864150309</v>
      </c>
      <c r="Q69">
        <v>0.30020000000000002</v>
      </c>
      <c r="R69" s="2">
        <v>-0.6411</v>
      </c>
      <c r="S69" s="28">
        <v>7.9864212971234592</v>
      </c>
      <c r="T69" s="2">
        <v>0</v>
      </c>
      <c r="U69" s="2">
        <v>0</v>
      </c>
      <c r="V69" s="2">
        <v>0</v>
      </c>
      <c r="W69">
        <v>1</v>
      </c>
      <c r="X69" s="2">
        <v>5.4175812182433336E-2</v>
      </c>
      <c r="Y69" s="2">
        <v>0</v>
      </c>
    </row>
    <row r="70" spans="2:25">
      <c r="B70" s="9" t="s">
        <v>156</v>
      </c>
      <c r="C70" t="s">
        <v>157</v>
      </c>
      <c r="D70" t="s">
        <v>837</v>
      </c>
      <c r="E70" s="5">
        <v>15.18</v>
      </c>
      <c r="F70" s="2">
        <v>1.3192612E-3</v>
      </c>
      <c r="G70" s="5">
        <v>23.5</v>
      </c>
      <c r="H70" s="5">
        <v>13.8</v>
      </c>
      <c r="I70" s="29">
        <v>11457864000</v>
      </c>
      <c r="J70" s="26">
        <v>40240</v>
      </c>
      <c r="K70" s="5">
        <v>1.2245900000000001</v>
      </c>
      <c r="L70" s="5">
        <v>56.22</v>
      </c>
      <c r="M70" s="5">
        <f>IFERROR(IF(E70/K70&gt;0,E70/K70,"NA"),"NA")</f>
        <v>12.395985595178793</v>
      </c>
      <c r="N70" s="3">
        <v>201243000</v>
      </c>
      <c r="O70" s="2">
        <v>0.79359999999999997</v>
      </c>
      <c r="P70" s="28">
        <v>0</v>
      </c>
      <c r="Q70">
        <v>0</v>
      </c>
      <c r="R70" s="2">
        <v>17.1722</v>
      </c>
      <c r="S70" s="28">
        <v>14.704575438524444</v>
      </c>
      <c r="T70" s="2">
        <v>3.2938076416337288E-2</v>
      </c>
      <c r="U70" s="2">
        <v>3.7481850300383122</v>
      </c>
      <c r="V70" s="2">
        <v>0.98409999999999997</v>
      </c>
      <c r="W70">
        <v>2</v>
      </c>
      <c r="X70" s="2">
        <v>2.0208049736125156E-2</v>
      </c>
      <c r="Y70" s="2">
        <v>1.0974428265148503E-2</v>
      </c>
    </row>
    <row r="71" spans="2:25">
      <c r="B71" s="9" t="s">
        <v>158</v>
      </c>
      <c r="C71" t="s">
        <v>159</v>
      </c>
      <c r="D71" t="s">
        <v>837</v>
      </c>
      <c r="E71" s="5">
        <v>307.8</v>
      </c>
      <c r="F71" s="2">
        <v>3.1501299999999996E-2</v>
      </c>
      <c r="G71" s="5">
        <v>400</v>
      </c>
      <c r="H71" s="5">
        <v>284.39999999999998</v>
      </c>
      <c r="I71" s="29">
        <v>9849600000</v>
      </c>
      <c r="J71" s="26">
        <v>40240</v>
      </c>
      <c r="K71" s="5">
        <v>18.130099999999999</v>
      </c>
      <c r="L71" s="5">
        <v>20.329999999999998</v>
      </c>
      <c r="M71" s="5">
        <f>IFERROR(IF(E71/K71&gt;0,E71/K71,"NA"),"NA")</f>
        <v>16.977291906828977</v>
      </c>
      <c r="N71" s="3">
        <v>418062000</v>
      </c>
      <c r="O71" s="2">
        <v>0.41470000000000001</v>
      </c>
      <c r="P71" s="28">
        <v>3.4985895421129403</v>
      </c>
      <c r="Q71">
        <v>6.3200000000000006E-2</v>
      </c>
      <c r="R71" s="2">
        <v>1.3525</v>
      </c>
      <c r="S71" s="28">
        <v>14.532267064631084</v>
      </c>
      <c r="T71" s="2">
        <v>6.8226120857699801E-2</v>
      </c>
      <c r="U71" s="2">
        <v>0.29270890959355406</v>
      </c>
      <c r="V71" s="2">
        <v>-0.33260000000000001</v>
      </c>
      <c r="W71">
        <v>4</v>
      </c>
      <c r="X71" s="2">
        <v>0.24577353512831049</v>
      </c>
      <c r="Y71" s="2">
        <v>0.20886447057691584</v>
      </c>
    </row>
    <row r="72" spans="2:25">
      <c r="B72" s="9" t="s">
        <v>160</v>
      </c>
      <c r="C72" t="s">
        <v>161</v>
      </c>
      <c r="D72" t="s">
        <v>837</v>
      </c>
      <c r="E72" s="5">
        <v>53.4</v>
      </c>
      <c r="F72" s="2">
        <v>-4.1292600000000006E-2</v>
      </c>
      <c r="G72" s="5">
        <v>61.5</v>
      </c>
      <c r="H72" s="5">
        <v>50.6</v>
      </c>
      <c r="I72" s="29">
        <v>53400000000</v>
      </c>
      <c r="J72" s="26">
        <v>40241</v>
      </c>
      <c r="K72" s="5">
        <v>0</v>
      </c>
      <c r="L72" s="5">
        <v>22.72</v>
      </c>
      <c r="M72" s="5" t="str">
        <f>IFERROR(IF(E72/K72&gt;0,E72/K72,"NA"),"NA")</f>
        <v>NA</v>
      </c>
      <c r="N72" s="3">
        <v>2352067000</v>
      </c>
      <c r="O72" s="2">
        <v>0.1288</v>
      </c>
      <c r="P72" s="28">
        <v>2.5084600634133065</v>
      </c>
      <c r="Q72">
        <v>7.17E-2</v>
      </c>
      <c r="R72" s="2">
        <v>0.32279999999999998</v>
      </c>
      <c r="S72" s="28">
        <v>76.32300352457915</v>
      </c>
      <c r="T72" s="2">
        <v>1.8726591760299623E-2</v>
      </c>
      <c r="U72" s="2">
        <v>0.41957775862677382</v>
      </c>
      <c r="V72" s="2">
        <v>2.7000000000000001E-3</v>
      </c>
      <c r="W72">
        <v>0</v>
      </c>
      <c r="X72" s="2">
        <v>0.12545174776921797</v>
      </c>
      <c r="Y72" s="2">
        <v>8.69840115074548E-2</v>
      </c>
    </row>
    <row r="73" spans="2:25">
      <c r="B73" s="9" t="s">
        <v>162</v>
      </c>
      <c r="C73" t="s">
        <v>163</v>
      </c>
      <c r="D73" t="s">
        <v>837</v>
      </c>
      <c r="E73" s="5">
        <v>108.2</v>
      </c>
      <c r="F73" s="2">
        <v>-9.0756299999999998E-2</v>
      </c>
      <c r="G73" s="5">
        <v>152</v>
      </c>
      <c r="H73" s="5">
        <v>103.8</v>
      </c>
      <c r="I73" s="29">
        <v>2164000000</v>
      </c>
      <c r="J73" s="26">
        <v>44531</v>
      </c>
      <c r="K73" s="5">
        <v>8.2899999999999991</v>
      </c>
      <c r="L73" s="5">
        <v>22.59</v>
      </c>
      <c r="M73" s="5">
        <f>IFERROR(IF(E73/K73&gt;0,E73/K73,"NA"),"NA")</f>
        <v>13.051869722557299</v>
      </c>
      <c r="N73" s="3">
        <v>95822173</v>
      </c>
      <c r="O73" s="2">
        <v>0.26179999999999998</v>
      </c>
      <c r="P73" s="28">
        <v>0.84416357227404581</v>
      </c>
      <c r="Q73">
        <v>0.22470000000000001</v>
      </c>
      <c r="R73" s="2">
        <v>-0.89910000000000001</v>
      </c>
      <c r="S73" s="28">
        <v>-12.264720062893756</v>
      </c>
      <c r="T73" s="2">
        <v>1.756007393715342E-2</v>
      </c>
      <c r="U73" s="2">
        <v>0</v>
      </c>
      <c r="V73" s="2">
        <v>-0.35849999999999999</v>
      </c>
      <c r="W73">
        <v>1</v>
      </c>
      <c r="X73" s="2">
        <v>0.14755985745871628</v>
      </c>
      <c r="Y73" s="2">
        <v>6.9925515202870617E-2</v>
      </c>
    </row>
    <row r="74" spans="2:25">
      <c r="B74" s="9" t="s">
        <v>164</v>
      </c>
      <c r="C74" t="s">
        <v>165</v>
      </c>
      <c r="D74" t="s">
        <v>837</v>
      </c>
      <c r="E74" s="5">
        <v>55.3</v>
      </c>
      <c r="F74" s="2">
        <v>-4.4905E-2</v>
      </c>
      <c r="G74" s="5">
        <v>72.5</v>
      </c>
      <c r="H74" s="5">
        <v>51.5</v>
      </c>
      <c r="I74" s="29">
        <v>1106000000</v>
      </c>
      <c r="J74" s="26">
        <v>44790</v>
      </c>
      <c r="K74" s="5" t="s">
        <v>837</v>
      </c>
      <c r="L74" s="5">
        <v>36.14</v>
      </c>
      <c r="M74" s="5" t="str">
        <f>IFERROR(IF(E74/K74&gt;0,E74/K74,"NA"),"NA")</f>
        <v>NA</v>
      </c>
      <c r="N74" s="3">
        <v>31386171</v>
      </c>
      <c r="O74" s="2">
        <v>-0.1182</v>
      </c>
      <c r="P74" s="28">
        <v>4.8332154789135764</v>
      </c>
      <c r="Q74">
        <v>-0.13039999999999999</v>
      </c>
      <c r="R74" s="2">
        <v>-0.44729999999999998</v>
      </c>
      <c r="S74" s="28">
        <v>68.538936405844197</v>
      </c>
      <c r="T74" s="2">
        <v>9.0415913200723314E-3</v>
      </c>
      <c r="U74" s="2">
        <v>0.3186116586186955</v>
      </c>
      <c r="V74" s="2">
        <v>3</v>
      </c>
      <c r="W74">
        <v>1</v>
      </c>
      <c r="X74" s="2">
        <v>0.11969171440108572</v>
      </c>
      <c r="Y74" s="2">
        <v>0.12405827894628382</v>
      </c>
    </row>
    <row r="75" spans="2:25">
      <c r="B75" s="9" t="s">
        <v>166</v>
      </c>
      <c r="C75" t="s">
        <v>167</v>
      </c>
      <c r="D75" t="s">
        <v>837</v>
      </c>
      <c r="E75" s="5">
        <v>59.2</v>
      </c>
      <c r="F75" s="2">
        <v>-2.63158E-2</v>
      </c>
      <c r="G75" s="5">
        <v>86.8</v>
      </c>
      <c r="H75" s="5">
        <v>55.2</v>
      </c>
      <c r="I75" s="29">
        <v>3267840000</v>
      </c>
      <c r="J75" s="26">
        <v>45099</v>
      </c>
      <c r="K75" s="5">
        <v>0</v>
      </c>
      <c r="L75" s="5">
        <v>13.16</v>
      </c>
      <c r="M75" s="5" t="str">
        <f>IFERROR(IF(E75/K75&gt;0,E75/K75,"NA"),"NA")</f>
        <v>NA</v>
      </c>
      <c r="N75" s="3">
        <v>250902000</v>
      </c>
      <c r="O75" s="2">
        <v>0.1394</v>
      </c>
      <c r="P75" s="28">
        <v>3.115626087495412</v>
      </c>
      <c r="Q75">
        <v>8.77E-2</v>
      </c>
      <c r="R75" s="2">
        <v>0.25509999999999999</v>
      </c>
      <c r="S75" s="28">
        <v>12.975200838486778</v>
      </c>
      <c r="T75" s="2">
        <v>4.7972972972972969E-2</v>
      </c>
      <c r="U75" s="2">
        <v>0.65234196618600093</v>
      </c>
      <c r="V75" s="2">
        <v>-1</v>
      </c>
      <c r="W75">
        <v>2</v>
      </c>
      <c r="X75" s="2">
        <v>0.27681332681752246</v>
      </c>
      <c r="Y75" s="2">
        <v>-1.4932141122839995E-9</v>
      </c>
    </row>
    <row r="76" spans="2:25">
      <c r="B76" s="9" t="s">
        <v>168</v>
      </c>
      <c r="C76" t="s">
        <v>169</v>
      </c>
      <c r="D76" t="s">
        <v>837</v>
      </c>
      <c r="E76" s="5">
        <v>38.299999999999997</v>
      </c>
      <c r="F76" s="2">
        <v>-1.92061E-2</v>
      </c>
      <c r="G76" s="5">
        <v>57.6</v>
      </c>
      <c r="H76" s="5">
        <v>34</v>
      </c>
      <c r="I76" s="29">
        <v>3102823944</v>
      </c>
      <c r="J76" s="26">
        <v>45378</v>
      </c>
      <c r="K76" s="5">
        <v>0</v>
      </c>
      <c r="L76" s="5">
        <v>14.9</v>
      </c>
      <c r="M76" s="5" t="str">
        <f>IFERROR(IF(E76/K76&gt;0,E76/K76,"NA"),"NA")</f>
        <v>NA</v>
      </c>
      <c r="N76" s="3">
        <v>208670276</v>
      </c>
      <c r="O76" s="2">
        <v>3.4000000000000002E-2</v>
      </c>
      <c r="P76" s="28">
        <v>3.1020501779097724</v>
      </c>
      <c r="Q76">
        <v>6.5699999999999995E-2</v>
      </c>
      <c r="R76" s="2">
        <v>-6.1499999999999999E-2</v>
      </c>
      <c r="S76" s="28">
        <v>18.383409869653576</v>
      </c>
      <c r="T76" s="2">
        <v>5.2219321148825069E-2</v>
      </c>
      <c r="U76" s="2">
        <v>0.77647551489317046</v>
      </c>
      <c r="V76" s="2">
        <v>0.1573</v>
      </c>
      <c r="W76">
        <v>4</v>
      </c>
      <c r="X76" s="2">
        <v>0.83627172543637729</v>
      </c>
      <c r="Y76" s="2">
        <v>0.22179886393939716</v>
      </c>
    </row>
    <row r="77" spans="2:25">
      <c r="B77" s="9" t="s">
        <v>170</v>
      </c>
      <c r="C77" t="s">
        <v>171</v>
      </c>
      <c r="D77" t="s">
        <v>837</v>
      </c>
      <c r="E77" s="5">
        <v>45.55</v>
      </c>
      <c r="F77" s="2">
        <v>-2.5668400000000001E-2</v>
      </c>
      <c r="G77" s="5">
        <v>72.599999999999994</v>
      </c>
      <c r="H77" s="5">
        <v>42.55</v>
      </c>
      <c r="I77" s="29" t="s">
        <v>837</v>
      </c>
      <c r="J77" s="26">
        <v>45573</v>
      </c>
      <c r="K77" s="5" t="s">
        <v>837</v>
      </c>
      <c r="L77" s="5">
        <v>10.95</v>
      </c>
      <c r="M77" s="5" t="str">
        <f>IFERROR(IF(E77/K77&gt;0,E77/K77,"NA"),"NA")</f>
        <v>NA</v>
      </c>
      <c r="N77" s="3" t="s">
        <v>837</v>
      </c>
      <c r="O77" s="2" t="s">
        <v>837</v>
      </c>
      <c r="P77" s="28" t="s">
        <v>837</v>
      </c>
      <c r="Q77" t="s">
        <v>837</v>
      </c>
      <c r="R77" s="2" t="s">
        <v>837</v>
      </c>
      <c r="S77" s="28" t="s">
        <v>837</v>
      </c>
      <c r="T77" s="2" t="s">
        <v>837</v>
      </c>
      <c r="U77" s="2" t="s">
        <v>837</v>
      </c>
      <c r="V77" s="2" t="s">
        <v>837</v>
      </c>
      <c r="W77" t="s">
        <v>837</v>
      </c>
      <c r="X77" s="2" t="s">
        <v>837</v>
      </c>
      <c r="Y77" s="2" t="s">
        <v>837</v>
      </c>
    </row>
    <row r="78" spans="2:25">
      <c r="B78" s="9" t="s">
        <v>172</v>
      </c>
      <c r="C78" t="s">
        <v>173</v>
      </c>
      <c r="D78" t="s">
        <v>837</v>
      </c>
      <c r="E78" s="5">
        <v>3.97</v>
      </c>
      <c r="F78" s="2">
        <v>-4.7961600000000007E-2</v>
      </c>
      <c r="G78" s="5">
        <v>5.79</v>
      </c>
      <c r="H78" s="5">
        <v>3.7</v>
      </c>
      <c r="I78" s="29" t="s">
        <v>837</v>
      </c>
      <c r="J78" s="26">
        <v>45594</v>
      </c>
      <c r="K78" s="5" t="s">
        <v>837</v>
      </c>
      <c r="L78" s="5">
        <v>12.41</v>
      </c>
      <c r="M78" s="5" t="str">
        <f>IFERROR(IF(E78/K78&gt;0,E78/K78,"NA"),"NA")</f>
        <v>NA</v>
      </c>
      <c r="N78" s="3" t="s">
        <v>837</v>
      </c>
      <c r="O78" s="2" t="s">
        <v>837</v>
      </c>
      <c r="P78" s="28" t="s">
        <v>837</v>
      </c>
      <c r="Q78" t="s">
        <v>837</v>
      </c>
      <c r="R78" s="2" t="s">
        <v>837</v>
      </c>
      <c r="S78" s="28" t="s">
        <v>837</v>
      </c>
      <c r="T78" s="2" t="s">
        <v>837</v>
      </c>
      <c r="U78" s="2" t="s">
        <v>837</v>
      </c>
      <c r="V78" s="2" t="s">
        <v>837</v>
      </c>
      <c r="W78">
        <v>2</v>
      </c>
      <c r="X78" s="2" t="s">
        <v>837</v>
      </c>
      <c r="Y78" s="2" t="s">
        <v>837</v>
      </c>
    </row>
    <row r="79" spans="2:25">
      <c r="B79" s="9" t="s">
        <v>174</v>
      </c>
      <c r="C79" t="s">
        <v>175</v>
      </c>
      <c r="D79" t="s">
        <v>837</v>
      </c>
      <c r="E79" s="5">
        <v>33.200000000000003</v>
      </c>
      <c r="F79" s="2">
        <v>3.021148E-3</v>
      </c>
      <c r="G79" s="5">
        <v>43</v>
      </c>
      <c r="H79" s="5">
        <v>30</v>
      </c>
      <c r="I79" s="29">
        <v>18674998008</v>
      </c>
      <c r="J79" s="26">
        <v>40240</v>
      </c>
      <c r="K79" s="5">
        <v>1.8332999999999999</v>
      </c>
      <c r="L79" s="5">
        <v>44.27</v>
      </c>
      <c r="M79" s="5">
        <f>IFERROR(IF(E79/K79&gt;0,E79/K79,"NA"),"NA")</f>
        <v>18.109420171275843</v>
      </c>
      <c r="N79" s="3">
        <v>420334000</v>
      </c>
      <c r="O79" s="2">
        <v>1.8664000000000001</v>
      </c>
      <c r="P79" s="28">
        <v>3.0314001154772834</v>
      </c>
      <c r="Q79">
        <v>0.35909999999999997</v>
      </c>
      <c r="R79" s="2">
        <v>23.905899999999999</v>
      </c>
      <c r="S79" s="28">
        <v>13.296999831962928</v>
      </c>
      <c r="T79" s="2">
        <v>6.0240963855421679E-2</v>
      </c>
      <c r="U79" s="2">
        <v>2.3433103198884697</v>
      </c>
      <c r="V79" s="2">
        <v>-0.2288</v>
      </c>
      <c r="W79">
        <v>2</v>
      </c>
      <c r="X79" s="2">
        <v>3.5954333051244805E-2</v>
      </c>
      <c r="Y79" s="2">
        <v>3.5700506756318945E-2</v>
      </c>
    </row>
    <row r="80" spans="2:25">
      <c r="B80" s="9" t="s">
        <v>176</v>
      </c>
      <c r="C80" t="s">
        <v>177</v>
      </c>
      <c r="D80" t="s">
        <v>837</v>
      </c>
      <c r="E80" s="5">
        <v>63.2</v>
      </c>
      <c r="F80" s="2">
        <v>0.14079420000000001</v>
      </c>
      <c r="G80" s="5">
        <v>83.8</v>
      </c>
      <c r="H80" s="5">
        <v>48.3</v>
      </c>
      <c r="I80" s="29">
        <v>2342824000</v>
      </c>
      <c r="J80" s="26">
        <v>40241</v>
      </c>
      <c r="K80" s="5">
        <v>3.78</v>
      </c>
      <c r="L80" s="5">
        <v>22.57</v>
      </c>
      <c r="M80" s="5">
        <f>IFERROR(IF(E80/K80&gt;0,E80/K80,"NA"),"NA")</f>
        <v>16.719576719576722</v>
      </c>
      <c r="N80" s="3">
        <v>103665685</v>
      </c>
      <c r="O80" s="2">
        <v>0.55530000000000002</v>
      </c>
      <c r="P80" s="28">
        <v>2.7792137435509021</v>
      </c>
      <c r="Q80">
        <v>0.17230000000000001</v>
      </c>
      <c r="R80" s="2">
        <v>-0.57899999999999996</v>
      </c>
      <c r="S80" s="28">
        <v>-121.35635523585564</v>
      </c>
      <c r="T80" s="2">
        <v>1.9058544303797467E-2</v>
      </c>
      <c r="U80" s="2">
        <v>0.42939018827686326</v>
      </c>
      <c r="V80" s="2">
        <v>0</v>
      </c>
      <c r="W80">
        <v>2</v>
      </c>
      <c r="X80" s="2">
        <v>0.20623731168773732</v>
      </c>
      <c r="Y80" s="2">
        <v>0.17114370990889269</v>
      </c>
    </row>
    <row r="81" spans="2:25">
      <c r="B81" s="9" t="s">
        <v>178</v>
      </c>
      <c r="C81" t="s">
        <v>179</v>
      </c>
      <c r="D81" t="s">
        <v>837</v>
      </c>
      <c r="E81" s="5">
        <v>19.100000000000001</v>
      </c>
      <c r="F81" s="2">
        <v>-5.9113300000000008E-2</v>
      </c>
      <c r="G81" s="5">
        <v>34.549999999999997</v>
      </c>
      <c r="H81" s="5">
        <v>18.239999999999998</v>
      </c>
      <c r="I81" s="29">
        <v>13846226030</v>
      </c>
      <c r="J81" s="26">
        <v>40240</v>
      </c>
      <c r="K81" s="5">
        <v>0</v>
      </c>
      <c r="L81" s="5">
        <v>32.93</v>
      </c>
      <c r="M81" s="5" t="str">
        <f>IFERROR(IF(E81/K81&gt;0,E81/K81,"NA"),"NA")</f>
        <v>NA</v>
      </c>
      <c r="N81" s="3">
        <v>426139000</v>
      </c>
      <c r="O81" s="2">
        <v>-0.63729999999999998</v>
      </c>
      <c r="P81" s="28">
        <v>1.9610584883298672</v>
      </c>
      <c r="Q81">
        <v>-7.3200000000000001E-2</v>
      </c>
      <c r="R81" s="2">
        <v>-0.55500000000000005</v>
      </c>
      <c r="S81" s="28">
        <v>21.628915400861018</v>
      </c>
      <c r="T81" s="2">
        <v>5.235602094240837E-2</v>
      </c>
      <c r="U81" s="2">
        <v>1.7016090993783719</v>
      </c>
      <c r="V81" s="2">
        <v>-0.50570000000000004</v>
      </c>
      <c r="W81">
        <v>2</v>
      </c>
      <c r="X81" s="2">
        <v>2.744658987767274E-2</v>
      </c>
      <c r="Y81" s="2">
        <v>6.0007076918588254E-2</v>
      </c>
    </row>
    <row r="82" spans="2:25">
      <c r="B82" s="9" t="s">
        <v>180</v>
      </c>
      <c r="C82" t="s">
        <v>181</v>
      </c>
      <c r="D82" t="s">
        <v>837</v>
      </c>
      <c r="E82" s="5">
        <v>44.6</v>
      </c>
      <c r="F82" s="2">
        <v>-3.6717100000000003E-2</v>
      </c>
      <c r="G82" s="5">
        <v>48.85</v>
      </c>
      <c r="H82" s="5">
        <v>32.799999999999997</v>
      </c>
      <c r="I82" s="29">
        <v>4153355644</v>
      </c>
      <c r="J82" s="26">
        <v>40241</v>
      </c>
      <c r="K82" s="5">
        <v>4.8099999999999996</v>
      </c>
      <c r="L82" s="5">
        <v>12.74</v>
      </c>
      <c r="M82" s="5">
        <f>IFERROR(IF(E82/K82&gt;0,E82/K82,"NA"),"NA")</f>
        <v>9.272349272349274</v>
      </c>
      <c r="N82" s="3">
        <v>272012000</v>
      </c>
      <c r="O82" s="2">
        <v>0.92249999999999999</v>
      </c>
      <c r="P82" s="28">
        <v>1.4767864376737363</v>
      </c>
      <c r="Q82">
        <v>0.1293</v>
      </c>
      <c r="R82" s="2">
        <v>1.2936000000000001</v>
      </c>
      <c r="S82" s="28">
        <v>9.0304958300238916</v>
      </c>
      <c r="T82" s="2">
        <v>5.605381165919282E-2</v>
      </c>
      <c r="U82" s="2">
        <v>0</v>
      </c>
      <c r="V82" s="2">
        <v>-1</v>
      </c>
      <c r="W82">
        <v>2</v>
      </c>
      <c r="X82" s="2">
        <v>0.26973299871823003</v>
      </c>
      <c r="Y82" s="2">
        <v>0</v>
      </c>
    </row>
    <row r="83" spans="2:25">
      <c r="B83" s="9" t="s">
        <v>182</v>
      </c>
      <c r="C83" t="s">
        <v>183</v>
      </c>
      <c r="D83" t="s">
        <v>837</v>
      </c>
      <c r="E83" s="5">
        <v>30.15</v>
      </c>
      <c r="F83" s="2">
        <v>3.07692E-2</v>
      </c>
      <c r="G83" s="5">
        <v>43.15</v>
      </c>
      <c r="H83" s="5">
        <v>25.85</v>
      </c>
      <c r="I83" s="29">
        <v>7793775000</v>
      </c>
      <c r="J83" s="26">
        <v>40252</v>
      </c>
      <c r="K83" s="5">
        <v>3.3253499999999998</v>
      </c>
      <c r="L83" s="5">
        <v>-30.15</v>
      </c>
      <c r="M83" s="5">
        <f>IFERROR(IF(E83/K83&gt;0,E83/K83,"NA"),"NA")</f>
        <v>9.0667147819026574</v>
      </c>
      <c r="N83" s="3">
        <v>-259179000</v>
      </c>
      <c r="O83" s="2">
        <v>-2.5150999999999999</v>
      </c>
      <c r="P83" s="28">
        <v>3.5546105003142414</v>
      </c>
      <c r="Q83">
        <v>-7.6200000000000004E-2</v>
      </c>
      <c r="R83" s="2">
        <v>0.29499999999999998</v>
      </c>
      <c r="S83" s="28">
        <v>-3.5469797237426497</v>
      </c>
      <c r="T83" s="2">
        <v>0</v>
      </c>
      <c r="U83" s="2">
        <v>-9.2600094915097294E-5</v>
      </c>
      <c r="V83" s="2">
        <v>-0.99980000000000002</v>
      </c>
      <c r="W83">
        <v>1</v>
      </c>
      <c r="X83" s="2">
        <v>-8.3146356502206184E-2</v>
      </c>
      <c r="Y83" s="2">
        <v>9.7649563557193671E-3</v>
      </c>
    </row>
    <row r="84" spans="2:25">
      <c r="B84" s="9" t="s">
        <v>184</v>
      </c>
      <c r="C84" t="s">
        <v>185</v>
      </c>
      <c r="D84" t="s">
        <v>837</v>
      </c>
      <c r="E84" s="5">
        <v>13.52</v>
      </c>
      <c r="F84" s="2">
        <v>-4.9226399999999997E-2</v>
      </c>
      <c r="G84" s="5">
        <v>20.5</v>
      </c>
      <c r="H84" s="5">
        <v>11.52</v>
      </c>
      <c r="I84" s="29">
        <v>1098500000</v>
      </c>
      <c r="J84" s="26">
        <v>40240</v>
      </c>
      <c r="K84" s="5" t="s">
        <v>837</v>
      </c>
      <c r="L84" s="5">
        <v>-48.29</v>
      </c>
      <c r="M84" s="5" t="str">
        <f>IFERROR(IF(E84/K84&gt;0,E84/K84,"NA"),"NA")</f>
        <v>NA</v>
      </c>
      <c r="N84" s="3">
        <v>-23165000</v>
      </c>
      <c r="O84" s="2">
        <v>-0.29239999999999999</v>
      </c>
      <c r="P84" s="28">
        <v>2.0000436969037105</v>
      </c>
      <c r="Q84">
        <v>-0.19289999999999999</v>
      </c>
      <c r="R84" s="2">
        <v>0.50549999999999995</v>
      </c>
      <c r="S84" s="28">
        <v>-59.613610462907694</v>
      </c>
      <c r="T84" s="2">
        <v>0</v>
      </c>
      <c r="U84" s="2">
        <v>0</v>
      </c>
      <c r="V84" s="2">
        <v>0</v>
      </c>
      <c r="W84">
        <v>0</v>
      </c>
      <c r="X84" s="2">
        <v>-1.9360631140695542E-2</v>
      </c>
      <c r="Y84" s="2">
        <v>2.9453143876353852E-2</v>
      </c>
    </row>
    <row r="85" spans="2:25">
      <c r="B85" s="9" t="s">
        <v>186</v>
      </c>
      <c r="C85" t="s">
        <v>187</v>
      </c>
      <c r="D85" t="s">
        <v>837</v>
      </c>
      <c r="E85" s="5">
        <v>5.91</v>
      </c>
      <c r="F85" s="2">
        <v>-2.1523199999999999E-2</v>
      </c>
      <c r="G85" s="5">
        <v>9.56</v>
      </c>
      <c r="H85" s="5">
        <v>5.44</v>
      </c>
      <c r="I85" s="29">
        <v>8865000000</v>
      </c>
      <c r="J85" s="26">
        <v>40241</v>
      </c>
      <c r="K85" s="5">
        <v>-0.26704</v>
      </c>
      <c r="L85" s="5">
        <v>-4.93</v>
      </c>
      <c r="M85" s="5" t="str">
        <f>IFERROR(IF(E85/K85&gt;0,E85/K85,"NA"),"NA")</f>
        <v>NA</v>
      </c>
      <c r="N85" s="3">
        <v>-1803719000</v>
      </c>
      <c r="O85" s="2">
        <v>0.15579999999999999</v>
      </c>
      <c r="P85" s="28">
        <v>1.0159267287074452</v>
      </c>
      <c r="Q85">
        <v>6.8000000000000005E-2</v>
      </c>
      <c r="R85" s="2">
        <v>13.6341</v>
      </c>
      <c r="S85" s="28">
        <v>6.252212782583797</v>
      </c>
      <c r="T85" s="2">
        <v>0</v>
      </c>
      <c r="U85" s="2">
        <v>0</v>
      </c>
      <c r="V85" s="2">
        <v>0</v>
      </c>
      <c r="W85" t="s">
        <v>837</v>
      </c>
      <c r="X85" s="2">
        <v>-0.14749887993987912</v>
      </c>
      <c r="Y85" s="2">
        <v>-5.7151587442182648E-2</v>
      </c>
    </row>
    <row r="86" spans="2:25">
      <c r="B86" s="9" t="s">
        <v>188</v>
      </c>
      <c r="C86" t="s">
        <v>189</v>
      </c>
      <c r="D86" t="s">
        <v>837</v>
      </c>
      <c r="E86" s="5">
        <v>33.950000000000003</v>
      </c>
      <c r="F86" s="2">
        <v>-1.16448E-2</v>
      </c>
      <c r="G86" s="5">
        <v>50</v>
      </c>
      <c r="H86" s="5">
        <v>29.7</v>
      </c>
      <c r="I86" s="29">
        <v>509250000</v>
      </c>
      <c r="J86" s="26">
        <v>40240</v>
      </c>
      <c r="K86" s="5" t="s">
        <v>837</v>
      </c>
      <c r="L86" s="5">
        <v>-3.93</v>
      </c>
      <c r="M86" s="5" t="str">
        <f>IFERROR(IF(E86/K86&gt;0,E86/K86,"NA"),"NA")</f>
        <v>NA</v>
      </c>
      <c r="N86" s="3">
        <v>-129725618</v>
      </c>
      <c r="O86" s="2">
        <v>-5.7319000000000004</v>
      </c>
      <c r="P86" s="28">
        <v>9.1676210533728906</v>
      </c>
      <c r="Q86">
        <v>-8.8000000000000005E-3</v>
      </c>
      <c r="R86" s="2">
        <v>0.59799999999999998</v>
      </c>
      <c r="S86" s="28">
        <v>-37.200465033206477</v>
      </c>
      <c r="T86" s="2">
        <v>0</v>
      </c>
      <c r="U86" s="2">
        <v>0</v>
      </c>
      <c r="V86" s="2">
        <v>0</v>
      </c>
      <c r="W86">
        <v>0</v>
      </c>
      <c r="X86" s="2">
        <v>-0.70492046445014256</v>
      </c>
      <c r="Y86" s="2">
        <v>-0.21496742953578771</v>
      </c>
    </row>
    <row r="87" spans="2:25">
      <c r="B87" s="9" t="s">
        <v>190</v>
      </c>
      <c r="C87" t="s">
        <v>191</v>
      </c>
      <c r="D87" t="s">
        <v>837</v>
      </c>
      <c r="E87" s="5">
        <v>35.25</v>
      </c>
      <c r="F87" s="2">
        <v>-0.1030534</v>
      </c>
      <c r="G87" s="5">
        <v>48.05</v>
      </c>
      <c r="H87" s="5">
        <v>28.9</v>
      </c>
      <c r="I87" s="29">
        <v>1410000000</v>
      </c>
      <c r="J87" s="26">
        <v>40241</v>
      </c>
      <c r="K87" s="5" t="s">
        <v>837</v>
      </c>
      <c r="L87" s="5">
        <v>17.8</v>
      </c>
      <c r="M87" s="5" t="str">
        <f>IFERROR(IF(E87/K87&gt;0,E87/K87,"NA"),"NA")</f>
        <v>NA</v>
      </c>
      <c r="N87" s="3">
        <v>79184225</v>
      </c>
      <c r="O87" s="2">
        <v>5.1512000000000002</v>
      </c>
      <c r="P87" s="28">
        <v>1.2901446132979004</v>
      </c>
      <c r="Q87">
        <v>0.1381</v>
      </c>
      <c r="R87" s="2">
        <v>2.4497</v>
      </c>
      <c r="S87" s="28">
        <v>310.62906571589207</v>
      </c>
      <c r="T87" s="2">
        <v>0</v>
      </c>
      <c r="U87" s="2">
        <v>0</v>
      </c>
      <c r="V87" s="2">
        <v>0</v>
      </c>
      <c r="W87">
        <v>1</v>
      </c>
      <c r="X87" s="2">
        <v>0.19162260159754751</v>
      </c>
      <c r="Y87" s="2">
        <v>0.21489276668483792</v>
      </c>
    </row>
    <row r="88" spans="2:25">
      <c r="B88" s="9" t="s">
        <v>192</v>
      </c>
      <c r="C88" t="s">
        <v>193</v>
      </c>
      <c r="D88" t="s">
        <v>837</v>
      </c>
      <c r="E88" s="5">
        <v>7.14</v>
      </c>
      <c r="F88" s="2">
        <v>-9.6202499999999996E-2</v>
      </c>
      <c r="G88" s="5">
        <v>8.92</v>
      </c>
      <c r="H88" s="5">
        <v>6.58</v>
      </c>
      <c r="I88" s="29">
        <v>11930940000</v>
      </c>
      <c r="J88" s="26">
        <v>40240</v>
      </c>
      <c r="K88" s="5">
        <v>-1.58</v>
      </c>
      <c r="L88" s="5">
        <v>-2.62</v>
      </c>
      <c r="M88" s="5" t="str">
        <f>IFERROR(IF(E88/K88&gt;0,E88/K88,"NA"),"NA")</f>
        <v>NA</v>
      </c>
      <c r="N88" s="3">
        <v>-4544513000</v>
      </c>
      <c r="O88" s="2">
        <v>3.1600000000000003E-2</v>
      </c>
      <c r="P88" s="28">
        <v>0.30320759722971924</v>
      </c>
      <c r="Q88">
        <v>-0.1178</v>
      </c>
      <c r="R88" s="2">
        <v>2.2473000000000001</v>
      </c>
      <c r="S88" s="28">
        <v>3.6087546996318935</v>
      </c>
      <c r="T88" s="2">
        <v>0</v>
      </c>
      <c r="U88" s="2">
        <v>-5.2810939257957892E-6</v>
      </c>
      <c r="V88" s="2">
        <v>23</v>
      </c>
      <c r="W88">
        <v>0</v>
      </c>
      <c r="X88" s="2">
        <v>-0.48274723981331352</v>
      </c>
      <c r="Y88" s="2">
        <v>-5.7903733103404291E-2</v>
      </c>
    </row>
    <row r="89" spans="2:25">
      <c r="B89" s="9" t="s">
        <v>194</v>
      </c>
      <c r="C89" t="s">
        <v>195</v>
      </c>
      <c r="D89" t="s">
        <v>837</v>
      </c>
      <c r="E89" s="5">
        <v>87.1</v>
      </c>
      <c r="F89" s="2">
        <v>-6.0409900000000002E-2</v>
      </c>
      <c r="G89" s="5">
        <v>156.19999999999999</v>
      </c>
      <c r="H89" s="5">
        <v>79.900000000000006</v>
      </c>
      <c r="I89" s="29">
        <v>7751900000</v>
      </c>
      <c r="J89" s="26">
        <v>44874</v>
      </c>
      <c r="K89" s="5">
        <v>8.64</v>
      </c>
      <c r="L89" s="5">
        <v>24.13</v>
      </c>
      <c r="M89" s="5">
        <f>IFERROR(IF(E89/K89&gt;0,E89/K89,"NA"),"NA")</f>
        <v>10.081018518518517</v>
      </c>
      <c r="N89" s="3">
        <v>321364403</v>
      </c>
      <c r="O89" s="2">
        <v>-0.46850000000000003</v>
      </c>
      <c r="P89" s="28">
        <v>2.1419101733807859</v>
      </c>
      <c r="Q89">
        <v>4.0899999999999999E-2</v>
      </c>
      <c r="R89" s="2">
        <v>0.66979999999999995</v>
      </c>
      <c r="S89" s="28">
        <v>-48.236576628894198</v>
      </c>
      <c r="T89" s="2">
        <v>3.0998851894374287E-2</v>
      </c>
      <c r="U89" s="2">
        <v>1.0730034247134708</v>
      </c>
      <c r="V89" s="2">
        <v>0.53139999999999998</v>
      </c>
      <c r="W89">
        <v>2</v>
      </c>
      <c r="X89" s="2">
        <v>5.3969310275512619E-2</v>
      </c>
      <c r="Y89" s="2">
        <v>8.0974543076229852E-2</v>
      </c>
    </row>
    <row r="90" spans="2:25">
      <c r="B90" s="9" t="s">
        <v>196</v>
      </c>
      <c r="C90" t="s">
        <v>197</v>
      </c>
      <c r="D90" t="s">
        <v>837</v>
      </c>
      <c r="E90" s="5">
        <v>15.34</v>
      </c>
      <c r="F90" s="2">
        <v>-5.4253999999999997E-2</v>
      </c>
      <c r="G90" s="5">
        <v>21.98</v>
      </c>
      <c r="H90" s="5">
        <v>13.8</v>
      </c>
      <c r="I90" s="29">
        <v>16888350570</v>
      </c>
      <c r="J90" s="26">
        <v>45210</v>
      </c>
      <c r="K90" s="5">
        <v>0</v>
      </c>
      <c r="L90" s="5">
        <v>21.01</v>
      </c>
      <c r="M90" s="5" t="str">
        <f>IFERROR(IF(E90/K90&gt;0,E90/K90,"NA"),"NA")</f>
        <v>NA</v>
      </c>
      <c r="N90" s="3">
        <v>802498000</v>
      </c>
      <c r="O90" s="2">
        <v>0.81520000000000004</v>
      </c>
      <c r="P90" s="28">
        <v>2.7243572566769401</v>
      </c>
      <c r="Q90">
        <v>0.43099999999999999</v>
      </c>
      <c r="R90" s="2">
        <v>1.3525</v>
      </c>
      <c r="S90" s="28">
        <v>63.882702210958335</v>
      </c>
      <c r="T90" s="2">
        <v>2.8422425032594525E-2</v>
      </c>
      <c r="U90" s="2">
        <v>0</v>
      </c>
      <c r="V90" s="2">
        <v>33.697499999999998</v>
      </c>
      <c r="W90">
        <v>2</v>
      </c>
      <c r="X90" s="2">
        <v>0.12832217853705075</v>
      </c>
      <c r="Y90" s="2">
        <v>7.6911561485165064E-2</v>
      </c>
    </row>
    <row r="91" spans="2:25">
      <c r="B91" s="9" t="s">
        <v>198</v>
      </c>
      <c r="C91" t="s">
        <v>199</v>
      </c>
      <c r="D91" t="s">
        <v>837</v>
      </c>
      <c r="E91" s="5">
        <v>11.6</v>
      </c>
      <c r="F91" s="2">
        <v>0</v>
      </c>
      <c r="G91" s="5">
        <v>13.1</v>
      </c>
      <c r="H91" s="5">
        <v>11.02</v>
      </c>
      <c r="I91" s="29">
        <v>1135640000</v>
      </c>
      <c r="J91" s="26">
        <v>40925</v>
      </c>
      <c r="K91" s="5">
        <v>0</v>
      </c>
      <c r="L91" s="5">
        <v>55.238095238095241</v>
      </c>
      <c r="M91" s="5" t="str">
        <f>IFERROR(IF(E91/K91&gt;0,E91/K91,"NA"),"NA")</f>
        <v>NA</v>
      </c>
      <c r="N91" s="3">
        <v>21105096</v>
      </c>
      <c r="O91" s="2">
        <v>0.4995</v>
      </c>
      <c r="P91" s="28">
        <v>8.7568976067723625</v>
      </c>
      <c r="Q91">
        <v>-0.37319999999999998</v>
      </c>
      <c r="R91" s="2">
        <v>-0.90159999999999996</v>
      </c>
      <c r="S91" s="28">
        <v>95.424803978929646</v>
      </c>
      <c r="T91" s="2">
        <v>0</v>
      </c>
      <c r="U91" s="2">
        <v>3.1721261036637061</v>
      </c>
      <c r="V91" s="2">
        <v>0.74590000000000001</v>
      </c>
      <c r="W91">
        <v>4</v>
      </c>
      <c r="X91" s="2">
        <v>1.8409831625272984E-2</v>
      </c>
      <c r="Y91" s="2">
        <v>1.9817934619856571E-2</v>
      </c>
    </row>
    <row r="92" spans="2:25">
      <c r="B92" s="9" t="s">
        <v>200</v>
      </c>
      <c r="C92" t="s">
        <v>201</v>
      </c>
      <c r="D92" t="s">
        <v>837</v>
      </c>
      <c r="E92" s="5">
        <v>8.5500000000000007</v>
      </c>
      <c r="F92" s="2">
        <v>-2.1739099999999997E-2</v>
      </c>
      <c r="G92" s="5">
        <v>10.08</v>
      </c>
      <c r="H92" s="5">
        <v>7.94</v>
      </c>
      <c r="I92" s="29">
        <v>1446700031</v>
      </c>
      <c r="J92" s="26">
        <v>41041</v>
      </c>
      <c r="K92" s="5">
        <v>0.5</v>
      </c>
      <c r="L92" s="5">
        <v>21.38</v>
      </c>
      <c r="M92" s="5">
        <f>IFERROR(IF(E92/K92&gt;0,E92/K92,"NA"),"NA")</f>
        <v>17.100000000000001</v>
      </c>
      <c r="N92" s="3">
        <v>68430000</v>
      </c>
      <c r="O92" s="2">
        <v>-1.4500000000000001E-2</v>
      </c>
      <c r="P92" s="28">
        <v>2.7066164600892417</v>
      </c>
      <c r="Q92">
        <v>0.10059999999999999</v>
      </c>
      <c r="R92" s="2">
        <v>2.0377000000000001</v>
      </c>
      <c r="S92" s="28">
        <v>35.94017914192731</v>
      </c>
      <c r="T92" s="2">
        <v>0</v>
      </c>
      <c r="U92" s="2">
        <v>0</v>
      </c>
      <c r="V92" s="2">
        <v>-1</v>
      </c>
      <c r="W92">
        <v>0</v>
      </c>
      <c r="X92" s="2">
        <v>3.3605047386775409E-2</v>
      </c>
      <c r="Y92" s="2">
        <v>5.056123230194489E-2</v>
      </c>
    </row>
    <row r="93" spans="2:25">
      <c r="B93" s="9" t="s">
        <v>202</v>
      </c>
      <c r="C93" t="s">
        <v>203</v>
      </c>
      <c r="D93" t="s">
        <v>837</v>
      </c>
      <c r="E93" s="5">
        <v>20.56</v>
      </c>
      <c r="F93" s="2">
        <v>-1.9084E-2</v>
      </c>
      <c r="G93" s="5">
        <v>21.88</v>
      </c>
      <c r="H93" s="5">
        <v>16.82</v>
      </c>
      <c r="I93" s="29">
        <v>2878400000</v>
      </c>
      <c r="J93" s="26">
        <v>41197</v>
      </c>
      <c r="K93" s="5">
        <v>1.66</v>
      </c>
      <c r="L93" s="5">
        <v>19.96</v>
      </c>
      <c r="M93" s="5">
        <f>IFERROR(IF(E93/K93&gt;0,E93/K93,"NA"),"NA")</f>
        <v>12.385542168674698</v>
      </c>
      <c r="N93" s="3">
        <v>144119933</v>
      </c>
      <c r="O93" s="2">
        <v>0.75749999999999995</v>
      </c>
      <c r="P93" s="28">
        <v>5.5264966165731337</v>
      </c>
      <c r="Q93">
        <v>0.46110000000000001</v>
      </c>
      <c r="R93" s="2">
        <v>1.4334</v>
      </c>
      <c r="S93" s="28">
        <v>12.922052267375957</v>
      </c>
      <c r="T93" s="2">
        <v>2.4319066147859923E-2</v>
      </c>
      <c r="U93" s="2">
        <v>0.87427184690683979</v>
      </c>
      <c r="V93" s="2">
        <v>-1E-4</v>
      </c>
      <c r="W93">
        <v>2</v>
      </c>
      <c r="X93" s="2">
        <v>8.1214780929127428E-2</v>
      </c>
      <c r="Y93" s="2">
        <v>6.8236991371279532E-2</v>
      </c>
    </row>
    <row r="94" spans="2:25">
      <c r="B94" s="9" t="s">
        <v>204</v>
      </c>
      <c r="C94" t="s">
        <v>205</v>
      </c>
      <c r="D94" t="s">
        <v>837</v>
      </c>
      <c r="E94" s="5">
        <v>8.7899999999999991</v>
      </c>
      <c r="F94" s="2">
        <v>-1.8973199999999999E-2</v>
      </c>
      <c r="G94" s="5">
        <v>10.1</v>
      </c>
      <c r="H94" s="5">
        <v>8.2799999999999994</v>
      </c>
      <c r="I94" s="29">
        <v>1582200000</v>
      </c>
      <c r="J94" s="26">
        <v>41311</v>
      </c>
      <c r="K94" s="5">
        <v>0.89</v>
      </c>
      <c r="L94" s="5">
        <v>15.7</v>
      </c>
      <c r="M94" s="5">
        <f>IFERROR(IF(E94/K94&gt;0,E94/K94,"NA"),"NA")</f>
        <v>9.8764044943820206</v>
      </c>
      <c r="N94" s="3">
        <v>100799650</v>
      </c>
      <c r="O94" s="2">
        <v>0.79169999999999996</v>
      </c>
      <c r="P94" s="28">
        <v>2.5416048031993572</v>
      </c>
      <c r="Q94">
        <v>-9.7199999999999995E-2</v>
      </c>
      <c r="R94" s="2">
        <v>-1.2119</v>
      </c>
      <c r="S94" s="28">
        <v>-15.409697516851228</v>
      </c>
      <c r="T94" s="2">
        <v>2.8441410693970423E-2</v>
      </c>
      <c r="U94" s="2">
        <v>0.89286024306632017</v>
      </c>
      <c r="V94" s="2">
        <v>1</v>
      </c>
      <c r="W94">
        <v>1</v>
      </c>
      <c r="X94" s="2">
        <v>4.4638788706603566E-2</v>
      </c>
      <c r="Y94" s="2">
        <v>3.0238349677996757E-2</v>
      </c>
    </row>
    <row r="95" spans="2:25">
      <c r="B95" s="9" t="s">
        <v>206</v>
      </c>
      <c r="C95" t="s">
        <v>207</v>
      </c>
      <c r="D95" t="s">
        <v>837</v>
      </c>
      <c r="E95" s="5">
        <v>18.2</v>
      </c>
      <c r="F95" s="2">
        <v>-5.9917400000000003E-2</v>
      </c>
      <c r="G95" s="5">
        <v>20.34</v>
      </c>
      <c r="H95" s="5">
        <v>15.1</v>
      </c>
      <c r="I95" s="29">
        <v>1001000000</v>
      </c>
      <c r="J95" s="26">
        <v>42359</v>
      </c>
      <c r="K95" s="5">
        <v>1.66</v>
      </c>
      <c r="L95" s="5">
        <v>29.35</v>
      </c>
      <c r="M95" s="5">
        <f>IFERROR(IF(E95/K95&gt;0,E95/K95,"NA"),"NA")</f>
        <v>10.963855421686747</v>
      </c>
      <c r="N95" s="3">
        <v>47719184</v>
      </c>
      <c r="O95" s="2">
        <v>11.0776</v>
      </c>
      <c r="P95" s="28">
        <v>3.7689622666558651</v>
      </c>
      <c r="Q95">
        <v>0.57199999999999995</v>
      </c>
      <c r="R95" s="2">
        <v>-0.20660000000000001</v>
      </c>
      <c r="S95" s="28">
        <v>31.691890741684279</v>
      </c>
      <c r="T95" s="2">
        <v>0</v>
      </c>
      <c r="U95" s="2">
        <v>0</v>
      </c>
      <c r="V95" s="2">
        <v>0</v>
      </c>
      <c r="W95">
        <v>1</v>
      </c>
      <c r="X95" s="2">
        <v>5.9714748685890245E-2</v>
      </c>
      <c r="Y95" s="2">
        <v>6.7887326543633039E-2</v>
      </c>
    </row>
    <row r="96" spans="2:25">
      <c r="B96" s="9" t="s">
        <v>208</v>
      </c>
      <c r="C96" t="s">
        <v>209</v>
      </c>
      <c r="D96" t="s">
        <v>837</v>
      </c>
      <c r="E96" s="5">
        <v>29.85</v>
      </c>
      <c r="F96" s="2">
        <v>-1.6722408E-3</v>
      </c>
      <c r="G96" s="5">
        <v>54.3</v>
      </c>
      <c r="H96" s="5">
        <v>26.3</v>
      </c>
      <c r="I96" s="29">
        <v>671625000</v>
      </c>
      <c r="J96" s="26">
        <v>42995</v>
      </c>
      <c r="K96" s="5" t="s">
        <v>837</v>
      </c>
      <c r="L96" s="5">
        <v>28.7</v>
      </c>
      <c r="M96" s="5" t="str">
        <f>IFERROR(IF(E96/K96&gt;0,E96/K96,"NA"),"NA")</f>
        <v>NA</v>
      </c>
      <c r="N96" s="3">
        <v>12077389</v>
      </c>
      <c r="O96" s="2">
        <v>-0.64349999999999996</v>
      </c>
      <c r="P96" s="28">
        <v>1.2330452944421286</v>
      </c>
      <c r="Q96">
        <v>-4.8599999999999997E-2</v>
      </c>
      <c r="R96" s="2">
        <v>1.2672000000000001</v>
      </c>
      <c r="S96" s="28">
        <v>7.8023156401539611</v>
      </c>
      <c r="T96" s="2">
        <v>4.5226130653266333E-2</v>
      </c>
      <c r="U96" s="2">
        <v>2.5150303596249155</v>
      </c>
      <c r="V96" s="2">
        <v>-1</v>
      </c>
      <c r="W96">
        <v>0</v>
      </c>
      <c r="X96" s="2">
        <v>3.9734203682532068E-2</v>
      </c>
      <c r="Y96" s="2">
        <v>-4.5696479483543496E-4</v>
      </c>
    </row>
    <row r="97" spans="2:25">
      <c r="B97" s="9" t="s">
        <v>210</v>
      </c>
      <c r="C97" t="s">
        <v>211</v>
      </c>
      <c r="D97" t="s">
        <v>837</v>
      </c>
      <c r="E97" s="5">
        <v>2.29</v>
      </c>
      <c r="F97" s="2">
        <v>2.6905800000000001E-2</v>
      </c>
      <c r="G97" s="5">
        <v>3.05</v>
      </c>
      <c r="H97" s="5">
        <v>1.92</v>
      </c>
      <c r="I97" s="29">
        <v>517640760</v>
      </c>
      <c r="J97" s="26">
        <v>43773</v>
      </c>
      <c r="K97" s="5" t="s">
        <v>837</v>
      </c>
      <c r="L97" s="5">
        <v>-229</v>
      </c>
      <c r="M97" s="5" t="str">
        <f>IFERROR(IF(E97/K97&gt;0,E97/K97,"NA"),"NA")</f>
        <v>NA</v>
      </c>
      <c r="N97" s="3">
        <v>-5345267</v>
      </c>
      <c r="O97" s="2">
        <v>-3.4207000000000001</v>
      </c>
      <c r="P97" s="28">
        <v>2.9216475324828068</v>
      </c>
      <c r="Q97">
        <v>-1.5E-3</v>
      </c>
      <c r="R97" s="2">
        <v>0.14080000000000001</v>
      </c>
      <c r="S97" s="28">
        <v>-23.741852452520032</v>
      </c>
      <c r="T97" s="2">
        <v>0</v>
      </c>
      <c r="U97" s="2">
        <v>0</v>
      </c>
      <c r="V97" s="2">
        <v>0</v>
      </c>
      <c r="W97" t="s">
        <v>837</v>
      </c>
      <c r="X97" s="2">
        <v>-4.0580926692207829E-2</v>
      </c>
      <c r="Y97" s="2">
        <v>1.8850198269551335E-2</v>
      </c>
    </row>
    <row r="98" spans="2:25">
      <c r="B98" s="9" t="s">
        <v>212</v>
      </c>
      <c r="C98" t="s">
        <v>213</v>
      </c>
      <c r="D98" t="s">
        <v>837</v>
      </c>
      <c r="E98" s="5">
        <v>25.95</v>
      </c>
      <c r="F98" s="2">
        <v>9.7276264999999994E-3</v>
      </c>
      <c r="G98" s="5">
        <v>31.95</v>
      </c>
      <c r="H98" s="5">
        <v>23.98</v>
      </c>
      <c r="I98" s="29">
        <v>2595000000</v>
      </c>
      <c r="J98" s="26">
        <v>40241</v>
      </c>
      <c r="K98" s="5">
        <v>1.5</v>
      </c>
      <c r="L98" s="5">
        <v>16.22</v>
      </c>
      <c r="M98" s="5">
        <f>IFERROR(IF(E98/K98&gt;0,E98/K98,"NA"),"NA")</f>
        <v>17.3</v>
      </c>
      <c r="N98" s="3">
        <v>160100000</v>
      </c>
      <c r="O98" s="2">
        <v>0.14660000000000001</v>
      </c>
      <c r="P98" s="28">
        <v>3.0251172160061923</v>
      </c>
      <c r="Q98">
        <v>-2.0400000000000001E-2</v>
      </c>
      <c r="R98" s="2">
        <v>-0.40060000000000001</v>
      </c>
      <c r="S98" s="28">
        <v>19.3541169451074</v>
      </c>
      <c r="T98" s="2">
        <v>5.7803468208092477E-2</v>
      </c>
      <c r="U98" s="2">
        <v>0.91319800124921924</v>
      </c>
      <c r="V98" s="2">
        <v>-0.20319999999999999</v>
      </c>
      <c r="W98">
        <v>4</v>
      </c>
      <c r="X98" s="2">
        <v>6.2234302820805727E-2</v>
      </c>
      <c r="Y98" s="2">
        <v>5.087105453146281E-2</v>
      </c>
    </row>
    <row r="99" spans="2:25">
      <c r="B99" s="9" t="s">
        <v>214</v>
      </c>
      <c r="C99" t="s">
        <v>215</v>
      </c>
      <c r="D99" t="s">
        <v>837</v>
      </c>
      <c r="E99" s="5">
        <v>36.950000000000003</v>
      </c>
      <c r="F99" s="2">
        <v>-3.0183700000000001E-2</v>
      </c>
      <c r="G99" s="5">
        <v>40.549999999999997</v>
      </c>
      <c r="H99" s="5">
        <v>28.8</v>
      </c>
      <c r="I99" s="29">
        <v>7482375000</v>
      </c>
      <c r="J99" s="26">
        <v>40240</v>
      </c>
      <c r="K99" s="5">
        <v>2.7</v>
      </c>
      <c r="L99" s="5">
        <v>17.760000000000002</v>
      </c>
      <c r="M99" s="5">
        <f>IFERROR(IF(E99/K99&gt;0,E99/K99,"NA"),"NA")</f>
        <v>13.685185185185185</v>
      </c>
      <c r="N99" s="3">
        <v>420705960</v>
      </c>
      <c r="O99" s="2">
        <v>0.38279999999999997</v>
      </c>
      <c r="P99" s="28">
        <v>6.3789511654472832</v>
      </c>
      <c r="Q99">
        <v>0.25430000000000003</v>
      </c>
      <c r="R99" s="2">
        <v>-1.0609</v>
      </c>
      <c r="S99" s="28">
        <v>-18.444534956672783</v>
      </c>
      <c r="T99" s="2">
        <v>2.7063599458728008E-2</v>
      </c>
      <c r="U99" s="2">
        <v>0.47555984469533069</v>
      </c>
      <c r="V99" s="2">
        <v>-2.2200000000000001E-2</v>
      </c>
      <c r="W99">
        <v>0</v>
      </c>
      <c r="X99" s="2">
        <v>8.8366899446756672E-2</v>
      </c>
      <c r="Y99" s="2">
        <v>6.3258320841553695E-2</v>
      </c>
    </row>
    <row r="100" spans="2:25">
      <c r="B100" s="9" t="s">
        <v>216</v>
      </c>
      <c r="C100" t="s">
        <v>217</v>
      </c>
      <c r="D100" t="s">
        <v>837</v>
      </c>
      <c r="E100" s="5">
        <v>44.85</v>
      </c>
      <c r="F100" s="2">
        <v>4.5454499999999995E-2</v>
      </c>
      <c r="G100" s="5">
        <v>47.5</v>
      </c>
      <c r="H100" s="5">
        <v>39.65</v>
      </c>
      <c r="I100" s="29">
        <v>6862050000</v>
      </c>
      <c r="J100" s="26">
        <v>40241</v>
      </c>
      <c r="K100" s="5">
        <v>3.03</v>
      </c>
      <c r="L100" s="5">
        <v>16.25</v>
      </c>
      <c r="M100" s="5">
        <f>IFERROR(IF(E100/K100&gt;0,E100/K100,"NA"),"NA")</f>
        <v>14.801980198019804</v>
      </c>
      <c r="N100" s="3">
        <v>421874000</v>
      </c>
      <c r="O100" s="2">
        <v>0.1072</v>
      </c>
      <c r="P100" s="28">
        <v>4.0948760715255421</v>
      </c>
      <c r="Q100">
        <v>0.1464</v>
      </c>
      <c r="R100" s="2">
        <v>8.7499999999999994E-2</v>
      </c>
      <c r="S100" s="28">
        <v>13.820344881756551</v>
      </c>
      <c r="T100" s="2">
        <v>5.016722408026756E-2</v>
      </c>
      <c r="U100" s="2">
        <v>0.81278533400968056</v>
      </c>
      <c r="V100" s="2">
        <v>-0.32679999999999998</v>
      </c>
      <c r="W100">
        <v>4</v>
      </c>
      <c r="X100" s="2">
        <v>0.19517442099852739</v>
      </c>
      <c r="Y100" s="2">
        <v>0.16590976882497707</v>
      </c>
    </row>
    <row r="101" spans="2:25">
      <c r="B101" s="9" t="s">
        <v>218</v>
      </c>
      <c r="C101" t="s">
        <v>219</v>
      </c>
      <c r="D101" t="s">
        <v>837</v>
      </c>
      <c r="E101" s="5">
        <v>52.6</v>
      </c>
      <c r="F101" s="2">
        <v>2.7343699999999999E-2</v>
      </c>
      <c r="G101" s="5">
        <v>61.5</v>
      </c>
      <c r="H101" s="5">
        <v>49.15</v>
      </c>
      <c r="I101" s="29">
        <v>5773410032</v>
      </c>
      <c r="J101" s="26">
        <v>40240</v>
      </c>
      <c r="K101" s="5">
        <v>2.5</v>
      </c>
      <c r="L101" s="5">
        <v>17.649999999999999</v>
      </c>
      <c r="M101" s="5">
        <f>IFERROR(IF(E101/K101&gt;0,E101/K101,"NA"),"NA")</f>
        <v>21.04</v>
      </c>
      <c r="N101" s="3">
        <v>301349000</v>
      </c>
      <c r="O101" s="2">
        <v>1.1226</v>
      </c>
      <c r="P101" s="28">
        <v>5.9668670126237071</v>
      </c>
      <c r="Q101">
        <v>0.65810000000000002</v>
      </c>
      <c r="R101" s="2">
        <v>12.122299999999999</v>
      </c>
      <c r="S101" s="28">
        <v>18.027973487027968</v>
      </c>
      <c r="T101" s="2">
        <v>5.2281368821292772E-2</v>
      </c>
      <c r="U101" s="2">
        <v>0.68048220169969043</v>
      </c>
      <c r="V101" s="2">
        <v>-1</v>
      </c>
      <c r="W101">
        <v>4</v>
      </c>
      <c r="X101" s="2">
        <v>0.12134374625628096</v>
      </c>
      <c r="Y101" s="2">
        <v>1.6243214568677035E-9</v>
      </c>
    </row>
    <row r="102" spans="2:25">
      <c r="B102" s="9" t="s">
        <v>220</v>
      </c>
      <c r="C102" t="s">
        <v>221</v>
      </c>
      <c r="D102" t="s">
        <v>837</v>
      </c>
      <c r="E102" s="5">
        <v>31.65</v>
      </c>
      <c r="F102" s="2">
        <v>1.5822785000000001E-3</v>
      </c>
      <c r="G102" s="5">
        <v>40.200000000000003</v>
      </c>
      <c r="H102" s="5">
        <v>29.65</v>
      </c>
      <c r="I102" s="29">
        <v>4431000000</v>
      </c>
      <c r="J102" s="26">
        <v>40241</v>
      </c>
      <c r="K102" s="5">
        <v>2.19</v>
      </c>
      <c r="L102" s="5">
        <v>18.190000000000001</v>
      </c>
      <c r="M102" s="5">
        <f>IFERROR(IF(E102/K102&gt;0,E102/K102,"NA"),"NA")</f>
        <v>14.452054794520548</v>
      </c>
      <c r="N102" s="3">
        <v>243746336</v>
      </c>
      <c r="O102" s="2">
        <v>0.24740000000000001</v>
      </c>
      <c r="P102" s="28">
        <v>4.7372335858036863</v>
      </c>
      <c r="Q102">
        <v>-0.12640000000000001</v>
      </c>
      <c r="R102" s="2">
        <v>-5.5392000000000001</v>
      </c>
      <c r="S102" s="28">
        <v>-15.740557530476682</v>
      </c>
      <c r="T102" s="2">
        <v>3.6334913112164295E-2</v>
      </c>
      <c r="U102" s="2">
        <v>0.78621649106553138</v>
      </c>
      <c r="V102" s="2">
        <v>0.59079999999999999</v>
      </c>
      <c r="W102">
        <v>4</v>
      </c>
      <c r="X102" s="2">
        <v>7.3431372698838107E-2</v>
      </c>
      <c r="Y102" s="2">
        <v>7.5206547186321041E-2</v>
      </c>
    </row>
    <row r="103" spans="2:25">
      <c r="B103" s="9" t="s">
        <v>222</v>
      </c>
      <c r="C103" t="s">
        <v>223</v>
      </c>
      <c r="D103" t="s">
        <v>837</v>
      </c>
      <c r="E103" s="5">
        <v>22.38</v>
      </c>
      <c r="F103" s="2">
        <v>-1.8421099999999999E-2</v>
      </c>
      <c r="G103" s="5">
        <v>29.95</v>
      </c>
      <c r="H103" s="5">
        <v>21.2</v>
      </c>
      <c r="I103" s="29">
        <v>3524850000</v>
      </c>
      <c r="J103" s="26">
        <v>40240</v>
      </c>
      <c r="K103" s="5">
        <v>1</v>
      </c>
      <c r="L103" s="5">
        <v>22.38</v>
      </c>
      <c r="M103" s="5">
        <f>IFERROR(IF(E103/K103&gt;0,E103/K103,"NA"),"NA")</f>
        <v>22.38</v>
      </c>
      <c r="N103" s="3">
        <v>157120485</v>
      </c>
      <c r="O103" s="2">
        <v>0.31019999999999998</v>
      </c>
      <c r="P103" s="28">
        <v>4.0232426902582032</v>
      </c>
      <c r="Q103">
        <v>0.1225</v>
      </c>
      <c r="R103" s="2">
        <v>6.4657</v>
      </c>
      <c r="S103" s="28">
        <v>18.253290327959562</v>
      </c>
      <c r="T103" s="2">
        <v>5.5853440571939243E-2</v>
      </c>
      <c r="U103" s="2">
        <v>1.2476507757724908</v>
      </c>
      <c r="V103" s="2">
        <v>-0.16669999999999999</v>
      </c>
      <c r="W103">
        <v>1</v>
      </c>
      <c r="X103" s="2">
        <v>5.9259442695544687E-2</v>
      </c>
      <c r="Y103" s="2">
        <v>6.870412146670507E-2</v>
      </c>
    </row>
    <row r="104" spans="2:25">
      <c r="B104" s="9" t="s">
        <v>224</v>
      </c>
      <c r="C104" t="s">
        <v>225</v>
      </c>
      <c r="D104" t="s">
        <v>837</v>
      </c>
      <c r="E104" s="5">
        <v>34</v>
      </c>
      <c r="F104" s="2">
        <v>-5.8479532000000004E-3</v>
      </c>
      <c r="G104" s="5">
        <v>37.4</v>
      </c>
      <c r="H104" s="5">
        <v>30.2</v>
      </c>
      <c r="I104" s="29">
        <v>2924000000</v>
      </c>
      <c r="J104" s="26">
        <v>40241</v>
      </c>
      <c r="K104" s="5">
        <v>2.5</v>
      </c>
      <c r="L104" s="5">
        <v>11.81</v>
      </c>
      <c r="M104" s="5">
        <f>IFERROR(IF(E104/K104&gt;0,E104/K104,"NA"),"NA")</f>
        <v>13.6</v>
      </c>
      <c r="N104" s="3">
        <v>247883000</v>
      </c>
      <c r="O104" s="2">
        <v>0.25430000000000003</v>
      </c>
      <c r="P104" s="28">
        <v>2.415239467193548</v>
      </c>
      <c r="Q104">
        <v>0.2296</v>
      </c>
      <c r="R104" s="2">
        <v>2.1343999999999999</v>
      </c>
      <c r="S104" s="28">
        <v>20.788897420584139</v>
      </c>
      <c r="T104" s="2">
        <v>4.7058823529411757E-2</v>
      </c>
      <c r="U104" s="2">
        <v>0.34795447852414246</v>
      </c>
      <c r="V104" s="2">
        <v>-1</v>
      </c>
      <c r="W104">
        <v>2</v>
      </c>
      <c r="X104" s="2">
        <v>0.10268222373832836</v>
      </c>
      <c r="Y104" s="2">
        <v>0</v>
      </c>
    </row>
    <row r="105" spans="2:25">
      <c r="B105" s="9" t="s">
        <v>226</v>
      </c>
      <c r="C105" t="s">
        <v>227</v>
      </c>
      <c r="D105" t="s">
        <v>837</v>
      </c>
      <c r="E105" s="5">
        <v>12.44</v>
      </c>
      <c r="F105" s="2">
        <v>-3.2659399999999998E-2</v>
      </c>
      <c r="G105" s="5">
        <v>14.54</v>
      </c>
      <c r="H105" s="5">
        <v>11.1</v>
      </c>
      <c r="I105" s="29">
        <v>1119600000</v>
      </c>
      <c r="J105" s="26">
        <v>40240</v>
      </c>
      <c r="K105" s="5">
        <v>1.1399999999999999</v>
      </c>
      <c r="L105" s="5">
        <v>17.28</v>
      </c>
      <c r="M105" s="5">
        <f>IFERROR(IF(E105/K105&gt;0,E105/K105,"NA"),"NA")</f>
        <v>10.912280701754387</v>
      </c>
      <c r="N105" s="3">
        <v>65082597</v>
      </c>
      <c r="O105" s="2">
        <v>-5.8400000000000001E-2</v>
      </c>
      <c r="P105" s="28">
        <v>3.404127665331854</v>
      </c>
      <c r="Q105">
        <v>-0.1091</v>
      </c>
      <c r="R105" s="2">
        <v>-0.42049999999999998</v>
      </c>
      <c r="S105" s="28">
        <v>10.875658247612646</v>
      </c>
      <c r="T105" s="2">
        <v>6.0289389067524117E-2</v>
      </c>
      <c r="U105" s="2">
        <v>0.34752405470236536</v>
      </c>
      <c r="V105" s="2">
        <v>-0.97070000000000001</v>
      </c>
      <c r="W105">
        <v>2</v>
      </c>
      <c r="X105" s="2">
        <v>4.9631780845325352E-2</v>
      </c>
      <c r="Y105" s="2">
        <v>2.9762178896912968E-2</v>
      </c>
    </row>
    <row r="106" spans="2:25">
      <c r="B106" s="9" t="s">
        <v>228</v>
      </c>
      <c r="C106" t="s">
        <v>229</v>
      </c>
      <c r="D106" t="s">
        <v>837</v>
      </c>
      <c r="E106" s="5">
        <v>9.94</v>
      </c>
      <c r="F106" s="2">
        <v>-3.3073899999999996E-2</v>
      </c>
      <c r="G106" s="5">
        <v>12.94</v>
      </c>
      <c r="H106" s="5">
        <v>9.6199999999999992</v>
      </c>
      <c r="I106" s="29">
        <v>1080478000</v>
      </c>
      <c r="J106" s="26">
        <v>40440</v>
      </c>
      <c r="K106" s="5">
        <v>0.54</v>
      </c>
      <c r="L106" s="5">
        <v>15.29</v>
      </c>
      <c r="M106" s="5">
        <f>IFERROR(IF(E106/K106&gt;0,E106/K106,"NA"),"NA")</f>
        <v>18.407407407407405</v>
      </c>
      <c r="N106" s="3">
        <v>42701046</v>
      </c>
      <c r="O106" s="2">
        <v>1.742</v>
      </c>
      <c r="P106" s="28">
        <v>3.3904480075774872</v>
      </c>
      <c r="Q106">
        <v>0.19700000000000001</v>
      </c>
      <c r="R106" s="2">
        <v>-0.21440000000000001</v>
      </c>
      <c r="S106" s="28">
        <v>-15.923542801475536</v>
      </c>
      <c r="T106" s="2">
        <v>0</v>
      </c>
      <c r="U106" s="2">
        <v>0</v>
      </c>
      <c r="V106" s="2">
        <v>0</v>
      </c>
      <c r="W106">
        <v>1</v>
      </c>
      <c r="X106" s="2">
        <v>3.4526534708641241E-2</v>
      </c>
      <c r="Y106" s="2">
        <v>4.2875144772280591E-2</v>
      </c>
    </row>
    <row r="107" spans="2:25">
      <c r="B107" s="9" t="s">
        <v>230</v>
      </c>
      <c r="C107" t="s">
        <v>231</v>
      </c>
      <c r="D107" t="s">
        <v>837</v>
      </c>
      <c r="E107" s="5">
        <v>33.799999999999997</v>
      </c>
      <c r="F107" s="2">
        <v>-6.5006899999999992E-2</v>
      </c>
      <c r="G107" s="5">
        <v>37.299999999999997</v>
      </c>
      <c r="H107" s="5">
        <v>22.64</v>
      </c>
      <c r="I107" s="29">
        <v>4056000000</v>
      </c>
      <c r="J107" s="26">
        <v>44076</v>
      </c>
      <c r="K107" s="5">
        <v>2.4</v>
      </c>
      <c r="L107" s="5">
        <v>13.05</v>
      </c>
      <c r="M107" s="5">
        <f>IFERROR(IF(E107/K107&gt;0,E107/K107,"NA"),"NA")</f>
        <v>14.083333333333332</v>
      </c>
      <c r="N107" s="3">
        <v>310439020</v>
      </c>
      <c r="O107" s="2">
        <v>0.64449999999999996</v>
      </c>
      <c r="P107" s="28">
        <v>5.1381032463843637</v>
      </c>
      <c r="Q107">
        <v>0.22689999999999999</v>
      </c>
      <c r="R107" s="2">
        <v>0.73260000000000003</v>
      </c>
      <c r="S107" s="28">
        <v>11.847729925434692</v>
      </c>
      <c r="T107" s="2">
        <v>8.8757396449704151E-2</v>
      </c>
      <c r="U107" s="2">
        <v>0.6789746179459013</v>
      </c>
      <c r="V107" s="2">
        <v>0.13200000000000001</v>
      </c>
      <c r="W107">
        <v>2</v>
      </c>
      <c r="X107" s="2">
        <v>0.18037800012817168</v>
      </c>
      <c r="Y107" s="2">
        <v>0.20929040379748781</v>
      </c>
    </row>
    <row r="108" spans="2:25">
      <c r="B108" s="9" t="s">
        <v>232</v>
      </c>
      <c r="C108" t="s">
        <v>233</v>
      </c>
      <c r="D108" t="s">
        <v>837</v>
      </c>
      <c r="E108" s="5">
        <v>9.24</v>
      </c>
      <c r="F108" s="2">
        <v>-8.5836909999999992E-3</v>
      </c>
      <c r="G108" s="5">
        <v>13</v>
      </c>
      <c r="H108" s="5">
        <v>9</v>
      </c>
      <c r="I108" s="29">
        <v>8316000000</v>
      </c>
      <c r="J108" s="26">
        <v>40241</v>
      </c>
      <c r="K108" s="5">
        <v>0.64</v>
      </c>
      <c r="L108" s="5">
        <v>16.21</v>
      </c>
      <c r="M108" s="5">
        <f>IFERROR(IF(E108/K108&gt;0,E108/K108,"NA"),"NA")</f>
        <v>14.4375</v>
      </c>
      <c r="N108" s="3">
        <v>521586067</v>
      </c>
      <c r="O108" s="2">
        <v>6.5799999999999997E-2</v>
      </c>
      <c r="P108" s="28">
        <v>0.77649902354253353</v>
      </c>
      <c r="Q108">
        <v>5.0200000000000002E-2</v>
      </c>
      <c r="R108" s="2">
        <v>7.0999999999999994E-2</v>
      </c>
      <c r="S108" s="28">
        <v>23.408462676067611</v>
      </c>
      <c r="T108" s="2">
        <v>4.4372294372294369E-2</v>
      </c>
      <c r="U108" s="2">
        <v>1.0353037286941178</v>
      </c>
      <c r="V108" s="2">
        <v>1.34E-2</v>
      </c>
      <c r="W108">
        <v>4</v>
      </c>
      <c r="X108" s="2">
        <v>0.4467747166432921</v>
      </c>
      <c r="Y108" s="2">
        <v>9.4344490646133955E-2</v>
      </c>
    </row>
    <row r="109" spans="2:25">
      <c r="B109" s="9" t="s">
        <v>234</v>
      </c>
      <c r="C109" t="s">
        <v>235</v>
      </c>
      <c r="D109" t="s">
        <v>837</v>
      </c>
      <c r="E109" s="5">
        <v>74</v>
      </c>
      <c r="F109" s="2">
        <v>1.78817E-2</v>
      </c>
      <c r="G109" s="5">
        <v>139</v>
      </c>
      <c r="H109" s="5">
        <v>65.599999999999994</v>
      </c>
      <c r="I109" s="29">
        <v>14800000000</v>
      </c>
      <c r="J109" s="26">
        <v>40231</v>
      </c>
      <c r="K109" s="5">
        <v>5.3</v>
      </c>
      <c r="L109" s="5">
        <v>22.91</v>
      </c>
      <c r="M109" s="5">
        <f>IFERROR(IF(E109/K109&gt;0,E109/K109,"NA"),"NA")</f>
        <v>13.962264150943398</v>
      </c>
      <c r="N109" s="3">
        <v>645759043</v>
      </c>
      <c r="O109" s="2">
        <v>-1.8100000000000002E-2</v>
      </c>
      <c r="P109" s="28">
        <v>5.1400118297719564</v>
      </c>
      <c r="Q109">
        <v>6.4299999999999996E-2</v>
      </c>
      <c r="R109" s="2">
        <v>0.55689999999999995</v>
      </c>
      <c r="S109" s="28">
        <v>18.474234746860731</v>
      </c>
      <c r="T109" s="2">
        <v>2.364864864864865E-2</v>
      </c>
      <c r="U109" s="2">
        <v>0.5419978299862539</v>
      </c>
      <c r="V109" s="2">
        <v>0.1694</v>
      </c>
      <c r="W109">
        <v>0</v>
      </c>
      <c r="X109" s="2">
        <v>0.18896644406563265</v>
      </c>
      <c r="Y109" s="2">
        <v>0.14564977047355407</v>
      </c>
    </row>
    <row r="110" spans="2:25">
      <c r="B110" s="9" t="s">
        <v>236</v>
      </c>
      <c r="C110" t="s">
        <v>237</v>
      </c>
      <c r="D110" t="s">
        <v>837</v>
      </c>
      <c r="E110" s="5">
        <v>92.4</v>
      </c>
      <c r="F110" s="2">
        <v>-8.5836909999999992E-3</v>
      </c>
      <c r="G110" s="5">
        <v>105</v>
      </c>
      <c r="H110" s="5">
        <v>83.8</v>
      </c>
      <c r="I110" s="29">
        <v>6770907990</v>
      </c>
      <c r="J110" s="26">
        <v>41146</v>
      </c>
      <c r="K110" s="5">
        <v>0</v>
      </c>
      <c r="L110" s="5">
        <v>14</v>
      </c>
      <c r="M110" s="5" t="str">
        <f>IFERROR(IF(E110/K110&gt;0,E110/K110,"NA"),"NA")</f>
        <v>NA</v>
      </c>
      <c r="N110" s="3">
        <v>527895000</v>
      </c>
      <c r="O110" s="2">
        <v>0.35199999999999998</v>
      </c>
      <c r="P110" s="28">
        <v>0.998676671268518</v>
      </c>
      <c r="Q110">
        <v>9.3600000000000003E-2</v>
      </c>
      <c r="R110" s="2">
        <v>0.64890000000000003</v>
      </c>
      <c r="S110" s="28">
        <v>31.329680961326684</v>
      </c>
      <c r="T110" s="2">
        <v>0.10822510822510822</v>
      </c>
      <c r="U110" s="2">
        <v>1.3038634576951855</v>
      </c>
      <c r="V110" s="2">
        <v>1.5722</v>
      </c>
      <c r="W110">
        <v>4</v>
      </c>
      <c r="X110" s="2">
        <v>0.37450317912155151</v>
      </c>
      <c r="Y110" s="2">
        <v>0.23039580886596731</v>
      </c>
    </row>
    <row r="111" spans="2:25">
      <c r="B111" s="9" t="s">
        <v>238</v>
      </c>
      <c r="C111" t="s">
        <v>239</v>
      </c>
      <c r="D111" t="s">
        <v>837</v>
      </c>
      <c r="E111" s="5">
        <v>125.6</v>
      </c>
      <c r="F111" s="2">
        <v>3.1948882E-3</v>
      </c>
      <c r="G111" s="5">
        <v>170</v>
      </c>
      <c r="H111" s="5">
        <v>113.2</v>
      </c>
      <c r="I111" s="29">
        <v>12221325880</v>
      </c>
      <c r="J111" s="26">
        <v>41260</v>
      </c>
      <c r="K111" s="5">
        <v>10.01</v>
      </c>
      <c r="L111" s="5">
        <v>26</v>
      </c>
      <c r="M111" s="5">
        <f>IFERROR(IF(E111/K111&gt;0,E111/K111,"NA"),"NA")</f>
        <v>12.547452547452547</v>
      </c>
      <c r="N111" s="3">
        <v>471202060</v>
      </c>
      <c r="O111" s="2">
        <v>0.30840000000000001</v>
      </c>
      <c r="P111" s="28">
        <v>3.8123284680029612</v>
      </c>
      <c r="Q111">
        <v>8.9300000000000004E-2</v>
      </c>
      <c r="R111" s="2">
        <v>-4.9099999999999998E-2</v>
      </c>
      <c r="S111" s="28">
        <v>41.075690028824681</v>
      </c>
      <c r="T111" s="2">
        <v>1.5923566878980892E-2</v>
      </c>
      <c r="U111" s="2">
        <v>0.42701691074949882</v>
      </c>
      <c r="V111" s="2">
        <v>0.37140000000000001</v>
      </c>
      <c r="W111">
        <v>12</v>
      </c>
      <c r="X111" s="2">
        <v>0.13882206473585798</v>
      </c>
      <c r="Y111" s="2">
        <v>9.0342598563995916E-2</v>
      </c>
    </row>
    <row r="112" spans="2:25">
      <c r="B112" s="9" t="s">
        <v>240</v>
      </c>
      <c r="C112" t="s">
        <v>241</v>
      </c>
      <c r="D112" t="s">
        <v>837</v>
      </c>
      <c r="E112" s="5">
        <v>146.80000000000001</v>
      </c>
      <c r="F112" s="2">
        <v>-7.0886100000000007E-2</v>
      </c>
      <c r="G112" s="5">
        <v>227.6</v>
      </c>
      <c r="H112" s="5">
        <v>139.19999999999999</v>
      </c>
      <c r="I112" s="29">
        <v>6560492000</v>
      </c>
      <c r="J112" s="26">
        <v>41346</v>
      </c>
      <c r="K112" s="5">
        <v>12.33</v>
      </c>
      <c r="L112" s="5">
        <v>22.04</v>
      </c>
      <c r="M112" s="5">
        <f>IFERROR(IF(E112/K112&gt;0,E112/K112,"NA"),"NA")</f>
        <v>11.905920519059206</v>
      </c>
      <c r="N112" s="3">
        <v>298163301</v>
      </c>
      <c r="O112" s="2">
        <v>0.23760000000000001</v>
      </c>
      <c r="P112" s="28">
        <v>5.0711641809010342</v>
      </c>
      <c r="Q112">
        <v>0.19589999999999999</v>
      </c>
      <c r="R112" s="2">
        <v>-1.016</v>
      </c>
      <c r="S112" s="28">
        <v>-997.0169241568658</v>
      </c>
      <c r="T112" s="2">
        <v>1.3623978201634876E-2</v>
      </c>
      <c r="U112" s="2">
        <v>0</v>
      </c>
      <c r="V112" s="2">
        <v>1</v>
      </c>
      <c r="W112">
        <v>1</v>
      </c>
      <c r="X112" s="2">
        <v>0.1919791164833031</v>
      </c>
      <c r="Y112" s="2">
        <v>0.13467979810474404</v>
      </c>
    </row>
    <row r="113" spans="2:25">
      <c r="B113" s="9" t="s">
        <v>242</v>
      </c>
      <c r="C113" t="s">
        <v>243</v>
      </c>
      <c r="D113" t="s">
        <v>837</v>
      </c>
      <c r="E113" s="5">
        <v>20.86</v>
      </c>
      <c r="F113" s="2">
        <v>2.2549E-2</v>
      </c>
      <c r="G113" s="5">
        <v>26.85</v>
      </c>
      <c r="H113" s="5">
        <v>17.7</v>
      </c>
      <c r="I113" s="29">
        <v>938700000</v>
      </c>
      <c r="J113" s="26">
        <v>41814</v>
      </c>
      <c r="K113" s="5">
        <v>0</v>
      </c>
      <c r="L113" s="5">
        <v>40.9</v>
      </c>
      <c r="M113" s="5" t="str">
        <f>IFERROR(IF(E113/K113&gt;0,E113/K113,"NA"),"NA")</f>
        <v>NA</v>
      </c>
      <c r="N113" s="3">
        <v>25430000</v>
      </c>
      <c r="O113" s="2">
        <v>0.16700000000000001</v>
      </c>
      <c r="P113" s="28">
        <v>0.51149389193005679</v>
      </c>
      <c r="Q113">
        <v>1.2E-2</v>
      </c>
      <c r="R113" s="2">
        <v>2.6314000000000002</v>
      </c>
      <c r="S113" s="28">
        <v>6.8714188438988222</v>
      </c>
      <c r="T113" s="2">
        <v>0</v>
      </c>
      <c r="U113" s="2">
        <v>0</v>
      </c>
      <c r="V113" s="2">
        <v>-1</v>
      </c>
      <c r="W113">
        <v>0</v>
      </c>
      <c r="X113" s="2">
        <v>3.7905630360280766E-2</v>
      </c>
      <c r="Y113" s="2">
        <v>-6.8254674055934092E-8</v>
      </c>
    </row>
    <row r="114" spans="2:25">
      <c r="B114" s="9" t="s">
        <v>244</v>
      </c>
      <c r="C114" t="s">
        <v>245</v>
      </c>
      <c r="D114" t="s">
        <v>837</v>
      </c>
      <c r="E114" s="5">
        <v>40.450000000000003</v>
      </c>
      <c r="F114" s="2">
        <v>-3.6945812999999998E-3</v>
      </c>
      <c r="G114" s="5">
        <v>58.5</v>
      </c>
      <c r="H114" s="5">
        <v>36.1</v>
      </c>
      <c r="I114" s="29">
        <v>6472000000</v>
      </c>
      <c r="J114" s="26">
        <v>41835</v>
      </c>
      <c r="K114" s="5">
        <v>2.79</v>
      </c>
      <c r="L114" s="5">
        <v>19.079999999999998</v>
      </c>
      <c r="M114" s="5">
        <f>IFERROR(IF(E114/K114&gt;0,E114/K114,"NA"),"NA")</f>
        <v>14.498207885304661</v>
      </c>
      <c r="N114" s="3">
        <v>338800814</v>
      </c>
      <c r="O114" s="2">
        <v>0.1169</v>
      </c>
      <c r="P114" s="28">
        <v>5.6089129106588294</v>
      </c>
      <c r="Q114">
        <v>-1.9400000000000001E-2</v>
      </c>
      <c r="R114" s="2">
        <v>-0.1545</v>
      </c>
      <c r="S114" s="28">
        <v>25.88191091810976</v>
      </c>
      <c r="T114" s="2">
        <v>3.4610630407911E-2</v>
      </c>
      <c r="U114" s="2">
        <v>0.66344285701745687</v>
      </c>
      <c r="V114" s="2">
        <v>0.33279999999999998</v>
      </c>
      <c r="W114">
        <v>4</v>
      </c>
      <c r="X114" s="2">
        <v>0.17674722141469407</v>
      </c>
      <c r="Y114" s="2">
        <v>5.8850464612474812E-2</v>
      </c>
    </row>
    <row r="115" spans="2:25">
      <c r="B115" s="9" t="s">
        <v>246</v>
      </c>
      <c r="C115" t="s">
        <v>247</v>
      </c>
      <c r="D115" t="s">
        <v>837</v>
      </c>
      <c r="E115" s="5">
        <v>31.7</v>
      </c>
      <c r="F115" s="2">
        <v>-1.2461099999999999E-2</v>
      </c>
      <c r="G115" s="5">
        <v>41.7</v>
      </c>
      <c r="H115" s="5">
        <v>27.45</v>
      </c>
      <c r="I115" s="29">
        <v>1137788858</v>
      </c>
      <c r="J115" s="26">
        <v>42359</v>
      </c>
      <c r="K115" s="5">
        <v>0</v>
      </c>
      <c r="L115" s="5">
        <v>-81.28</v>
      </c>
      <c r="M115" s="5" t="str">
        <f>IFERROR(IF(E115/K115&gt;0,E115/K115,"NA"),"NA")</f>
        <v>NA</v>
      </c>
      <c r="N115" s="3">
        <v>-14085758</v>
      </c>
      <c r="O115" s="2">
        <v>0.79579999999999995</v>
      </c>
      <c r="P115" s="28">
        <v>1.1450770973829696</v>
      </c>
      <c r="Q115">
        <v>6.83E-2</v>
      </c>
      <c r="R115" s="2">
        <v>-1.3109999999999999</v>
      </c>
      <c r="S115" s="28">
        <v>-30.104667211050177</v>
      </c>
      <c r="T115" s="2">
        <v>0</v>
      </c>
      <c r="U115" s="2">
        <v>0</v>
      </c>
      <c r="V115" s="2">
        <v>0</v>
      </c>
      <c r="W115">
        <v>1</v>
      </c>
      <c r="X115" s="2">
        <v>-4.2811618009593079E-2</v>
      </c>
      <c r="Y115" s="2">
        <v>2.7090660802157704E-2</v>
      </c>
    </row>
    <row r="116" spans="2:25">
      <c r="B116" s="9" t="s">
        <v>248</v>
      </c>
      <c r="C116" t="s">
        <v>249</v>
      </c>
      <c r="D116" t="s">
        <v>837</v>
      </c>
      <c r="E116" s="5">
        <v>64.7</v>
      </c>
      <c r="F116" s="2">
        <v>-7.1736000000000008E-2</v>
      </c>
      <c r="G116" s="5">
        <v>95.9</v>
      </c>
      <c r="H116" s="5">
        <v>54.5</v>
      </c>
      <c r="I116" s="29">
        <v>5954988000</v>
      </c>
      <c r="J116" s="26">
        <v>42458</v>
      </c>
      <c r="K116" s="5">
        <v>0</v>
      </c>
      <c r="L116" s="5">
        <v>21.14</v>
      </c>
      <c r="M116" s="5" t="str">
        <f>IFERROR(IF(E116/K116&gt;0,E116/K116,"NA"),"NA")</f>
        <v>NA</v>
      </c>
      <c r="N116" s="3">
        <v>281997230</v>
      </c>
      <c r="O116" s="2">
        <v>0.56510000000000005</v>
      </c>
      <c r="P116" s="28">
        <v>2.0656836476140548</v>
      </c>
      <c r="Q116">
        <v>8.6599999999999996E-2</v>
      </c>
      <c r="R116" s="2">
        <v>7.9438000000000004</v>
      </c>
      <c r="S116" s="28">
        <v>26.651874421377915</v>
      </c>
      <c r="T116" s="2">
        <v>0</v>
      </c>
      <c r="U116" s="2">
        <v>0</v>
      </c>
      <c r="V116" s="2">
        <v>0</v>
      </c>
      <c r="W116">
        <v>0</v>
      </c>
      <c r="X116" s="2">
        <v>0.17262880679018255</v>
      </c>
      <c r="Y116" s="2">
        <v>8.9370045205130741E-2</v>
      </c>
    </row>
    <row r="117" spans="2:25">
      <c r="B117" s="9" t="s">
        <v>250</v>
      </c>
      <c r="C117" t="s">
        <v>251</v>
      </c>
      <c r="D117" t="s">
        <v>837</v>
      </c>
      <c r="E117" s="5">
        <v>27</v>
      </c>
      <c r="F117" s="2">
        <v>0</v>
      </c>
      <c r="G117" s="5">
        <v>29.2</v>
      </c>
      <c r="H117" s="5">
        <v>18.2</v>
      </c>
      <c r="I117" s="29">
        <v>2700000000</v>
      </c>
      <c r="J117" s="26">
        <v>40241</v>
      </c>
      <c r="K117" s="5" t="s">
        <v>837</v>
      </c>
      <c r="L117" s="5">
        <v>81.818181818181813</v>
      </c>
      <c r="M117" s="5" t="str">
        <f>IFERROR(IF(E117/K117&gt;0,E117/K117,"NA"),"NA")</f>
        <v>NA</v>
      </c>
      <c r="N117" s="3">
        <v>66416931</v>
      </c>
      <c r="O117" s="2">
        <v>3.8342999999999998</v>
      </c>
      <c r="P117" s="28">
        <v>4.7502169995889094</v>
      </c>
      <c r="Q117">
        <v>0.20130000000000001</v>
      </c>
      <c r="R117" s="2">
        <v>-1.2058</v>
      </c>
      <c r="S117" s="28">
        <v>-197.5317746320477</v>
      </c>
      <c r="T117" s="2">
        <v>0</v>
      </c>
      <c r="U117" s="2">
        <v>6.9582434685117349E-3</v>
      </c>
      <c r="V117" s="2">
        <v>-0.18720000000000001</v>
      </c>
      <c r="W117">
        <v>0</v>
      </c>
      <c r="X117" s="2">
        <v>2.49278332302958E-2</v>
      </c>
      <c r="Y117" s="2">
        <v>2.5477398152296223E-2</v>
      </c>
    </row>
    <row r="118" spans="2:25">
      <c r="B118" s="9" t="s">
        <v>252</v>
      </c>
      <c r="C118" t="s">
        <v>253</v>
      </c>
      <c r="D118" t="s">
        <v>837</v>
      </c>
      <c r="E118" s="5">
        <v>13.64</v>
      </c>
      <c r="F118" s="2">
        <v>6.5625000000000003E-2</v>
      </c>
      <c r="G118" s="5">
        <v>16.66</v>
      </c>
      <c r="H118" s="5">
        <v>11.6</v>
      </c>
      <c r="I118" s="29">
        <v>784300000</v>
      </c>
      <c r="J118" s="26">
        <v>42550</v>
      </c>
      <c r="K118" s="5">
        <v>0.76</v>
      </c>
      <c r="L118" s="5">
        <v>64.95</v>
      </c>
      <c r="M118" s="5">
        <f>IFERROR(IF(E118/K118&gt;0,E118/K118,"NA"),"NA")</f>
        <v>17.947368421052634</v>
      </c>
      <c r="N118" s="3">
        <v>11700333</v>
      </c>
      <c r="O118" s="2">
        <v>-0.62050000000000005</v>
      </c>
      <c r="P118" s="28">
        <v>0.37197771509443961</v>
      </c>
      <c r="Q118">
        <v>9.9900000000000003E-2</v>
      </c>
      <c r="R118" s="2">
        <v>0.16869999999999999</v>
      </c>
      <c r="S118" s="28">
        <v>-21.510338414971368</v>
      </c>
      <c r="T118" s="2">
        <v>2.1994134897360702E-2</v>
      </c>
      <c r="U118" s="2">
        <v>1.5330983314748392</v>
      </c>
      <c r="V118" s="2">
        <v>-5.3400000000000003E-2</v>
      </c>
      <c r="W118">
        <v>1</v>
      </c>
      <c r="X118" s="2">
        <v>3.8627057931648452E-2</v>
      </c>
      <c r="Y118" s="2">
        <v>0.30276652661924047</v>
      </c>
    </row>
    <row r="119" spans="2:25">
      <c r="B119" s="9" t="s">
        <v>254</v>
      </c>
      <c r="C119" t="s">
        <v>255</v>
      </c>
      <c r="D119" t="s">
        <v>837</v>
      </c>
      <c r="E119" s="5">
        <v>4.09</v>
      </c>
      <c r="F119" s="2">
        <v>3.2828300000000005E-2</v>
      </c>
      <c r="G119" s="5">
        <v>5.44</v>
      </c>
      <c r="H119" s="5">
        <v>3.58</v>
      </c>
      <c r="I119" s="29">
        <v>1636000000</v>
      </c>
      <c r="J119" s="26">
        <v>43780</v>
      </c>
      <c r="K119" s="5">
        <v>0.16</v>
      </c>
      <c r="L119" s="5">
        <v>19.48</v>
      </c>
      <c r="M119" s="5">
        <f>IFERROR(IF(E119/K119&gt;0,E119/K119,"NA"),"NA")</f>
        <v>25.5625</v>
      </c>
      <c r="N119" s="3">
        <v>83903649</v>
      </c>
      <c r="O119" s="2">
        <v>9.0899999999999995E-2</v>
      </c>
      <c r="P119" s="28">
        <v>3.1313145165511171</v>
      </c>
      <c r="Q119">
        <v>-1.83E-2</v>
      </c>
      <c r="R119" s="2">
        <v>0.18809999999999999</v>
      </c>
      <c r="S119" s="28">
        <v>11.959250622537111</v>
      </c>
      <c r="T119" s="2">
        <v>4.6454767726161368E-2</v>
      </c>
      <c r="U119" s="2">
        <v>0.90580089073360803</v>
      </c>
      <c r="V119" s="2">
        <v>0.16919999999999999</v>
      </c>
      <c r="W119">
        <v>2</v>
      </c>
      <c r="X119" s="2">
        <v>0.14151413197731316</v>
      </c>
      <c r="Y119" s="2">
        <v>0.18485475151513681</v>
      </c>
    </row>
    <row r="120" spans="2:25">
      <c r="B120" s="9" t="s">
        <v>256</v>
      </c>
      <c r="C120" t="s">
        <v>257</v>
      </c>
      <c r="D120" t="s">
        <v>837</v>
      </c>
      <c r="E120" s="5">
        <v>283.60000000000002</v>
      </c>
      <c r="F120" s="2">
        <v>5.0370400000000003E-2</v>
      </c>
      <c r="G120" s="5">
        <v>321</v>
      </c>
      <c r="H120" s="5">
        <v>256</v>
      </c>
      <c r="I120" s="29">
        <v>99260000000</v>
      </c>
      <c r="J120" s="26">
        <v>43907</v>
      </c>
      <c r="K120" s="5">
        <v>0</v>
      </c>
      <c r="L120" s="5">
        <v>42.9</v>
      </c>
      <c r="M120" s="5" t="str">
        <f>IFERROR(IF(E120/K120&gt;0,E120/K120,"NA"),"NA")</f>
        <v>NA</v>
      </c>
      <c r="N120" s="3">
        <v>2315287109</v>
      </c>
      <c r="O120" s="2">
        <v>0.13159999999999999</v>
      </c>
      <c r="P120" s="28">
        <v>8.862152971541116</v>
      </c>
      <c r="Q120">
        <v>0.1779</v>
      </c>
      <c r="R120" s="2">
        <v>-1.8238000000000001</v>
      </c>
      <c r="S120" s="28">
        <v>-115.6617828772099</v>
      </c>
      <c r="T120" s="2">
        <v>2.1156558533145277E-2</v>
      </c>
      <c r="U120" s="2">
        <v>0.70898334535667296</v>
      </c>
      <c r="V120" s="2">
        <v>0.1439</v>
      </c>
      <c r="W120">
        <v>52</v>
      </c>
      <c r="X120" s="2">
        <v>0.33554548977353654</v>
      </c>
      <c r="Y120" s="2">
        <v>0.13970140958896698</v>
      </c>
    </row>
    <row r="121" spans="2:25">
      <c r="B121" s="9" t="s">
        <v>258</v>
      </c>
      <c r="C121" t="s">
        <v>259</v>
      </c>
      <c r="D121" t="s">
        <v>837</v>
      </c>
      <c r="E121" s="5">
        <v>40.200000000000003</v>
      </c>
      <c r="F121" s="2">
        <v>-6.1843599999999999E-2</v>
      </c>
      <c r="G121" s="5">
        <v>59.7</v>
      </c>
      <c r="H121" s="5">
        <v>34.700000000000003</v>
      </c>
      <c r="I121" s="29">
        <v>1206000000</v>
      </c>
      <c r="J121" s="26">
        <v>44628</v>
      </c>
      <c r="K121" s="5">
        <v>2.4</v>
      </c>
      <c r="L121" s="5">
        <v>28.31</v>
      </c>
      <c r="M121" s="5">
        <f>IFERROR(IF(E121/K121&gt;0,E121/K121,"NA"),"NA")</f>
        <v>16.750000000000004</v>
      </c>
      <c r="N121" s="3">
        <v>24608000</v>
      </c>
      <c r="O121" s="2">
        <v>-0.38569999999999999</v>
      </c>
      <c r="P121" s="28">
        <v>1.3700883550894389</v>
      </c>
      <c r="Q121">
        <v>9.7500000000000003E-2</v>
      </c>
      <c r="R121" s="2">
        <v>2.8376999999999999</v>
      </c>
      <c r="S121" s="28">
        <v>4.3213785894280701</v>
      </c>
      <c r="T121" s="2">
        <v>2.4875621890547261E-2</v>
      </c>
      <c r="U121" s="2">
        <v>0</v>
      </c>
      <c r="V121" s="2">
        <v>0</v>
      </c>
      <c r="W121">
        <v>0</v>
      </c>
      <c r="X121" s="2">
        <v>4.647178158138017E-2</v>
      </c>
      <c r="Y121" s="2">
        <v>0</v>
      </c>
    </row>
    <row r="122" spans="2:25">
      <c r="B122" s="9" t="s">
        <v>260</v>
      </c>
      <c r="C122" t="s">
        <v>261</v>
      </c>
      <c r="D122" t="s">
        <v>837</v>
      </c>
      <c r="E122" s="5">
        <v>150.19999999999999</v>
      </c>
      <c r="F122" s="2">
        <v>-4.3312099999999992E-2</v>
      </c>
      <c r="G122" s="5">
        <v>202.4</v>
      </c>
      <c r="H122" s="5">
        <v>124.8</v>
      </c>
      <c r="I122" s="29">
        <v>10514000000</v>
      </c>
      <c r="J122" s="26">
        <v>45097</v>
      </c>
      <c r="K122" s="5">
        <v>8.4600000000000009</v>
      </c>
      <c r="L122" s="5">
        <v>29.51</v>
      </c>
      <c r="M122" s="5">
        <f>IFERROR(IF(E122/K122&gt;0,E122/K122,"NA"),"NA")</f>
        <v>17.754137115839239</v>
      </c>
      <c r="N122" s="3">
        <v>356520884</v>
      </c>
      <c r="O122" s="2">
        <v>0.21929999999999999</v>
      </c>
      <c r="P122" s="28">
        <v>7.9743312330031468</v>
      </c>
      <c r="Q122">
        <v>0.19769999999999999</v>
      </c>
      <c r="R122" s="2">
        <v>-0.17560000000000001</v>
      </c>
      <c r="S122" s="28">
        <v>50.963226304741482</v>
      </c>
      <c r="T122" s="2">
        <v>3.0359520639147802E-2</v>
      </c>
      <c r="U122" s="2">
        <v>0.60865999647863545</v>
      </c>
      <c r="V122" s="2">
        <v>2.1067</v>
      </c>
      <c r="W122">
        <v>4</v>
      </c>
      <c r="X122" s="2">
        <v>0.24336082208062079</v>
      </c>
      <c r="Y122" s="2">
        <v>0.22604817449714976</v>
      </c>
    </row>
    <row r="123" spans="2:25">
      <c r="B123" s="9" t="s">
        <v>262</v>
      </c>
      <c r="C123" t="s">
        <v>263</v>
      </c>
      <c r="D123" t="s">
        <v>837</v>
      </c>
      <c r="E123" s="5">
        <v>128</v>
      </c>
      <c r="F123" s="2">
        <v>-3.177E-2</v>
      </c>
      <c r="G123" s="5">
        <v>156</v>
      </c>
      <c r="H123" s="5">
        <v>107</v>
      </c>
      <c r="I123" s="29">
        <v>2560000000</v>
      </c>
      <c r="J123" s="26">
        <v>45349</v>
      </c>
      <c r="K123" s="5">
        <v>7.2</v>
      </c>
      <c r="L123" s="5"/>
      <c r="M123" s="5">
        <f>IFERROR(IF(E123/K123&gt;0,E123/K123,"NA"),"NA")</f>
        <v>17.777777777777779</v>
      </c>
      <c r="N123" s="3">
        <v>79850157</v>
      </c>
      <c r="O123" s="2">
        <v>0.21299999999999999</v>
      </c>
      <c r="P123" s="28">
        <v>6.497447631251025</v>
      </c>
      <c r="Q123">
        <v>0.16420000000000001</v>
      </c>
      <c r="R123" s="2">
        <v>-0.66410000000000002</v>
      </c>
      <c r="S123" s="28">
        <v>243.4156540987488</v>
      </c>
      <c r="T123" s="2">
        <v>5.859375E-3</v>
      </c>
      <c r="U123" s="2">
        <v>0</v>
      </c>
      <c r="V123" s="2">
        <v>-0.6754</v>
      </c>
      <c r="W123">
        <v>1</v>
      </c>
      <c r="X123" s="2">
        <v>0.23711060013852503</v>
      </c>
      <c r="Y123" s="2">
        <v>0.20899893831838187</v>
      </c>
    </row>
    <row r="124" spans="2:25">
      <c r="B124" s="9" t="s">
        <v>264</v>
      </c>
      <c r="C124" t="s">
        <v>265</v>
      </c>
      <c r="D124" t="s">
        <v>837</v>
      </c>
      <c r="E124" s="5">
        <v>45.6</v>
      </c>
      <c r="F124" s="2">
        <v>-0.1128405</v>
      </c>
      <c r="G124" s="5">
        <v>72.900000000000006</v>
      </c>
      <c r="H124" s="5">
        <v>43.7</v>
      </c>
      <c r="I124" s="29" t="s">
        <v>837</v>
      </c>
      <c r="J124" s="26">
        <v>45448</v>
      </c>
      <c r="K124" s="5" t="s">
        <v>837</v>
      </c>
      <c r="L124" s="5"/>
      <c r="M124" s="5" t="str">
        <f>IFERROR(IF(E124/K124&gt;0,E124/K124,"NA"),"NA")</f>
        <v>NA</v>
      </c>
      <c r="N124" s="3" t="s">
        <v>837</v>
      </c>
      <c r="O124" s="2" t="s">
        <v>837</v>
      </c>
      <c r="P124" s="28" t="s">
        <v>837</v>
      </c>
      <c r="Q124" t="s">
        <v>837</v>
      </c>
      <c r="R124" s="2" t="s">
        <v>837</v>
      </c>
      <c r="S124" s="28" t="s">
        <v>837</v>
      </c>
      <c r="T124" s="2" t="s">
        <v>837</v>
      </c>
      <c r="U124" s="2" t="s">
        <v>837</v>
      </c>
      <c r="V124" s="2" t="s">
        <v>837</v>
      </c>
      <c r="W124" t="s">
        <v>837</v>
      </c>
      <c r="X124" s="2" t="s">
        <v>837</v>
      </c>
      <c r="Y124" s="2" t="s">
        <v>837</v>
      </c>
    </row>
    <row r="125" spans="2:25">
      <c r="B125" s="9" t="s">
        <v>266</v>
      </c>
      <c r="C125" t="s">
        <v>267</v>
      </c>
      <c r="D125" t="s">
        <v>837</v>
      </c>
      <c r="E125" s="5">
        <v>164.2</v>
      </c>
      <c r="F125" s="2">
        <v>9.4666700000000006E-2</v>
      </c>
      <c r="G125" s="5">
        <v>182.8</v>
      </c>
      <c r="H125" s="5">
        <v>126.6</v>
      </c>
      <c r="I125" s="29" t="s">
        <v>837</v>
      </c>
      <c r="J125" s="26">
        <v>45664</v>
      </c>
      <c r="K125" s="5" t="s">
        <v>837</v>
      </c>
      <c r="L125" s="5"/>
      <c r="M125" s="5" t="str">
        <f>IFERROR(IF(E125/K125&gt;0,E125/K125,"NA"),"NA")</f>
        <v>NA</v>
      </c>
      <c r="N125" s="3" t="s">
        <v>837</v>
      </c>
      <c r="O125" s="2" t="s">
        <v>837</v>
      </c>
      <c r="P125" s="28" t="s">
        <v>837</v>
      </c>
      <c r="Q125" t="s">
        <v>837</v>
      </c>
      <c r="R125" s="2" t="s">
        <v>837</v>
      </c>
      <c r="S125" s="28" t="s">
        <v>837</v>
      </c>
      <c r="T125" s="2" t="s">
        <v>837</v>
      </c>
      <c r="U125" s="2" t="s">
        <v>837</v>
      </c>
      <c r="V125" s="2" t="s">
        <v>837</v>
      </c>
      <c r="W125" t="s">
        <v>837</v>
      </c>
      <c r="X125" s="2" t="s">
        <v>837</v>
      </c>
      <c r="Y125" s="2" t="s">
        <v>837</v>
      </c>
    </row>
    <row r="126" spans="2:25">
      <c r="B126" s="9" t="s">
        <v>268</v>
      </c>
      <c r="C126" t="s">
        <v>269</v>
      </c>
      <c r="D126" t="s">
        <v>837</v>
      </c>
      <c r="E126" s="5">
        <v>23.14</v>
      </c>
      <c r="F126" s="2">
        <v>-5.3965699999999998E-2</v>
      </c>
      <c r="G126" s="5">
        <v>29.95</v>
      </c>
      <c r="H126" s="5">
        <v>18.100000000000001</v>
      </c>
      <c r="I126" s="29">
        <v>8677500000</v>
      </c>
      <c r="J126" s="26">
        <v>40240</v>
      </c>
      <c r="K126" s="5">
        <v>1.23675</v>
      </c>
      <c r="L126" s="5">
        <v>40.6</v>
      </c>
      <c r="M126" s="5">
        <f>IFERROR(IF(E126/K126&gt;0,E126/K126,"NA"),"NA")</f>
        <v>18.710329492621792</v>
      </c>
      <c r="N126" s="3">
        <v>215001000</v>
      </c>
      <c r="O126" s="2">
        <v>2.1798000000000002</v>
      </c>
      <c r="P126" s="28">
        <v>4.2846921810971867</v>
      </c>
      <c r="Q126">
        <v>0.1263</v>
      </c>
      <c r="R126" s="2">
        <v>7.4690000000000003</v>
      </c>
      <c r="S126" s="28">
        <v>12.352119753285002</v>
      </c>
      <c r="T126" s="2">
        <v>0</v>
      </c>
      <c r="U126" s="2">
        <v>0</v>
      </c>
      <c r="V126" s="2">
        <v>0</v>
      </c>
      <c r="W126">
        <v>0</v>
      </c>
      <c r="X126" s="2">
        <v>4.4575375650752105E-2</v>
      </c>
      <c r="Y126" s="2">
        <v>5.3144157545715651E-2</v>
      </c>
    </row>
    <row r="127" spans="2:25">
      <c r="B127" s="9" t="s">
        <v>270</v>
      </c>
      <c r="C127" t="s">
        <v>271</v>
      </c>
      <c r="D127" t="s">
        <v>837</v>
      </c>
      <c r="E127" s="5">
        <v>29.95</v>
      </c>
      <c r="F127" s="2">
        <v>-4.0064099999999998E-2</v>
      </c>
      <c r="G127" s="5">
        <v>32.5</v>
      </c>
      <c r="H127" s="5">
        <v>24.96</v>
      </c>
      <c r="I127" s="29">
        <v>22111523438</v>
      </c>
      <c r="J127" s="26">
        <v>40241</v>
      </c>
      <c r="K127" s="5">
        <v>0.8</v>
      </c>
      <c r="L127" s="5">
        <v>10.19</v>
      </c>
      <c r="M127" s="5">
        <f>IFERROR(IF(E127/K127&gt;0,E127/K127,"NA"),"NA")</f>
        <v>37.4375</v>
      </c>
      <c r="N127" s="3">
        <v>2169392000</v>
      </c>
      <c r="O127" s="2">
        <v>0.34460000000000002</v>
      </c>
      <c r="P127" s="28">
        <v>2.331850807053748</v>
      </c>
      <c r="Q127">
        <v>8.0299999999999996E-2</v>
      </c>
      <c r="R127" s="2">
        <v>-2.0072000000000001</v>
      </c>
      <c r="S127" s="28">
        <v>-11.018052434542778</v>
      </c>
      <c r="T127" s="2">
        <v>1.8363939899833055E-2</v>
      </c>
      <c r="U127" s="2">
        <v>0.18717456319558659</v>
      </c>
      <c r="V127" s="2">
        <v>0.65</v>
      </c>
      <c r="W127">
        <v>1</v>
      </c>
      <c r="X127" s="2">
        <v>0.16795706619405631</v>
      </c>
      <c r="Y127" s="2">
        <v>0.12916811035335013</v>
      </c>
    </row>
    <row r="128" spans="2:25">
      <c r="B128" s="9" t="s">
        <v>272</v>
      </c>
      <c r="C128" t="s">
        <v>273</v>
      </c>
      <c r="D128" t="s">
        <v>837</v>
      </c>
      <c r="E128" s="5">
        <v>48.2</v>
      </c>
      <c r="F128" s="2">
        <v>-7.30769E-2</v>
      </c>
      <c r="G128" s="5">
        <v>59</v>
      </c>
      <c r="H128" s="5">
        <v>43.7</v>
      </c>
      <c r="I128" s="29">
        <v>9061600000</v>
      </c>
      <c r="J128" s="26">
        <v>42359</v>
      </c>
      <c r="K128" s="5">
        <v>3.91</v>
      </c>
      <c r="L128" s="5">
        <v>27.7</v>
      </c>
      <c r="M128" s="5">
        <f>IFERROR(IF(E128/K128&gt;0,E128/K128,"NA"),"NA")</f>
        <v>12.327365728900256</v>
      </c>
      <c r="N128" s="3">
        <v>327034000</v>
      </c>
      <c r="O128" s="2">
        <v>0.5464</v>
      </c>
      <c r="P128" s="28">
        <v>3.3763512335292218</v>
      </c>
      <c r="Q128">
        <v>9.1499999999999998E-2</v>
      </c>
      <c r="R128" s="2">
        <v>0.59840000000000004</v>
      </c>
      <c r="S128" s="28">
        <v>28.430600482544623</v>
      </c>
      <c r="T128" s="2">
        <v>4.1493775933609957E-2</v>
      </c>
      <c r="U128" s="2">
        <v>1.8254982662353149E-3</v>
      </c>
      <c r="V128" s="2">
        <v>0</v>
      </c>
      <c r="W128">
        <v>2</v>
      </c>
      <c r="X128" s="2">
        <v>0.13381145838916755</v>
      </c>
      <c r="Y128" s="2">
        <v>8.1638119500919079E-2</v>
      </c>
    </row>
    <row r="129" spans="2:25">
      <c r="B129" s="9" t="s">
        <v>274</v>
      </c>
      <c r="C129" t="s">
        <v>275</v>
      </c>
      <c r="D129" t="s">
        <v>837</v>
      </c>
      <c r="E129" s="5">
        <v>16.54</v>
      </c>
      <c r="F129" s="2">
        <v>-4.39306E-2</v>
      </c>
      <c r="G129" s="5">
        <v>23.88</v>
      </c>
      <c r="H129" s="5">
        <v>14.9</v>
      </c>
      <c r="I129" s="29">
        <v>2067500000</v>
      </c>
      <c r="J129" s="26">
        <v>40240</v>
      </c>
      <c r="K129" s="5" t="s">
        <v>837</v>
      </c>
      <c r="L129" s="5">
        <v>-206.75</v>
      </c>
      <c r="M129" s="5" t="str">
        <f>IFERROR(IF(E129/K129&gt;0,E129/K129,"NA"),"NA")</f>
        <v>NA</v>
      </c>
      <c r="N129" s="3">
        <v>8020000</v>
      </c>
      <c r="O129" s="2">
        <v>0.72940000000000005</v>
      </c>
      <c r="P129" s="28">
        <v>1.4464444750718324</v>
      </c>
      <c r="Q129">
        <v>-7.0099999999999996E-2</v>
      </c>
      <c r="R129" s="2">
        <v>3.0573999999999999</v>
      </c>
      <c r="S129" s="28">
        <v>8.7354602647467665</v>
      </c>
      <c r="T129" s="2">
        <v>0</v>
      </c>
      <c r="U129" s="2">
        <v>0</v>
      </c>
      <c r="V129" s="2">
        <v>0</v>
      </c>
      <c r="W129">
        <v>1</v>
      </c>
      <c r="X129" s="2">
        <v>8.8936573086428987E-3</v>
      </c>
      <c r="Y129" s="2">
        <v>2.1296825006105306E-2</v>
      </c>
    </row>
    <row r="130" spans="2:25">
      <c r="B130" s="9" t="s">
        <v>276</v>
      </c>
      <c r="C130" t="s">
        <v>277</v>
      </c>
      <c r="D130" t="s">
        <v>837</v>
      </c>
      <c r="E130" s="5">
        <v>62.9</v>
      </c>
      <c r="F130" s="2">
        <v>-5.1282099999999997E-2</v>
      </c>
      <c r="G130" s="5">
        <v>91.4</v>
      </c>
      <c r="H130" s="5">
        <v>48.4</v>
      </c>
      <c r="I130" s="29">
        <v>4403000000</v>
      </c>
      <c r="J130" s="26">
        <v>40241</v>
      </c>
      <c r="K130" s="5">
        <v>0</v>
      </c>
      <c r="L130" s="5">
        <v>99.84</v>
      </c>
      <c r="M130" s="5" t="str">
        <f>IFERROR(IF(E130/K130&gt;0,E130/K130,"NA"),"NA")</f>
        <v>NA</v>
      </c>
      <c r="N130" s="3">
        <v>44212614</v>
      </c>
      <c r="O130" s="2">
        <v>-0.58089999999999997</v>
      </c>
      <c r="P130" s="28">
        <v>0.43223569224268971</v>
      </c>
      <c r="Q130">
        <v>0.1178</v>
      </c>
      <c r="R130" s="2">
        <v>-0.1409</v>
      </c>
      <c r="S130" s="28">
        <v>15.513182179458344</v>
      </c>
      <c r="T130" s="2">
        <v>1.4194912559618442E-2</v>
      </c>
      <c r="U130" s="2">
        <v>1.41435916908238</v>
      </c>
      <c r="V130" s="2">
        <v>-1</v>
      </c>
      <c r="W130">
        <v>4</v>
      </c>
      <c r="X130" s="2">
        <v>4.9905708197702021E-2</v>
      </c>
      <c r="Y130" s="2">
        <v>-4.6870272080556409E-4</v>
      </c>
    </row>
    <row r="131" spans="2:25">
      <c r="B131" s="9" t="s">
        <v>278</v>
      </c>
      <c r="C131" t="s">
        <v>279</v>
      </c>
      <c r="D131" t="s">
        <v>837</v>
      </c>
      <c r="E131" s="5">
        <v>6.24</v>
      </c>
      <c r="F131" s="2">
        <v>6.4516128999999997E-3</v>
      </c>
      <c r="G131" s="5">
        <v>7.18</v>
      </c>
      <c r="H131" s="5">
        <v>5.4</v>
      </c>
      <c r="I131" s="29">
        <v>631800000</v>
      </c>
      <c r="J131" s="26">
        <v>43803</v>
      </c>
      <c r="K131" s="5" t="s">
        <v>837</v>
      </c>
      <c r="L131" s="5">
        <v>29.71</v>
      </c>
      <c r="M131" s="5" t="str">
        <f>IFERROR(IF(E131/K131&gt;0,E131/K131,"NA"),"NA")</f>
        <v>NA</v>
      </c>
      <c r="N131" s="3">
        <v>23305570</v>
      </c>
      <c r="O131" s="2">
        <v>7.6399999999999996E-2</v>
      </c>
      <c r="P131" s="28">
        <v>2.3989369770323083</v>
      </c>
      <c r="Q131">
        <v>2.4400000000000002E-2</v>
      </c>
      <c r="R131" s="2">
        <v>-0.30349999999999999</v>
      </c>
      <c r="S131" s="28">
        <v>35.702211011142786</v>
      </c>
      <c r="T131" s="2">
        <v>3.0608974358974361E-2</v>
      </c>
      <c r="U131" s="2">
        <v>0.78200189911682061</v>
      </c>
      <c r="V131" s="2">
        <v>0</v>
      </c>
      <c r="W131">
        <v>4</v>
      </c>
      <c r="X131" s="2">
        <v>0.11774874612525536</v>
      </c>
      <c r="Y131" s="2">
        <v>0.10069652260481209</v>
      </c>
    </row>
    <row r="132" spans="2:25">
      <c r="B132" s="9" t="s">
        <v>280</v>
      </c>
      <c r="C132" t="s">
        <v>281</v>
      </c>
      <c r="D132" t="s">
        <v>837</v>
      </c>
      <c r="E132" s="5">
        <v>17.48</v>
      </c>
      <c r="F132" s="2">
        <v>1.04046E-2</v>
      </c>
      <c r="G132" s="5">
        <v>31</v>
      </c>
      <c r="H132" s="5">
        <v>14.08</v>
      </c>
      <c r="I132" s="29">
        <v>550620000</v>
      </c>
      <c r="J132" s="26">
        <v>40240</v>
      </c>
      <c r="K132" s="5" t="s">
        <v>837</v>
      </c>
      <c r="L132" s="5">
        <v>-249.71</v>
      </c>
      <c r="M132" s="5" t="str">
        <f>IFERROR(IF(E132/K132&gt;0,E132/K132,"NA"),"NA")</f>
        <v>NA</v>
      </c>
      <c r="N132" s="3">
        <v>7169314</v>
      </c>
      <c r="O132" s="2">
        <v>1.3888</v>
      </c>
      <c r="P132" s="28">
        <v>12.020551383578301</v>
      </c>
      <c r="Q132">
        <v>0.68730000000000002</v>
      </c>
      <c r="R132" s="2">
        <v>0.40739999999999998</v>
      </c>
      <c r="S132" s="28">
        <v>-23.406332564528839</v>
      </c>
      <c r="T132" s="2">
        <v>0</v>
      </c>
      <c r="U132" s="2">
        <v>1.9517906455206176E-3</v>
      </c>
      <c r="V132" s="2">
        <v>0</v>
      </c>
      <c r="W132" t="s">
        <v>837</v>
      </c>
      <c r="X132" s="2">
        <v>2.4884822058406343E-2</v>
      </c>
      <c r="Y132" s="2">
        <v>8.0969408305030952E-2</v>
      </c>
    </row>
    <row r="133" spans="2:25">
      <c r="B133" s="9" t="s">
        <v>282</v>
      </c>
      <c r="C133" t="s">
        <v>283</v>
      </c>
      <c r="D133" t="s">
        <v>837</v>
      </c>
      <c r="E133" s="5">
        <v>16.46</v>
      </c>
      <c r="F133" s="2">
        <v>2.4906600000000001E-2</v>
      </c>
      <c r="G133" s="5">
        <v>18.079999999999998</v>
      </c>
      <c r="H133" s="5">
        <v>14.7</v>
      </c>
      <c r="I133" s="29">
        <v>658400000</v>
      </c>
      <c r="J133" s="26">
        <v>40241</v>
      </c>
      <c r="K133" s="5" t="s">
        <v>837</v>
      </c>
      <c r="L133" s="5">
        <v>-18.920000000000002</v>
      </c>
      <c r="M133" s="5" t="str">
        <f>IFERROR(IF(E133/K133&gt;0,E133/K133,"NA"),"NA")</f>
        <v>NA</v>
      </c>
      <c r="N133" s="3">
        <v>-28997742</v>
      </c>
      <c r="O133" s="2">
        <v>0.22600000000000001</v>
      </c>
      <c r="P133" s="28">
        <v>9.5835288599805821</v>
      </c>
      <c r="Q133">
        <v>-0.16789999999999999</v>
      </c>
      <c r="R133" s="2">
        <v>-2.2749999999999999</v>
      </c>
      <c r="S133" s="28">
        <v>-8.079438650812282</v>
      </c>
      <c r="T133" s="2">
        <v>0</v>
      </c>
      <c r="U133" s="2">
        <v>0</v>
      </c>
      <c r="V133" s="2">
        <v>0</v>
      </c>
      <c r="W133">
        <v>1</v>
      </c>
      <c r="X133" s="2">
        <v>-0.13415771572735449</v>
      </c>
      <c r="Y133" s="2">
        <v>-0.14139303489203872</v>
      </c>
    </row>
    <row r="134" spans="2:25">
      <c r="B134" s="9" t="s">
        <v>284</v>
      </c>
      <c r="C134" t="s">
        <v>285</v>
      </c>
      <c r="D134" t="s">
        <v>837</v>
      </c>
      <c r="E134" s="5">
        <v>118.4</v>
      </c>
      <c r="F134" s="2">
        <v>-7.64431E-2</v>
      </c>
      <c r="G134" s="5">
        <v>219.09091000000001</v>
      </c>
      <c r="H134" s="5">
        <v>111.2</v>
      </c>
      <c r="I134" s="29">
        <v>6512000000</v>
      </c>
      <c r="J134" s="26">
        <v>44550</v>
      </c>
      <c r="K134" s="5">
        <v>8.4545499999999993</v>
      </c>
      <c r="L134" s="5">
        <v>23.92</v>
      </c>
      <c r="M134" s="5">
        <f>IFERROR(IF(E134/K134&gt;0,E134/K134,"NA"),"NA")</f>
        <v>14.00429354607874</v>
      </c>
      <c r="N134" s="3">
        <v>271898449</v>
      </c>
      <c r="O134" s="2">
        <v>0.1585</v>
      </c>
      <c r="P134" s="28">
        <v>4.2417896632214616</v>
      </c>
      <c r="Q134">
        <v>0.13650000000000001</v>
      </c>
      <c r="R134" s="2">
        <v>-0.48209999999999997</v>
      </c>
      <c r="S134" s="28">
        <v>-33.193356967390883</v>
      </c>
      <c r="T134" s="2">
        <v>0</v>
      </c>
      <c r="U134" s="2">
        <v>0.1324023735052641</v>
      </c>
      <c r="V134" s="2">
        <v>-0.70230000000000004</v>
      </c>
      <c r="W134">
        <v>0</v>
      </c>
      <c r="X134" s="2">
        <v>0.22318367513474405</v>
      </c>
      <c r="Y134" s="2">
        <v>0.10867873635171216</v>
      </c>
    </row>
    <row r="135" spans="2:25">
      <c r="B135" s="9" t="s">
        <v>286</v>
      </c>
      <c r="C135" t="s">
        <v>287</v>
      </c>
      <c r="D135" t="s">
        <v>837</v>
      </c>
      <c r="E135" s="5">
        <v>40.35</v>
      </c>
      <c r="F135" s="2">
        <v>-0.1505263</v>
      </c>
      <c r="G135" s="5">
        <v>60.5</v>
      </c>
      <c r="H135" s="5">
        <v>36.450000000000003</v>
      </c>
      <c r="I135" s="29">
        <v>13416375000</v>
      </c>
      <c r="J135" s="26">
        <v>45299</v>
      </c>
      <c r="K135" s="5">
        <v>1.4263600000000001</v>
      </c>
      <c r="L135" s="5">
        <v>33.630000000000003</v>
      </c>
      <c r="M135" s="5">
        <f>IFERROR(IF(E135/K135&gt;0,E135/K135,"NA"),"NA")</f>
        <v>28.288791048543143</v>
      </c>
      <c r="N135" s="3">
        <v>396715000</v>
      </c>
      <c r="O135" s="2">
        <v>13.936199999999999</v>
      </c>
      <c r="P135" s="28">
        <v>3.1993927142401666</v>
      </c>
      <c r="Q135">
        <v>0.6472</v>
      </c>
      <c r="R135" s="2">
        <v>1.3050999999999999</v>
      </c>
      <c r="S135" s="28">
        <v>24.856830805601152</v>
      </c>
      <c r="T135" s="2">
        <v>0</v>
      </c>
      <c r="U135" s="2">
        <v>0</v>
      </c>
      <c r="V135" s="2">
        <v>0</v>
      </c>
      <c r="W135" t="s">
        <v>837</v>
      </c>
      <c r="X135" s="2">
        <v>9.8960116178325758E-2</v>
      </c>
      <c r="Y135" s="2">
        <v>2.5755886646263718E-2</v>
      </c>
    </row>
    <row r="136" spans="2:25">
      <c r="B136" s="9" t="s">
        <v>288</v>
      </c>
      <c r="C136" t="s">
        <v>289</v>
      </c>
      <c r="D136" t="s">
        <v>837</v>
      </c>
      <c r="E136" s="5">
        <v>11.78</v>
      </c>
      <c r="F136" s="2">
        <v>-6.0606100000000003E-2</v>
      </c>
      <c r="G136" s="5">
        <v>16.100000000000001</v>
      </c>
      <c r="H136" s="5">
        <v>10.4</v>
      </c>
      <c r="I136" s="29">
        <v>1488861065</v>
      </c>
      <c r="J136" s="26">
        <v>40240</v>
      </c>
      <c r="K136" s="5" t="s">
        <v>837</v>
      </c>
      <c r="L136" s="5">
        <v>-25.06</v>
      </c>
      <c r="M136" s="5" t="str">
        <f>IFERROR(IF(E136/K136&gt;0,E136/K136,"NA"),"NA")</f>
        <v>NA</v>
      </c>
      <c r="N136" s="3">
        <v>-3854909</v>
      </c>
      <c r="O136" s="2">
        <v>0.9708</v>
      </c>
      <c r="P136" s="28">
        <v>0.84883609270696492</v>
      </c>
      <c r="Q136">
        <v>8.4900000000000003E-2</v>
      </c>
      <c r="R136" s="2">
        <v>0.32829999999999998</v>
      </c>
      <c r="S136" s="28">
        <v>-165.58775067920669</v>
      </c>
      <c r="T136" s="2">
        <v>0</v>
      </c>
      <c r="U136" s="2">
        <v>-1.8439086370132213E-2</v>
      </c>
      <c r="V136" s="2">
        <v>-0.12429999999999999</v>
      </c>
      <c r="W136">
        <v>0</v>
      </c>
      <c r="X136" s="2">
        <v>-3.6930133609534969E-3</v>
      </c>
      <c r="Y136" s="2">
        <v>1.6658040276974071E-2</v>
      </c>
    </row>
    <row r="137" spans="2:25">
      <c r="B137" s="9" t="s">
        <v>290</v>
      </c>
      <c r="C137" t="s">
        <v>291</v>
      </c>
      <c r="D137" t="s">
        <v>837</v>
      </c>
      <c r="E137" s="5">
        <v>12.72</v>
      </c>
      <c r="F137" s="2">
        <v>-4.93274E-2</v>
      </c>
      <c r="G137" s="5">
        <v>16.32</v>
      </c>
      <c r="H137" s="5">
        <v>11.54</v>
      </c>
      <c r="I137" s="29">
        <v>1526400000</v>
      </c>
      <c r="J137" s="26">
        <v>44538</v>
      </c>
      <c r="K137" s="5">
        <v>0.94864999999999999</v>
      </c>
      <c r="L137" s="5">
        <v>11.67</v>
      </c>
      <c r="M137" s="5">
        <f>IFERROR(IF(E137/K137&gt;0,E137/K137,"NA"),"NA")</f>
        <v>13.408527908079904</v>
      </c>
      <c r="N137" s="3">
        <v>131237000</v>
      </c>
      <c r="O137" s="2">
        <v>0.4793</v>
      </c>
      <c r="P137" s="28">
        <v>4.2944681713060646</v>
      </c>
      <c r="Q137">
        <v>0.21379999999999999</v>
      </c>
      <c r="R137" s="2">
        <v>5.0658000000000003</v>
      </c>
      <c r="S137" s="28">
        <v>8.9864884754643661</v>
      </c>
      <c r="T137" s="2">
        <v>3.9308176100628929E-2</v>
      </c>
      <c r="U137" s="2">
        <v>0</v>
      </c>
      <c r="V137" s="2">
        <v>0</v>
      </c>
      <c r="W137">
        <v>0</v>
      </c>
      <c r="X137" s="2">
        <v>9.1361815749691863E-2</v>
      </c>
      <c r="Y137" s="2">
        <v>8.7494118020863446E-2</v>
      </c>
    </row>
    <row r="138" spans="2:25">
      <c r="B138" s="9" t="s">
        <v>292</v>
      </c>
      <c r="C138" t="s">
        <v>293</v>
      </c>
      <c r="D138" t="s">
        <v>837</v>
      </c>
      <c r="E138" s="5">
        <v>11.16</v>
      </c>
      <c r="F138" s="2">
        <v>-3.7930999999999999E-2</v>
      </c>
      <c r="G138" s="5">
        <v>12.18</v>
      </c>
      <c r="H138" s="5">
        <v>9.9</v>
      </c>
      <c r="I138" s="29">
        <v>797142841</v>
      </c>
      <c r="J138" s="26">
        <v>45098</v>
      </c>
      <c r="K138" s="5" t="s">
        <v>837</v>
      </c>
      <c r="L138" s="5">
        <v>69.75</v>
      </c>
      <c r="M138" s="5" t="str">
        <f>IFERROR(IF(E138/K138&gt;0,E138/K138,"NA"),"NA")</f>
        <v>NA</v>
      </c>
      <c r="N138" s="3">
        <v>16558232</v>
      </c>
      <c r="O138" s="2">
        <v>-0.3115</v>
      </c>
      <c r="P138" s="28">
        <v>4.0866844279981027</v>
      </c>
      <c r="Q138">
        <v>5.33E-2</v>
      </c>
      <c r="R138" s="2">
        <v>-0.1255</v>
      </c>
      <c r="S138" s="28">
        <v>-9.9664337773006952</v>
      </c>
      <c r="T138" s="2">
        <v>3.1362007168458779E-2</v>
      </c>
      <c r="U138" s="2">
        <v>1.4766440040216855</v>
      </c>
      <c r="V138" s="2">
        <v>0</v>
      </c>
      <c r="W138">
        <v>1</v>
      </c>
      <c r="X138" s="2">
        <v>1.9704441141731161E-2</v>
      </c>
      <c r="Y138" s="2">
        <v>4.2498803976780212E-4</v>
      </c>
    </row>
    <row r="139" spans="2:25">
      <c r="B139" s="9" t="s">
        <v>294</v>
      </c>
      <c r="C139" t="s">
        <v>295</v>
      </c>
      <c r="D139" t="s">
        <v>837</v>
      </c>
      <c r="E139" s="5">
        <v>167.8</v>
      </c>
      <c r="F139" s="2">
        <v>-9.4451003999999998E-3</v>
      </c>
      <c r="G139" s="5">
        <v>200</v>
      </c>
      <c r="H139" s="5">
        <v>145.19999999999999</v>
      </c>
      <c r="I139" s="29" t="s">
        <v>837</v>
      </c>
      <c r="J139" s="26">
        <v>45629</v>
      </c>
      <c r="K139" s="5" t="s">
        <v>837</v>
      </c>
      <c r="L139" s="5"/>
      <c r="M139" s="5" t="str">
        <f>IFERROR(IF(E139/K139&gt;0,E139/K139,"NA"),"NA")</f>
        <v>NA</v>
      </c>
      <c r="N139" s="3" t="s">
        <v>837</v>
      </c>
      <c r="O139" s="2" t="s">
        <v>837</v>
      </c>
      <c r="P139" s="28" t="s">
        <v>837</v>
      </c>
      <c r="Q139" t="s">
        <v>837</v>
      </c>
      <c r="R139" s="2" t="s">
        <v>837</v>
      </c>
      <c r="S139" s="28" t="s">
        <v>837</v>
      </c>
      <c r="T139" s="2" t="s">
        <v>837</v>
      </c>
      <c r="U139" s="2" t="s">
        <v>837</v>
      </c>
      <c r="V139" s="2" t="s">
        <v>837</v>
      </c>
      <c r="W139" t="s">
        <v>837</v>
      </c>
      <c r="X139" s="2" t="s">
        <v>837</v>
      </c>
      <c r="Y139" s="2" t="s">
        <v>837</v>
      </c>
    </row>
    <row r="140" spans="2:25">
      <c r="B140" s="9" t="s">
        <v>296</v>
      </c>
      <c r="C140" t="s">
        <v>297</v>
      </c>
      <c r="D140" t="s">
        <v>837</v>
      </c>
      <c r="E140" s="5">
        <v>42.65</v>
      </c>
      <c r="F140" s="2">
        <v>-0.10587000000000001</v>
      </c>
      <c r="G140" s="5">
        <v>51.5</v>
      </c>
      <c r="H140" s="5">
        <v>36.799999999999997</v>
      </c>
      <c r="I140" s="29">
        <v>11108533700</v>
      </c>
      <c r="J140" s="26">
        <v>40241</v>
      </c>
      <c r="K140" s="5">
        <v>0.68366000000000005</v>
      </c>
      <c r="L140" s="5">
        <v>33.32</v>
      </c>
      <c r="M140" s="5">
        <f>IFERROR(IF(E140/K140&gt;0,E140/K140,"NA"),"NA")</f>
        <v>62.384811163443814</v>
      </c>
      <c r="N140" s="3">
        <v>348405866</v>
      </c>
      <c r="O140" s="2">
        <v>2.0299999999999998</v>
      </c>
      <c r="P140" s="28">
        <v>8.3876270875586947</v>
      </c>
      <c r="Q140">
        <v>1.452</v>
      </c>
      <c r="R140" s="2">
        <v>1.2365999999999999</v>
      </c>
      <c r="S140" s="28">
        <v>45.733902743294252</v>
      </c>
      <c r="T140" s="2">
        <v>1.5240328253223917E-2</v>
      </c>
      <c r="U140" s="2">
        <v>0.48738539034816369</v>
      </c>
      <c r="V140" s="2">
        <v>-1</v>
      </c>
      <c r="W140">
        <v>0</v>
      </c>
      <c r="X140" s="2">
        <v>5.1740443943970246E-2</v>
      </c>
      <c r="Y140" s="2">
        <v>3.2020196671175502E-4</v>
      </c>
    </row>
    <row r="141" spans="2:25">
      <c r="B141" s="9" t="s">
        <v>298</v>
      </c>
      <c r="C141" t="s">
        <v>299</v>
      </c>
      <c r="D141" t="s">
        <v>837</v>
      </c>
      <c r="E141" s="5">
        <v>107.8</v>
      </c>
      <c r="F141" s="2">
        <v>-0.02</v>
      </c>
      <c r="G141" s="5">
        <v>114.6</v>
      </c>
      <c r="H141" s="5">
        <v>74.002499999999998</v>
      </c>
      <c r="I141" s="29">
        <v>21560000000</v>
      </c>
      <c r="J141" s="26">
        <v>40240</v>
      </c>
      <c r="K141" s="5" t="s">
        <v>837</v>
      </c>
      <c r="L141" s="5">
        <v>52.59</v>
      </c>
      <c r="M141" s="5" t="str">
        <f>IFERROR(IF(E141/K141&gt;0,E141/K141,"NA"),"NA")</f>
        <v>NA</v>
      </c>
      <c r="N141" s="3">
        <v>410651329</v>
      </c>
      <c r="O141" s="2">
        <v>0.2298</v>
      </c>
      <c r="P141" s="28">
        <v>25.800902774306092</v>
      </c>
      <c r="Q141">
        <v>0.14380000000000001</v>
      </c>
      <c r="R141" s="2">
        <v>-0.1331</v>
      </c>
      <c r="S141" s="28">
        <v>72.948969184711018</v>
      </c>
      <c r="T141" s="2">
        <v>1.1471243042671614E-2</v>
      </c>
      <c r="U141" s="2">
        <v>0.59566799551256289</v>
      </c>
      <c r="V141" s="2">
        <v>0.2462</v>
      </c>
      <c r="W141">
        <v>1</v>
      </c>
      <c r="X141" s="2">
        <v>9.456635741255244E-2</v>
      </c>
      <c r="Y141" s="2">
        <v>0.118156792395711</v>
      </c>
    </row>
    <row r="142" spans="2:25">
      <c r="B142" s="9" t="s">
        <v>300</v>
      </c>
      <c r="C142" t="s">
        <v>301</v>
      </c>
      <c r="D142" t="s">
        <v>837</v>
      </c>
      <c r="E142" s="5">
        <v>2.34</v>
      </c>
      <c r="F142" s="2">
        <v>-8.59375E-2</v>
      </c>
      <c r="G142" s="5">
        <v>4.0999999999999996</v>
      </c>
      <c r="H142" s="5">
        <v>2.15</v>
      </c>
      <c r="I142" s="29">
        <v>1404000000</v>
      </c>
      <c r="J142" s="26">
        <v>40241</v>
      </c>
      <c r="K142" s="5" t="s">
        <v>837</v>
      </c>
      <c r="L142" s="5">
        <v>-234</v>
      </c>
      <c r="M142" s="5" t="str">
        <f>IFERROR(IF(E142/K142&gt;0,E142/K142,"NA"),"NA")</f>
        <v>NA</v>
      </c>
      <c r="N142" s="3">
        <v>-7746468</v>
      </c>
      <c r="O142" s="2">
        <v>0.56520000000000004</v>
      </c>
      <c r="P142" s="28">
        <v>2.8444086929554291</v>
      </c>
      <c r="Q142">
        <v>0.1242</v>
      </c>
      <c r="R142" s="2">
        <v>-0.57779999999999998</v>
      </c>
      <c r="S142" s="28">
        <v>23.181213007163539</v>
      </c>
      <c r="T142" s="2">
        <v>0</v>
      </c>
      <c r="U142" s="2">
        <v>0</v>
      </c>
      <c r="V142" s="2">
        <v>0</v>
      </c>
      <c r="W142">
        <v>0</v>
      </c>
      <c r="X142" s="2">
        <v>-1.695973896453289E-2</v>
      </c>
      <c r="Y142" s="2">
        <v>2.5891788480350529E-2</v>
      </c>
    </row>
    <row r="143" spans="2:25">
      <c r="B143" s="9" t="s">
        <v>302</v>
      </c>
      <c r="C143" t="s">
        <v>303</v>
      </c>
      <c r="D143" t="s">
        <v>837</v>
      </c>
      <c r="E143" s="5">
        <v>3.31</v>
      </c>
      <c r="F143" s="2">
        <v>-8.0555600000000005E-2</v>
      </c>
      <c r="G143" s="5">
        <v>6.26065</v>
      </c>
      <c r="H143" s="5">
        <v>1.4971099999999999</v>
      </c>
      <c r="I143" s="29">
        <v>722556450</v>
      </c>
      <c r="J143" s="26">
        <v>40240</v>
      </c>
      <c r="K143" s="5" t="s">
        <v>837</v>
      </c>
      <c r="L143" s="5">
        <v>82.75</v>
      </c>
      <c r="M143" s="5" t="str">
        <f>IFERROR(IF(E143/K143&gt;0,E143/K143,"NA"),"NA")</f>
        <v>NA</v>
      </c>
      <c r="N143" s="3">
        <v>8630778</v>
      </c>
      <c r="O143" s="2">
        <v>1.3956999999999999</v>
      </c>
      <c r="P143" s="28">
        <v>39.923514731979708</v>
      </c>
      <c r="Q143">
        <v>0.1268</v>
      </c>
      <c r="R143" s="2">
        <v>-0.15559999999999999</v>
      </c>
      <c r="S143" s="28">
        <v>90.754998733925376</v>
      </c>
      <c r="T143" s="2">
        <v>0</v>
      </c>
      <c r="U143" s="2">
        <v>0</v>
      </c>
      <c r="V143" s="2">
        <v>0</v>
      </c>
      <c r="W143" t="s">
        <v>837</v>
      </c>
      <c r="X143" s="2">
        <v>3.962318615678001E-2</v>
      </c>
      <c r="Y143" s="2">
        <v>4.3982321094624618E-2</v>
      </c>
    </row>
    <row r="144" spans="2:25">
      <c r="B144" s="9" t="s">
        <v>304</v>
      </c>
      <c r="C144" t="s">
        <v>305</v>
      </c>
      <c r="D144" t="s">
        <v>837</v>
      </c>
      <c r="E144" s="5">
        <v>2.4900000000000002</v>
      </c>
      <c r="F144" s="2">
        <v>8.7336200000000003E-2</v>
      </c>
      <c r="G144" s="5">
        <v>3.05</v>
      </c>
      <c r="H144" s="5">
        <v>1.98</v>
      </c>
      <c r="I144" s="29">
        <v>484056000</v>
      </c>
      <c r="J144" s="26">
        <v>40241</v>
      </c>
      <c r="K144" s="5" t="s">
        <v>837</v>
      </c>
      <c r="L144" s="5">
        <v>-31.13</v>
      </c>
      <c r="M144" s="5" t="str">
        <f>IFERROR(IF(E144/K144&gt;0,E144/K144,"NA"),"NA")</f>
        <v>NA</v>
      </c>
      <c r="N144" s="3">
        <v>-17016767</v>
      </c>
      <c r="O144" s="2">
        <v>0.35780000000000001</v>
      </c>
      <c r="P144" s="28">
        <v>20.534977796790702</v>
      </c>
      <c r="Q144">
        <v>48.6511</v>
      </c>
      <c r="R144" s="2">
        <v>0.2636</v>
      </c>
      <c r="S144" s="28">
        <v>-29.304926986806137</v>
      </c>
      <c r="T144" s="2">
        <v>0</v>
      </c>
      <c r="U144" s="2">
        <v>0</v>
      </c>
      <c r="V144" s="2">
        <v>0</v>
      </c>
      <c r="W144">
        <v>0</v>
      </c>
      <c r="X144" s="2">
        <v>-0.12224316389323256</v>
      </c>
      <c r="Y144" s="2">
        <v>-0.21686973059860665</v>
      </c>
    </row>
    <row r="145" spans="2:25">
      <c r="B145" s="9" t="s">
        <v>306</v>
      </c>
      <c r="C145" t="s">
        <v>307</v>
      </c>
      <c r="D145" t="s">
        <v>837</v>
      </c>
      <c r="E145" s="5">
        <v>34.049999999999997</v>
      </c>
      <c r="F145" s="2">
        <v>8.8888889000000009E-3</v>
      </c>
      <c r="G145" s="5">
        <v>42.95</v>
      </c>
      <c r="H145" s="5">
        <v>28.25</v>
      </c>
      <c r="I145" s="29">
        <v>408600000</v>
      </c>
      <c r="J145" s="26">
        <v>44033</v>
      </c>
      <c r="K145" s="5" t="s">
        <v>837</v>
      </c>
      <c r="L145" s="5">
        <v>-22.7</v>
      </c>
      <c r="M145" s="5" t="str">
        <f>IFERROR(IF(E145/K145&gt;0,E145/K145,"NA"),"NA")</f>
        <v>NA</v>
      </c>
      <c r="N145" s="3">
        <v>-8823292</v>
      </c>
      <c r="O145" s="2">
        <v>-3.4011999999999998</v>
      </c>
      <c r="P145" s="28">
        <v>2.9376289396050304</v>
      </c>
      <c r="Q145">
        <v>2.76E-2</v>
      </c>
      <c r="R145" s="2">
        <v>-2.0985</v>
      </c>
      <c r="S145" s="28">
        <v>-29.541721572383072</v>
      </c>
      <c r="T145" s="2">
        <v>0</v>
      </c>
      <c r="U145" s="2">
        <v>0</v>
      </c>
      <c r="V145" s="2">
        <v>-1</v>
      </c>
      <c r="W145">
        <v>1</v>
      </c>
      <c r="X145" s="2">
        <v>-5.5579869937802166E-2</v>
      </c>
      <c r="Y145" s="2">
        <v>-2.3083126238421545E-2</v>
      </c>
    </row>
    <row r="146" spans="2:25">
      <c r="B146" s="9" t="s">
        <v>308</v>
      </c>
      <c r="C146" t="s">
        <v>309</v>
      </c>
      <c r="D146" t="s">
        <v>837</v>
      </c>
      <c r="E146" s="5">
        <v>123.6</v>
      </c>
      <c r="F146" s="2">
        <v>-3.4375000000000003E-2</v>
      </c>
      <c r="G146" s="5">
        <v>165</v>
      </c>
      <c r="H146" s="5">
        <v>83.8</v>
      </c>
      <c r="I146" s="29">
        <v>18540000000</v>
      </c>
      <c r="J146" s="26">
        <v>44917</v>
      </c>
      <c r="K146" s="5">
        <v>7.69</v>
      </c>
      <c r="L146" s="5">
        <v>22.68</v>
      </c>
      <c r="M146" s="5">
        <f>IFERROR(IF(E146/K146&gt;0,E146/K146,"NA"),"NA")</f>
        <v>16.072821846553964</v>
      </c>
      <c r="N146" s="3">
        <v>816689852</v>
      </c>
      <c r="O146" s="2">
        <v>0.57430000000000003</v>
      </c>
      <c r="P146" s="28">
        <v>2.0583166160471489</v>
      </c>
      <c r="Q146">
        <v>0.151</v>
      </c>
      <c r="R146" s="2">
        <v>-0.43009999999999998</v>
      </c>
      <c r="S146" s="28">
        <v>27.396159950006236</v>
      </c>
      <c r="T146" s="2">
        <v>2.8317152103559871E-2</v>
      </c>
      <c r="U146" s="2">
        <v>0.55007936844059135</v>
      </c>
      <c r="V146" s="2">
        <v>0.19969999999999999</v>
      </c>
      <c r="W146">
        <v>2</v>
      </c>
      <c r="X146" s="2">
        <v>0.32310415400684089</v>
      </c>
      <c r="Y146" s="2">
        <v>0.23932106190869781</v>
      </c>
    </row>
    <row r="147" spans="2:25">
      <c r="B147" s="9" t="s">
        <v>310</v>
      </c>
      <c r="C147" t="s">
        <v>311</v>
      </c>
      <c r="D147" t="s">
        <v>837</v>
      </c>
      <c r="E147" s="5">
        <v>47.2</v>
      </c>
      <c r="F147" s="2">
        <v>-6.3157894999999993E-3</v>
      </c>
      <c r="G147" s="5">
        <v>73.5</v>
      </c>
      <c r="H147" s="5">
        <v>39.950000000000003</v>
      </c>
      <c r="I147" s="29">
        <v>1888000000</v>
      </c>
      <c r="J147" s="26">
        <v>45456</v>
      </c>
      <c r="K147" s="5" t="s">
        <v>837</v>
      </c>
      <c r="L147" s="5"/>
      <c r="M147" s="5" t="str">
        <f>IFERROR(IF(E147/K147&gt;0,E147/K147,"NA"),"NA")</f>
        <v>NA</v>
      </c>
      <c r="N147" s="3">
        <v>81532180</v>
      </c>
      <c r="O147" s="2">
        <v>3.15E-2</v>
      </c>
      <c r="P147" s="28">
        <v>2.6677235788080962</v>
      </c>
      <c r="Q147">
        <v>4.2299999999999997E-2</v>
      </c>
      <c r="R147" s="2">
        <v>0.13009999999999999</v>
      </c>
      <c r="S147" s="28">
        <v>28.74171540604965</v>
      </c>
      <c r="T147" s="2">
        <v>3.1779661016949151E-2</v>
      </c>
      <c r="U147" s="2">
        <v>0.73590574911648388</v>
      </c>
      <c r="V147" s="2">
        <v>0.3674</v>
      </c>
      <c r="W147">
        <v>1</v>
      </c>
      <c r="X147" s="2">
        <v>0.15843288474679923</v>
      </c>
      <c r="Y147" s="2">
        <v>0.14682618809239198</v>
      </c>
    </row>
    <row r="148" spans="2:25">
      <c r="B148" s="9" t="s">
        <v>312</v>
      </c>
      <c r="C148" t="s">
        <v>313</v>
      </c>
      <c r="D148" t="s">
        <v>837</v>
      </c>
      <c r="E148" s="5">
        <v>80.5</v>
      </c>
      <c r="F148" s="2">
        <v>-3.3613400000000002E-2</v>
      </c>
      <c r="G148" s="5">
        <v>102.7</v>
      </c>
      <c r="H148" s="5">
        <v>62.6</v>
      </c>
      <c r="I148" s="29" t="s">
        <v>837</v>
      </c>
      <c r="J148" s="26">
        <v>44613</v>
      </c>
      <c r="K148" s="5" t="s">
        <v>837</v>
      </c>
      <c r="L148" s="5">
        <v>20.38</v>
      </c>
      <c r="M148" s="5" t="str">
        <f>IFERROR(IF(E148/K148&gt;0,E148/K148,"NA"),"NA")</f>
        <v>NA</v>
      </c>
      <c r="N148" s="3" t="s">
        <v>837</v>
      </c>
      <c r="O148" s="2" t="s">
        <v>837</v>
      </c>
      <c r="P148" s="28" t="s">
        <v>837</v>
      </c>
      <c r="Q148" t="s">
        <v>837</v>
      </c>
      <c r="R148" s="2" t="s">
        <v>837</v>
      </c>
      <c r="S148" s="28" t="s">
        <v>837</v>
      </c>
      <c r="T148" s="2" t="s">
        <v>837</v>
      </c>
      <c r="U148" s="2" t="s">
        <v>837</v>
      </c>
      <c r="V148" s="2" t="s">
        <v>837</v>
      </c>
      <c r="W148">
        <v>4</v>
      </c>
      <c r="X148" s="2" t="s">
        <v>837</v>
      </c>
      <c r="Y148" s="2" t="s">
        <v>837</v>
      </c>
    </row>
    <row r="149" spans="2:25">
      <c r="B149" s="9" t="s">
        <v>314</v>
      </c>
      <c r="C149" t="s">
        <v>315</v>
      </c>
      <c r="D149" t="s">
        <v>837</v>
      </c>
      <c r="E149" s="5">
        <v>34.200000000000003</v>
      </c>
      <c r="F149" s="2">
        <v>0</v>
      </c>
      <c r="G149" s="5">
        <v>38.4</v>
      </c>
      <c r="H149" s="5">
        <v>20.98</v>
      </c>
      <c r="I149" s="29">
        <v>6079999734</v>
      </c>
      <c r="J149" s="26">
        <v>40240</v>
      </c>
      <c r="K149" s="5">
        <v>1.84</v>
      </c>
      <c r="L149" s="5">
        <v>20.48</v>
      </c>
      <c r="M149" s="5">
        <f>IFERROR(IF(E149/K149&gt;0,E149/K149,"NA"),"NA")</f>
        <v>18.586956521739133</v>
      </c>
      <c r="N149" s="3">
        <v>296167906</v>
      </c>
      <c r="O149" s="2">
        <v>9.0800000000000006E-2</v>
      </c>
      <c r="P149" s="28">
        <v>18.910376335758048</v>
      </c>
      <c r="Q149">
        <v>-5.21E-2</v>
      </c>
      <c r="R149" s="2">
        <v>-0.74939999999999996</v>
      </c>
      <c r="S149" s="28">
        <v>26.602071470143411</v>
      </c>
      <c r="T149" s="2">
        <v>2.1929824561403508E-2</v>
      </c>
      <c r="U149" s="2">
        <v>0.44298143162075099</v>
      </c>
      <c r="V149" s="2">
        <v>0.48880000000000001</v>
      </c>
      <c r="W149">
        <v>2</v>
      </c>
      <c r="X149" s="2">
        <v>0.11961964899700309</v>
      </c>
      <c r="Y149" s="2">
        <v>3.4850851759581768E-2</v>
      </c>
    </row>
    <row r="150" spans="2:25">
      <c r="B150" s="9" t="s">
        <v>316</v>
      </c>
      <c r="C150" t="s">
        <v>317</v>
      </c>
      <c r="D150" t="s">
        <v>837</v>
      </c>
      <c r="E150" s="5">
        <v>45.3</v>
      </c>
      <c r="F150" s="2">
        <v>0.1185185</v>
      </c>
      <c r="G150" s="5">
        <v>59</v>
      </c>
      <c r="H150" s="5">
        <v>12.74</v>
      </c>
      <c r="I150" s="29">
        <v>294450000</v>
      </c>
      <c r="J150" s="26">
        <v>40241</v>
      </c>
      <c r="K150" s="5" t="s">
        <v>837</v>
      </c>
      <c r="L150" s="5">
        <v>-13.32</v>
      </c>
      <c r="M150" s="5" t="str">
        <f>IFERROR(IF(E150/K150&gt;0,E150/K150,"NA"),"NA")</f>
        <v>NA</v>
      </c>
      <c r="N150" s="3">
        <v>-15312234</v>
      </c>
      <c r="O150" s="2">
        <v>-0.38779999999999998</v>
      </c>
      <c r="P150" s="28">
        <v>4089.5833333333335</v>
      </c>
      <c r="Q150">
        <v>0</v>
      </c>
      <c r="R150" s="2">
        <v>-99.1858</v>
      </c>
      <c r="S150" s="28">
        <v>-3.7635736937638433</v>
      </c>
      <c r="T150" s="2">
        <v>0</v>
      </c>
      <c r="U150" s="2">
        <v>0</v>
      </c>
      <c r="V150" s="2">
        <v>0</v>
      </c>
      <c r="W150" t="s">
        <v>837</v>
      </c>
      <c r="X150" s="2">
        <v>-0.58881057246446478</v>
      </c>
      <c r="Y150" s="2">
        <v>-0.63628048661793191</v>
      </c>
    </row>
    <row r="151" spans="2:25">
      <c r="B151" s="9" t="s">
        <v>318</v>
      </c>
      <c r="C151" t="s">
        <v>319</v>
      </c>
      <c r="D151" t="s">
        <v>837</v>
      </c>
      <c r="E151" s="5">
        <v>6.25</v>
      </c>
      <c r="F151" s="2">
        <v>3.6484200000000001E-2</v>
      </c>
      <c r="G151" s="5">
        <v>9.51</v>
      </c>
      <c r="H151" s="5">
        <v>5.55</v>
      </c>
      <c r="I151" s="29">
        <v>7131250000</v>
      </c>
      <c r="J151" s="26">
        <v>44305</v>
      </c>
      <c r="K151" s="5">
        <v>0.4</v>
      </c>
      <c r="L151" s="5">
        <v>26.04</v>
      </c>
      <c r="M151" s="5">
        <f>IFERROR(IF(E151/K151&gt;0,E151/K151,"NA"),"NA")</f>
        <v>15.625</v>
      </c>
      <c r="N151" s="3">
        <v>268876108</v>
      </c>
      <c r="O151" s="2">
        <v>-1.5800000000000002E-2</v>
      </c>
      <c r="P151" s="28">
        <v>1.2560135060183346</v>
      </c>
      <c r="Q151">
        <v>1.3299999999999999E-2</v>
      </c>
      <c r="R151" s="2">
        <v>0.27579999999999999</v>
      </c>
      <c r="S151" s="28">
        <v>10.257184645614297</v>
      </c>
      <c r="T151" s="2">
        <v>3.2000000000000001E-2</v>
      </c>
      <c r="U151" s="2">
        <v>0.84894117851482731</v>
      </c>
      <c r="V151" s="2">
        <v>-6.9999999999999999E-4</v>
      </c>
      <c r="W151">
        <v>2</v>
      </c>
      <c r="X151" s="2">
        <v>0.18881646567907656</v>
      </c>
      <c r="Y151" s="2">
        <v>0.1085937122487252</v>
      </c>
    </row>
    <row r="152" spans="2:25">
      <c r="B152" s="9" t="s">
        <v>320</v>
      </c>
      <c r="C152" t="s">
        <v>321</v>
      </c>
      <c r="D152" t="s">
        <v>837</v>
      </c>
      <c r="E152" s="5">
        <v>83.2</v>
      </c>
      <c r="F152" s="2">
        <v>2.4096386000000002E-3</v>
      </c>
      <c r="G152" s="5">
        <v>128.19999999999999</v>
      </c>
      <c r="H152" s="5">
        <v>74.5</v>
      </c>
      <c r="I152" s="29">
        <v>4992000000</v>
      </c>
      <c r="J152" s="26">
        <v>44551</v>
      </c>
      <c r="K152" s="5">
        <v>5.74</v>
      </c>
      <c r="L152" s="5">
        <v>17.93</v>
      </c>
      <c r="M152" s="5">
        <f>IFERROR(IF(E152/K152&gt;0,E152/K152,"NA"),"NA")</f>
        <v>14.494773519163763</v>
      </c>
      <c r="N152" s="3">
        <v>278641809</v>
      </c>
      <c r="O152" s="2">
        <v>-1.26E-2</v>
      </c>
      <c r="P152" s="28">
        <v>1.4915099480167011</v>
      </c>
      <c r="Q152">
        <v>9.7999999999999997E-3</v>
      </c>
      <c r="R152" s="2">
        <v>-0.47399999999999998</v>
      </c>
      <c r="S152" s="28">
        <v>23.84981769795597</v>
      </c>
      <c r="T152" s="2">
        <v>3.90625E-2</v>
      </c>
      <c r="U152" s="2">
        <v>0.69982319128569825</v>
      </c>
      <c r="V152" s="2">
        <v>-0.23530000000000001</v>
      </c>
      <c r="W152">
        <v>4</v>
      </c>
      <c r="X152" s="2">
        <v>0.26839447273702721</v>
      </c>
      <c r="Y152" s="2">
        <v>0.2077484156680949</v>
      </c>
    </row>
    <row r="153" spans="2:25">
      <c r="B153" s="9" t="s">
        <v>322</v>
      </c>
      <c r="C153" t="s">
        <v>323</v>
      </c>
      <c r="D153" t="s">
        <v>837</v>
      </c>
      <c r="E153" s="5">
        <v>79.8</v>
      </c>
      <c r="F153" s="2">
        <v>2.04604E-2</v>
      </c>
      <c r="G153" s="5">
        <v>98.2</v>
      </c>
      <c r="H153" s="5">
        <v>65.8</v>
      </c>
      <c r="I153" s="29">
        <v>6783000000</v>
      </c>
      <c r="J153" s="26">
        <v>44636</v>
      </c>
      <c r="K153" s="5">
        <v>0</v>
      </c>
      <c r="L153" s="5">
        <v>18.34</v>
      </c>
      <c r="M153" s="5" t="str">
        <f>IFERROR(IF(E153/K153&gt;0,E153/K153,"NA"),"NA")</f>
        <v>NA</v>
      </c>
      <c r="N153" s="3">
        <v>370105462</v>
      </c>
      <c r="O153" s="2">
        <v>0.1242</v>
      </c>
      <c r="P153" s="28">
        <v>1.0514753170417543</v>
      </c>
      <c r="Q153">
        <v>0.1236</v>
      </c>
      <c r="R153" s="2">
        <v>-9.4700000000000006E-2</v>
      </c>
      <c r="S153" s="28">
        <v>14.921050616009293</v>
      </c>
      <c r="T153" s="2">
        <v>2.362155388471178E-2</v>
      </c>
      <c r="U153" s="2">
        <v>0.57522729832071484</v>
      </c>
      <c r="V153" s="2">
        <v>-1E-4</v>
      </c>
      <c r="W153">
        <v>4</v>
      </c>
      <c r="X153" s="2">
        <v>0.26687334602641682</v>
      </c>
      <c r="Y153" s="2">
        <v>0.1302641650925653</v>
      </c>
    </row>
    <row r="154" spans="2:25">
      <c r="B154" s="9" t="s">
        <v>324</v>
      </c>
      <c r="C154" t="s">
        <v>325</v>
      </c>
      <c r="D154" t="s">
        <v>837</v>
      </c>
      <c r="E154" s="5">
        <v>114</v>
      </c>
      <c r="F154" s="2">
        <v>-5.2356020999999994E-3</v>
      </c>
      <c r="G154" s="5">
        <v>139</v>
      </c>
      <c r="H154" s="5">
        <v>106</v>
      </c>
      <c r="I154" s="29">
        <v>14820000000</v>
      </c>
      <c r="J154" s="26">
        <v>44669</v>
      </c>
      <c r="K154" s="5">
        <v>0</v>
      </c>
      <c r="L154" s="5">
        <v>18.04</v>
      </c>
      <c r="M154" s="5" t="str">
        <f>IFERROR(IF(E154/K154&gt;0,E154/K154,"NA"),"NA")</f>
        <v>NA</v>
      </c>
      <c r="N154" s="3">
        <v>820723624</v>
      </c>
      <c r="O154" s="2">
        <v>-8.0500000000000002E-2</v>
      </c>
      <c r="P154" s="28">
        <v>1.5688422744780244</v>
      </c>
      <c r="Q154">
        <v>8.4099999999999994E-2</v>
      </c>
      <c r="R154" s="2">
        <v>0.1246</v>
      </c>
      <c r="S154" s="28">
        <v>13.266708614948952</v>
      </c>
      <c r="T154" s="2">
        <v>4.8245614035087717E-2</v>
      </c>
      <c r="U154" s="2">
        <v>0.8711824286417762</v>
      </c>
      <c r="V154" s="2">
        <v>0</v>
      </c>
      <c r="W154">
        <v>2</v>
      </c>
      <c r="X154" s="2">
        <v>0.33193911485682498</v>
      </c>
      <c r="Y154" s="2">
        <v>0.18868827902695495</v>
      </c>
    </row>
    <row r="155" spans="2:25">
      <c r="B155" s="9" t="s">
        <v>326</v>
      </c>
      <c r="C155" t="s">
        <v>327</v>
      </c>
      <c r="D155" t="s">
        <v>837</v>
      </c>
      <c r="E155" s="5">
        <v>123.4</v>
      </c>
      <c r="F155" s="2">
        <v>-2.3734199999999997E-2</v>
      </c>
      <c r="G155" s="5">
        <v>198.8</v>
      </c>
      <c r="H155" s="5">
        <v>103.4</v>
      </c>
      <c r="I155" s="29" t="s">
        <v>837</v>
      </c>
      <c r="J155" s="26">
        <v>45572</v>
      </c>
      <c r="K155" s="5" t="s">
        <v>837</v>
      </c>
      <c r="L155" s="5">
        <v>19.68</v>
      </c>
      <c r="M155" s="5" t="str">
        <f>IFERROR(IF(E155/K155&gt;0,E155/K155,"NA"),"NA")</f>
        <v>NA</v>
      </c>
      <c r="N155" s="3" t="s">
        <v>837</v>
      </c>
      <c r="O155" s="2" t="s">
        <v>837</v>
      </c>
      <c r="P155" s="28" t="s">
        <v>837</v>
      </c>
      <c r="Q155" t="s">
        <v>837</v>
      </c>
      <c r="R155" s="2" t="s">
        <v>837</v>
      </c>
      <c r="S155" s="28" t="s">
        <v>837</v>
      </c>
      <c r="T155" s="2" t="s">
        <v>837</v>
      </c>
      <c r="U155" s="2" t="s">
        <v>837</v>
      </c>
      <c r="V155" s="2" t="s">
        <v>837</v>
      </c>
      <c r="W155" t="s">
        <v>837</v>
      </c>
      <c r="X155" s="2" t="s">
        <v>837</v>
      </c>
      <c r="Y155" s="2" t="s">
        <v>837</v>
      </c>
    </row>
    <row r="156" spans="2:25">
      <c r="B156" s="9" t="s">
        <v>328</v>
      </c>
      <c r="C156" t="s">
        <v>329</v>
      </c>
      <c r="D156" t="s">
        <v>837</v>
      </c>
      <c r="E156" s="5">
        <v>0.86</v>
      </c>
      <c r="F156" s="2">
        <v>7.4999999999999997E-2</v>
      </c>
      <c r="G156" s="5">
        <v>1.1100000000000001</v>
      </c>
      <c r="H156" s="5">
        <v>0.7</v>
      </c>
      <c r="I156" s="29">
        <v>994566264</v>
      </c>
      <c r="J156" s="26">
        <v>40240</v>
      </c>
      <c r="K156" s="5" t="s">
        <v>837</v>
      </c>
      <c r="L156" s="5">
        <v>-21.5</v>
      </c>
      <c r="M156" s="5" t="str">
        <f>IFERROR(IF(E156/K156&gt;0,E156/K156,"NA"),"NA")</f>
        <v>NA</v>
      </c>
      <c r="N156" s="3">
        <v>-41970734</v>
      </c>
      <c r="O156" s="2">
        <v>-5.1104000000000003</v>
      </c>
      <c r="P156" s="28">
        <v>111.3059581819649</v>
      </c>
      <c r="Q156">
        <v>-3.9399999999999998E-2</v>
      </c>
      <c r="R156" s="2">
        <v>2.1438000000000001</v>
      </c>
      <c r="S156" s="28">
        <v>59.779184814105442</v>
      </c>
      <c r="T156" s="2">
        <v>0</v>
      </c>
      <c r="U156" s="2">
        <v>0</v>
      </c>
      <c r="V156" s="2">
        <v>0</v>
      </c>
      <c r="W156" t="s">
        <v>837</v>
      </c>
      <c r="X156" s="2">
        <v>-8.2018295221898865E-2</v>
      </c>
      <c r="Y156" s="2">
        <v>-4.9195298983084959E-2</v>
      </c>
    </row>
    <row r="157" spans="2:25">
      <c r="B157" s="9" t="s">
        <v>330</v>
      </c>
      <c r="C157" t="s">
        <v>331</v>
      </c>
      <c r="D157" t="s">
        <v>837</v>
      </c>
      <c r="E157" s="5">
        <v>4.09</v>
      </c>
      <c r="F157" s="2">
        <v>4.6035800000000002E-2</v>
      </c>
      <c r="G157" s="5">
        <v>4.87</v>
      </c>
      <c r="H157" s="5">
        <v>3.29</v>
      </c>
      <c r="I157" s="29">
        <v>1124750000</v>
      </c>
      <c r="J157" s="26">
        <v>40241</v>
      </c>
      <c r="K157" s="5" t="s">
        <v>837</v>
      </c>
      <c r="L157" s="5">
        <v>81.8</v>
      </c>
      <c r="M157" s="5" t="str">
        <f>IFERROR(IF(E157/K157&gt;0,E157/K157,"NA"),"NA")</f>
        <v>NA</v>
      </c>
      <c r="N157" s="3">
        <v>14515000</v>
      </c>
      <c r="O157" s="2">
        <v>1.7871999999999999</v>
      </c>
      <c r="P157" s="28">
        <v>16.554073943247381</v>
      </c>
      <c r="Q157">
        <v>-7.8399999999999997E-2</v>
      </c>
      <c r="R157" s="2">
        <v>6.5699999999999995E-2</v>
      </c>
      <c r="S157" s="28">
        <v>1448.3748841042548</v>
      </c>
      <c r="T157" s="2">
        <v>0</v>
      </c>
      <c r="U157" s="2">
        <v>0</v>
      </c>
      <c r="V157" s="2">
        <v>-1</v>
      </c>
      <c r="W157">
        <v>1</v>
      </c>
      <c r="X157" s="2">
        <v>3.1416581319144168E-2</v>
      </c>
      <c r="Y157" s="2">
        <v>-2.8325414150756841E-2</v>
      </c>
    </row>
    <row r="158" spans="2:25">
      <c r="B158" s="9" t="s">
        <v>332</v>
      </c>
      <c r="C158" t="s">
        <v>333</v>
      </c>
      <c r="D158" t="s">
        <v>837</v>
      </c>
      <c r="E158" s="5">
        <v>12.64</v>
      </c>
      <c r="F158" s="2">
        <v>7.9744817000000009E-3</v>
      </c>
      <c r="G158" s="5">
        <v>14.1</v>
      </c>
      <c r="H158" s="5">
        <v>12.32</v>
      </c>
      <c r="I158" s="29">
        <v>15168000000</v>
      </c>
      <c r="J158" s="26">
        <v>40240</v>
      </c>
      <c r="K158" s="5">
        <v>0</v>
      </c>
      <c r="L158" s="5">
        <v>15.6</v>
      </c>
      <c r="M158" s="5" t="str">
        <f>IFERROR(IF(E158/K158&gt;0,E158/K158,"NA"),"NA")</f>
        <v>NA</v>
      </c>
      <c r="N158" s="3">
        <v>973955000</v>
      </c>
      <c r="O158" s="2">
        <v>8.9999999999999998E-4</v>
      </c>
      <c r="P158" s="28">
        <v>1.4004411278758415</v>
      </c>
      <c r="Q158">
        <v>2.23E-2</v>
      </c>
      <c r="R158" s="2">
        <v>0.62829999999999997</v>
      </c>
      <c r="S158" s="28">
        <v>14.430733809664252</v>
      </c>
      <c r="T158" s="2">
        <v>6.5664556962025306E-2</v>
      </c>
      <c r="U158" s="2">
        <v>1.0226345159683969</v>
      </c>
      <c r="V158" s="2">
        <v>6.1000000000000004E-3</v>
      </c>
      <c r="W158">
        <v>4</v>
      </c>
      <c r="X158" s="2">
        <v>0.56587127286248806</v>
      </c>
      <c r="Y158" s="2">
        <v>0.37439175279534426</v>
      </c>
    </row>
    <row r="159" spans="2:25">
      <c r="B159" s="9" t="s">
        <v>334</v>
      </c>
      <c r="C159" t="s">
        <v>335</v>
      </c>
      <c r="D159" t="s">
        <v>837</v>
      </c>
      <c r="E159" s="5">
        <v>39.35</v>
      </c>
      <c r="F159" s="2">
        <v>4.9333299999999997E-2</v>
      </c>
      <c r="G159" s="5">
        <v>43.95</v>
      </c>
      <c r="H159" s="5">
        <v>25.3</v>
      </c>
      <c r="I159" s="29">
        <v>787000000</v>
      </c>
      <c r="J159" s="26">
        <v>43780</v>
      </c>
      <c r="K159" s="5">
        <v>1.05</v>
      </c>
      <c r="L159" s="5">
        <v>31.73</v>
      </c>
      <c r="M159" s="5">
        <f>IFERROR(IF(E159/K159&gt;0,E159/K159,"NA"),"NA")</f>
        <v>37.476190476190474</v>
      </c>
      <c r="N159" s="3">
        <v>24592623</v>
      </c>
      <c r="O159" s="2">
        <v>0.59240000000000004</v>
      </c>
      <c r="P159" s="28">
        <v>2.9043143201738251</v>
      </c>
      <c r="Q159">
        <v>-0.1396</v>
      </c>
      <c r="R159" s="2">
        <v>-1.0441</v>
      </c>
      <c r="S159" s="28">
        <v>70.027855425846326</v>
      </c>
      <c r="T159" s="2">
        <v>2.5412960609911051E-2</v>
      </c>
      <c r="U159" s="2">
        <v>0.40662600325308929</v>
      </c>
      <c r="V159" s="2">
        <v>2</v>
      </c>
      <c r="W159">
        <v>4</v>
      </c>
      <c r="X159" s="2">
        <v>0.10241924062281969</v>
      </c>
      <c r="Y159" s="2">
        <v>7.43149817192328E-2</v>
      </c>
    </row>
    <row r="160" spans="2:25">
      <c r="B160" s="9" t="s">
        <v>336</v>
      </c>
      <c r="C160" t="s">
        <v>337</v>
      </c>
      <c r="D160" t="s">
        <v>837</v>
      </c>
      <c r="E160" s="5">
        <v>7.23</v>
      </c>
      <c r="F160" s="2">
        <v>-7.30769E-2</v>
      </c>
      <c r="G160" s="5">
        <v>12.1</v>
      </c>
      <c r="H160" s="5">
        <v>6.86</v>
      </c>
      <c r="I160" s="29">
        <v>2530500000</v>
      </c>
      <c r="J160" s="26">
        <v>44924</v>
      </c>
      <c r="K160" s="5">
        <v>0</v>
      </c>
      <c r="L160" s="5">
        <v>65.73</v>
      </c>
      <c r="M160" s="5" t="str">
        <f>IFERROR(IF(E160/K160&gt;0,E160/K160,"NA"),"NA")</f>
        <v>NA</v>
      </c>
      <c r="N160" s="3">
        <v>37539556</v>
      </c>
      <c r="O160" s="2">
        <v>-0.61770000000000003</v>
      </c>
      <c r="P160" s="28">
        <v>3.4592153297484742</v>
      </c>
      <c r="Q160">
        <v>1.6400000000000001E-2</v>
      </c>
      <c r="R160" s="2">
        <v>3.1314000000000002</v>
      </c>
      <c r="S160" s="28">
        <v>15.304887882215761</v>
      </c>
      <c r="T160" s="2">
        <v>0</v>
      </c>
      <c r="U160" s="2">
        <v>2.9630078736147012E-4</v>
      </c>
      <c r="V160" s="2">
        <v>-0.99990000000000001</v>
      </c>
      <c r="W160">
        <v>4</v>
      </c>
      <c r="X160" s="2">
        <v>8.6324881920123192E-2</v>
      </c>
      <c r="Y160" s="2">
        <v>3.0562514596007066E-2</v>
      </c>
    </row>
    <row r="161" spans="2:25">
      <c r="B161" s="9" t="s">
        <v>338</v>
      </c>
      <c r="C161" t="s">
        <v>339</v>
      </c>
      <c r="D161" t="s">
        <v>837</v>
      </c>
      <c r="E161" s="5">
        <v>39.700000000000003</v>
      </c>
      <c r="F161" s="2">
        <v>1.5345299999999999E-2</v>
      </c>
      <c r="G161" s="5">
        <v>69.7</v>
      </c>
      <c r="H161" s="5">
        <v>32</v>
      </c>
      <c r="I161" s="29" t="s">
        <v>837</v>
      </c>
      <c r="J161" s="26">
        <v>45665</v>
      </c>
      <c r="K161" s="5" t="s">
        <v>837</v>
      </c>
      <c r="L161" s="5"/>
      <c r="M161" s="5" t="str">
        <f>IFERROR(IF(E161/K161&gt;0,E161/K161,"NA"),"NA")</f>
        <v>NA</v>
      </c>
      <c r="N161" s="3" t="s">
        <v>837</v>
      </c>
      <c r="O161" s="2" t="s">
        <v>837</v>
      </c>
      <c r="P161" s="28" t="s">
        <v>837</v>
      </c>
      <c r="Q161" t="s">
        <v>837</v>
      </c>
      <c r="R161" s="2" t="s">
        <v>837</v>
      </c>
      <c r="S161" s="28" t="s">
        <v>837</v>
      </c>
      <c r="T161" s="2" t="s">
        <v>837</v>
      </c>
      <c r="U161" s="2" t="s">
        <v>837</v>
      </c>
      <c r="V161" s="2" t="s">
        <v>837</v>
      </c>
      <c r="W161" t="s">
        <v>837</v>
      </c>
      <c r="X161" s="2" t="s">
        <v>837</v>
      </c>
      <c r="Y161" s="2" t="s">
        <v>837</v>
      </c>
    </row>
    <row r="162" spans="2:25">
      <c r="B162" s="9" t="s">
        <v>340</v>
      </c>
      <c r="C162" t="s">
        <v>341</v>
      </c>
      <c r="D162" t="s">
        <v>837</v>
      </c>
      <c r="E162" s="5">
        <v>134</v>
      </c>
      <c r="F162" s="2">
        <v>2.9940119999999999E-3</v>
      </c>
      <c r="G162" s="5">
        <v>154.4</v>
      </c>
      <c r="H162" s="5">
        <v>99.8</v>
      </c>
      <c r="I162" s="29">
        <v>13400000000</v>
      </c>
      <c r="J162" s="26">
        <v>40241</v>
      </c>
      <c r="K162" s="5">
        <v>0</v>
      </c>
      <c r="L162" s="5">
        <v>39.64</v>
      </c>
      <c r="M162" s="5" t="str">
        <f>IFERROR(IF(E162/K162&gt;0,E162/K162,"NA"),"NA")</f>
        <v>NA</v>
      </c>
      <c r="N162" s="3">
        <v>337999788</v>
      </c>
      <c r="O162" s="2">
        <v>0.20380000000000001</v>
      </c>
      <c r="P162" s="28">
        <v>0.69471255780403729</v>
      </c>
      <c r="Q162">
        <v>0.30030000000000001</v>
      </c>
      <c r="R162" s="2">
        <v>1.1108</v>
      </c>
      <c r="S162" s="28">
        <v>13.697041212994597</v>
      </c>
      <c r="T162" s="2">
        <v>1.6791044776119403E-2</v>
      </c>
      <c r="U162" s="2">
        <v>0.2218936303001468</v>
      </c>
      <c r="V162" s="2">
        <v>-0.5</v>
      </c>
      <c r="W162">
        <v>1</v>
      </c>
      <c r="X162" s="2">
        <v>0.24686146382609109</v>
      </c>
      <c r="Y162" s="2">
        <v>8.5468002418202418E-2</v>
      </c>
    </row>
    <row r="163" spans="2:25">
      <c r="B163" s="9" t="s">
        <v>342</v>
      </c>
      <c r="C163" t="s">
        <v>343</v>
      </c>
      <c r="D163" t="s">
        <v>837</v>
      </c>
      <c r="E163" s="5">
        <v>167.2</v>
      </c>
      <c r="F163" s="2">
        <v>-2.9035999999999999E-2</v>
      </c>
      <c r="G163" s="5">
        <v>309</v>
      </c>
      <c r="H163" s="5">
        <v>152</v>
      </c>
      <c r="I163" s="29">
        <v>13376000000</v>
      </c>
      <c r="J163" s="26">
        <v>40240</v>
      </c>
      <c r="K163" s="5">
        <v>8.2100000000000009</v>
      </c>
      <c r="L163" s="5">
        <v>66.349999999999994</v>
      </c>
      <c r="M163" s="5">
        <f>IFERROR(IF(E163/K163&gt;0,E163/K163,"NA"),"NA")</f>
        <v>20.365408038976852</v>
      </c>
      <c r="N163" s="3">
        <v>201690000</v>
      </c>
      <c r="O163" s="2">
        <v>-0.63959999999999995</v>
      </c>
      <c r="P163" s="28">
        <v>4.0988567630574746</v>
      </c>
      <c r="Q163">
        <v>-0.12889999999999999</v>
      </c>
      <c r="R163" s="2">
        <v>1.0653999999999999</v>
      </c>
      <c r="S163" s="28">
        <v>211.77603639203997</v>
      </c>
      <c r="T163" s="2">
        <v>0</v>
      </c>
      <c r="U163" s="2">
        <v>0</v>
      </c>
      <c r="V163" s="2">
        <v>0</v>
      </c>
      <c r="W163">
        <v>0</v>
      </c>
      <c r="X163" s="2">
        <v>6.2888662487919689E-2</v>
      </c>
      <c r="Y163" s="2">
        <v>0.14156204228726121</v>
      </c>
    </row>
    <row r="164" spans="2:25">
      <c r="B164" s="9" t="s">
        <v>344</v>
      </c>
      <c r="C164" t="s">
        <v>345</v>
      </c>
      <c r="D164" t="s">
        <v>837</v>
      </c>
      <c r="E164" s="5">
        <v>15.74</v>
      </c>
      <c r="F164" s="2">
        <v>9.61003E-2</v>
      </c>
      <c r="G164" s="5">
        <v>20.641110000000001</v>
      </c>
      <c r="H164" s="5">
        <v>12.08</v>
      </c>
      <c r="I164" s="29">
        <v>8236110826</v>
      </c>
      <c r="J164" s="26">
        <v>40241</v>
      </c>
      <c r="K164" s="5">
        <v>0.55649000000000004</v>
      </c>
      <c r="L164" s="5">
        <v>-3.35</v>
      </c>
      <c r="M164" s="5">
        <f>IFERROR(IF(E164/K164&gt;0,E164/K164,"NA"),"NA")</f>
        <v>28.28442559614728</v>
      </c>
      <c r="N164" s="3">
        <v>-1134915000</v>
      </c>
      <c r="O164" s="2">
        <v>-3.4805999999999999</v>
      </c>
      <c r="P164" s="28">
        <v>18.791164041734252</v>
      </c>
      <c r="Q164">
        <v>-0.58699999999999997</v>
      </c>
      <c r="R164" s="2">
        <v>-0.2427</v>
      </c>
      <c r="S164" s="28">
        <v>-16.626012265455465</v>
      </c>
      <c r="T164" s="2">
        <v>0</v>
      </c>
      <c r="U164" s="2">
        <v>0</v>
      </c>
      <c r="V164" s="2">
        <v>0</v>
      </c>
      <c r="W164" t="s">
        <v>837</v>
      </c>
      <c r="X164" s="2">
        <v>-0.20376912234778999</v>
      </c>
      <c r="Y164" s="2">
        <v>-2.9423314252232647E-2</v>
      </c>
    </row>
    <row r="165" spans="2:25">
      <c r="B165" s="9" t="s">
        <v>346</v>
      </c>
      <c r="C165" t="s">
        <v>347</v>
      </c>
      <c r="D165" t="s">
        <v>837</v>
      </c>
      <c r="E165" s="5">
        <v>46.25</v>
      </c>
      <c r="F165" s="2">
        <v>6.3218399999999994E-2</v>
      </c>
      <c r="G165" s="5">
        <v>80</v>
      </c>
      <c r="H165" s="5">
        <v>23.8</v>
      </c>
      <c r="I165" s="29">
        <v>1398341000</v>
      </c>
      <c r="J165" s="26">
        <v>40240</v>
      </c>
      <c r="K165" s="5">
        <v>0</v>
      </c>
      <c r="L165" s="5">
        <v>-82.59</v>
      </c>
      <c r="M165" s="5" t="str">
        <f>IFERROR(IF(E165/K165&gt;0,E165/K165,"NA"),"NA")</f>
        <v>NA</v>
      </c>
      <c r="N165" s="3">
        <v>16153000</v>
      </c>
      <c r="O165" s="2">
        <v>0.82240000000000002</v>
      </c>
      <c r="P165" s="28">
        <v>0.44420757047667847</v>
      </c>
      <c r="Q165">
        <v>2.2854999999999999</v>
      </c>
      <c r="R165" s="2">
        <v>-0.1268</v>
      </c>
      <c r="S165" s="28">
        <v>21.144056007499923</v>
      </c>
      <c r="T165" s="2">
        <v>0</v>
      </c>
      <c r="U165" s="2">
        <v>0</v>
      </c>
      <c r="V165" s="2">
        <v>0</v>
      </c>
      <c r="W165">
        <v>1</v>
      </c>
      <c r="X165" s="2">
        <v>0.23631216671908944</v>
      </c>
      <c r="Y165" s="2">
        <v>0.16712439656844116</v>
      </c>
    </row>
    <row r="166" spans="2:25">
      <c r="B166" s="9" t="s">
        <v>348</v>
      </c>
      <c r="C166" t="s">
        <v>349</v>
      </c>
      <c r="D166" t="s">
        <v>837</v>
      </c>
      <c r="E166" s="5">
        <v>12.7</v>
      </c>
      <c r="F166" s="2">
        <v>0.12190810000000001</v>
      </c>
      <c r="G166" s="5">
        <v>16.760000000000002</v>
      </c>
      <c r="H166" s="5">
        <v>7.5</v>
      </c>
      <c r="I166" s="29">
        <v>1457533915</v>
      </c>
      <c r="J166" s="26">
        <v>40241</v>
      </c>
      <c r="K166" s="5" t="s">
        <v>837</v>
      </c>
      <c r="L166" s="5">
        <v>-1.46</v>
      </c>
      <c r="M166" s="5" t="str">
        <f>IFERROR(IF(E166/K166&gt;0,E166/K166,"NA"),"NA")</f>
        <v>NA</v>
      </c>
      <c r="N166" s="3">
        <v>-1166806272</v>
      </c>
      <c r="O166" s="2">
        <v>-10.478400000000001</v>
      </c>
      <c r="P166" s="28">
        <v>0.2785699925461565</v>
      </c>
      <c r="Q166">
        <v>-0.1323</v>
      </c>
      <c r="R166" s="2">
        <v>0</v>
      </c>
      <c r="S166" s="28">
        <v>4.3192075458270152</v>
      </c>
      <c r="T166" s="2">
        <v>0</v>
      </c>
      <c r="U166" s="2">
        <v>0</v>
      </c>
      <c r="V166" s="2">
        <v>0</v>
      </c>
      <c r="W166">
        <v>1</v>
      </c>
      <c r="X166" s="2">
        <v>5.8134606612336466</v>
      </c>
      <c r="Y166" s="2">
        <v>-2.4237929906724787E-2</v>
      </c>
    </row>
    <row r="167" spans="2:25">
      <c r="B167" s="9" t="s">
        <v>350</v>
      </c>
      <c r="C167" t="s">
        <v>351</v>
      </c>
      <c r="D167" t="s">
        <v>837</v>
      </c>
      <c r="E167" s="5">
        <v>24.78</v>
      </c>
      <c r="F167" s="2">
        <v>-5.2390100000000002E-2</v>
      </c>
      <c r="G167" s="5">
        <v>29.7</v>
      </c>
      <c r="H167" s="5">
        <v>19.96</v>
      </c>
      <c r="I167" s="29">
        <v>29240969940</v>
      </c>
      <c r="J167" s="26">
        <v>40240</v>
      </c>
      <c r="K167" s="5">
        <v>0</v>
      </c>
      <c r="L167" s="5">
        <v>145.76</v>
      </c>
      <c r="M167" s="5" t="str">
        <f>IFERROR(IF(E167/K167&gt;0,E167/K167,"NA"),"NA")</f>
        <v>NA</v>
      </c>
      <c r="N167" s="3">
        <v>200106000</v>
      </c>
      <c r="O167" s="2">
        <v>4.3385999999999996</v>
      </c>
      <c r="P167" s="28">
        <v>15.35986267981842</v>
      </c>
      <c r="Q167">
        <v>0.43319999999999997</v>
      </c>
      <c r="R167" s="2">
        <v>0.3911</v>
      </c>
      <c r="S167" s="28">
        <v>-43.086331800901775</v>
      </c>
      <c r="T167" s="2">
        <v>0</v>
      </c>
      <c r="U167" s="2">
        <v>0</v>
      </c>
      <c r="V167" s="2">
        <v>0</v>
      </c>
      <c r="W167" t="s">
        <v>837</v>
      </c>
      <c r="X167" s="2">
        <v>1.5736414699894986E-2</v>
      </c>
      <c r="Y167" s="2">
        <v>3.2334303426897082E-2</v>
      </c>
    </row>
    <row r="168" spans="2:25">
      <c r="B168" s="9" t="s">
        <v>352</v>
      </c>
      <c r="C168" t="s">
        <v>353</v>
      </c>
      <c r="D168" t="s">
        <v>837</v>
      </c>
      <c r="E168" s="5">
        <v>74.099999999999994</v>
      </c>
      <c r="F168" s="2">
        <v>-5.1216400000000002E-2</v>
      </c>
      <c r="G168" s="5">
        <v>98.6</v>
      </c>
      <c r="H168" s="5">
        <v>69.5</v>
      </c>
      <c r="I168" s="29">
        <v>5273450247</v>
      </c>
      <c r="J168" s="26">
        <v>40241</v>
      </c>
      <c r="K168" s="5">
        <v>7.57</v>
      </c>
      <c r="L168" s="5">
        <v>17.440000000000001</v>
      </c>
      <c r="M168" s="5">
        <f>IFERROR(IF(E168/K168&gt;0,E168/K168,"NA"),"NA")</f>
        <v>9.7886393659180975</v>
      </c>
      <c r="N168" s="3">
        <v>310991000</v>
      </c>
      <c r="O168" s="2">
        <v>0.12429999999999999</v>
      </c>
      <c r="P168" s="28">
        <v>2.675383071187118</v>
      </c>
      <c r="Q168">
        <v>0.43030000000000002</v>
      </c>
      <c r="R168" s="2">
        <v>26.775600000000001</v>
      </c>
      <c r="S168" s="28">
        <v>65.727517465256781</v>
      </c>
      <c r="T168" s="2">
        <v>1.956815114709852E-2</v>
      </c>
      <c r="U168" s="2">
        <v>0.34192950921409299</v>
      </c>
      <c r="V168" s="2">
        <v>-1</v>
      </c>
      <c r="W168">
        <v>4</v>
      </c>
      <c r="X168" s="2">
        <v>0.13694291847014922</v>
      </c>
      <c r="Y168" s="2">
        <v>-5.8056517087763789E-3</v>
      </c>
    </row>
    <row r="169" spans="2:25">
      <c r="B169" s="9" t="s">
        <v>354</v>
      </c>
      <c r="C169" t="s">
        <v>355</v>
      </c>
      <c r="D169" t="s">
        <v>837</v>
      </c>
      <c r="E169" s="5">
        <v>67.5</v>
      </c>
      <c r="F169" s="2">
        <v>-1.7467200000000002E-2</v>
      </c>
      <c r="G169" s="5">
        <v>81.5</v>
      </c>
      <c r="H169" s="5">
        <v>59.2</v>
      </c>
      <c r="I169" s="29">
        <v>2902500000</v>
      </c>
      <c r="J169" s="26">
        <v>44704</v>
      </c>
      <c r="K169" s="5">
        <v>6.61</v>
      </c>
      <c r="L169" s="5">
        <v>15.88</v>
      </c>
      <c r="M169" s="5">
        <f>IFERROR(IF(E169/K169&gt;0,E169/K169,"NA"),"NA")</f>
        <v>10.211800302571861</v>
      </c>
      <c r="N169" s="3">
        <v>182706083</v>
      </c>
      <c r="O169" s="2">
        <v>0.28599999999999998</v>
      </c>
      <c r="P169" s="28">
        <v>2.2958089178075718</v>
      </c>
      <c r="Q169">
        <v>0.14729999999999999</v>
      </c>
      <c r="R169" s="2">
        <v>0.48970000000000002</v>
      </c>
      <c r="S169" s="28">
        <v>-56.971910286700911</v>
      </c>
      <c r="T169" s="2">
        <v>3.1259259259259257E-2</v>
      </c>
      <c r="U169" s="2">
        <v>0.45422680316560671</v>
      </c>
      <c r="V169" s="2">
        <v>6.0400000000000002E-2</v>
      </c>
      <c r="W169">
        <v>4</v>
      </c>
      <c r="X169" s="2">
        <v>0.23117828186845676</v>
      </c>
      <c r="Y169" s="2">
        <v>0.1165415271450542</v>
      </c>
    </row>
    <row r="170" spans="2:25">
      <c r="B170" s="9" t="s">
        <v>356</v>
      </c>
      <c r="C170" t="s">
        <v>357</v>
      </c>
      <c r="D170" t="s">
        <v>837</v>
      </c>
      <c r="E170" s="5">
        <v>62.6</v>
      </c>
      <c r="F170" s="2">
        <v>-7.8056E-2</v>
      </c>
      <c r="G170" s="5">
        <v>99.4</v>
      </c>
      <c r="H170" s="5">
        <v>55.9</v>
      </c>
      <c r="I170" s="29">
        <v>3443000000</v>
      </c>
      <c r="J170" s="26">
        <v>45194</v>
      </c>
      <c r="K170" s="5">
        <v>5.74</v>
      </c>
      <c r="L170" s="5">
        <v>19.09</v>
      </c>
      <c r="M170" s="5">
        <f>IFERROR(IF(E170/K170&gt;0,E170/K170,"NA"),"NA")</f>
        <v>10.905923344947736</v>
      </c>
      <c r="N170" s="3">
        <v>180166165</v>
      </c>
      <c r="O170" s="2">
        <v>0.1225</v>
      </c>
      <c r="P170" s="28">
        <v>2.1834063475386878</v>
      </c>
      <c r="Q170">
        <v>0.40179999999999999</v>
      </c>
      <c r="R170" s="2">
        <v>0.7157</v>
      </c>
      <c r="S170" s="28">
        <v>-16.349504715663947</v>
      </c>
      <c r="T170" s="2">
        <v>0</v>
      </c>
      <c r="U170" s="2">
        <v>0</v>
      </c>
      <c r="V170" s="2">
        <v>0</v>
      </c>
      <c r="W170" t="s">
        <v>837</v>
      </c>
      <c r="X170" s="2">
        <v>0.15783658168829201</v>
      </c>
      <c r="Y170" s="2">
        <v>0.13263580939181421</v>
      </c>
    </row>
    <row r="171" spans="2:25">
      <c r="B171" s="9" t="s">
        <v>358</v>
      </c>
      <c r="C171" t="s">
        <v>359</v>
      </c>
      <c r="D171" t="s">
        <v>837</v>
      </c>
      <c r="E171" s="5">
        <v>180</v>
      </c>
      <c r="F171" s="2">
        <v>-0.1167812</v>
      </c>
      <c r="G171" s="5">
        <v>328</v>
      </c>
      <c r="H171" s="5">
        <v>163.6</v>
      </c>
      <c r="I171" s="29">
        <v>14400000000</v>
      </c>
      <c r="J171" s="26">
        <v>45231</v>
      </c>
      <c r="K171" s="5">
        <v>12.3</v>
      </c>
      <c r="L171" s="5">
        <v>21.77</v>
      </c>
      <c r="M171" s="5">
        <f>IFERROR(IF(E171/K171&gt;0,E171/K171,"NA"),"NA")</f>
        <v>14.634146341463413</v>
      </c>
      <c r="N171" s="3">
        <v>661435000</v>
      </c>
      <c r="O171" s="2">
        <v>0.29770000000000002</v>
      </c>
      <c r="P171" s="28">
        <v>8.8129614182013363</v>
      </c>
      <c r="Q171">
        <v>0.12239999999999999</v>
      </c>
      <c r="R171" s="2">
        <v>0.16220000000000001</v>
      </c>
      <c r="S171" s="28">
        <v>19.12612216544893</v>
      </c>
      <c r="T171" s="2">
        <v>3.3277777777777781E-2</v>
      </c>
      <c r="U171" s="2">
        <v>0.74625624588961881</v>
      </c>
      <c r="V171" s="2">
        <v>0.39950000000000002</v>
      </c>
      <c r="W171">
        <v>4</v>
      </c>
      <c r="X171" s="2">
        <v>0.48666810388276438</v>
      </c>
      <c r="Y171" s="2">
        <v>0.23785903506012435</v>
      </c>
    </row>
    <row r="172" spans="2:25">
      <c r="B172" s="9" t="s">
        <v>360</v>
      </c>
      <c r="C172" t="s">
        <v>361</v>
      </c>
      <c r="D172" t="s">
        <v>837</v>
      </c>
      <c r="E172" s="5">
        <v>12.8</v>
      </c>
      <c r="F172" s="2">
        <v>0.24031009999999997</v>
      </c>
      <c r="G172" s="5">
        <v>15.78</v>
      </c>
      <c r="H172" s="5">
        <v>8.61</v>
      </c>
      <c r="I172" s="29">
        <v>768000000</v>
      </c>
      <c r="J172" s="26">
        <v>40240</v>
      </c>
      <c r="K172" s="5" t="s">
        <v>837</v>
      </c>
      <c r="L172" s="5">
        <v>-3.72</v>
      </c>
      <c r="M172" s="5" t="str">
        <f>IFERROR(IF(E172/K172&gt;0,E172/K172,"NA"),"NA")</f>
        <v>NA</v>
      </c>
      <c r="N172" s="3">
        <v>-219413000</v>
      </c>
      <c r="O172" s="2">
        <v>-0.65839999999999999</v>
      </c>
      <c r="P172" s="28">
        <v>1.0648977531766677</v>
      </c>
      <c r="Q172">
        <v>-7.4399999999999994E-2</v>
      </c>
      <c r="R172" s="2">
        <v>-0.37159999999999999</v>
      </c>
      <c r="S172" s="28">
        <v>23.507975141785536</v>
      </c>
      <c r="T172" s="2">
        <v>0</v>
      </c>
      <c r="U172" s="2">
        <v>0</v>
      </c>
      <c r="V172" s="2">
        <v>0</v>
      </c>
      <c r="W172">
        <v>1</v>
      </c>
      <c r="X172" s="2">
        <v>-0.49919867320217193</v>
      </c>
      <c r="Y172" s="2">
        <v>2.609427507851509E-2</v>
      </c>
    </row>
    <row r="173" spans="2:25">
      <c r="B173" s="9" t="s">
        <v>362</v>
      </c>
      <c r="C173" t="s">
        <v>363</v>
      </c>
      <c r="D173" t="s">
        <v>837</v>
      </c>
      <c r="E173" s="5">
        <v>8.8800000000000008</v>
      </c>
      <c r="F173" s="2">
        <v>0.12690360000000001</v>
      </c>
      <c r="G173" s="5">
        <v>11.78</v>
      </c>
      <c r="H173" s="5">
        <v>6.82</v>
      </c>
      <c r="I173" s="29">
        <v>32908234824</v>
      </c>
      <c r="J173" s="26">
        <v>40241</v>
      </c>
      <c r="K173" s="5">
        <v>0.4</v>
      </c>
      <c r="L173" s="5">
        <v>26.91</v>
      </c>
      <c r="M173" s="5">
        <f>IFERROR(IF(E173/K173&gt;0,E173/K173,"NA"),"NA")</f>
        <v>22.2</v>
      </c>
      <c r="N173" s="3">
        <v>1236970000</v>
      </c>
      <c r="O173" s="2">
        <v>0.2208</v>
      </c>
      <c r="P173" s="28">
        <v>13.775597183448806</v>
      </c>
      <c r="Q173">
        <v>-0.1157</v>
      </c>
      <c r="R173" s="2">
        <v>4.7405999999999997</v>
      </c>
      <c r="S173" s="28">
        <v>14.079642091788276</v>
      </c>
      <c r="T173" s="2">
        <v>3.1531531531531529E-2</v>
      </c>
      <c r="U173" s="2">
        <v>0.83879560377373741</v>
      </c>
      <c r="V173" s="2">
        <v>-3.9E-2</v>
      </c>
      <c r="W173">
        <v>4</v>
      </c>
      <c r="X173" s="2">
        <v>3.3084090242748963E-2</v>
      </c>
      <c r="Y173" s="2">
        <v>4.6250870829388523E-2</v>
      </c>
    </row>
    <row r="174" spans="2:25">
      <c r="B174" s="9" t="s">
        <v>364</v>
      </c>
      <c r="C174" t="s">
        <v>365</v>
      </c>
      <c r="D174" t="s">
        <v>837</v>
      </c>
      <c r="E174" s="5">
        <v>28.6</v>
      </c>
      <c r="F174" s="2">
        <v>2.1428600000000003E-2</v>
      </c>
      <c r="G174" s="5">
        <v>39.6</v>
      </c>
      <c r="H174" s="5">
        <v>24.68</v>
      </c>
      <c r="I174" s="29">
        <v>1859000000</v>
      </c>
      <c r="J174" s="26">
        <v>40240</v>
      </c>
      <c r="K174" s="5">
        <v>0</v>
      </c>
      <c r="L174" s="5">
        <v>51.07</v>
      </c>
      <c r="M174" s="5" t="str">
        <f>IFERROR(IF(E174/K174&gt;0,E174/K174,"NA"),"NA")</f>
        <v>NA</v>
      </c>
      <c r="N174" s="3">
        <v>20008145</v>
      </c>
      <c r="O174" s="2">
        <v>-6.835</v>
      </c>
      <c r="P174" s="28">
        <v>1.6284403221690915</v>
      </c>
      <c r="Q174">
        <v>0.1166</v>
      </c>
      <c r="R174" s="2">
        <v>0.26860000000000001</v>
      </c>
      <c r="S174" s="28">
        <v>33.307219684763915</v>
      </c>
      <c r="T174" s="2">
        <v>0</v>
      </c>
      <c r="U174" s="2">
        <v>0.33033112265030068</v>
      </c>
      <c r="V174" s="2">
        <v>0.97009999999999996</v>
      </c>
      <c r="W174">
        <v>1</v>
      </c>
      <c r="X174" s="2">
        <v>3.9169357366232151E-2</v>
      </c>
      <c r="Y174" s="2">
        <v>7.3726817929101615E-2</v>
      </c>
    </row>
    <row r="175" spans="2:25">
      <c r="B175" s="9" t="s">
        <v>366</v>
      </c>
      <c r="C175" t="s">
        <v>367</v>
      </c>
      <c r="D175" t="s">
        <v>837</v>
      </c>
      <c r="E175" s="5">
        <v>154.19999999999999</v>
      </c>
      <c r="F175" s="2">
        <v>-2.4050599999999998E-2</v>
      </c>
      <c r="G175" s="5">
        <v>244.4</v>
      </c>
      <c r="H175" s="5">
        <v>138.19999999999999</v>
      </c>
      <c r="I175" s="29">
        <v>6630600000</v>
      </c>
      <c r="J175" s="26">
        <v>43422</v>
      </c>
      <c r="K175" s="5">
        <v>5.19</v>
      </c>
      <c r="L175" s="5">
        <v>54.88</v>
      </c>
      <c r="M175" s="5">
        <f>IFERROR(IF(E175/K175&gt;0,E175/K175,"NA"),"NA")</f>
        <v>29.710982658959534</v>
      </c>
      <c r="N175" s="3">
        <v>171003661</v>
      </c>
      <c r="O175" s="2">
        <v>0.55069999999999997</v>
      </c>
      <c r="P175" s="28">
        <v>10.843862508334157</v>
      </c>
      <c r="Q175">
        <v>0.26650000000000001</v>
      </c>
      <c r="R175" s="2">
        <v>0</v>
      </c>
      <c r="S175" s="28">
        <v>82.537982334835277</v>
      </c>
      <c r="T175" s="2">
        <v>1.3618677042801558E-2</v>
      </c>
      <c r="U175" s="2">
        <v>0.41490339788690256</v>
      </c>
      <c r="V175" s="2">
        <v>0</v>
      </c>
      <c r="W175">
        <v>1</v>
      </c>
      <c r="X175" s="2">
        <v>0.22437254803347417</v>
      </c>
      <c r="Y175" s="2">
        <v>0.28524324989652539</v>
      </c>
    </row>
    <row r="176" spans="2:25">
      <c r="B176" s="9" t="s">
        <v>368</v>
      </c>
      <c r="C176" t="s">
        <v>369</v>
      </c>
      <c r="D176" t="s">
        <v>837</v>
      </c>
      <c r="E176" s="5">
        <v>68.8</v>
      </c>
      <c r="F176" s="2">
        <v>2.8400600000000002E-2</v>
      </c>
      <c r="G176" s="5">
        <v>83.8</v>
      </c>
      <c r="H176" s="5">
        <v>55.7</v>
      </c>
      <c r="I176" s="29">
        <v>2895600392</v>
      </c>
      <c r="J176" s="26">
        <v>43677</v>
      </c>
      <c r="K176" s="5">
        <v>0</v>
      </c>
      <c r="L176" s="5">
        <v>41.2</v>
      </c>
      <c r="M176" s="5" t="str">
        <f>IFERROR(IF(E176/K176&gt;0,E176/K176,"NA"),"NA")</f>
        <v>NA</v>
      </c>
      <c r="N176" s="3">
        <v>70263968</v>
      </c>
      <c r="O176" s="2">
        <v>-6.5100000000000005E-2</v>
      </c>
      <c r="P176" s="28">
        <v>4.3862672377791041</v>
      </c>
      <c r="Q176">
        <v>1.89E-2</v>
      </c>
      <c r="R176" s="2">
        <v>-0.63160000000000005</v>
      </c>
      <c r="S176" s="28">
        <v>28.318029303269</v>
      </c>
      <c r="T176" s="2">
        <v>1.8168604651162792E-2</v>
      </c>
      <c r="U176" s="2">
        <v>1.4367376035466712</v>
      </c>
      <c r="V176" s="2">
        <v>0.1</v>
      </c>
      <c r="W176">
        <v>1</v>
      </c>
      <c r="X176" s="2">
        <v>8.7934077657665574E-2</v>
      </c>
      <c r="Y176" s="2">
        <v>5.5767612658039277E-2</v>
      </c>
    </row>
    <row r="177" spans="2:25">
      <c r="B177" s="9" t="s">
        <v>370</v>
      </c>
      <c r="C177" t="s">
        <v>371</v>
      </c>
      <c r="D177" t="s">
        <v>837</v>
      </c>
      <c r="E177" s="5">
        <v>23</v>
      </c>
      <c r="F177" s="2">
        <v>0.11650489999999999</v>
      </c>
      <c r="G177" s="5">
        <v>23.94</v>
      </c>
      <c r="H177" s="5">
        <v>11.18</v>
      </c>
      <c r="I177" s="29">
        <v>24840000000</v>
      </c>
      <c r="J177" s="26">
        <v>40241</v>
      </c>
      <c r="K177" s="5">
        <v>1.3251299999999999</v>
      </c>
      <c r="L177" s="5">
        <v>31.51</v>
      </c>
      <c r="M177" s="5">
        <f>IFERROR(IF(E177/K177&gt;0,E177/K177,"NA"),"NA")</f>
        <v>17.356787635930061</v>
      </c>
      <c r="N177" s="3">
        <v>806840000</v>
      </c>
      <c r="O177" s="2">
        <v>0.32100000000000001</v>
      </c>
      <c r="P177" s="28">
        <v>6.6081017881778825</v>
      </c>
      <c r="Q177">
        <v>0.3886</v>
      </c>
      <c r="R177" s="2">
        <v>-0.42380000000000001</v>
      </c>
      <c r="S177" s="28">
        <v>30.855379692589</v>
      </c>
      <c r="T177" s="2">
        <v>0</v>
      </c>
      <c r="U177" s="2">
        <v>0</v>
      </c>
      <c r="V177" s="2">
        <v>0</v>
      </c>
      <c r="W177">
        <v>1</v>
      </c>
      <c r="X177" s="2">
        <v>3.896463944723759E-2</v>
      </c>
      <c r="Y177" s="2">
        <v>3.9895092453970417E-2</v>
      </c>
    </row>
    <row r="178" spans="2:25">
      <c r="B178" s="9" t="s">
        <v>372</v>
      </c>
      <c r="C178" t="s">
        <v>373</v>
      </c>
      <c r="D178" t="s">
        <v>837</v>
      </c>
      <c r="E178" s="5">
        <v>14.36</v>
      </c>
      <c r="F178" s="2">
        <v>1.1267599999999999E-2</v>
      </c>
      <c r="G178" s="5">
        <v>17.3</v>
      </c>
      <c r="H178" s="5">
        <v>12.36</v>
      </c>
      <c r="I178" s="29">
        <v>4872348000</v>
      </c>
      <c r="J178" s="26">
        <v>40401</v>
      </c>
      <c r="K178" s="5" t="s">
        <v>837</v>
      </c>
      <c r="L178" s="5">
        <v>-239.33</v>
      </c>
      <c r="M178" s="5" t="str">
        <f>IFERROR(IF(E178/K178&gt;0,E178/K178,"NA"),"NA")</f>
        <v>NA</v>
      </c>
      <c r="N178" s="3">
        <v>-20956495</v>
      </c>
      <c r="O178" s="2">
        <v>0.54</v>
      </c>
      <c r="P178" s="28">
        <v>30.681341417625216</v>
      </c>
      <c r="Q178">
        <v>1.3752</v>
      </c>
      <c r="R178" s="2">
        <v>-5.3255999999999997</v>
      </c>
      <c r="S178" s="28">
        <v>-38.181031662579827</v>
      </c>
      <c r="T178" s="2">
        <v>0</v>
      </c>
      <c r="U178" s="2">
        <v>0</v>
      </c>
      <c r="V178" s="2">
        <v>0</v>
      </c>
      <c r="W178" t="s">
        <v>837</v>
      </c>
      <c r="X178" s="2">
        <v>-7.0302714395377884E-3</v>
      </c>
      <c r="Y178" s="2">
        <v>-1.3204369967583025E-2</v>
      </c>
    </row>
    <row r="179" spans="2:25">
      <c r="B179" s="9" t="s">
        <v>374</v>
      </c>
      <c r="C179" t="s">
        <v>375</v>
      </c>
      <c r="D179" t="s">
        <v>837</v>
      </c>
      <c r="E179" s="5">
        <v>22.28</v>
      </c>
      <c r="F179" s="2">
        <v>-2.10896E-2</v>
      </c>
      <c r="G179" s="5">
        <v>28.5</v>
      </c>
      <c r="H179" s="5">
        <v>19.68</v>
      </c>
      <c r="I179" s="29">
        <v>2079465924</v>
      </c>
      <c r="J179" s="26">
        <v>42381</v>
      </c>
      <c r="K179" s="5" t="s">
        <v>837</v>
      </c>
      <c r="L179" s="5">
        <v>-171.38</v>
      </c>
      <c r="M179" s="5" t="str">
        <f>IFERROR(IF(E179/K179&gt;0,E179/K179,"NA"),"NA")</f>
        <v>NA</v>
      </c>
      <c r="N179" s="3">
        <v>-31602189</v>
      </c>
      <c r="O179" s="2">
        <v>-1.8676999999999999</v>
      </c>
      <c r="P179" s="28">
        <v>8.0826508612538905</v>
      </c>
      <c r="Q179">
        <v>9.64E-2</v>
      </c>
      <c r="R179" s="2">
        <v>-5.9499999999999997E-2</v>
      </c>
      <c r="S179" s="28">
        <v>18.119867936021031</v>
      </c>
      <c r="T179" s="2">
        <v>1.1220825852782765E-2</v>
      </c>
      <c r="U179" s="2">
        <v>-0.73834546714469684</v>
      </c>
      <c r="V179" s="2">
        <v>-0.49790000000000001</v>
      </c>
      <c r="W179">
        <v>1</v>
      </c>
      <c r="X179" s="2">
        <v>-3.0498444726988729E-2</v>
      </c>
      <c r="Y179" s="2">
        <v>1.1308714723999733E-2</v>
      </c>
    </row>
    <row r="180" spans="2:25">
      <c r="B180" s="9" t="s">
        <v>376</v>
      </c>
      <c r="C180" t="s">
        <v>377</v>
      </c>
      <c r="D180" t="s">
        <v>837</v>
      </c>
      <c r="E180" s="5">
        <v>20</v>
      </c>
      <c r="F180" s="2">
        <v>-1.9607800000000002E-2</v>
      </c>
      <c r="G180" s="5">
        <v>25.75</v>
      </c>
      <c r="H180" s="5">
        <v>19.22</v>
      </c>
      <c r="I180" s="29">
        <v>9498847080</v>
      </c>
      <c r="J180" s="26">
        <v>43607</v>
      </c>
      <c r="K180" s="5">
        <v>3.14</v>
      </c>
      <c r="L180" s="5">
        <v>7.81</v>
      </c>
      <c r="M180" s="5">
        <f>IFERROR(IF(E180/K180&gt;0,E180/K180,"NA"),"NA")</f>
        <v>6.3694267515923562</v>
      </c>
      <c r="N180" s="3">
        <v>1331741869</v>
      </c>
      <c r="O180" s="2">
        <v>0.36580000000000001</v>
      </c>
      <c r="P180" s="28">
        <v>5.5365965128940777</v>
      </c>
      <c r="Q180">
        <v>1E-3</v>
      </c>
      <c r="R180" s="2">
        <v>-0.30249999999999999</v>
      </c>
      <c r="S180" s="28">
        <v>-170.36481956292391</v>
      </c>
      <c r="T180" s="2">
        <v>5.6250000000000001E-2</v>
      </c>
      <c r="U180" s="2">
        <v>0.34084394340026514</v>
      </c>
      <c r="V180" s="2">
        <v>1.2410000000000001</v>
      </c>
      <c r="W180">
        <v>4</v>
      </c>
      <c r="X180" s="2">
        <v>7.3545745676452473E-2</v>
      </c>
      <c r="Y180" s="2">
        <v>3.2745998966491635E-2</v>
      </c>
    </row>
    <row r="181" spans="2:25">
      <c r="B181" s="9" t="s">
        <v>378</v>
      </c>
      <c r="C181" t="s">
        <v>379</v>
      </c>
      <c r="D181" t="s">
        <v>837</v>
      </c>
      <c r="E181" s="5">
        <v>16.96</v>
      </c>
      <c r="F181" s="2">
        <v>1.5568900000000002E-2</v>
      </c>
      <c r="G181" s="5">
        <v>18.239999999999998</v>
      </c>
      <c r="H181" s="5">
        <v>8.76</v>
      </c>
      <c r="I181" s="29">
        <v>8467183701</v>
      </c>
      <c r="J181" s="26">
        <v>44745</v>
      </c>
      <c r="K181" s="5">
        <v>1.25</v>
      </c>
      <c r="L181" s="5">
        <v>32</v>
      </c>
      <c r="M181" s="5">
        <f>IFERROR(IF(E181/K181&gt;0,E181/K181,"NA"),"NA")</f>
        <v>13.568000000000001</v>
      </c>
      <c r="N181" s="3">
        <v>266125914</v>
      </c>
      <c r="O181" s="2">
        <v>0.31519999999999998</v>
      </c>
      <c r="P181" s="28">
        <v>4.1038826457601472</v>
      </c>
      <c r="Q181">
        <v>0.50919999999999999</v>
      </c>
      <c r="R181" s="2">
        <v>0.80179999999999996</v>
      </c>
      <c r="S181" s="28">
        <v>-186.60982660252583</v>
      </c>
      <c r="T181" s="2">
        <v>1.886792452830189E-2</v>
      </c>
      <c r="U181" s="2">
        <v>0.60121916575174261</v>
      </c>
      <c r="V181" s="2">
        <v>-0.2</v>
      </c>
      <c r="W181">
        <v>2</v>
      </c>
      <c r="X181" s="2">
        <v>0.34220937729832329</v>
      </c>
      <c r="Y181" s="2">
        <v>0.1931511237815631</v>
      </c>
    </row>
    <row r="182" spans="2:25">
      <c r="B182" s="9" t="s">
        <v>380</v>
      </c>
      <c r="C182" t="s">
        <v>381</v>
      </c>
      <c r="D182" t="s">
        <v>837</v>
      </c>
      <c r="E182" s="5">
        <v>43.45</v>
      </c>
      <c r="F182" s="2">
        <v>-7.9449199999999998E-2</v>
      </c>
      <c r="G182" s="5">
        <v>62.5</v>
      </c>
      <c r="H182" s="5">
        <v>37</v>
      </c>
      <c r="I182" s="29">
        <v>2172500000</v>
      </c>
      <c r="J182" s="26">
        <v>44378</v>
      </c>
      <c r="K182" s="5" t="s">
        <v>837</v>
      </c>
      <c r="L182" s="5">
        <v>20.21</v>
      </c>
      <c r="M182" s="5" t="str">
        <f>IFERROR(IF(E182/K182&gt;0,E182/K182,"NA"),"NA")</f>
        <v>NA</v>
      </c>
      <c r="N182" s="3">
        <v>106604000</v>
      </c>
      <c r="O182" s="2">
        <v>3.49E-2</v>
      </c>
      <c r="P182" s="28">
        <v>5.0581365568816272</v>
      </c>
      <c r="Q182">
        <v>0.56859999999999999</v>
      </c>
      <c r="R182" s="2">
        <v>-0.56100000000000005</v>
      </c>
      <c r="S182" s="28">
        <v>31.732139088983946</v>
      </c>
      <c r="T182" s="2">
        <v>2.3014959723820481E-2</v>
      </c>
      <c r="U182" s="2">
        <v>0</v>
      </c>
      <c r="V182" s="2">
        <v>-1</v>
      </c>
      <c r="W182">
        <v>1</v>
      </c>
      <c r="X182" s="2">
        <v>0.18551157279005509</v>
      </c>
      <c r="Y182" s="2">
        <v>0</v>
      </c>
    </row>
    <row r="183" spans="2:25">
      <c r="B183" s="9" t="s">
        <v>382</v>
      </c>
      <c r="C183" t="s">
        <v>383</v>
      </c>
      <c r="D183" t="s">
        <v>837</v>
      </c>
      <c r="E183" s="5">
        <v>5.53</v>
      </c>
      <c r="F183" s="2">
        <v>-0.1109325</v>
      </c>
      <c r="G183" s="5">
        <v>9.0500000000000007</v>
      </c>
      <c r="H183" s="5">
        <v>5.0599999999999996</v>
      </c>
      <c r="I183" s="29" t="s">
        <v>837</v>
      </c>
      <c r="J183" s="26">
        <v>45627</v>
      </c>
      <c r="K183" s="5" t="s">
        <v>837</v>
      </c>
      <c r="L183" s="5">
        <v>32.53</v>
      </c>
      <c r="M183" s="5" t="str">
        <f>IFERROR(IF(E183/K183&gt;0,E183/K183,"NA"),"NA")</f>
        <v>NA</v>
      </c>
      <c r="N183" s="3" t="s">
        <v>837</v>
      </c>
      <c r="O183" s="2" t="s">
        <v>837</v>
      </c>
      <c r="P183" s="28" t="s">
        <v>837</v>
      </c>
      <c r="Q183" t="s">
        <v>837</v>
      </c>
      <c r="R183" s="2" t="s">
        <v>837</v>
      </c>
      <c r="S183" s="28" t="s">
        <v>837</v>
      </c>
      <c r="T183" s="2" t="s">
        <v>837</v>
      </c>
      <c r="U183" s="2" t="s">
        <v>837</v>
      </c>
      <c r="V183" s="2" t="s">
        <v>837</v>
      </c>
      <c r="W183">
        <v>1</v>
      </c>
      <c r="X183" s="2" t="s">
        <v>837</v>
      </c>
      <c r="Y183" s="2" t="s">
        <v>837</v>
      </c>
    </row>
    <row r="184" spans="2:25">
      <c r="B184" s="9" t="s">
        <v>384</v>
      </c>
      <c r="C184" t="s">
        <v>385</v>
      </c>
      <c r="D184" t="s">
        <v>837</v>
      </c>
      <c r="E184" s="5">
        <v>6.14</v>
      </c>
      <c r="F184" s="2">
        <v>-8.0775443999999991E-3</v>
      </c>
      <c r="G184" s="5">
        <v>8</v>
      </c>
      <c r="H184" s="5">
        <v>5.82</v>
      </c>
      <c r="I184" s="29">
        <v>1054220194</v>
      </c>
      <c r="J184" s="26">
        <v>42687</v>
      </c>
      <c r="K184" s="5" t="s">
        <v>837</v>
      </c>
      <c r="L184" s="5">
        <v>-153.5</v>
      </c>
      <c r="M184" s="5" t="str">
        <f>IFERROR(IF(E184/K184&gt;0,E184/K184,"NA"),"NA")</f>
        <v>NA</v>
      </c>
      <c r="N184" s="3">
        <v>-7289406</v>
      </c>
      <c r="O184" s="2">
        <v>-0.75649999999999995</v>
      </c>
      <c r="P184" s="28">
        <v>3.8969987078972368</v>
      </c>
      <c r="Q184">
        <v>0.2261</v>
      </c>
      <c r="R184" s="2">
        <v>0.41749999999999998</v>
      </c>
      <c r="S184" s="28">
        <v>8.4644417676309551</v>
      </c>
      <c r="T184" s="2">
        <v>5.048859934853421E-2</v>
      </c>
      <c r="U184" s="2">
        <v>-9.4217335404283968</v>
      </c>
      <c r="V184" s="2">
        <v>-0.4506</v>
      </c>
      <c r="W184">
        <v>2</v>
      </c>
      <c r="X184" s="2">
        <v>-5.002277916933565E-3</v>
      </c>
      <c r="Y184" s="2">
        <v>0</v>
      </c>
    </row>
    <row r="185" spans="2:25">
      <c r="B185" s="9" t="s">
        <v>386</v>
      </c>
      <c r="C185" t="s">
        <v>387</v>
      </c>
      <c r="D185" t="s">
        <v>837</v>
      </c>
      <c r="E185" s="5">
        <v>15.26</v>
      </c>
      <c r="F185" s="2">
        <v>5.6786700000000002E-2</v>
      </c>
      <c r="G185" s="5">
        <v>18.38</v>
      </c>
      <c r="H185" s="5">
        <v>13.04</v>
      </c>
      <c r="I185" s="29">
        <v>180068000</v>
      </c>
      <c r="J185" s="26">
        <v>42781</v>
      </c>
      <c r="K185" s="5" t="s">
        <v>837</v>
      </c>
      <c r="L185" s="5">
        <v>19.32</v>
      </c>
      <c r="M185" s="5" t="str">
        <f>IFERROR(IF(E185/K185&gt;0,E185/K185,"NA"),"NA")</f>
        <v>NA</v>
      </c>
      <c r="N185" s="3">
        <v>11455225</v>
      </c>
      <c r="O185" s="2">
        <v>-0.3377</v>
      </c>
      <c r="P185" s="28">
        <v>28.381242480825858</v>
      </c>
      <c r="Q185">
        <v>-9.1000000000000004E-3</v>
      </c>
      <c r="R185" s="2">
        <v>0.2172</v>
      </c>
      <c r="S185" s="28">
        <v>44.693974300741402</v>
      </c>
      <c r="T185" s="2">
        <v>2.6212319790301444E-2</v>
      </c>
      <c r="U185" s="2">
        <v>0.4294387932716483</v>
      </c>
      <c r="V185" s="2">
        <v>0.16489999999999999</v>
      </c>
      <c r="W185">
        <v>0</v>
      </c>
      <c r="X185" s="2">
        <v>0.10233299190113276</v>
      </c>
      <c r="Y185" s="2">
        <v>4.8517973624129331E-2</v>
      </c>
    </row>
    <row r="186" spans="2:25">
      <c r="B186" s="9" t="s">
        <v>388</v>
      </c>
      <c r="C186" t="s">
        <v>389</v>
      </c>
      <c r="D186" t="s">
        <v>837</v>
      </c>
      <c r="E186" s="5">
        <v>6.27</v>
      </c>
      <c r="F186" s="2">
        <v>3.9801000000000003E-2</v>
      </c>
      <c r="G186" s="5">
        <v>6.98</v>
      </c>
      <c r="H186" s="5">
        <v>5.77</v>
      </c>
      <c r="I186" s="29">
        <v>413820000</v>
      </c>
      <c r="J186" s="26">
        <v>44469</v>
      </c>
      <c r="K186" s="5" t="s">
        <v>837</v>
      </c>
      <c r="L186" s="5">
        <v>15.68</v>
      </c>
      <c r="M186" s="5" t="str">
        <f>IFERROR(IF(E186/K186&gt;0,E186/K186,"NA"),"NA")</f>
        <v>NA</v>
      </c>
      <c r="N186" s="3">
        <v>26366732</v>
      </c>
      <c r="O186" s="2">
        <v>3.1415000000000002</v>
      </c>
      <c r="P186" s="28">
        <v>10.054276132328772</v>
      </c>
      <c r="Q186">
        <v>0.65229999999999999</v>
      </c>
      <c r="R186" s="2">
        <v>-2.3934000000000002</v>
      </c>
      <c r="S186" s="28">
        <v>-20.44836380476541</v>
      </c>
      <c r="T186" s="2">
        <v>3.1897926634768745E-2</v>
      </c>
      <c r="U186" s="2">
        <v>0.32541006598769995</v>
      </c>
      <c r="V186" s="2">
        <v>0</v>
      </c>
      <c r="W186">
        <v>2</v>
      </c>
      <c r="X186" s="2">
        <v>5.2184018469534271E-2</v>
      </c>
      <c r="Y186" s="2">
        <v>0</v>
      </c>
    </row>
    <row r="187" spans="2:25">
      <c r="B187" s="9" t="s">
        <v>390</v>
      </c>
      <c r="C187" t="s">
        <v>391</v>
      </c>
      <c r="D187" t="s">
        <v>837</v>
      </c>
      <c r="E187" s="5">
        <v>10.220000000000001</v>
      </c>
      <c r="F187" s="2">
        <v>1.7928299999999998E-2</v>
      </c>
      <c r="G187" s="5">
        <v>11.92</v>
      </c>
      <c r="H187" s="5">
        <v>9.6</v>
      </c>
      <c r="I187" s="29">
        <v>521220000</v>
      </c>
      <c r="J187" s="26">
        <v>42935</v>
      </c>
      <c r="K187" s="5" t="s">
        <v>837</v>
      </c>
      <c r="L187" s="5">
        <v>14.6</v>
      </c>
      <c r="M187" s="5" t="str">
        <f>IFERROR(IF(E187/K187&gt;0,E187/K187,"NA"),"NA")</f>
        <v>NA</v>
      </c>
      <c r="N187" s="3">
        <v>45688971</v>
      </c>
      <c r="O187" s="2">
        <v>9.4700000000000006E-2</v>
      </c>
      <c r="P187" s="28">
        <v>7.7052686404170121</v>
      </c>
      <c r="Q187">
        <v>6.3299999999999995E-2</v>
      </c>
      <c r="R187" s="2">
        <v>0.38009999999999999</v>
      </c>
      <c r="S187" s="28">
        <v>18.165228298569271</v>
      </c>
      <c r="T187" s="2">
        <v>6.262230919765166E-2</v>
      </c>
      <c r="U187" s="2">
        <v>0.91625283469229679</v>
      </c>
      <c r="V187" s="2">
        <v>-3.0200000000000001E-2</v>
      </c>
      <c r="W187">
        <v>4</v>
      </c>
      <c r="X187" s="2">
        <v>6.485743044911442E-2</v>
      </c>
      <c r="Y187" s="2">
        <v>7.7333703820767305E-2</v>
      </c>
    </row>
    <row r="188" spans="2:25">
      <c r="B188" s="9" t="s">
        <v>392</v>
      </c>
      <c r="C188" t="s">
        <v>393</v>
      </c>
      <c r="D188" t="s">
        <v>837</v>
      </c>
      <c r="E188" s="5">
        <v>9.7899999999999991</v>
      </c>
      <c r="F188" s="2">
        <v>5.7235399999999999E-2</v>
      </c>
      <c r="G188" s="5">
        <v>10.1</v>
      </c>
      <c r="H188" s="5">
        <v>8.4700000000000006</v>
      </c>
      <c r="I188" s="29">
        <v>600812300</v>
      </c>
      <c r="J188" s="26">
        <v>42970</v>
      </c>
      <c r="K188" s="5" t="s">
        <v>837</v>
      </c>
      <c r="L188" s="5">
        <v>14.61</v>
      </c>
      <c r="M188" s="5" t="str">
        <f>IFERROR(IF(E188/K188&gt;0,E188/K188,"NA"),"NA")</f>
        <v>NA</v>
      </c>
      <c r="N188" s="3">
        <v>50360453</v>
      </c>
      <c r="O188" s="2">
        <v>0.57809999999999995</v>
      </c>
      <c r="P188" s="28">
        <v>9.3888057878864952</v>
      </c>
      <c r="Q188">
        <v>-1.5E-3</v>
      </c>
      <c r="R188" s="2">
        <v>2.58E-2</v>
      </c>
      <c r="S188" s="28">
        <v>20.821141565026771</v>
      </c>
      <c r="T188" s="2">
        <v>0.10214504596527069</v>
      </c>
      <c r="U188" s="2">
        <v>0.95567647634295483</v>
      </c>
      <c r="V188" s="2">
        <v>-0.51490000000000002</v>
      </c>
      <c r="W188">
        <v>52</v>
      </c>
      <c r="X188" s="2">
        <v>7.9722672909561448E-2</v>
      </c>
      <c r="Y188" s="2">
        <v>5.5346231809273172E-2</v>
      </c>
    </row>
    <row r="189" spans="2:25">
      <c r="B189" s="9" t="s">
        <v>394</v>
      </c>
      <c r="C189" t="s">
        <v>395</v>
      </c>
      <c r="D189" t="s">
        <v>837</v>
      </c>
      <c r="E189" s="5">
        <v>4.84</v>
      </c>
      <c r="F189" s="2">
        <v>7.5555600000000001E-2</v>
      </c>
      <c r="G189" s="5">
        <v>5.35</v>
      </c>
      <c r="H189" s="5">
        <v>4.05</v>
      </c>
      <c r="I189" s="29">
        <v>425920000</v>
      </c>
      <c r="J189" s="26">
        <v>43009</v>
      </c>
      <c r="K189" s="5" t="s">
        <v>837</v>
      </c>
      <c r="L189" s="5">
        <v>-17.93</v>
      </c>
      <c r="M189" s="5" t="str">
        <f>IFERROR(IF(E189/K189&gt;0,E189/K189,"NA"),"NA")</f>
        <v>NA</v>
      </c>
      <c r="N189" s="3">
        <v>-23541082</v>
      </c>
      <c r="O189" s="2">
        <v>-1.766</v>
      </c>
      <c r="P189" s="28">
        <v>3.9106461069197569</v>
      </c>
      <c r="Q189">
        <v>6.0299999999999999E-2</v>
      </c>
      <c r="R189" s="2">
        <v>-0.88090000000000002</v>
      </c>
      <c r="S189" s="28">
        <v>21.9722951602708</v>
      </c>
      <c r="T189" s="2">
        <v>4.9586776859504127E-2</v>
      </c>
      <c r="U189" s="2">
        <v>-0.63548480906697491</v>
      </c>
      <c r="V189" s="2">
        <v>-0.55000000000000004</v>
      </c>
      <c r="W189">
        <v>2</v>
      </c>
      <c r="X189" s="2">
        <v>-3.0450943897520483E-2</v>
      </c>
      <c r="Y189" s="2">
        <v>2.0380390286179245E-2</v>
      </c>
    </row>
    <row r="190" spans="2:25">
      <c r="B190" s="9" t="s">
        <v>396</v>
      </c>
      <c r="C190" t="s">
        <v>397</v>
      </c>
      <c r="D190" t="s">
        <v>837</v>
      </c>
      <c r="E190" s="5">
        <v>5.52</v>
      </c>
      <c r="F190" s="2">
        <v>0.1017964</v>
      </c>
      <c r="G190" s="5">
        <v>6.02</v>
      </c>
      <c r="H190" s="5">
        <v>4.5999999999999996</v>
      </c>
      <c r="I190" s="29">
        <v>572788265</v>
      </c>
      <c r="J190" s="26">
        <v>43173</v>
      </c>
      <c r="K190" s="5" t="s">
        <v>837</v>
      </c>
      <c r="L190" s="5">
        <v>42.46</v>
      </c>
      <c r="M190" s="5" t="str">
        <f>IFERROR(IF(E190/K190&gt;0,E190/K190,"NA"),"NA")</f>
        <v>NA</v>
      </c>
      <c r="N190" s="3">
        <v>16234097</v>
      </c>
      <c r="O190" s="2">
        <v>-110.339</v>
      </c>
      <c r="P190" s="28">
        <v>4.9672137232149893</v>
      </c>
      <c r="Q190">
        <v>0.1953</v>
      </c>
      <c r="R190" s="2">
        <v>-1.9457</v>
      </c>
      <c r="S190" s="28">
        <v>5.4623211987721429</v>
      </c>
      <c r="T190" s="2">
        <v>5.7971014492753631E-2</v>
      </c>
      <c r="U190" s="2">
        <v>3.0001232580949182</v>
      </c>
      <c r="V190" s="2">
        <v>-0.34970000000000001</v>
      </c>
      <c r="W190">
        <v>4</v>
      </c>
      <c r="X190" s="2">
        <v>1.6601215200532468E-2</v>
      </c>
      <c r="Y190" s="2">
        <v>3.0308964563330307E-2</v>
      </c>
    </row>
    <row r="191" spans="2:25">
      <c r="B191" s="9" t="s">
        <v>398</v>
      </c>
      <c r="C191" t="s">
        <v>399</v>
      </c>
      <c r="D191" t="s">
        <v>837</v>
      </c>
      <c r="E191" s="5">
        <v>4.04</v>
      </c>
      <c r="F191" s="2">
        <v>4.9350600000000001E-2</v>
      </c>
      <c r="G191" s="5">
        <v>4.83</v>
      </c>
      <c r="H191" s="5">
        <v>3.48</v>
      </c>
      <c r="I191" s="29">
        <v>231249600</v>
      </c>
      <c r="J191" s="26">
        <v>43123</v>
      </c>
      <c r="K191" s="5" t="s">
        <v>837</v>
      </c>
      <c r="L191" s="5">
        <v>-2.1800000000000002</v>
      </c>
      <c r="M191" s="5" t="str">
        <f>IFERROR(IF(E191/K191&gt;0,E191/K191,"NA"),"NA")</f>
        <v>NA</v>
      </c>
      <c r="N191" s="3">
        <v>-106112029</v>
      </c>
      <c r="O191" s="2">
        <v>0.37359999999999999</v>
      </c>
      <c r="P191" s="28">
        <v>14.078914139722976</v>
      </c>
      <c r="Q191">
        <v>-0.45839999999999997</v>
      </c>
      <c r="R191" s="2">
        <v>67.5137</v>
      </c>
      <c r="S191" s="28">
        <v>30.50808013671865</v>
      </c>
      <c r="T191" s="2">
        <v>0</v>
      </c>
      <c r="U191" s="2">
        <v>0</v>
      </c>
      <c r="V191" s="2">
        <v>-1</v>
      </c>
      <c r="W191">
        <v>0</v>
      </c>
      <c r="X191" s="2">
        <v>-0.34575010660139338</v>
      </c>
      <c r="Y191" s="2">
        <v>1.3697198803709985E-2</v>
      </c>
    </row>
    <row r="192" spans="2:25">
      <c r="B192" s="9" t="s">
        <v>400</v>
      </c>
      <c r="C192" t="s">
        <v>401</v>
      </c>
      <c r="D192" t="s">
        <v>837</v>
      </c>
      <c r="E192" s="5">
        <v>7.12</v>
      </c>
      <c r="F192" s="2">
        <v>-9.7357441000000006E-3</v>
      </c>
      <c r="G192" s="5">
        <v>8.4</v>
      </c>
      <c r="H192" s="5">
        <v>6.8</v>
      </c>
      <c r="I192" s="29">
        <v>979000000</v>
      </c>
      <c r="J192" s="26">
        <v>43121</v>
      </c>
      <c r="K192" s="5" t="s">
        <v>837</v>
      </c>
      <c r="L192" s="5">
        <v>29.67</v>
      </c>
      <c r="M192" s="5" t="str">
        <f>IFERROR(IF(E192/K192&gt;0,E192/K192,"NA"),"NA")</f>
        <v>NA</v>
      </c>
      <c r="N192" s="3">
        <v>33238000</v>
      </c>
      <c r="O192" s="2">
        <v>-0.3866</v>
      </c>
      <c r="P192" s="28">
        <v>5.373452182313164</v>
      </c>
      <c r="Q192">
        <v>-8.8999999999999999E-3</v>
      </c>
      <c r="R192" s="2">
        <v>0.2215</v>
      </c>
      <c r="S192" s="28">
        <v>45.841917962165198</v>
      </c>
      <c r="T192" s="2">
        <v>7.02247191011236E-2</v>
      </c>
      <c r="U192" s="2">
        <v>3.1026235032192071</v>
      </c>
      <c r="V192" s="2">
        <v>-0.21429999999999999</v>
      </c>
      <c r="W192">
        <v>2</v>
      </c>
      <c r="X192" s="2">
        <v>2.7064824725579629E-2</v>
      </c>
      <c r="Y192" s="2">
        <v>3.7959628335823642E-2</v>
      </c>
    </row>
    <row r="193" spans="2:25">
      <c r="B193" s="9" t="s">
        <v>402</v>
      </c>
      <c r="C193" t="s">
        <v>403</v>
      </c>
      <c r="D193" t="s">
        <v>837</v>
      </c>
      <c r="E193" s="5">
        <v>5.75</v>
      </c>
      <c r="F193" s="2">
        <v>2.1314400000000001E-2</v>
      </c>
      <c r="G193" s="5">
        <v>7.07</v>
      </c>
      <c r="H193" s="5">
        <v>5.04</v>
      </c>
      <c r="I193" s="29">
        <v>618165446</v>
      </c>
      <c r="J193" s="26">
        <v>43185</v>
      </c>
      <c r="K193" s="5">
        <v>2.1077699999999999</v>
      </c>
      <c r="L193" s="5">
        <v>11.27</v>
      </c>
      <c r="M193" s="5">
        <f>IFERROR(IF(E193/K193&gt;0,E193/K193,"NA"),"NA")</f>
        <v>2.7280016320566287</v>
      </c>
      <c r="N193" s="3">
        <v>54550622</v>
      </c>
      <c r="O193" s="2">
        <v>-0.14649999999999999</v>
      </c>
      <c r="P193" s="28">
        <v>5.6284933903526184</v>
      </c>
      <c r="Q193">
        <v>6.8900000000000003E-2</v>
      </c>
      <c r="R193" s="2">
        <v>-0.80379999999999996</v>
      </c>
      <c r="S193" s="28">
        <v>23.094168654238555</v>
      </c>
      <c r="T193" s="2">
        <v>4.7826086956521741E-2</v>
      </c>
      <c r="U193" s="2">
        <v>0.3653767870877806</v>
      </c>
      <c r="V193" s="2">
        <v>-0.49730000000000002</v>
      </c>
      <c r="W193">
        <v>4</v>
      </c>
      <c r="X193" s="2">
        <v>6.1577365868251813E-2</v>
      </c>
      <c r="Y193" s="2">
        <v>4.5241557934502262E-2</v>
      </c>
    </row>
    <row r="194" spans="2:25">
      <c r="B194" s="9" t="s">
        <v>404</v>
      </c>
      <c r="C194" t="s">
        <v>405</v>
      </c>
      <c r="D194" t="s">
        <v>837</v>
      </c>
      <c r="E194" s="5">
        <v>8.43</v>
      </c>
      <c r="F194" s="2">
        <v>2.8048799999999999E-2</v>
      </c>
      <c r="G194" s="5">
        <v>8.8000000000000007</v>
      </c>
      <c r="H194" s="5">
        <v>8.0299999999999994</v>
      </c>
      <c r="I194" s="29">
        <v>2323371056</v>
      </c>
      <c r="J194" s="26">
        <v>43179</v>
      </c>
      <c r="K194" s="5" t="s">
        <v>837</v>
      </c>
      <c r="L194" s="5">
        <v>16.53</v>
      </c>
      <c r="M194" s="5" t="str">
        <f>IFERROR(IF(E194/K194&gt;0,E194/K194,"NA"),"NA")</f>
        <v>NA</v>
      </c>
      <c r="N194" s="3">
        <v>214677137</v>
      </c>
      <c r="O194" s="2">
        <v>-0.51929999999999998</v>
      </c>
      <c r="P194" s="28">
        <v>7.9232395555744528</v>
      </c>
      <c r="Q194">
        <v>0.21440000000000001</v>
      </c>
      <c r="R194" s="2">
        <v>-9.5100000000000004E-2</v>
      </c>
      <c r="S194" s="28">
        <v>10.449626747491791</v>
      </c>
      <c r="T194" s="2">
        <v>6.465005931198102E-2</v>
      </c>
      <c r="U194" s="2">
        <v>0.92598961732324803</v>
      </c>
      <c r="V194" s="2">
        <v>-0.11700000000000001</v>
      </c>
      <c r="W194">
        <v>4</v>
      </c>
      <c r="X194" s="2">
        <v>8.0919435676821888E-2</v>
      </c>
      <c r="Y194" s="2">
        <v>0</v>
      </c>
    </row>
    <row r="195" spans="2:25">
      <c r="B195" s="9" t="s">
        <v>406</v>
      </c>
      <c r="C195" t="s">
        <v>407</v>
      </c>
      <c r="D195" t="s">
        <v>837</v>
      </c>
      <c r="E195" s="5">
        <v>10.34</v>
      </c>
      <c r="F195" s="2">
        <v>3.9196000000000002E-2</v>
      </c>
      <c r="G195" s="5">
        <v>12.88</v>
      </c>
      <c r="H195" s="5">
        <v>9.6999999999999993</v>
      </c>
      <c r="I195" s="29">
        <v>1928511125</v>
      </c>
      <c r="J195" s="26">
        <v>43142</v>
      </c>
      <c r="K195" s="5" t="s">
        <v>837</v>
      </c>
      <c r="L195" s="5">
        <v>11.36</v>
      </c>
      <c r="M195" s="5" t="str">
        <f>IFERROR(IF(E195/K195&gt;0,E195/K195,"NA"),"NA")</f>
        <v>NA</v>
      </c>
      <c r="N195" s="3">
        <v>170295641</v>
      </c>
      <c r="O195" s="2">
        <v>1.5794999999999999</v>
      </c>
      <c r="P195" s="28">
        <v>11.585328776307444</v>
      </c>
      <c r="Q195">
        <v>-0.18609999999999999</v>
      </c>
      <c r="R195" s="2">
        <v>0.13780000000000001</v>
      </c>
      <c r="S195" s="28">
        <v>20.893886386602667</v>
      </c>
      <c r="T195" s="2">
        <v>7.7369439071566737E-2</v>
      </c>
      <c r="U195" s="2">
        <v>0.87616939061875343</v>
      </c>
      <c r="V195" s="2">
        <v>0</v>
      </c>
      <c r="W195">
        <v>4</v>
      </c>
      <c r="X195" s="2">
        <v>9.466085888440344E-2</v>
      </c>
      <c r="Y195" s="2">
        <v>-5.9691720282682361</v>
      </c>
    </row>
    <row r="196" spans="2:25">
      <c r="B196" s="9" t="s">
        <v>408</v>
      </c>
      <c r="C196" t="s">
        <v>409</v>
      </c>
      <c r="D196" t="s">
        <v>837</v>
      </c>
      <c r="E196" s="5">
        <v>7.25</v>
      </c>
      <c r="F196" s="2">
        <v>-3.4620499999999998E-2</v>
      </c>
      <c r="G196" s="5">
        <v>8.7799999999999994</v>
      </c>
      <c r="H196" s="5">
        <v>7.04</v>
      </c>
      <c r="I196" s="29">
        <v>1355347190</v>
      </c>
      <c r="J196" s="26">
        <v>43221</v>
      </c>
      <c r="K196" s="5" t="s">
        <v>837</v>
      </c>
      <c r="L196" s="5">
        <v>18.59</v>
      </c>
      <c r="M196" s="5" t="str">
        <f>IFERROR(IF(E196/K196&gt;0,E196/K196,"NA"),"NA")</f>
        <v>NA</v>
      </c>
      <c r="N196" s="3">
        <v>110284721</v>
      </c>
      <c r="O196" s="2">
        <v>8.8596000000000004</v>
      </c>
      <c r="P196" s="28">
        <v>6.0472181208591786</v>
      </c>
      <c r="Q196">
        <v>0.17660000000000001</v>
      </c>
      <c r="R196" s="2">
        <v>0.85650000000000004</v>
      </c>
      <c r="S196" s="28">
        <v>8.9749515922084502</v>
      </c>
      <c r="T196" s="2">
        <v>6.8965517241379309E-2</v>
      </c>
      <c r="U196" s="2">
        <v>1.128391503236903</v>
      </c>
      <c r="V196" s="2">
        <v>-0.1971</v>
      </c>
      <c r="W196">
        <v>4</v>
      </c>
      <c r="X196" s="2">
        <v>5.3885208013332721E-2</v>
      </c>
      <c r="Y196" s="2">
        <v>-3.1587224999173937</v>
      </c>
    </row>
    <row r="197" spans="2:25">
      <c r="B197" s="9" t="s">
        <v>410</v>
      </c>
      <c r="C197" t="s">
        <v>411</v>
      </c>
      <c r="D197" t="s">
        <v>837</v>
      </c>
      <c r="E197" s="5">
        <v>4.67</v>
      </c>
      <c r="F197" s="2">
        <v>2.41228E-2</v>
      </c>
      <c r="G197" s="5">
        <v>5.16</v>
      </c>
      <c r="H197" s="5">
        <v>4.33</v>
      </c>
      <c r="I197" s="29">
        <v>551060000</v>
      </c>
      <c r="J197" s="26">
        <v>43318</v>
      </c>
      <c r="K197" s="5" t="s">
        <v>837</v>
      </c>
      <c r="L197" s="5">
        <v>-8.0500000000000007</v>
      </c>
      <c r="M197" s="5" t="str">
        <f>IFERROR(IF(E197/K197&gt;0,E197/K197,"NA"),"NA")</f>
        <v>NA</v>
      </c>
      <c r="N197" s="3">
        <v>-70206914</v>
      </c>
      <c r="O197" s="2">
        <v>-1.8364</v>
      </c>
      <c r="P197" s="28">
        <v>12.50647411910391</v>
      </c>
      <c r="Q197">
        <v>5.9499999999999997E-2</v>
      </c>
      <c r="R197" s="2">
        <v>1.9029</v>
      </c>
      <c r="S197" s="28">
        <v>15.298836335072224</v>
      </c>
      <c r="T197" s="2">
        <v>6.852248394004283E-2</v>
      </c>
      <c r="U197" s="2">
        <v>-0.50422345867530938</v>
      </c>
      <c r="V197" s="2">
        <v>0.16619999999999999</v>
      </c>
      <c r="W197">
        <v>2</v>
      </c>
      <c r="X197" s="2">
        <v>-8.5422129277659853E-2</v>
      </c>
      <c r="Y197" s="2">
        <v>0</v>
      </c>
    </row>
    <row r="198" spans="2:25">
      <c r="B198" s="9" t="s">
        <v>412</v>
      </c>
      <c r="C198" t="s">
        <v>413</v>
      </c>
      <c r="D198" t="s">
        <v>837</v>
      </c>
      <c r="E198" s="5">
        <v>4</v>
      </c>
      <c r="F198" s="2">
        <v>2.0408200000000001E-2</v>
      </c>
      <c r="G198" s="5">
        <v>4.8600000000000003</v>
      </c>
      <c r="H198" s="5">
        <v>3.62</v>
      </c>
      <c r="I198" s="29">
        <v>293107200</v>
      </c>
      <c r="J198" s="26">
        <v>44469</v>
      </c>
      <c r="K198" s="5" t="s">
        <v>837</v>
      </c>
      <c r="L198" s="5">
        <v>25</v>
      </c>
      <c r="M198" s="5" t="str">
        <f>IFERROR(IF(E198/K198&gt;0,E198/K198,"NA"),"NA")</f>
        <v>NA</v>
      </c>
      <c r="N198" s="3">
        <v>-22986482</v>
      </c>
      <c r="O198" s="2">
        <v>2.0899999999999998E-2</v>
      </c>
      <c r="P198" s="28">
        <v>4.5376142961898864</v>
      </c>
      <c r="Q198">
        <v>1.3492999999999999</v>
      </c>
      <c r="R198" s="2">
        <v>-0.24640000000000001</v>
      </c>
      <c r="S198" s="28">
        <v>19.246414039884598</v>
      </c>
      <c r="T198" s="2">
        <v>0</v>
      </c>
      <c r="U198" s="2">
        <v>-0.25496715852386631</v>
      </c>
      <c r="V198" s="2">
        <v>-1</v>
      </c>
      <c r="W198" t="s">
        <v>837</v>
      </c>
      <c r="X198" s="2">
        <v>-4.4986803995860365E-2</v>
      </c>
      <c r="Y198" s="2">
        <v>0</v>
      </c>
    </row>
    <row r="199" spans="2:25">
      <c r="B199" s="9" t="s">
        <v>414</v>
      </c>
      <c r="C199" t="s">
        <v>415</v>
      </c>
      <c r="D199" t="s">
        <v>837</v>
      </c>
      <c r="E199" s="5">
        <v>9.41</v>
      </c>
      <c r="F199" s="2">
        <v>1.7297300000000002E-2</v>
      </c>
      <c r="G199" s="5">
        <v>10.06</v>
      </c>
      <c r="H199" s="5">
        <v>8.91</v>
      </c>
      <c r="I199" s="29">
        <v>1532711151</v>
      </c>
      <c r="J199" s="26">
        <v>43306</v>
      </c>
      <c r="K199" s="5" t="s">
        <v>837</v>
      </c>
      <c r="L199" s="5">
        <v>13.84</v>
      </c>
      <c r="M199" s="5" t="str">
        <f>IFERROR(IF(E199/K199&gt;0,E199/K199,"NA"),"NA")</f>
        <v>NA</v>
      </c>
      <c r="N199" s="3">
        <v>124393380</v>
      </c>
      <c r="O199" s="2">
        <v>0.13650000000000001</v>
      </c>
      <c r="P199" s="28">
        <v>6.359348194579785</v>
      </c>
      <c r="Q199">
        <v>9.3600000000000003E-2</v>
      </c>
      <c r="R199" s="2">
        <v>0.151</v>
      </c>
      <c r="S199" s="28">
        <v>13.626591999021617</v>
      </c>
      <c r="T199" s="2">
        <v>7.1200850159404888E-2</v>
      </c>
      <c r="U199" s="2">
        <v>0.86420616595513366</v>
      </c>
      <c r="V199" s="2">
        <v>1E-4</v>
      </c>
      <c r="W199">
        <v>2</v>
      </c>
      <c r="X199" s="2">
        <v>8.9749608491409533E-2</v>
      </c>
      <c r="Y199" s="2">
        <v>0</v>
      </c>
    </row>
    <row r="200" spans="2:25">
      <c r="B200" s="9" t="s">
        <v>416</v>
      </c>
      <c r="C200" t="s">
        <v>417</v>
      </c>
      <c r="D200" t="s">
        <v>837</v>
      </c>
      <c r="E200" s="5">
        <v>5.94</v>
      </c>
      <c r="F200" s="2">
        <v>4.2105300000000005E-2</v>
      </c>
      <c r="G200" s="5">
        <v>6.46</v>
      </c>
      <c r="H200" s="5">
        <v>5.54</v>
      </c>
      <c r="I200" s="29">
        <v>837592569</v>
      </c>
      <c r="J200" s="26">
        <v>44469</v>
      </c>
      <c r="K200" s="5" t="s">
        <v>837</v>
      </c>
      <c r="L200" s="5">
        <v>12.91</v>
      </c>
      <c r="M200" s="5" t="str">
        <f>IFERROR(IF(E200/K200&gt;0,E200/K200,"NA"),"NA")</f>
        <v>NA</v>
      </c>
      <c r="N200" s="3">
        <v>65501951</v>
      </c>
      <c r="O200" s="2">
        <v>5.5726000000000004</v>
      </c>
      <c r="P200" s="28">
        <v>6.5309920740608591</v>
      </c>
      <c r="Q200">
        <v>0.1658</v>
      </c>
      <c r="R200" s="2">
        <v>-0.1038</v>
      </c>
      <c r="S200" s="28">
        <v>6.2010028715650973</v>
      </c>
      <c r="T200" s="2">
        <v>7.0707070707070704E-2</v>
      </c>
      <c r="U200" s="2">
        <v>0.81470422155822508</v>
      </c>
      <c r="V200" s="2">
        <v>-0.37</v>
      </c>
      <c r="W200">
        <v>4</v>
      </c>
      <c r="X200" s="2">
        <v>6.2111894129012898E-2</v>
      </c>
      <c r="Y200" s="2">
        <v>4.374962268185062E-2</v>
      </c>
    </row>
    <row r="201" spans="2:25">
      <c r="B201" s="9" t="s">
        <v>418</v>
      </c>
      <c r="C201" t="s">
        <v>419</v>
      </c>
      <c r="D201" t="s">
        <v>837</v>
      </c>
      <c r="E201" s="5">
        <v>8.3800000000000008</v>
      </c>
      <c r="F201" s="2">
        <v>1.69903E-2</v>
      </c>
      <c r="G201" s="5">
        <v>8.8000000000000007</v>
      </c>
      <c r="H201" s="5">
        <v>7.8</v>
      </c>
      <c r="I201" s="29">
        <v>854777598</v>
      </c>
      <c r="J201" s="26">
        <v>44958</v>
      </c>
      <c r="K201" s="5" t="s">
        <v>837</v>
      </c>
      <c r="L201" s="5"/>
      <c r="M201" s="5" t="str">
        <f>IFERROR(IF(E201/K201&gt;0,E201/K201,"NA"),"NA")</f>
        <v>NA</v>
      </c>
      <c r="N201" s="3">
        <v>48846838</v>
      </c>
      <c r="O201" s="2">
        <v>0</v>
      </c>
      <c r="P201" s="28">
        <v>11.317464115098607</v>
      </c>
      <c r="Q201">
        <v>0</v>
      </c>
      <c r="R201" s="2">
        <v>0</v>
      </c>
      <c r="S201" s="28">
        <v>13.70497181083738</v>
      </c>
      <c r="T201" s="2">
        <v>7.6372315035799512E-2</v>
      </c>
      <c r="U201" s="2">
        <v>1.3364497411275629</v>
      </c>
      <c r="V201" s="2">
        <v>0</v>
      </c>
      <c r="W201">
        <v>2</v>
      </c>
      <c r="X201" s="2">
        <v>4.6803328594742892E-2</v>
      </c>
      <c r="Y201" s="2">
        <v>4.4984285413266191E-2</v>
      </c>
    </row>
    <row r="202" spans="2:25">
      <c r="B202" s="9" t="s">
        <v>420</v>
      </c>
      <c r="C202" t="s">
        <v>421</v>
      </c>
      <c r="D202" t="s">
        <v>837</v>
      </c>
      <c r="E202" s="5">
        <v>9.64</v>
      </c>
      <c r="F202" s="2">
        <v>0.52531649999999996</v>
      </c>
      <c r="G202" s="5">
        <v>11.8</v>
      </c>
      <c r="H202" s="5">
        <v>5.71</v>
      </c>
      <c r="I202" s="29" t="s">
        <v>837</v>
      </c>
      <c r="J202" s="26">
        <v>45539</v>
      </c>
      <c r="K202" s="5" t="s">
        <v>837</v>
      </c>
      <c r="L202" s="5"/>
      <c r="M202" s="5" t="str">
        <f>IFERROR(IF(E202/K202&gt;0,E202/K202,"NA"),"NA")</f>
        <v>NA</v>
      </c>
      <c r="N202" s="3" t="s">
        <v>837</v>
      </c>
      <c r="O202" s="2" t="s">
        <v>837</v>
      </c>
      <c r="P202" s="28" t="s">
        <v>837</v>
      </c>
      <c r="Q202" t="s">
        <v>837</v>
      </c>
      <c r="R202" s="2" t="s">
        <v>837</v>
      </c>
      <c r="S202" s="28" t="s">
        <v>837</v>
      </c>
      <c r="T202" s="2" t="s">
        <v>837</v>
      </c>
      <c r="U202" s="2" t="s">
        <v>837</v>
      </c>
      <c r="V202" s="2" t="s">
        <v>837</v>
      </c>
      <c r="W202" t="s">
        <v>837</v>
      </c>
      <c r="X202" s="2" t="s">
        <v>837</v>
      </c>
      <c r="Y202" s="2" t="s">
        <v>837</v>
      </c>
    </row>
    <row r="203" spans="2:25">
      <c r="B203" s="9" t="s">
        <v>422</v>
      </c>
      <c r="C203" t="s">
        <v>423</v>
      </c>
      <c r="D203" t="s">
        <v>837</v>
      </c>
      <c r="E203" s="5">
        <v>5.97</v>
      </c>
      <c r="F203" s="2">
        <v>-1.3223100000000002E-2</v>
      </c>
      <c r="G203" s="5">
        <v>6.95</v>
      </c>
      <c r="H203" s="5">
        <v>5.53</v>
      </c>
      <c r="I203" s="29">
        <v>94660911</v>
      </c>
      <c r="J203" s="26">
        <v>44796</v>
      </c>
      <c r="K203" s="5" t="s">
        <v>837</v>
      </c>
      <c r="L203" s="5"/>
      <c r="M203" s="5" t="str">
        <f>IFERROR(IF(E203/K203&gt;0,E203/K203,"NA"),"NA")</f>
        <v>NA</v>
      </c>
      <c r="N203" s="3" t="s">
        <v>837</v>
      </c>
      <c r="O203" s="2" t="s">
        <v>837</v>
      </c>
      <c r="P203" s="28">
        <v>0</v>
      </c>
      <c r="Q203" t="s">
        <v>837</v>
      </c>
      <c r="R203" s="2" t="s">
        <v>837</v>
      </c>
      <c r="S203" s="28">
        <v>0</v>
      </c>
      <c r="T203" s="2">
        <v>8.5427135678391969E-2</v>
      </c>
      <c r="U203" s="2">
        <v>0</v>
      </c>
      <c r="V203" s="2" t="s">
        <v>837</v>
      </c>
      <c r="W203">
        <v>2</v>
      </c>
      <c r="X203" s="2">
        <v>0</v>
      </c>
      <c r="Y203" s="2">
        <v>0</v>
      </c>
    </row>
    <row r="204" spans="2:25">
      <c r="B204" s="9" t="s">
        <v>424</v>
      </c>
      <c r="C204" t="s">
        <v>425</v>
      </c>
      <c r="D204" t="s">
        <v>837</v>
      </c>
      <c r="E204" s="5">
        <v>8.23</v>
      </c>
      <c r="F204" s="2">
        <v>-2.9481099999999996E-2</v>
      </c>
      <c r="G204" s="5">
        <v>9.44</v>
      </c>
      <c r="H204" s="5">
        <v>7.59</v>
      </c>
      <c r="I204" s="29">
        <v>569667111</v>
      </c>
      <c r="J204" s="26">
        <v>44796</v>
      </c>
      <c r="K204" s="5" t="s">
        <v>837</v>
      </c>
      <c r="L204" s="5"/>
      <c r="M204" s="5" t="str">
        <f>IFERROR(IF(E204/K204&gt;0,E204/K204,"NA"),"NA")</f>
        <v>NA</v>
      </c>
      <c r="N204" s="3">
        <v>108499209</v>
      </c>
      <c r="O204" s="2">
        <v>4.3598999999999997</v>
      </c>
      <c r="P204" s="28">
        <v>9.2056256520220003</v>
      </c>
      <c r="Q204">
        <v>9.5268999999999995</v>
      </c>
      <c r="R204" s="2">
        <v>1.4201999999999999</v>
      </c>
      <c r="S204" s="28">
        <v>1.5133512945056964</v>
      </c>
      <c r="T204" s="2">
        <v>9.5382746051032793E-2</v>
      </c>
      <c r="U204" s="2">
        <v>0.85230758686913566</v>
      </c>
      <c r="V204" s="2">
        <v>0</v>
      </c>
      <c r="W204">
        <v>2</v>
      </c>
      <c r="X204" s="2">
        <v>0.13159445338070283</v>
      </c>
      <c r="Y204" s="2">
        <v>0</v>
      </c>
    </row>
    <row r="205" spans="2:25">
      <c r="B205" s="9" t="s">
        <v>426</v>
      </c>
      <c r="C205" t="s">
        <v>427</v>
      </c>
      <c r="D205" t="s">
        <v>837</v>
      </c>
      <c r="E205" s="5">
        <v>15.06</v>
      </c>
      <c r="F205" s="2">
        <v>-5.2830199999999994E-2</v>
      </c>
      <c r="G205" s="5">
        <v>19.8</v>
      </c>
      <c r="H205" s="5">
        <v>13.96</v>
      </c>
      <c r="I205" s="29">
        <v>62748902613</v>
      </c>
      <c r="J205" s="26">
        <v>40240</v>
      </c>
      <c r="K205" s="5">
        <v>1.41</v>
      </c>
      <c r="L205" s="5">
        <v>-32.74</v>
      </c>
      <c r="M205" s="5">
        <f>IFERROR(IF(E205/K205&gt;0,E205/K205,"NA"),"NA")</f>
        <v>10.680851063829788</v>
      </c>
      <c r="N205" s="3">
        <v>6866943000</v>
      </c>
      <c r="O205" s="2">
        <v>-0.33</v>
      </c>
      <c r="P205" s="28">
        <v>0.70770529062998389</v>
      </c>
      <c r="Q205">
        <v>0.17699999999999999</v>
      </c>
      <c r="R205" s="2">
        <v>-92.732600000000005</v>
      </c>
      <c r="S205" s="28">
        <v>-3.4927527376702558</v>
      </c>
      <c r="T205" s="2">
        <v>4.6480743691899057E-2</v>
      </c>
      <c r="U205" s="2">
        <v>0.42538987144643547</v>
      </c>
      <c r="V205" s="2">
        <v>1.5800000000000002E-2</v>
      </c>
      <c r="W205">
        <v>1</v>
      </c>
      <c r="X205" s="2">
        <v>3.2075232762961918E-2</v>
      </c>
      <c r="Y205" s="2">
        <v>2.5888210231139328E-2</v>
      </c>
    </row>
    <row r="206" spans="2:25">
      <c r="B206" s="9" t="s">
        <v>428</v>
      </c>
      <c r="C206" t="s">
        <v>429</v>
      </c>
      <c r="D206" t="s">
        <v>837</v>
      </c>
      <c r="E206" s="5">
        <v>48.3</v>
      </c>
      <c r="F206" s="2">
        <v>1.5772899999999999E-2</v>
      </c>
      <c r="G206" s="5">
        <v>69.400000000000006</v>
      </c>
      <c r="H206" s="5">
        <v>42.9</v>
      </c>
      <c r="I206" s="29">
        <v>1707750007</v>
      </c>
      <c r="J206" s="26">
        <v>40241</v>
      </c>
      <c r="K206" s="5">
        <v>0</v>
      </c>
      <c r="L206" s="5">
        <v>38.33</v>
      </c>
      <c r="M206" s="5" t="str">
        <f>IFERROR(IF(E206/K206&gt;0,E206/K206,"NA"),"NA")</f>
        <v>NA</v>
      </c>
      <c r="N206" s="3">
        <v>44667304</v>
      </c>
      <c r="O206" s="2">
        <v>1.4557</v>
      </c>
      <c r="P206" s="28">
        <v>1.7572987498312804</v>
      </c>
      <c r="Q206">
        <v>0.09</v>
      </c>
      <c r="R206" s="2">
        <v>0.84830000000000005</v>
      </c>
      <c r="S206" s="28">
        <v>34.322849859123068</v>
      </c>
      <c r="T206" s="2">
        <v>0</v>
      </c>
      <c r="U206" s="2">
        <v>0</v>
      </c>
      <c r="V206" s="2">
        <v>0</v>
      </c>
      <c r="W206">
        <v>1</v>
      </c>
      <c r="X206" s="2">
        <v>0.16775959245404146</v>
      </c>
      <c r="Y206" s="2">
        <v>0.1439838424684135</v>
      </c>
    </row>
    <row r="207" spans="2:25">
      <c r="B207" s="9" t="s">
        <v>430</v>
      </c>
      <c r="C207" t="s">
        <v>431</v>
      </c>
      <c r="D207" t="s">
        <v>837</v>
      </c>
      <c r="E207" s="5">
        <v>24.8</v>
      </c>
      <c r="F207" s="2">
        <v>0.18320610000000001</v>
      </c>
      <c r="G207" s="5">
        <v>33.65</v>
      </c>
      <c r="H207" s="5">
        <v>18</v>
      </c>
      <c r="I207" s="29">
        <v>1604064000</v>
      </c>
      <c r="J207" s="26">
        <v>40240</v>
      </c>
      <c r="K207" s="5">
        <v>0</v>
      </c>
      <c r="L207" s="5">
        <v>-31.39</v>
      </c>
      <c r="M207" s="5" t="str">
        <f>IFERROR(IF(E207/K207&gt;0,E207/K207,"NA"),"NA")</f>
        <v>NA</v>
      </c>
      <c r="N207" s="3">
        <v>-116524061</v>
      </c>
      <c r="O207" s="2">
        <v>-14.894299999999999</v>
      </c>
      <c r="P207" s="28">
        <v>1.4261278912377977</v>
      </c>
      <c r="Q207">
        <v>-4.1700000000000001E-2</v>
      </c>
      <c r="R207" s="2">
        <v>-4.2099999999999999E-2</v>
      </c>
      <c r="S207" s="28">
        <v>13.750698030105935</v>
      </c>
      <c r="T207" s="2">
        <v>0</v>
      </c>
      <c r="U207" s="2">
        <v>0</v>
      </c>
      <c r="V207" s="2">
        <v>-1</v>
      </c>
      <c r="W207">
        <v>0</v>
      </c>
      <c r="X207" s="2">
        <v>-0.1181185625520378</v>
      </c>
      <c r="Y207" s="2">
        <v>-5.2632360436103233E-2</v>
      </c>
    </row>
    <row r="208" spans="2:25">
      <c r="B208" s="9" t="s">
        <v>432</v>
      </c>
      <c r="C208" t="s">
        <v>433</v>
      </c>
      <c r="D208" t="s">
        <v>837</v>
      </c>
      <c r="E208" s="5">
        <v>118</v>
      </c>
      <c r="F208" s="2">
        <v>1.0274E-2</v>
      </c>
      <c r="G208" s="5">
        <v>139.4</v>
      </c>
      <c r="H208" s="5">
        <v>103</v>
      </c>
      <c r="I208" s="29">
        <v>9676000000</v>
      </c>
      <c r="J208" s="26">
        <v>41195</v>
      </c>
      <c r="K208" s="5">
        <v>8.0399999999999991</v>
      </c>
      <c r="L208" s="5">
        <v>27.44</v>
      </c>
      <c r="M208" s="5">
        <f>IFERROR(IF(E208/K208&gt;0,E208/K208,"NA"),"NA")</f>
        <v>14.676616915422887</v>
      </c>
      <c r="N208" s="3">
        <v>352770108</v>
      </c>
      <c r="O208" s="2">
        <v>0.248</v>
      </c>
      <c r="P208" s="28">
        <v>4.2083111899190691</v>
      </c>
      <c r="Q208">
        <v>7.7600000000000002E-2</v>
      </c>
      <c r="R208" s="2">
        <v>-0.96789999999999998</v>
      </c>
      <c r="S208" s="28">
        <v>480.31686219458049</v>
      </c>
      <c r="T208" s="2">
        <v>2.9237288135593221E-2</v>
      </c>
      <c r="U208" s="2">
        <v>0.52333243609177904</v>
      </c>
      <c r="V208" s="2">
        <v>0.50439999999999996</v>
      </c>
      <c r="W208">
        <v>52</v>
      </c>
      <c r="X208" s="2">
        <v>0.26061324885034082</v>
      </c>
      <c r="Y208" s="2">
        <v>0.1663183187805104</v>
      </c>
    </row>
    <row r="209" spans="2:25">
      <c r="B209" s="9" t="s">
        <v>434</v>
      </c>
      <c r="C209" t="s">
        <v>435</v>
      </c>
      <c r="D209" t="s">
        <v>837</v>
      </c>
      <c r="E209" s="5">
        <v>23.1</v>
      </c>
      <c r="F209" s="2">
        <v>-6.0975599999999998E-2</v>
      </c>
      <c r="G209" s="5">
        <v>35.6</v>
      </c>
      <c r="H209" s="5">
        <v>22</v>
      </c>
      <c r="I209" s="29">
        <v>6967884000</v>
      </c>
      <c r="J209" s="26">
        <v>40241</v>
      </c>
      <c r="K209" s="5">
        <v>0</v>
      </c>
      <c r="L209" s="5">
        <v>8.99</v>
      </c>
      <c r="M209" s="5" t="str">
        <f>IFERROR(IF(E209/K209&gt;0,E209/K209,"NA"),"NA")</f>
        <v>NA</v>
      </c>
      <c r="N209" s="3">
        <v>774631968</v>
      </c>
      <c r="O209" s="2">
        <v>1.5645</v>
      </c>
      <c r="P209" s="28">
        <v>2.1636713969297894</v>
      </c>
      <c r="Q209">
        <v>7.3000000000000001E-3</v>
      </c>
      <c r="R209" s="2">
        <v>6.9599999999999995E-2</v>
      </c>
      <c r="S209" s="28">
        <v>18.644200993719281</v>
      </c>
      <c r="T209" s="2">
        <v>0</v>
      </c>
      <c r="U209" s="2">
        <v>5.0794314752576804E-4</v>
      </c>
      <c r="V209" s="2">
        <v>-6.0600000000000001E-2</v>
      </c>
      <c r="W209">
        <v>0</v>
      </c>
      <c r="X209" s="2">
        <v>0.19714227676310564</v>
      </c>
      <c r="Y209" s="2">
        <v>0.10199732547850232</v>
      </c>
    </row>
    <row r="210" spans="2:25">
      <c r="B210" s="9" t="s">
        <v>436</v>
      </c>
      <c r="C210" t="s">
        <v>437</v>
      </c>
      <c r="D210" t="s">
        <v>837</v>
      </c>
      <c r="E210" s="5">
        <v>18.68</v>
      </c>
      <c r="F210" s="2">
        <v>-9.7584500000000005E-2</v>
      </c>
      <c r="G210" s="5">
        <v>34.9</v>
      </c>
      <c r="H210" s="5">
        <v>15.54</v>
      </c>
      <c r="I210" s="29">
        <v>295302164</v>
      </c>
      <c r="J210" s="26">
        <v>43790</v>
      </c>
      <c r="K210" s="5" t="s">
        <v>837</v>
      </c>
      <c r="L210" s="5">
        <v>-6.72</v>
      </c>
      <c r="M210" s="5" t="str">
        <f>IFERROR(IF(E210/K210&gt;0,E210/K210,"NA"),"NA")</f>
        <v>NA</v>
      </c>
      <c r="N210" s="3">
        <v>-44113134</v>
      </c>
      <c r="O210" s="2">
        <v>-0.25459999999999999</v>
      </c>
      <c r="P210" s="28">
        <v>1.8934590644203275</v>
      </c>
      <c r="Q210">
        <v>0.1143</v>
      </c>
      <c r="R210" s="2">
        <v>0.83220000000000005</v>
      </c>
      <c r="S210" s="28">
        <v>33.675579168961683</v>
      </c>
      <c r="T210" s="2">
        <v>0</v>
      </c>
      <c r="U210" s="2">
        <v>0</v>
      </c>
      <c r="V210" s="2">
        <v>0</v>
      </c>
      <c r="W210">
        <v>1</v>
      </c>
      <c r="X210" s="2">
        <v>-0.29891249742677645</v>
      </c>
      <c r="Y210" s="2">
        <v>-0.22264816668923404</v>
      </c>
    </row>
    <row r="211" spans="2:25">
      <c r="B211" s="9" t="s">
        <v>438</v>
      </c>
      <c r="C211" t="s">
        <v>439</v>
      </c>
      <c r="D211" t="s">
        <v>837</v>
      </c>
      <c r="E211" s="5">
        <v>112.2</v>
      </c>
      <c r="F211" s="2">
        <v>-2.77296E-2</v>
      </c>
      <c r="G211" s="5">
        <v>148</v>
      </c>
      <c r="H211" s="5">
        <v>100.2</v>
      </c>
      <c r="I211" s="29">
        <v>336600000</v>
      </c>
      <c r="J211" s="26">
        <v>44378</v>
      </c>
      <c r="K211" s="5" t="s">
        <v>837</v>
      </c>
      <c r="L211" s="5">
        <v>2244</v>
      </c>
      <c r="M211" s="5" t="str">
        <f>IFERROR(IF(E211/K211&gt;0,E211/K211,"NA"),"NA")</f>
        <v>NA</v>
      </c>
      <c r="N211" s="3">
        <v>126418</v>
      </c>
      <c r="O211" s="2">
        <v>-0.42209999999999998</v>
      </c>
      <c r="P211" s="28">
        <v>3.5292782464515762</v>
      </c>
      <c r="Q211">
        <v>-9.3299999999999994E-2</v>
      </c>
      <c r="R211" s="2">
        <v>5.5500000000000001E-2</v>
      </c>
      <c r="S211" s="28">
        <v>14.894477538366775</v>
      </c>
      <c r="T211" s="2">
        <v>0</v>
      </c>
      <c r="U211" s="2">
        <v>1.1966887626762013</v>
      </c>
      <c r="V211" s="2">
        <v>0</v>
      </c>
      <c r="W211" t="s">
        <v>837</v>
      </c>
      <c r="X211" s="2">
        <v>4.7770005813110687E-3</v>
      </c>
      <c r="Y211" s="2">
        <v>-6.3842129850390185E-3</v>
      </c>
    </row>
    <row r="212" spans="2:25">
      <c r="B212" s="9" t="s">
        <v>440</v>
      </c>
      <c r="C212" t="s">
        <v>441</v>
      </c>
      <c r="D212" t="s">
        <v>837</v>
      </c>
      <c r="E212" s="5">
        <v>71.3</v>
      </c>
      <c r="F212" s="2">
        <v>0</v>
      </c>
      <c r="G212" s="5">
        <v>95.9</v>
      </c>
      <c r="H212" s="5">
        <v>65</v>
      </c>
      <c r="I212" s="29">
        <v>1803996950</v>
      </c>
      <c r="J212" s="26">
        <v>44796</v>
      </c>
      <c r="K212" s="5">
        <v>0</v>
      </c>
      <c r="L212" s="5">
        <v>47.22</v>
      </c>
      <c r="M212" s="5" t="str">
        <f>IFERROR(IF(E212/K212&gt;0,E212/K212,"NA"),"NA")</f>
        <v>NA</v>
      </c>
      <c r="N212" s="3">
        <v>38335348</v>
      </c>
      <c r="O212" s="2">
        <v>-0.33879999999999999</v>
      </c>
      <c r="P212" s="28">
        <v>2.0234042518206401</v>
      </c>
      <c r="Q212">
        <v>-0.1009</v>
      </c>
      <c r="R212" s="2">
        <v>-0.45760000000000001</v>
      </c>
      <c r="S212" s="28">
        <v>24.560484686464257</v>
      </c>
      <c r="T212" s="2">
        <v>2.9453015427769989E-2</v>
      </c>
      <c r="U212" s="2">
        <v>1.2580891922514958</v>
      </c>
      <c r="V212" s="2">
        <v>-0.29570000000000002</v>
      </c>
      <c r="W212">
        <v>4</v>
      </c>
      <c r="X212" s="2">
        <v>0.13151392917041752</v>
      </c>
      <c r="Y212" s="2">
        <v>7.6892018754033342E-2</v>
      </c>
    </row>
    <row r="213" spans="2:25">
      <c r="B213" s="9" t="s">
        <v>442</v>
      </c>
      <c r="C213" t="s">
        <v>443</v>
      </c>
      <c r="D213" t="s">
        <v>837</v>
      </c>
      <c r="E213" s="5">
        <v>2.2000000000000002</v>
      </c>
      <c r="F213" s="2">
        <v>6.2801900000000008E-2</v>
      </c>
      <c r="G213" s="5">
        <v>3.48</v>
      </c>
      <c r="H213" s="5">
        <v>1.78</v>
      </c>
      <c r="I213" s="29">
        <v>4930031166</v>
      </c>
      <c r="J213" s="26">
        <v>44915</v>
      </c>
      <c r="K213" s="5">
        <v>0</v>
      </c>
      <c r="L213" s="5">
        <v>31.43</v>
      </c>
      <c r="M213" s="5" t="str">
        <f>IFERROR(IF(E213/K213&gt;0,E213/K213,"NA"),"NA")</f>
        <v>NA</v>
      </c>
      <c r="N213" s="3">
        <v>158759000</v>
      </c>
      <c r="O213" s="2">
        <v>-0.3881</v>
      </c>
      <c r="P213" s="28">
        <v>2.2442375879341809</v>
      </c>
      <c r="Q213">
        <v>-8.9700000000000002E-2</v>
      </c>
      <c r="R213" s="2">
        <v>-0.2089</v>
      </c>
      <c r="S213" s="28">
        <v>15.98106649615549</v>
      </c>
      <c r="T213" s="2">
        <v>3.6454090909090908E-2</v>
      </c>
      <c r="U213" s="2">
        <v>1.1301658488652613</v>
      </c>
      <c r="V213" s="2">
        <v>0.73699999999999999</v>
      </c>
      <c r="W213">
        <v>0</v>
      </c>
      <c r="X213" s="2">
        <v>0.40835675624927248</v>
      </c>
      <c r="Y213" s="2">
        <v>0.15810216585162259</v>
      </c>
    </row>
    <row r="214" spans="2:25">
      <c r="B214" s="9" t="s">
        <v>444</v>
      </c>
      <c r="C214" t="s">
        <v>445</v>
      </c>
      <c r="D214" t="s">
        <v>837</v>
      </c>
      <c r="E214" s="5">
        <v>17.86</v>
      </c>
      <c r="F214" s="2">
        <v>-4.8988300000000005E-2</v>
      </c>
      <c r="G214" s="5">
        <v>24.98</v>
      </c>
      <c r="H214" s="5">
        <v>14.9</v>
      </c>
      <c r="I214" s="29">
        <v>625100000</v>
      </c>
      <c r="J214" s="26">
        <v>44447</v>
      </c>
      <c r="K214" s="5" t="s">
        <v>837</v>
      </c>
      <c r="L214" s="5">
        <v>43.56</v>
      </c>
      <c r="M214" s="5" t="str">
        <f>IFERROR(IF(E214/K214&gt;0,E214/K214,"NA"),"NA")</f>
        <v>NA</v>
      </c>
      <c r="N214" s="3">
        <v>8445501</v>
      </c>
      <c r="O214" s="2">
        <v>-0.31259999999999999</v>
      </c>
      <c r="P214" s="28">
        <v>2.0866190378541201</v>
      </c>
      <c r="Q214">
        <v>6.59E-2</v>
      </c>
      <c r="R214" s="2">
        <v>-0.43219999999999997</v>
      </c>
      <c r="S214" s="28">
        <v>37.981344117904399</v>
      </c>
      <c r="T214" s="2">
        <v>0</v>
      </c>
      <c r="U214" s="2">
        <v>0.58019056536728841</v>
      </c>
      <c r="V214" s="2">
        <v>0</v>
      </c>
      <c r="W214" t="s">
        <v>837</v>
      </c>
      <c r="X214" s="2">
        <v>0.11653189007662842</v>
      </c>
      <c r="Y214" s="2">
        <v>0.1045789321787981</v>
      </c>
    </row>
    <row r="215" spans="2:25">
      <c r="B215" s="9" t="s">
        <v>446</v>
      </c>
      <c r="C215" t="s">
        <v>447</v>
      </c>
      <c r="D215" t="s">
        <v>837</v>
      </c>
      <c r="E215" s="5">
        <v>27.9</v>
      </c>
      <c r="F215" s="2">
        <v>-6.0606100000000003E-2</v>
      </c>
      <c r="G215" s="5">
        <v>40</v>
      </c>
      <c r="H215" s="5">
        <v>25.85</v>
      </c>
      <c r="I215" s="29" t="s">
        <v>837</v>
      </c>
      <c r="J215" s="26">
        <v>45627</v>
      </c>
      <c r="K215" s="5" t="s">
        <v>837</v>
      </c>
      <c r="L215" s="5">
        <v>30.33</v>
      </c>
      <c r="M215" s="5" t="str">
        <f>IFERROR(IF(E215/K215&gt;0,E215/K215,"NA"),"NA")</f>
        <v>NA</v>
      </c>
      <c r="N215" s="3" t="s">
        <v>837</v>
      </c>
      <c r="O215" s="2" t="s">
        <v>837</v>
      </c>
      <c r="P215" s="28" t="s">
        <v>837</v>
      </c>
      <c r="Q215" t="s">
        <v>837</v>
      </c>
      <c r="R215" s="2" t="s">
        <v>837</v>
      </c>
      <c r="S215" s="28" t="s">
        <v>837</v>
      </c>
      <c r="T215" s="2" t="s">
        <v>837</v>
      </c>
      <c r="U215" s="2" t="s">
        <v>837</v>
      </c>
      <c r="V215" s="2" t="s">
        <v>837</v>
      </c>
      <c r="W215" t="s">
        <v>837</v>
      </c>
      <c r="X215" s="2" t="s">
        <v>837</v>
      </c>
      <c r="Y215" s="2" t="s">
        <v>837</v>
      </c>
    </row>
    <row r="216" spans="2:25">
      <c r="B216" s="9" t="s">
        <v>448</v>
      </c>
      <c r="C216" t="s">
        <v>449</v>
      </c>
      <c r="D216" t="s">
        <v>837</v>
      </c>
      <c r="E216" s="5">
        <v>17.84</v>
      </c>
      <c r="F216" s="2">
        <v>-3.3519553000000003E-3</v>
      </c>
      <c r="G216" s="5">
        <v>21.46</v>
      </c>
      <c r="H216" s="5">
        <v>15.9</v>
      </c>
      <c r="I216" s="29">
        <v>535200000</v>
      </c>
      <c r="J216" s="26">
        <v>40240</v>
      </c>
      <c r="K216" s="5" t="s">
        <v>837</v>
      </c>
      <c r="L216" s="5">
        <v>-50.97</v>
      </c>
      <c r="M216" s="5" t="str">
        <f>IFERROR(IF(E216/K216&gt;0,E216/K216,"NA"),"NA")</f>
        <v>NA</v>
      </c>
      <c r="N216" s="3">
        <v>-10340533</v>
      </c>
      <c r="O216" s="2">
        <v>-1.9522999999999999</v>
      </c>
      <c r="P216" s="28">
        <v>52.800774253505871</v>
      </c>
      <c r="Q216">
        <v>-5.3699999999999998E-2</v>
      </c>
      <c r="R216" s="2">
        <v>-0.63959999999999995</v>
      </c>
      <c r="S216" s="28">
        <v>131.45390921869662</v>
      </c>
      <c r="T216" s="2">
        <v>0</v>
      </c>
      <c r="U216" s="2">
        <v>-4.0674885907718682E-3</v>
      </c>
      <c r="V216" s="2">
        <v>-1</v>
      </c>
      <c r="W216">
        <v>0</v>
      </c>
      <c r="X216" s="2">
        <v>-3.5189295584184752E-2</v>
      </c>
      <c r="Y216" s="2">
        <v>-1.1766405810847275E-2</v>
      </c>
    </row>
    <row r="217" spans="2:25">
      <c r="B217" s="9" t="s">
        <v>450</v>
      </c>
      <c r="C217" t="s">
        <v>451</v>
      </c>
      <c r="D217" t="s">
        <v>837</v>
      </c>
      <c r="E217" s="5">
        <v>12.16</v>
      </c>
      <c r="F217" s="2">
        <v>-6.1728400000000003E-2</v>
      </c>
      <c r="G217" s="5">
        <v>19.98</v>
      </c>
      <c r="H217" s="5">
        <v>10.4</v>
      </c>
      <c r="I217" s="29">
        <v>476388672</v>
      </c>
      <c r="J217" s="26">
        <v>40241</v>
      </c>
      <c r="K217" s="5" t="s">
        <v>837</v>
      </c>
      <c r="L217" s="5">
        <v>-7.2</v>
      </c>
      <c r="M217" s="5" t="str">
        <f>IFERROR(IF(E217/K217&gt;0,E217/K217,"NA"),"NA")</f>
        <v>NA</v>
      </c>
      <c r="N217" s="3">
        <v>-68510484</v>
      </c>
      <c r="O217" s="2">
        <v>2.4746000000000001</v>
      </c>
      <c r="P217" s="28">
        <v>10.139523113096621</v>
      </c>
      <c r="Q217">
        <v>-0.21490000000000001</v>
      </c>
      <c r="R217" s="2">
        <v>0.42030000000000001</v>
      </c>
      <c r="S217" s="28">
        <v>-9.0252049048721918</v>
      </c>
      <c r="T217" s="2">
        <v>0</v>
      </c>
      <c r="U217" s="2">
        <v>-5.9142772951363185E-4</v>
      </c>
      <c r="V217" s="2">
        <v>-0.25790000000000002</v>
      </c>
      <c r="W217">
        <v>0</v>
      </c>
      <c r="X217" s="2">
        <v>-0.22456775188334385</v>
      </c>
      <c r="Y217" s="2">
        <v>-0.16053834267374814</v>
      </c>
    </row>
    <row r="218" spans="2:25">
      <c r="B218" s="9" t="s">
        <v>452</v>
      </c>
      <c r="C218" t="s">
        <v>453</v>
      </c>
      <c r="D218" t="s">
        <v>837</v>
      </c>
      <c r="E218" s="5">
        <v>112.4</v>
      </c>
      <c r="F218" s="2">
        <v>0.1217565</v>
      </c>
      <c r="G218" s="5">
        <v>189.29383999999999</v>
      </c>
      <c r="H218" s="5">
        <v>83.2</v>
      </c>
      <c r="I218" s="29">
        <v>752923090</v>
      </c>
      <c r="J218" s="26">
        <v>40240</v>
      </c>
      <c r="K218" s="5" t="s">
        <v>837</v>
      </c>
      <c r="L218" s="5">
        <v>-8.11</v>
      </c>
      <c r="M218" s="5" t="str">
        <f>IFERROR(IF(E218/K218&gt;0,E218/K218,"NA"),"NA")</f>
        <v>NA</v>
      </c>
      <c r="N218" s="3">
        <v>-100576857</v>
      </c>
      <c r="O218" s="2">
        <v>-0.32919999999999999</v>
      </c>
      <c r="P218" s="28">
        <v>27.787454598116195</v>
      </c>
      <c r="Q218">
        <v>6.9500000000000006E-2</v>
      </c>
      <c r="R218" s="2">
        <v>0.191</v>
      </c>
      <c r="S218" s="28">
        <v>-50.473147955729253</v>
      </c>
      <c r="T218" s="2">
        <v>0</v>
      </c>
      <c r="U218" s="2">
        <v>0</v>
      </c>
      <c r="V218" s="2">
        <v>0</v>
      </c>
      <c r="W218">
        <v>1</v>
      </c>
      <c r="X218" s="2">
        <v>-0.90419811907338921</v>
      </c>
      <c r="Y218" s="2">
        <v>-0.62191244418196201</v>
      </c>
    </row>
    <row r="219" spans="2:25">
      <c r="B219" s="9" t="s">
        <v>454</v>
      </c>
      <c r="C219" t="s">
        <v>455</v>
      </c>
      <c r="D219" t="s">
        <v>837</v>
      </c>
      <c r="E219" s="5">
        <v>18.739999999999998</v>
      </c>
      <c r="F219" s="2">
        <v>-1.3684200000000001E-2</v>
      </c>
      <c r="G219" s="5">
        <v>24.6</v>
      </c>
      <c r="H219" s="5">
        <v>15.5</v>
      </c>
      <c r="I219" s="29">
        <v>562200000</v>
      </c>
      <c r="J219" s="26">
        <v>40241</v>
      </c>
      <c r="K219" s="5" t="s">
        <v>837</v>
      </c>
      <c r="L219" s="5">
        <v>50.65</v>
      </c>
      <c r="M219" s="5" t="str">
        <f>IFERROR(IF(E219/K219&gt;0,E219/K219,"NA"),"NA")</f>
        <v>NA</v>
      </c>
      <c r="N219" s="3">
        <v>-4166000</v>
      </c>
      <c r="O219" s="2">
        <v>-21.428799999999999</v>
      </c>
      <c r="P219" s="28">
        <v>6.5510732014262745</v>
      </c>
      <c r="Q219">
        <v>0</v>
      </c>
      <c r="R219" s="2">
        <v>0.4022</v>
      </c>
      <c r="S219" s="28">
        <v>-870.27863777089783</v>
      </c>
      <c r="T219" s="2">
        <v>0</v>
      </c>
      <c r="U219" s="2">
        <v>0</v>
      </c>
      <c r="V219" s="2">
        <v>0</v>
      </c>
      <c r="W219" t="s">
        <v>837</v>
      </c>
      <c r="X219" s="2">
        <v>-1.1221802676105924E-2</v>
      </c>
      <c r="Y219" s="2">
        <v>0</v>
      </c>
    </row>
    <row r="220" spans="2:25">
      <c r="B220" s="9" t="s">
        <v>456</v>
      </c>
      <c r="C220" t="s">
        <v>457</v>
      </c>
      <c r="D220" t="s">
        <v>837</v>
      </c>
      <c r="E220" s="5">
        <v>47.35</v>
      </c>
      <c r="F220" s="2">
        <v>-4.3434299999999995E-2</v>
      </c>
      <c r="G220" s="5">
        <v>74</v>
      </c>
      <c r="H220" s="5">
        <v>43</v>
      </c>
      <c r="I220" s="29">
        <v>1420500000</v>
      </c>
      <c r="J220" s="26">
        <v>40240</v>
      </c>
      <c r="K220" s="5" t="s">
        <v>837</v>
      </c>
      <c r="L220" s="5">
        <v>16.97</v>
      </c>
      <c r="M220" s="5" t="str">
        <f>IFERROR(IF(E220/K220&gt;0,E220/K220,"NA"),"NA")</f>
        <v>NA</v>
      </c>
      <c r="N220" s="3">
        <v>75300453</v>
      </c>
      <c r="O220" s="2">
        <v>0.21510000000000001</v>
      </c>
      <c r="P220" s="28">
        <v>2.4374227109216151</v>
      </c>
      <c r="Q220">
        <v>0.36670000000000003</v>
      </c>
      <c r="R220" s="2">
        <v>1.3139000000000001</v>
      </c>
      <c r="S220" s="28">
        <v>38.998196858450207</v>
      </c>
      <c r="T220" s="2">
        <v>2.1119324181626188E-2</v>
      </c>
      <c r="U220" s="2">
        <v>0.48321026700861947</v>
      </c>
      <c r="V220" s="2">
        <v>1.4613</v>
      </c>
      <c r="W220">
        <v>4</v>
      </c>
      <c r="X220" s="2">
        <v>0.10067630034350032</v>
      </c>
      <c r="Y220" s="2">
        <v>0.1134381381612264</v>
      </c>
    </row>
    <row r="221" spans="2:25">
      <c r="B221" s="9" t="s">
        <v>458</v>
      </c>
      <c r="C221" t="s">
        <v>459</v>
      </c>
      <c r="D221" t="s">
        <v>837</v>
      </c>
      <c r="E221" s="5">
        <v>11.94</v>
      </c>
      <c r="F221" s="2">
        <v>-6.8642700000000001E-2</v>
      </c>
      <c r="G221" s="5">
        <v>17.14</v>
      </c>
      <c r="H221" s="5">
        <v>9.92</v>
      </c>
      <c r="I221" s="29">
        <v>597000000</v>
      </c>
      <c r="J221" s="26">
        <v>40240</v>
      </c>
      <c r="K221" s="5" t="s">
        <v>837</v>
      </c>
      <c r="L221" s="5">
        <v>-8.07</v>
      </c>
      <c r="M221" s="5" t="str">
        <f>IFERROR(IF(E221/K221&gt;0,E221/K221,"NA"),"NA")</f>
        <v>NA</v>
      </c>
      <c r="N221" s="3">
        <v>-89163744</v>
      </c>
      <c r="O221" s="2">
        <v>-0.89849999999999997</v>
      </c>
      <c r="P221" s="28">
        <v>7.3926829477898517</v>
      </c>
      <c r="Q221">
        <v>8.2600000000000007E-2</v>
      </c>
      <c r="R221" s="2">
        <v>0.5524</v>
      </c>
      <c r="S221" s="28">
        <v>-58.279250936885333</v>
      </c>
      <c r="T221" s="2">
        <v>0</v>
      </c>
      <c r="U221" s="2">
        <v>-1.0093788793794932E-4</v>
      </c>
      <c r="V221" s="2">
        <v>47.984099999999998</v>
      </c>
      <c r="W221">
        <v>0</v>
      </c>
      <c r="X221" s="2">
        <v>-0.19272541122762732</v>
      </c>
      <c r="Y221" s="2">
        <v>-6.7316730308502465E-2</v>
      </c>
    </row>
    <row r="222" spans="2:25">
      <c r="B222" s="9" t="s">
        <v>460</v>
      </c>
      <c r="C222" t="s">
        <v>461</v>
      </c>
      <c r="D222" t="s">
        <v>837</v>
      </c>
      <c r="E222" s="5">
        <v>47.3</v>
      </c>
      <c r="F222" s="2">
        <v>7.2562399999999999E-2</v>
      </c>
      <c r="G222" s="5">
        <v>47.55</v>
      </c>
      <c r="H222" s="5">
        <v>36.1</v>
      </c>
      <c r="I222" s="29">
        <v>235881126800</v>
      </c>
      <c r="J222" s="26">
        <v>40241</v>
      </c>
      <c r="K222" s="5">
        <v>3</v>
      </c>
      <c r="L222" s="5">
        <v>22.1</v>
      </c>
      <c r="M222" s="5">
        <f>IFERROR(IF(E222/K222&gt;0,E222/K222,"NA"),"NA")</f>
        <v>15.766666666666666</v>
      </c>
      <c r="N222" s="3">
        <v>24688652000</v>
      </c>
      <c r="O222" s="2">
        <v>0.8569</v>
      </c>
      <c r="P222" s="28">
        <v>3.0970165715854208</v>
      </c>
      <c r="Q222">
        <v>4.9200000000000001E-2</v>
      </c>
      <c r="R222" s="2">
        <v>-0.36780000000000002</v>
      </c>
      <c r="S222" s="28">
        <v>28.264062681981684</v>
      </c>
      <c r="T222" s="2">
        <v>5.8139534883720936E-2</v>
      </c>
      <c r="U222" s="2">
        <v>0.39239716287466808</v>
      </c>
      <c r="V222" s="2">
        <v>0.22059999999999999</v>
      </c>
      <c r="W222">
        <v>12</v>
      </c>
      <c r="X222" s="2">
        <v>0.30335625036018993</v>
      </c>
      <c r="Y222" s="2">
        <v>0.11131339570557788</v>
      </c>
    </row>
    <row r="223" spans="2:25">
      <c r="B223" s="9" t="s">
        <v>462</v>
      </c>
      <c r="C223" t="s">
        <v>463</v>
      </c>
      <c r="D223" t="s">
        <v>837</v>
      </c>
      <c r="E223" s="5">
        <v>61</v>
      </c>
      <c r="F223" s="2">
        <v>3.9182300000000003E-2</v>
      </c>
      <c r="G223" s="5">
        <v>64.5</v>
      </c>
      <c r="H223" s="5">
        <v>48.65</v>
      </c>
      <c r="I223" s="29">
        <v>46970000000</v>
      </c>
      <c r="J223" s="26">
        <v>40240</v>
      </c>
      <c r="K223" s="5">
        <v>4.7</v>
      </c>
      <c r="L223" s="5">
        <v>15.14</v>
      </c>
      <c r="M223" s="5">
        <f>IFERROR(IF(E223/K223&gt;0,E223/K223,"NA"),"NA")</f>
        <v>12.978723404255319</v>
      </c>
      <c r="N223" s="3">
        <v>3106848000</v>
      </c>
      <c r="O223" s="2">
        <v>0.39200000000000002</v>
      </c>
      <c r="P223" s="28">
        <v>2.5798603261312558</v>
      </c>
      <c r="Q223">
        <v>8.6099999999999996E-2</v>
      </c>
      <c r="R223" s="2">
        <v>-1.8200000000000001E-2</v>
      </c>
      <c r="S223" s="28">
        <v>12.557564415332688</v>
      </c>
      <c r="T223" s="2">
        <v>5.983606557377049E-2</v>
      </c>
      <c r="U223" s="2">
        <v>0.21675376458713139</v>
      </c>
      <c r="V223" s="2">
        <v>1.0687</v>
      </c>
      <c r="W223">
        <v>4</v>
      </c>
      <c r="X223" s="2">
        <v>0.17072208231124719</v>
      </c>
      <c r="Y223" s="2">
        <v>0.11535751166178876</v>
      </c>
    </row>
    <row r="224" spans="2:25">
      <c r="B224" s="9" t="s">
        <v>464</v>
      </c>
      <c r="C224" t="s">
        <v>465</v>
      </c>
      <c r="D224" t="s">
        <v>837</v>
      </c>
      <c r="E224" s="5">
        <v>12.92</v>
      </c>
      <c r="F224" s="2">
        <v>0.18098719999999999</v>
      </c>
      <c r="G224" s="5">
        <v>13.36</v>
      </c>
      <c r="H224" s="5">
        <v>10.14</v>
      </c>
      <c r="I224" s="29">
        <v>11611581264</v>
      </c>
      <c r="J224" s="26">
        <v>40241</v>
      </c>
      <c r="K224" s="5">
        <v>1</v>
      </c>
      <c r="L224" s="5">
        <v>19.579999999999998</v>
      </c>
      <c r="M224" s="5">
        <f>IFERROR(IF(E224/K224&gt;0,E224/K224,"NA"),"NA")</f>
        <v>12.92</v>
      </c>
      <c r="N224" s="3">
        <v>596368000</v>
      </c>
      <c r="O224" s="2">
        <v>-0.52929999999999999</v>
      </c>
      <c r="P224" s="28">
        <v>1.1202590373104475</v>
      </c>
      <c r="Q224">
        <v>4.8899999999999999E-2</v>
      </c>
      <c r="R224" s="2">
        <v>6.3202999999999996</v>
      </c>
      <c r="S224" s="28">
        <v>9.8704614717650578</v>
      </c>
      <c r="T224" s="2">
        <v>3.8699690402476783E-2</v>
      </c>
      <c r="U224" s="2">
        <v>0.75140684946207714</v>
      </c>
      <c r="V224" s="2">
        <v>0</v>
      </c>
      <c r="W224">
        <v>1</v>
      </c>
      <c r="X224" s="2">
        <v>5.6625985049709913E-2</v>
      </c>
      <c r="Y224" s="2">
        <v>7.1305896459954374E-2</v>
      </c>
    </row>
    <row r="225" spans="2:25">
      <c r="B225" s="9" t="s">
        <v>466</v>
      </c>
      <c r="C225" t="s">
        <v>467</v>
      </c>
      <c r="D225" t="s">
        <v>837</v>
      </c>
      <c r="E225" s="5">
        <v>95.1</v>
      </c>
      <c r="F225" s="2">
        <v>5.66667E-2</v>
      </c>
      <c r="G225" s="5">
        <v>126.2</v>
      </c>
      <c r="H225" s="5">
        <v>77.2</v>
      </c>
      <c r="I225" s="29">
        <v>3233382882</v>
      </c>
      <c r="J225" s="26">
        <v>40240</v>
      </c>
      <c r="K225" s="5" t="s">
        <v>837</v>
      </c>
      <c r="L225" s="5">
        <v>18.32</v>
      </c>
      <c r="M225" s="5" t="str">
        <f>IFERROR(IF(E225/K225&gt;0,E225/K225,"NA"),"NA")</f>
        <v>NA</v>
      </c>
      <c r="N225" s="3">
        <v>178662298</v>
      </c>
      <c r="O225" s="2">
        <v>3.5840999999999998</v>
      </c>
      <c r="P225" s="28">
        <v>2.4035568842848738</v>
      </c>
      <c r="Q225">
        <v>0.61199999999999999</v>
      </c>
      <c r="R225" s="2">
        <v>105.3306</v>
      </c>
      <c r="S225" s="28">
        <v>19.806293631052075</v>
      </c>
      <c r="T225" s="2">
        <v>3.154574132492113E-3</v>
      </c>
      <c r="U225" s="2">
        <v>0</v>
      </c>
      <c r="V225" s="2">
        <v>0</v>
      </c>
      <c r="W225">
        <v>1</v>
      </c>
      <c r="X225" s="2">
        <v>0.28271043487982112</v>
      </c>
      <c r="Y225" s="2">
        <v>0.18369719756108149</v>
      </c>
    </row>
    <row r="226" spans="2:25">
      <c r="B226" s="9" t="s">
        <v>468</v>
      </c>
      <c r="C226" t="s">
        <v>469</v>
      </c>
      <c r="D226" t="s">
        <v>837</v>
      </c>
      <c r="E226" s="5">
        <v>131</v>
      </c>
      <c r="F226" s="2">
        <v>7.6923076999999996E-3</v>
      </c>
      <c r="G226" s="5">
        <v>207</v>
      </c>
      <c r="H226" s="5">
        <v>118</v>
      </c>
      <c r="I226" s="29">
        <v>3930000000</v>
      </c>
      <c r="J226" s="26">
        <v>43579</v>
      </c>
      <c r="K226" s="5">
        <v>0</v>
      </c>
      <c r="L226" s="5">
        <v>31.57</v>
      </c>
      <c r="M226" s="5" t="str">
        <f>IFERROR(IF(E226/K226&gt;0,E226/K226,"NA"),"NA")</f>
        <v>NA</v>
      </c>
      <c r="N226" s="3">
        <v>119776024</v>
      </c>
      <c r="O226" s="2">
        <v>-0.85419999999999996</v>
      </c>
      <c r="P226" s="28">
        <v>3.1545770596568343</v>
      </c>
      <c r="Q226">
        <v>0.84860000000000002</v>
      </c>
      <c r="R226" s="2">
        <v>-1.4684999999999999</v>
      </c>
      <c r="S226" s="28">
        <v>-188.36393080918319</v>
      </c>
      <c r="T226" s="2">
        <v>2.4427480916030531E-2</v>
      </c>
      <c r="U226" s="2">
        <v>0</v>
      </c>
      <c r="V226" s="2">
        <v>0.32979999999999998</v>
      </c>
      <c r="W226">
        <v>0</v>
      </c>
      <c r="X226" s="2">
        <v>0.32489638214926742</v>
      </c>
      <c r="Y226" s="2">
        <v>7.0999134890790502E-2</v>
      </c>
    </row>
    <row r="227" spans="2:25">
      <c r="B227" s="9" t="s">
        <v>470</v>
      </c>
      <c r="C227" t="s">
        <v>471</v>
      </c>
      <c r="D227" t="s">
        <v>837</v>
      </c>
      <c r="E227" s="5">
        <v>6</v>
      </c>
      <c r="F227" s="2">
        <v>2.7397300000000003E-2</v>
      </c>
      <c r="G227" s="5">
        <v>8.08</v>
      </c>
      <c r="H227" s="5">
        <v>4.9400000000000004</v>
      </c>
      <c r="I227" s="29">
        <v>600000000</v>
      </c>
      <c r="J227" s="26">
        <v>43936</v>
      </c>
      <c r="K227" s="5" t="s">
        <v>837</v>
      </c>
      <c r="L227" s="5">
        <v>-50</v>
      </c>
      <c r="M227" s="5" t="str">
        <f>IFERROR(IF(E227/K227&gt;0,E227/K227,"NA"),"NA")</f>
        <v>NA</v>
      </c>
      <c r="N227" s="3">
        <v>-11952243</v>
      </c>
      <c r="O227" s="2">
        <v>6.4100000000000004E-2</v>
      </c>
      <c r="P227" s="28">
        <v>12.821430593856611</v>
      </c>
      <c r="Q227">
        <v>7.9000000000000008E-3</v>
      </c>
      <c r="R227" s="2">
        <v>0.43690000000000001</v>
      </c>
      <c r="S227" s="28">
        <v>261.31687153183515</v>
      </c>
      <c r="T227" s="2">
        <v>0</v>
      </c>
      <c r="U227" s="2">
        <v>0</v>
      </c>
      <c r="V227" s="2">
        <v>0</v>
      </c>
      <c r="W227">
        <v>1</v>
      </c>
      <c r="X227" s="2">
        <v>-0.10235884883859914</v>
      </c>
      <c r="Y227" s="2">
        <v>-0.10245860989255778</v>
      </c>
    </row>
    <row r="228" spans="2:25">
      <c r="B228" s="9" t="s">
        <v>472</v>
      </c>
      <c r="C228" t="s">
        <v>473</v>
      </c>
      <c r="D228" t="s">
        <v>837</v>
      </c>
      <c r="E228" s="5">
        <v>305.39999999999998</v>
      </c>
      <c r="F228" s="2">
        <v>1.8000000000000002E-2</v>
      </c>
      <c r="G228" s="5">
        <v>351.6</v>
      </c>
      <c r="H228" s="5">
        <v>250</v>
      </c>
      <c r="I228" s="29">
        <v>36342473259</v>
      </c>
      <c r="J228" s="26">
        <v>44486</v>
      </c>
      <c r="K228" s="5">
        <v>17.100000000000001</v>
      </c>
      <c r="L228" s="5">
        <v>22.95</v>
      </c>
      <c r="M228" s="5">
        <f>IFERROR(IF(E228/K228&gt;0,E228/K228,"NA"),"NA")</f>
        <v>17.859649122807014</v>
      </c>
      <c r="N228" s="3">
        <v>1596135000</v>
      </c>
      <c r="O228" s="2">
        <v>0.33929999999999999</v>
      </c>
      <c r="P228" s="28">
        <v>3.0125278527128314</v>
      </c>
      <c r="Q228">
        <v>9.2700000000000005E-2</v>
      </c>
      <c r="R228" s="2">
        <v>-0.21790000000000001</v>
      </c>
      <c r="S228" s="28">
        <v>29.741302045987041</v>
      </c>
      <c r="T228" s="2">
        <v>1.964636542239686E-2</v>
      </c>
      <c r="U228" s="2">
        <v>0.44732932991257007</v>
      </c>
      <c r="V228" s="2">
        <v>0.2</v>
      </c>
      <c r="W228">
        <v>0</v>
      </c>
      <c r="X228" s="2">
        <v>0.44154428116080086</v>
      </c>
      <c r="Y228" s="2">
        <v>0.44781361245345969</v>
      </c>
    </row>
    <row r="229" spans="2:25">
      <c r="B229" s="9" t="s">
        <v>474</v>
      </c>
      <c r="C229" t="s">
        <v>475</v>
      </c>
      <c r="D229" t="s">
        <v>837</v>
      </c>
      <c r="E229" s="5">
        <v>1020</v>
      </c>
      <c r="F229" s="2">
        <v>7.8452099999999997E-2</v>
      </c>
      <c r="G229" s="5">
        <v>1289</v>
      </c>
      <c r="H229" s="5">
        <v>800.2</v>
      </c>
      <c r="I229" s="29">
        <v>79264259160</v>
      </c>
      <c r="J229" s="26">
        <v>44621</v>
      </c>
      <c r="K229" s="5">
        <v>0</v>
      </c>
      <c r="L229" s="5">
        <v>44.74</v>
      </c>
      <c r="M229" s="5" t="str">
        <f>IFERROR(IF(E229/K229&gt;0,E229/K229,"NA"),"NA")</f>
        <v>NA</v>
      </c>
      <c r="N229" s="3">
        <v>1826629969</v>
      </c>
      <c r="O229" s="2">
        <v>0.34699999999999998</v>
      </c>
      <c r="P229" s="28">
        <v>10.702340309494629</v>
      </c>
      <c r="Q229">
        <v>0.25569999999999998</v>
      </c>
      <c r="R229" s="2">
        <v>3.3700000000000001E-2</v>
      </c>
      <c r="S229" s="28">
        <v>55.43456260188308</v>
      </c>
      <c r="T229" s="2">
        <v>7.3529411764705881E-3</v>
      </c>
      <c r="U229" s="2">
        <v>0.31901863535011343</v>
      </c>
      <c r="V229" s="2">
        <v>0.24979999999999999</v>
      </c>
      <c r="W229">
        <v>2</v>
      </c>
      <c r="X229" s="2">
        <v>0.39140155663028514</v>
      </c>
      <c r="Y229" s="2">
        <v>0.34976965689810252</v>
      </c>
    </row>
    <row r="230" spans="2:25">
      <c r="B230" s="9" t="s">
        <v>476</v>
      </c>
      <c r="C230" t="s">
        <v>477</v>
      </c>
      <c r="D230" t="s">
        <v>837</v>
      </c>
      <c r="E230" s="5">
        <v>12.64</v>
      </c>
      <c r="F230" s="2">
        <v>-4.9624099999999997E-2</v>
      </c>
      <c r="G230" s="5">
        <v>17</v>
      </c>
      <c r="H230" s="5">
        <v>11.42</v>
      </c>
      <c r="I230" s="29">
        <v>3792000000</v>
      </c>
      <c r="J230" s="26">
        <v>44892</v>
      </c>
      <c r="K230" s="5">
        <v>1.1000000000000001</v>
      </c>
      <c r="L230" s="5">
        <v>23.41</v>
      </c>
      <c r="M230" s="5">
        <f>IFERROR(IF(E230/K230&gt;0,E230/K230,"NA"),"NA")</f>
        <v>11.49090909090909</v>
      </c>
      <c r="N230" s="3">
        <v>163335937</v>
      </c>
      <c r="O230" s="2">
        <v>0.26329999999999998</v>
      </c>
      <c r="P230" s="28">
        <v>3.5405234556929246</v>
      </c>
      <c r="Q230">
        <v>-5.1900000000000002E-2</v>
      </c>
      <c r="R230" s="2">
        <v>0.54659999999999997</v>
      </c>
      <c r="S230" s="28">
        <v>-45.826810837910237</v>
      </c>
      <c r="T230" s="2">
        <v>0</v>
      </c>
      <c r="U230" s="2">
        <v>0</v>
      </c>
      <c r="V230" s="2">
        <v>-1</v>
      </c>
      <c r="W230">
        <v>1</v>
      </c>
      <c r="X230" s="2">
        <v>0.33836602932525639</v>
      </c>
      <c r="Y230" s="2">
        <v>0.24847273617420937</v>
      </c>
    </row>
    <row r="231" spans="2:25">
      <c r="B231" s="9" t="s">
        <v>478</v>
      </c>
      <c r="C231" t="s">
        <v>479</v>
      </c>
      <c r="D231" t="s">
        <v>837</v>
      </c>
      <c r="E231" s="5">
        <v>137.6</v>
      </c>
      <c r="F231" s="2">
        <v>-3.2348799999999997E-2</v>
      </c>
      <c r="G231" s="5">
        <v>171.4</v>
      </c>
      <c r="H231" s="5">
        <v>119</v>
      </c>
      <c r="I231" s="29">
        <v>20604478285</v>
      </c>
      <c r="J231" s="26">
        <v>40241</v>
      </c>
      <c r="K231" s="5">
        <v>0</v>
      </c>
      <c r="L231" s="5">
        <v>20.149999999999999</v>
      </c>
      <c r="M231" s="5" t="str">
        <f>IFERROR(IF(E231/K231&gt;0,E231/K231,"NA"),"NA")</f>
        <v>NA</v>
      </c>
      <c r="N231" s="3">
        <v>1022025000</v>
      </c>
      <c r="O231" s="2">
        <v>0.65800000000000003</v>
      </c>
      <c r="P231" s="28">
        <v>1.1548437370826434</v>
      </c>
      <c r="Q231">
        <v>0.18840000000000001</v>
      </c>
      <c r="R231" s="2">
        <v>0.60119999999999996</v>
      </c>
      <c r="S231" s="28">
        <v>8.5709179933103137</v>
      </c>
      <c r="T231" s="2">
        <v>7.2674418604651162E-3</v>
      </c>
      <c r="U231" s="2">
        <v>0</v>
      </c>
      <c r="V231" s="2">
        <v>0.18959999999999999</v>
      </c>
      <c r="W231">
        <v>0</v>
      </c>
      <c r="X231" s="2">
        <v>0.2446836475837243</v>
      </c>
      <c r="Y231" s="2">
        <v>0</v>
      </c>
    </row>
    <row r="232" spans="2:25">
      <c r="B232" s="9" t="s">
        <v>480</v>
      </c>
      <c r="C232" t="s">
        <v>481</v>
      </c>
      <c r="D232" t="s">
        <v>837</v>
      </c>
      <c r="E232" s="5">
        <v>14.28</v>
      </c>
      <c r="F232" s="2">
        <v>-4.1841003999999998E-3</v>
      </c>
      <c r="G232" s="5">
        <v>20.3</v>
      </c>
      <c r="H232" s="5">
        <v>12.5</v>
      </c>
      <c r="I232" s="29">
        <v>942480000</v>
      </c>
      <c r="J232" s="26">
        <v>41814</v>
      </c>
      <c r="K232" s="5" t="s">
        <v>837</v>
      </c>
      <c r="L232" s="5">
        <v>26.44</v>
      </c>
      <c r="M232" s="5" t="str">
        <f>IFERROR(IF(E232/K232&gt;0,E232/K232,"NA"),"NA")</f>
        <v>NA</v>
      </c>
      <c r="N232" s="3">
        <v>37203000</v>
      </c>
      <c r="O232" s="2">
        <v>-0.1593</v>
      </c>
      <c r="P232" s="28">
        <v>2.2982272184154691</v>
      </c>
      <c r="Q232">
        <v>3.3799999999999997E-2</v>
      </c>
      <c r="R232" s="2">
        <v>7.4203999999999999</v>
      </c>
      <c r="S232" s="28">
        <v>11.882746012734035</v>
      </c>
      <c r="T232" s="2">
        <v>2.100840336134454E-2</v>
      </c>
      <c r="U232" s="2">
        <v>0</v>
      </c>
      <c r="V232" s="2">
        <v>0</v>
      </c>
      <c r="W232">
        <v>1</v>
      </c>
      <c r="X232" s="2">
        <v>3.9044566250635931E-2</v>
      </c>
      <c r="Y232" s="2">
        <v>131.16522068032057</v>
      </c>
    </row>
    <row r="233" spans="2:25">
      <c r="B233" s="9" t="s">
        <v>482</v>
      </c>
      <c r="C233" t="s">
        <v>483</v>
      </c>
      <c r="D233" t="s">
        <v>837</v>
      </c>
      <c r="E233" s="5">
        <v>14.06</v>
      </c>
      <c r="F233" s="2">
        <v>2.6277400000000003E-2</v>
      </c>
      <c r="G233" s="5">
        <v>22.06</v>
      </c>
      <c r="H233" s="5">
        <v>11.58</v>
      </c>
      <c r="I233" s="29">
        <v>703000000</v>
      </c>
      <c r="J233" s="26">
        <v>40240</v>
      </c>
      <c r="K233" s="5">
        <v>1.47</v>
      </c>
      <c r="L233" s="5">
        <v>27.57</v>
      </c>
      <c r="M233" s="5">
        <f>IFERROR(IF(E233/K233&gt;0,E233/K233,"NA"),"NA")</f>
        <v>9.5646258503401373</v>
      </c>
      <c r="N233" s="3">
        <v>27480000</v>
      </c>
      <c r="O233" s="2">
        <v>-0.2959</v>
      </c>
      <c r="P233" s="28">
        <v>0.6868292911687236</v>
      </c>
      <c r="Q233">
        <v>6.1899999999999997E-2</v>
      </c>
      <c r="R233" s="2">
        <v>3.2475999999999998</v>
      </c>
      <c r="S233" s="28">
        <v>2.8138796716206427</v>
      </c>
      <c r="T233" s="2">
        <v>0</v>
      </c>
      <c r="U233" s="2">
        <v>0</v>
      </c>
      <c r="V233" s="2">
        <v>0</v>
      </c>
      <c r="W233" t="s">
        <v>837</v>
      </c>
      <c r="X233" s="2">
        <v>6.6697936380896675E-2</v>
      </c>
      <c r="Y233" s="2">
        <v>0.36192929106074961</v>
      </c>
    </row>
    <row r="234" spans="2:25">
      <c r="B234" s="9" t="s">
        <v>484</v>
      </c>
      <c r="C234" t="s">
        <v>485</v>
      </c>
      <c r="D234" t="s">
        <v>837</v>
      </c>
      <c r="E234" s="5">
        <v>22</v>
      </c>
      <c r="F234" s="2">
        <v>3.77358E-2</v>
      </c>
      <c r="G234" s="5">
        <v>35.049999999999997</v>
      </c>
      <c r="H234" s="5">
        <v>17.88</v>
      </c>
      <c r="I234" s="29">
        <v>2310000000</v>
      </c>
      <c r="J234" s="26">
        <v>40241</v>
      </c>
      <c r="K234" s="5">
        <v>1.3030200000000001</v>
      </c>
      <c r="L234" s="5">
        <v>14.47</v>
      </c>
      <c r="M234" s="5">
        <f>IFERROR(IF(E234/K234&gt;0,E234/K234,"NA"),"NA")</f>
        <v>16.883854430476891</v>
      </c>
      <c r="N234" s="3">
        <v>101994000</v>
      </c>
      <c r="O234" s="2">
        <v>-0.49380000000000002</v>
      </c>
      <c r="P234" s="28">
        <v>0.63415335859697819</v>
      </c>
      <c r="Q234">
        <v>4.3099999999999999E-2</v>
      </c>
      <c r="R234" s="2">
        <v>-2.0789</v>
      </c>
      <c r="S234" s="28">
        <v>-39.633518632900966</v>
      </c>
      <c r="T234" s="2">
        <v>0</v>
      </c>
      <c r="U234" s="2">
        <v>0</v>
      </c>
      <c r="V234" s="2">
        <v>0</v>
      </c>
      <c r="W234">
        <v>1</v>
      </c>
      <c r="X234" s="2">
        <v>0.10287390623853476</v>
      </c>
      <c r="Y234" s="2">
        <v>0.88841438454226762</v>
      </c>
    </row>
    <row r="235" spans="2:25">
      <c r="B235" s="9" t="s">
        <v>486</v>
      </c>
      <c r="C235" t="s">
        <v>487</v>
      </c>
      <c r="D235" t="s">
        <v>837</v>
      </c>
      <c r="E235" s="5">
        <v>17.3</v>
      </c>
      <c r="F235" s="2">
        <v>0.1595174</v>
      </c>
      <c r="G235" s="5">
        <v>22.46</v>
      </c>
      <c r="H235" s="5">
        <v>13.3</v>
      </c>
      <c r="I235" s="29">
        <v>1015200001</v>
      </c>
      <c r="J235" s="26">
        <v>40240</v>
      </c>
      <c r="K235" s="5" t="s">
        <v>837</v>
      </c>
      <c r="L235" s="5">
        <v>36.04</v>
      </c>
      <c r="M235" s="5" t="str">
        <f>IFERROR(IF(E235/K235&gt;0,E235/K235,"NA"),"NA")</f>
        <v>NA</v>
      </c>
      <c r="N235" s="3">
        <v>15167075</v>
      </c>
      <c r="O235" s="2">
        <v>-0.58989999999999998</v>
      </c>
      <c r="P235" s="28">
        <v>1.2340342170775609</v>
      </c>
      <c r="Q235">
        <v>3.6600000000000001E-2</v>
      </c>
      <c r="R235" s="2">
        <v>-1.5123</v>
      </c>
      <c r="S235" s="28">
        <v>-14.263663668093876</v>
      </c>
      <c r="T235" s="2">
        <v>0</v>
      </c>
      <c r="U235" s="2">
        <v>0</v>
      </c>
      <c r="V235" s="2">
        <v>0</v>
      </c>
      <c r="W235" t="s">
        <v>837</v>
      </c>
      <c r="X235" s="2">
        <v>1.8794322555424327E-2</v>
      </c>
      <c r="Y235" s="2">
        <v>0.10171171378627314</v>
      </c>
    </row>
    <row r="236" spans="2:25">
      <c r="B236" s="9" t="s">
        <v>488</v>
      </c>
      <c r="C236" t="s">
        <v>489</v>
      </c>
      <c r="D236" t="s">
        <v>837</v>
      </c>
      <c r="E236" s="5">
        <v>14.9</v>
      </c>
      <c r="F236" s="2">
        <v>-1.8445300000000001E-2</v>
      </c>
      <c r="G236" s="5">
        <v>36.700000000000003</v>
      </c>
      <c r="H236" s="5">
        <v>12.94</v>
      </c>
      <c r="I236" s="29">
        <v>447000000</v>
      </c>
      <c r="J236" s="26">
        <v>40241</v>
      </c>
      <c r="K236" s="5">
        <v>-8.1879999999999994E-2</v>
      </c>
      <c r="L236" s="5">
        <v>12.11</v>
      </c>
      <c r="M236" s="5" t="str">
        <f>IFERROR(IF(E236/K236&gt;0,E236/K236,"NA"),"NA")</f>
        <v>NA</v>
      </c>
      <c r="N236" s="3">
        <v>28485000</v>
      </c>
      <c r="O236" s="2">
        <v>-0.4128</v>
      </c>
      <c r="P236" s="28">
        <v>0.68013547933574958</v>
      </c>
      <c r="Q236">
        <v>-0.26989999999999997</v>
      </c>
      <c r="R236" s="2">
        <v>-4.1204000000000001</v>
      </c>
      <c r="S236" s="28">
        <v>-2.792545714660553</v>
      </c>
      <c r="T236" s="2">
        <v>0</v>
      </c>
      <c r="U236" s="2">
        <v>0</v>
      </c>
      <c r="V236" s="2">
        <v>0</v>
      </c>
      <c r="W236" t="s">
        <v>837</v>
      </c>
      <c r="X236" s="2">
        <v>0.12275847802758996</v>
      </c>
      <c r="Y236" s="2">
        <v>0</v>
      </c>
    </row>
    <row r="237" spans="2:25">
      <c r="B237" s="9" t="s">
        <v>490</v>
      </c>
      <c r="C237" t="s">
        <v>491</v>
      </c>
      <c r="D237" t="s">
        <v>837</v>
      </c>
      <c r="E237" s="5">
        <v>5.63</v>
      </c>
      <c r="F237" s="2">
        <v>0</v>
      </c>
      <c r="G237" s="5">
        <v>5.63</v>
      </c>
      <c r="H237" s="5">
        <v>5.63</v>
      </c>
      <c r="I237" s="29" t="s">
        <v>837</v>
      </c>
      <c r="J237" s="26">
        <v>45642</v>
      </c>
      <c r="K237" s="5" t="s">
        <v>837</v>
      </c>
      <c r="L237" s="5">
        <v>0</v>
      </c>
      <c r="M237" s="5" t="str">
        <f>IFERROR(IF(E237/K237&gt;0,E237/K237,"NA"),"NA")</f>
        <v>NA</v>
      </c>
      <c r="N237" s="3" t="s">
        <v>837</v>
      </c>
      <c r="O237" s="2" t="s">
        <v>837</v>
      </c>
      <c r="P237" s="28" t="s">
        <v>837</v>
      </c>
      <c r="Q237" t="s">
        <v>837</v>
      </c>
      <c r="R237" s="2" t="s">
        <v>837</v>
      </c>
      <c r="S237" s="28" t="s">
        <v>837</v>
      </c>
      <c r="T237" s="2" t="s">
        <v>837</v>
      </c>
      <c r="U237" s="2" t="s">
        <v>837</v>
      </c>
      <c r="V237" s="2" t="s">
        <v>837</v>
      </c>
      <c r="W237" t="s">
        <v>837</v>
      </c>
      <c r="X237" s="2" t="s">
        <v>837</v>
      </c>
      <c r="Y237" s="2" t="s">
        <v>837</v>
      </c>
    </row>
    <row r="238" spans="2:25">
      <c r="B238" s="9" t="s">
        <v>492</v>
      </c>
      <c r="C238" t="s">
        <v>493</v>
      </c>
      <c r="D238" t="s">
        <v>837</v>
      </c>
      <c r="E238" s="5">
        <v>18.600000000000001</v>
      </c>
      <c r="F238" s="2">
        <v>-1.1689700000000001E-2</v>
      </c>
      <c r="G238" s="5">
        <v>35.299999999999997</v>
      </c>
      <c r="H238" s="5">
        <v>16.84</v>
      </c>
      <c r="I238" s="29">
        <v>2372584938</v>
      </c>
      <c r="J238" s="26">
        <v>40240</v>
      </c>
      <c r="K238" s="5">
        <v>2.1991299999999998</v>
      </c>
      <c r="L238" s="5">
        <v>14.65</v>
      </c>
      <c r="M238" s="5">
        <f>IFERROR(IF(E238/K238&gt;0,E238/K238,"NA"),"NA")</f>
        <v>8.4578901656564209</v>
      </c>
      <c r="N238" s="3">
        <v>64303000</v>
      </c>
      <c r="O238" s="2">
        <v>-0.5655</v>
      </c>
      <c r="P238" s="28">
        <v>0.78884457043340173</v>
      </c>
      <c r="Q238">
        <v>1.7899999999999999E-2</v>
      </c>
      <c r="R238" s="2">
        <v>-0.85150000000000003</v>
      </c>
      <c r="S238" s="28">
        <v>39.040757881919305</v>
      </c>
      <c r="T238" s="2">
        <v>0</v>
      </c>
      <c r="U238" s="2">
        <v>0</v>
      </c>
      <c r="V238" s="2">
        <v>0</v>
      </c>
      <c r="W238">
        <v>1</v>
      </c>
      <c r="X238" s="2">
        <v>4.4159371496558582E-2</v>
      </c>
      <c r="Y238" s="2">
        <v>0.36038336357775386</v>
      </c>
    </row>
    <row r="239" spans="2:25">
      <c r="B239" s="9" t="s">
        <v>494</v>
      </c>
      <c r="C239" t="s">
        <v>495</v>
      </c>
      <c r="D239" t="s">
        <v>837</v>
      </c>
      <c r="E239" s="5">
        <v>17.579999999999998</v>
      </c>
      <c r="F239" s="2">
        <v>3.6556600000000002E-2</v>
      </c>
      <c r="G239" s="5">
        <v>24.86</v>
      </c>
      <c r="H239" s="5">
        <v>16.04</v>
      </c>
      <c r="I239" s="29">
        <v>1122526300</v>
      </c>
      <c r="J239" s="26">
        <v>40241</v>
      </c>
      <c r="K239" s="5">
        <v>0.47249999999999998</v>
      </c>
      <c r="L239" s="5">
        <v>17.07</v>
      </c>
      <c r="M239" s="5">
        <f>IFERROR(IF(E239/K239&gt;0,E239/K239,"NA"),"NA")</f>
        <v>37.206349206349202</v>
      </c>
      <c r="N239" s="3">
        <v>84378000</v>
      </c>
      <c r="O239" s="2">
        <v>0.43459999999999999</v>
      </c>
      <c r="P239" s="28">
        <v>0.82467691421577449</v>
      </c>
      <c r="Q239">
        <v>0.44040000000000001</v>
      </c>
      <c r="R239" s="2">
        <v>-0.58609999999999995</v>
      </c>
      <c r="S239" s="28">
        <v>27.434898328282337</v>
      </c>
      <c r="T239" s="2">
        <v>0</v>
      </c>
      <c r="U239" s="2">
        <v>0</v>
      </c>
      <c r="V239" s="2">
        <v>0</v>
      </c>
      <c r="W239">
        <v>1</v>
      </c>
      <c r="X239" s="2">
        <v>5.3608331915741179E-2</v>
      </c>
      <c r="Y239" s="2">
        <v>0</v>
      </c>
    </row>
    <row r="240" spans="2:25">
      <c r="B240" s="9" t="s">
        <v>496</v>
      </c>
      <c r="C240" t="s">
        <v>497</v>
      </c>
      <c r="D240" t="s">
        <v>837</v>
      </c>
      <c r="E240" s="5">
        <v>11.5</v>
      </c>
      <c r="F240" s="2">
        <v>0</v>
      </c>
      <c r="G240" s="5">
        <v>31.8</v>
      </c>
      <c r="H240" s="5">
        <v>0</v>
      </c>
      <c r="I240" s="29">
        <v>0</v>
      </c>
      <c r="J240" s="26">
        <v>40240</v>
      </c>
      <c r="K240" s="5" t="s">
        <v>837</v>
      </c>
      <c r="L240" s="5">
        <v>-42.910447761194028</v>
      </c>
      <c r="M240" s="5" t="str">
        <f>IFERROR(IF(E240/K240&gt;0,E240/K240,"NA"),"NA")</f>
        <v>NA</v>
      </c>
      <c r="N240" s="3">
        <v>-5604000</v>
      </c>
      <c r="O240" s="2">
        <v>0.82240000000000002</v>
      </c>
      <c r="P240" s="28">
        <v>0</v>
      </c>
      <c r="Q240">
        <v>0.154</v>
      </c>
      <c r="R240" s="2">
        <v>1.0104</v>
      </c>
      <c r="S240" s="28">
        <v>0</v>
      </c>
      <c r="T240" s="2">
        <v>0</v>
      </c>
      <c r="U240" s="2">
        <v>0</v>
      </c>
      <c r="V240" s="2">
        <v>0</v>
      </c>
      <c r="W240">
        <v>1</v>
      </c>
      <c r="X240" s="2">
        <v>-1.9103595243005429E-2</v>
      </c>
      <c r="Y240" s="2">
        <v>-4.96720997946267E-3</v>
      </c>
    </row>
    <row r="241" spans="2:25">
      <c r="B241" s="9" t="s">
        <v>498</v>
      </c>
      <c r="C241" t="s">
        <v>499</v>
      </c>
      <c r="D241" t="s">
        <v>837</v>
      </c>
      <c r="E241" s="5">
        <v>15.28</v>
      </c>
      <c r="F241" s="2">
        <v>7.9155673000000006E-3</v>
      </c>
      <c r="G241" s="5">
        <v>22.3</v>
      </c>
      <c r="H241" s="5">
        <v>12.98</v>
      </c>
      <c r="I241" s="29">
        <v>458400000</v>
      </c>
      <c r="J241" s="26">
        <v>40240</v>
      </c>
      <c r="K241" s="5" t="s">
        <v>837</v>
      </c>
      <c r="L241" s="5">
        <v>9.3699999999999992</v>
      </c>
      <c r="M241" s="5" t="str">
        <f>IFERROR(IF(E241/K241&gt;0,E241/K241,"NA"),"NA")</f>
        <v>NA</v>
      </c>
      <c r="N241" s="3">
        <v>49318000</v>
      </c>
      <c r="O241" s="2">
        <v>-0.30630000000000002</v>
      </c>
      <c r="P241" s="28">
        <v>0.50318497206906276</v>
      </c>
      <c r="Q241">
        <v>-0.35399999999999998</v>
      </c>
      <c r="R241" s="2">
        <v>14.9216</v>
      </c>
      <c r="S241" s="28">
        <v>2.858461269845229</v>
      </c>
      <c r="T241" s="2">
        <v>0</v>
      </c>
      <c r="U241" s="2">
        <v>0</v>
      </c>
      <c r="V241" s="2">
        <v>0</v>
      </c>
      <c r="W241" t="s">
        <v>837</v>
      </c>
      <c r="X241" s="2">
        <v>0.14212157910624321</v>
      </c>
      <c r="Y241" s="2">
        <v>0.2407397107670623</v>
      </c>
    </row>
    <row r="242" spans="2:25">
      <c r="B242" s="9" t="s">
        <v>500</v>
      </c>
      <c r="C242" t="s">
        <v>501</v>
      </c>
      <c r="D242" t="s">
        <v>837</v>
      </c>
      <c r="E242" s="5">
        <v>9.5</v>
      </c>
      <c r="F242" s="2">
        <v>0</v>
      </c>
      <c r="G242" s="5">
        <v>9.5</v>
      </c>
      <c r="H242" s="5">
        <v>9.5</v>
      </c>
      <c r="I242" s="29">
        <v>95000000</v>
      </c>
      <c r="J242" s="26">
        <v>40241</v>
      </c>
      <c r="K242" s="5" t="s">
        <v>837</v>
      </c>
      <c r="L242" s="5">
        <v>0</v>
      </c>
      <c r="M242" s="5" t="str">
        <f>IFERROR(IF(E242/K242&gt;0,E242/K242,"NA"),"NA")</f>
        <v>NA</v>
      </c>
      <c r="N242" s="3">
        <v>-34570000</v>
      </c>
      <c r="O242" s="2">
        <v>0.78110000000000002</v>
      </c>
      <c r="P242" s="28">
        <v>9.7666289709057263</v>
      </c>
      <c r="Q242">
        <v>-0.94520000000000004</v>
      </c>
      <c r="R242" s="2">
        <v>1.0266999999999999</v>
      </c>
      <c r="S242" s="28">
        <v>23.923444976076556</v>
      </c>
      <c r="T242" s="2">
        <v>0</v>
      </c>
      <c r="U242" s="2">
        <v>0</v>
      </c>
      <c r="V242" s="2">
        <v>0</v>
      </c>
      <c r="W242" t="s">
        <v>837</v>
      </c>
      <c r="X242" s="2">
        <v>0.3813069062312151</v>
      </c>
      <c r="Y242" s="2">
        <v>-13.169904761904762</v>
      </c>
    </row>
    <row r="243" spans="2:25">
      <c r="B243" s="9" t="s">
        <v>502</v>
      </c>
      <c r="C243" t="s">
        <v>503</v>
      </c>
      <c r="D243" t="s">
        <v>837</v>
      </c>
      <c r="E243" s="5">
        <v>14.12</v>
      </c>
      <c r="F243" s="2">
        <v>-1.9444400000000001E-2</v>
      </c>
      <c r="G243" s="5">
        <v>25.7</v>
      </c>
      <c r="H243" s="5">
        <v>13</v>
      </c>
      <c r="I243" s="29">
        <v>648036383</v>
      </c>
      <c r="J243" s="26">
        <v>40240</v>
      </c>
      <c r="K243" s="5" t="s">
        <v>837</v>
      </c>
      <c r="L243" s="5">
        <v>8.77</v>
      </c>
      <c r="M243" s="5" t="str">
        <f>IFERROR(IF(E243/K243&gt;0,E243/K243,"NA"),"NA")</f>
        <v>NA</v>
      </c>
      <c r="N243" s="3">
        <v>43645516</v>
      </c>
      <c r="O243" s="2">
        <v>-0.65090000000000003</v>
      </c>
      <c r="P243" s="28">
        <v>0.75062674219459713</v>
      </c>
      <c r="Q243">
        <v>0.1993</v>
      </c>
      <c r="R243" s="2">
        <v>-0.53569999999999995</v>
      </c>
      <c r="S243" s="28">
        <v>11.363341795742071</v>
      </c>
      <c r="T243" s="2">
        <v>0</v>
      </c>
      <c r="U243" s="2">
        <v>0</v>
      </c>
      <c r="V243" s="2">
        <v>0</v>
      </c>
      <c r="W243" t="s">
        <v>837</v>
      </c>
      <c r="X243" s="2">
        <v>7.4131811234302236E-2</v>
      </c>
      <c r="Y243" s="2">
        <v>0.48723913063937008</v>
      </c>
    </row>
    <row r="244" spans="2:25">
      <c r="B244" s="9" t="s">
        <v>504</v>
      </c>
      <c r="C244" t="s">
        <v>505</v>
      </c>
      <c r="D244" t="s">
        <v>837</v>
      </c>
      <c r="E244" s="5">
        <v>15</v>
      </c>
      <c r="F244" s="2">
        <v>0.2</v>
      </c>
      <c r="G244" s="5">
        <v>21.76</v>
      </c>
      <c r="H244" s="5">
        <v>12.26</v>
      </c>
      <c r="I244" s="29">
        <v>436500000</v>
      </c>
      <c r="J244" s="26">
        <v>40241</v>
      </c>
      <c r="K244" s="5" t="s">
        <v>837</v>
      </c>
      <c r="L244" s="5">
        <v>9.09</v>
      </c>
      <c r="M244" s="5" t="str">
        <f>IFERROR(IF(E244/K244&gt;0,E244/K244,"NA"),"NA")</f>
        <v>NA</v>
      </c>
      <c r="N244" s="3">
        <v>-16489000</v>
      </c>
      <c r="O244" s="2">
        <v>-1.26</v>
      </c>
      <c r="P244" s="28">
        <v>0.52773734276691542</v>
      </c>
      <c r="Q244">
        <v>-4.0599999999999997E-2</v>
      </c>
      <c r="R244" s="2">
        <v>-1.4206000000000001</v>
      </c>
      <c r="S244" s="28">
        <v>-11.43568247314645</v>
      </c>
      <c r="T244" s="2">
        <v>0</v>
      </c>
      <c r="U244" s="2">
        <v>0</v>
      </c>
      <c r="V244" s="2">
        <v>0</v>
      </c>
      <c r="W244" t="s">
        <v>837</v>
      </c>
      <c r="X244" s="2">
        <v>-5.8270782974994002E-2</v>
      </c>
      <c r="Y244" s="2">
        <v>0</v>
      </c>
    </row>
    <row r="245" spans="2:25">
      <c r="B245" s="9" t="s">
        <v>506</v>
      </c>
      <c r="C245" t="s">
        <v>507</v>
      </c>
      <c r="D245" t="s">
        <v>837</v>
      </c>
      <c r="E245" s="5">
        <v>12.62</v>
      </c>
      <c r="F245" s="2">
        <v>6.3795853000000007E-3</v>
      </c>
      <c r="G245" s="5">
        <v>17.62</v>
      </c>
      <c r="H245" s="5">
        <v>11.6</v>
      </c>
      <c r="I245" s="29">
        <v>668860000</v>
      </c>
      <c r="J245" s="26">
        <v>40240</v>
      </c>
      <c r="K245" s="5" t="s">
        <v>837</v>
      </c>
      <c r="L245" s="5">
        <v>15.39</v>
      </c>
      <c r="M245" s="5" t="str">
        <f>IFERROR(IF(E245/K245&gt;0,E245/K245,"NA"),"NA")</f>
        <v>NA</v>
      </c>
      <c r="N245" s="3">
        <v>30688926</v>
      </c>
      <c r="O245" s="2">
        <v>-0.52139999999999997</v>
      </c>
      <c r="P245" s="28">
        <v>1.0167784404419209</v>
      </c>
      <c r="Q245">
        <v>-0.23630000000000001</v>
      </c>
      <c r="R245" s="2">
        <v>-1.3378000000000001</v>
      </c>
      <c r="S245" s="28">
        <v>-26.485241088909845</v>
      </c>
      <c r="T245" s="2">
        <v>0</v>
      </c>
      <c r="U245" s="2">
        <v>0</v>
      </c>
      <c r="V245" s="2">
        <v>0</v>
      </c>
      <c r="W245" t="s">
        <v>837</v>
      </c>
      <c r="X245" s="2">
        <v>5.2166878860053327E-2</v>
      </c>
      <c r="Y245" s="2">
        <v>0.14299260045061138</v>
      </c>
    </row>
    <row r="246" spans="2:25">
      <c r="B246" s="9" t="s">
        <v>508</v>
      </c>
      <c r="C246" t="s">
        <v>509</v>
      </c>
      <c r="D246" t="s">
        <v>837</v>
      </c>
      <c r="E246" s="5">
        <v>15.22</v>
      </c>
      <c r="F246" s="2">
        <v>3.3967400000000002E-2</v>
      </c>
      <c r="G246" s="5">
        <v>26.055</v>
      </c>
      <c r="H246" s="5">
        <v>12.5</v>
      </c>
      <c r="I246" s="29">
        <v>761000000</v>
      </c>
      <c r="J246" s="26">
        <v>40241</v>
      </c>
      <c r="K246" s="5" t="s">
        <v>837</v>
      </c>
      <c r="L246" s="5">
        <v>9.51</v>
      </c>
      <c r="M246" s="5" t="str">
        <f>IFERROR(IF(E246/K246&gt;0,E246/K246,"NA"),"NA")</f>
        <v>NA</v>
      </c>
      <c r="N246" s="3">
        <v>49134000</v>
      </c>
      <c r="O246" s="2">
        <v>-0.47670000000000001</v>
      </c>
      <c r="P246" s="28">
        <v>0.52889864675616938</v>
      </c>
      <c r="Q246">
        <v>0.1552</v>
      </c>
      <c r="R246" s="2">
        <v>-2.2706</v>
      </c>
      <c r="S246" s="28">
        <v>-2.1935387169672098</v>
      </c>
      <c r="T246" s="2">
        <v>3.5479632063074903E-2</v>
      </c>
      <c r="U246" s="2">
        <v>0.54951764562217609</v>
      </c>
      <c r="V246" s="2">
        <v>0</v>
      </c>
      <c r="W246">
        <v>1</v>
      </c>
      <c r="X246" s="2">
        <v>7.0616590889002434E-2</v>
      </c>
      <c r="Y246" s="2">
        <v>0.41355718969481664</v>
      </c>
    </row>
    <row r="247" spans="2:25">
      <c r="B247" s="9" t="s">
        <v>510</v>
      </c>
      <c r="C247" t="s">
        <v>511</v>
      </c>
      <c r="D247" t="s">
        <v>837</v>
      </c>
      <c r="E247" s="5">
        <v>14.42</v>
      </c>
      <c r="F247" s="2">
        <v>-5.5172414000000001E-3</v>
      </c>
      <c r="G247" s="5">
        <v>36.549999999999997</v>
      </c>
      <c r="H247" s="5">
        <v>12.82</v>
      </c>
      <c r="I247" s="29">
        <v>432600000</v>
      </c>
      <c r="J247" s="26">
        <v>40240</v>
      </c>
      <c r="K247" s="5" t="s">
        <v>837</v>
      </c>
      <c r="L247" s="5">
        <v>11.72</v>
      </c>
      <c r="M247" s="5" t="str">
        <f>IFERROR(IF(E247/K247&gt;0,E247/K247,"NA"),"NA")</f>
        <v>NA</v>
      </c>
      <c r="N247" s="3">
        <v>31858208</v>
      </c>
      <c r="O247" s="2">
        <v>-0.24679999999999999</v>
      </c>
      <c r="P247" s="28">
        <v>0.83297223107803453</v>
      </c>
      <c r="Q247">
        <v>-2.5000000000000001E-3</v>
      </c>
      <c r="R247" s="2">
        <v>8.7253000000000007</v>
      </c>
      <c r="S247" s="28">
        <v>20.431660629266808</v>
      </c>
      <c r="T247" s="2">
        <v>0</v>
      </c>
      <c r="U247" s="2">
        <v>0</v>
      </c>
      <c r="V247" s="2">
        <v>-0.44600000000000001</v>
      </c>
      <c r="W247">
        <v>1</v>
      </c>
      <c r="X247" s="2">
        <v>0.10664910363546012</v>
      </c>
      <c r="Y247" s="2">
        <v>0.28792080415536853</v>
      </c>
    </row>
    <row r="248" spans="2:25">
      <c r="B248" s="9" t="s">
        <v>512</v>
      </c>
      <c r="C248" t="s">
        <v>513</v>
      </c>
      <c r="D248" t="s">
        <v>837</v>
      </c>
      <c r="E248" s="5">
        <v>8.9600000000000009</v>
      </c>
      <c r="F248" s="2">
        <v>-2.2271715000000002E-3</v>
      </c>
      <c r="G248" s="5">
        <v>14</v>
      </c>
      <c r="H248" s="5">
        <v>7.77</v>
      </c>
      <c r="I248" s="29">
        <v>358400000</v>
      </c>
      <c r="J248" s="26">
        <v>40241</v>
      </c>
      <c r="K248" s="5" t="s">
        <v>837</v>
      </c>
      <c r="L248" s="5">
        <v>17.920000000000002</v>
      </c>
      <c r="M248" s="5" t="str">
        <f>IFERROR(IF(E248/K248&gt;0,E248/K248,"NA"),"NA")</f>
        <v>NA</v>
      </c>
      <c r="N248" s="3">
        <v>-15055000</v>
      </c>
      <c r="O248" s="2">
        <v>-3.8449</v>
      </c>
      <c r="P248" s="28">
        <v>0.42111496767613632</v>
      </c>
      <c r="Q248">
        <v>-3.5200000000000002E-2</v>
      </c>
      <c r="R248" s="2">
        <v>-1.6416999999999999</v>
      </c>
      <c r="S248" s="28">
        <v>-19.830686659658053</v>
      </c>
      <c r="T248" s="2">
        <v>0</v>
      </c>
      <c r="U248" s="2">
        <v>0</v>
      </c>
      <c r="V248" s="2">
        <v>0</v>
      </c>
      <c r="W248">
        <v>1</v>
      </c>
      <c r="X248" s="2">
        <v>-5.5968155268384272E-2</v>
      </c>
      <c r="Y248" s="2">
        <v>0</v>
      </c>
    </row>
    <row r="249" spans="2:25">
      <c r="B249" s="9" t="s">
        <v>514</v>
      </c>
      <c r="C249" t="s">
        <v>515</v>
      </c>
      <c r="D249" t="s">
        <v>837</v>
      </c>
      <c r="E249" s="5">
        <v>41.55</v>
      </c>
      <c r="F249" s="2">
        <v>-0.1511747</v>
      </c>
      <c r="G249" s="5">
        <v>64.900000000000006</v>
      </c>
      <c r="H249" s="5">
        <v>24.1</v>
      </c>
      <c r="I249" s="29">
        <v>4812736500</v>
      </c>
      <c r="J249" s="26">
        <v>40240</v>
      </c>
      <c r="K249" s="5">
        <v>2.89</v>
      </c>
      <c r="L249" s="5">
        <v>7.8</v>
      </c>
      <c r="M249" s="5">
        <f>IFERROR(IF(E249/K249&gt;0,E249/K249,"NA"),"NA")</f>
        <v>14.377162629757784</v>
      </c>
      <c r="N249" s="3">
        <v>474811642</v>
      </c>
      <c r="O249" s="2">
        <v>2.8159000000000001</v>
      </c>
      <c r="P249" s="28">
        <v>3.9194926595447614</v>
      </c>
      <c r="Q249">
        <v>1.347</v>
      </c>
      <c r="R249" s="2">
        <v>20.545300000000001</v>
      </c>
      <c r="S249" s="28">
        <v>22.452492638615148</v>
      </c>
      <c r="T249" s="2">
        <v>0</v>
      </c>
      <c r="U249" s="2">
        <v>0</v>
      </c>
      <c r="V249" s="2">
        <v>0</v>
      </c>
      <c r="W249" t="s">
        <v>837</v>
      </c>
      <c r="X249" s="2">
        <v>0.33776521884425703</v>
      </c>
      <c r="Y249" s="2">
        <v>0.21368882817422444</v>
      </c>
    </row>
    <row r="250" spans="2:25">
      <c r="B250" s="9" t="s">
        <v>516</v>
      </c>
      <c r="C250" t="s">
        <v>517</v>
      </c>
      <c r="D250" t="s">
        <v>837</v>
      </c>
      <c r="E250" s="5">
        <v>167</v>
      </c>
      <c r="F250" s="2">
        <v>-2.90698E-2</v>
      </c>
      <c r="G250" s="5">
        <v>284.60000000000002</v>
      </c>
      <c r="H250" s="5">
        <v>150.4</v>
      </c>
      <c r="I250" s="29">
        <v>24932220244</v>
      </c>
      <c r="J250" s="26">
        <v>40241</v>
      </c>
      <c r="K250" s="5">
        <v>9.7672399999999993</v>
      </c>
      <c r="L250" s="5">
        <v>21.41</v>
      </c>
      <c r="M250" s="5">
        <f>IFERROR(IF(E250/K250&gt;0,E250/K250,"NA"),"NA")</f>
        <v>17.097972405715435</v>
      </c>
      <c r="N250" s="3">
        <v>1166002000</v>
      </c>
      <c r="O250" s="2">
        <v>0.2402</v>
      </c>
      <c r="P250" s="28">
        <v>1.3204406798906585</v>
      </c>
      <c r="Q250">
        <v>0.14149999999999999</v>
      </c>
      <c r="R250" s="2">
        <v>-0.40910000000000002</v>
      </c>
      <c r="S250" s="28">
        <v>18.870518930145181</v>
      </c>
      <c r="T250" s="2">
        <v>2.3952095808383235E-2</v>
      </c>
      <c r="U250" s="2">
        <v>0</v>
      </c>
      <c r="V250" s="2">
        <v>0.10970000000000001</v>
      </c>
      <c r="W250">
        <v>1</v>
      </c>
      <c r="X250" s="2">
        <v>0.23219998956495835</v>
      </c>
      <c r="Y250" s="2">
        <v>0</v>
      </c>
    </row>
    <row r="251" spans="2:25">
      <c r="B251" s="9" t="s">
        <v>518</v>
      </c>
      <c r="C251" t="s">
        <v>519</v>
      </c>
      <c r="D251" t="s">
        <v>837</v>
      </c>
      <c r="E251" s="5">
        <v>132</v>
      </c>
      <c r="F251" s="2">
        <v>-2.9411799999999998E-2</v>
      </c>
      <c r="G251" s="5">
        <v>230</v>
      </c>
      <c r="H251" s="5">
        <v>117</v>
      </c>
      <c r="I251" s="29">
        <v>13200000000</v>
      </c>
      <c r="J251" s="26">
        <v>40241</v>
      </c>
      <c r="K251" s="5">
        <v>0</v>
      </c>
      <c r="L251" s="5">
        <v>39.64</v>
      </c>
      <c r="M251" s="5" t="str">
        <f>IFERROR(IF(E251/K251&gt;0,E251/K251,"NA"),"NA")</f>
        <v>NA</v>
      </c>
      <c r="N251" s="3">
        <v>332343000</v>
      </c>
      <c r="O251" s="2">
        <v>1.3100000000000001E-2</v>
      </c>
      <c r="P251" s="28">
        <v>2.335575899050748</v>
      </c>
      <c r="Q251">
        <v>0.40699999999999997</v>
      </c>
      <c r="R251" s="2">
        <v>-1.3273999999999999</v>
      </c>
      <c r="S251" s="28">
        <v>-22.89917424189855</v>
      </c>
      <c r="T251" s="2">
        <v>0</v>
      </c>
      <c r="U251" s="2">
        <v>0</v>
      </c>
      <c r="V251" s="2">
        <v>0</v>
      </c>
      <c r="W251" t="s">
        <v>837</v>
      </c>
      <c r="X251" s="2">
        <v>0.16997555287330457</v>
      </c>
      <c r="Y251" s="2">
        <v>532.00869714439023</v>
      </c>
    </row>
    <row r="252" spans="2:25">
      <c r="B252" s="9" t="s">
        <v>520</v>
      </c>
      <c r="C252" t="s">
        <v>521</v>
      </c>
      <c r="D252" t="s">
        <v>837</v>
      </c>
      <c r="E252" s="5">
        <v>43.3</v>
      </c>
      <c r="F252" s="2">
        <v>3.0952400000000001E-2</v>
      </c>
      <c r="G252" s="5">
        <v>59.6</v>
      </c>
      <c r="H252" s="5">
        <v>24.36</v>
      </c>
      <c r="I252" s="29">
        <v>1299000000</v>
      </c>
      <c r="J252" s="26">
        <v>40240</v>
      </c>
      <c r="K252" s="5" t="s">
        <v>837</v>
      </c>
      <c r="L252" s="5">
        <v>66.62</v>
      </c>
      <c r="M252" s="5" t="str">
        <f>IFERROR(IF(E252/K252&gt;0,E252/K252,"NA"),"NA")</f>
        <v>NA</v>
      </c>
      <c r="N252" s="3">
        <v>16292477</v>
      </c>
      <c r="O252" s="2">
        <v>-0.34350000000000003</v>
      </c>
      <c r="P252" s="28">
        <v>3.7253679616772231</v>
      </c>
      <c r="Q252">
        <v>-0.1048</v>
      </c>
      <c r="R252" s="2">
        <v>-0.63139999999999996</v>
      </c>
      <c r="S252" s="28">
        <v>89.376640248839976</v>
      </c>
      <c r="T252" s="2">
        <v>0</v>
      </c>
      <c r="U252" s="2">
        <v>0</v>
      </c>
      <c r="V252" s="2">
        <v>0</v>
      </c>
      <c r="W252">
        <v>0</v>
      </c>
      <c r="X252" s="2">
        <v>3.713107284254135E-2</v>
      </c>
      <c r="Y252" s="2">
        <v>0.31140888577999754</v>
      </c>
    </row>
    <row r="253" spans="2:25">
      <c r="B253" s="9" t="s">
        <v>522</v>
      </c>
      <c r="C253" t="s">
        <v>523</v>
      </c>
      <c r="D253" t="s">
        <v>837</v>
      </c>
      <c r="E253" s="5">
        <v>25.95</v>
      </c>
      <c r="F253" s="2">
        <v>-1.1428600000000001E-2</v>
      </c>
      <c r="G253" s="5">
        <v>40.299999999999997</v>
      </c>
      <c r="H253" s="5">
        <v>23.88</v>
      </c>
      <c r="I253" s="29">
        <v>1362375000</v>
      </c>
      <c r="J253" s="26">
        <v>40241</v>
      </c>
      <c r="K253" s="5">
        <v>2.9</v>
      </c>
      <c r="L253" s="5">
        <v>13.88</v>
      </c>
      <c r="M253" s="5">
        <f>IFERROR(IF(E253/K253&gt;0,E253/K253,"NA"),"NA")</f>
        <v>8.9482758620689662</v>
      </c>
      <c r="N253" s="3">
        <v>101497000</v>
      </c>
      <c r="O253" s="2">
        <v>-0.23599999999999999</v>
      </c>
      <c r="P253" s="28">
        <v>0.96385478239645117</v>
      </c>
      <c r="Q253">
        <v>-8.2900000000000001E-2</v>
      </c>
      <c r="R253" s="2">
        <v>-0.61639999999999995</v>
      </c>
      <c r="S253" s="28">
        <v>20.862045203969128</v>
      </c>
      <c r="T253" s="2">
        <v>5.7803468208092477E-2</v>
      </c>
      <c r="U253" s="2">
        <v>0.77588500152713868</v>
      </c>
      <c r="V253" s="2">
        <v>2.15</v>
      </c>
      <c r="W253">
        <v>1</v>
      </c>
      <c r="X253" s="2">
        <v>9.7023118472552877E-2</v>
      </c>
      <c r="Y253" s="2">
        <v>88.624132849209744</v>
      </c>
    </row>
    <row r="254" spans="2:25">
      <c r="B254" s="9" t="s">
        <v>524</v>
      </c>
      <c r="C254" t="s">
        <v>525</v>
      </c>
      <c r="D254" t="s">
        <v>837</v>
      </c>
      <c r="E254" s="5">
        <v>8.86</v>
      </c>
      <c r="F254" s="2">
        <v>-3.2751100000000005E-2</v>
      </c>
      <c r="G254" s="5">
        <v>16.940000000000001</v>
      </c>
      <c r="H254" s="5">
        <v>7.23</v>
      </c>
      <c r="I254" s="29">
        <v>265800000</v>
      </c>
      <c r="J254" s="26">
        <v>40240</v>
      </c>
      <c r="K254" s="5" t="s">
        <v>837</v>
      </c>
      <c r="L254" s="5">
        <v>-26.06</v>
      </c>
      <c r="M254" s="5" t="str">
        <f>IFERROR(IF(E254/K254&gt;0,E254/K254,"NA"),"NA")</f>
        <v>NA</v>
      </c>
      <c r="N254" s="3">
        <v>-94207000</v>
      </c>
      <c r="O254" s="2">
        <v>-27.6724</v>
      </c>
      <c r="P254" s="28">
        <v>0.64272449413858479</v>
      </c>
      <c r="Q254">
        <v>9.9699999999999997E-2</v>
      </c>
      <c r="R254" s="2">
        <v>-2.1796000000000002</v>
      </c>
      <c r="S254" s="28">
        <v>-13.933738729293353</v>
      </c>
      <c r="T254" s="2">
        <v>0</v>
      </c>
      <c r="U254" s="2">
        <v>0</v>
      </c>
      <c r="V254" s="2">
        <v>0</v>
      </c>
      <c r="W254" t="s">
        <v>837</v>
      </c>
      <c r="X254" s="2">
        <v>-0.3271070709946684</v>
      </c>
      <c r="Y254" s="2">
        <v>0</v>
      </c>
    </row>
    <row r="255" spans="2:25">
      <c r="B255" s="9" t="s">
        <v>526</v>
      </c>
      <c r="C255" t="s">
        <v>527</v>
      </c>
      <c r="D255" t="s">
        <v>837</v>
      </c>
      <c r="E255" s="5">
        <v>18.64</v>
      </c>
      <c r="F255" s="2">
        <v>2.3051599999999998E-2</v>
      </c>
      <c r="G255" s="5">
        <v>24.42</v>
      </c>
      <c r="H255" s="5">
        <v>15.6</v>
      </c>
      <c r="I255" s="29">
        <v>559200000</v>
      </c>
      <c r="J255" s="26">
        <v>40241</v>
      </c>
      <c r="K255" s="5">
        <v>1.36</v>
      </c>
      <c r="L255" s="5">
        <v>40.520000000000003</v>
      </c>
      <c r="M255" s="5">
        <f>IFERROR(IF(E255/K255&gt;0,E255/K255,"NA"),"NA")</f>
        <v>13.705882352941176</v>
      </c>
      <c r="N255" s="3">
        <v>9385999</v>
      </c>
      <c r="O255" s="2">
        <v>-0.53259999999999996</v>
      </c>
      <c r="P255" s="28">
        <v>1.4672810417985076</v>
      </c>
      <c r="Q255">
        <v>5.1999999999999998E-3</v>
      </c>
      <c r="R255" s="2">
        <v>-6.8663999999999996</v>
      </c>
      <c r="S255" s="28">
        <v>-6.9801405514710471</v>
      </c>
      <c r="T255" s="2">
        <v>0</v>
      </c>
      <c r="U255" s="2">
        <v>0</v>
      </c>
      <c r="V255" s="2">
        <v>0</v>
      </c>
      <c r="W255">
        <v>0</v>
      </c>
      <c r="X255" s="2">
        <v>2.0879715113408279E-2</v>
      </c>
      <c r="Y255" s="2">
        <v>0</v>
      </c>
    </row>
    <row r="256" spans="2:25">
      <c r="B256" s="9" t="s">
        <v>528</v>
      </c>
      <c r="C256" t="s">
        <v>529</v>
      </c>
      <c r="D256" t="s">
        <v>837</v>
      </c>
      <c r="E256" s="5">
        <v>14.76</v>
      </c>
      <c r="F256" s="2">
        <v>-3.4031400000000003E-2</v>
      </c>
      <c r="G256" s="5">
        <v>22.1</v>
      </c>
      <c r="H256" s="5">
        <v>12.84</v>
      </c>
      <c r="I256" s="29">
        <v>590400000</v>
      </c>
      <c r="J256" s="26">
        <v>40240</v>
      </c>
      <c r="K256" s="5" t="s">
        <v>837</v>
      </c>
      <c r="L256" s="5">
        <v>20.79</v>
      </c>
      <c r="M256" s="5" t="str">
        <f>IFERROR(IF(E256/K256&gt;0,E256/K256,"NA"),"NA")</f>
        <v>NA</v>
      </c>
      <c r="N256" s="3">
        <v>32761000</v>
      </c>
      <c r="O256" s="2">
        <v>1.91</v>
      </c>
      <c r="P256" s="28">
        <v>1.2395679148426919</v>
      </c>
      <c r="Q256">
        <v>9.2999999999999999E-2</v>
      </c>
      <c r="R256" s="2">
        <v>2.1962999999999999</v>
      </c>
      <c r="S256" s="28">
        <v>15.775129589055735</v>
      </c>
      <c r="T256" s="2">
        <v>0</v>
      </c>
      <c r="U256" s="2">
        <v>0</v>
      </c>
      <c r="V256" s="2">
        <v>0</v>
      </c>
      <c r="W256" t="s">
        <v>837</v>
      </c>
      <c r="X256" s="2">
        <v>7.949846637676658E-2</v>
      </c>
      <c r="Y256" s="2">
        <v>0.33869696226439056</v>
      </c>
    </row>
    <row r="257" spans="2:25">
      <c r="B257" s="9" t="s">
        <v>530</v>
      </c>
      <c r="C257" t="s">
        <v>531</v>
      </c>
      <c r="D257" t="s">
        <v>837</v>
      </c>
      <c r="E257" s="5">
        <v>20.68</v>
      </c>
      <c r="F257" s="2">
        <v>-3.6346700000000003E-2</v>
      </c>
      <c r="G257" s="5">
        <v>34</v>
      </c>
      <c r="H257" s="5">
        <v>18.14</v>
      </c>
      <c r="I257" s="29">
        <v>827200000</v>
      </c>
      <c r="J257" s="26">
        <v>40346</v>
      </c>
      <c r="K257" s="5" t="s">
        <v>837</v>
      </c>
      <c r="L257" s="5">
        <v>8.14</v>
      </c>
      <c r="M257" s="5" t="str">
        <f>IFERROR(IF(E257/K257&gt;0,E257/K257,"NA"),"NA")</f>
        <v>NA</v>
      </c>
      <c r="N257" s="3">
        <v>103049999</v>
      </c>
      <c r="O257" s="2">
        <v>0.21840000000000001</v>
      </c>
      <c r="P257" s="28">
        <v>0.44340906093979993</v>
      </c>
      <c r="Q257">
        <v>0.87029999999999996</v>
      </c>
      <c r="R257" s="2">
        <v>-0.38929999999999998</v>
      </c>
      <c r="S257" s="28">
        <v>3.4157399875295762</v>
      </c>
      <c r="T257" s="2">
        <v>0</v>
      </c>
      <c r="U257" s="2">
        <v>0</v>
      </c>
      <c r="V257" s="2">
        <v>0</v>
      </c>
      <c r="W257" t="s">
        <v>837</v>
      </c>
      <c r="X257" s="2">
        <v>0.18497584858007923</v>
      </c>
      <c r="Y257" s="2">
        <v>0.78028866602063363</v>
      </c>
    </row>
    <row r="258" spans="2:25">
      <c r="B258" s="9" t="s">
        <v>532</v>
      </c>
      <c r="C258" t="s">
        <v>533</v>
      </c>
      <c r="D258" t="s">
        <v>837</v>
      </c>
      <c r="E258" s="5">
        <v>9.5</v>
      </c>
      <c r="F258" s="2">
        <v>6.3559322E-3</v>
      </c>
      <c r="G258" s="5">
        <v>14.9</v>
      </c>
      <c r="H258" s="5">
        <v>7.8</v>
      </c>
      <c r="I258" s="29">
        <v>408500000</v>
      </c>
      <c r="J258" s="26">
        <v>40346</v>
      </c>
      <c r="K258" s="5" t="s">
        <v>837</v>
      </c>
      <c r="L258" s="5">
        <v>52.78</v>
      </c>
      <c r="M258" s="5" t="str">
        <f>IFERROR(IF(E258/K258&gt;0,E258/K258,"NA"),"NA")</f>
        <v>NA</v>
      </c>
      <c r="N258" s="3">
        <v>12027000</v>
      </c>
      <c r="O258" s="2">
        <v>-0.5272</v>
      </c>
      <c r="P258" s="28">
        <v>1.9049439941802448</v>
      </c>
      <c r="Q258">
        <v>0.15529999999999999</v>
      </c>
      <c r="R258" s="2">
        <v>5.6059999999999999</v>
      </c>
      <c r="S258" s="28">
        <v>22.793215042963961</v>
      </c>
      <c r="T258" s="2">
        <v>0</v>
      </c>
      <c r="U258" s="2">
        <v>0</v>
      </c>
      <c r="V258" s="2">
        <v>0</v>
      </c>
      <c r="W258" t="s">
        <v>837</v>
      </c>
      <c r="X258" s="2">
        <v>4.1633996770223752E-2</v>
      </c>
      <c r="Y258" s="2">
        <v>0</v>
      </c>
    </row>
    <row r="259" spans="2:25">
      <c r="B259" s="9" t="s">
        <v>534</v>
      </c>
      <c r="C259" t="s">
        <v>535</v>
      </c>
      <c r="D259" t="s">
        <v>837</v>
      </c>
      <c r="E259" s="5">
        <v>10.32</v>
      </c>
      <c r="F259" s="2">
        <v>0</v>
      </c>
      <c r="G259" s="5">
        <v>19.399999999999999</v>
      </c>
      <c r="H259" s="5">
        <v>8.65</v>
      </c>
      <c r="I259" s="29">
        <v>237360000</v>
      </c>
      <c r="J259" s="26">
        <v>41001</v>
      </c>
      <c r="K259" s="5" t="s">
        <v>837</v>
      </c>
      <c r="L259" s="5">
        <v>-14.14</v>
      </c>
      <c r="M259" s="5" t="str">
        <f>IFERROR(IF(E259/K259&gt;0,E259/K259,"NA"),"NA")</f>
        <v>NA</v>
      </c>
      <c r="N259" s="3">
        <v>-26762000</v>
      </c>
      <c r="O259" s="2">
        <v>-2.3233999999999999</v>
      </c>
      <c r="P259" s="28">
        <v>1.0126107063019405</v>
      </c>
      <c r="Q259">
        <v>-0.13619999999999999</v>
      </c>
      <c r="R259" s="2">
        <v>-1.2208000000000001</v>
      </c>
      <c r="S259" s="28">
        <v>-5.4544201116804931</v>
      </c>
      <c r="T259" s="2">
        <v>0</v>
      </c>
      <c r="U259" s="2">
        <v>0</v>
      </c>
      <c r="V259" s="2">
        <v>0</v>
      </c>
      <c r="W259" t="s">
        <v>837</v>
      </c>
      <c r="X259" s="2">
        <v>-0.1445994702197872</v>
      </c>
      <c r="Y259" s="2">
        <v>0</v>
      </c>
    </row>
    <row r="260" spans="2:25">
      <c r="B260" s="9" t="s">
        <v>536</v>
      </c>
      <c r="C260" t="s">
        <v>537</v>
      </c>
      <c r="D260" t="s">
        <v>837</v>
      </c>
      <c r="E260" s="5">
        <v>12.8</v>
      </c>
      <c r="F260" s="2">
        <v>3.1347962000000001E-3</v>
      </c>
      <c r="G260" s="5">
        <v>19.18</v>
      </c>
      <c r="H260" s="5">
        <v>11.4</v>
      </c>
      <c r="I260" s="29">
        <v>384000000</v>
      </c>
      <c r="J260" s="26">
        <v>41092</v>
      </c>
      <c r="K260" s="5" t="s">
        <v>837</v>
      </c>
      <c r="L260" s="5">
        <v>21.694915254237287</v>
      </c>
      <c r="M260" s="5" t="str">
        <f>IFERROR(IF(E260/K260&gt;0,E260/K260,"NA"),"NA")</f>
        <v>NA</v>
      </c>
      <c r="N260" s="3">
        <v>27237000</v>
      </c>
      <c r="O260" s="2">
        <v>1.5971</v>
      </c>
      <c r="P260" s="28">
        <v>1.71149689122635</v>
      </c>
      <c r="Q260">
        <v>0.1822</v>
      </c>
      <c r="R260" s="2">
        <v>1.7078</v>
      </c>
      <c r="S260" s="28">
        <v>28.014882906544106</v>
      </c>
      <c r="T260" s="2">
        <v>0</v>
      </c>
      <c r="U260" s="2">
        <v>0</v>
      </c>
      <c r="V260" s="2">
        <v>0</v>
      </c>
      <c r="W260" t="s">
        <v>837</v>
      </c>
      <c r="X260" s="2">
        <v>4.5111086049396641E-2</v>
      </c>
      <c r="Y260" s="2">
        <v>7.8999825465501883E-2</v>
      </c>
    </row>
    <row r="261" spans="2:25">
      <c r="B261" s="9" t="s">
        <v>538</v>
      </c>
      <c r="C261" t="s">
        <v>539</v>
      </c>
      <c r="D261" t="s">
        <v>837</v>
      </c>
      <c r="E261" s="5">
        <v>83.8</v>
      </c>
      <c r="F261" s="2">
        <v>6.8877599999999997E-2</v>
      </c>
      <c r="G261" s="5">
        <v>96.2</v>
      </c>
      <c r="H261" s="5">
        <v>37</v>
      </c>
      <c r="I261" s="29">
        <v>6495086600</v>
      </c>
      <c r="J261" s="26">
        <v>45456</v>
      </c>
      <c r="K261" s="5">
        <v>0</v>
      </c>
      <c r="L261" s="5"/>
      <c r="M261" s="5" t="str">
        <f>IFERROR(IF(E261/K261&gt;0,E261/K261,"NA"),"NA")</f>
        <v>NA</v>
      </c>
      <c r="N261" s="3">
        <v>94400712</v>
      </c>
      <c r="O261" s="2">
        <v>1.0613999999999999</v>
      </c>
      <c r="P261" s="28">
        <v>18.212630191650621</v>
      </c>
      <c r="Q261">
        <v>0.39839999999999998</v>
      </c>
      <c r="R261" s="2">
        <v>1.1391</v>
      </c>
      <c r="S261" s="28">
        <v>42.039664577529237</v>
      </c>
      <c r="T261" s="2">
        <v>0</v>
      </c>
      <c r="U261" s="2">
        <v>0</v>
      </c>
      <c r="V261" s="2">
        <v>0</v>
      </c>
      <c r="W261" t="s">
        <v>837</v>
      </c>
      <c r="X261" s="2">
        <v>0.30075290867883464</v>
      </c>
      <c r="Y261" s="2">
        <v>0.19725290025993655</v>
      </c>
    </row>
    <row r="262" spans="2:25">
      <c r="B262" s="9" t="s">
        <v>540</v>
      </c>
      <c r="C262" t="s">
        <v>541</v>
      </c>
      <c r="D262" t="s">
        <v>837</v>
      </c>
      <c r="E262" s="5">
        <v>11.52</v>
      </c>
      <c r="F262" s="2">
        <v>4.5372099999999999E-2</v>
      </c>
      <c r="G262" s="5">
        <v>14</v>
      </c>
      <c r="H262" s="5">
        <v>11</v>
      </c>
      <c r="I262" s="29">
        <v>172800000</v>
      </c>
      <c r="J262" s="26">
        <v>44901</v>
      </c>
      <c r="K262" s="5" t="s">
        <v>837</v>
      </c>
      <c r="L262" s="5"/>
      <c r="M262" s="5" t="str">
        <f>IFERROR(IF(E262/K262&gt;0,E262/K262,"NA"),"NA")</f>
        <v>NA</v>
      </c>
      <c r="N262" s="3">
        <v>12653970</v>
      </c>
      <c r="O262" s="2">
        <v>0</v>
      </c>
      <c r="P262" s="28">
        <v>9.2697790557818074</v>
      </c>
      <c r="Q262">
        <v>0</v>
      </c>
      <c r="R262" s="2">
        <v>0</v>
      </c>
      <c r="S262" s="28">
        <v>1.062314567167399</v>
      </c>
      <c r="T262" s="2">
        <v>6.0763888888888888E-2</v>
      </c>
      <c r="U262" s="2">
        <v>0.98388094803449044</v>
      </c>
      <c r="V262" s="2">
        <v>0</v>
      </c>
      <c r="W262">
        <v>2</v>
      </c>
      <c r="X262" s="2">
        <v>8.0346904647049869E-2</v>
      </c>
      <c r="Y262" s="2">
        <v>0</v>
      </c>
    </row>
    <row r="263" spans="2:25">
      <c r="B263" s="9" t="s">
        <v>542</v>
      </c>
      <c r="C263" t="s">
        <v>543</v>
      </c>
      <c r="D263" t="s">
        <v>837</v>
      </c>
      <c r="E263" s="5">
        <v>49.9</v>
      </c>
      <c r="F263" s="2">
        <v>-1.0010010000000001E-3</v>
      </c>
      <c r="G263" s="5">
        <v>53.5</v>
      </c>
      <c r="H263" s="5">
        <v>47.05</v>
      </c>
      <c r="I263" s="29">
        <v>32435000</v>
      </c>
      <c r="J263" s="26">
        <v>41202</v>
      </c>
      <c r="K263" s="5" t="s">
        <v>837</v>
      </c>
      <c r="L263" s="5">
        <v>34.22</v>
      </c>
      <c r="M263" s="5" t="str">
        <f>IFERROR(IF(E263/K263&gt;0,E263/K263,"NA"),"NA")</f>
        <v>NA</v>
      </c>
      <c r="N263" s="3" t="s">
        <v>837</v>
      </c>
      <c r="O263" s="2" t="s">
        <v>837</v>
      </c>
      <c r="P263" s="28">
        <v>0</v>
      </c>
      <c r="Q263" t="s">
        <v>837</v>
      </c>
      <c r="R263" s="2" t="s">
        <v>837</v>
      </c>
      <c r="S263" s="28">
        <v>0</v>
      </c>
      <c r="T263" s="2">
        <v>0</v>
      </c>
      <c r="U263" s="2">
        <v>0</v>
      </c>
      <c r="V263" s="2" t="s">
        <v>837</v>
      </c>
      <c r="W263" t="s">
        <v>837</v>
      </c>
      <c r="X263" s="2">
        <v>0</v>
      </c>
      <c r="Y263" s="2">
        <v>0</v>
      </c>
    </row>
    <row r="264" spans="2:25">
      <c r="B264" s="9" t="s">
        <v>544</v>
      </c>
      <c r="C264" t="s">
        <v>545</v>
      </c>
      <c r="D264" t="s">
        <v>837</v>
      </c>
      <c r="E264" s="5">
        <v>24.46</v>
      </c>
      <c r="F264" s="2">
        <v>-3.3201599999999998E-2</v>
      </c>
      <c r="G264" s="5">
        <v>33.25</v>
      </c>
      <c r="H264" s="5">
        <v>23</v>
      </c>
      <c r="I264" s="29">
        <v>87694114</v>
      </c>
      <c r="J264" s="26">
        <v>41206</v>
      </c>
      <c r="K264" s="5" t="s">
        <v>837</v>
      </c>
      <c r="L264" s="5"/>
      <c r="M264" s="5" t="str">
        <f>IFERROR(IF(E264/K264&gt;0,E264/K264,"NA"),"NA")</f>
        <v>NA</v>
      </c>
      <c r="N264" s="3" t="s">
        <v>837</v>
      </c>
      <c r="O264" s="2" t="s">
        <v>837</v>
      </c>
      <c r="P264" s="28">
        <v>0</v>
      </c>
      <c r="Q264" t="s">
        <v>837</v>
      </c>
      <c r="R264" s="2" t="s">
        <v>837</v>
      </c>
      <c r="S264" s="28">
        <v>0</v>
      </c>
      <c r="T264" s="2">
        <v>0</v>
      </c>
      <c r="U264" s="2">
        <v>0</v>
      </c>
      <c r="V264" s="2" t="s">
        <v>837</v>
      </c>
      <c r="W264" t="s">
        <v>837</v>
      </c>
      <c r="X264" s="2">
        <v>0</v>
      </c>
      <c r="Y264" s="2">
        <v>0</v>
      </c>
    </row>
    <row r="265" spans="2:25">
      <c r="B265" s="9" t="s">
        <v>546</v>
      </c>
      <c r="C265" t="s">
        <v>547</v>
      </c>
      <c r="D265" t="s">
        <v>837</v>
      </c>
      <c r="E265" s="5">
        <v>46.8</v>
      </c>
      <c r="F265" s="2">
        <v>-3.1948882E-3</v>
      </c>
      <c r="G265" s="5">
        <v>49.55</v>
      </c>
      <c r="H265" s="5">
        <v>43</v>
      </c>
      <c r="I265" s="29">
        <v>101922210</v>
      </c>
      <c r="J265" s="26">
        <v>42535</v>
      </c>
      <c r="K265" s="5" t="s">
        <v>837</v>
      </c>
      <c r="L265" s="5"/>
      <c r="M265" s="5" t="str">
        <f>IFERROR(IF(E265/K265&gt;0,E265/K265,"NA"),"NA")</f>
        <v>NA</v>
      </c>
      <c r="N265" s="3" t="s">
        <v>837</v>
      </c>
      <c r="O265" s="2" t="s">
        <v>837</v>
      </c>
      <c r="P265" s="28">
        <v>0</v>
      </c>
      <c r="Q265" t="s">
        <v>837</v>
      </c>
      <c r="R265" s="2" t="s">
        <v>837</v>
      </c>
      <c r="S265" s="28">
        <v>0</v>
      </c>
      <c r="T265" s="2">
        <v>0</v>
      </c>
      <c r="U265" s="2">
        <v>0</v>
      </c>
      <c r="V265" s="2" t="s">
        <v>837</v>
      </c>
      <c r="W265" t="s">
        <v>837</v>
      </c>
      <c r="X265" s="2">
        <v>0</v>
      </c>
      <c r="Y265" s="2">
        <v>0</v>
      </c>
    </row>
    <row r="266" spans="2:25">
      <c r="B266" s="9" t="s">
        <v>548</v>
      </c>
      <c r="C266" t="s">
        <v>549</v>
      </c>
      <c r="D266" t="s">
        <v>837</v>
      </c>
      <c r="E266" s="5">
        <v>8.2899999999999991</v>
      </c>
      <c r="F266" s="2">
        <v>3.6319613000000001E-3</v>
      </c>
      <c r="G266" s="5">
        <v>8.36</v>
      </c>
      <c r="H266" s="5">
        <v>7.94</v>
      </c>
      <c r="I266" s="29">
        <v>101875536</v>
      </c>
      <c r="J266" s="26">
        <v>44600</v>
      </c>
      <c r="K266" s="5" t="s">
        <v>837</v>
      </c>
      <c r="L266" s="5"/>
      <c r="M266" s="5" t="str">
        <f>IFERROR(IF(E266/K266&gt;0,E266/K266,"NA"),"NA")</f>
        <v>NA</v>
      </c>
      <c r="N266" s="3" t="s">
        <v>837</v>
      </c>
      <c r="O266" s="2" t="s">
        <v>837</v>
      </c>
      <c r="P266" s="28">
        <v>0</v>
      </c>
      <c r="Q266" t="s">
        <v>837</v>
      </c>
      <c r="R266" s="2" t="s">
        <v>837</v>
      </c>
      <c r="S266" s="28">
        <v>0</v>
      </c>
      <c r="T266" s="2">
        <v>3.6429433051869728E-2</v>
      </c>
      <c r="U266" s="2">
        <v>0</v>
      </c>
      <c r="V266" s="2" t="s">
        <v>837</v>
      </c>
      <c r="W266">
        <v>12</v>
      </c>
      <c r="X266" s="2">
        <v>0</v>
      </c>
      <c r="Y266" s="2">
        <v>0</v>
      </c>
    </row>
    <row r="267" spans="2:25">
      <c r="B267" s="9" t="s">
        <v>550</v>
      </c>
      <c r="C267" t="s">
        <v>551</v>
      </c>
      <c r="D267" t="s">
        <v>837</v>
      </c>
      <c r="E267" s="5">
        <v>10.51</v>
      </c>
      <c r="F267" s="2">
        <v>4.7801147E-3</v>
      </c>
      <c r="G267" s="5">
        <v>10.7</v>
      </c>
      <c r="H267" s="5">
        <v>10.42</v>
      </c>
      <c r="I267" s="29">
        <v>98110839</v>
      </c>
      <c r="J267" s="26">
        <v>44796</v>
      </c>
      <c r="K267" s="5" t="s">
        <v>837</v>
      </c>
      <c r="L267" s="5"/>
      <c r="M267" s="5" t="str">
        <f>IFERROR(IF(E267/K267&gt;0,E267/K267,"NA"),"NA")</f>
        <v>NA</v>
      </c>
      <c r="N267" s="3" t="s">
        <v>837</v>
      </c>
      <c r="O267" s="2" t="s">
        <v>837</v>
      </c>
      <c r="P267" s="28">
        <v>0</v>
      </c>
      <c r="Q267" t="s">
        <v>837</v>
      </c>
      <c r="R267" s="2" t="s">
        <v>837</v>
      </c>
      <c r="S267" s="28">
        <v>0</v>
      </c>
      <c r="T267" s="2">
        <v>3.1684110371075172E-2</v>
      </c>
      <c r="U267" s="2">
        <v>0</v>
      </c>
      <c r="V267" s="2" t="s">
        <v>837</v>
      </c>
      <c r="W267">
        <v>2</v>
      </c>
      <c r="X267" s="2">
        <v>0</v>
      </c>
      <c r="Y267" s="2">
        <v>0</v>
      </c>
    </row>
    <row r="268" spans="2:25">
      <c r="B268" s="9" t="s">
        <v>552</v>
      </c>
      <c r="C268" t="s">
        <v>553</v>
      </c>
      <c r="D268" t="s">
        <v>837</v>
      </c>
      <c r="E268" s="5">
        <v>17.72</v>
      </c>
      <c r="F268" s="2">
        <v>0.1047382</v>
      </c>
      <c r="G268" s="5">
        <v>19.32</v>
      </c>
      <c r="H268" s="5">
        <v>12.3</v>
      </c>
      <c r="I268" s="29">
        <v>125386649</v>
      </c>
      <c r="J268" s="26">
        <v>44796</v>
      </c>
      <c r="K268" s="5" t="s">
        <v>837</v>
      </c>
      <c r="L268" s="5"/>
      <c r="M268" s="5" t="str">
        <f>IFERROR(IF(E268/K268&gt;0,E268/K268,"NA"),"NA")</f>
        <v>NA</v>
      </c>
      <c r="N268" s="3" t="s">
        <v>837</v>
      </c>
      <c r="O268" s="2" t="s">
        <v>837</v>
      </c>
      <c r="P268" s="28">
        <v>0</v>
      </c>
      <c r="Q268" t="s">
        <v>837</v>
      </c>
      <c r="R268" s="2" t="s">
        <v>837</v>
      </c>
      <c r="S268" s="28">
        <v>0</v>
      </c>
      <c r="T268" s="2">
        <v>0</v>
      </c>
      <c r="U268" s="2">
        <v>0</v>
      </c>
      <c r="V268" s="2" t="s">
        <v>837</v>
      </c>
      <c r="W268" t="s">
        <v>837</v>
      </c>
      <c r="X268" s="2">
        <v>0</v>
      </c>
      <c r="Y268" s="2">
        <v>0</v>
      </c>
    </row>
    <row r="269" spans="2:25">
      <c r="B269" s="9" t="s">
        <v>554</v>
      </c>
      <c r="C269" t="s">
        <v>555</v>
      </c>
      <c r="D269" t="s">
        <v>837</v>
      </c>
      <c r="E269" s="5">
        <v>10.32</v>
      </c>
      <c r="F269" s="2">
        <v>-6.6907800000000003E-2</v>
      </c>
      <c r="G269" s="5">
        <v>12.58</v>
      </c>
      <c r="H269" s="5">
        <v>9.73</v>
      </c>
      <c r="I269" s="29">
        <v>83210955</v>
      </c>
      <c r="J269" s="26">
        <v>44796</v>
      </c>
      <c r="K269" s="5" t="s">
        <v>837</v>
      </c>
      <c r="L269" s="5"/>
      <c r="M269" s="5" t="str">
        <f>IFERROR(IF(E269/K269&gt;0,E269/K269,"NA"),"NA")</f>
        <v>NA</v>
      </c>
      <c r="N269" s="3" t="s">
        <v>837</v>
      </c>
      <c r="O269" s="2" t="s">
        <v>837</v>
      </c>
      <c r="P269" s="28">
        <v>0</v>
      </c>
      <c r="Q269" t="s">
        <v>837</v>
      </c>
      <c r="R269" s="2" t="s">
        <v>837</v>
      </c>
      <c r="S269" s="28">
        <v>0</v>
      </c>
      <c r="T269" s="2">
        <v>0</v>
      </c>
      <c r="U269" s="2">
        <v>0</v>
      </c>
      <c r="V269" s="2" t="s">
        <v>837</v>
      </c>
      <c r="W269" t="s">
        <v>837</v>
      </c>
      <c r="X269" s="2">
        <v>0</v>
      </c>
      <c r="Y269" s="2">
        <v>0</v>
      </c>
    </row>
    <row r="270" spans="2:25">
      <c r="B270" s="9" t="s">
        <v>556</v>
      </c>
      <c r="C270" t="s">
        <v>557</v>
      </c>
      <c r="D270" t="s">
        <v>837</v>
      </c>
      <c r="E270" s="5">
        <v>198</v>
      </c>
      <c r="F270" s="2">
        <v>0.23749999999999999</v>
      </c>
      <c r="G270" s="5">
        <v>301</v>
      </c>
      <c r="H270" s="5">
        <v>145.19999999999999</v>
      </c>
      <c r="I270" s="29">
        <v>2376000000</v>
      </c>
      <c r="J270" s="26">
        <v>44378</v>
      </c>
      <c r="K270" s="5" t="s">
        <v>837</v>
      </c>
      <c r="L270" s="5">
        <v>52.52</v>
      </c>
      <c r="M270" s="5" t="str">
        <f>IFERROR(IF(E270/K270&gt;0,E270/K270,"NA"),"NA")</f>
        <v>NA</v>
      </c>
      <c r="N270" s="3">
        <v>19749414</v>
      </c>
      <c r="O270" s="2">
        <v>-0.20979999999999999</v>
      </c>
      <c r="P270" s="28">
        <v>4.4168867888005021</v>
      </c>
      <c r="Q270">
        <v>7.4200000000000002E-2</v>
      </c>
      <c r="R270" s="2">
        <v>-1.9300000000000001E-2</v>
      </c>
      <c r="S270" s="28">
        <v>74.566609825318295</v>
      </c>
      <c r="T270" s="2">
        <v>0</v>
      </c>
      <c r="U270" s="2">
        <v>0</v>
      </c>
      <c r="V270" s="2">
        <v>0</v>
      </c>
      <c r="W270" t="s">
        <v>837</v>
      </c>
      <c r="X270" s="2">
        <v>5.7381065556001726E-2</v>
      </c>
      <c r="Y270" s="2">
        <v>5.3204479061396047E-2</v>
      </c>
    </row>
    <row r="271" spans="2:25">
      <c r="B271" s="9" t="s">
        <v>558</v>
      </c>
      <c r="C271" t="s">
        <v>381</v>
      </c>
      <c r="D271" t="s">
        <v>837</v>
      </c>
      <c r="E271" s="5">
        <v>57</v>
      </c>
      <c r="F271" s="2">
        <v>0</v>
      </c>
      <c r="G271" s="5">
        <v>61</v>
      </c>
      <c r="H271" s="5">
        <v>43.35</v>
      </c>
      <c r="I271" s="29">
        <v>2137500000</v>
      </c>
      <c r="J271" s="26">
        <v>44378</v>
      </c>
      <c r="K271" s="5" t="s">
        <v>837</v>
      </c>
      <c r="L271" s="5">
        <v>24.358974358974361</v>
      </c>
      <c r="M271" s="5" t="str">
        <f>IFERROR(IF(E271/K271&gt;0,E271/K271,"NA"),"NA")</f>
        <v>NA</v>
      </c>
      <c r="N271" s="3">
        <v>106604000</v>
      </c>
      <c r="O271" s="2">
        <v>3.49E-2</v>
      </c>
      <c r="P271" s="28">
        <v>7.5685163712302641</v>
      </c>
      <c r="Q271">
        <v>0.56859999999999999</v>
      </c>
      <c r="R271" s="2">
        <v>-0.56100000000000005</v>
      </c>
      <c r="S271" s="28">
        <v>-144.07730065666894</v>
      </c>
      <c r="T271" s="2">
        <v>0</v>
      </c>
      <c r="U271" s="2">
        <v>0.42790885938394552</v>
      </c>
      <c r="V271" s="2">
        <v>-1</v>
      </c>
      <c r="W271">
        <v>1</v>
      </c>
      <c r="X271" s="2">
        <v>0.17726381280860276</v>
      </c>
      <c r="Y271" s="2">
        <v>0.10790977521745036</v>
      </c>
    </row>
    <row r="272" spans="2:25">
      <c r="B272" s="9" t="s">
        <v>559</v>
      </c>
      <c r="C272" t="s">
        <v>231</v>
      </c>
      <c r="D272" t="s">
        <v>837</v>
      </c>
      <c r="E272" s="5">
        <v>34.799999999999997</v>
      </c>
      <c r="F272" s="2">
        <v>0</v>
      </c>
      <c r="G272" s="5">
        <v>37</v>
      </c>
      <c r="H272" s="5">
        <v>29.1</v>
      </c>
      <c r="I272" s="29">
        <v>4176000000</v>
      </c>
      <c r="J272" s="26">
        <v>44377</v>
      </c>
      <c r="K272" s="5">
        <v>1.86</v>
      </c>
      <c r="L272" s="5">
        <v>17.846153846153847</v>
      </c>
      <c r="M272" s="5">
        <f>IFERROR(IF(E272/K272&gt;0,E272/K272,"NA"),"NA")</f>
        <v>18.709677419354836</v>
      </c>
      <c r="N272" s="3">
        <v>310439020</v>
      </c>
      <c r="O272" s="2">
        <v>0.64449999999999996</v>
      </c>
      <c r="P272" s="28">
        <v>6.9832061717576144</v>
      </c>
      <c r="Q272">
        <v>0.22689999999999999</v>
      </c>
      <c r="R272" s="2">
        <v>0.73260000000000003</v>
      </c>
      <c r="S272" s="28">
        <v>16.738486370422926</v>
      </c>
      <c r="T272" s="2">
        <v>0</v>
      </c>
      <c r="U272" s="2">
        <v>1.0268815253875063</v>
      </c>
      <c r="V272" s="2">
        <v>0.13200000000000001</v>
      </c>
      <c r="W272">
        <v>2</v>
      </c>
      <c r="X272" s="2">
        <v>0.11346016318004053</v>
      </c>
      <c r="Y272" s="2">
        <v>0.11205534216384797</v>
      </c>
    </row>
    <row r="273" spans="2:25">
      <c r="B273" s="9" t="s">
        <v>560</v>
      </c>
      <c r="C273" t="s">
        <v>561</v>
      </c>
      <c r="D273" t="s">
        <v>837</v>
      </c>
      <c r="E273" s="5">
        <v>2.2400000000000002</v>
      </c>
      <c r="F273" s="2">
        <v>1.35747E-2</v>
      </c>
      <c r="G273" s="5">
        <v>3.2</v>
      </c>
      <c r="H273" s="5">
        <v>1.96</v>
      </c>
      <c r="I273" s="29">
        <v>406896000</v>
      </c>
      <c r="J273" s="26">
        <v>44378</v>
      </c>
      <c r="K273" s="5" t="s">
        <v>837</v>
      </c>
      <c r="L273" s="5">
        <v>74.67</v>
      </c>
      <c r="M273" s="5" t="str">
        <f>IFERROR(IF(E273/K273&gt;0,E273/K273,"NA"),"NA")</f>
        <v>NA</v>
      </c>
      <c r="N273" s="3">
        <v>9867906</v>
      </c>
      <c r="O273" s="2">
        <v>1.3247</v>
      </c>
      <c r="P273" s="28">
        <v>0.73539141526888996</v>
      </c>
      <c r="Q273">
        <v>0.495</v>
      </c>
      <c r="R273" s="2">
        <v>4.6188000000000002</v>
      </c>
      <c r="S273" s="28">
        <v>11.319691482656582</v>
      </c>
      <c r="T273" s="2">
        <v>0</v>
      </c>
      <c r="U273" s="2">
        <v>0</v>
      </c>
      <c r="V273" s="2">
        <v>0</v>
      </c>
      <c r="W273" t="s">
        <v>837</v>
      </c>
      <c r="X273" s="2">
        <v>3.969346993018346E-2</v>
      </c>
      <c r="Y273" s="2">
        <v>4.7425267914738591E-2</v>
      </c>
    </row>
    <row r="274" spans="2:25">
      <c r="B274" s="9" t="s">
        <v>562</v>
      </c>
      <c r="C274" t="s">
        <v>563</v>
      </c>
      <c r="D274" t="s">
        <v>837</v>
      </c>
      <c r="E274" s="5">
        <v>36.299999999999997</v>
      </c>
      <c r="F274" s="2">
        <v>-0.2142857</v>
      </c>
      <c r="G274" s="5">
        <v>60</v>
      </c>
      <c r="H274" s="5">
        <v>32.200000000000003</v>
      </c>
      <c r="I274" s="29">
        <v>105270000</v>
      </c>
      <c r="J274" s="26">
        <v>44878</v>
      </c>
      <c r="K274" s="5" t="s">
        <v>837</v>
      </c>
      <c r="L274" s="5">
        <v>68.489999999999995</v>
      </c>
      <c r="M274" s="5" t="str">
        <f>IFERROR(IF(E274/K274&gt;0,E274/K274,"NA"),"NA")</f>
        <v>NA</v>
      </c>
      <c r="N274" s="3">
        <v>-246168</v>
      </c>
      <c r="O274" s="2">
        <v>-1.0318000000000001</v>
      </c>
      <c r="P274" s="28">
        <v>1.9584707824047056</v>
      </c>
      <c r="Q274">
        <v>1.4E-3</v>
      </c>
      <c r="R274" s="2">
        <v>0.54479999999999995</v>
      </c>
      <c r="S274" s="28">
        <v>56.318331517936052</v>
      </c>
      <c r="T274" s="2">
        <v>0</v>
      </c>
      <c r="U274" s="2">
        <v>0</v>
      </c>
      <c r="V274" s="2">
        <v>0</v>
      </c>
      <c r="W274" t="s">
        <v>837</v>
      </c>
      <c r="X274" s="2">
        <v>-4.8373254103022895E-3</v>
      </c>
      <c r="Y274" s="2">
        <v>-1.6177385174149468E-2</v>
      </c>
    </row>
    <row r="275" spans="2:25">
      <c r="B275" s="9" t="s">
        <v>564</v>
      </c>
      <c r="C275" t="s">
        <v>565</v>
      </c>
      <c r="D275" t="s">
        <v>837</v>
      </c>
      <c r="E275" s="5">
        <v>12.48</v>
      </c>
      <c r="F275" s="2">
        <v>-0.1047346</v>
      </c>
      <c r="G275" s="5">
        <v>18</v>
      </c>
      <c r="H275" s="5">
        <v>10.02</v>
      </c>
      <c r="I275" s="29">
        <v>141024000</v>
      </c>
      <c r="J275" s="26">
        <v>44479</v>
      </c>
      <c r="K275" s="5" t="s">
        <v>837</v>
      </c>
      <c r="L275" s="5">
        <v>43.03</v>
      </c>
      <c r="M275" s="5" t="str">
        <f>IFERROR(IF(E275/K275&gt;0,E275/K275,"NA"),"NA")</f>
        <v>NA</v>
      </c>
      <c r="N275" s="3">
        <v>3231378</v>
      </c>
      <c r="O275" s="2">
        <v>0.65459999999999996</v>
      </c>
      <c r="P275" s="28">
        <v>3.9605792279718255</v>
      </c>
      <c r="Q275">
        <v>8.0299999999999996E-2</v>
      </c>
      <c r="R275" s="2">
        <v>-0.9496</v>
      </c>
      <c r="S275" s="28">
        <v>71.999877467873603</v>
      </c>
      <c r="T275" s="2">
        <v>1.4423076923076922E-2</v>
      </c>
      <c r="U275" s="2">
        <v>0.62945251220996123</v>
      </c>
      <c r="V275" s="2">
        <v>0.49990000000000001</v>
      </c>
      <c r="W275">
        <v>1</v>
      </c>
      <c r="X275" s="2">
        <v>0.21579123228123651</v>
      </c>
      <c r="Y275" s="2">
        <v>0.33422596081797651</v>
      </c>
    </row>
    <row r="276" spans="2:25">
      <c r="B276" s="9" t="s">
        <v>566</v>
      </c>
      <c r="C276" t="s">
        <v>567</v>
      </c>
      <c r="D276" t="s">
        <v>837</v>
      </c>
      <c r="E276" s="5">
        <v>48.5</v>
      </c>
      <c r="F276" s="2">
        <v>-0.03</v>
      </c>
      <c r="G276" s="5">
        <v>70</v>
      </c>
      <c r="H276" s="5">
        <v>41.7</v>
      </c>
      <c r="I276" s="29">
        <v>242500000</v>
      </c>
      <c r="J276" s="26">
        <v>44707</v>
      </c>
      <c r="K276" s="5" t="s">
        <v>837</v>
      </c>
      <c r="L276" s="5">
        <v>80.83</v>
      </c>
      <c r="M276" s="5" t="str">
        <f>IFERROR(IF(E276/K276&gt;0,E276/K276,"NA"),"NA")</f>
        <v>NA</v>
      </c>
      <c r="N276" s="3">
        <v>4469700</v>
      </c>
      <c r="O276" s="2">
        <v>0</v>
      </c>
      <c r="P276" s="28">
        <v>2.4463595567071388</v>
      </c>
      <c r="Q276">
        <v>1.6299999999999999E-2</v>
      </c>
      <c r="R276" s="2">
        <v>1.0627</v>
      </c>
      <c r="S276" s="28">
        <v>404.97526728367637</v>
      </c>
      <c r="T276" s="2">
        <v>1.0309278350515464E-2</v>
      </c>
      <c r="U276" s="2">
        <v>0</v>
      </c>
      <c r="V276" s="2">
        <v>0</v>
      </c>
      <c r="W276">
        <v>0</v>
      </c>
      <c r="X276" s="2">
        <v>6.0555932489723539E-2</v>
      </c>
      <c r="Y276" s="2">
        <v>5.6781675549484198E-2</v>
      </c>
    </row>
    <row r="277" spans="2:25">
      <c r="B277" s="9" t="s">
        <v>568</v>
      </c>
      <c r="C277" t="s">
        <v>569</v>
      </c>
      <c r="D277" t="s">
        <v>837</v>
      </c>
      <c r="E277" s="5">
        <v>14</v>
      </c>
      <c r="F277" s="2">
        <v>-0.1161616</v>
      </c>
      <c r="G277" s="5">
        <v>16.98</v>
      </c>
      <c r="H277" s="5">
        <v>10</v>
      </c>
      <c r="I277" s="29">
        <v>700000000</v>
      </c>
      <c r="J277" s="26">
        <v>44460</v>
      </c>
      <c r="K277" s="5" t="s">
        <v>837</v>
      </c>
      <c r="L277" s="5">
        <v>20.29</v>
      </c>
      <c r="M277" s="5" t="str">
        <f>IFERROR(IF(E277/K277&gt;0,E277/K277,"NA"),"NA")</f>
        <v>NA</v>
      </c>
      <c r="N277" s="3">
        <v>20726400</v>
      </c>
      <c r="O277" s="2">
        <v>1.1796</v>
      </c>
      <c r="P277" s="28">
        <v>4.5236059984669881</v>
      </c>
      <c r="Q277">
        <v>4.24E-2</v>
      </c>
      <c r="R277" s="2">
        <v>5.4031000000000002</v>
      </c>
      <c r="S277" s="28">
        <v>22.143745491177537</v>
      </c>
      <c r="T277" s="2">
        <v>2.1428571428571429E-2</v>
      </c>
      <c r="U277" s="2">
        <v>1.809286706808708</v>
      </c>
      <c r="V277" s="2">
        <v>1.5</v>
      </c>
      <c r="W277">
        <v>4</v>
      </c>
      <c r="X277" s="2">
        <v>0.29539913958786584</v>
      </c>
      <c r="Y277" s="2">
        <v>0.17647491491058021</v>
      </c>
    </row>
    <row r="278" spans="2:25">
      <c r="B278" s="9" t="s">
        <v>570</v>
      </c>
      <c r="C278" t="s">
        <v>571</v>
      </c>
      <c r="D278" t="s">
        <v>837</v>
      </c>
      <c r="E278" s="5">
        <v>6.14</v>
      </c>
      <c r="F278" s="2">
        <v>-9.7058800000000001E-2</v>
      </c>
      <c r="G278" s="5">
        <v>8.3699999999999992</v>
      </c>
      <c r="H278" s="5">
        <v>5.36</v>
      </c>
      <c r="I278" s="29">
        <v>472780000</v>
      </c>
      <c r="J278" s="26">
        <v>44426</v>
      </c>
      <c r="K278" s="5" t="s">
        <v>837</v>
      </c>
      <c r="L278" s="5">
        <v>43.86</v>
      </c>
      <c r="M278" s="5" t="str">
        <f>IFERROR(IF(E278/K278&gt;0,E278/K278,"NA"),"NA")</f>
        <v>NA</v>
      </c>
      <c r="N278" s="3">
        <v>11078908</v>
      </c>
      <c r="O278" s="2">
        <v>3.5999999999999999E-3</v>
      </c>
      <c r="P278" s="28">
        <v>4.445536066552866</v>
      </c>
      <c r="Q278">
        <v>0.23530000000000001</v>
      </c>
      <c r="R278" s="2">
        <v>-0.42830000000000001</v>
      </c>
      <c r="S278" s="28">
        <v>71.460312757898294</v>
      </c>
      <c r="T278" s="2">
        <v>1.4657980456026058E-2</v>
      </c>
      <c r="U278" s="2">
        <v>1.3205272577405642</v>
      </c>
      <c r="V278" s="2">
        <v>-0.5</v>
      </c>
      <c r="W278">
        <v>1</v>
      </c>
      <c r="X278" s="2">
        <v>0.12141067732213932</v>
      </c>
      <c r="Y278" s="2">
        <v>0.14447579452054315</v>
      </c>
    </row>
    <row r="279" spans="2:25">
      <c r="B279" s="9" t="s">
        <v>572</v>
      </c>
      <c r="C279" t="s">
        <v>383</v>
      </c>
      <c r="D279" t="s">
        <v>837</v>
      </c>
      <c r="E279" s="5">
        <v>8.25</v>
      </c>
      <c r="F279" s="2">
        <v>1.85185E-2</v>
      </c>
      <c r="G279" s="5">
        <v>8.25</v>
      </c>
      <c r="H279" s="5">
        <v>8.25</v>
      </c>
      <c r="I279" s="29">
        <v>1649736000</v>
      </c>
      <c r="J279" s="26">
        <v>44451</v>
      </c>
      <c r="K279" s="5" t="s">
        <v>837</v>
      </c>
      <c r="L279" s="5">
        <v>48.529411764705891</v>
      </c>
      <c r="M279" s="5" t="str">
        <f>IFERROR(IF(E279/K279&gt;0,E279/K279,"NA"),"NA")</f>
        <v>NA</v>
      </c>
      <c r="N279" s="3">
        <v>21373117</v>
      </c>
      <c r="O279" s="2">
        <v>1.95E-2</v>
      </c>
      <c r="P279" s="28">
        <v>30.673531770286012</v>
      </c>
      <c r="Q279">
        <v>0.10970000000000001</v>
      </c>
      <c r="R279" s="2">
        <v>-0.12570000000000001</v>
      </c>
      <c r="S279" s="28">
        <v>28.79095044624825</v>
      </c>
      <c r="T279" s="2">
        <v>4.2424242424242429E-3</v>
      </c>
      <c r="U279" s="2">
        <v>0.52577749890200853</v>
      </c>
      <c r="V279" s="2">
        <v>-0.66669999999999996</v>
      </c>
      <c r="W279">
        <v>2</v>
      </c>
      <c r="X279" s="2">
        <v>5.5235480923361162E-2</v>
      </c>
      <c r="Y279" s="2">
        <v>5.4179699575641359E-2</v>
      </c>
    </row>
    <row r="280" spans="2:25">
      <c r="B280" s="9" t="s">
        <v>573</v>
      </c>
      <c r="C280" t="s">
        <v>445</v>
      </c>
      <c r="D280" t="s">
        <v>837</v>
      </c>
      <c r="E280" s="5">
        <v>20.48</v>
      </c>
      <c r="F280" s="2">
        <v>-8.6529900000000007E-2</v>
      </c>
      <c r="G280" s="5">
        <v>22.9</v>
      </c>
      <c r="H280" s="5">
        <v>8.9</v>
      </c>
      <c r="I280" s="29">
        <v>716800000</v>
      </c>
      <c r="J280" s="26">
        <v>44469</v>
      </c>
      <c r="K280" s="5" t="s">
        <v>837</v>
      </c>
      <c r="L280" s="5">
        <v>45.511111111111113</v>
      </c>
      <c r="M280" s="5" t="str">
        <f>IFERROR(IF(E280/K280&gt;0,E280/K280,"NA"),"NA")</f>
        <v>NA</v>
      </c>
      <c r="N280" s="3">
        <v>18640612</v>
      </c>
      <c r="O280" s="2">
        <v>3.5552000000000001</v>
      </c>
      <c r="P280" s="28">
        <v>1.925705937186476</v>
      </c>
      <c r="Q280">
        <v>0.12230000000000001</v>
      </c>
      <c r="R280" s="2">
        <v>1.3557999999999999</v>
      </c>
      <c r="S280" s="28">
        <v>26.646660853322881</v>
      </c>
      <c r="T280" s="2">
        <v>0</v>
      </c>
      <c r="U280" s="2">
        <v>0.26286690587197459</v>
      </c>
      <c r="V280" s="2">
        <v>0</v>
      </c>
      <c r="W280">
        <v>0</v>
      </c>
      <c r="X280" s="2">
        <v>0.26006890902232999</v>
      </c>
      <c r="Y280" s="2">
        <v>0.22810042568040359</v>
      </c>
    </row>
    <row r="281" spans="2:25">
      <c r="B281" s="9" t="s">
        <v>574</v>
      </c>
      <c r="C281" t="s">
        <v>575</v>
      </c>
      <c r="D281" t="s">
        <v>837</v>
      </c>
      <c r="E281" s="5">
        <v>27</v>
      </c>
      <c r="F281" s="2">
        <v>-3.5714299999999997E-2</v>
      </c>
      <c r="G281" s="5">
        <v>30</v>
      </c>
      <c r="H281" s="5">
        <v>17.78</v>
      </c>
      <c r="I281" s="29">
        <v>1080000000</v>
      </c>
      <c r="J281" s="26">
        <v>44550</v>
      </c>
      <c r="K281" s="5" t="s">
        <v>837</v>
      </c>
      <c r="L281" s="5">
        <v>7.07</v>
      </c>
      <c r="M281" s="5" t="str">
        <f>IFERROR(IF(E281/K281&gt;0,E281/K281,"NA"),"NA")</f>
        <v>NA</v>
      </c>
      <c r="N281" s="3">
        <v>69779832</v>
      </c>
      <c r="O281" s="2">
        <v>0.26440000000000002</v>
      </c>
      <c r="P281" s="28">
        <v>8.2435430845878805</v>
      </c>
      <c r="Q281">
        <v>0.2828</v>
      </c>
      <c r="R281" s="2">
        <v>7.6730999999999998</v>
      </c>
      <c r="S281" s="28">
        <v>26.31041968627456</v>
      </c>
      <c r="T281" s="2">
        <v>1.8518518518518521E-2</v>
      </c>
      <c r="U281" s="2">
        <v>0.2866157659995513</v>
      </c>
      <c r="V281" s="2">
        <v>0</v>
      </c>
      <c r="W281">
        <v>2</v>
      </c>
      <c r="X281" s="2">
        <v>0.12217964686481177</v>
      </c>
      <c r="Y281" s="2">
        <v>9.2778946745468105E-2</v>
      </c>
    </row>
    <row r="282" spans="2:25">
      <c r="B282" s="9" t="s">
        <v>576</v>
      </c>
      <c r="C282" t="s">
        <v>577</v>
      </c>
      <c r="D282" t="s">
        <v>837</v>
      </c>
      <c r="E282" s="5">
        <v>52.6</v>
      </c>
      <c r="F282" s="2">
        <v>-0.13344319999999998</v>
      </c>
      <c r="G282" s="5">
        <v>84</v>
      </c>
      <c r="H282" s="5">
        <v>42</v>
      </c>
      <c r="I282" s="29">
        <v>147280000</v>
      </c>
      <c r="J282" s="26">
        <v>44550</v>
      </c>
      <c r="K282" s="5">
        <v>0</v>
      </c>
      <c r="L282" s="5">
        <v>78.510000000000005</v>
      </c>
      <c r="M282" s="5" t="str">
        <f>IFERROR(IF(E282/K282&gt;0,E282/K282,"NA"),"NA")</f>
        <v>NA</v>
      </c>
      <c r="N282" s="3">
        <v>1883176</v>
      </c>
      <c r="O282" s="2">
        <v>-0.73839999999999995</v>
      </c>
      <c r="P282" s="28">
        <v>0.59605797897403867</v>
      </c>
      <c r="Q282">
        <v>4.3400000000000001E-2</v>
      </c>
      <c r="R282" s="2">
        <v>2.6714000000000002</v>
      </c>
      <c r="S282" s="28">
        <v>-106.43933398810002</v>
      </c>
      <c r="T282" s="2">
        <v>0</v>
      </c>
      <c r="U282" s="2">
        <v>0</v>
      </c>
      <c r="V282" s="2">
        <v>0</v>
      </c>
      <c r="W282" t="s">
        <v>837</v>
      </c>
      <c r="X282" s="2">
        <v>4.9586292669996923E-2</v>
      </c>
      <c r="Y282" s="2">
        <v>4.6974117776864686E-2</v>
      </c>
    </row>
    <row r="283" spans="2:25">
      <c r="B283" s="9" t="s">
        <v>578</v>
      </c>
      <c r="C283" t="s">
        <v>579</v>
      </c>
      <c r="D283" t="s">
        <v>837</v>
      </c>
      <c r="E283" s="5">
        <v>32.700000000000003</v>
      </c>
      <c r="F283" s="2">
        <v>-7.4964599999999992E-2</v>
      </c>
      <c r="G283" s="5">
        <v>68</v>
      </c>
      <c r="H283" s="5">
        <v>32.200000000000003</v>
      </c>
      <c r="I283" s="29">
        <v>915600000</v>
      </c>
      <c r="J283" s="26">
        <v>44550</v>
      </c>
      <c r="K283" s="5" t="s">
        <v>837</v>
      </c>
      <c r="L283" s="5">
        <v>105.48</v>
      </c>
      <c r="M283" s="5" t="str">
        <f>IFERROR(IF(E283/K283&gt;0,E283/K283,"NA"),"NA")</f>
        <v>NA</v>
      </c>
      <c r="N283" s="3">
        <v>8900608</v>
      </c>
      <c r="O283" s="2">
        <v>1.3845000000000001</v>
      </c>
      <c r="P283" s="28">
        <v>1.7616082983525692</v>
      </c>
      <c r="Q283">
        <v>0.97499999999999998</v>
      </c>
      <c r="R283" s="2">
        <v>-1.2463</v>
      </c>
      <c r="S283" s="28">
        <v>18.452234026241992</v>
      </c>
      <c r="T283" s="2">
        <v>0</v>
      </c>
      <c r="U283" s="2">
        <v>0</v>
      </c>
      <c r="V283" s="2">
        <v>0</v>
      </c>
      <c r="W283" t="s">
        <v>837</v>
      </c>
      <c r="X283" s="2">
        <v>2.7080029871431217E-2</v>
      </c>
      <c r="Y283" s="2">
        <v>3.4338008327809227E-2</v>
      </c>
    </row>
    <row r="284" spans="2:25">
      <c r="B284" s="9" t="s">
        <v>580</v>
      </c>
      <c r="C284" t="s">
        <v>581</v>
      </c>
      <c r="D284" t="s">
        <v>837</v>
      </c>
      <c r="E284" s="5">
        <v>2.99</v>
      </c>
      <c r="F284" s="2">
        <v>-0.12058820000000001</v>
      </c>
      <c r="G284" s="5">
        <v>5.4</v>
      </c>
      <c r="H284" s="5">
        <v>2.9</v>
      </c>
      <c r="I284" s="29">
        <v>191360000</v>
      </c>
      <c r="J284" s="26">
        <v>44669</v>
      </c>
      <c r="K284" s="5" t="s">
        <v>837</v>
      </c>
      <c r="L284" s="5">
        <v>49.83</v>
      </c>
      <c r="M284" s="5" t="str">
        <f>IFERROR(IF(E284/K284&gt;0,E284/K284,"NA"),"NA")</f>
        <v>NA</v>
      </c>
      <c r="N284" s="3">
        <v>3761209</v>
      </c>
      <c r="O284" s="2">
        <v>-0.59450000000000003</v>
      </c>
      <c r="P284" s="28">
        <v>3.8568807803201852</v>
      </c>
      <c r="Q284">
        <v>0.1321</v>
      </c>
      <c r="R284" s="2">
        <v>-0.30199999999999999</v>
      </c>
      <c r="S284" s="28">
        <v>-24.758992504634222</v>
      </c>
      <c r="T284" s="2">
        <v>0</v>
      </c>
      <c r="U284" s="2">
        <v>0</v>
      </c>
      <c r="V284" s="2">
        <v>0</v>
      </c>
      <c r="W284" t="s">
        <v>837</v>
      </c>
      <c r="X284" s="2">
        <v>9.4303327436255399E-2</v>
      </c>
      <c r="Y284" s="2">
        <v>7.0890306073757417E-2</v>
      </c>
    </row>
    <row r="285" spans="2:25">
      <c r="B285" s="9" t="s">
        <v>582</v>
      </c>
      <c r="C285" t="s">
        <v>583</v>
      </c>
      <c r="D285" t="s">
        <v>837</v>
      </c>
      <c r="E285" s="5">
        <v>3.14</v>
      </c>
      <c r="F285" s="2">
        <v>2.2801300000000004E-2</v>
      </c>
      <c r="G285" s="5">
        <v>3.89</v>
      </c>
      <c r="H285" s="5">
        <v>2.04</v>
      </c>
      <c r="I285" s="29">
        <v>785000000</v>
      </c>
      <c r="J285" s="26">
        <v>44636</v>
      </c>
      <c r="K285" s="5" t="s">
        <v>837</v>
      </c>
      <c r="L285" s="5">
        <v>19.63</v>
      </c>
      <c r="M285" s="5" t="str">
        <f>IFERROR(IF(E285/K285&gt;0,E285/K285,"NA"),"NA")</f>
        <v>NA</v>
      </c>
      <c r="N285" s="3">
        <v>40199530</v>
      </c>
      <c r="O285" s="2">
        <v>4.1000000000000002E-2</v>
      </c>
      <c r="P285" s="28">
        <v>1.7122179495271348</v>
      </c>
      <c r="Q285">
        <v>0.1537</v>
      </c>
      <c r="R285" s="2">
        <v>-0.99629999999999996</v>
      </c>
      <c r="S285" s="28">
        <v>42.57173866722691</v>
      </c>
      <c r="T285" s="2">
        <v>4.7770700636942671E-2</v>
      </c>
      <c r="U285" s="2">
        <v>0.62189781820832235</v>
      </c>
      <c r="V285" s="2">
        <v>-1</v>
      </c>
      <c r="W285">
        <v>2</v>
      </c>
      <c r="X285" s="2">
        <v>0.11175790488297777</v>
      </c>
      <c r="Y285" s="2">
        <v>0.25243168113052594</v>
      </c>
    </row>
    <row r="286" spans="2:25">
      <c r="B286" s="9" t="s">
        <v>584</v>
      </c>
      <c r="C286" t="s">
        <v>447</v>
      </c>
      <c r="D286" t="s">
        <v>837</v>
      </c>
      <c r="E286" s="5">
        <v>37.6</v>
      </c>
      <c r="F286" s="2">
        <v>2.73224E-2</v>
      </c>
      <c r="G286" s="5">
        <v>37.6</v>
      </c>
      <c r="H286" s="5">
        <v>37.6</v>
      </c>
      <c r="I286" s="29">
        <v>7699201600</v>
      </c>
      <c r="J286" s="26">
        <v>44707</v>
      </c>
      <c r="K286" s="5">
        <v>1.5</v>
      </c>
      <c r="L286" s="5">
        <v>72.307692307692307</v>
      </c>
      <c r="M286" s="5">
        <f>IFERROR(IF(E286/K286&gt;0,E286/K286,"NA"),"NA")</f>
        <v>25.066666666666666</v>
      </c>
      <c r="N286" s="3">
        <v>173085554</v>
      </c>
      <c r="O286" s="2">
        <v>1.1252</v>
      </c>
      <c r="P286" s="28">
        <v>4.7619044997814166</v>
      </c>
      <c r="Q286">
        <v>0.1137</v>
      </c>
      <c r="R286" s="2">
        <v>21.499400000000001</v>
      </c>
      <c r="S286" s="28">
        <v>78.514228666545236</v>
      </c>
      <c r="T286" s="2">
        <v>0</v>
      </c>
      <c r="U286" s="2">
        <v>0</v>
      </c>
      <c r="V286" s="2">
        <v>0</v>
      </c>
      <c r="W286" t="s">
        <v>837</v>
      </c>
      <c r="X286" s="2">
        <v>0.12393662972957872</v>
      </c>
      <c r="Y286" s="2">
        <v>0.1968857842304072</v>
      </c>
    </row>
    <row r="287" spans="2:25">
      <c r="B287" s="9" t="s">
        <v>585</v>
      </c>
      <c r="C287" t="s">
        <v>586</v>
      </c>
      <c r="D287" t="s">
        <v>837</v>
      </c>
      <c r="E287" s="5">
        <v>120.6</v>
      </c>
      <c r="F287" s="2">
        <v>-9.3233099999999999E-2</v>
      </c>
      <c r="G287" s="5">
        <v>149.80000000000001</v>
      </c>
      <c r="H287" s="5">
        <v>56.5</v>
      </c>
      <c r="I287" s="29">
        <v>844200000</v>
      </c>
      <c r="J287" s="26">
        <v>44641</v>
      </c>
      <c r="K287" s="5" t="s">
        <v>837</v>
      </c>
      <c r="L287" s="5">
        <v>22.29</v>
      </c>
      <c r="M287" s="5" t="str">
        <f>IFERROR(IF(E287/K287&gt;0,E287/K287,"NA"),"NA")</f>
        <v>NA</v>
      </c>
      <c r="N287" s="3">
        <v>47352246</v>
      </c>
      <c r="O287" s="2">
        <v>0.25600000000000001</v>
      </c>
      <c r="P287" s="28">
        <v>3.7594641403566409</v>
      </c>
      <c r="Q287">
        <v>0.15609999999999999</v>
      </c>
      <c r="R287" s="2">
        <v>3.5327000000000002</v>
      </c>
      <c r="S287" s="28">
        <v>-67.948972108806245</v>
      </c>
      <c r="T287" s="2">
        <v>1.658374792703151E-2</v>
      </c>
      <c r="U287" s="2">
        <v>0.55034684299430092</v>
      </c>
      <c r="V287" s="2">
        <v>0.14199999999999999</v>
      </c>
      <c r="W287">
        <v>1</v>
      </c>
      <c r="X287" s="2">
        <v>0.29046669592362112</v>
      </c>
      <c r="Y287" s="2">
        <v>0.24419396934880672</v>
      </c>
    </row>
    <row r="288" spans="2:25">
      <c r="B288" s="9" t="s">
        <v>587</v>
      </c>
      <c r="C288" t="s">
        <v>588</v>
      </c>
      <c r="D288" t="s">
        <v>837</v>
      </c>
      <c r="E288" s="5">
        <v>15.22</v>
      </c>
      <c r="F288" s="2">
        <v>-5.4658400000000003E-2</v>
      </c>
      <c r="G288" s="5">
        <v>19.899999999999999</v>
      </c>
      <c r="H288" s="5">
        <v>9.2200000000000006</v>
      </c>
      <c r="I288" s="29">
        <v>2402758814</v>
      </c>
      <c r="J288" s="26">
        <v>44599</v>
      </c>
      <c r="K288" s="5">
        <v>0.9</v>
      </c>
      <c r="L288" s="5">
        <v>21.14</v>
      </c>
      <c r="M288" s="5">
        <f>IFERROR(IF(E288/K288&gt;0,E288/K288,"NA"),"NA")</f>
        <v>16.911111111111111</v>
      </c>
      <c r="N288" s="3">
        <v>113955738</v>
      </c>
      <c r="O288" s="2">
        <v>0.39879999999999999</v>
      </c>
      <c r="P288" s="28">
        <v>2.1982456880813075</v>
      </c>
      <c r="Q288">
        <v>0.51490000000000002</v>
      </c>
      <c r="R288" s="2">
        <v>4.0678999999999998</v>
      </c>
      <c r="S288" s="28">
        <v>18.233931324910952</v>
      </c>
      <c r="T288" s="2">
        <v>4.4678055190538767E-2</v>
      </c>
      <c r="U288" s="2">
        <v>0.62230295064211683</v>
      </c>
      <c r="V288" s="2">
        <v>0.99480000000000002</v>
      </c>
      <c r="W288">
        <v>2</v>
      </c>
      <c r="X288" s="2">
        <v>0.29851431210272239</v>
      </c>
      <c r="Y288" s="2">
        <v>0.23380869700603105</v>
      </c>
    </row>
    <row r="289" spans="2:25">
      <c r="B289" s="9" t="s">
        <v>589</v>
      </c>
      <c r="C289" t="s">
        <v>590</v>
      </c>
      <c r="D289" t="s">
        <v>837</v>
      </c>
      <c r="E289" s="5">
        <v>193</v>
      </c>
      <c r="F289" s="2">
        <v>3.0982900000000001E-2</v>
      </c>
      <c r="G289" s="5">
        <v>205.4</v>
      </c>
      <c r="H289" s="5">
        <v>116.6</v>
      </c>
      <c r="I289" s="29">
        <v>1206250000</v>
      </c>
      <c r="J289" s="26">
        <v>44613</v>
      </c>
      <c r="K289" s="5" t="s">
        <v>837</v>
      </c>
      <c r="L289" s="5">
        <v>24.461343472750318</v>
      </c>
      <c r="M289" s="5" t="str">
        <f>IFERROR(IF(E289/K289&gt;0,E289/K289,"NA"),"NA")</f>
        <v>NA</v>
      </c>
      <c r="N289" s="3">
        <v>49425112</v>
      </c>
      <c r="O289" s="2">
        <v>0.51500000000000001</v>
      </c>
      <c r="P289" s="28">
        <v>9.9240527973924166</v>
      </c>
      <c r="Q289">
        <v>3.6999999999999998E-2</v>
      </c>
      <c r="R289" s="2">
        <v>-0.28170000000000001</v>
      </c>
      <c r="S289" s="28">
        <v>56.266982716462167</v>
      </c>
      <c r="T289" s="2">
        <v>1.16580310880829E-2</v>
      </c>
      <c r="U289" s="2">
        <v>0.30032810041988373</v>
      </c>
      <c r="V289" s="2">
        <v>-8.3299999999999999E-2</v>
      </c>
      <c r="W289">
        <v>4</v>
      </c>
      <c r="X289" s="2">
        <v>0.3245872802046082</v>
      </c>
      <c r="Y289" s="2">
        <v>0.13312008456538332</v>
      </c>
    </row>
    <row r="290" spans="2:25">
      <c r="B290" s="9" t="s">
        <v>591</v>
      </c>
      <c r="C290" t="s">
        <v>592</v>
      </c>
      <c r="D290" t="s">
        <v>837</v>
      </c>
      <c r="E290" s="5">
        <v>32.5</v>
      </c>
      <c r="F290" s="2">
        <v>-0.1612903</v>
      </c>
      <c r="G290" s="5">
        <v>45.45</v>
      </c>
      <c r="H290" s="5">
        <v>31.1</v>
      </c>
      <c r="I290" s="29">
        <v>643175000</v>
      </c>
      <c r="J290" s="26">
        <v>44630</v>
      </c>
      <c r="K290" s="5" t="s">
        <v>837</v>
      </c>
      <c r="L290" s="5">
        <v>21.67</v>
      </c>
      <c r="M290" s="5" t="str">
        <f>IFERROR(IF(E290/K290&gt;0,E290/K290,"NA"),"NA")</f>
        <v>NA</v>
      </c>
      <c r="N290" s="3">
        <v>59519890</v>
      </c>
      <c r="O290" s="2">
        <v>0.86029999999999995</v>
      </c>
      <c r="P290" s="28">
        <v>0.84068732525282819</v>
      </c>
      <c r="Q290">
        <v>0.2555</v>
      </c>
      <c r="R290" s="2">
        <v>-0.92179999999999995</v>
      </c>
      <c r="S290" s="28">
        <v>2734.5992117313426</v>
      </c>
      <c r="T290" s="2">
        <v>0</v>
      </c>
      <c r="U290" s="2">
        <v>1.8985129278412382E-5</v>
      </c>
      <c r="V290" s="2">
        <v>-0.66700000000000004</v>
      </c>
      <c r="W290">
        <v>1</v>
      </c>
      <c r="X290" s="2">
        <v>0.10127727405441243</v>
      </c>
      <c r="Y290" s="2">
        <v>9.6649024109381979E-3</v>
      </c>
    </row>
    <row r="291" spans="2:25">
      <c r="B291" s="9" t="s">
        <v>593</v>
      </c>
      <c r="C291" t="s">
        <v>594</v>
      </c>
      <c r="D291" t="s">
        <v>837</v>
      </c>
      <c r="E291" s="5">
        <v>30.3</v>
      </c>
      <c r="F291" s="2">
        <v>-0.2026316</v>
      </c>
      <c r="G291" s="5">
        <v>67.2</v>
      </c>
      <c r="H291" s="5">
        <v>28.5</v>
      </c>
      <c r="I291" s="29">
        <v>968950913</v>
      </c>
      <c r="J291" s="26">
        <v>44691</v>
      </c>
      <c r="K291" s="5" t="s">
        <v>837</v>
      </c>
      <c r="L291" s="5">
        <v>41.51</v>
      </c>
      <c r="M291" s="5" t="str">
        <f>IFERROR(IF(E291/K291&gt;0,E291/K291,"NA"),"NA")</f>
        <v>NA</v>
      </c>
      <c r="N291" s="3">
        <v>29138601</v>
      </c>
      <c r="O291" s="2">
        <v>-0.61909999999999998</v>
      </c>
      <c r="P291" s="28">
        <v>2.8587305386116459</v>
      </c>
      <c r="Q291">
        <v>-0.2155</v>
      </c>
      <c r="R291" s="2">
        <v>9.4700000000000006E-2</v>
      </c>
      <c r="S291" s="28">
        <v>69.872753971122407</v>
      </c>
      <c r="T291" s="2">
        <v>0</v>
      </c>
      <c r="U291" s="2">
        <v>2.196399202556087</v>
      </c>
      <c r="V291" s="2">
        <v>-1</v>
      </c>
      <c r="W291">
        <v>0</v>
      </c>
      <c r="X291" s="2">
        <v>5.0540469659048459E-2</v>
      </c>
      <c r="Y291" s="2">
        <v>4.4718317833026509E-2</v>
      </c>
    </row>
    <row r="292" spans="2:25">
      <c r="B292" s="9" t="s">
        <v>595</v>
      </c>
      <c r="C292" t="s">
        <v>596</v>
      </c>
      <c r="D292" t="s">
        <v>837</v>
      </c>
      <c r="E292" s="5">
        <v>1.62</v>
      </c>
      <c r="F292" s="2">
        <v>-0.1</v>
      </c>
      <c r="G292" s="5">
        <v>2.41</v>
      </c>
      <c r="H292" s="5">
        <v>0.88900000000000001</v>
      </c>
      <c r="I292" s="29">
        <v>151875000</v>
      </c>
      <c r="J292" s="26">
        <v>44630</v>
      </c>
      <c r="K292" s="5" t="s">
        <v>837</v>
      </c>
      <c r="L292" s="5">
        <v>54</v>
      </c>
      <c r="M292" s="5" t="str">
        <f>IFERROR(IF(E292/K292&gt;0,E292/K292,"NA"),"NA")</f>
        <v>NA</v>
      </c>
      <c r="N292" s="3">
        <v>3366451</v>
      </c>
      <c r="O292" s="2">
        <v>-0.28499999999999998</v>
      </c>
      <c r="P292" s="28">
        <v>2.0170321314181399</v>
      </c>
      <c r="Q292">
        <v>3.9100000000000003E-2</v>
      </c>
      <c r="R292" s="2">
        <v>1.1638999999999999</v>
      </c>
      <c r="S292" s="28">
        <v>61.174748513881589</v>
      </c>
      <c r="T292" s="2">
        <v>0</v>
      </c>
      <c r="U292" s="2">
        <v>0</v>
      </c>
      <c r="V292" s="2">
        <v>0</v>
      </c>
      <c r="W292" t="s">
        <v>837</v>
      </c>
      <c r="X292" s="2">
        <v>3.8264539163695037E-2</v>
      </c>
      <c r="Y292" s="2">
        <v>5.7154241111662951E-2</v>
      </c>
    </row>
    <row r="293" spans="2:25">
      <c r="B293" s="9" t="s">
        <v>597</v>
      </c>
      <c r="C293" t="s">
        <v>598</v>
      </c>
      <c r="D293" t="s">
        <v>837</v>
      </c>
      <c r="E293" s="5">
        <v>66.2</v>
      </c>
      <c r="F293" s="2">
        <v>0</v>
      </c>
      <c r="G293" s="5">
        <v>72.900000000000006</v>
      </c>
      <c r="H293" s="5">
        <v>48</v>
      </c>
      <c r="I293" s="29">
        <v>198600000</v>
      </c>
      <c r="J293" s="26">
        <v>44621</v>
      </c>
      <c r="K293" s="5" t="s">
        <v>837</v>
      </c>
      <c r="L293" s="5">
        <v>48.676470588235297</v>
      </c>
      <c r="M293" s="5" t="str">
        <f>IFERROR(IF(E293/K293&gt;0,E293/K293,"NA"),"NA")</f>
        <v>NA</v>
      </c>
      <c r="N293" s="3">
        <v>4075666</v>
      </c>
      <c r="O293" s="2">
        <v>-0.13159999999999999</v>
      </c>
      <c r="P293" s="28">
        <v>1.7271127128018533</v>
      </c>
      <c r="Q293">
        <v>0.20230000000000001</v>
      </c>
      <c r="R293" s="2">
        <v>-1.1294999999999999</v>
      </c>
      <c r="S293" s="28">
        <v>-180.09309343893474</v>
      </c>
      <c r="T293" s="2">
        <v>0</v>
      </c>
      <c r="U293" s="2">
        <v>0</v>
      </c>
      <c r="V293" s="2">
        <v>0</v>
      </c>
      <c r="W293" t="s">
        <v>837</v>
      </c>
      <c r="X293" s="2">
        <v>8.7628654798410865E-2</v>
      </c>
      <c r="Y293" s="2">
        <v>7.1933766355407824E-2</v>
      </c>
    </row>
    <row r="294" spans="2:25">
      <c r="B294" s="9" t="s">
        <v>599</v>
      </c>
      <c r="C294" t="s">
        <v>600</v>
      </c>
      <c r="D294" t="s">
        <v>837</v>
      </c>
      <c r="E294" s="5">
        <v>28.6</v>
      </c>
      <c r="F294" s="2">
        <v>3.5087718999999998E-3</v>
      </c>
      <c r="G294" s="5">
        <v>35.85</v>
      </c>
      <c r="H294" s="5">
        <v>14.68</v>
      </c>
      <c r="I294" s="29">
        <v>1716000000</v>
      </c>
      <c r="J294" s="26">
        <v>44627</v>
      </c>
      <c r="K294" s="5">
        <v>0.7</v>
      </c>
      <c r="L294" s="5">
        <v>53.96</v>
      </c>
      <c r="M294" s="5">
        <f>IFERROR(IF(E294/K294&gt;0,E294/K294,"NA"),"NA")</f>
        <v>40.857142857142861</v>
      </c>
      <c r="N294" s="3">
        <v>21772106</v>
      </c>
      <c r="O294" s="2">
        <v>0.21079999999999999</v>
      </c>
      <c r="P294" s="28">
        <v>9.8523140421656077</v>
      </c>
      <c r="Q294">
        <v>0.14319999999999999</v>
      </c>
      <c r="R294" s="2">
        <v>-1.0389999999999999</v>
      </c>
      <c r="S294" s="28">
        <v>2105.7850184931121</v>
      </c>
      <c r="T294" s="2">
        <v>0</v>
      </c>
      <c r="U294" s="2">
        <v>0</v>
      </c>
      <c r="V294" s="2">
        <v>0</v>
      </c>
      <c r="W294" t="s">
        <v>837</v>
      </c>
      <c r="X294" s="2">
        <v>0.20891324520078203</v>
      </c>
      <c r="Y294" s="2">
        <v>0.1151714628499696</v>
      </c>
    </row>
    <row r="295" spans="2:25">
      <c r="B295" s="9" t="s">
        <v>601</v>
      </c>
      <c r="C295" t="s">
        <v>602</v>
      </c>
      <c r="D295" t="s">
        <v>837</v>
      </c>
      <c r="E295" s="5">
        <v>3.33</v>
      </c>
      <c r="F295" s="2">
        <v>-0.20714289999999999</v>
      </c>
      <c r="G295" s="5">
        <v>7.3</v>
      </c>
      <c r="H295" s="5">
        <v>2.8</v>
      </c>
      <c r="I295" s="29">
        <v>1665000000</v>
      </c>
      <c r="J295" s="26">
        <v>44731</v>
      </c>
      <c r="K295" s="5" t="s">
        <v>837</v>
      </c>
      <c r="L295" s="5">
        <v>25.62</v>
      </c>
      <c r="M295" s="5" t="str">
        <f>IFERROR(IF(E295/K295&gt;0,E295/K295,"NA"),"NA")</f>
        <v>NA</v>
      </c>
      <c r="N295" s="3">
        <v>68621702</v>
      </c>
      <c r="O295" s="2">
        <v>0.81659999999999999</v>
      </c>
      <c r="P295" s="28">
        <v>1.602954832833102</v>
      </c>
      <c r="Q295">
        <v>0.62970000000000004</v>
      </c>
      <c r="R295" s="2">
        <v>-4.2119</v>
      </c>
      <c r="S295" s="28">
        <v>-6.0070935223861754</v>
      </c>
      <c r="T295" s="2">
        <v>1.2012012012012012E-2</v>
      </c>
      <c r="U295" s="2">
        <v>0.39583493896120303</v>
      </c>
      <c r="V295" s="2">
        <v>-1</v>
      </c>
      <c r="W295">
        <v>2</v>
      </c>
      <c r="X295" s="2">
        <v>8.3693869629269016E-2</v>
      </c>
      <c r="Y295" s="2">
        <v>4.5859671907514152E-2</v>
      </c>
    </row>
    <row r="296" spans="2:25">
      <c r="B296" s="9" t="s">
        <v>603</v>
      </c>
      <c r="C296" t="s">
        <v>604</v>
      </c>
      <c r="D296" t="s">
        <v>837</v>
      </c>
      <c r="E296" s="5">
        <v>79</v>
      </c>
      <c r="F296" s="2">
        <v>-7.0588200000000004E-2</v>
      </c>
      <c r="G296" s="5">
        <v>101.6</v>
      </c>
      <c r="H296" s="5">
        <v>68</v>
      </c>
      <c r="I296" s="29">
        <v>111390000</v>
      </c>
      <c r="J296" s="26">
        <v>44733</v>
      </c>
      <c r="K296" s="5" t="s">
        <v>837</v>
      </c>
      <c r="L296" s="5">
        <v>16.09</v>
      </c>
      <c r="M296" s="5" t="str">
        <f>IFERROR(IF(E296/K296&gt;0,E296/K296,"NA"),"NA")</f>
        <v>NA</v>
      </c>
      <c r="N296" s="3">
        <v>6927752</v>
      </c>
      <c r="O296" s="2">
        <v>0.5897</v>
      </c>
      <c r="P296" s="28">
        <v>2.4484216966869967</v>
      </c>
      <c r="Q296">
        <v>7.1499999999999994E-2</v>
      </c>
      <c r="R296" s="2">
        <v>1.2461</v>
      </c>
      <c r="S296" s="28">
        <v>55.646587468902055</v>
      </c>
      <c r="T296" s="2">
        <v>1.8987341772151899E-2</v>
      </c>
      <c r="U296" s="2">
        <v>0.18008513993380687</v>
      </c>
      <c r="V296" s="2">
        <v>-0.19950000000000001</v>
      </c>
      <c r="W296">
        <v>1</v>
      </c>
      <c r="X296" s="2">
        <v>0.14747403936160941</v>
      </c>
      <c r="Y296" s="2">
        <v>0.10242941995973059</v>
      </c>
    </row>
    <row r="297" spans="2:25">
      <c r="B297" s="9" t="s">
        <v>605</v>
      </c>
      <c r="C297" t="s">
        <v>606</v>
      </c>
      <c r="D297" t="s">
        <v>837</v>
      </c>
      <c r="E297" s="5">
        <v>40.35</v>
      </c>
      <c r="F297" s="2">
        <v>-5.05882E-2</v>
      </c>
      <c r="G297" s="5">
        <v>53.5</v>
      </c>
      <c r="H297" s="5">
        <v>35.1</v>
      </c>
      <c r="I297" s="29">
        <v>242100000</v>
      </c>
      <c r="J297" s="26">
        <v>44763</v>
      </c>
      <c r="K297" s="5" t="s">
        <v>837</v>
      </c>
      <c r="L297" s="5">
        <v>24.31</v>
      </c>
      <c r="M297" s="5" t="str">
        <f>IFERROR(IF(E297/K297&gt;0,E297/K297,"NA"),"NA")</f>
        <v>NA</v>
      </c>
      <c r="N297" s="3">
        <v>9958486</v>
      </c>
      <c r="O297" s="2">
        <v>-0.45019999999999999</v>
      </c>
      <c r="P297" s="28">
        <v>1.0427644955668101</v>
      </c>
      <c r="Q297">
        <v>-6.7900000000000002E-2</v>
      </c>
      <c r="R297" s="2">
        <v>1.2522</v>
      </c>
      <c r="S297" s="28">
        <v>4.2254764499588919</v>
      </c>
      <c r="T297" s="2">
        <v>2.4783147459727383E-2</v>
      </c>
      <c r="U297" s="2">
        <v>0.63779243314553413</v>
      </c>
      <c r="V297" s="2">
        <v>0</v>
      </c>
      <c r="W297">
        <v>0</v>
      </c>
      <c r="X297" s="2">
        <v>5.3265419605276358E-2</v>
      </c>
      <c r="Y297" s="2">
        <v>5.9358230896211714E-2</v>
      </c>
    </row>
    <row r="298" spans="2:25">
      <c r="B298" s="9" t="s">
        <v>607</v>
      </c>
      <c r="C298" t="s">
        <v>608</v>
      </c>
      <c r="D298" t="s">
        <v>837</v>
      </c>
      <c r="E298" s="5">
        <v>53.2</v>
      </c>
      <c r="F298" s="2">
        <v>-0.15555559999999999</v>
      </c>
      <c r="G298" s="5">
        <v>81.900000000000006</v>
      </c>
      <c r="H298" s="5">
        <v>52</v>
      </c>
      <c r="I298" s="29">
        <v>266000000</v>
      </c>
      <c r="J298" s="26">
        <v>44712</v>
      </c>
      <c r="K298" s="5" t="s">
        <v>837</v>
      </c>
      <c r="L298" s="5">
        <v>26.6</v>
      </c>
      <c r="M298" s="5" t="str">
        <f>IFERROR(IF(E298/K298&gt;0,E298/K298,"NA"),"NA")</f>
        <v>NA</v>
      </c>
      <c r="N298" s="3">
        <v>15463420</v>
      </c>
      <c r="O298" s="2">
        <v>-0.40339999999999998</v>
      </c>
      <c r="P298" s="28">
        <v>1.1671409866207825</v>
      </c>
      <c r="Q298">
        <v>6.9999999999999999E-4</v>
      </c>
      <c r="R298" s="2">
        <v>0.36259999999999998</v>
      </c>
      <c r="S298" s="28">
        <v>-25.147267503585379</v>
      </c>
      <c r="T298" s="2">
        <v>0</v>
      </c>
      <c r="U298" s="2">
        <v>1.0568424012180271E-2</v>
      </c>
      <c r="V298" s="2">
        <v>0</v>
      </c>
      <c r="W298" t="s">
        <v>837</v>
      </c>
      <c r="X298" s="2">
        <v>7.8371953319425716E-2</v>
      </c>
      <c r="Y298" s="2">
        <v>6.505852693272271E-2</v>
      </c>
    </row>
    <row r="299" spans="2:25">
      <c r="B299" s="9" t="s">
        <v>609</v>
      </c>
      <c r="C299" t="s">
        <v>610</v>
      </c>
      <c r="D299" t="s">
        <v>837</v>
      </c>
      <c r="E299" s="5">
        <v>7.4</v>
      </c>
      <c r="F299" s="2">
        <v>-0.26732669999999997</v>
      </c>
      <c r="G299" s="5">
        <v>12.88</v>
      </c>
      <c r="H299" s="5">
        <v>5</v>
      </c>
      <c r="I299" s="29">
        <v>185000000</v>
      </c>
      <c r="J299" s="26">
        <v>44712</v>
      </c>
      <c r="K299" s="5" t="s">
        <v>837</v>
      </c>
      <c r="L299" s="5">
        <v>19.47</v>
      </c>
      <c r="M299" s="5" t="str">
        <f>IFERROR(IF(E299/K299&gt;0,E299/K299,"NA"),"NA")</f>
        <v>NA</v>
      </c>
      <c r="N299" s="3">
        <v>9374792</v>
      </c>
      <c r="O299" s="2">
        <v>0.68420000000000003</v>
      </c>
      <c r="P299" s="28">
        <v>1.0902188254225169</v>
      </c>
      <c r="Q299">
        <v>7.3400000000000007E-2</v>
      </c>
      <c r="R299" s="2">
        <v>-8.3103999999999996</v>
      </c>
      <c r="S299" s="28">
        <v>-44.194407615771432</v>
      </c>
      <c r="T299" s="2">
        <v>2.7027027027027029E-2</v>
      </c>
      <c r="U299" s="2">
        <v>0</v>
      </c>
      <c r="V299" s="2">
        <v>0</v>
      </c>
      <c r="W299">
        <v>1</v>
      </c>
      <c r="X299" s="2">
        <v>0.16043722724264026</v>
      </c>
      <c r="Y299" s="2">
        <v>0.17305728035644274</v>
      </c>
    </row>
    <row r="300" spans="2:25">
      <c r="B300" s="9" t="s">
        <v>611</v>
      </c>
      <c r="C300" t="s">
        <v>612</v>
      </c>
      <c r="D300" t="s">
        <v>837</v>
      </c>
      <c r="E300" s="5">
        <v>7.2</v>
      </c>
      <c r="F300" s="2">
        <v>1.3908206000000001E-3</v>
      </c>
      <c r="G300" s="5">
        <v>8.8000000000000007</v>
      </c>
      <c r="H300" s="5">
        <v>5.7</v>
      </c>
      <c r="I300" s="29">
        <v>807552000</v>
      </c>
      <c r="J300" s="26">
        <v>44712</v>
      </c>
      <c r="K300" s="5" t="s">
        <v>837</v>
      </c>
      <c r="L300" s="5">
        <v>34.29</v>
      </c>
      <c r="M300" s="5" t="str">
        <f>IFERROR(IF(E300/K300&gt;0,E300/K300,"NA"),"NA")</f>
        <v>NA</v>
      </c>
      <c r="N300" s="3">
        <v>24694960</v>
      </c>
      <c r="O300" s="2">
        <v>0.31469999999999998</v>
      </c>
      <c r="P300" s="28">
        <v>1.3831524870431449</v>
      </c>
      <c r="Q300">
        <v>0.56179999999999997</v>
      </c>
      <c r="R300" s="2">
        <v>9.11E-2</v>
      </c>
      <c r="S300" s="28">
        <v>-25.608709965104321</v>
      </c>
      <c r="T300" s="2">
        <v>0</v>
      </c>
      <c r="U300" s="2">
        <v>0</v>
      </c>
      <c r="V300" s="2">
        <v>0</v>
      </c>
      <c r="W300" t="s">
        <v>837</v>
      </c>
      <c r="X300" s="2">
        <v>8.6163275434520889E-2</v>
      </c>
      <c r="Y300" s="2">
        <v>6.3352301244842882E-2</v>
      </c>
    </row>
    <row r="301" spans="2:25">
      <c r="B301" s="9" t="s">
        <v>613</v>
      </c>
      <c r="C301" t="s">
        <v>614</v>
      </c>
      <c r="D301" t="s">
        <v>837</v>
      </c>
      <c r="E301" s="5">
        <v>8.7100000000000009</v>
      </c>
      <c r="F301" s="2">
        <v>-1.80383E-2</v>
      </c>
      <c r="G301" s="5">
        <v>11.7</v>
      </c>
      <c r="H301" s="5">
        <v>6.9333299999999998</v>
      </c>
      <c r="I301" s="29">
        <v>783900000</v>
      </c>
      <c r="J301" s="26">
        <v>44762</v>
      </c>
      <c r="K301" s="5" t="s">
        <v>837</v>
      </c>
      <c r="L301" s="5">
        <v>39.590000000000003</v>
      </c>
      <c r="M301" s="5" t="str">
        <f>IFERROR(IF(E301/K301&gt;0,E301/K301,"NA"),"NA")</f>
        <v>NA</v>
      </c>
      <c r="N301" s="3">
        <v>22157457</v>
      </c>
      <c r="O301" s="2">
        <v>-0.31130000000000002</v>
      </c>
      <c r="P301" s="28">
        <v>7.4275934005183588</v>
      </c>
      <c r="Q301">
        <v>0.36720000000000003</v>
      </c>
      <c r="R301" s="2">
        <v>0.18970000000000001</v>
      </c>
      <c r="S301" s="28">
        <v>-65.608988506751473</v>
      </c>
      <c r="T301" s="2">
        <v>0</v>
      </c>
      <c r="U301" s="2">
        <v>0.81236759254457769</v>
      </c>
      <c r="V301" s="2">
        <v>-0.57140000000000002</v>
      </c>
      <c r="W301">
        <v>2</v>
      </c>
      <c r="X301" s="2">
        <v>0.18869828647741893</v>
      </c>
      <c r="Y301" s="2">
        <v>8.7998811357183571E-2</v>
      </c>
    </row>
    <row r="302" spans="2:25">
      <c r="B302" s="9" t="s">
        <v>615</v>
      </c>
      <c r="C302" t="s">
        <v>616</v>
      </c>
      <c r="D302" t="s">
        <v>837</v>
      </c>
      <c r="E302" s="5">
        <v>4.2300000000000004</v>
      </c>
      <c r="F302" s="2">
        <v>-4.9438199999999995E-2</v>
      </c>
      <c r="G302" s="5">
        <v>6.75</v>
      </c>
      <c r="H302" s="5">
        <v>3.3</v>
      </c>
      <c r="I302" s="29">
        <v>507600000</v>
      </c>
      <c r="J302" s="26">
        <v>44763</v>
      </c>
      <c r="K302" s="5" t="s">
        <v>837</v>
      </c>
      <c r="L302" s="5">
        <v>26.44</v>
      </c>
      <c r="M302" s="5" t="str">
        <f>IFERROR(IF(E302/K302&gt;0,E302/K302,"NA"),"NA")</f>
        <v>NA</v>
      </c>
      <c r="N302" s="3">
        <v>19039463</v>
      </c>
      <c r="O302" s="2">
        <v>-0.52929999999999999</v>
      </c>
      <c r="P302" s="28">
        <v>1.8351363934032645</v>
      </c>
      <c r="Q302">
        <v>0.2203</v>
      </c>
      <c r="R302" s="2">
        <v>0.61839999999999995</v>
      </c>
      <c r="S302" s="28">
        <v>13.035663762978556</v>
      </c>
      <c r="T302" s="2">
        <v>1.7730496453900707E-2</v>
      </c>
      <c r="U302" s="2">
        <v>0.24487733713918297</v>
      </c>
      <c r="V302" s="2">
        <v>-0.62719999999999998</v>
      </c>
      <c r="W302">
        <v>1</v>
      </c>
      <c r="X302" s="2">
        <v>7.829488907472569E-2</v>
      </c>
      <c r="Y302" s="2">
        <v>8.0154292829108423E-2</v>
      </c>
    </row>
    <row r="303" spans="2:25">
      <c r="B303" s="9" t="s">
        <v>617</v>
      </c>
      <c r="C303" t="s">
        <v>618</v>
      </c>
      <c r="D303" t="s">
        <v>837</v>
      </c>
      <c r="E303" s="5">
        <v>69</v>
      </c>
      <c r="F303" s="2">
        <v>-0.16867470000000001</v>
      </c>
      <c r="G303" s="5">
        <v>89.7</v>
      </c>
      <c r="H303" s="5">
        <v>65</v>
      </c>
      <c r="I303" s="29">
        <v>414000000</v>
      </c>
      <c r="J303" s="26">
        <v>44794</v>
      </c>
      <c r="K303" s="5" t="s">
        <v>837</v>
      </c>
      <c r="L303" s="5">
        <v>10.3</v>
      </c>
      <c r="M303" s="5" t="str">
        <f>IFERROR(IF(E303/K303&gt;0,E303/K303,"NA"),"NA")</f>
        <v>NA</v>
      </c>
      <c r="N303" s="3">
        <v>49863040</v>
      </c>
      <c r="O303" s="2">
        <v>0.2147</v>
      </c>
      <c r="P303" s="28">
        <v>0.73874822482281188</v>
      </c>
      <c r="Q303">
        <v>0.1588</v>
      </c>
      <c r="R303" s="2">
        <v>0.58009999999999995</v>
      </c>
      <c r="S303" s="28">
        <v>10.252208286042752</v>
      </c>
      <c r="T303" s="2">
        <v>9.7101449275362323E-2</v>
      </c>
      <c r="U303" s="2">
        <v>0.65654921806120115</v>
      </c>
      <c r="V303" s="2">
        <v>1.6412</v>
      </c>
      <c r="W303">
        <v>2</v>
      </c>
      <c r="X303" s="2">
        <v>0.38243671176662297</v>
      </c>
      <c r="Y303" s="2">
        <v>0.26336150641221934</v>
      </c>
    </row>
    <row r="304" spans="2:25">
      <c r="B304" s="9" t="s">
        <v>619</v>
      </c>
      <c r="C304" t="s">
        <v>620</v>
      </c>
      <c r="D304" t="s">
        <v>837</v>
      </c>
      <c r="E304" s="5">
        <v>6.3</v>
      </c>
      <c r="F304" s="2">
        <v>-0.1954023</v>
      </c>
      <c r="G304" s="5">
        <v>18.86</v>
      </c>
      <c r="H304" s="5">
        <v>6.17</v>
      </c>
      <c r="I304" s="29">
        <v>3150000000</v>
      </c>
      <c r="J304" s="26">
        <v>44775</v>
      </c>
      <c r="K304" s="5" t="s">
        <v>837</v>
      </c>
      <c r="L304" s="5">
        <v>315</v>
      </c>
      <c r="M304" s="5" t="str">
        <f>IFERROR(IF(E304/K304&gt;0,E304/K304,"NA"),"NA")</f>
        <v>NA</v>
      </c>
      <c r="N304" s="3">
        <v>12922322</v>
      </c>
      <c r="O304" s="2">
        <v>-0.27889999999999998</v>
      </c>
      <c r="P304" s="28">
        <v>59.537521604560027</v>
      </c>
      <c r="Q304">
        <v>5.2200000000000003E-2</v>
      </c>
      <c r="R304" s="2">
        <v>-0.91620000000000001</v>
      </c>
      <c r="S304" s="28">
        <v>286.46452396052939</v>
      </c>
      <c r="T304" s="2">
        <v>0</v>
      </c>
      <c r="U304" s="2">
        <v>0</v>
      </c>
      <c r="V304" s="2">
        <v>0</v>
      </c>
      <c r="W304" t="s">
        <v>837</v>
      </c>
      <c r="X304" s="2">
        <v>0.15899682174232896</v>
      </c>
      <c r="Y304" s="2">
        <v>0.1480171924279173</v>
      </c>
    </row>
    <row r="305" spans="2:25">
      <c r="B305" s="9" t="s">
        <v>621</v>
      </c>
      <c r="C305" t="s">
        <v>622</v>
      </c>
      <c r="D305" t="s">
        <v>837</v>
      </c>
      <c r="E305" s="5">
        <v>6.27</v>
      </c>
      <c r="F305" s="2">
        <v>2.6186600000000001E-2</v>
      </c>
      <c r="G305" s="5">
        <v>6.7</v>
      </c>
      <c r="H305" s="5">
        <v>3.83</v>
      </c>
      <c r="I305" s="29">
        <v>313500000</v>
      </c>
      <c r="J305" s="26">
        <v>44795</v>
      </c>
      <c r="K305" s="5" t="s">
        <v>837</v>
      </c>
      <c r="L305" s="5">
        <v>69.67</v>
      </c>
      <c r="M305" s="5" t="str">
        <f>IFERROR(IF(E305/K305&gt;0,E305/K305,"NA"),"NA")</f>
        <v>NA</v>
      </c>
      <c r="N305" s="3">
        <v>3936544</v>
      </c>
      <c r="O305" s="2">
        <v>-0.4133</v>
      </c>
      <c r="P305" s="28">
        <v>2.227238232690512</v>
      </c>
      <c r="Q305">
        <v>0.45129999999999998</v>
      </c>
      <c r="R305" s="2">
        <v>1.4575</v>
      </c>
      <c r="S305" s="28">
        <v>-87.739232842851891</v>
      </c>
      <c r="T305" s="2">
        <v>3.9872408293460931E-3</v>
      </c>
      <c r="U305" s="2">
        <v>0</v>
      </c>
      <c r="V305" s="2">
        <v>-1</v>
      </c>
      <c r="W305">
        <v>0</v>
      </c>
      <c r="X305" s="2">
        <v>8.8979098373221904E-2</v>
      </c>
      <c r="Y305" s="2">
        <v>8.1744533031315361E-2</v>
      </c>
    </row>
    <row r="306" spans="2:25">
      <c r="B306" s="9" t="s">
        <v>623</v>
      </c>
      <c r="C306" t="s">
        <v>624</v>
      </c>
      <c r="D306" t="s">
        <v>837</v>
      </c>
      <c r="E306" s="5">
        <v>66.400000000000006</v>
      </c>
      <c r="F306" s="2">
        <v>-0.1354167</v>
      </c>
      <c r="G306" s="5">
        <v>118.8</v>
      </c>
      <c r="H306" s="5">
        <v>64</v>
      </c>
      <c r="I306" s="29">
        <v>697200000</v>
      </c>
      <c r="J306" s="26">
        <v>44817</v>
      </c>
      <c r="K306" s="5" t="s">
        <v>837</v>
      </c>
      <c r="L306" s="5">
        <v>18.5</v>
      </c>
      <c r="M306" s="5" t="str">
        <f>IFERROR(IF(E306/K306&gt;0,E306/K306,"NA"),"NA")</f>
        <v>NA</v>
      </c>
      <c r="N306" s="3">
        <v>37656710</v>
      </c>
      <c r="O306" s="2">
        <v>0.94569999999999999</v>
      </c>
      <c r="P306" s="28">
        <v>4.7581097978878208</v>
      </c>
      <c r="Q306">
        <v>0.40610000000000002</v>
      </c>
      <c r="R306" s="2">
        <v>-1.4967999999999999</v>
      </c>
      <c r="S306" s="28">
        <v>-68.079089700938283</v>
      </c>
      <c r="T306" s="2">
        <v>4.5180722891566263E-3</v>
      </c>
      <c r="U306" s="2">
        <v>4.1419915736901326E-2</v>
      </c>
      <c r="V306" s="2">
        <v>0</v>
      </c>
      <c r="W306">
        <v>0</v>
      </c>
      <c r="X306" s="2">
        <v>0.13427685210727155</v>
      </c>
      <c r="Y306" s="2">
        <v>9.4632680415949202E-2</v>
      </c>
    </row>
    <row r="307" spans="2:25">
      <c r="B307" s="9" t="s">
        <v>625</v>
      </c>
      <c r="C307" t="s">
        <v>626</v>
      </c>
      <c r="D307" t="s">
        <v>837</v>
      </c>
      <c r="E307" s="5">
        <v>4.4800000000000004</v>
      </c>
      <c r="F307" s="2">
        <v>-0.14176250000000001</v>
      </c>
      <c r="G307" s="5">
        <v>5.83</v>
      </c>
      <c r="H307" s="5">
        <v>3.6</v>
      </c>
      <c r="I307" s="29">
        <v>246400000</v>
      </c>
      <c r="J307" s="26">
        <v>44794</v>
      </c>
      <c r="K307" s="5" t="s">
        <v>837</v>
      </c>
      <c r="L307" s="5">
        <v>-89.6</v>
      </c>
      <c r="M307" s="5" t="str">
        <f>IFERROR(IF(E307/K307&gt;0,E307/K307,"NA"),"NA")</f>
        <v>NA</v>
      </c>
      <c r="N307" s="3">
        <v>8115133</v>
      </c>
      <c r="O307" s="2">
        <v>8.5599999999999996E-2</v>
      </c>
      <c r="P307" s="28">
        <v>2.1209352091650979</v>
      </c>
      <c r="Q307">
        <v>0.21460000000000001</v>
      </c>
      <c r="R307" s="2">
        <v>-1.4862</v>
      </c>
      <c r="S307" s="28">
        <v>-8.9145316743187291</v>
      </c>
      <c r="T307" s="2">
        <v>0</v>
      </c>
      <c r="U307" s="2">
        <v>0</v>
      </c>
      <c r="V307" s="2">
        <v>0</v>
      </c>
      <c r="W307" t="s">
        <v>837</v>
      </c>
      <c r="X307" s="2">
        <v>3.2219000757488479E-2</v>
      </c>
      <c r="Y307" s="2">
        <v>7.8538511359960803E-2</v>
      </c>
    </row>
    <row r="308" spans="2:25">
      <c r="B308" s="9" t="s">
        <v>627</v>
      </c>
      <c r="C308" t="s">
        <v>628</v>
      </c>
      <c r="D308" t="s">
        <v>837</v>
      </c>
      <c r="E308" s="5">
        <v>51</v>
      </c>
      <c r="F308" s="2">
        <v>3.3434699999999998E-2</v>
      </c>
      <c r="G308" s="5">
        <v>54.7</v>
      </c>
      <c r="H308" s="5">
        <v>31</v>
      </c>
      <c r="I308" s="29">
        <v>255000000</v>
      </c>
      <c r="J308" s="26">
        <v>44843</v>
      </c>
      <c r="K308" s="5" t="s">
        <v>837</v>
      </c>
      <c r="L308" s="5">
        <v>20.9</v>
      </c>
      <c r="M308" s="5" t="str">
        <f>IFERROR(IF(E308/K308&gt;0,E308/K308,"NA"),"NA")</f>
        <v>NA</v>
      </c>
      <c r="N308" s="3">
        <v>11819830</v>
      </c>
      <c r="O308" s="2">
        <v>0.40089999999999998</v>
      </c>
      <c r="P308" s="28">
        <v>2.0645456307494561</v>
      </c>
      <c r="Q308">
        <v>1.34E-2</v>
      </c>
      <c r="R308" s="2">
        <v>-2.7063999999999999</v>
      </c>
      <c r="S308" s="28">
        <v>-10.790663663900023</v>
      </c>
      <c r="T308" s="2">
        <v>0</v>
      </c>
      <c r="U308" s="2">
        <v>0</v>
      </c>
      <c r="V308" s="2">
        <v>0</v>
      </c>
      <c r="W308" t="s">
        <v>837</v>
      </c>
      <c r="X308" s="2">
        <v>8.602159530249856E-2</v>
      </c>
      <c r="Y308" s="2">
        <v>6.1801048788388081E-2</v>
      </c>
    </row>
    <row r="309" spans="2:25">
      <c r="B309" s="9" t="s">
        <v>629</v>
      </c>
      <c r="C309" t="s">
        <v>630</v>
      </c>
      <c r="D309" t="s">
        <v>837</v>
      </c>
      <c r="E309" s="5">
        <v>37</v>
      </c>
      <c r="F309" s="2">
        <v>-0.15909090000000001</v>
      </c>
      <c r="G309" s="5">
        <v>53.2</v>
      </c>
      <c r="H309" s="5">
        <v>37</v>
      </c>
      <c r="I309" s="29">
        <v>125800000</v>
      </c>
      <c r="J309" s="26">
        <v>44866</v>
      </c>
      <c r="K309" s="5" t="s">
        <v>837</v>
      </c>
      <c r="L309" s="5">
        <v>18.41</v>
      </c>
      <c r="M309" s="5" t="str">
        <f>IFERROR(IF(E309/K309&gt;0,E309/K309,"NA"),"NA")</f>
        <v>NA</v>
      </c>
      <c r="N309" s="3">
        <v>8831600</v>
      </c>
      <c r="O309" s="2">
        <v>-0.59550000000000003</v>
      </c>
      <c r="P309" s="28">
        <v>0.72830658789492508</v>
      </c>
      <c r="Q309">
        <v>0.13739999999999999</v>
      </c>
      <c r="R309" s="2">
        <v>0.4738</v>
      </c>
      <c r="S309" s="28">
        <v>10.060835263659463</v>
      </c>
      <c r="T309" s="2">
        <v>1.3513513513513514E-2</v>
      </c>
      <c r="U309" s="2">
        <v>0.22844270206865616</v>
      </c>
      <c r="V309" s="2">
        <v>-0.5</v>
      </c>
      <c r="W309">
        <v>1</v>
      </c>
      <c r="X309" s="2">
        <v>0.11520390175065648</v>
      </c>
      <c r="Y309" s="2">
        <v>8.1628451627447904E-2</v>
      </c>
    </row>
    <row r="310" spans="2:25">
      <c r="B310" s="9" t="s">
        <v>631</v>
      </c>
      <c r="C310" t="s">
        <v>632</v>
      </c>
      <c r="D310" t="s">
        <v>837</v>
      </c>
      <c r="E310" s="5">
        <v>86.5</v>
      </c>
      <c r="F310" s="2">
        <v>-1.7045500000000002E-2</v>
      </c>
      <c r="G310" s="5">
        <v>101.8</v>
      </c>
      <c r="H310" s="5">
        <v>60</v>
      </c>
      <c r="I310" s="29">
        <v>653107005</v>
      </c>
      <c r="J310" s="26">
        <v>44950</v>
      </c>
      <c r="K310" s="5" t="s">
        <v>837</v>
      </c>
      <c r="L310" s="5">
        <v>22.94</v>
      </c>
      <c r="M310" s="5" t="str">
        <f>IFERROR(IF(E310/K310&gt;0,E310/K310,"NA"),"NA")</f>
        <v>NA</v>
      </c>
      <c r="N310" s="3">
        <v>36791424</v>
      </c>
      <c r="O310" s="2">
        <v>0.19089999999999999</v>
      </c>
      <c r="P310" s="28">
        <v>2.9174649312616494</v>
      </c>
      <c r="Q310">
        <v>-6.4399999999999999E-2</v>
      </c>
      <c r="R310" s="2">
        <v>-0.30230000000000001</v>
      </c>
      <c r="S310" s="28">
        <v>48.985050906855001</v>
      </c>
      <c r="T310" s="2">
        <v>1.7341040462427744E-2</v>
      </c>
      <c r="U310" s="2">
        <v>0.35443803787773026</v>
      </c>
      <c r="V310" s="2">
        <v>0</v>
      </c>
      <c r="W310">
        <v>0</v>
      </c>
      <c r="X310" s="2">
        <v>0.25687431379919168</v>
      </c>
      <c r="Y310" s="2">
        <v>0.24895819436111569</v>
      </c>
    </row>
    <row r="311" spans="2:25">
      <c r="B311" s="9" t="s">
        <v>633</v>
      </c>
      <c r="C311" t="s">
        <v>634</v>
      </c>
      <c r="D311" t="s">
        <v>837</v>
      </c>
      <c r="E311" s="5">
        <v>13</v>
      </c>
      <c r="F311" s="2">
        <v>-7.1428599999999995E-2</v>
      </c>
      <c r="G311" s="5">
        <v>21.1</v>
      </c>
      <c r="H311" s="5">
        <v>5.46</v>
      </c>
      <c r="I311" s="29">
        <v>227500000</v>
      </c>
      <c r="J311" s="26">
        <v>44892</v>
      </c>
      <c r="K311" s="5" t="s">
        <v>837</v>
      </c>
      <c r="L311" s="5">
        <v>76.47</v>
      </c>
      <c r="M311" s="5" t="str">
        <f>IFERROR(IF(E311/K311&gt;0,E311/K311,"NA"),"NA")</f>
        <v>NA</v>
      </c>
      <c r="N311" s="3">
        <v>3391382</v>
      </c>
      <c r="O311" s="2">
        <v>-0.36749999999999999</v>
      </c>
      <c r="P311" s="28">
        <v>15.161050003008883</v>
      </c>
      <c r="Q311">
        <v>7.1599999999999997E-2</v>
      </c>
      <c r="R311" s="2">
        <v>-2.4782999999999999</v>
      </c>
      <c r="S311" s="28">
        <v>-21.298714138114537</v>
      </c>
      <c r="T311" s="2">
        <v>0</v>
      </c>
      <c r="U311" s="2">
        <v>-2.0143730311901682</v>
      </c>
      <c r="V311" s="2">
        <v>-1</v>
      </c>
      <c r="W311">
        <v>4</v>
      </c>
      <c r="X311" s="2">
        <v>-0.13189939234384623</v>
      </c>
      <c r="Y311" s="2">
        <v>-5.4981070713530533E-2</v>
      </c>
    </row>
    <row r="312" spans="2:25">
      <c r="B312" s="9" t="s">
        <v>635</v>
      </c>
      <c r="C312" t="s">
        <v>636</v>
      </c>
      <c r="D312" t="s">
        <v>837</v>
      </c>
      <c r="E312" s="5">
        <v>7.22</v>
      </c>
      <c r="F312" s="2">
        <v>-0.108642</v>
      </c>
      <c r="G312" s="5">
        <v>8.89</v>
      </c>
      <c r="H312" s="5">
        <v>5.7</v>
      </c>
      <c r="I312" s="29">
        <v>288800000</v>
      </c>
      <c r="J312" s="26">
        <v>44920</v>
      </c>
      <c r="K312" s="5" t="s">
        <v>837</v>
      </c>
      <c r="L312" s="5">
        <v>72.2</v>
      </c>
      <c r="M312" s="5" t="str">
        <f>IFERROR(IF(E312/K312&gt;0,E312/K312,"NA"),"NA")</f>
        <v>NA</v>
      </c>
      <c r="N312" s="3">
        <v>4028998</v>
      </c>
      <c r="O312" s="2">
        <v>-0.86750000000000005</v>
      </c>
      <c r="P312" s="28">
        <v>1.9449054615666077</v>
      </c>
      <c r="Q312">
        <v>-0.2379</v>
      </c>
      <c r="R312" s="2">
        <v>-1.1266</v>
      </c>
      <c r="S312" s="28">
        <v>61.47537494018497</v>
      </c>
      <c r="T312" s="2">
        <v>8.3102493074792241E-2</v>
      </c>
      <c r="U312" s="2">
        <v>1.7870448185876489</v>
      </c>
      <c r="V312" s="2">
        <v>2.6</v>
      </c>
      <c r="W312">
        <v>1</v>
      </c>
      <c r="X312" s="2">
        <v>5.7917570491119751E-2</v>
      </c>
      <c r="Y312" s="2">
        <v>5.2456606376100175E-2</v>
      </c>
    </row>
    <row r="313" spans="2:25">
      <c r="B313" s="9" t="s">
        <v>637</v>
      </c>
      <c r="C313" t="s">
        <v>638</v>
      </c>
      <c r="D313" t="s">
        <v>837</v>
      </c>
      <c r="E313" s="5">
        <v>2.91</v>
      </c>
      <c r="F313" s="2">
        <v>-7.9113900000000001E-2</v>
      </c>
      <c r="G313" s="5">
        <v>4.5999999999999996</v>
      </c>
      <c r="H313" s="5">
        <v>2.88</v>
      </c>
      <c r="I313" s="29">
        <v>77406000</v>
      </c>
      <c r="J313" s="26">
        <v>44920</v>
      </c>
      <c r="K313" s="5" t="s">
        <v>837</v>
      </c>
      <c r="L313" s="5">
        <v>3</v>
      </c>
      <c r="M313" s="5" t="str">
        <f>IFERROR(IF(E313/K313&gt;0,E313/K313,"NA"),"NA")</f>
        <v>NA</v>
      </c>
      <c r="N313" s="3">
        <v>-4122774</v>
      </c>
      <c r="O313" s="2">
        <v>-5.2876000000000003</v>
      </c>
      <c r="P313" s="28">
        <v>1.234589580785495</v>
      </c>
      <c r="Q313">
        <v>0.06</v>
      </c>
      <c r="R313" s="2">
        <v>-0.48859999999999998</v>
      </c>
      <c r="S313" s="28">
        <v>-69.73683143644034</v>
      </c>
      <c r="T313" s="2">
        <v>0</v>
      </c>
      <c r="U313" s="2">
        <v>0</v>
      </c>
      <c r="V313" s="2">
        <v>0</v>
      </c>
      <c r="W313" t="s">
        <v>837</v>
      </c>
      <c r="X313" s="2">
        <v>-0.11645343736229904</v>
      </c>
      <c r="Y313" s="2">
        <v>-6.159452311281749E-2</v>
      </c>
    </row>
    <row r="314" spans="2:25">
      <c r="B314" s="9" t="s">
        <v>639</v>
      </c>
      <c r="C314" t="s">
        <v>640</v>
      </c>
      <c r="D314" t="s">
        <v>837</v>
      </c>
      <c r="E314" s="5">
        <v>18.98</v>
      </c>
      <c r="F314" s="2">
        <v>-0.1212963</v>
      </c>
      <c r="G314" s="5">
        <v>27</v>
      </c>
      <c r="H314" s="5">
        <v>18</v>
      </c>
      <c r="I314" s="29">
        <v>154868449</v>
      </c>
      <c r="J314" s="26">
        <v>44943</v>
      </c>
      <c r="K314" s="5" t="s">
        <v>837</v>
      </c>
      <c r="L314" s="5">
        <v>19.37</v>
      </c>
      <c r="M314" s="5" t="str">
        <f>IFERROR(IF(E314/K314&gt;0,E314/K314,"NA"),"NA")</f>
        <v>NA</v>
      </c>
      <c r="N314" s="3">
        <v>10037307</v>
      </c>
      <c r="O314" s="2">
        <v>-0.48259999999999997</v>
      </c>
      <c r="P314" s="28">
        <v>0.6084660464884345</v>
      </c>
      <c r="Q314">
        <v>9.9599999999999994E-2</v>
      </c>
      <c r="R314" s="2">
        <v>-9.4522999999999993</v>
      </c>
      <c r="S314" s="28">
        <v>-7.6569184142154016</v>
      </c>
      <c r="T314" s="2">
        <v>0</v>
      </c>
      <c r="U314" s="2">
        <v>0</v>
      </c>
      <c r="V314" s="2">
        <v>0</v>
      </c>
      <c r="W314" t="s">
        <v>837</v>
      </c>
      <c r="X314" s="2">
        <v>5.3944785923099522E-2</v>
      </c>
      <c r="Y314" s="2">
        <v>3.7049525241517708E-2</v>
      </c>
    </row>
    <row r="315" spans="2:25">
      <c r="B315" s="9" t="s">
        <v>641</v>
      </c>
      <c r="C315" t="s">
        <v>642</v>
      </c>
      <c r="D315" t="s">
        <v>837</v>
      </c>
      <c r="E315" s="5">
        <v>24.1</v>
      </c>
      <c r="F315" s="2">
        <v>4.7826100000000003E-2</v>
      </c>
      <c r="G315" s="5">
        <v>26.7</v>
      </c>
      <c r="H315" s="5">
        <v>16.8</v>
      </c>
      <c r="I315" s="29">
        <v>1147965808</v>
      </c>
      <c r="J315" s="26">
        <v>44938</v>
      </c>
      <c r="K315" s="5" t="s">
        <v>837</v>
      </c>
      <c r="L315" s="5">
        <v>22.31</v>
      </c>
      <c r="M315" s="5" t="str">
        <f>IFERROR(IF(E315/K315&gt;0,E315/K315,"NA"),"NA")</f>
        <v>NA</v>
      </c>
      <c r="N315" s="3">
        <v>47757068</v>
      </c>
      <c r="O315" s="2">
        <v>0.21010000000000001</v>
      </c>
      <c r="P315" s="28">
        <v>4.4911831224135801</v>
      </c>
      <c r="Q315">
        <v>0.1845</v>
      </c>
      <c r="R315" s="2">
        <v>-0.1268</v>
      </c>
      <c r="S315" s="28">
        <v>25.830009131900209</v>
      </c>
      <c r="T315" s="2">
        <v>8.2987551867219917E-3</v>
      </c>
      <c r="U315" s="2">
        <v>0</v>
      </c>
      <c r="V315" s="2">
        <v>1.004</v>
      </c>
      <c r="W315">
        <v>1</v>
      </c>
      <c r="X315" s="2">
        <v>0.30969049909500562</v>
      </c>
      <c r="Y315" s="2">
        <v>0.17768982948057876</v>
      </c>
    </row>
    <row r="316" spans="2:25">
      <c r="B316" s="9" t="s">
        <v>643</v>
      </c>
      <c r="C316" t="s">
        <v>644</v>
      </c>
      <c r="D316" t="s">
        <v>837</v>
      </c>
      <c r="E316" s="5">
        <v>532</v>
      </c>
      <c r="F316" s="2">
        <v>-5.2031400000000005E-2</v>
      </c>
      <c r="G316" s="5">
        <v>750</v>
      </c>
      <c r="H316" s="5">
        <v>280</v>
      </c>
      <c r="I316" s="29">
        <v>1339764860</v>
      </c>
      <c r="J316" s="26">
        <v>44921</v>
      </c>
      <c r="K316" s="5" t="s">
        <v>837</v>
      </c>
      <c r="L316" s="5">
        <v>54.23</v>
      </c>
      <c r="M316" s="5" t="str">
        <f>IFERROR(IF(E316/K316&gt;0,E316/K316,"NA"),"NA")</f>
        <v>NA</v>
      </c>
      <c r="N316" s="3">
        <v>29103738</v>
      </c>
      <c r="O316" s="2">
        <v>0.4199</v>
      </c>
      <c r="P316" s="28">
        <v>14.69237877726615</v>
      </c>
      <c r="Q316">
        <v>0.30320000000000003</v>
      </c>
      <c r="R316" s="2">
        <v>-0.17879999999999999</v>
      </c>
      <c r="S316" s="28">
        <v>193.82095381275116</v>
      </c>
      <c r="T316" s="2">
        <v>0</v>
      </c>
      <c r="U316" s="2">
        <v>0</v>
      </c>
      <c r="V316" s="2">
        <v>0</v>
      </c>
      <c r="W316" t="s">
        <v>837</v>
      </c>
      <c r="X316" s="2">
        <v>0.57676348151329115</v>
      </c>
      <c r="Y316" s="2">
        <v>0.44003376240907072</v>
      </c>
    </row>
    <row r="317" spans="2:25">
      <c r="B317" s="9" t="s">
        <v>645</v>
      </c>
      <c r="C317" t="s">
        <v>646</v>
      </c>
      <c r="D317" t="s">
        <v>837</v>
      </c>
      <c r="E317" s="5">
        <v>91</v>
      </c>
      <c r="F317" s="2">
        <v>-0.18894830000000001</v>
      </c>
      <c r="G317" s="5">
        <v>114.4</v>
      </c>
      <c r="H317" s="5">
        <v>78</v>
      </c>
      <c r="I317" s="29">
        <v>273000000</v>
      </c>
      <c r="J317" s="26">
        <v>44959</v>
      </c>
      <c r="K317" s="5" t="s">
        <v>837</v>
      </c>
      <c r="L317" s="5">
        <v>15.96</v>
      </c>
      <c r="M317" s="5" t="str">
        <f>IFERROR(IF(E317/K317&gt;0,E317/K317,"NA"),"NA")</f>
        <v>NA</v>
      </c>
      <c r="N317" s="3">
        <v>22059600</v>
      </c>
      <c r="O317" s="2">
        <v>0.35620000000000002</v>
      </c>
      <c r="P317" s="28">
        <v>7.9421647490072296</v>
      </c>
      <c r="Q317">
        <v>0.84160000000000001</v>
      </c>
      <c r="R317" s="2">
        <v>-9.5984999999999996</v>
      </c>
      <c r="S317" s="28">
        <v>30.822169517190471</v>
      </c>
      <c r="T317" s="2">
        <v>0</v>
      </c>
      <c r="U317" s="2">
        <v>0</v>
      </c>
      <c r="V317" s="2">
        <v>-1</v>
      </c>
      <c r="W317" t="s">
        <v>837</v>
      </c>
      <c r="X317" s="2">
        <v>0.18068231462823811</v>
      </c>
      <c r="Y317" s="2">
        <v>0.16610090056174379</v>
      </c>
    </row>
    <row r="318" spans="2:25">
      <c r="B318" s="9" t="s">
        <v>647</v>
      </c>
      <c r="C318" t="s">
        <v>648</v>
      </c>
      <c r="D318" t="s">
        <v>837</v>
      </c>
      <c r="E318" s="5">
        <v>286</v>
      </c>
      <c r="F318" s="2">
        <v>-0.10625</v>
      </c>
      <c r="G318" s="5">
        <v>408</v>
      </c>
      <c r="H318" s="5">
        <v>235</v>
      </c>
      <c r="I318" s="29">
        <v>1879020000</v>
      </c>
      <c r="J318" s="26">
        <v>45004</v>
      </c>
      <c r="K318" s="5" t="s">
        <v>837</v>
      </c>
      <c r="L318" s="5">
        <v>15.92</v>
      </c>
      <c r="M318" s="5" t="str">
        <f>IFERROR(IF(E318/K318&gt;0,E318/K318,"NA"),"NA")</f>
        <v>NA</v>
      </c>
      <c r="N318" s="3">
        <v>118113552</v>
      </c>
      <c r="O318" s="2">
        <v>0.1704</v>
      </c>
      <c r="P318" s="28">
        <v>2.1181188974596288</v>
      </c>
      <c r="Q318">
        <v>0.17080000000000001</v>
      </c>
      <c r="R318" s="2">
        <v>-1.0805</v>
      </c>
      <c r="S318" s="28">
        <v>1015.2331985826868</v>
      </c>
      <c r="T318" s="2">
        <v>6.993006993006993E-3</v>
      </c>
      <c r="U318" s="2">
        <v>2.7799341772398817E-2</v>
      </c>
      <c r="V318" s="2">
        <v>-0.25</v>
      </c>
      <c r="W318">
        <v>4</v>
      </c>
      <c r="X318" s="2">
        <v>0.4219569919292373</v>
      </c>
      <c r="Y318" s="2">
        <v>0.34209591975289222</v>
      </c>
    </row>
    <row r="319" spans="2:25">
      <c r="B319" s="9" t="s">
        <v>649</v>
      </c>
      <c r="C319" t="s">
        <v>650</v>
      </c>
      <c r="D319" t="s">
        <v>837</v>
      </c>
      <c r="E319" s="5">
        <v>7.38</v>
      </c>
      <c r="F319" s="2">
        <v>-9.6695199999999995E-2</v>
      </c>
      <c r="G319" s="5">
        <v>8.1999999999999993</v>
      </c>
      <c r="H319" s="5">
        <v>6</v>
      </c>
      <c r="I319" s="29">
        <v>516600000</v>
      </c>
      <c r="J319" s="26">
        <v>45014</v>
      </c>
      <c r="K319" s="5" t="s">
        <v>837</v>
      </c>
      <c r="L319" s="5">
        <v>20.5</v>
      </c>
      <c r="M319" s="5" t="str">
        <f>IFERROR(IF(E319/K319&gt;0,E319/K319,"NA"),"NA")</f>
        <v>NA</v>
      </c>
      <c r="N319" s="3">
        <v>24947984</v>
      </c>
      <c r="O319" s="2">
        <v>0.252</v>
      </c>
      <c r="P319" s="28">
        <v>2.7056880444758562</v>
      </c>
      <c r="Q319">
        <v>0.35770000000000002</v>
      </c>
      <c r="R319" s="2">
        <v>-0.1361</v>
      </c>
      <c r="S319" s="28">
        <v>-164.89946112413807</v>
      </c>
      <c r="T319" s="2">
        <v>0</v>
      </c>
      <c r="U319" s="2">
        <v>0</v>
      </c>
      <c r="V319" s="2">
        <v>0</v>
      </c>
      <c r="W319" t="s">
        <v>837</v>
      </c>
      <c r="X319" s="2">
        <v>0.25208010170672729</v>
      </c>
      <c r="Y319" s="2">
        <v>0.23551396410678616</v>
      </c>
    </row>
    <row r="320" spans="2:25">
      <c r="B320" s="9" t="s">
        <v>651</v>
      </c>
      <c r="C320" t="s">
        <v>652</v>
      </c>
      <c r="D320" t="s">
        <v>837</v>
      </c>
      <c r="E320" s="5">
        <v>31.7</v>
      </c>
      <c r="F320" s="2">
        <v>-3.9393900000000003E-2</v>
      </c>
      <c r="G320" s="5">
        <v>37</v>
      </c>
      <c r="H320" s="5">
        <v>18.96</v>
      </c>
      <c r="I320" s="29">
        <v>110950000</v>
      </c>
      <c r="J320" s="26">
        <v>45014</v>
      </c>
      <c r="K320" s="5" t="s">
        <v>837</v>
      </c>
      <c r="L320" s="5">
        <v>-64.69</v>
      </c>
      <c r="M320" s="5" t="str">
        <f>IFERROR(IF(E320/K320&gt;0,E320/K320,"NA"),"NA")</f>
        <v>NA</v>
      </c>
      <c r="N320" s="3">
        <v>-2388194</v>
      </c>
      <c r="O320" s="2">
        <v>-2.6978</v>
      </c>
      <c r="P320" s="28">
        <v>1.992339647095684</v>
      </c>
      <c r="Q320">
        <v>-0.112</v>
      </c>
      <c r="R320" s="2">
        <v>-0.65290000000000004</v>
      </c>
      <c r="S320" s="28">
        <v>366.60840142876498</v>
      </c>
      <c r="T320" s="2">
        <v>0</v>
      </c>
      <c r="U320" s="2">
        <v>-0.73277129077453507</v>
      </c>
      <c r="V320" s="2">
        <v>0</v>
      </c>
      <c r="W320">
        <v>1</v>
      </c>
      <c r="X320" s="2">
        <v>-6.0866037038103685E-2</v>
      </c>
      <c r="Y320" s="2">
        <v>-0.28436329274287198</v>
      </c>
    </row>
    <row r="321" spans="2:25">
      <c r="B321" s="9" t="s">
        <v>653</v>
      </c>
      <c r="C321" t="s">
        <v>654</v>
      </c>
      <c r="D321" t="s">
        <v>837</v>
      </c>
      <c r="E321" s="5">
        <v>62</v>
      </c>
      <c r="F321" s="2">
        <v>3.5058400000000003E-2</v>
      </c>
      <c r="G321" s="5">
        <v>64</v>
      </c>
      <c r="H321" s="5">
        <v>51.4</v>
      </c>
      <c r="I321" s="29">
        <v>130200000</v>
      </c>
      <c r="J321" s="26">
        <v>45021</v>
      </c>
      <c r="K321" s="5" t="s">
        <v>837</v>
      </c>
      <c r="L321" s="5">
        <v>15.94</v>
      </c>
      <c r="M321" s="5" t="str">
        <f>IFERROR(IF(E321/K321&gt;0,E321/K321,"NA"),"NA")</f>
        <v>NA</v>
      </c>
      <c r="N321" s="3">
        <v>6924876</v>
      </c>
      <c r="O321" s="2">
        <v>6.6E-3</v>
      </c>
      <c r="P321" s="28">
        <v>2.7794796694511272</v>
      </c>
      <c r="Q321">
        <v>-3.5999999999999997E-2</v>
      </c>
      <c r="R321" s="2">
        <v>-0.49430000000000002</v>
      </c>
      <c r="S321" s="28">
        <v>16.728948378731058</v>
      </c>
      <c r="T321" s="2">
        <v>1.6129032258064516E-2</v>
      </c>
      <c r="U321" s="2">
        <v>0.38838747182995981</v>
      </c>
      <c r="V321" s="2">
        <v>0</v>
      </c>
      <c r="W321">
        <v>1</v>
      </c>
      <c r="X321" s="2">
        <v>0.11454896165080236</v>
      </c>
      <c r="Y321" s="2">
        <v>9.7577359790816359E-2</v>
      </c>
    </row>
    <row r="322" spans="2:25">
      <c r="B322" s="9" t="s">
        <v>655</v>
      </c>
      <c r="C322" t="s">
        <v>656</v>
      </c>
      <c r="D322" t="s">
        <v>837</v>
      </c>
      <c r="E322" s="5">
        <v>41.4</v>
      </c>
      <c r="F322" s="2">
        <v>7.1151400000000004E-2</v>
      </c>
      <c r="G322" s="5">
        <v>41.4</v>
      </c>
      <c r="H322" s="5">
        <v>25.41667</v>
      </c>
      <c r="I322" s="29">
        <v>248400000</v>
      </c>
      <c r="J322" s="26">
        <v>45007</v>
      </c>
      <c r="K322" s="5" t="s">
        <v>837</v>
      </c>
      <c r="L322" s="5"/>
      <c r="M322" s="5" t="str">
        <f>IFERROR(IF(E322/K322&gt;0,E322/K322,"NA"),"NA")</f>
        <v>NA</v>
      </c>
      <c r="N322" s="3">
        <v>4631769</v>
      </c>
      <c r="O322" s="2">
        <v>-0.37469999999999998</v>
      </c>
      <c r="P322" s="28">
        <v>0.64683866922807842</v>
      </c>
      <c r="Q322">
        <v>9.35E-2</v>
      </c>
      <c r="R322" s="2">
        <v>-2.5108999999999999</v>
      </c>
      <c r="S322" s="28">
        <v>10.317247468027436</v>
      </c>
      <c r="T322" s="2">
        <v>1.8115942028985508E-2</v>
      </c>
      <c r="U322" s="2">
        <v>0</v>
      </c>
      <c r="V322" s="2">
        <v>-0.9587</v>
      </c>
      <c r="W322">
        <v>1</v>
      </c>
      <c r="X322" s="2">
        <v>5.5555663839061797E-2</v>
      </c>
      <c r="Y322" s="2">
        <v>6.5283253037242903E-2</v>
      </c>
    </row>
    <row r="323" spans="2:25">
      <c r="B323" s="9" t="s">
        <v>657</v>
      </c>
      <c r="C323" t="s">
        <v>658</v>
      </c>
      <c r="D323" t="s">
        <v>837</v>
      </c>
      <c r="E323" s="5">
        <v>35.950000000000003</v>
      </c>
      <c r="F323" s="2">
        <v>-3.0997299999999998E-2</v>
      </c>
      <c r="G323" s="5">
        <v>57.6</v>
      </c>
      <c r="H323" s="5">
        <v>34</v>
      </c>
      <c r="I323" s="29">
        <v>287600000</v>
      </c>
      <c r="J323" s="26">
        <v>45011</v>
      </c>
      <c r="K323" s="5" t="s">
        <v>837</v>
      </c>
      <c r="L323" s="5">
        <v>26.05</v>
      </c>
      <c r="M323" s="5" t="str">
        <f>IFERROR(IF(E323/K323&gt;0,E323/K323,"NA"),"NA")</f>
        <v>NA</v>
      </c>
      <c r="N323" s="3">
        <v>9249056</v>
      </c>
      <c r="O323" s="2">
        <v>4.07E-2</v>
      </c>
      <c r="P323" s="28">
        <v>5.2180954332683882</v>
      </c>
      <c r="Q323">
        <v>-0.1731</v>
      </c>
      <c r="R323" s="2">
        <v>1.3055000000000001</v>
      </c>
      <c r="S323" s="28">
        <v>59.858155319841522</v>
      </c>
      <c r="T323" s="2">
        <v>0</v>
      </c>
      <c r="U323" s="2">
        <v>0</v>
      </c>
      <c r="V323" s="2">
        <v>0</v>
      </c>
      <c r="W323" t="s">
        <v>837</v>
      </c>
      <c r="X323" s="2">
        <v>9.4665817118765497E-2</v>
      </c>
      <c r="Y323" s="2">
        <v>8.715993552272655E-2</v>
      </c>
    </row>
    <row r="324" spans="2:25">
      <c r="B324" s="9" t="s">
        <v>659</v>
      </c>
      <c r="C324" t="s">
        <v>660</v>
      </c>
      <c r="D324" t="s">
        <v>837</v>
      </c>
      <c r="E324" s="5">
        <v>65.599999999999994</v>
      </c>
      <c r="F324" s="2">
        <v>-7.6056299999999993E-2</v>
      </c>
      <c r="G324" s="5">
        <v>83</v>
      </c>
      <c r="H324" s="5">
        <v>59.9</v>
      </c>
      <c r="I324" s="29">
        <v>87051200</v>
      </c>
      <c r="J324" s="26">
        <v>45047</v>
      </c>
      <c r="K324" s="5" t="s">
        <v>837</v>
      </c>
      <c r="L324" s="5">
        <v>3280</v>
      </c>
      <c r="M324" s="5" t="str">
        <f>IFERROR(IF(E324/K324&gt;0,E324/K324,"NA"),"NA")</f>
        <v>NA</v>
      </c>
      <c r="N324" s="3">
        <v>-224035</v>
      </c>
      <c r="O324" s="2">
        <v>-0.66479999999999995</v>
      </c>
      <c r="P324" s="28">
        <v>2.4894882414840658</v>
      </c>
      <c r="Q324">
        <v>-0.1036</v>
      </c>
      <c r="R324" s="2">
        <v>-0.69159999999999999</v>
      </c>
      <c r="S324" s="28">
        <v>-17.563711712947736</v>
      </c>
      <c r="T324" s="2">
        <v>0</v>
      </c>
      <c r="U324" s="2">
        <v>0</v>
      </c>
      <c r="V324" s="2">
        <v>0</v>
      </c>
      <c r="W324" t="s">
        <v>837</v>
      </c>
      <c r="X324" s="2">
        <v>-6.2983113421430604E-3</v>
      </c>
      <c r="Y324" s="2">
        <v>3.5185003441156351</v>
      </c>
    </row>
    <row r="325" spans="2:25">
      <c r="B325" s="9" t="s">
        <v>661</v>
      </c>
      <c r="C325" t="s">
        <v>662</v>
      </c>
      <c r="D325" t="s">
        <v>837</v>
      </c>
      <c r="E325" s="5">
        <v>12.22</v>
      </c>
      <c r="F325" s="2">
        <v>-0.13333329999999999</v>
      </c>
      <c r="G325" s="5">
        <v>14.2</v>
      </c>
      <c r="H325" s="5">
        <v>10</v>
      </c>
      <c r="I325" s="29">
        <v>268840000</v>
      </c>
      <c r="J325" s="26">
        <v>45043</v>
      </c>
      <c r="K325" s="5" t="s">
        <v>837</v>
      </c>
      <c r="L325" s="5">
        <v>19.71</v>
      </c>
      <c r="M325" s="5" t="str">
        <f>IFERROR(IF(E325/K325&gt;0,E325/K325,"NA"),"NA")</f>
        <v>NA</v>
      </c>
      <c r="N325" s="3">
        <v>16177239</v>
      </c>
      <c r="O325" s="2">
        <v>-0.3831</v>
      </c>
      <c r="P325" s="28">
        <v>1.5957079373934044</v>
      </c>
      <c r="Q325">
        <v>5.33E-2</v>
      </c>
      <c r="R325" s="2">
        <v>-1.4379</v>
      </c>
      <c r="S325" s="28">
        <v>-19.763566463630159</v>
      </c>
      <c r="T325" s="2">
        <v>0</v>
      </c>
      <c r="U325" s="2">
        <v>0</v>
      </c>
      <c r="V325" s="2">
        <v>-1</v>
      </c>
      <c r="W325" t="s">
        <v>837</v>
      </c>
      <c r="X325" s="2">
        <v>4.8461274426557725E-2</v>
      </c>
      <c r="Y325" s="2">
        <v>2.225115500604051E-2</v>
      </c>
    </row>
    <row r="326" spans="2:25">
      <c r="B326" s="9" t="s">
        <v>663</v>
      </c>
      <c r="C326" t="s">
        <v>664</v>
      </c>
      <c r="D326" t="s">
        <v>837</v>
      </c>
      <c r="E326" s="5">
        <v>44.9</v>
      </c>
      <c r="F326" s="2">
        <v>-8.3673499999999998E-2</v>
      </c>
      <c r="G326" s="5">
        <v>71</v>
      </c>
      <c r="H326" s="5">
        <v>40.700000000000003</v>
      </c>
      <c r="I326" s="29">
        <v>143680000</v>
      </c>
      <c r="J326" s="26">
        <v>45029</v>
      </c>
      <c r="K326" s="5" t="s">
        <v>837</v>
      </c>
      <c r="L326" s="5">
        <v>16.82</v>
      </c>
      <c r="M326" s="5" t="str">
        <f>IFERROR(IF(E326/K326&gt;0,E326/K326,"NA"),"NA")</f>
        <v>NA</v>
      </c>
      <c r="N326" s="3">
        <v>8542299</v>
      </c>
      <c r="O326" s="2">
        <v>-0.58909999999999996</v>
      </c>
      <c r="P326" s="28">
        <v>0.83080531749634601</v>
      </c>
      <c r="Q326">
        <v>0.1384</v>
      </c>
      <c r="R326" s="2">
        <v>-0.16089999999999999</v>
      </c>
      <c r="S326" s="28">
        <v>7.4501228585822732</v>
      </c>
      <c r="T326" s="2">
        <v>0</v>
      </c>
      <c r="U326" s="2">
        <v>0</v>
      </c>
      <c r="V326" s="2">
        <v>-1</v>
      </c>
      <c r="W326" t="s">
        <v>837</v>
      </c>
      <c r="X326" s="2">
        <v>0.13476339605312307</v>
      </c>
      <c r="Y326" s="2">
        <v>7.2148615211696507E-2</v>
      </c>
    </row>
    <row r="327" spans="2:25">
      <c r="B327" s="9" t="s">
        <v>665</v>
      </c>
      <c r="C327" t="s">
        <v>666</v>
      </c>
      <c r="D327" t="s">
        <v>837</v>
      </c>
      <c r="E327" s="5">
        <v>3.19</v>
      </c>
      <c r="F327" s="2">
        <v>3.2362500000000002E-2</v>
      </c>
      <c r="G327" s="5">
        <v>5</v>
      </c>
      <c r="H327" s="5">
        <v>2.75</v>
      </c>
      <c r="I327" s="29">
        <v>382701429</v>
      </c>
      <c r="J327" s="26">
        <v>45027</v>
      </c>
      <c r="K327" s="5" t="s">
        <v>837</v>
      </c>
      <c r="L327" s="5">
        <v>-19.940000000000001</v>
      </c>
      <c r="M327" s="5" t="str">
        <f>IFERROR(IF(E327/K327&gt;0,E327/K327,"NA"),"NA")</f>
        <v>NA</v>
      </c>
      <c r="N327" s="3">
        <v>-19515118</v>
      </c>
      <c r="O327" s="2">
        <v>-28.673300000000001</v>
      </c>
      <c r="P327" s="28">
        <v>1.3250036111147272</v>
      </c>
      <c r="Q327">
        <v>-0.14219999999999999</v>
      </c>
      <c r="R327" s="2">
        <v>0.80789999999999995</v>
      </c>
      <c r="S327" s="28">
        <v>29.472296837519607</v>
      </c>
      <c r="T327" s="2">
        <v>0</v>
      </c>
      <c r="U327" s="2">
        <v>0</v>
      </c>
      <c r="V327" s="2">
        <v>0</v>
      </c>
      <c r="W327" t="s">
        <v>837</v>
      </c>
      <c r="X327" s="2">
        <v>-0.24032838675659801</v>
      </c>
      <c r="Y327" s="2">
        <v>2.3724419505397977E-2</v>
      </c>
    </row>
    <row r="328" spans="2:25">
      <c r="B328" s="9" t="s">
        <v>667</v>
      </c>
      <c r="C328" t="s">
        <v>668</v>
      </c>
      <c r="D328" t="s">
        <v>837</v>
      </c>
      <c r="E328" s="5">
        <v>6.95</v>
      </c>
      <c r="F328" s="2">
        <v>-7.1428570999999995E-3</v>
      </c>
      <c r="G328" s="5">
        <v>8.68</v>
      </c>
      <c r="H328" s="5">
        <v>4.8</v>
      </c>
      <c r="I328" s="29">
        <v>264100000</v>
      </c>
      <c r="J328" s="26">
        <v>45084</v>
      </c>
      <c r="K328" s="5" t="s">
        <v>837</v>
      </c>
      <c r="L328" s="5">
        <v>15.44</v>
      </c>
      <c r="M328" s="5" t="str">
        <f>IFERROR(IF(E328/K328&gt;0,E328/K328,"NA"),"NA")</f>
        <v>NA</v>
      </c>
      <c r="N328" s="3">
        <v>20815444</v>
      </c>
      <c r="O328" s="2">
        <v>-0.14760000000000001</v>
      </c>
      <c r="P328" s="28">
        <v>1.1220711293422436</v>
      </c>
      <c r="Q328">
        <v>-0.22650000000000001</v>
      </c>
      <c r="R328" s="2">
        <v>7.3090000000000002</v>
      </c>
      <c r="S328" s="28">
        <v>55.100453488624389</v>
      </c>
      <c r="T328" s="2">
        <v>2.8776978417266189E-2</v>
      </c>
      <c r="U328" s="2">
        <v>0.12904811512634223</v>
      </c>
      <c r="V328" s="2">
        <v>0</v>
      </c>
      <c r="W328">
        <v>1</v>
      </c>
      <c r="X328" s="2">
        <v>0.17978439147572611</v>
      </c>
      <c r="Y328" s="2">
        <v>0.16810140132017856</v>
      </c>
    </row>
    <row r="329" spans="2:25">
      <c r="B329" s="9" t="s">
        <v>669</v>
      </c>
      <c r="C329" t="s">
        <v>670</v>
      </c>
      <c r="D329" t="s">
        <v>837</v>
      </c>
      <c r="E329" s="5">
        <v>160</v>
      </c>
      <c r="F329" s="2">
        <v>-8.4668199999999999E-2</v>
      </c>
      <c r="G329" s="5">
        <v>233</v>
      </c>
      <c r="H329" s="5">
        <v>146</v>
      </c>
      <c r="I329" s="29">
        <v>527040000</v>
      </c>
      <c r="J329" s="26">
        <v>45091</v>
      </c>
      <c r="K329" s="5">
        <v>22.7</v>
      </c>
      <c r="L329" s="5">
        <v>11.15</v>
      </c>
      <c r="M329" s="5">
        <f>IFERROR(IF(E329/K329&gt;0,E329/K329,"NA"),"NA")</f>
        <v>7.0484581497797363</v>
      </c>
      <c r="N329" s="3">
        <v>57746847</v>
      </c>
      <c r="O329" s="2">
        <v>0.45379999999999998</v>
      </c>
      <c r="P329" s="28">
        <v>1.7187356878012108</v>
      </c>
      <c r="Q329">
        <v>0.28100000000000003</v>
      </c>
      <c r="R329" s="2">
        <v>-1.0949</v>
      </c>
      <c r="S329" s="28">
        <v>-89.487175525366155</v>
      </c>
      <c r="T329" s="2">
        <v>7.6874999999999999E-3</v>
      </c>
      <c r="U329" s="2">
        <v>0.1675295860361376</v>
      </c>
      <c r="V329" s="2">
        <v>0.88529999999999998</v>
      </c>
      <c r="W329">
        <v>1</v>
      </c>
      <c r="X329" s="2">
        <v>0.46047260877668972</v>
      </c>
      <c r="Y329" s="2">
        <v>0.38292320634544608</v>
      </c>
    </row>
    <row r="330" spans="2:25">
      <c r="B330" s="9" t="s">
        <v>671</v>
      </c>
      <c r="C330" t="s">
        <v>672</v>
      </c>
      <c r="D330" t="s">
        <v>837</v>
      </c>
      <c r="E330" s="5">
        <v>57.5</v>
      </c>
      <c r="F330" s="2">
        <v>-0.1085271</v>
      </c>
      <c r="G330" s="5">
        <v>86</v>
      </c>
      <c r="H330" s="5">
        <v>55</v>
      </c>
      <c r="I330" s="29">
        <v>115000000</v>
      </c>
      <c r="J330" s="26">
        <v>45180</v>
      </c>
      <c r="K330" s="5" t="s">
        <v>837</v>
      </c>
      <c r="L330" s="5">
        <v>23.19</v>
      </c>
      <c r="M330" s="5" t="str">
        <f>IFERROR(IF(E330/K330&gt;0,E330/K330,"NA"),"NA")</f>
        <v>NA</v>
      </c>
      <c r="N330" s="3">
        <v>3938147</v>
      </c>
      <c r="O330" s="2">
        <v>-0.48730000000000001</v>
      </c>
      <c r="P330" s="28">
        <v>0.97938593591917</v>
      </c>
      <c r="Q330">
        <v>-0.1547</v>
      </c>
      <c r="R330" s="2">
        <v>-1.2800000000000001E-2</v>
      </c>
      <c r="S330" s="28">
        <v>13.594838122715991</v>
      </c>
      <c r="T330" s="2">
        <v>1.3043478260869565E-2</v>
      </c>
      <c r="U330" s="2">
        <v>0</v>
      </c>
      <c r="V330" s="2">
        <v>-1</v>
      </c>
      <c r="W330">
        <v>1</v>
      </c>
      <c r="X330" s="2">
        <v>2.793512964060425E-3</v>
      </c>
      <c r="Y330" s="2">
        <v>1.8493724563690805E-3</v>
      </c>
    </row>
    <row r="331" spans="2:25">
      <c r="B331" s="9" t="s">
        <v>673</v>
      </c>
      <c r="C331" t="s">
        <v>674</v>
      </c>
      <c r="D331" t="s">
        <v>837</v>
      </c>
      <c r="E331" s="5">
        <v>44.85</v>
      </c>
      <c r="F331" s="2">
        <v>-0.13915549999999999</v>
      </c>
      <c r="G331" s="5">
        <v>70</v>
      </c>
      <c r="H331" s="5">
        <v>41.1</v>
      </c>
      <c r="I331" s="29">
        <v>68172000</v>
      </c>
      <c r="J331" s="26">
        <v>45099</v>
      </c>
      <c r="K331" s="5" t="s">
        <v>837</v>
      </c>
      <c r="L331" s="5">
        <v>747.5</v>
      </c>
      <c r="M331" s="5" t="str">
        <f>IFERROR(IF(E331/K331&gt;0,E331/K331,"NA"),"NA")</f>
        <v>NA</v>
      </c>
      <c r="N331" s="3">
        <v>89776</v>
      </c>
      <c r="O331" s="2">
        <v>-0.65949999999999998</v>
      </c>
      <c r="P331" s="28">
        <v>1.4629488754819815</v>
      </c>
      <c r="Q331">
        <v>0.17069999999999999</v>
      </c>
      <c r="R331" s="2">
        <v>1.6684000000000001</v>
      </c>
      <c r="S331" s="28">
        <v>66.83981563458704</v>
      </c>
      <c r="T331" s="2">
        <v>0</v>
      </c>
      <c r="U331" s="2">
        <v>5.9937540038436898</v>
      </c>
      <c r="V331" s="2">
        <v>0.27679999999999999</v>
      </c>
      <c r="W331">
        <v>1</v>
      </c>
      <c r="X331" s="2">
        <v>2.2323890549296771E-3</v>
      </c>
      <c r="Y331" s="2">
        <v>2.2260154535513723E-3</v>
      </c>
    </row>
    <row r="332" spans="2:25">
      <c r="B332" s="9" t="s">
        <v>675</v>
      </c>
      <c r="C332" t="s">
        <v>676</v>
      </c>
      <c r="D332" t="s">
        <v>837</v>
      </c>
      <c r="E332" s="5">
        <v>99.8</v>
      </c>
      <c r="F332" s="2">
        <v>2.0080320999999999E-3</v>
      </c>
      <c r="G332" s="5">
        <v>115</v>
      </c>
      <c r="H332" s="5">
        <v>78</v>
      </c>
      <c r="I332" s="29">
        <v>349300000</v>
      </c>
      <c r="J332" s="26">
        <v>45133</v>
      </c>
      <c r="K332" s="5" t="s">
        <v>837</v>
      </c>
      <c r="L332" s="5">
        <v>12.57</v>
      </c>
      <c r="M332" s="5" t="str">
        <f>IFERROR(IF(E332/K332&gt;0,E332/K332,"NA"),"NA")</f>
        <v>NA</v>
      </c>
      <c r="N332" s="3">
        <v>35404685</v>
      </c>
      <c r="O332" s="2">
        <v>0.30649999999999999</v>
      </c>
      <c r="P332" s="28">
        <v>1.6240174409709529</v>
      </c>
      <c r="Q332">
        <v>0.42070000000000002</v>
      </c>
      <c r="R332" s="2">
        <v>0.37269999999999998</v>
      </c>
      <c r="S332" s="28">
        <v>-31.701120420876165</v>
      </c>
      <c r="T332" s="2">
        <v>0</v>
      </c>
      <c r="U332" s="2">
        <v>0.49999513789189221</v>
      </c>
      <c r="V332" s="2">
        <v>-1</v>
      </c>
      <c r="W332">
        <v>4</v>
      </c>
      <c r="X332" s="2">
        <v>0.2022862736767824</v>
      </c>
      <c r="Y332" s="2">
        <v>0.12442279353090704</v>
      </c>
    </row>
    <row r="333" spans="2:25">
      <c r="B333" s="9" t="s">
        <v>677</v>
      </c>
      <c r="C333" t="s">
        <v>678</v>
      </c>
      <c r="D333" t="s">
        <v>837</v>
      </c>
      <c r="E333" s="5">
        <v>76.7</v>
      </c>
      <c r="F333" s="2">
        <v>-1.0322599999999999E-2</v>
      </c>
      <c r="G333" s="5">
        <v>95</v>
      </c>
      <c r="H333" s="5">
        <v>70</v>
      </c>
      <c r="I333" s="29">
        <v>460200000</v>
      </c>
      <c r="J333" s="26">
        <v>45146</v>
      </c>
      <c r="K333" s="5" t="s">
        <v>837</v>
      </c>
      <c r="L333" s="5">
        <v>22.96</v>
      </c>
      <c r="M333" s="5" t="str">
        <f>IFERROR(IF(E333/K333&gt;0,E333/K333,"NA"),"NA")</f>
        <v>NA</v>
      </c>
      <c r="N333" s="3">
        <v>20064877</v>
      </c>
      <c r="O333" s="2">
        <v>-3.1399999999999997E-2</v>
      </c>
      <c r="P333" s="28">
        <v>9.0688975497758246</v>
      </c>
      <c r="Q333">
        <v>-7.2300000000000003E-2</v>
      </c>
      <c r="R333" s="2">
        <v>0.4078</v>
      </c>
      <c r="S333" s="28">
        <v>24.11192333561057</v>
      </c>
      <c r="T333" s="2">
        <v>4.432855280312907E-2</v>
      </c>
      <c r="U333" s="2">
        <v>1.0167019713103649</v>
      </c>
      <c r="V333" s="2">
        <v>-0.51429999999999998</v>
      </c>
      <c r="W333">
        <v>2</v>
      </c>
      <c r="X333" s="2">
        <v>0.20389453343515623</v>
      </c>
      <c r="Y333" s="2">
        <v>0.19411460288143789</v>
      </c>
    </row>
    <row r="334" spans="2:25">
      <c r="B334" s="9" t="s">
        <v>679</v>
      </c>
      <c r="C334" t="s">
        <v>680</v>
      </c>
      <c r="D334" t="s">
        <v>837</v>
      </c>
      <c r="E334" s="5">
        <v>160</v>
      </c>
      <c r="F334" s="2">
        <v>6.6666699999999995E-2</v>
      </c>
      <c r="G334" s="5">
        <v>179.25</v>
      </c>
      <c r="H334" s="5">
        <v>131.19999999999999</v>
      </c>
      <c r="I334" s="29">
        <v>320000000</v>
      </c>
      <c r="J334" s="26">
        <v>45173</v>
      </c>
      <c r="K334" s="5" t="s">
        <v>837</v>
      </c>
      <c r="L334" s="5">
        <v>19.93</v>
      </c>
      <c r="M334" s="5" t="str">
        <f>IFERROR(IF(E334/K334&gt;0,E334/K334,"NA"),"NA")</f>
        <v>NA</v>
      </c>
      <c r="N334" s="3">
        <v>16078870</v>
      </c>
      <c r="O334" s="2">
        <v>0.22359999999999999</v>
      </c>
      <c r="P334" s="28">
        <v>3.4948595530620703</v>
      </c>
      <c r="Q334">
        <v>-7.7000000000000002E-3</v>
      </c>
      <c r="R334" s="2">
        <v>0.4975</v>
      </c>
      <c r="S334" s="28">
        <v>-46.621663163728577</v>
      </c>
      <c r="T334" s="2">
        <v>0</v>
      </c>
      <c r="U334" s="2">
        <v>0</v>
      </c>
      <c r="V334" s="2">
        <v>0</v>
      </c>
      <c r="W334" t="s">
        <v>837</v>
      </c>
      <c r="X334" s="2">
        <v>0.23343156053315917</v>
      </c>
      <c r="Y334" s="2">
        <v>0.16253169884408322</v>
      </c>
    </row>
    <row r="335" spans="2:25">
      <c r="B335" s="9" t="s">
        <v>681</v>
      </c>
      <c r="C335" t="s">
        <v>682</v>
      </c>
      <c r="D335" t="s">
        <v>837</v>
      </c>
      <c r="E335" s="5">
        <v>3.49</v>
      </c>
      <c r="F335" s="2">
        <v>0.17508420000000002</v>
      </c>
      <c r="G335" s="5">
        <v>5</v>
      </c>
      <c r="H335" s="5">
        <v>1.45</v>
      </c>
      <c r="I335" s="29">
        <v>174500000</v>
      </c>
      <c r="J335" s="26">
        <v>45167</v>
      </c>
      <c r="K335" s="5" t="s">
        <v>837</v>
      </c>
      <c r="L335" s="5">
        <v>-49.86</v>
      </c>
      <c r="M335" s="5" t="str">
        <f>IFERROR(IF(E335/K335&gt;0,E335/K335,"NA"),"NA")</f>
        <v>NA</v>
      </c>
      <c r="N335" s="3">
        <v>-73939</v>
      </c>
      <c r="O335" s="2">
        <v>-1.0283</v>
      </c>
      <c r="P335" s="28">
        <v>2.4583075269741843</v>
      </c>
      <c r="Q335">
        <v>0.18229999999999999</v>
      </c>
      <c r="R335" s="2">
        <v>-4.0708000000000002</v>
      </c>
      <c r="S335" s="28">
        <v>-29.758118509276859</v>
      </c>
      <c r="T335" s="2">
        <v>0</v>
      </c>
      <c r="U335" s="2">
        <v>0</v>
      </c>
      <c r="V335" s="2">
        <v>0</v>
      </c>
      <c r="W335" t="s">
        <v>837</v>
      </c>
      <c r="X335" s="2">
        <v>-3.4429875471021151E-3</v>
      </c>
      <c r="Y335" s="2">
        <v>-3.2713364462017641E-2</v>
      </c>
    </row>
    <row r="336" spans="2:25">
      <c r="B336" s="9" t="s">
        <v>683</v>
      </c>
      <c r="C336" t="s">
        <v>684</v>
      </c>
      <c r="D336" t="s">
        <v>837</v>
      </c>
      <c r="E336" s="5">
        <v>19.559999999999999</v>
      </c>
      <c r="F336" s="2">
        <v>-6.6793900000000003E-2</v>
      </c>
      <c r="G336" s="5">
        <v>23.88</v>
      </c>
      <c r="H336" s="5">
        <v>15.54</v>
      </c>
      <c r="I336" s="29">
        <v>117360000</v>
      </c>
      <c r="J336" s="26">
        <v>45203</v>
      </c>
      <c r="K336" s="5" t="s">
        <v>837</v>
      </c>
      <c r="L336" s="5">
        <v>13.31</v>
      </c>
      <c r="M336" s="5" t="str">
        <f>IFERROR(IF(E336/K336&gt;0,E336/K336,"NA"),"NA")</f>
        <v>NA</v>
      </c>
      <c r="N336" s="3">
        <v>8841500</v>
      </c>
      <c r="O336" s="2">
        <v>5.1700000000000003E-2</v>
      </c>
      <c r="P336" s="28">
        <v>1.4376570599913123</v>
      </c>
      <c r="Q336">
        <v>-7.8299999999999995E-2</v>
      </c>
      <c r="R336" s="2">
        <v>15.7821</v>
      </c>
      <c r="S336" s="28">
        <v>1322.9922893087432</v>
      </c>
      <c r="T336" s="2">
        <v>2.556237218813906E-2</v>
      </c>
      <c r="U336" s="2">
        <v>0.67861788158117964</v>
      </c>
      <c r="V336" s="2">
        <v>1.1204000000000001</v>
      </c>
      <c r="W336">
        <v>1</v>
      </c>
      <c r="X336" s="2">
        <v>9.3724974363837046E-2</v>
      </c>
      <c r="Y336" s="2">
        <v>1.1943864130716519E-2</v>
      </c>
    </row>
    <row r="337" spans="2:25">
      <c r="B337" s="9" t="s">
        <v>685</v>
      </c>
      <c r="C337" t="s">
        <v>686</v>
      </c>
      <c r="D337" t="s">
        <v>837</v>
      </c>
      <c r="E337" s="5">
        <v>48</v>
      </c>
      <c r="F337" s="2">
        <v>-9.6045199999999997E-2</v>
      </c>
      <c r="G337" s="5">
        <v>59</v>
      </c>
      <c r="H337" s="5">
        <v>30.625</v>
      </c>
      <c r="I337" s="29">
        <v>112320000</v>
      </c>
      <c r="J337" s="26">
        <v>45201</v>
      </c>
      <c r="K337" s="5" t="s">
        <v>837</v>
      </c>
      <c r="L337" s="5">
        <v>16</v>
      </c>
      <c r="M337" s="5" t="str">
        <f>IFERROR(IF(E337/K337&gt;0,E337/K337,"NA"),"NA")</f>
        <v>NA</v>
      </c>
      <c r="N337" s="3">
        <v>5276152</v>
      </c>
      <c r="O337" s="2">
        <v>0.41720000000000002</v>
      </c>
      <c r="P337" s="28">
        <v>4.4568885315195113</v>
      </c>
      <c r="Q337">
        <v>9.1499999999999998E-2</v>
      </c>
      <c r="R337" s="2">
        <v>-0.37780000000000002</v>
      </c>
      <c r="S337" s="28">
        <v>-13.499239045299008</v>
      </c>
      <c r="T337" s="2">
        <v>0</v>
      </c>
      <c r="U337" s="2">
        <v>0</v>
      </c>
      <c r="V337" s="2">
        <v>0</v>
      </c>
      <c r="W337" t="s">
        <v>837</v>
      </c>
      <c r="X337" s="2">
        <v>0.16719020367147475</v>
      </c>
      <c r="Y337" s="2">
        <v>0.11987940885091709</v>
      </c>
    </row>
    <row r="338" spans="2:25">
      <c r="B338" s="9" t="s">
        <v>687</v>
      </c>
      <c r="C338" t="s">
        <v>688</v>
      </c>
      <c r="D338" t="s">
        <v>837</v>
      </c>
      <c r="E338" s="5">
        <v>50.5</v>
      </c>
      <c r="F338" s="2">
        <v>-4.7169800000000005E-2</v>
      </c>
      <c r="G338" s="5">
        <v>60.1</v>
      </c>
      <c r="H338" s="5">
        <v>30.4</v>
      </c>
      <c r="I338" s="29">
        <v>404000000</v>
      </c>
      <c r="J338" s="26">
        <v>45181</v>
      </c>
      <c r="K338" s="5" t="s">
        <v>837</v>
      </c>
      <c r="L338" s="5">
        <v>13.25</v>
      </c>
      <c r="M338" s="5" t="str">
        <f>IFERROR(IF(E338/K338&gt;0,E338/K338,"NA"),"NA")</f>
        <v>NA</v>
      </c>
      <c r="N338" s="3">
        <v>25038671</v>
      </c>
      <c r="O338" s="2">
        <v>0.28839999999999999</v>
      </c>
      <c r="P338" s="28">
        <v>2.8466791571056298</v>
      </c>
      <c r="Q338">
        <v>0.15720000000000001</v>
      </c>
      <c r="R338" s="2">
        <v>1.2500000000000001E-2</v>
      </c>
      <c r="S338" s="28">
        <v>16.077207525947777</v>
      </c>
      <c r="T338" s="2">
        <v>1.9801980198019799E-2</v>
      </c>
      <c r="U338" s="2">
        <v>0</v>
      </c>
      <c r="V338" s="2">
        <v>-0.25</v>
      </c>
      <c r="W338">
        <v>1</v>
      </c>
      <c r="X338" s="2">
        <v>0.1972847714940521</v>
      </c>
      <c r="Y338" s="2">
        <v>0.20900504355406729</v>
      </c>
    </row>
    <row r="339" spans="2:25">
      <c r="B339" s="9" t="s">
        <v>689</v>
      </c>
      <c r="C339" t="s">
        <v>690</v>
      </c>
      <c r="D339" t="s">
        <v>837</v>
      </c>
      <c r="E339" s="5">
        <v>107.2</v>
      </c>
      <c r="F339" s="2">
        <v>-4.2857100000000002E-2</v>
      </c>
      <c r="G339" s="5">
        <v>130</v>
      </c>
      <c r="H339" s="5">
        <v>92</v>
      </c>
      <c r="I339" s="29">
        <v>160800000</v>
      </c>
      <c r="J339" s="26">
        <v>45222</v>
      </c>
      <c r="K339" s="5" t="s">
        <v>837</v>
      </c>
      <c r="L339" s="5">
        <v>14.01</v>
      </c>
      <c r="M339" s="5" t="str">
        <f>IFERROR(IF(E339/K339&gt;0,E339/K339,"NA"),"NA")</f>
        <v>NA</v>
      </c>
      <c r="N339" s="3">
        <v>9203789</v>
      </c>
      <c r="O339" s="2">
        <v>0.24629999999999999</v>
      </c>
      <c r="P339" s="28">
        <v>2.6328813411792762</v>
      </c>
      <c r="Q339">
        <v>0.23860000000000001</v>
      </c>
      <c r="R339" s="2">
        <v>-1.5627</v>
      </c>
      <c r="S339" s="28">
        <v>-27.869680127826161</v>
      </c>
      <c r="T339" s="2">
        <v>7.4626865671641784E-2</v>
      </c>
      <c r="U339" s="2">
        <v>0.65382570418989816</v>
      </c>
      <c r="V339" s="2">
        <v>0</v>
      </c>
      <c r="W339">
        <v>4</v>
      </c>
      <c r="X339" s="2">
        <v>0.51035997495749785</v>
      </c>
      <c r="Y339" s="2">
        <v>0.30278621061556749</v>
      </c>
    </row>
    <row r="340" spans="2:25">
      <c r="B340" s="9" t="s">
        <v>691</v>
      </c>
      <c r="C340" t="s">
        <v>692</v>
      </c>
      <c r="D340" t="s">
        <v>837</v>
      </c>
      <c r="E340" s="5">
        <v>40</v>
      </c>
      <c r="F340" s="2">
        <v>3.0927799999999998E-2</v>
      </c>
      <c r="G340" s="5">
        <v>44.35</v>
      </c>
      <c r="H340" s="5">
        <v>23</v>
      </c>
      <c r="I340" s="29">
        <v>560000000</v>
      </c>
      <c r="J340" s="26">
        <v>45221</v>
      </c>
      <c r="K340" s="5" t="s">
        <v>837</v>
      </c>
      <c r="L340" s="5">
        <v>19.05</v>
      </c>
      <c r="M340" s="5" t="str">
        <f>IFERROR(IF(E340/K340&gt;0,E340/K340,"NA"),"NA")</f>
        <v>NA</v>
      </c>
      <c r="N340" s="3">
        <v>29332178</v>
      </c>
      <c r="O340" s="2">
        <v>0.1181</v>
      </c>
      <c r="P340" s="28">
        <v>3.045121169939033</v>
      </c>
      <c r="Q340">
        <v>-6.1000000000000004E-3</v>
      </c>
      <c r="R340" s="2">
        <v>1.2729999999999999</v>
      </c>
      <c r="S340" s="28">
        <v>19.431363358583464</v>
      </c>
      <c r="T340" s="2">
        <v>3.6249999999999998E-2</v>
      </c>
      <c r="U340" s="2">
        <v>0.9293087152734788</v>
      </c>
      <c r="V340" s="2">
        <v>3.2222</v>
      </c>
      <c r="W340">
        <v>2</v>
      </c>
      <c r="X340" s="2">
        <v>0.11049828712253176</v>
      </c>
      <c r="Y340" s="2">
        <v>0.12350709950221544</v>
      </c>
    </row>
    <row r="341" spans="2:25">
      <c r="B341" s="9" t="s">
        <v>693</v>
      </c>
      <c r="C341" t="s">
        <v>694</v>
      </c>
      <c r="D341" t="s">
        <v>837</v>
      </c>
      <c r="E341" s="5">
        <v>24.94</v>
      </c>
      <c r="F341" s="2">
        <v>-0.1076923</v>
      </c>
      <c r="G341" s="5">
        <v>29.8</v>
      </c>
      <c r="H341" s="5">
        <v>24</v>
      </c>
      <c r="I341" s="29">
        <v>199520000</v>
      </c>
      <c r="J341" s="26">
        <v>45223</v>
      </c>
      <c r="K341" s="5" t="s">
        <v>837</v>
      </c>
      <c r="L341" s="5">
        <v>11.65</v>
      </c>
      <c r="M341" s="5" t="str">
        <f>IFERROR(IF(E341/K341&gt;0,E341/K341,"NA"),"NA")</f>
        <v>NA</v>
      </c>
      <c r="N341" s="3">
        <v>20885161</v>
      </c>
      <c r="O341" s="2">
        <v>-4.53E-2</v>
      </c>
      <c r="P341" s="28">
        <v>1.6399556856882236</v>
      </c>
      <c r="Q341">
        <v>-0.35830000000000001</v>
      </c>
      <c r="R341" s="2">
        <v>1.0381</v>
      </c>
      <c r="S341" s="28">
        <v>2.915510175118821</v>
      </c>
      <c r="T341" s="2">
        <v>0</v>
      </c>
      <c r="U341" s="2">
        <v>0</v>
      </c>
      <c r="V341" s="2">
        <v>0</v>
      </c>
      <c r="W341" t="s">
        <v>837</v>
      </c>
      <c r="X341" s="2">
        <v>0.128122433461694</v>
      </c>
      <c r="Y341" s="2">
        <v>8.325965933232482E-2</v>
      </c>
    </row>
    <row r="342" spans="2:25">
      <c r="B342" s="9" t="s">
        <v>695</v>
      </c>
      <c r="C342" t="s">
        <v>696</v>
      </c>
      <c r="D342" t="s">
        <v>837</v>
      </c>
      <c r="E342" s="5">
        <v>45</v>
      </c>
      <c r="F342" s="2">
        <v>1.3513499999999999E-2</v>
      </c>
      <c r="G342" s="5">
        <v>47</v>
      </c>
      <c r="H342" s="5">
        <v>29</v>
      </c>
      <c r="I342" s="29">
        <v>292500000</v>
      </c>
      <c r="J342" s="26">
        <v>45242</v>
      </c>
      <c r="K342" s="5" t="s">
        <v>837</v>
      </c>
      <c r="L342" s="5">
        <v>18.440000000000001</v>
      </c>
      <c r="M342" s="5" t="str">
        <f>IFERROR(IF(E342/K342&gt;0,E342/K342,"NA"),"NA")</f>
        <v>NA</v>
      </c>
      <c r="N342" s="3">
        <v>15883885</v>
      </c>
      <c r="O342" s="2">
        <v>0.16589999999999999</v>
      </c>
      <c r="P342" s="28">
        <v>6.2814383304061474</v>
      </c>
      <c r="Q342">
        <v>-4.53E-2</v>
      </c>
      <c r="R342" s="2">
        <v>2.2239</v>
      </c>
      <c r="S342" s="28">
        <v>24.713333777187625</v>
      </c>
      <c r="T342" s="2">
        <v>0</v>
      </c>
      <c r="U342" s="2">
        <v>0.988927582892976</v>
      </c>
      <c r="V342" s="2">
        <v>0</v>
      </c>
      <c r="W342">
        <v>1</v>
      </c>
      <c r="X342" s="2">
        <v>0.18583059204219651</v>
      </c>
      <c r="Y342" s="2">
        <v>0</v>
      </c>
    </row>
    <row r="343" spans="2:25">
      <c r="B343" s="9" t="s">
        <v>697</v>
      </c>
      <c r="C343" t="s">
        <v>698</v>
      </c>
      <c r="D343" t="s">
        <v>837</v>
      </c>
      <c r="E343" s="5">
        <v>37</v>
      </c>
      <c r="F343" s="2">
        <v>-3.6458299999999999E-2</v>
      </c>
      <c r="G343" s="5">
        <v>67.5</v>
      </c>
      <c r="H343" s="5">
        <v>32</v>
      </c>
      <c r="I343" s="29">
        <v>299700000</v>
      </c>
      <c r="J343" s="26">
        <v>45237</v>
      </c>
      <c r="K343" s="5" t="s">
        <v>837</v>
      </c>
      <c r="L343" s="5">
        <v>12.251655629139073</v>
      </c>
      <c r="M343" s="5" t="str">
        <f>IFERROR(IF(E343/K343&gt;0,E343/K343,"NA"),"NA")</f>
        <v>NA</v>
      </c>
      <c r="N343" s="3">
        <v>24904009</v>
      </c>
      <c r="O343" s="2">
        <v>1.4887999999999999</v>
      </c>
      <c r="P343" s="28">
        <v>18.657333144332121</v>
      </c>
      <c r="Q343">
        <v>-0.28499999999999998</v>
      </c>
      <c r="R343" s="2">
        <v>0.86829999999999996</v>
      </c>
      <c r="S343" s="28">
        <v>-106.95332203013606</v>
      </c>
      <c r="T343" s="2">
        <v>0</v>
      </c>
      <c r="U343" s="2">
        <v>0</v>
      </c>
      <c r="V343" s="2">
        <v>0</v>
      </c>
      <c r="W343" t="s">
        <v>837</v>
      </c>
      <c r="X343" s="2">
        <v>0.1656721814819048</v>
      </c>
      <c r="Y343" s="2">
        <v>0.1186604846262586</v>
      </c>
    </row>
    <row r="344" spans="2:25">
      <c r="B344" s="9" t="s">
        <v>699</v>
      </c>
      <c r="C344" t="s">
        <v>700</v>
      </c>
      <c r="D344" t="s">
        <v>837</v>
      </c>
      <c r="E344" s="5">
        <v>30</v>
      </c>
      <c r="F344" s="2">
        <v>-3.3222591000000002E-3</v>
      </c>
      <c r="G344" s="5">
        <v>40.66666</v>
      </c>
      <c r="H344" s="5">
        <v>20</v>
      </c>
      <c r="I344" s="29">
        <v>162000000</v>
      </c>
      <c r="J344" s="26">
        <v>45266</v>
      </c>
      <c r="K344" s="5" t="s">
        <v>837</v>
      </c>
      <c r="L344" s="5">
        <v>45.45</v>
      </c>
      <c r="M344" s="5" t="str">
        <f>IFERROR(IF(E344/K344&gt;0,E344/K344,"NA"),"NA")</f>
        <v>NA</v>
      </c>
      <c r="N344" s="3">
        <v>3220462</v>
      </c>
      <c r="O344" s="2">
        <v>-0.4521</v>
      </c>
      <c r="P344" s="28">
        <v>3.3309887558979066</v>
      </c>
      <c r="Q344">
        <v>0.192</v>
      </c>
      <c r="R344" s="2">
        <v>3.0165000000000002</v>
      </c>
      <c r="S344" s="28">
        <v>113.43544857768052</v>
      </c>
      <c r="T344" s="2">
        <v>0</v>
      </c>
      <c r="U344" s="2">
        <v>0</v>
      </c>
      <c r="V344" s="2">
        <v>0</v>
      </c>
      <c r="W344" t="s">
        <v>837</v>
      </c>
      <c r="X344" s="2">
        <v>5.2122212741018047E-2</v>
      </c>
      <c r="Y344" s="2">
        <v>5.6798913151141536E-2</v>
      </c>
    </row>
    <row r="345" spans="2:25">
      <c r="B345" s="9" t="s">
        <v>701</v>
      </c>
      <c r="C345" t="s">
        <v>702</v>
      </c>
      <c r="D345" t="s">
        <v>837</v>
      </c>
      <c r="E345" s="5">
        <v>1.9</v>
      </c>
      <c r="F345" s="2">
        <v>-6.403940000000001E-2</v>
      </c>
      <c r="G345" s="5">
        <v>3.2857099999999999</v>
      </c>
      <c r="H345" s="5">
        <v>1.66</v>
      </c>
      <c r="I345" s="29">
        <v>133000000</v>
      </c>
      <c r="J345" s="26">
        <v>45263</v>
      </c>
      <c r="K345" s="5" t="s">
        <v>837</v>
      </c>
      <c r="L345" s="5">
        <v>11.88</v>
      </c>
      <c r="M345" s="5" t="str">
        <f>IFERROR(IF(E345/K345&gt;0,E345/K345,"NA"),"NA")</f>
        <v>NA</v>
      </c>
      <c r="N345" s="3">
        <v>2534236</v>
      </c>
      <c r="O345" s="2">
        <v>1.1879999999999999</v>
      </c>
      <c r="P345" s="28">
        <v>0.99105364695596077</v>
      </c>
      <c r="Q345">
        <v>-0.14030000000000001</v>
      </c>
      <c r="R345" s="2">
        <v>-1.4569000000000001</v>
      </c>
      <c r="S345" s="28">
        <v>-33.323227793075283</v>
      </c>
      <c r="T345" s="2">
        <v>0</v>
      </c>
      <c r="U345" s="2">
        <v>0</v>
      </c>
      <c r="V345" s="2">
        <v>0</v>
      </c>
      <c r="W345" t="s">
        <v>837</v>
      </c>
      <c r="X345" s="2">
        <v>0.16003444390939578</v>
      </c>
      <c r="Y345" s="2">
        <v>8.0273507593399004E-2</v>
      </c>
    </row>
    <row r="346" spans="2:25">
      <c r="B346" s="9" t="s">
        <v>703</v>
      </c>
      <c r="C346" t="s">
        <v>704</v>
      </c>
      <c r="D346" t="s">
        <v>837</v>
      </c>
      <c r="E346" s="5">
        <v>85</v>
      </c>
      <c r="F346" s="2">
        <v>-0.1584158</v>
      </c>
      <c r="G346" s="5">
        <v>120</v>
      </c>
      <c r="H346" s="5">
        <v>67</v>
      </c>
      <c r="I346" s="29">
        <v>102000000</v>
      </c>
      <c r="J346" s="26">
        <v>45258</v>
      </c>
      <c r="K346" s="5" t="s">
        <v>837</v>
      </c>
      <c r="L346" s="5">
        <v>-53.46</v>
      </c>
      <c r="M346" s="5" t="str">
        <f>IFERROR(IF(E346/K346&gt;0,E346/K346,"NA"),"NA")</f>
        <v>NA</v>
      </c>
      <c r="N346" s="3">
        <v>22632981</v>
      </c>
      <c r="O346" s="2">
        <v>-0.98209999999999997</v>
      </c>
      <c r="P346" s="28">
        <v>0.64700932246553888</v>
      </c>
      <c r="Q346">
        <v>-3.6799999999999999E-2</v>
      </c>
      <c r="R346" s="2">
        <v>-0.39550000000000002</v>
      </c>
      <c r="S346" s="28">
        <v>1.9045683181072743</v>
      </c>
      <c r="T346" s="2">
        <v>0</v>
      </c>
      <c r="U346" s="2">
        <v>0</v>
      </c>
      <c r="V346" s="2">
        <v>0.1515</v>
      </c>
      <c r="W346" t="s">
        <v>837</v>
      </c>
      <c r="X346" s="2">
        <v>0.8407552665469713</v>
      </c>
      <c r="Y346" s="2">
        <v>0.42417723277736658</v>
      </c>
    </row>
    <row r="347" spans="2:25">
      <c r="B347" s="9" t="s">
        <v>705</v>
      </c>
      <c r="C347" t="s">
        <v>706</v>
      </c>
      <c r="D347" t="s">
        <v>837</v>
      </c>
      <c r="E347" s="5">
        <v>88.6</v>
      </c>
      <c r="F347" s="2">
        <v>-2.2522522999999998E-3</v>
      </c>
      <c r="G347" s="5">
        <v>107.6</v>
      </c>
      <c r="H347" s="5">
        <v>45.1</v>
      </c>
      <c r="I347" s="29">
        <v>2911325120</v>
      </c>
      <c r="J347" s="26">
        <v>45260</v>
      </c>
      <c r="K347" s="5" t="s">
        <v>837</v>
      </c>
      <c r="L347" s="5">
        <v>180.82</v>
      </c>
      <c r="M347" s="5" t="str">
        <f>IFERROR(IF(E347/K347&gt;0,E347/K347,"NA"),"NA")</f>
        <v>NA</v>
      </c>
      <c r="N347" s="3">
        <v>16054416</v>
      </c>
      <c r="O347" s="2">
        <v>1.0302</v>
      </c>
      <c r="P347" s="28">
        <v>22.801091798926944</v>
      </c>
      <c r="Q347">
        <v>5.0724</v>
      </c>
      <c r="R347" s="2">
        <v>0.55169999999999997</v>
      </c>
      <c r="S347" s="28">
        <v>-61.636396752050537</v>
      </c>
      <c r="T347" s="2">
        <v>0</v>
      </c>
      <c r="U347" s="2">
        <v>0</v>
      </c>
      <c r="V347" s="2">
        <v>0</v>
      </c>
      <c r="W347" t="s">
        <v>837</v>
      </c>
      <c r="X347" s="2">
        <v>4.1965147172824777E-2</v>
      </c>
      <c r="Y347" s="2">
        <v>4.5834293574780298E-2</v>
      </c>
    </row>
    <row r="348" spans="2:25">
      <c r="B348" s="9" t="s">
        <v>707</v>
      </c>
      <c r="C348" t="s">
        <v>708</v>
      </c>
      <c r="D348" t="s">
        <v>837</v>
      </c>
      <c r="E348" s="5">
        <v>7.12</v>
      </c>
      <c r="F348" s="2">
        <v>3.1884099999999999E-2</v>
      </c>
      <c r="G348" s="5">
        <v>10.7</v>
      </c>
      <c r="H348" s="5">
        <v>6.31</v>
      </c>
      <c r="I348" s="29">
        <v>234960000</v>
      </c>
      <c r="J348" s="26">
        <v>45273</v>
      </c>
      <c r="K348" s="5" t="s">
        <v>837</v>
      </c>
      <c r="L348" s="5">
        <v>12.49</v>
      </c>
      <c r="M348" s="5" t="str">
        <f>IFERROR(IF(E348/K348&gt;0,E348/K348,"NA"),"NA")</f>
        <v>NA</v>
      </c>
      <c r="N348" s="3">
        <v>6445010</v>
      </c>
      <c r="O348" s="2">
        <v>7.0699999999999999E-2</v>
      </c>
      <c r="P348" s="28">
        <v>3.3412631925929075</v>
      </c>
      <c r="Q348">
        <v>3.5400000000000001E-2</v>
      </c>
      <c r="R348" s="2">
        <v>11.0021</v>
      </c>
      <c r="S348" s="28">
        <v>-5.7057390395159588</v>
      </c>
      <c r="T348" s="2">
        <v>4.2134831460674163E-2</v>
      </c>
      <c r="U348" s="2">
        <v>4.5999847602077301E-2</v>
      </c>
      <c r="V348" s="2">
        <v>-5.7700000000000001E-2</v>
      </c>
      <c r="W348">
        <v>1</v>
      </c>
      <c r="X348" s="2">
        <v>0.21918362474119668</v>
      </c>
      <c r="Y348" s="2">
        <v>-0.84364711367886946</v>
      </c>
    </row>
    <row r="349" spans="2:25">
      <c r="B349" s="9" t="s">
        <v>709</v>
      </c>
      <c r="C349" t="s">
        <v>710</v>
      </c>
      <c r="D349" t="s">
        <v>837</v>
      </c>
      <c r="E349" s="5">
        <v>30.45</v>
      </c>
      <c r="F349" s="2">
        <v>3.22034E-2</v>
      </c>
      <c r="G349" s="5">
        <v>34</v>
      </c>
      <c r="H349" s="5">
        <v>28.8</v>
      </c>
      <c r="I349" s="29">
        <v>289275000</v>
      </c>
      <c r="J349" s="26">
        <v>45252</v>
      </c>
      <c r="K349" s="5" t="s">
        <v>837</v>
      </c>
      <c r="L349" s="5">
        <v>145</v>
      </c>
      <c r="M349" s="5" t="str">
        <f>IFERROR(IF(E349/K349&gt;0,E349/K349,"NA"),"NA")</f>
        <v>NA</v>
      </c>
      <c r="N349" s="3">
        <v>2041126</v>
      </c>
      <c r="O349" s="2">
        <v>-0.40279999999999999</v>
      </c>
      <c r="P349" s="28">
        <v>0.7004207490574913</v>
      </c>
      <c r="Q349">
        <v>0.1108</v>
      </c>
      <c r="R349" s="2">
        <v>27.662700000000001</v>
      </c>
      <c r="S349" s="28">
        <v>14.457387303847575</v>
      </c>
      <c r="T349" s="2">
        <v>0</v>
      </c>
      <c r="U349" s="2">
        <v>0</v>
      </c>
      <c r="V349" s="2">
        <v>0</v>
      </c>
      <c r="W349" t="s">
        <v>837</v>
      </c>
      <c r="X349" s="2">
        <v>1.5607984125067764E-2</v>
      </c>
      <c r="Y349" s="2">
        <v>6.4440943319733811E-3</v>
      </c>
    </row>
    <row r="350" spans="2:25">
      <c r="B350" s="9" t="s">
        <v>711</v>
      </c>
      <c r="C350" t="s">
        <v>712</v>
      </c>
      <c r="D350" t="s">
        <v>837</v>
      </c>
      <c r="E350" s="5">
        <v>27</v>
      </c>
      <c r="F350" s="2">
        <v>0</v>
      </c>
      <c r="G350" s="5">
        <v>38.999960000000002</v>
      </c>
      <c r="H350" s="5">
        <v>23.64</v>
      </c>
      <c r="I350" s="29">
        <v>202500000</v>
      </c>
      <c r="J350" s="26">
        <v>45340</v>
      </c>
      <c r="K350" s="5" t="s">
        <v>837</v>
      </c>
      <c r="L350" s="5">
        <v>0</v>
      </c>
      <c r="M350" s="5" t="str">
        <f>IFERROR(IF(E350/K350&gt;0,E350/K350,"NA"),"NA")</f>
        <v>NA</v>
      </c>
      <c r="N350" s="3">
        <v>18936622</v>
      </c>
      <c r="O350" s="2">
        <v>-0.30330000000000001</v>
      </c>
      <c r="P350" s="28">
        <v>0.70424229262367621</v>
      </c>
      <c r="Q350">
        <v>1.67E-2</v>
      </c>
      <c r="R350" s="2">
        <v>3.2800000000000003E-2</v>
      </c>
      <c r="S350" s="28">
        <v>4.6514880075680738</v>
      </c>
      <c r="T350" s="2">
        <v>0</v>
      </c>
      <c r="U350" s="2">
        <v>4.0353996610201621E-2</v>
      </c>
      <c r="V350" s="2">
        <v>-0.83430000000000004</v>
      </c>
      <c r="W350" t="s">
        <v>837</v>
      </c>
      <c r="X350" s="2">
        <v>0.13568905389316435</v>
      </c>
      <c r="Y350" s="2">
        <v>7.450204434562134E-2</v>
      </c>
    </row>
    <row r="351" spans="2:25">
      <c r="B351" s="9" t="s">
        <v>713</v>
      </c>
      <c r="C351" t="s">
        <v>714</v>
      </c>
      <c r="D351" t="s">
        <v>837</v>
      </c>
      <c r="E351" s="5">
        <v>17.64</v>
      </c>
      <c r="F351" s="2">
        <v>6.9090899999999997E-2</v>
      </c>
      <c r="G351" s="5">
        <v>18</v>
      </c>
      <c r="H351" s="5">
        <v>12.02</v>
      </c>
      <c r="I351" s="29">
        <v>418950000</v>
      </c>
      <c r="J351" s="26">
        <v>45347</v>
      </c>
      <c r="K351" s="5" t="s">
        <v>837</v>
      </c>
      <c r="L351" s="5">
        <v>39.200000000000003</v>
      </c>
      <c r="M351" s="5" t="str">
        <f>IFERROR(IF(E351/K351&gt;0,E351/K351,"NA"),"NA")</f>
        <v>NA</v>
      </c>
      <c r="N351" s="3">
        <v>10822060</v>
      </c>
      <c r="O351" s="2">
        <v>0.80279999999999996</v>
      </c>
      <c r="P351" s="28">
        <v>5.6294937690997324</v>
      </c>
      <c r="Q351">
        <v>0.26879999999999998</v>
      </c>
      <c r="R351" s="2">
        <v>4.8880999999999997</v>
      </c>
      <c r="S351" s="28">
        <v>-102.40762414311988</v>
      </c>
      <c r="T351" s="2">
        <v>0.40476190476190471</v>
      </c>
      <c r="U351" s="2">
        <v>2.1331430430066001</v>
      </c>
      <c r="V351" s="2">
        <v>0</v>
      </c>
      <c r="W351">
        <v>2</v>
      </c>
      <c r="X351" s="2">
        <v>0.18379171707699457</v>
      </c>
      <c r="Y351" s="2">
        <v>0.14299184617589822</v>
      </c>
    </row>
    <row r="352" spans="2:25">
      <c r="B352" s="9" t="s">
        <v>715</v>
      </c>
      <c r="C352" t="s">
        <v>716</v>
      </c>
      <c r="D352" t="s">
        <v>837</v>
      </c>
      <c r="E352" s="5">
        <v>41.9</v>
      </c>
      <c r="F352" s="2">
        <v>-5.4176099999999998E-2</v>
      </c>
      <c r="G352" s="5">
        <v>58.8</v>
      </c>
      <c r="H352" s="5">
        <v>34</v>
      </c>
      <c r="I352" s="29">
        <v>89875500</v>
      </c>
      <c r="J352" s="26">
        <v>45343</v>
      </c>
      <c r="K352" s="5" t="s">
        <v>837</v>
      </c>
      <c r="L352" s="5"/>
      <c r="M352" s="5" t="str">
        <f>IFERROR(IF(E352/K352&gt;0,E352/K352,"NA"),"NA")</f>
        <v>NA</v>
      </c>
      <c r="N352" s="3" t="s">
        <v>837</v>
      </c>
      <c r="O352" s="2">
        <v>0.33989999999999998</v>
      </c>
      <c r="P352" s="28">
        <v>3.2073143275099536</v>
      </c>
      <c r="Q352">
        <v>1.661</v>
      </c>
      <c r="R352" s="2">
        <v>0</v>
      </c>
      <c r="S352" s="28">
        <v>-36.626590573437788</v>
      </c>
      <c r="T352" s="2">
        <v>0</v>
      </c>
      <c r="U352" s="2">
        <v>0</v>
      </c>
      <c r="V352" s="2">
        <v>0</v>
      </c>
      <c r="W352" t="s">
        <v>837</v>
      </c>
      <c r="X352" s="2">
        <v>0.21269406850650416</v>
      </c>
      <c r="Y352" s="2">
        <v>0.16576876028868462</v>
      </c>
    </row>
    <row r="353" spans="2:25">
      <c r="B353" s="9" t="s">
        <v>717</v>
      </c>
      <c r="C353" t="s">
        <v>718</v>
      </c>
      <c r="D353" t="s">
        <v>837</v>
      </c>
      <c r="E353" s="5">
        <v>18.48</v>
      </c>
      <c r="F353" s="2">
        <v>-2.32558E-2</v>
      </c>
      <c r="G353" s="5">
        <v>20</v>
      </c>
      <c r="H353" s="5">
        <v>14.32</v>
      </c>
      <c r="I353" s="29">
        <v>554400000</v>
      </c>
      <c r="J353" s="26">
        <v>45358</v>
      </c>
      <c r="K353" s="5" t="s">
        <v>837</v>
      </c>
      <c r="L353" s="5">
        <v>12.83</v>
      </c>
      <c r="M353" s="5" t="str">
        <f>IFERROR(IF(E353/K353&gt;0,E353/K353,"NA"),"NA")</f>
        <v>NA</v>
      </c>
      <c r="N353" s="3">
        <v>43246388</v>
      </c>
      <c r="O353" s="2">
        <v>-0.19600000000000001</v>
      </c>
      <c r="P353" s="28">
        <v>2.6773863601614338</v>
      </c>
      <c r="Q353">
        <v>0.1973</v>
      </c>
      <c r="R353" s="2">
        <v>-1.4419999999999999</v>
      </c>
      <c r="S353" s="28">
        <v>-12.817659590612646</v>
      </c>
      <c r="T353" s="2">
        <v>0</v>
      </c>
      <c r="U353" s="2">
        <v>0</v>
      </c>
      <c r="V353" s="2">
        <v>0</v>
      </c>
      <c r="W353" t="s">
        <v>837</v>
      </c>
      <c r="X353" s="2">
        <v>9.8500427074589239E-2</v>
      </c>
      <c r="Y353" s="2">
        <v>5.2084168448928561E-2</v>
      </c>
    </row>
    <row r="354" spans="2:25">
      <c r="B354" s="9" t="s">
        <v>719</v>
      </c>
      <c r="C354" t="s">
        <v>720</v>
      </c>
      <c r="D354" t="s">
        <v>837</v>
      </c>
      <c r="E354" s="5">
        <v>94.9</v>
      </c>
      <c r="F354" s="2">
        <v>-0.2221311</v>
      </c>
      <c r="G354" s="5">
        <v>137.4</v>
      </c>
      <c r="H354" s="5">
        <v>45.2</v>
      </c>
      <c r="I354" s="29" t="s">
        <v>837</v>
      </c>
      <c r="J354" s="26">
        <v>45470</v>
      </c>
      <c r="K354" s="5" t="s">
        <v>837</v>
      </c>
      <c r="L354" s="5"/>
      <c r="M354" s="5" t="str">
        <f>IFERROR(IF(E354/K354&gt;0,E354/K354,"NA"),"NA")</f>
        <v>NA</v>
      </c>
      <c r="N354" s="3" t="s">
        <v>837</v>
      </c>
      <c r="O354" s="2" t="s">
        <v>837</v>
      </c>
      <c r="P354" s="28" t="s">
        <v>837</v>
      </c>
      <c r="Q354" t="s">
        <v>837</v>
      </c>
      <c r="R354" s="2" t="s">
        <v>837</v>
      </c>
      <c r="S354" s="28" t="s">
        <v>837</v>
      </c>
      <c r="T354" s="2" t="s">
        <v>837</v>
      </c>
      <c r="U354" s="2" t="s">
        <v>837</v>
      </c>
      <c r="V354" s="2" t="s">
        <v>837</v>
      </c>
      <c r="W354" t="s">
        <v>837</v>
      </c>
      <c r="X354" s="2" t="s">
        <v>837</v>
      </c>
      <c r="Y354" s="2" t="s">
        <v>837</v>
      </c>
    </row>
    <row r="355" spans="2:25">
      <c r="B355" s="9" t="s">
        <v>721</v>
      </c>
      <c r="C355" t="s">
        <v>722</v>
      </c>
      <c r="D355" t="s">
        <v>837</v>
      </c>
      <c r="E355" s="5">
        <v>23.1</v>
      </c>
      <c r="F355" s="2">
        <v>-0.1283019</v>
      </c>
      <c r="G355" s="5">
        <v>29.2</v>
      </c>
      <c r="H355" s="5">
        <v>18</v>
      </c>
      <c r="I355" s="29">
        <v>184800000</v>
      </c>
      <c r="J355" s="26">
        <v>45377</v>
      </c>
      <c r="K355" s="5" t="s">
        <v>837</v>
      </c>
      <c r="L355" s="5">
        <v>17.63</v>
      </c>
      <c r="M355" s="5" t="str">
        <f>IFERROR(IF(E355/K355&gt;0,E355/K355,"NA"),"NA")</f>
        <v>NA</v>
      </c>
      <c r="N355" s="3" t="s">
        <v>837</v>
      </c>
      <c r="O355" s="2">
        <v>0.47089999999999999</v>
      </c>
      <c r="P355" s="28">
        <v>6.3469701031262433</v>
      </c>
      <c r="Q355">
        <v>0.1139</v>
      </c>
      <c r="R355" s="2">
        <v>-2.5230999999999999</v>
      </c>
      <c r="S355" s="28">
        <v>-18.391119398172517</v>
      </c>
      <c r="T355" s="2">
        <v>2.1645021645021644E-2</v>
      </c>
      <c r="U355" s="2">
        <v>0</v>
      </c>
      <c r="V355" s="2">
        <v>0</v>
      </c>
      <c r="W355">
        <v>1</v>
      </c>
      <c r="X355" s="2">
        <v>0.10065010721568247</v>
      </c>
      <c r="Y355" s="2">
        <v>5.8868631145767521E-2</v>
      </c>
    </row>
    <row r="356" spans="2:25">
      <c r="B356" s="9" t="s">
        <v>723</v>
      </c>
      <c r="C356" t="s">
        <v>724</v>
      </c>
      <c r="D356" t="s">
        <v>837</v>
      </c>
      <c r="E356" s="5">
        <v>9.5</v>
      </c>
      <c r="F356" s="2">
        <v>-7.2265599999999999E-2</v>
      </c>
      <c r="G356" s="5">
        <v>18</v>
      </c>
      <c r="H356" s="5">
        <v>9.06</v>
      </c>
      <c r="I356" s="29">
        <v>115781250</v>
      </c>
      <c r="J356" s="26">
        <v>45379</v>
      </c>
      <c r="K356" s="5" t="s">
        <v>837</v>
      </c>
      <c r="L356" s="5"/>
      <c r="M356" s="5" t="str">
        <f>IFERROR(IF(E356/K356&gt;0,E356/K356,"NA"),"NA")</f>
        <v>NA</v>
      </c>
      <c r="N356" s="3">
        <v>-15941037</v>
      </c>
      <c r="O356" s="2">
        <v>-14.9686</v>
      </c>
      <c r="P356" s="28">
        <v>0.71010213584738913</v>
      </c>
      <c r="Q356">
        <v>-0.34820000000000001</v>
      </c>
      <c r="R356" s="2">
        <v>0.2369</v>
      </c>
      <c r="S356" s="28">
        <v>-3.4763786553976126</v>
      </c>
      <c r="T356" s="2">
        <v>0</v>
      </c>
      <c r="U356" s="2">
        <v>0</v>
      </c>
      <c r="V356" s="2">
        <v>0</v>
      </c>
      <c r="W356" t="s">
        <v>837</v>
      </c>
      <c r="X356" s="2">
        <v>-0.106375665027465</v>
      </c>
      <c r="Y356" s="2">
        <v>-0.13689876018914443</v>
      </c>
    </row>
    <row r="357" spans="2:25">
      <c r="B357" s="9" t="s">
        <v>725</v>
      </c>
      <c r="C357" t="s">
        <v>726</v>
      </c>
      <c r="D357" t="s">
        <v>837</v>
      </c>
      <c r="E357" s="5">
        <v>58.5</v>
      </c>
      <c r="F357" s="2">
        <v>8.6206896999999998E-3</v>
      </c>
      <c r="G357" s="5">
        <v>69.5</v>
      </c>
      <c r="H357" s="5">
        <v>35.75</v>
      </c>
      <c r="I357" s="29">
        <v>409500000</v>
      </c>
      <c r="J357" s="26">
        <v>45421</v>
      </c>
      <c r="K357" s="5" t="s">
        <v>837</v>
      </c>
      <c r="L357" s="5">
        <v>17.670000000000002</v>
      </c>
      <c r="M357" s="5" t="str">
        <f>IFERROR(IF(E357/K357&gt;0,E357/K357,"NA"),"NA")</f>
        <v>NA</v>
      </c>
      <c r="N357" s="3">
        <v>23384258</v>
      </c>
      <c r="O357" s="2">
        <v>0.248</v>
      </c>
      <c r="P357" s="28">
        <v>3.4124137228063747</v>
      </c>
      <c r="Q357">
        <v>0.17760000000000001</v>
      </c>
      <c r="R357" s="2">
        <v>-0.50360000000000005</v>
      </c>
      <c r="S357" s="28">
        <v>-52.855057235121627</v>
      </c>
      <c r="T357" s="2">
        <v>0</v>
      </c>
      <c r="U357" s="2">
        <v>0.19885172324048084</v>
      </c>
      <c r="V357" s="2">
        <v>-1</v>
      </c>
      <c r="W357" t="s">
        <v>837</v>
      </c>
      <c r="X357" s="2">
        <v>0.23493145322061684</v>
      </c>
      <c r="Y357" s="2">
        <v>0.15862855374552862</v>
      </c>
    </row>
    <row r="358" spans="2:25">
      <c r="B358" s="9" t="s">
        <v>727</v>
      </c>
      <c r="C358" t="s">
        <v>728</v>
      </c>
      <c r="D358" t="s">
        <v>837</v>
      </c>
      <c r="E358" s="5">
        <v>116</v>
      </c>
      <c r="F358" s="2">
        <v>-0.15942029999999999</v>
      </c>
      <c r="G358" s="5">
        <v>172</v>
      </c>
      <c r="H358" s="5">
        <v>29</v>
      </c>
      <c r="I358" s="29">
        <v>1392000000</v>
      </c>
      <c r="J358" s="26">
        <v>45435</v>
      </c>
      <c r="K358" s="5" t="s">
        <v>837</v>
      </c>
      <c r="L358" s="5">
        <v>20.170000000000002</v>
      </c>
      <c r="M358" s="5" t="str">
        <f>IFERROR(IF(E358/K358&gt;0,E358/K358,"NA"),"NA")</f>
        <v>NA</v>
      </c>
      <c r="N358" s="3">
        <v>68992148</v>
      </c>
      <c r="O358" s="2">
        <v>0.81369999999999998</v>
      </c>
      <c r="P358" s="28">
        <v>5.4660345794541376</v>
      </c>
      <c r="Q358">
        <v>0.28420000000000001</v>
      </c>
      <c r="R358" s="2">
        <v>0.32229999999999998</v>
      </c>
      <c r="S358" s="28">
        <v>25.882806371543669</v>
      </c>
      <c r="T358" s="2">
        <v>1.7241379310344827E-2</v>
      </c>
      <c r="U358" s="2">
        <v>0.12779952872318165</v>
      </c>
      <c r="V358" s="2">
        <v>0.2485</v>
      </c>
      <c r="W358">
        <v>1</v>
      </c>
      <c r="X358" s="2">
        <v>0.35905069161736103</v>
      </c>
      <c r="Y358" s="2">
        <v>0.29341259488004184</v>
      </c>
    </row>
    <row r="359" spans="2:25">
      <c r="B359" s="9" t="s">
        <v>729</v>
      </c>
      <c r="C359" t="s">
        <v>730</v>
      </c>
      <c r="D359" t="s">
        <v>837</v>
      </c>
      <c r="E359" s="5">
        <v>20.7</v>
      </c>
      <c r="F359" s="2">
        <v>-0.1976744</v>
      </c>
      <c r="G359" s="5">
        <v>41</v>
      </c>
      <c r="H359" s="5">
        <v>19.98</v>
      </c>
      <c r="I359" s="29" t="s">
        <v>837</v>
      </c>
      <c r="J359" s="26">
        <v>45469</v>
      </c>
      <c r="K359" s="5" t="s">
        <v>837</v>
      </c>
      <c r="L359" s="5">
        <v>14.48</v>
      </c>
      <c r="M359" s="5" t="str">
        <f>IFERROR(IF(E359/K359&gt;0,E359/K359,"NA"),"NA")</f>
        <v>NA</v>
      </c>
      <c r="N359" s="3" t="s">
        <v>837</v>
      </c>
      <c r="O359" s="2" t="s">
        <v>837</v>
      </c>
      <c r="P359" s="28" t="s">
        <v>837</v>
      </c>
      <c r="Q359" t="s">
        <v>837</v>
      </c>
      <c r="R359" s="2" t="s">
        <v>837</v>
      </c>
      <c r="S359" s="28" t="s">
        <v>837</v>
      </c>
      <c r="T359" s="2" t="s">
        <v>837</v>
      </c>
      <c r="U359" s="2" t="s">
        <v>837</v>
      </c>
      <c r="V359" s="2" t="s">
        <v>837</v>
      </c>
      <c r="W359" t="s">
        <v>837</v>
      </c>
      <c r="X359" s="2" t="s">
        <v>837</v>
      </c>
      <c r="Y359" s="2" t="s">
        <v>837</v>
      </c>
    </row>
    <row r="360" spans="2:25">
      <c r="B360" s="9" t="s">
        <v>731</v>
      </c>
      <c r="C360" t="s">
        <v>732</v>
      </c>
      <c r="D360" t="s">
        <v>837</v>
      </c>
      <c r="E360" s="5">
        <v>80</v>
      </c>
      <c r="F360" s="2">
        <v>0</v>
      </c>
      <c r="G360" s="5">
        <v>95</v>
      </c>
      <c r="H360" s="5">
        <v>51.8</v>
      </c>
      <c r="I360" s="29">
        <v>200000000</v>
      </c>
      <c r="J360" s="26">
        <v>45445</v>
      </c>
      <c r="K360" s="5" t="s">
        <v>837</v>
      </c>
      <c r="L360" s="5">
        <v>17.62</v>
      </c>
      <c r="M360" s="5" t="str">
        <f>IFERROR(IF(E360/K360&gt;0,E360/K360,"NA"),"NA")</f>
        <v>NA</v>
      </c>
      <c r="N360" s="3" t="s">
        <v>837</v>
      </c>
      <c r="O360" s="2">
        <v>0.1454</v>
      </c>
      <c r="P360" s="28">
        <v>4.6726150925841301</v>
      </c>
      <c r="Q360">
        <v>0.14360000000000001</v>
      </c>
      <c r="R360" s="2">
        <v>0.2218</v>
      </c>
      <c r="S360" s="28">
        <v>16.932733530757719</v>
      </c>
      <c r="T360" s="2">
        <v>3.7499999999999999E-2</v>
      </c>
      <c r="U360" s="2">
        <v>0</v>
      </c>
      <c r="V360" s="2">
        <v>-1</v>
      </c>
      <c r="W360">
        <v>2</v>
      </c>
      <c r="X360" s="2">
        <v>0.17773803365950738</v>
      </c>
      <c r="Y360" s="2">
        <v>0</v>
      </c>
    </row>
    <row r="361" spans="2:25">
      <c r="B361" s="9" t="s">
        <v>733</v>
      </c>
      <c r="C361" t="s">
        <v>734</v>
      </c>
      <c r="D361" t="s">
        <v>837</v>
      </c>
      <c r="E361" s="5">
        <v>117.6</v>
      </c>
      <c r="F361" s="2">
        <v>1.3793100000000001E-2</v>
      </c>
      <c r="G361" s="5">
        <v>145</v>
      </c>
      <c r="H361" s="5">
        <v>73.7</v>
      </c>
      <c r="I361" s="29" t="s">
        <v>837</v>
      </c>
      <c r="J361" s="26">
        <v>45441</v>
      </c>
      <c r="K361" s="5" t="s">
        <v>837</v>
      </c>
      <c r="L361" s="5"/>
      <c r="M361" s="5" t="str">
        <f>IFERROR(IF(E361/K361&gt;0,E361/K361,"NA"),"NA")</f>
        <v>NA</v>
      </c>
      <c r="N361" s="3" t="s">
        <v>837</v>
      </c>
      <c r="O361" s="2" t="s">
        <v>837</v>
      </c>
      <c r="P361" s="28" t="s">
        <v>837</v>
      </c>
      <c r="Q361" t="s">
        <v>837</v>
      </c>
      <c r="R361" s="2" t="s">
        <v>837</v>
      </c>
      <c r="S361" s="28" t="s">
        <v>837</v>
      </c>
      <c r="T361" s="2" t="s">
        <v>837</v>
      </c>
      <c r="U361" s="2" t="s">
        <v>837</v>
      </c>
      <c r="V361" s="2" t="s">
        <v>837</v>
      </c>
      <c r="W361" t="s">
        <v>837</v>
      </c>
      <c r="X361" s="2" t="s">
        <v>837</v>
      </c>
      <c r="Y361" s="2" t="s">
        <v>837</v>
      </c>
    </row>
    <row r="362" spans="2:25">
      <c r="B362" s="9" t="s">
        <v>735</v>
      </c>
      <c r="C362" t="s">
        <v>736</v>
      </c>
      <c r="D362" t="s">
        <v>837</v>
      </c>
      <c r="E362" s="5">
        <v>4.22</v>
      </c>
      <c r="F362" s="2">
        <v>-4.0909099999999997E-2</v>
      </c>
      <c r="G362" s="5">
        <v>6</v>
      </c>
      <c r="H362" s="5">
        <v>3.7</v>
      </c>
      <c r="I362" s="29" t="s">
        <v>837</v>
      </c>
      <c r="J362" s="26">
        <v>45468</v>
      </c>
      <c r="K362" s="5" t="s">
        <v>837</v>
      </c>
      <c r="L362" s="5"/>
      <c r="M362" s="5" t="str">
        <f>IFERROR(IF(E362/K362&gt;0,E362/K362,"NA"),"NA")</f>
        <v>NA</v>
      </c>
      <c r="N362" s="3" t="s">
        <v>837</v>
      </c>
      <c r="O362" s="2" t="s">
        <v>837</v>
      </c>
      <c r="P362" s="28" t="s">
        <v>837</v>
      </c>
      <c r="Q362" t="s">
        <v>837</v>
      </c>
      <c r="R362" s="2" t="s">
        <v>837</v>
      </c>
      <c r="S362" s="28" t="s">
        <v>837</v>
      </c>
      <c r="T362" s="2" t="s">
        <v>837</v>
      </c>
      <c r="U362" s="2" t="s">
        <v>837</v>
      </c>
      <c r="V362" s="2" t="s">
        <v>837</v>
      </c>
      <c r="W362" t="s">
        <v>837</v>
      </c>
      <c r="X362" s="2" t="s">
        <v>837</v>
      </c>
      <c r="Y362" s="2" t="s">
        <v>837</v>
      </c>
    </row>
    <row r="363" spans="2:25">
      <c r="B363" s="9" t="s">
        <v>737</v>
      </c>
      <c r="C363" t="s">
        <v>738</v>
      </c>
      <c r="D363" t="s">
        <v>837</v>
      </c>
      <c r="E363" s="5">
        <v>49</v>
      </c>
      <c r="F363" s="2">
        <v>-3.9215699999999999E-2</v>
      </c>
      <c r="G363" s="5">
        <v>61</v>
      </c>
      <c r="H363" s="5">
        <v>45.05</v>
      </c>
      <c r="I363" s="29" t="s">
        <v>837</v>
      </c>
      <c r="J363" s="26">
        <v>45531</v>
      </c>
      <c r="K363" s="5" t="s">
        <v>837</v>
      </c>
      <c r="L363" s="5"/>
      <c r="M363" s="5" t="str">
        <f>IFERROR(IF(E363/K363&gt;0,E363/K363,"NA"),"NA")</f>
        <v>NA</v>
      </c>
      <c r="N363" s="3" t="s">
        <v>837</v>
      </c>
      <c r="O363" s="2" t="s">
        <v>837</v>
      </c>
      <c r="P363" s="28" t="s">
        <v>837</v>
      </c>
      <c r="Q363" t="s">
        <v>837</v>
      </c>
      <c r="R363" s="2" t="s">
        <v>837</v>
      </c>
      <c r="S363" s="28" t="s">
        <v>837</v>
      </c>
      <c r="T363" s="2" t="s">
        <v>837</v>
      </c>
      <c r="U363" s="2" t="s">
        <v>837</v>
      </c>
      <c r="V363" s="2" t="s">
        <v>837</v>
      </c>
      <c r="W363">
        <v>1</v>
      </c>
      <c r="X363" s="2" t="s">
        <v>837</v>
      </c>
      <c r="Y363" s="2" t="s">
        <v>837</v>
      </c>
    </row>
    <row r="364" spans="2:25">
      <c r="B364" s="9" t="s">
        <v>739</v>
      </c>
      <c r="C364" t="s">
        <v>740</v>
      </c>
      <c r="D364" t="s">
        <v>837</v>
      </c>
      <c r="E364" s="5">
        <v>57</v>
      </c>
      <c r="F364" s="2">
        <v>-0.15052160000000001</v>
      </c>
      <c r="G364" s="5">
        <v>69.900000000000006</v>
      </c>
      <c r="H364" s="5">
        <v>46.3</v>
      </c>
      <c r="I364" s="29" t="s">
        <v>837</v>
      </c>
      <c r="J364" s="26">
        <v>45522</v>
      </c>
      <c r="K364" s="5" t="s">
        <v>837</v>
      </c>
      <c r="L364" s="5"/>
      <c r="M364" s="5" t="str">
        <f>IFERROR(IF(E364/K364&gt;0,E364/K364,"NA"),"NA")</f>
        <v>NA</v>
      </c>
      <c r="N364" s="3" t="s">
        <v>837</v>
      </c>
      <c r="O364" s="2" t="s">
        <v>837</v>
      </c>
      <c r="P364" s="28" t="s">
        <v>837</v>
      </c>
      <c r="Q364" t="s">
        <v>837</v>
      </c>
      <c r="R364" s="2" t="s">
        <v>837</v>
      </c>
      <c r="S364" s="28" t="s">
        <v>837</v>
      </c>
      <c r="T364" s="2" t="s">
        <v>837</v>
      </c>
      <c r="U364" s="2" t="s">
        <v>837</v>
      </c>
      <c r="V364" s="2" t="s">
        <v>837</v>
      </c>
      <c r="W364">
        <v>1</v>
      </c>
      <c r="X364" s="2" t="s">
        <v>837</v>
      </c>
      <c r="Y364" s="2" t="s">
        <v>837</v>
      </c>
    </row>
    <row r="365" spans="2:25">
      <c r="B365" s="9" t="s">
        <v>741</v>
      </c>
      <c r="C365" t="s">
        <v>742</v>
      </c>
      <c r="D365" t="s">
        <v>837</v>
      </c>
      <c r="E365" s="5">
        <v>54.8</v>
      </c>
      <c r="F365" s="2">
        <v>-0.22159090000000001</v>
      </c>
      <c r="G365" s="5">
        <v>76</v>
      </c>
      <c r="H365" s="5">
        <v>48</v>
      </c>
      <c r="I365" s="29" t="s">
        <v>837</v>
      </c>
      <c r="J365" s="26">
        <v>45497</v>
      </c>
      <c r="K365" s="5" t="s">
        <v>837</v>
      </c>
      <c r="L365" s="5"/>
      <c r="M365" s="5" t="str">
        <f>IFERROR(IF(E365/K365&gt;0,E365/K365,"NA"),"NA")</f>
        <v>NA</v>
      </c>
      <c r="N365" s="3" t="s">
        <v>837</v>
      </c>
      <c r="O365" s="2" t="s">
        <v>837</v>
      </c>
      <c r="P365" s="28" t="s">
        <v>837</v>
      </c>
      <c r="Q365" t="s">
        <v>837</v>
      </c>
      <c r="R365" s="2" t="s">
        <v>837</v>
      </c>
      <c r="S365" s="28" t="s">
        <v>837</v>
      </c>
      <c r="T365" s="2" t="s">
        <v>837</v>
      </c>
      <c r="U365" s="2" t="s">
        <v>837</v>
      </c>
      <c r="V365" s="2" t="s">
        <v>837</v>
      </c>
      <c r="W365" t="s">
        <v>837</v>
      </c>
      <c r="X365" s="2" t="s">
        <v>837</v>
      </c>
      <c r="Y365" s="2" t="s">
        <v>837</v>
      </c>
    </row>
    <row r="366" spans="2:25">
      <c r="B366" s="9" t="s">
        <v>743</v>
      </c>
      <c r="C366" t="s">
        <v>744</v>
      </c>
      <c r="D366" t="s">
        <v>837</v>
      </c>
      <c r="E366" s="5">
        <v>57</v>
      </c>
      <c r="F366" s="2">
        <v>-0.16176469999999998</v>
      </c>
      <c r="G366" s="5">
        <v>80</v>
      </c>
      <c r="H366" s="5">
        <v>35.700000000000003</v>
      </c>
      <c r="I366" s="29" t="s">
        <v>837</v>
      </c>
      <c r="J366" s="26">
        <v>45532</v>
      </c>
      <c r="K366" s="5" t="s">
        <v>837</v>
      </c>
      <c r="L366" s="5">
        <v>0</v>
      </c>
      <c r="M366" s="5" t="str">
        <f>IFERROR(IF(E366/K366&gt;0,E366/K366,"NA"),"NA")</f>
        <v>NA</v>
      </c>
      <c r="N366" s="3" t="s">
        <v>837</v>
      </c>
      <c r="O366" s="2" t="s">
        <v>837</v>
      </c>
      <c r="P366" s="28" t="s">
        <v>837</v>
      </c>
      <c r="Q366" t="s">
        <v>837</v>
      </c>
      <c r="R366" s="2" t="s">
        <v>837</v>
      </c>
      <c r="S366" s="28" t="s">
        <v>837</v>
      </c>
      <c r="T366" s="2" t="s">
        <v>837</v>
      </c>
      <c r="U366" s="2" t="s">
        <v>837</v>
      </c>
      <c r="V366" s="2" t="s">
        <v>837</v>
      </c>
      <c r="W366" t="s">
        <v>837</v>
      </c>
      <c r="X366" s="2" t="s">
        <v>837</v>
      </c>
      <c r="Y366" s="2" t="s">
        <v>837</v>
      </c>
    </row>
    <row r="367" spans="2:25">
      <c r="B367" s="9" t="s">
        <v>745</v>
      </c>
      <c r="C367" t="s">
        <v>746</v>
      </c>
      <c r="D367" t="s">
        <v>837</v>
      </c>
      <c r="E367" s="5">
        <v>9</v>
      </c>
      <c r="F367" s="2">
        <v>-2.1739099999999997E-2</v>
      </c>
      <c r="G367" s="5">
        <v>11</v>
      </c>
      <c r="H367" s="5">
        <v>6.6</v>
      </c>
      <c r="I367" s="29" t="s">
        <v>837</v>
      </c>
      <c r="J367" s="26">
        <v>45581</v>
      </c>
      <c r="K367" s="5" t="s">
        <v>837</v>
      </c>
      <c r="L367" s="5"/>
      <c r="M367" s="5" t="str">
        <f>IFERROR(IF(E367/K367&gt;0,E367/K367,"NA"),"NA")</f>
        <v>NA</v>
      </c>
      <c r="N367" s="3" t="s">
        <v>837</v>
      </c>
      <c r="O367" s="2" t="s">
        <v>837</v>
      </c>
      <c r="P367" s="28" t="s">
        <v>837</v>
      </c>
      <c r="Q367" t="s">
        <v>837</v>
      </c>
      <c r="R367" s="2" t="s">
        <v>837</v>
      </c>
      <c r="S367" s="28" t="s">
        <v>837</v>
      </c>
      <c r="T367" s="2" t="s">
        <v>837</v>
      </c>
      <c r="U367" s="2" t="s">
        <v>837</v>
      </c>
      <c r="V367" s="2" t="s">
        <v>837</v>
      </c>
      <c r="W367" t="s">
        <v>837</v>
      </c>
      <c r="X367" s="2" t="s">
        <v>837</v>
      </c>
      <c r="Y367" s="2" t="s">
        <v>837</v>
      </c>
    </row>
    <row r="368" spans="2:25">
      <c r="B368" s="9" t="s">
        <v>747</v>
      </c>
      <c r="C368" t="s">
        <v>748</v>
      </c>
      <c r="D368" t="s">
        <v>837</v>
      </c>
      <c r="E368" s="5">
        <v>40</v>
      </c>
      <c r="F368" s="2">
        <v>8.1081100000000003E-2</v>
      </c>
      <c r="G368" s="5">
        <v>54</v>
      </c>
      <c r="H368" s="5">
        <v>29.9</v>
      </c>
      <c r="I368" s="29" t="s">
        <v>837</v>
      </c>
      <c r="J368" s="26">
        <v>45553</v>
      </c>
      <c r="K368" s="5" t="s">
        <v>837</v>
      </c>
      <c r="L368" s="5"/>
      <c r="M368" s="5" t="str">
        <f>IFERROR(IF(E368/K368&gt;0,E368/K368,"NA"),"NA")</f>
        <v>NA</v>
      </c>
      <c r="N368" s="3" t="s">
        <v>837</v>
      </c>
      <c r="O368" s="2" t="s">
        <v>837</v>
      </c>
      <c r="P368" s="28" t="s">
        <v>837</v>
      </c>
      <c r="Q368" t="s">
        <v>837</v>
      </c>
      <c r="R368" s="2" t="s">
        <v>837</v>
      </c>
      <c r="S368" s="28" t="s">
        <v>837</v>
      </c>
      <c r="T368" s="2" t="s">
        <v>837</v>
      </c>
      <c r="U368" s="2" t="s">
        <v>837</v>
      </c>
      <c r="V368" s="2" t="s">
        <v>837</v>
      </c>
      <c r="W368" t="s">
        <v>837</v>
      </c>
      <c r="X368" s="2" t="s">
        <v>837</v>
      </c>
      <c r="Y368" s="2" t="s">
        <v>837</v>
      </c>
    </row>
    <row r="369" spans="2:25">
      <c r="B369" s="9" t="s">
        <v>749</v>
      </c>
      <c r="C369" t="s">
        <v>750</v>
      </c>
      <c r="D369" t="s">
        <v>837</v>
      </c>
      <c r="E369" s="5">
        <v>3.17</v>
      </c>
      <c r="F369" s="2">
        <v>-9.3749999999999997E-3</v>
      </c>
      <c r="G369" s="5">
        <v>4.37</v>
      </c>
      <c r="H369" s="5">
        <v>2.88</v>
      </c>
      <c r="I369" s="29" t="s">
        <v>837</v>
      </c>
      <c r="J369" s="26">
        <v>45586</v>
      </c>
      <c r="K369" s="5" t="s">
        <v>837</v>
      </c>
      <c r="L369" s="5"/>
      <c r="M369" s="5" t="str">
        <f>IFERROR(IF(E369/K369&gt;0,E369/K369,"NA"),"NA")</f>
        <v>NA</v>
      </c>
      <c r="N369" s="3" t="s">
        <v>837</v>
      </c>
      <c r="O369" s="2" t="s">
        <v>837</v>
      </c>
      <c r="P369" s="28" t="s">
        <v>837</v>
      </c>
      <c r="Q369" t="s">
        <v>837</v>
      </c>
      <c r="R369" s="2" t="s">
        <v>837</v>
      </c>
      <c r="S369" s="28" t="s">
        <v>837</v>
      </c>
      <c r="T369" s="2" t="s">
        <v>837</v>
      </c>
      <c r="U369" s="2" t="s">
        <v>837</v>
      </c>
      <c r="V369" s="2" t="s">
        <v>837</v>
      </c>
      <c r="W369" t="s">
        <v>837</v>
      </c>
      <c r="X369" s="2" t="s">
        <v>837</v>
      </c>
      <c r="Y369" s="2" t="s">
        <v>837</v>
      </c>
    </row>
    <row r="370" spans="2:25">
      <c r="B370" s="9" t="s">
        <v>751</v>
      </c>
      <c r="C370" t="s">
        <v>752</v>
      </c>
      <c r="D370" t="s">
        <v>837</v>
      </c>
      <c r="E370" s="5">
        <v>74</v>
      </c>
      <c r="F370" s="2">
        <v>-0.1073583</v>
      </c>
      <c r="G370" s="5">
        <v>108</v>
      </c>
      <c r="H370" s="5">
        <v>70</v>
      </c>
      <c r="I370" s="29" t="s">
        <v>837</v>
      </c>
      <c r="J370" s="26">
        <v>45602</v>
      </c>
      <c r="K370" s="5" t="s">
        <v>837</v>
      </c>
      <c r="L370" s="5"/>
      <c r="M370" s="5" t="str">
        <f>IFERROR(IF(E370/K370&gt;0,E370/K370,"NA"),"NA")</f>
        <v>NA</v>
      </c>
      <c r="N370" s="3" t="s">
        <v>837</v>
      </c>
      <c r="O370" s="2" t="s">
        <v>837</v>
      </c>
      <c r="P370" s="28" t="s">
        <v>837</v>
      </c>
      <c r="Q370" t="s">
        <v>837</v>
      </c>
      <c r="R370" s="2" t="s">
        <v>837</v>
      </c>
      <c r="S370" s="28" t="s">
        <v>837</v>
      </c>
      <c r="T370" s="2" t="s">
        <v>837</v>
      </c>
      <c r="U370" s="2" t="s">
        <v>837</v>
      </c>
      <c r="V370" s="2" t="s">
        <v>837</v>
      </c>
      <c r="W370" t="s">
        <v>837</v>
      </c>
      <c r="X370" s="2" t="s">
        <v>837</v>
      </c>
      <c r="Y370" s="2" t="s">
        <v>837</v>
      </c>
    </row>
    <row r="371" spans="2:25">
      <c r="B371" s="9" t="s">
        <v>753</v>
      </c>
      <c r="C371" t="s">
        <v>754</v>
      </c>
      <c r="D371" t="s">
        <v>837</v>
      </c>
      <c r="E371" s="5">
        <v>21.18</v>
      </c>
      <c r="F371" s="2">
        <v>-8.3116900000000007E-2</v>
      </c>
      <c r="G371" s="5">
        <v>25</v>
      </c>
      <c r="H371" s="5">
        <v>8.25</v>
      </c>
      <c r="I371" s="29" t="s">
        <v>837</v>
      </c>
      <c r="J371" s="26">
        <v>45602</v>
      </c>
      <c r="K371" s="5" t="s">
        <v>837</v>
      </c>
      <c r="L371" s="5"/>
      <c r="M371" s="5" t="str">
        <f>IFERROR(IF(E371/K371&gt;0,E371/K371,"NA"),"NA")</f>
        <v>NA</v>
      </c>
      <c r="N371" s="3" t="s">
        <v>837</v>
      </c>
      <c r="O371" s="2" t="s">
        <v>837</v>
      </c>
      <c r="P371" s="28" t="s">
        <v>837</v>
      </c>
      <c r="Q371" t="s">
        <v>837</v>
      </c>
      <c r="R371" s="2" t="s">
        <v>837</v>
      </c>
      <c r="S371" s="28" t="s">
        <v>837</v>
      </c>
      <c r="T371" s="2" t="s">
        <v>837</v>
      </c>
      <c r="U371" s="2" t="s">
        <v>837</v>
      </c>
      <c r="V371" s="2" t="s">
        <v>837</v>
      </c>
      <c r="W371" t="s">
        <v>837</v>
      </c>
      <c r="X371" s="2" t="s">
        <v>837</v>
      </c>
      <c r="Y371" s="2" t="s">
        <v>837</v>
      </c>
    </row>
    <row r="372" spans="2:25">
      <c r="B372" s="9" t="s">
        <v>755</v>
      </c>
      <c r="C372" t="s">
        <v>756</v>
      </c>
      <c r="D372" t="s">
        <v>837</v>
      </c>
      <c r="E372" s="5">
        <v>64.900000000000006</v>
      </c>
      <c r="F372" s="2">
        <v>-6.4841499999999996E-2</v>
      </c>
      <c r="G372" s="5">
        <v>92.8</v>
      </c>
      <c r="H372" s="5">
        <v>62</v>
      </c>
      <c r="I372" s="29" t="s">
        <v>837</v>
      </c>
      <c r="J372" s="26">
        <v>45622</v>
      </c>
      <c r="K372" s="5" t="s">
        <v>837</v>
      </c>
      <c r="L372" s="5"/>
      <c r="M372" s="5" t="str">
        <f>IFERROR(IF(E372/K372&gt;0,E372/K372,"NA"),"NA")</f>
        <v>NA</v>
      </c>
      <c r="N372" s="3" t="s">
        <v>837</v>
      </c>
      <c r="O372" s="2" t="s">
        <v>837</v>
      </c>
      <c r="P372" s="28" t="s">
        <v>837</v>
      </c>
      <c r="Q372" t="s">
        <v>837</v>
      </c>
      <c r="R372" s="2" t="s">
        <v>837</v>
      </c>
      <c r="S372" s="28" t="s">
        <v>837</v>
      </c>
      <c r="T372" s="2" t="s">
        <v>837</v>
      </c>
      <c r="U372" s="2" t="s">
        <v>837</v>
      </c>
      <c r="V372" s="2" t="s">
        <v>837</v>
      </c>
      <c r="W372">
        <v>1</v>
      </c>
      <c r="X372" s="2" t="s">
        <v>837</v>
      </c>
      <c r="Y372" s="2" t="s">
        <v>837</v>
      </c>
    </row>
    <row r="373" spans="2:25">
      <c r="B373" s="9" t="s">
        <v>757</v>
      </c>
      <c r="C373" t="s">
        <v>758</v>
      </c>
      <c r="D373" t="s">
        <v>837</v>
      </c>
      <c r="E373" s="5">
        <v>17.899999999999999</v>
      </c>
      <c r="F373" s="2">
        <v>-0.47352939999999999</v>
      </c>
      <c r="G373" s="5">
        <v>45</v>
      </c>
      <c r="H373" s="5">
        <v>17.399999999999999</v>
      </c>
      <c r="I373" s="29" t="s">
        <v>837</v>
      </c>
      <c r="J373" s="26">
        <v>45627</v>
      </c>
      <c r="K373" s="5" t="s">
        <v>837</v>
      </c>
      <c r="L373" s="5"/>
      <c r="M373" s="5" t="str">
        <f>IFERROR(IF(E373/K373&gt;0,E373/K373,"NA"),"NA")</f>
        <v>NA</v>
      </c>
      <c r="N373" s="3" t="s">
        <v>837</v>
      </c>
      <c r="O373" s="2" t="s">
        <v>837</v>
      </c>
      <c r="P373" s="28" t="s">
        <v>837</v>
      </c>
      <c r="Q373" t="s">
        <v>837</v>
      </c>
      <c r="R373" s="2" t="s">
        <v>837</v>
      </c>
      <c r="S373" s="28" t="s">
        <v>837</v>
      </c>
      <c r="T373" s="2" t="s">
        <v>837</v>
      </c>
      <c r="U373" s="2" t="s">
        <v>837</v>
      </c>
      <c r="V373" s="2" t="s">
        <v>837</v>
      </c>
      <c r="W373" t="s">
        <v>837</v>
      </c>
      <c r="X373" s="2" t="s">
        <v>837</v>
      </c>
      <c r="Y373" s="2" t="s">
        <v>837</v>
      </c>
    </row>
    <row r="374" spans="2:25">
      <c r="B374" s="9" t="s">
        <v>759</v>
      </c>
      <c r="C374" t="s">
        <v>760</v>
      </c>
      <c r="D374" t="s">
        <v>837</v>
      </c>
      <c r="E374" s="5">
        <v>58.8</v>
      </c>
      <c r="F374" s="2">
        <v>-0.18446599999999999</v>
      </c>
      <c r="G374" s="5">
        <v>88</v>
      </c>
      <c r="H374" s="5">
        <v>58.8</v>
      </c>
      <c r="I374" s="29" t="s">
        <v>837</v>
      </c>
      <c r="J374" s="26">
        <v>45631</v>
      </c>
      <c r="K374" s="5" t="s">
        <v>837</v>
      </c>
      <c r="L374" s="5"/>
      <c r="M374" s="5" t="str">
        <f>IFERROR(IF(E374/K374&gt;0,E374/K374,"NA"),"NA")</f>
        <v>NA</v>
      </c>
      <c r="N374" s="3" t="s">
        <v>837</v>
      </c>
      <c r="O374" s="2" t="s">
        <v>837</v>
      </c>
      <c r="P374" s="28" t="s">
        <v>837</v>
      </c>
      <c r="Q374" t="s">
        <v>837</v>
      </c>
      <c r="R374" s="2" t="s">
        <v>837</v>
      </c>
      <c r="S374" s="28" t="s">
        <v>837</v>
      </c>
      <c r="T374" s="2" t="s">
        <v>837</v>
      </c>
      <c r="U374" s="2" t="s">
        <v>837</v>
      </c>
      <c r="V374" s="2" t="s">
        <v>837</v>
      </c>
      <c r="W374" t="s">
        <v>837</v>
      </c>
      <c r="X374" s="2" t="s">
        <v>837</v>
      </c>
      <c r="Y374" s="2" t="s">
        <v>837</v>
      </c>
    </row>
    <row r="375" spans="2:25">
      <c r="B375" s="9" t="s">
        <v>761</v>
      </c>
      <c r="C375" t="s">
        <v>762</v>
      </c>
      <c r="D375" t="s">
        <v>837</v>
      </c>
      <c r="E375" s="5">
        <v>5.8</v>
      </c>
      <c r="F375" s="2">
        <v>-4.1322299999999999E-2</v>
      </c>
      <c r="G375" s="5">
        <v>6.65</v>
      </c>
      <c r="H375" s="5">
        <v>5.35</v>
      </c>
      <c r="I375" s="29" t="s">
        <v>837</v>
      </c>
      <c r="J375" s="26">
        <v>45624</v>
      </c>
      <c r="K375" s="5" t="s">
        <v>837</v>
      </c>
      <c r="L375" s="5"/>
      <c r="M375" s="5" t="str">
        <f>IFERROR(IF(E375/K375&gt;0,E375/K375,"NA"),"NA")</f>
        <v>NA</v>
      </c>
      <c r="N375" s="3" t="s">
        <v>837</v>
      </c>
      <c r="O375" s="2" t="s">
        <v>837</v>
      </c>
      <c r="P375" s="28" t="s">
        <v>837</v>
      </c>
      <c r="Q375" t="s">
        <v>837</v>
      </c>
      <c r="R375" s="2" t="s">
        <v>837</v>
      </c>
      <c r="S375" s="28" t="s">
        <v>837</v>
      </c>
      <c r="T375" s="2" t="s">
        <v>837</v>
      </c>
      <c r="U375" s="2" t="s">
        <v>837</v>
      </c>
      <c r="V375" s="2" t="s">
        <v>837</v>
      </c>
      <c r="W375">
        <v>1</v>
      </c>
      <c r="X375" s="2" t="s">
        <v>837</v>
      </c>
      <c r="Y375" s="2" t="s">
        <v>837</v>
      </c>
    </row>
    <row r="376" spans="2:25">
      <c r="B376" s="9" t="s">
        <v>763</v>
      </c>
      <c r="C376" t="s">
        <v>764</v>
      </c>
      <c r="D376" t="s">
        <v>837</v>
      </c>
      <c r="E376" s="5">
        <v>18.68</v>
      </c>
      <c r="F376" s="2">
        <v>-4.2051299999999993E-2</v>
      </c>
      <c r="G376" s="5">
        <v>20.8</v>
      </c>
      <c r="H376" s="5">
        <v>13.4</v>
      </c>
      <c r="I376" s="29" t="s">
        <v>837</v>
      </c>
      <c r="J376" s="26">
        <v>45630</v>
      </c>
      <c r="K376" s="5" t="s">
        <v>837</v>
      </c>
      <c r="L376" s="5"/>
      <c r="M376" s="5" t="str">
        <f>IFERROR(IF(E376/K376&gt;0,E376/K376,"NA"),"NA")</f>
        <v>NA</v>
      </c>
      <c r="N376" s="3" t="s">
        <v>837</v>
      </c>
      <c r="O376" s="2" t="s">
        <v>837</v>
      </c>
      <c r="P376" s="28" t="s">
        <v>837</v>
      </c>
      <c r="Q376" t="s">
        <v>837</v>
      </c>
      <c r="R376" s="2" t="s">
        <v>837</v>
      </c>
      <c r="S376" s="28" t="s">
        <v>837</v>
      </c>
      <c r="T376" s="2" t="s">
        <v>837</v>
      </c>
      <c r="U376" s="2" t="s">
        <v>837</v>
      </c>
      <c r="V376" s="2" t="s">
        <v>837</v>
      </c>
      <c r="W376">
        <v>1</v>
      </c>
      <c r="X376" s="2" t="s">
        <v>837</v>
      </c>
      <c r="Y376" s="2" t="s">
        <v>837</v>
      </c>
    </row>
    <row r="377" spans="2:25">
      <c r="B377" s="9" t="s">
        <v>765</v>
      </c>
      <c r="C377" t="s">
        <v>766</v>
      </c>
      <c r="D377" t="s">
        <v>837</v>
      </c>
      <c r="E377" s="5">
        <v>75</v>
      </c>
      <c r="F377" s="2">
        <v>-6.25E-2</v>
      </c>
      <c r="G377" s="5">
        <v>85</v>
      </c>
      <c r="H377" s="5">
        <v>66</v>
      </c>
      <c r="I377" s="29" t="s">
        <v>837</v>
      </c>
      <c r="J377" s="26">
        <v>45637</v>
      </c>
      <c r="K377" s="5" t="s">
        <v>837</v>
      </c>
      <c r="L377" s="5"/>
      <c r="M377" s="5" t="str">
        <f>IFERROR(IF(E377/K377&gt;0,E377/K377,"NA"),"NA")</f>
        <v>NA</v>
      </c>
      <c r="N377" s="3" t="s">
        <v>837</v>
      </c>
      <c r="O377" s="2" t="s">
        <v>837</v>
      </c>
      <c r="P377" s="28" t="s">
        <v>837</v>
      </c>
      <c r="Q377" t="s">
        <v>837</v>
      </c>
      <c r="R377" s="2" t="s">
        <v>837</v>
      </c>
      <c r="S377" s="28" t="s">
        <v>837</v>
      </c>
      <c r="T377" s="2" t="s">
        <v>837</v>
      </c>
      <c r="U377" s="2" t="s">
        <v>837</v>
      </c>
      <c r="V377" s="2" t="s">
        <v>837</v>
      </c>
      <c r="W377" t="s">
        <v>837</v>
      </c>
      <c r="X377" s="2" t="s">
        <v>837</v>
      </c>
      <c r="Y377" s="2" t="s">
        <v>837</v>
      </c>
    </row>
    <row r="378" spans="2:25">
      <c r="B378" s="9" t="s">
        <v>767</v>
      </c>
      <c r="C378" t="s">
        <v>768</v>
      </c>
      <c r="D378" t="s">
        <v>837</v>
      </c>
      <c r="E378" s="5">
        <v>60.1</v>
      </c>
      <c r="F378" s="2">
        <v>-0.14142860000000002</v>
      </c>
      <c r="G378" s="5">
        <v>88</v>
      </c>
      <c r="H378" s="5">
        <v>53.3</v>
      </c>
      <c r="I378" s="29" t="s">
        <v>837</v>
      </c>
      <c r="J378" s="26">
        <v>45637</v>
      </c>
      <c r="K378" s="5" t="s">
        <v>837</v>
      </c>
      <c r="L378" s="5"/>
      <c r="M378" s="5" t="str">
        <f>IFERROR(IF(E378/K378&gt;0,E378/K378,"NA"),"NA")</f>
        <v>NA</v>
      </c>
      <c r="N378" s="3" t="s">
        <v>837</v>
      </c>
      <c r="O378" s="2" t="s">
        <v>837</v>
      </c>
      <c r="P378" s="28" t="s">
        <v>837</v>
      </c>
      <c r="Q378" t="s">
        <v>837</v>
      </c>
      <c r="R378" s="2" t="s">
        <v>837</v>
      </c>
      <c r="S378" s="28" t="s">
        <v>837</v>
      </c>
      <c r="T378" s="2" t="s">
        <v>837</v>
      </c>
      <c r="U378" s="2" t="s">
        <v>837</v>
      </c>
      <c r="V378" s="2" t="s">
        <v>837</v>
      </c>
      <c r="W378" t="s">
        <v>837</v>
      </c>
      <c r="X378" s="2" t="s">
        <v>837</v>
      </c>
      <c r="Y378" s="2" t="s">
        <v>837</v>
      </c>
    </row>
    <row r="379" spans="2:25">
      <c r="B379" s="9" t="s">
        <v>769</v>
      </c>
      <c r="C379" t="s">
        <v>770</v>
      </c>
      <c r="D379" t="s">
        <v>837</v>
      </c>
      <c r="E379" s="5">
        <v>16</v>
      </c>
      <c r="F379" s="2">
        <v>-2.4937656E-3</v>
      </c>
      <c r="G379" s="5">
        <v>24.88</v>
      </c>
      <c r="H379" s="5">
        <v>13.7</v>
      </c>
      <c r="I379" s="29" t="s">
        <v>837</v>
      </c>
      <c r="J379" s="26">
        <v>45670</v>
      </c>
      <c r="K379" s="5" t="s">
        <v>837</v>
      </c>
      <c r="L379" s="5"/>
      <c r="M379" s="5" t="str">
        <f>IFERROR(IF(E379/K379&gt;0,E379/K379,"NA"),"NA")</f>
        <v>NA</v>
      </c>
      <c r="N379" s="3" t="s">
        <v>837</v>
      </c>
      <c r="O379" s="2" t="s">
        <v>837</v>
      </c>
      <c r="P379" s="28" t="s">
        <v>837</v>
      </c>
      <c r="Q379" t="s">
        <v>837</v>
      </c>
      <c r="R379" s="2" t="s">
        <v>837</v>
      </c>
      <c r="S379" s="28" t="s">
        <v>837</v>
      </c>
      <c r="T379" s="2" t="s">
        <v>837</v>
      </c>
      <c r="U379" s="2" t="s">
        <v>837</v>
      </c>
      <c r="V379" s="2" t="s">
        <v>837</v>
      </c>
      <c r="W379" t="s">
        <v>837</v>
      </c>
      <c r="X379" s="2" t="s">
        <v>837</v>
      </c>
      <c r="Y379" s="2" t="s">
        <v>837</v>
      </c>
    </row>
    <row r="380" spans="2:25">
      <c r="B380" s="9" t="s">
        <v>771</v>
      </c>
      <c r="C380" t="s">
        <v>772</v>
      </c>
      <c r="D380" t="s">
        <v>837</v>
      </c>
      <c r="E380" s="5">
        <v>46</v>
      </c>
      <c r="F380" s="2">
        <v>-0.1711712</v>
      </c>
      <c r="G380" s="5">
        <v>70</v>
      </c>
      <c r="H380" s="5">
        <v>45.9</v>
      </c>
      <c r="I380" s="29" t="s">
        <v>837</v>
      </c>
      <c r="J380" s="26">
        <v>45657</v>
      </c>
      <c r="K380" s="5" t="s">
        <v>837</v>
      </c>
      <c r="L380" s="5"/>
      <c r="M380" s="5" t="str">
        <f>IFERROR(IF(E380/K380&gt;0,E380/K380,"NA"),"NA")</f>
        <v>NA</v>
      </c>
      <c r="N380" s="3" t="s">
        <v>837</v>
      </c>
      <c r="O380" s="2" t="s">
        <v>837</v>
      </c>
      <c r="P380" s="28" t="s">
        <v>837</v>
      </c>
      <c r="Q380" t="s">
        <v>837</v>
      </c>
      <c r="R380" s="2" t="s">
        <v>837</v>
      </c>
      <c r="S380" s="28" t="s">
        <v>837</v>
      </c>
      <c r="T380" s="2" t="s">
        <v>837</v>
      </c>
      <c r="U380" s="2" t="s">
        <v>837</v>
      </c>
      <c r="V380" s="2" t="s">
        <v>837</v>
      </c>
      <c r="W380" t="s">
        <v>837</v>
      </c>
      <c r="X380" s="2" t="s">
        <v>837</v>
      </c>
      <c r="Y380" s="2" t="s">
        <v>837</v>
      </c>
    </row>
    <row r="381" spans="2:25">
      <c r="B381" s="9" t="s">
        <v>773</v>
      </c>
      <c r="C381" t="s">
        <v>774</v>
      </c>
      <c r="D381" t="s">
        <v>837</v>
      </c>
      <c r="E381" s="5">
        <v>77</v>
      </c>
      <c r="F381" s="2">
        <v>2.25764E-2</v>
      </c>
      <c r="G381" s="5">
        <v>94</v>
      </c>
      <c r="H381" s="5">
        <v>74</v>
      </c>
      <c r="I381" s="29" t="s">
        <v>837</v>
      </c>
      <c r="J381" s="26">
        <v>45686</v>
      </c>
      <c r="K381" s="5" t="s">
        <v>837</v>
      </c>
      <c r="L381" s="5"/>
      <c r="M381" s="5" t="str">
        <f>IFERROR(IF(E381/K381&gt;0,E381/K381,"NA"),"NA")</f>
        <v>NA</v>
      </c>
      <c r="N381" s="3" t="s">
        <v>837</v>
      </c>
      <c r="O381" s="2" t="s">
        <v>837</v>
      </c>
      <c r="P381" s="28" t="s">
        <v>837</v>
      </c>
      <c r="Q381" t="s">
        <v>837</v>
      </c>
      <c r="R381" s="2" t="s">
        <v>837</v>
      </c>
      <c r="S381" s="28" t="s">
        <v>837</v>
      </c>
      <c r="T381" s="2" t="s">
        <v>837</v>
      </c>
      <c r="U381" s="2" t="s">
        <v>837</v>
      </c>
      <c r="V381" s="2" t="s">
        <v>837</v>
      </c>
      <c r="W381" t="s">
        <v>837</v>
      </c>
      <c r="X381" s="2" t="s">
        <v>837</v>
      </c>
      <c r="Y381" s="2" t="s">
        <v>837</v>
      </c>
    </row>
    <row r="382" spans="2:25">
      <c r="B382" s="9" t="s">
        <v>775</v>
      </c>
      <c r="C382" t="s">
        <v>776</v>
      </c>
      <c r="D382" t="s">
        <v>837</v>
      </c>
      <c r="E382" s="5">
        <v>17.82</v>
      </c>
      <c r="F382" s="2">
        <v>-5.4140099999999997E-2</v>
      </c>
      <c r="G382" s="5">
        <v>19.96</v>
      </c>
      <c r="H382" s="5">
        <v>16.5</v>
      </c>
      <c r="I382" s="29" t="s">
        <v>837</v>
      </c>
      <c r="J382" s="26">
        <v>45678</v>
      </c>
      <c r="K382" s="5" t="s">
        <v>837</v>
      </c>
      <c r="L382" s="5"/>
      <c r="M382" s="5" t="str">
        <f>IFERROR(IF(E382/K382&gt;0,E382/K382,"NA"),"NA")</f>
        <v>NA</v>
      </c>
      <c r="N382" s="3" t="s">
        <v>837</v>
      </c>
      <c r="O382" s="2" t="s">
        <v>837</v>
      </c>
      <c r="P382" s="28" t="s">
        <v>837</v>
      </c>
      <c r="Q382" t="s">
        <v>837</v>
      </c>
      <c r="R382" s="2" t="s">
        <v>837</v>
      </c>
      <c r="S382" s="28" t="s">
        <v>837</v>
      </c>
      <c r="T382" s="2" t="s">
        <v>837</v>
      </c>
      <c r="U382" s="2" t="s">
        <v>837</v>
      </c>
      <c r="V382" s="2" t="s">
        <v>837</v>
      </c>
      <c r="W382" t="s">
        <v>837</v>
      </c>
      <c r="X382" s="2" t="s">
        <v>837</v>
      </c>
      <c r="Y382" s="2" t="s">
        <v>837</v>
      </c>
    </row>
    <row r="383" spans="2:25">
      <c r="B383" s="9" t="s">
        <v>777</v>
      </c>
      <c r="C383" t="s">
        <v>778</v>
      </c>
      <c r="D383" t="s">
        <v>837</v>
      </c>
      <c r="E383" s="5">
        <v>5.85</v>
      </c>
      <c r="F383" s="2">
        <v>-5.4927299999999998E-2</v>
      </c>
      <c r="G383" s="5">
        <v>6.95</v>
      </c>
      <c r="H383" s="5">
        <v>5.55</v>
      </c>
      <c r="I383" s="29" t="s">
        <v>837</v>
      </c>
      <c r="J383" s="26">
        <v>45691</v>
      </c>
      <c r="K383" s="5" t="s">
        <v>837</v>
      </c>
      <c r="L383" s="5"/>
      <c r="M383" s="5" t="str">
        <f>IFERROR(IF(E383/K383&gt;0,E383/K383,"NA"),"NA")</f>
        <v>NA</v>
      </c>
      <c r="N383" s="3" t="s">
        <v>837</v>
      </c>
      <c r="O383" s="2" t="s">
        <v>837</v>
      </c>
      <c r="P383" s="28" t="s">
        <v>837</v>
      </c>
      <c r="Q383" t="s">
        <v>837</v>
      </c>
      <c r="R383" s="2" t="s">
        <v>837</v>
      </c>
      <c r="S383" s="28" t="s">
        <v>837</v>
      </c>
      <c r="T383" s="2" t="s">
        <v>837</v>
      </c>
      <c r="U383" s="2" t="s">
        <v>837</v>
      </c>
      <c r="V383" s="2" t="s">
        <v>837</v>
      </c>
      <c r="W383" t="s">
        <v>837</v>
      </c>
      <c r="X383" s="2" t="s">
        <v>837</v>
      </c>
      <c r="Y383" s="2" t="s">
        <v>837</v>
      </c>
    </row>
    <row r="384" spans="2:25">
      <c r="B384" s="9" t="s">
        <v>779</v>
      </c>
      <c r="C384" t="s">
        <v>780</v>
      </c>
      <c r="D384" t="s">
        <v>837</v>
      </c>
      <c r="E384" s="5">
        <v>21.54</v>
      </c>
      <c r="F384" s="2">
        <v>-0.120098</v>
      </c>
      <c r="G384" s="5">
        <v>35.799999999999997</v>
      </c>
      <c r="H384" s="5">
        <v>14.52</v>
      </c>
      <c r="I384" s="29" t="s">
        <v>837</v>
      </c>
      <c r="J384" s="26">
        <v>45686</v>
      </c>
      <c r="K384" s="5" t="s">
        <v>837</v>
      </c>
      <c r="L384" s="5"/>
      <c r="M384" s="5" t="str">
        <f>IFERROR(IF(E384/K384&gt;0,E384/K384,"NA"),"NA")</f>
        <v>NA</v>
      </c>
      <c r="N384" s="3" t="s">
        <v>837</v>
      </c>
      <c r="O384" s="2" t="s">
        <v>837</v>
      </c>
      <c r="P384" s="28" t="s">
        <v>837</v>
      </c>
      <c r="Q384" t="s">
        <v>837</v>
      </c>
      <c r="R384" s="2" t="s">
        <v>837</v>
      </c>
      <c r="S384" s="28" t="s">
        <v>837</v>
      </c>
      <c r="T384" s="2" t="s">
        <v>837</v>
      </c>
      <c r="U384" s="2" t="s">
        <v>837</v>
      </c>
      <c r="V384" s="2" t="s">
        <v>837</v>
      </c>
      <c r="W384" t="s">
        <v>837</v>
      </c>
      <c r="X384" s="2" t="s">
        <v>837</v>
      </c>
      <c r="Y384" s="2" t="s">
        <v>837</v>
      </c>
    </row>
    <row r="385" spans="2:25">
      <c r="B385" s="9" t="s">
        <v>781</v>
      </c>
      <c r="C385" t="s">
        <v>782</v>
      </c>
      <c r="D385" t="s">
        <v>837</v>
      </c>
      <c r="E385" s="5">
        <v>6.83</v>
      </c>
      <c r="F385" s="2">
        <v>-1.5850099999999999E-2</v>
      </c>
      <c r="G385" s="5">
        <v>9</v>
      </c>
      <c r="H385" s="5">
        <v>6.5</v>
      </c>
      <c r="I385" s="29" t="s">
        <v>837</v>
      </c>
      <c r="J385" s="26">
        <v>45697</v>
      </c>
      <c r="K385" s="5" t="s">
        <v>837</v>
      </c>
      <c r="L385" s="5"/>
      <c r="M385" s="5" t="str">
        <f>IFERROR(IF(E385/K385&gt;0,E385/K385,"NA"),"NA")</f>
        <v>NA</v>
      </c>
      <c r="N385" s="3" t="s">
        <v>837</v>
      </c>
      <c r="O385" s="2" t="s">
        <v>837</v>
      </c>
      <c r="P385" s="28" t="s">
        <v>837</v>
      </c>
      <c r="Q385" t="s">
        <v>837</v>
      </c>
      <c r="R385" s="2" t="s">
        <v>837</v>
      </c>
      <c r="S385" s="28" t="s">
        <v>837</v>
      </c>
      <c r="T385" s="2" t="s">
        <v>837</v>
      </c>
      <c r="U385" s="2" t="s">
        <v>837</v>
      </c>
      <c r="V385" s="2" t="s">
        <v>837</v>
      </c>
      <c r="W385" t="s">
        <v>837</v>
      </c>
      <c r="X385" s="2" t="s">
        <v>837</v>
      </c>
      <c r="Y385" s="2" t="s">
        <v>837</v>
      </c>
    </row>
  </sheetData>
  <autoFilter ref="A1:W385" xr:uid="{7682FEB8-BA24-4409-A7A2-5A67A16ADEBC}"/>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C05A94-5A76-49DB-91B4-99B91832B3B5}">
  <dimension ref="A1:Y383"/>
  <sheetViews>
    <sheetView tabSelected="1" workbookViewId="0">
      <pane xSplit="2" ySplit="1" topLeftCell="C211" activePane="bottomRight" state="frozen"/>
      <selection pane="bottomRight" activeCell="F70" sqref="F70"/>
      <selection pane="bottomLeft"/>
      <selection pane="topRight"/>
    </sheetView>
  </sheetViews>
  <sheetFormatPr defaultRowHeight="15"/>
  <cols>
    <col min="1" max="1" width="9.140625" bestFit="1" customWidth="1"/>
    <col min="2" max="5" width="23.42578125" customWidth="1"/>
    <col min="6" max="6" width="12.28515625" bestFit="1" customWidth="1"/>
    <col min="7" max="7" width="12" bestFit="1" customWidth="1"/>
    <col min="8" max="8" width="18" customWidth="1"/>
    <col min="9" max="9" width="10.85546875" customWidth="1"/>
    <col min="10" max="10" width="9.85546875" bestFit="1" customWidth="1"/>
    <col min="11" max="11" width="15.42578125" bestFit="1" customWidth="1"/>
    <col min="12" max="12" width="19.140625" customWidth="1"/>
    <col min="13" max="13" width="11.28515625" bestFit="1" customWidth="1"/>
    <col min="14" max="14" width="11" bestFit="1" customWidth="1"/>
    <col min="15" max="15" width="10" bestFit="1" customWidth="1"/>
    <col min="16" max="16" width="15.5703125" bestFit="1" customWidth="1"/>
    <col min="17" max="17" width="16.5703125" bestFit="1" customWidth="1"/>
    <col min="18" max="19" width="16.5703125" customWidth="1"/>
    <col min="20" max="20" width="11.42578125" bestFit="1" customWidth="1"/>
    <col min="21" max="21" width="19" bestFit="1" customWidth="1"/>
    <col min="22" max="22" width="10.42578125" bestFit="1" customWidth="1"/>
    <col min="23" max="23" width="16.5703125" bestFit="1" customWidth="1"/>
  </cols>
  <sheetData>
    <row r="1" spans="1:25">
      <c r="A1" s="37" t="s">
        <v>984</v>
      </c>
      <c r="B1" s="37" t="s">
        <v>985</v>
      </c>
      <c r="C1" s="37" t="s">
        <v>986</v>
      </c>
      <c r="D1" s="37" t="s">
        <v>987</v>
      </c>
      <c r="E1" s="37" t="s">
        <v>988</v>
      </c>
      <c r="F1" s="37" t="s">
        <v>989</v>
      </c>
      <c r="G1" s="37" t="s">
        <v>990</v>
      </c>
      <c r="H1" s="37" t="s">
        <v>991</v>
      </c>
      <c r="I1" s="37" t="s">
        <v>992</v>
      </c>
      <c r="J1" s="37" t="s">
        <v>994</v>
      </c>
      <c r="K1" s="37" t="s">
        <v>995</v>
      </c>
      <c r="L1" s="37" t="s">
        <v>996</v>
      </c>
      <c r="M1" s="37" t="s">
        <v>997</v>
      </c>
      <c r="N1" s="37" t="s">
        <v>998</v>
      </c>
      <c r="O1" s="37" t="s">
        <v>999</v>
      </c>
      <c r="P1" s="37" t="s">
        <v>1000</v>
      </c>
      <c r="Q1" s="37" t="s">
        <v>1001</v>
      </c>
      <c r="R1" t="s">
        <v>1006</v>
      </c>
      <c r="S1" t="s">
        <v>1007</v>
      </c>
      <c r="T1" s="37" t="s">
        <v>1002</v>
      </c>
      <c r="U1" s="38" t="s">
        <v>1003</v>
      </c>
      <c r="V1" s="37" t="s">
        <v>1004</v>
      </c>
      <c r="W1" s="39" t="s">
        <v>1008</v>
      </c>
    </row>
    <row r="2" spans="1:25" ht="17.25" customHeight="1">
      <c r="A2" s="9" t="s">
        <v>302</v>
      </c>
      <c r="B2" s="36" t="str">
        <f>VLOOKUP(A2,'Scoring Logic'!$A$12:$D$394,3,FALSE)</f>
        <v>الباحة</v>
      </c>
      <c r="C2" s="36" t="str">
        <f>VLOOKUP(A2,'Scoring Logic'!$A$12:$D$394,4,FALSE)</f>
        <v>تداول</v>
      </c>
      <c r="D2" s="30">
        <f>VLOOKUP($A2,'Extraction Filer'!$B$4:$V$385,MATCH(D$1,'Extraction Filer'!$B$3:$V$3,0),FALSE)</f>
        <v>3.31</v>
      </c>
      <c r="E2" s="31">
        <f>VLOOKUP($A2,'Extraction Filer'!$B$4:$V$385,MATCH(E$1,'Extraction Filer'!$B$3:$V$3,0),FALSE)</f>
        <v>-8.0555600000000005E-2</v>
      </c>
      <c r="F2" s="30">
        <f>VLOOKUP($A2,'Extraction Filer'!$B$4:$V$385,MATCH(F$1,'Extraction Filer'!$B$3:$V$3,0),FALSE)</f>
        <v>6.26065</v>
      </c>
      <c r="G2" s="30">
        <f>VLOOKUP($A2,'Extraction Filer'!$B$4:$V$385,MATCH(G$1,'Extraction Filer'!$B$3:$V$3,0),FALSE)</f>
        <v>1.4971099999999999</v>
      </c>
      <c r="H2" s="32">
        <f>VLOOKUP($A2,'Extraction Filer'!$B$4:$V$385,MATCH(H$1,'Extraction Filer'!$B$3:$V$3,0),FALSE)</f>
        <v>722556450</v>
      </c>
      <c r="I2" s="33">
        <f>VLOOKUP($A2,'Extraction Filer'!$B$4:$V$385,MATCH(I$1,'Extraction Filer'!$B$3:$V$3,0),FALSE)</f>
        <v>40240</v>
      </c>
      <c r="J2" s="30">
        <f>IF(VLOOKUP($A2,'Extraction Filer'!$B$4:$V$385,MATCH(J$1,'Extraction Filer'!$B$3:$V$3,0),FALSE)&gt;0,VLOOKUP($A2,'Extraction Filer'!$B$4:$V$385,MATCH(J$1,'Extraction Filer'!$B$3:$V$3,0),FALSE),"غير متوفر")</f>
        <v>82.75</v>
      </c>
      <c r="K2" s="30" t="str">
        <f>IFERROR(IF(D2/VLOOKUP($A2,'Extraction Filer'!$B$4:$V$385,MATCH("متوسط توقعات المحللين لمكرر الربح",'Extraction Filer'!$B$3:$V$3,0),FALSE)&gt;0,D2/VLOOKUP($A2,'Extraction Filer'!$B$4:$V$385,MATCH("متوسط توقعات المحللين لمكرر الربح",'Extraction Filer'!$B$3:$V$3,0),FALSE),"غير متوفر"),"غير متوفر")</f>
        <v>غير متوفر</v>
      </c>
      <c r="L2" s="32">
        <f>VLOOKUP($A2,'Extraction Filer'!$B$4:$V$385,MATCH(L$1,'Extraction Filer'!$B$3:$V$3,0),FALSE)</f>
        <v>8630778</v>
      </c>
      <c r="M2" s="35">
        <f>VLOOKUP($A2,'Extraction Filer'!$B$4:$V$385,MATCH(M$1,'Extraction Filer'!$B$3:$V$3,0),FALSE)</f>
        <v>1.3956999999999999</v>
      </c>
      <c r="N2" s="30">
        <f>VLOOKUP($A2,'Extraction Filer'!$B$4:$V$385,MATCH(N$1,'Extraction Filer'!$B$3:$V$3,0),FALSE)</f>
        <v>39.923514731979708</v>
      </c>
      <c r="O2" s="35">
        <f>VLOOKUP($A2,'Extraction Filer'!$B$4:$V$385,MATCH(O$1,'Extraction Filer'!$B$3:$V$3,0),FALSE)</f>
        <v>0.1268</v>
      </c>
      <c r="P2" s="35">
        <f>VLOOKUP($A2,'Extraction Filer'!$B$4:$V$385,MATCH(P$1,'Extraction Filer'!$B$3:$V$3,0),FALSE)</f>
        <v>-0.15559999999999999</v>
      </c>
      <c r="Q2" s="30">
        <f>IF(VLOOKUP($A2,'Extraction Filer'!$B$4:$V$385,MATCH(Q$1,'Extraction Filer'!$B$3:$V$3,0),FALSE)&lt;0,"سالب",VLOOKUP($A2,'Extraction Filer'!$B$4:$V$385,MATCH(Q$1,'Extraction Filer'!$B$3:$V$3,0),FALSE))</f>
        <v>90.754998733925376</v>
      </c>
      <c r="R2" s="35">
        <f>VLOOKUP($A2,'Extraction Filer'!$B$4:$Z$385,MATCH(R$1,'Extraction Filer'!$B$3:$Z$3,0),FALSE)</f>
        <v>3.962318615678001E-2</v>
      </c>
      <c r="S2" s="35">
        <f>VLOOKUP($A2,'Extraction Filer'!$B$4:$Z$385,MATCH(S$1,'Extraction Filer'!$B$3:$Z$3,0),FALSE)</f>
        <v>4.3982321094624618E-2</v>
      </c>
      <c r="T2" s="31">
        <f>VLOOKUP($A2,'Extraction Filer'!$B$4:$V$385,MATCH(T$1,'Extraction Filer'!$B$3:$V$3,0),FALSE)</f>
        <v>0</v>
      </c>
      <c r="U2" s="31">
        <f>IF(L2&gt;0,VLOOKUP($A2,'Extraction Filer'!$B$4:$V$385,MATCH(U$1,'Extraction Filer'!$B$3:$V$3,0),FALSE),"حققت خسائر")</f>
        <v>0</v>
      </c>
      <c r="V2" s="31">
        <f>VLOOKUP($A2,'Extraction Filer'!$B$4:$V$385,MATCH(V$1,'Extraction Filer'!$B$3:$V$3,0),FALSE)</f>
        <v>0</v>
      </c>
      <c r="W2" s="7" t="str">
        <f>IF(T2="unavailable","NA",IF(T2&gt;0,IF(AND(U2&gt;0,U2&lt;0.75)=TRUE,1,IF(U2&gt;1,-1,IF(L2&lt;0,-1,0)))+IF(T2&gt;0,IF(VLOOKUP(A2,'Extraction Filer'!$B$4:$W$385,MATCH('Extraction Filer'!$W$1,'Extraction Filer'!$B$1:$W$1,0),FALSE)&gt;1,1,0),0)+IF(M2&gt;0.05,1,IF(M2&lt;-0.05,-1,0))+IF(Q2="سالب",-1,IF(Q2&lt;40,1,0))+IF(T2&gt;AVERAGEIFS($T$2:$T$382,$T$2:$T$382,"&gt;0.001"),1,0),"NA"))</f>
        <v>NA</v>
      </c>
      <c r="Y2" s="5"/>
    </row>
    <row r="3" spans="1:25" ht="15.75">
      <c r="A3" s="9" t="s">
        <v>593</v>
      </c>
      <c r="B3" s="36" t="str">
        <f>VLOOKUP(A3,'Scoring Logic'!$A$12:$D$394,3,FALSE)</f>
        <v>العبيكان للزجاج</v>
      </c>
      <c r="C3" s="36" t="str">
        <f>VLOOKUP(A3,'Scoring Logic'!$A$12:$D$394,4,FALSE)</f>
        <v>نمو</v>
      </c>
      <c r="D3" s="30">
        <f>VLOOKUP($A3,'Extraction Filer'!$B$4:$V$385,MATCH(D$1,'Extraction Filer'!$B$3:$V$3,0),FALSE)</f>
        <v>30.3</v>
      </c>
      <c r="E3" s="31">
        <f>VLOOKUP($A3,'Extraction Filer'!$B$4:$V$385,MATCH(E$1,'Extraction Filer'!$B$3:$V$3,0),FALSE)</f>
        <v>-0.2026316</v>
      </c>
      <c r="F3" s="30">
        <f>VLOOKUP($A3,'Extraction Filer'!$B$4:$V$385,MATCH(F$1,'Extraction Filer'!$B$3:$V$3,0),FALSE)</f>
        <v>67.2</v>
      </c>
      <c r="G3" s="30">
        <f>VLOOKUP($A3,'Extraction Filer'!$B$4:$V$385,MATCH(G$1,'Extraction Filer'!$B$3:$V$3,0),FALSE)</f>
        <v>28.5</v>
      </c>
      <c r="H3" s="32">
        <f>VLOOKUP($A3,'Extraction Filer'!$B$4:$V$385,MATCH(H$1,'Extraction Filer'!$B$3:$V$3,0),FALSE)</f>
        <v>968950913</v>
      </c>
      <c r="I3" s="33">
        <f>VLOOKUP($A3,'Extraction Filer'!$B$4:$V$385,MATCH(I$1,'Extraction Filer'!$B$3:$V$3,0),FALSE)</f>
        <v>44691</v>
      </c>
      <c r="J3" s="30">
        <f>IF(VLOOKUP($A3,'Extraction Filer'!$B$4:$V$385,MATCH(J$1,'Extraction Filer'!$B$3:$V$3,0),FALSE)&gt;0,VLOOKUP($A3,'Extraction Filer'!$B$4:$V$385,MATCH(J$1,'Extraction Filer'!$B$3:$V$3,0),FALSE),"غير متوفر")</f>
        <v>41.51</v>
      </c>
      <c r="K3" s="30" t="str">
        <f>IFERROR(IF(D3/VLOOKUP($A3,'Extraction Filer'!$B$4:$V$385,MATCH("متوسط توقعات المحللين لمكرر الربح",'Extraction Filer'!$B$3:$V$3,0),FALSE)&gt;0,D3/VLOOKUP($A3,'Extraction Filer'!$B$4:$V$385,MATCH("متوسط توقعات المحللين لمكرر الربح",'Extraction Filer'!$B$3:$V$3,0),FALSE),"غير متوفر"),"غير متوفر")</f>
        <v>غير متوفر</v>
      </c>
      <c r="L3" s="32">
        <f>VLOOKUP($A3,'Extraction Filer'!$B$4:$V$385,MATCH(L$1,'Extraction Filer'!$B$3:$V$3,0),FALSE)</f>
        <v>29138601</v>
      </c>
      <c r="M3" s="35">
        <f>VLOOKUP($A3,'Extraction Filer'!$B$4:$V$385,MATCH(M$1,'Extraction Filer'!$B$3:$V$3,0),FALSE)</f>
        <v>-0.61909999999999998</v>
      </c>
      <c r="N3" s="30">
        <f>VLOOKUP($A3,'Extraction Filer'!$B$4:$V$385,MATCH(N$1,'Extraction Filer'!$B$3:$V$3,0),FALSE)</f>
        <v>2.8587305386116459</v>
      </c>
      <c r="O3" s="35">
        <f>VLOOKUP($A3,'Extraction Filer'!$B$4:$V$385,MATCH(O$1,'Extraction Filer'!$B$3:$V$3,0),FALSE)</f>
        <v>-0.2155</v>
      </c>
      <c r="P3" s="35">
        <f>VLOOKUP($A3,'Extraction Filer'!$B$4:$V$385,MATCH(P$1,'Extraction Filer'!$B$3:$V$3,0),FALSE)</f>
        <v>9.4700000000000006E-2</v>
      </c>
      <c r="Q3" s="30">
        <f>IF(VLOOKUP($A3,'Extraction Filer'!$B$4:$V$385,MATCH(Q$1,'Extraction Filer'!$B$3:$V$3,0),FALSE)&lt;0,"سالب",VLOOKUP($A3,'Extraction Filer'!$B$4:$V$385,MATCH(Q$1,'Extraction Filer'!$B$3:$V$3,0),FALSE))</f>
        <v>69.872753971122407</v>
      </c>
      <c r="R3" s="35">
        <f>VLOOKUP($A3,'Extraction Filer'!$B$4:$Z$385,MATCH(R$1,'Extraction Filer'!$B$3:$Z$3,0),FALSE)</f>
        <v>5.0540469659048459E-2</v>
      </c>
      <c r="S3" s="35">
        <f>VLOOKUP($A3,'Extraction Filer'!$B$4:$Z$385,MATCH(S$1,'Extraction Filer'!$B$3:$Z$3,0),FALSE)</f>
        <v>4.4718317833026509E-2</v>
      </c>
      <c r="T3" s="31">
        <f>VLOOKUP($A3,'Extraction Filer'!$B$4:$V$385,MATCH(T$1,'Extraction Filer'!$B$3:$V$3,0),FALSE)</f>
        <v>0</v>
      </c>
      <c r="U3" s="31">
        <f>IF(L3&gt;0,VLOOKUP($A3,'Extraction Filer'!$B$4:$V$385,MATCH(U$1,'Extraction Filer'!$B$3:$V$3,0),FALSE),"حققت خسائر")</f>
        <v>2.196399202556087</v>
      </c>
      <c r="V3" s="31">
        <f>VLOOKUP($A3,'Extraction Filer'!$B$4:$V$385,MATCH(V$1,'Extraction Filer'!$B$3:$V$3,0),FALSE)</f>
        <v>-1</v>
      </c>
      <c r="W3" s="7" t="str">
        <f>IF(T3="unavailable","NA",IF(T3&gt;0,IF(AND(U3&gt;0,U3&lt;0.75)=TRUE,1,IF(U3&gt;1,-1,IF(L3&lt;0,-1,0)))+IF(T3&gt;0,IF(VLOOKUP(A3,'Extraction Filer'!$B$4:$W$385,MATCH('Extraction Filer'!$W$1,'Extraction Filer'!$B$1:$W$1,0),FALSE)&gt;1,1,0),0)+IF(M3&gt;0.05,1,IF(M3&lt;-0.05,-1,0))+IF(Q3="سالب",-1,IF(Q3&lt;40,1,0))+IF(T3&gt;AVERAGEIFS($T$2:$T$382,$T$2:$T$382,"&gt;0.001"),1,0),"NA"))</f>
        <v>NA</v>
      </c>
    </row>
    <row r="4" spans="1:25" ht="15.75">
      <c r="A4" s="9" t="s">
        <v>757</v>
      </c>
      <c r="B4" s="36" t="str">
        <f>VLOOKUP(A4,'Scoring Logic'!$A$12:$D$394,3,FALSE)</f>
        <v>جنى</v>
      </c>
      <c r="C4" s="36" t="str">
        <f>VLOOKUP(A4,'Scoring Logic'!$A$12:$D$394,4,FALSE)</f>
        <v>نمو</v>
      </c>
      <c r="D4" s="30">
        <f>VLOOKUP($A4,'Extraction Filer'!$B$4:$V$385,MATCH(D$1,'Extraction Filer'!$B$3:$V$3,0),FALSE)</f>
        <v>17.899999999999999</v>
      </c>
      <c r="E4" s="31">
        <f>VLOOKUP($A4,'Extraction Filer'!$B$4:$V$385,MATCH(E$1,'Extraction Filer'!$B$3:$V$3,0),FALSE)</f>
        <v>-0.47352939999999999</v>
      </c>
      <c r="F4" s="30">
        <f>VLOOKUP($A4,'Extraction Filer'!$B$4:$V$385,MATCH(F$1,'Extraction Filer'!$B$3:$V$3,0),FALSE)</f>
        <v>45</v>
      </c>
      <c r="G4" s="30">
        <f>VLOOKUP($A4,'Extraction Filer'!$B$4:$V$385,MATCH(G$1,'Extraction Filer'!$B$3:$V$3,0),FALSE)</f>
        <v>17.399999999999999</v>
      </c>
      <c r="H4" s="32" t="str">
        <f>VLOOKUP($A4,'Extraction Filer'!$B$4:$V$385,MATCH(H$1,'Extraction Filer'!$B$3:$V$3,0),FALSE)</f>
        <v>Unavailable</v>
      </c>
      <c r="I4" s="33">
        <f>VLOOKUP($A4,'Extraction Filer'!$B$4:$V$385,MATCH(I$1,'Extraction Filer'!$B$3:$V$3,0),FALSE)</f>
        <v>45627</v>
      </c>
      <c r="J4" s="30" t="str">
        <f>IF(VLOOKUP($A4,'Extraction Filer'!$B$4:$V$385,MATCH(J$1,'Extraction Filer'!$B$3:$V$3,0),FALSE)&gt;0,VLOOKUP($A4,'Extraction Filer'!$B$4:$V$385,MATCH(J$1,'Extraction Filer'!$B$3:$V$3,0),FALSE),"غير متوفر")</f>
        <v>غير متوفر</v>
      </c>
      <c r="K4" s="30" t="str">
        <f>IFERROR(IF(D4/VLOOKUP($A4,'Extraction Filer'!$B$4:$V$385,MATCH("متوسط توقعات المحللين لمكرر الربح",'Extraction Filer'!$B$3:$V$3,0),FALSE)&gt;0,D4/VLOOKUP($A4,'Extraction Filer'!$B$4:$V$385,MATCH("متوسط توقعات المحللين لمكرر الربح",'Extraction Filer'!$B$3:$V$3,0),FALSE),"غير متوفر"),"غير متوفر")</f>
        <v>غير متوفر</v>
      </c>
      <c r="L4" s="32" t="str">
        <f>VLOOKUP($A4,'Extraction Filer'!$B$4:$V$385,MATCH(L$1,'Extraction Filer'!$B$3:$V$3,0),FALSE)</f>
        <v>Unavailable</v>
      </c>
      <c r="M4" s="35" t="str">
        <f>VLOOKUP($A4,'Extraction Filer'!$B$4:$V$385,MATCH(M$1,'Extraction Filer'!$B$3:$V$3,0),FALSE)</f>
        <v>Unavailable</v>
      </c>
      <c r="N4" s="30" t="str">
        <f>VLOOKUP($A4,'Extraction Filer'!$B$4:$V$385,MATCH(N$1,'Extraction Filer'!$B$3:$V$3,0),FALSE)</f>
        <v>Unavailable</v>
      </c>
      <c r="O4" s="35" t="str">
        <f>VLOOKUP($A4,'Extraction Filer'!$B$4:$V$385,MATCH(O$1,'Extraction Filer'!$B$3:$V$3,0),FALSE)</f>
        <v>Unavailable</v>
      </c>
      <c r="P4" s="35" t="str">
        <f>VLOOKUP($A4,'Extraction Filer'!$B$4:$V$385,MATCH(P$1,'Extraction Filer'!$B$3:$V$3,0),FALSE)</f>
        <v>Unavailable</v>
      </c>
      <c r="Q4" s="30" t="str">
        <f>IF(VLOOKUP($A4,'Extraction Filer'!$B$4:$V$385,MATCH(Q$1,'Extraction Filer'!$B$3:$V$3,0),FALSE)&lt;0,"سالب",VLOOKUP($A4,'Extraction Filer'!$B$4:$V$385,MATCH(Q$1,'Extraction Filer'!$B$3:$V$3,0),FALSE))</f>
        <v>Unavailable</v>
      </c>
      <c r="R4" s="35" t="str">
        <f>VLOOKUP($A4,'Extraction Filer'!$B$4:$Z$385,MATCH(R$1,'Extraction Filer'!$B$3:$Z$3,0),FALSE)</f>
        <v>Unavailable</v>
      </c>
      <c r="S4" s="35" t="str">
        <f>VLOOKUP($A4,'Extraction Filer'!$B$4:$Z$385,MATCH(S$1,'Extraction Filer'!$B$3:$Z$3,0),FALSE)</f>
        <v>Unavailable</v>
      </c>
      <c r="T4" s="31" t="str">
        <f>VLOOKUP($A4,'Extraction Filer'!$B$4:$V$385,MATCH(T$1,'Extraction Filer'!$B$3:$V$3,0),FALSE)</f>
        <v>Unavailable</v>
      </c>
      <c r="U4" s="31" t="str">
        <f>IF(L4&gt;0,VLOOKUP($A4,'Extraction Filer'!$B$4:$V$385,MATCH(U$1,'Extraction Filer'!$B$3:$V$3,0),FALSE),"حققت خسائر")</f>
        <v>Unavailable</v>
      </c>
      <c r="V4" s="31" t="str">
        <f>VLOOKUP($A4,'Extraction Filer'!$B$4:$V$385,MATCH(V$1,'Extraction Filer'!$B$3:$V$3,0),FALSE)</f>
        <v>Unavailable</v>
      </c>
      <c r="W4" s="7" t="str">
        <f>IF(T4="unavailable","NA",IF(T4&gt;0,IF(AND(U4&gt;0,U4&lt;0.75)=TRUE,1,IF(U4&gt;1,-1,IF(L4&lt;0,-1,0)))+IF(T4&gt;0,IF(VLOOKUP(A4,'Extraction Filer'!$B$4:$W$385,MATCH('Extraction Filer'!$W$1,'Extraction Filer'!$B$1:$W$1,0),FALSE)&gt;1,1,0),0)+IF(M4&gt;0.05,1,IF(M4&lt;-0.05,-1,0))+IF(Q4="سالب",-1,IF(Q4&lt;40,1,0))+IF(T4&gt;AVERAGEIFS($T$2:$T$382,$T$2:$T$382,"&gt;0.001"),1,0),"NA"))</f>
        <v>NA</v>
      </c>
    </row>
    <row r="5" spans="1:25" ht="15.75">
      <c r="A5" s="9" t="s">
        <v>741</v>
      </c>
      <c r="B5" s="36" t="str">
        <f>VLOOKUP(A5,'Scoring Logic'!$A$12:$D$394,3,FALSE)</f>
        <v>الأشغال الميسرة</v>
      </c>
      <c r="C5" s="36" t="str">
        <f>VLOOKUP(A5,'Scoring Logic'!$A$12:$D$394,4,FALSE)</f>
        <v>نمو</v>
      </c>
      <c r="D5" s="30">
        <f>VLOOKUP($A5,'Extraction Filer'!$B$4:$V$385,MATCH(D$1,'Extraction Filer'!$B$3:$V$3,0),FALSE)</f>
        <v>54.8</v>
      </c>
      <c r="E5" s="31">
        <f>VLOOKUP($A5,'Extraction Filer'!$B$4:$V$385,MATCH(E$1,'Extraction Filer'!$B$3:$V$3,0),FALSE)</f>
        <v>-0.22159090000000001</v>
      </c>
      <c r="F5" s="30">
        <f>VLOOKUP($A5,'Extraction Filer'!$B$4:$V$385,MATCH(F$1,'Extraction Filer'!$B$3:$V$3,0),FALSE)</f>
        <v>76</v>
      </c>
      <c r="G5" s="30">
        <f>VLOOKUP($A5,'Extraction Filer'!$B$4:$V$385,MATCH(G$1,'Extraction Filer'!$B$3:$V$3,0),FALSE)</f>
        <v>48</v>
      </c>
      <c r="H5" s="32" t="str">
        <f>VLOOKUP($A5,'Extraction Filer'!$B$4:$V$385,MATCH(H$1,'Extraction Filer'!$B$3:$V$3,0),FALSE)</f>
        <v>Unavailable</v>
      </c>
      <c r="I5" s="33">
        <f>VLOOKUP($A5,'Extraction Filer'!$B$4:$V$385,MATCH(I$1,'Extraction Filer'!$B$3:$V$3,0),FALSE)</f>
        <v>45497</v>
      </c>
      <c r="J5" s="30" t="str">
        <f>IF(VLOOKUP($A5,'Extraction Filer'!$B$4:$V$385,MATCH(J$1,'Extraction Filer'!$B$3:$V$3,0),FALSE)&gt;0,VLOOKUP($A5,'Extraction Filer'!$B$4:$V$385,MATCH(J$1,'Extraction Filer'!$B$3:$V$3,0),FALSE),"غير متوفر")</f>
        <v>غير متوفر</v>
      </c>
      <c r="K5" s="30" t="str">
        <f>IFERROR(IF(D5/VLOOKUP($A5,'Extraction Filer'!$B$4:$V$385,MATCH("متوسط توقعات المحللين لمكرر الربح",'Extraction Filer'!$B$3:$V$3,0),FALSE)&gt;0,D5/VLOOKUP($A5,'Extraction Filer'!$B$4:$V$385,MATCH("متوسط توقعات المحللين لمكرر الربح",'Extraction Filer'!$B$3:$V$3,0),FALSE),"غير متوفر"),"غير متوفر")</f>
        <v>غير متوفر</v>
      </c>
      <c r="L5" s="32" t="str">
        <f>VLOOKUP($A5,'Extraction Filer'!$B$4:$V$385,MATCH(L$1,'Extraction Filer'!$B$3:$V$3,0),FALSE)</f>
        <v>Unavailable</v>
      </c>
      <c r="M5" s="35" t="str">
        <f>VLOOKUP($A5,'Extraction Filer'!$B$4:$V$385,MATCH(M$1,'Extraction Filer'!$B$3:$V$3,0),FALSE)</f>
        <v>Unavailable</v>
      </c>
      <c r="N5" s="30" t="str">
        <f>VLOOKUP($A5,'Extraction Filer'!$B$4:$V$385,MATCH(N$1,'Extraction Filer'!$B$3:$V$3,0),FALSE)</f>
        <v>Unavailable</v>
      </c>
      <c r="O5" s="35" t="str">
        <f>VLOOKUP($A5,'Extraction Filer'!$B$4:$V$385,MATCH(O$1,'Extraction Filer'!$B$3:$V$3,0),FALSE)</f>
        <v>Unavailable</v>
      </c>
      <c r="P5" s="35" t="str">
        <f>VLOOKUP($A5,'Extraction Filer'!$B$4:$V$385,MATCH(P$1,'Extraction Filer'!$B$3:$V$3,0),FALSE)</f>
        <v>Unavailable</v>
      </c>
      <c r="Q5" s="30" t="str">
        <f>IF(VLOOKUP($A5,'Extraction Filer'!$B$4:$V$385,MATCH(Q$1,'Extraction Filer'!$B$3:$V$3,0),FALSE)&lt;0,"سالب",VLOOKUP($A5,'Extraction Filer'!$B$4:$V$385,MATCH(Q$1,'Extraction Filer'!$B$3:$V$3,0),FALSE))</f>
        <v>Unavailable</v>
      </c>
      <c r="R5" s="35" t="str">
        <f>VLOOKUP($A5,'Extraction Filer'!$B$4:$Z$385,MATCH(R$1,'Extraction Filer'!$B$3:$Z$3,0),FALSE)</f>
        <v>Unavailable</v>
      </c>
      <c r="S5" s="35" t="str">
        <f>VLOOKUP($A5,'Extraction Filer'!$B$4:$Z$385,MATCH(S$1,'Extraction Filer'!$B$3:$Z$3,0),FALSE)</f>
        <v>Unavailable</v>
      </c>
      <c r="T5" s="31" t="str">
        <f>VLOOKUP($A5,'Extraction Filer'!$B$4:$V$385,MATCH(T$1,'Extraction Filer'!$B$3:$V$3,0),FALSE)</f>
        <v>Unavailable</v>
      </c>
      <c r="U5" s="31" t="str">
        <f>IF(L5&gt;0,VLOOKUP($A5,'Extraction Filer'!$B$4:$V$385,MATCH(U$1,'Extraction Filer'!$B$3:$V$3,0),FALSE),"حققت خسائر")</f>
        <v>Unavailable</v>
      </c>
      <c r="V5" s="31" t="str">
        <f>VLOOKUP($A5,'Extraction Filer'!$B$4:$V$385,MATCH(V$1,'Extraction Filer'!$B$3:$V$3,0),FALSE)</f>
        <v>Unavailable</v>
      </c>
      <c r="W5" s="7" t="str">
        <f>IF(T5="unavailable","NA",IF(T5&gt;0,IF(AND(U5&gt;0,U5&lt;0.75)=TRUE,1,IF(U5&gt;1,-1,IF(L5&lt;0,-1,0)))+IF(T5&gt;0,IF(VLOOKUP(A5,'Extraction Filer'!$B$4:$W$385,MATCH('Extraction Filer'!$W$1,'Extraction Filer'!$B$1:$W$1,0),FALSE)&gt;1,1,0),0)+IF(M5&gt;0.05,1,IF(M5&lt;-0.05,-1,0))+IF(Q5="سالب",-1,IF(Q5&lt;40,1,0))+IF(T5&gt;AVERAGEIFS($T$2:$T$382,$T$2:$T$382,"&gt;0.001"),1,0),"NA"))</f>
        <v>NA</v>
      </c>
    </row>
    <row r="6" spans="1:25" ht="15.75">
      <c r="A6" s="9" t="s">
        <v>619</v>
      </c>
      <c r="B6" s="36" t="str">
        <f>VLOOKUP(A6,'Scoring Logic'!$A$12:$D$394,3,FALSE)</f>
        <v>الرعاية المستقبلية</v>
      </c>
      <c r="C6" s="36" t="str">
        <f>VLOOKUP(A6,'Scoring Logic'!$A$12:$D$394,4,FALSE)</f>
        <v>نمو</v>
      </c>
      <c r="D6" s="30">
        <f>VLOOKUP($A6,'Extraction Filer'!$B$4:$V$385,MATCH(D$1,'Extraction Filer'!$B$3:$V$3,0),FALSE)</f>
        <v>6.3</v>
      </c>
      <c r="E6" s="31">
        <f>VLOOKUP($A6,'Extraction Filer'!$B$4:$V$385,MATCH(E$1,'Extraction Filer'!$B$3:$V$3,0),FALSE)</f>
        <v>-0.1954023</v>
      </c>
      <c r="F6" s="30">
        <f>VLOOKUP($A6,'Extraction Filer'!$B$4:$V$385,MATCH(F$1,'Extraction Filer'!$B$3:$V$3,0),FALSE)</f>
        <v>18.86</v>
      </c>
      <c r="G6" s="30">
        <f>VLOOKUP($A6,'Extraction Filer'!$B$4:$V$385,MATCH(G$1,'Extraction Filer'!$B$3:$V$3,0),FALSE)</f>
        <v>6.17</v>
      </c>
      <c r="H6" s="32">
        <f>VLOOKUP($A6,'Extraction Filer'!$B$4:$V$385,MATCH(H$1,'Extraction Filer'!$B$3:$V$3,0),FALSE)</f>
        <v>3150000000</v>
      </c>
      <c r="I6" s="33">
        <f>VLOOKUP($A6,'Extraction Filer'!$B$4:$V$385,MATCH(I$1,'Extraction Filer'!$B$3:$V$3,0),FALSE)</f>
        <v>44775</v>
      </c>
      <c r="J6" s="30">
        <f>IF(VLOOKUP($A6,'Extraction Filer'!$B$4:$V$385,MATCH(J$1,'Extraction Filer'!$B$3:$V$3,0),FALSE)&gt;0,VLOOKUP($A6,'Extraction Filer'!$B$4:$V$385,MATCH(J$1,'Extraction Filer'!$B$3:$V$3,0),FALSE),"غير متوفر")</f>
        <v>315</v>
      </c>
      <c r="K6" s="30" t="str">
        <f>IFERROR(IF(D6/VLOOKUP($A6,'Extraction Filer'!$B$4:$V$385,MATCH("متوسط توقعات المحللين لمكرر الربح",'Extraction Filer'!$B$3:$V$3,0),FALSE)&gt;0,D6/VLOOKUP($A6,'Extraction Filer'!$B$4:$V$385,MATCH("متوسط توقعات المحللين لمكرر الربح",'Extraction Filer'!$B$3:$V$3,0),FALSE),"غير متوفر"),"غير متوفر")</f>
        <v>غير متوفر</v>
      </c>
      <c r="L6" s="32">
        <f>VLOOKUP($A6,'Extraction Filer'!$B$4:$V$385,MATCH(L$1,'Extraction Filer'!$B$3:$V$3,0),FALSE)</f>
        <v>12922322</v>
      </c>
      <c r="M6" s="35">
        <f>VLOOKUP($A6,'Extraction Filer'!$B$4:$V$385,MATCH(M$1,'Extraction Filer'!$B$3:$V$3,0),FALSE)</f>
        <v>-0.27889999999999998</v>
      </c>
      <c r="N6" s="30">
        <f>VLOOKUP($A6,'Extraction Filer'!$B$4:$V$385,MATCH(N$1,'Extraction Filer'!$B$3:$V$3,0),FALSE)</f>
        <v>59.537521604560027</v>
      </c>
      <c r="O6" s="35">
        <f>VLOOKUP($A6,'Extraction Filer'!$B$4:$V$385,MATCH(O$1,'Extraction Filer'!$B$3:$V$3,0),FALSE)</f>
        <v>5.2200000000000003E-2</v>
      </c>
      <c r="P6" s="35">
        <f>VLOOKUP($A6,'Extraction Filer'!$B$4:$V$385,MATCH(P$1,'Extraction Filer'!$B$3:$V$3,0),FALSE)</f>
        <v>-0.91620000000000001</v>
      </c>
      <c r="Q6" s="30">
        <f>IF(VLOOKUP($A6,'Extraction Filer'!$B$4:$V$385,MATCH(Q$1,'Extraction Filer'!$B$3:$V$3,0),FALSE)&lt;0,"سالب",VLOOKUP($A6,'Extraction Filer'!$B$4:$V$385,MATCH(Q$1,'Extraction Filer'!$B$3:$V$3,0),FALSE))</f>
        <v>286.46452396052939</v>
      </c>
      <c r="R6" s="35">
        <f>VLOOKUP($A6,'Extraction Filer'!$B$4:$Z$385,MATCH(R$1,'Extraction Filer'!$B$3:$Z$3,0),FALSE)</f>
        <v>0.15899682174232896</v>
      </c>
      <c r="S6" s="35">
        <f>VLOOKUP($A6,'Extraction Filer'!$B$4:$Z$385,MATCH(S$1,'Extraction Filer'!$B$3:$Z$3,0),FALSE)</f>
        <v>0.1480171924279173</v>
      </c>
      <c r="T6" s="31">
        <f>VLOOKUP($A6,'Extraction Filer'!$B$4:$V$385,MATCH(T$1,'Extraction Filer'!$B$3:$V$3,0),FALSE)</f>
        <v>0</v>
      </c>
      <c r="U6" s="31">
        <f>IF(L6&gt;0,VLOOKUP($A6,'Extraction Filer'!$B$4:$V$385,MATCH(U$1,'Extraction Filer'!$B$3:$V$3,0),FALSE),"حققت خسائر")</f>
        <v>0</v>
      </c>
      <c r="V6" s="31">
        <f>VLOOKUP($A6,'Extraction Filer'!$B$4:$V$385,MATCH(V$1,'Extraction Filer'!$B$3:$V$3,0),FALSE)</f>
        <v>0</v>
      </c>
      <c r="W6" s="7" t="str">
        <f>IF(T6="unavailable","NA",IF(T6&gt;0,IF(AND(U6&gt;0,U6&lt;0.75)=TRUE,1,IF(U6&gt;1,-1,IF(L6&lt;0,-1,0)))+IF(T6&gt;0,IF(VLOOKUP(A6,'Extraction Filer'!$B$4:$W$385,MATCH('Extraction Filer'!$W$1,'Extraction Filer'!$B$1:$W$1,0),FALSE)&gt;1,1,0),0)+IF(M6&gt;0.05,1,IF(M6&lt;-0.05,-1,0))+IF(Q6="سالب",-1,IF(Q6&lt;40,1,0))+IF(T6&gt;AVERAGEIFS($T$2:$T$382,$T$2:$T$382,"&gt;0.001"),1,0),"NA"))</f>
        <v>NA</v>
      </c>
    </row>
    <row r="7" spans="1:25" ht="15.75">
      <c r="A7" s="9" t="s">
        <v>524</v>
      </c>
      <c r="B7" s="36" t="str">
        <f>VLOOKUP(A7,'Scoring Logic'!$A$12:$D$394,3,FALSE)</f>
        <v>الخليجية العامة</v>
      </c>
      <c r="C7" s="36" t="str">
        <f>VLOOKUP(A7,'Scoring Logic'!$A$12:$D$394,4,FALSE)</f>
        <v>تداول</v>
      </c>
      <c r="D7" s="30">
        <f>VLOOKUP($A7,'Extraction Filer'!$B$4:$V$385,MATCH(D$1,'Extraction Filer'!$B$3:$V$3,0),FALSE)</f>
        <v>8.86</v>
      </c>
      <c r="E7" s="31">
        <f>VLOOKUP($A7,'Extraction Filer'!$B$4:$V$385,MATCH(E$1,'Extraction Filer'!$B$3:$V$3,0),FALSE)</f>
        <v>-3.2751100000000005E-2</v>
      </c>
      <c r="F7" s="30">
        <f>VLOOKUP($A7,'Extraction Filer'!$B$4:$V$385,MATCH(F$1,'Extraction Filer'!$B$3:$V$3,0),FALSE)</f>
        <v>16.940000000000001</v>
      </c>
      <c r="G7" s="30">
        <f>VLOOKUP($A7,'Extraction Filer'!$B$4:$V$385,MATCH(G$1,'Extraction Filer'!$B$3:$V$3,0),FALSE)</f>
        <v>7.23</v>
      </c>
      <c r="H7" s="32">
        <f>VLOOKUP($A7,'Extraction Filer'!$B$4:$V$385,MATCH(H$1,'Extraction Filer'!$B$3:$V$3,0),FALSE)</f>
        <v>265800000</v>
      </c>
      <c r="I7" s="33">
        <f>VLOOKUP($A7,'Extraction Filer'!$B$4:$V$385,MATCH(I$1,'Extraction Filer'!$B$3:$V$3,0),FALSE)</f>
        <v>40240</v>
      </c>
      <c r="J7" s="30" t="str">
        <f>IF(VLOOKUP($A7,'Extraction Filer'!$B$4:$V$385,MATCH(J$1,'Extraction Filer'!$B$3:$V$3,0),FALSE)&gt;0,VLOOKUP($A7,'Extraction Filer'!$B$4:$V$385,MATCH(J$1,'Extraction Filer'!$B$3:$V$3,0),FALSE),"غير متوفر")</f>
        <v>غير متوفر</v>
      </c>
      <c r="K7" s="30" t="str">
        <f>IFERROR(IF(D7/VLOOKUP($A7,'Extraction Filer'!$B$4:$V$385,MATCH("متوسط توقعات المحللين لمكرر الربح",'Extraction Filer'!$B$3:$V$3,0),FALSE)&gt;0,D7/VLOOKUP($A7,'Extraction Filer'!$B$4:$V$385,MATCH("متوسط توقعات المحللين لمكرر الربح",'Extraction Filer'!$B$3:$V$3,0),FALSE),"غير متوفر"),"غير متوفر")</f>
        <v>غير متوفر</v>
      </c>
      <c r="L7" s="32">
        <f>VLOOKUP($A7,'Extraction Filer'!$B$4:$V$385,MATCH(L$1,'Extraction Filer'!$B$3:$V$3,0),FALSE)</f>
        <v>-94207000</v>
      </c>
      <c r="M7" s="35">
        <f>VLOOKUP($A7,'Extraction Filer'!$B$4:$V$385,MATCH(M$1,'Extraction Filer'!$B$3:$V$3,0),FALSE)</f>
        <v>-27.6724</v>
      </c>
      <c r="N7" s="30">
        <f>VLOOKUP($A7,'Extraction Filer'!$B$4:$V$385,MATCH(N$1,'Extraction Filer'!$B$3:$V$3,0),FALSE)</f>
        <v>0.64272449413858479</v>
      </c>
      <c r="O7" s="35">
        <f>VLOOKUP($A7,'Extraction Filer'!$B$4:$V$385,MATCH(O$1,'Extraction Filer'!$B$3:$V$3,0),FALSE)</f>
        <v>9.9699999999999997E-2</v>
      </c>
      <c r="P7" s="35">
        <f>VLOOKUP($A7,'Extraction Filer'!$B$4:$V$385,MATCH(P$1,'Extraction Filer'!$B$3:$V$3,0),FALSE)</f>
        <v>-2.1796000000000002</v>
      </c>
      <c r="Q7" s="30" t="str">
        <f>IF(VLOOKUP($A7,'Extraction Filer'!$B$4:$V$385,MATCH(Q$1,'Extraction Filer'!$B$3:$V$3,0),FALSE)&lt;0,"سالب",VLOOKUP($A7,'Extraction Filer'!$B$4:$V$385,MATCH(Q$1,'Extraction Filer'!$B$3:$V$3,0),FALSE))</f>
        <v>سالب</v>
      </c>
      <c r="R7" s="35">
        <f>VLOOKUP($A7,'Extraction Filer'!$B$4:$Z$385,MATCH(R$1,'Extraction Filer'!$B$3:$Z$3,0),FALSE)</f>
        <v>-0.3271070709946684</v>
      </c>
      <c r="S7" s="35">
        <f>VLOOKUP($A7,'Extraction Filer'!$B$4:$Z$385,MATCH(S$1,'Extraction Filer'!$B$3:$Z$3,0),FALSE)</f>
        <v>0</v>
      </c>
      <c r="T7" s="31">
        <f>VLOOKUP($A7,'Extraction Filer'!$B$4:$V$385,MATCH(T$1,'Extraction Filer'!$B$3:$V$3,0),FALSE)</f>
        <v>0</v>
      </c>
      <c r="U7" s="31" t="str">
        <f>IF(L7&gt;0,VLOOKUP($A7,'Extraction Filer'!$B$4:$V$385,MATCH(U$1,'Extraction Filer'!$B$3:$V$3,0),FALSE),"حققت خسائر")</f>
        <v>حققت خسائر</v>
      </c>
      <c r="V7" s="31">
        <f>VLOOKUP($A7,'Extraction Filer'!$B$4:$V$385,MATCH(V$1,'Extraction Filer'!$B$3:$V$3,0),FALSE)</f>
        <v>0</v>
      </c>
      <c r="W7" s="7" t="str">
        <f>IF(T7="unavailable","NA",IF(T7&gt;0,IF(AND(U7&gt;0,U7&lt;0.75)=TRUE,1,IF(U7&gt;1,-1,IF(L7&lt;0,-1,0)))+IF(T7&gt;0,IF(VLOOKUP(A7,'Extraction Filer'!$B$4:$W$385,MATCH('Extraction Filer'!$W$1,'Extraction Filer'!$B$1:$W$1,0),FALSE)&gt;1,1,0),0)+IF(M7&gt;0.05,1,IF(M7&lt;-0.05,-1,0))+IF(Q7="سالب",-1,IF(Q7&lt;40,1,0))+IF(T7&gt;AVERAGEIFS($T$2:$T$382,$T$2:$T$382,"&gt;0.001"),1,0),"NA"))</f>
        <v>NA</v>
      </c>
    </row>
    <row r="8" spans="1:25" ht="15.75">
      <c r="A8" s="9" t="s">
        <v>703</v>
      </c>
      <c r="B8" s="36" t="str">
        <f>VLOOKUP(A8,'Scoring Logic'!$A$12:$D$394,3,FALSE)</f>
        <v>فاد</v>
      </c>
      <c r="C8" s="36" t="str">
        <f>VLOOKUP(A8,'Scoring Logic'!$A$12:$D$394,4,FALSE)</f>
        <v>نمو</v>
      </c>
      <c r="D8" s="30">
        <f>VLOOKUP($A8,'Extraction Filer'!$B$4:$V$385,MATCH(D$1,'Extraction Filer'!$B$3:$V$3,0),FALSE)</f>
        <v>85</v>
      </c>
      <c r="E8" s="31">
        <f>VLOOKUP($A8,'Extraction Filer'!$B$4:$V$385,MATCH(E$1,'Extraction Filer'!$B$3:$V$3,0),FALSE)</f>
        <v>-0.1584158</v>
      </c>
      <c r="F8" s="30">
        <f>VLOOKUP($A8,'Extraction Filer'!$B$4:$V$385,MATCH(F$1,'Extraction Filer'!$B$3:$V$3,0),FALSE)</f>
        <v>120</v>
      </c>
      <c r="G8" s="30">
        <f>VLOOKUP($A8,'Extraction Filer'!$B$4:$V$385,MATCH(G$1,'Extraction Filer'!$B$3:$V$3,0),FALSE)</f>
        <v>67</v>
      </c>
      <c r="H8" s="32">
        <f>VLOOKUP($A8,'Extraction Filer'!$B$4:$V$385,MATCH(H$1,'Extraction Filer'!$B$3:$V$3,0),FALSE)</f>
        <v>102000000</v>
      </c>
      <c r="I8" s="33">
        <f>VLOOKUP($A8,'Extraction Filer'!$B$4:$V$385,MATCH(I$1,'Extraction Filer'!$B$3:$V$3,0),FALSE)</f>
        <v>45258</v>
      </c>
      <c r="J8" s="30" t="str">
        <f>IF(VLOOKUP($A8,'Extraction Filer'!$B$4:$V$385,MATCH(J$1,'Extraction Filer'!$B$3:$V$3,0),FALSE)&gt;0,VLOOKUP($A8,'Extraction Filer'!$B$4:$V$385,MATCH(J$1,'Extraction Filer'!$B$3:$V$3,0),FALSE),"غير متوفر")</f>
        <v>غير متوفر</v>
      </c>
      <c r="K8" s="30" t="str">
        <f>IFERROR(IF(D8/VLOOKUP($A8,'Extraction Filer'!$B$4:$V$385,MATCH("متوسط توقعات المحللين لمكرر الربح",'Extraction Filer'!$B$3:$V$3,0),FALSE)&gt;0,D8/VLOOKUP($A8,'Extraction Filer'!$B$4:$V$385,MATCH("متوسط توقعات المحللين لمكرر الربح",'Extraction Filer'!$B$3:$V$3,0),FALSE),"غير متوفر"),"غير متوفر")</f>
        <v>غير متوفر</v>
      </c>
      <c r="L8" s="32">
        <f>VLOOKUP($A8,'Extraction Filer'!$B$4:$V$385,MATCH(L$1,'Extraction Filer'!$B$3:$V$3,0),FALSE)</f>
        <v>22632981</v>
      </c>
      <c r="M8" s="35">
        <f>VLOOKUP($A8,'Extraction Filer'!$B$4:$V$385,MATCH(M$1,'Extraction Filer'!$B$3:$V$3,0),FALSE)</f>
        <v>-0.98209999999999997</v>
      </c>
      <c r="N8" s="30">
        <f>VLOOKUP($A8,'Extraction Filer'!$B$4:$V$385,MATCH(N$1,'Extraction Filer'!$B$3:$V$3,0),FALSE)</f>
        <v>0.64700932246553888</v>
      </c>
      <c r="O8" s="35">
        <f>VLOOKUP($A8,'Extraction Filer'!$B$4:$V$385,MATCH(O$1,'Extraction Filer'!$B$3:$V$3,0),FALSE)</f>
        <v>-3.6799999999999999E-2</v>
      </c>
      <c r="P8" s="35">
        <f>VLOOKUP($A8,'Extraction Filer'!$B$4:$V$385,MATCH(P$1,'Extraction Filer'!$B$3:$V$3,0),FALSE)</f>
        <v>-0.39550000000000002</v>
      </c>
      <c r="Q8" s="30">
        <f>IF(VLOOKUP($A8,'Extraction Filer'!$B$4:$V$385,MATCH(Q$1,'Extraction Filer'!$B$3:$V$3,0),FALSE)&lt;0,"سالب",VLOOKUP($A8,'Extraction Filer'!$B$4:$V$385,MATCH(Q$1,'Extraction Filer'!$B$3:$V$3,0),FALSE))</f>
        <v>1.9045683181072743</v>
      </c>
      <c r="R8" s="35">
        <f>VLOOKUP($A8,'Extraction Filer'!$B$4:$Z$385,MATCH(R$1,'Extraction Filer'!$B$3:$Z$3,0),FALSE)</f>
        <v>0.8407552665469713</v>
      </c>
      <c r="S8" s="35">
        <f>VLOOKUP($A8,'Extraction Filer'!$B$4:$Z$385,MATCH(S$1,'Extraction Filer'!$B$3:$Z$3,0),FALSE)</f>
        <v>0.42417723277736658</v>
      </c>
      <c r="T8" s="31">
        <f>VLOOKUP($A8,'Extraction Filer'!$B$4:$V$385,MATCH(T$1,'Extraction Filer'!$B$3:$V$3,0),FALSE)</f>
        <v>0</v>
      </c>
      <c r="U8" s="31">
        <f>IF(L8&gt;0,VLOOKUP($A8,'Extraction Filer'!$B$4:$V$385,MATCH(U$1,'Extraction Filer'!$B$3:$V$3,0),FALSE),"حققت خسائر")</f>
        <v>0</v>
      </c>
      <c r="V8" s="31">
        <f>VLOOKUP($A8,'Extraction Filer'!$B$4:$V$385,MATCH(V$1,'Extraction Filer'!$B$3:$V$3,0),FALSE)</f>
        <v>0.1515</v>
      </c>
      <c r="W8" s="7" t="str">
        <f>IF(T8="unavailable","NA",IF(T8&gt;0,IF(AND(U8&gt;0,U8&lt;0.75)=TRUE,1,IF(U8&gt;1,-1,IF(L8&lt;0,-1,0)))+IF(T8&gt;0,IF(VLOOKUP(A8,'Extraction Filer'!$B$4:$W$385,MATCH('Extraction Filer'!$W$1,'Extraction Filer'!$B$1:$W$1,0),FALSE)&gt;1,1,0),0)+IF(M8&gt;0.05,1,IF(M8&lt;-0.05,-1,0))+IF(Q8="سالب",-1,IF(Q8&lt;40,1,0))+IF(T8&gt;AVERAGEIFS($T$2:$T$382,$T$2:$T$382,"&gt;0.001"),1,0),"NA"))</f>
        <v>NA</v>
      </c>
    </row>
    <row r="9" spans="1:25" ht="15.75">
      <c r="A9" s="9" t="s">
        <v>729</v>
      </c>
      <c r="B9" s="36" t="str">
        <f>VLOOKUP(A9,'Scoring Logic'!$A$12:$D$394,3,FALSE)</f>
        <v>يقين</v>
      </c>
      <c r="C9" s="36" t="str">
        <f>VLOOKUP(A9,'Scoring Logic'!$A$12:$D$394,4,FALSE)</f>
        <v>نمو</v>
      </c>
      <c r="D9" s="30">
        <f>VLOOKUP($A9,'Extraction Filer'!$B$4:$V$385,MATCH(D$1,'Extraction Filer'!$B$3:$V$3,0),FALSE)</f>
        <v>20.7</v>
      </c>
      <c r="E9" s="31">
        <f>VLOOKUP($A9,'Extraction Filer'!$B$4:$V$385,MATCH(E$1,'Extraction Filer'!$B$3:$V$3,0),FALSE)</f>
        <v>-0.1976744</v>
      </c>
      <c r="F9" s="30">
        <f>VLOOKUP($A9,'Extraction Filer'!$B$4:$V$385,MATCH(F$1,'Extraction Filer'!$B$3:$V$3,0),FALSE)</f>
        <v>41</v>
      </c>
      <c r="G9" s="30">
        <f>VLOOKUP($A9,'Extraction Filer'!$B$4:$V$385,MATCH(G$1,'Extraction Filer'!$B$3:$V$3,0),FALSE)</f>
        <v>19.98</v>
      </c>
      <c r="H9" s="32" t="str">
        <f>VLOOKUP($A9,'Extraction Filer'!$B$4:$V$385,MATCH(H$1,'Extraction Filer'!$B$3:$V$3,0),FALSE)</f>
        <v>Unavailable</v>
      </c>
      <c r="I9" s="33">
        <f>VLOOKUP($A9,'Extraction Filer'!$B$4:$V$385,MATCH(I$1,'Extraction Filer'!$B$3:$V$3,0),FALSE)</f>
        <v>45469</v>
      </c>
      <c r="J9" s="30">
        <f>IF(VLOOKUP($A9,'Extraction Filer'!$B$4:$V$385,MATCH(J$1,'Extraction Filer'!$B$3:$V$3,0),FALSE)&gt;0,VLOOKUP($A9,'Extraction Filer'!$B$4:$V$385,MATCH(J$1,'Extraction Filer'!$B$3:$V$3,0),FALSE),"غير متوفر")</f>
        <v>14.48</v>
      </c>
      <c r="K9" s="30" t="str">
        <f>IFERROR(IF(D9/VLOOKUP($A9,'Extraction Filer'!$B$4:$V$385,MATCH("متوسط توقعات المحللين لمكرر الربح",'Extraction Filer'!$B$3:$V$3,0),FALSE)&gt;0,D9/VLOOKUP($A9,'Extraction Filer'!$B$4:$V$385,MATCH("متوسط توقعات المحللين لمكرر الربح",'Extraction Filer'!$B$3:$V$3,0),FALSE),"غير متوفر"),"غير متوفر")</f>
        <v>غير متوفر</v>
      </c>
      <c r="L9" s="32" t="str">
        <f>VLOOKUP($A9,'Extraction Filer'!$B$4:$V$385,MATCH(L$1,'Extraction Filer'!$B$3:$V$3,0),FALSE)</f>
        <v>Unavailable</v>
      </c>
      <c r="M9" s="35" t="str">
        <f>VLOOKUP($A9,'Extraction Filer'!$B$4:$V$385,MATCH(M$1,'Extraction Filer'!$B$3:$V$3,0),FALSE)</f>
        <v>Unavailable</v>
      </c>
      <c r="N9" s="30" t="str">
        <f>VLOOKUP($A9,'Extraction Filer'!$B$4:$V$385,MATCH(N$1,'Extraction Filer'!$B$3:$V$3,0),FALSE)</f>
        <v>Unavailable</v>
      </c>
      <c r="O9" s="35" t="str">
        <f>VLOOKUP($A9,'Extraction Filer'!$B$4:$V$385,MATCH(O$1,'Extraction Filer'!$B$3:$V$3,0),FALSE)</f>
        <v>Unavailable</v>
      </c>
      <c r="P9" s="35" t="str">
        <f>VLOOKUP($A9,'Extraction Filer'!$B$4:$V$385,MATCH(P$1,'Extraction Filer'!$B$3:$V$3,0),FALSE)</f>
        <v>Unavailable</v>
      </c>
      <c r="Q9" s="30" t="str">
        <f>IF(VLOOKUP($A9,'Extraction Filer'!$B$4:$V$385,MATCH(Q$1,'Extraction Filer'!$B$3:$V$3,0),FALSE)&lt;0,"سالب",VLOOKUP($A9,'Extraction Filer'!$B$4:$V$385,MATCH(Q$1,'Extraction Filer'!$B$3:$V$3,0),FALSE))</f>
        <v>Unavailable</v>
      </c>
      <c r="R9" s="35" t="str">
        <f>VLOOKUP($A9,'Extraction Filer'!$B$4:$Z$385,MATCH(R$1,'Extraction Filer'!$B$3:$Z$3,0),FALSE)</f>
        <v>Unavailable</v>
      </c>
      <c r="S9" s="35" t="str">
        <f>VLOOKUP($A9,'Extraction Filer'!$B$4:$Z$385,MATCH(S$1,'Extraction Filer'!$B$3:$Z$3,0),FALSE)</f>
        <v>Unavailable</v>
      </c>
      <c r="T9" s="31" t="str">
        <f>VLOOKUP($A9,'Extraction Filer'!$B$4:$V$385,MATCH(T$1,'Extraction Filer'!$B$3:$V$3,0),FALSE)</f>
        <v>Unavailable</v>
      </c>
      <c r="U9" s="31" t="str">
        <f>IF(L9&gt;0,VLOOKUP($A9,'Extraction Filer'!$B$4:$V$385,MATCH(U$1,'Extraction Filer'!$B$3:$V$3,0),FALSE),"حققت خسائر")</f>
        <v>Unavailable</v>
      </c>
      <c r="V9" s="31" t="str">
        <f>VLOOKUP($A9,'Extraction Filer'!$B$4:$V$385,MATCH(V$1,'Extraction Filer'!$B$3:$V$3,0),FALSE)</f>
        <v>Unavailable</v>
      </c>
      <c r="W9" s="7" t="str">
        <f>IF(T9="unavailable","NA",IF(T9&gt;0,IF(AND(U9&gt;0,U9&lt;0.75)=TRUE,1,IF(U9&gt;1,-1,IF(L9&lt;0,-1,0)))+IF(T9&gt;0,IF(VLOOKUP(A9,'Extraction Filer'!$B$4:$W$385,MATCH('Extraction Filer'!$W$1,'Extraction Filer'!$B$1:$W$1,0),FALSE)&gt;1,1,0),0)+IF(M9&gt;0.05,1,IF(M9&lt;-0.05,-1,0))+IF(Q9="سالب",-1,IF(Q9&lt;40,1,0))+IF(T9&gt;AVERAGEIFS($T$2:$T$382,$T$2:$T$382,"&gt;0.001"),1,0),"NA"))</f>
        <v>NA</v>
      </c>
    </row>
    <row r="10" spans="1:25" ht="15.75">
      <c r="A10" s="9" t="s">
        <v>382</v>
      </c>
      <c r="B10" s="36" t="str">
        <f>VLOOKUP(A10,'Scoring Logic'!$A$12:$D$394,3,FALSE)</f>
        <v>بنان</v>
      </c>
      <c r="C10" s="36" t="str">
        <f>VLOOKUP(A10,'Scoring Logic'!$A$12:$D$394,4,FALSE)</f>
        <v>تداول</v>
      </c>
      <c r="D10" s="30">
        <f>VLOOKUP($A10,'Extraction Filer'!$B$4:$V$385,MATCH(D$1,'Extraction Filer'!$B$3:$V$3,0),FALSE)</f>
        <v>5.53</v>
      </c>
      <c r="E10" s="31">
        <f>VLOOKUP($A10,'Extraction Filer'!$B$4:$V$385,MATCH(E$1,'Extraction Filer'!$B$3:$V$3,0),FALSE)</f>
        <v>-0.1109325</v>
      </c>
      <c r="F10" s="30">
        <f>VLOOKUP($A10,'Extraction Filer'!$B$4:$V$385,MATCH(F$1,'Extraction Filer'!$B$3:$V$3,0),FALSE)</f>
        <v>9.0500000000000007</v>
      </c>
      <c r="G10" s="30">
        <f>VLOOKUP($A10,'Extraction Filer'!$B$4:$V$385,MATCH(G$1,'Extraction Filer'!$B$3:$V$3,0),FALSE)</f>
        <v>5.0599999999999996</v>
      </c>
      <c r="H10" s="32" t="str">
        <f>VLOOKUP($A10,'Extraction Filer'!$B$4:$V$385,MATCH(H$1,'Extraction Filer'!$B$3:$V$3,0),FALSE)</f>
        <v>Unavailable</v>
      </c>
      <c r="I10" s="33">
        <f>VLOOKUP($A10,'Extraction Filer'!$B$4:$V$385,MATCH(I$1,'Extraction Filer'!$B$3:$V$3,0),FALSE)</f>
        <v>45627</v>
      </c>
      <c r="J10" s="30">
        <f>IF(VLOOKUP($A10,'Extraction Filer'!$B$4:$V$385,MATCH(J$1,'Extraction Filer'!$B$3:$V$3,0),FALSE)&gt;0,VLOOKUP($A10,'Extraction Filer'!$B$4:$V$385,MATCH(J$1,'Extraction Filer'!$B$3:$V$3,0),FALSE),"غير متوفر")</f>
        <v>32.53</v>
      </c>
      <c r="K10" s="30" t="str">
        <f>IFERROR(IF(D10/VLOOKUP($A10,'Extraction Filer'!$B$4:$V$385,MATCH("متوسط توقعات المحللين لمكرر الربح",'Extraction Filer'!$B$3:$V$3,0),FALSE)&gt;0,D10/VLOOKUP($A10,'Extraction Filer'!$B$4:$V$385,MATCH("متوسط توقعات المحللين لمكرر الربح",'Extraction Filer'!$B$3:$V$3,0),FALSE),"غير متوفر"),"غير متوفر")</f>
        <v>غير متوفر</v>
      </c>
      <c r="L10" s="32" t="str">
        <f>VLOOKUP($A10,'Extraction Filer'!$B$4:$V$385,MATCH(L$1,'Extraction Filer'!$B$3:$V$3,0),FALSE)</f>
        <v>Unavailable</v>
      </c>
      <c r="M10" s="35" t="str">
        <f>VLOOKUP($A10,'Extraction Filer'!$B$4:$V$385,MATCH(M$1,'Extraction Filer'!$B$3:$V$3,0),FALSE)</f>
        <v>Unavailable</v>
      </c>
      <c r="N10" s="30" t="str">
        <f>VLOOKUP($A10,'Extraction Filer'!$B$4:$V$385,MATCH(N$1,'Extraction Filer'!$B$3:$V$3,0),FALSE)</f>
        <v>Unavailable</v>
      </c>
      <c r="O10" s="35" t="str">
        <f>VLOOKUP($A10,'Extraction Filer'!$B$4:$V$385,MATCH(O$1,'Extraction Filer'!$B$3:$V$3,0),FALSE)</f>
        <v>Unavailable</v>
      </c>
      <c r="P10" s="35" t="str">
        <f>VLOOKUP($A10,'Extraction Filer'!$B$4:$V$385,MATCH(P$1,'Extraction Filer'!$B$3:$V$3,0),FALSE)</f>
        <v>Unavailable</v>
      </c>
      <c r="Q10" s="30" t="str">
        <f>IF(VLOOKUP($A10,'Extraction Filer'!$B$4:$V$385,MATCH(Q$1,'Extraction Filer'!$B$3:$V$3,0),FALSE)&lt;0,"سالب",VLOOKUP($A10,'Extraction Filer'!$B$4:$V$385,MATCH(Q$1,'Extraction Filer'!$B$3:$V$3,0),FALSE))</f>
        <v>Unavailable</v>
      </c>
      <c r="R10" s="35" t="str">
        <f>VLOOKUP($A10,'Extraction Filer'!$B$4:$Z$385,MATCH(R$1,'Extraction Filer'!$B$3:$Z$3,0),FALSE)</f>
        <v>Unavailable</v>
      </c>
      <c r="S10" s="35" t="str">
        <f>VLOOKUP($A10,'Extraction Filer'!$B$4:$Z$385,MATCH(S$1,'Extraction Filer'!$B$3:$Z$3,0),FALSE)</f>
        <v>Unavailable</v>
      </c>
      <c r="T10" s="31" t="str">
        <f>VLOOKUP($A10,'Extraction Filer'!$B$4:$V$385,MATCH(T$1,'Extraction Filer'!$B$3:$V$3,0),FALSE)</f>
        <v>Unavailable</v>
      </c>
      <c r="U10" s="31" t="str">
        <f>IF(L10&gt;0,VLOOKUP($A10,'Extraction Filer'!$B$4:$V$385,MATCH(U$1,'Extraction Filer'!$B$3:$V$3,0),FALSE),"حققت خسائر")</f>
        <v>Unavailable</v>
      </c>
      <c r="V10" s="31" t="str">
        <f>VLOOKUP($A10,'Extraction Filer'!$B$4:$V$385,MATCH(V$1,'Extraction Filer'!$B$3:$V$3,0),FALSE)</f>
        <v>Unavailable</v>
      </c>
      <c r="W10" s="7" t="str">
        <f>IF(T10="unavailable","NA",IF(T10&gt;0,IF(AND(U10&gt;0,U10&lt;0.75)=TRUE,1,IF(U10&gt;1,-1,IF(L10&lt;0,-1,0)))+IF(T10&gt;0,IF(VLOOKUP(A10,'Extraction Filer'!$B$4:$W$385,MATCH('Extraction Filer'!$W$1,'Extraction Filer'!$B$1:$W$1,0),FALSE)&gt;1,1,0),0)+IF(M10&gt;0.05,1,IF(M10&lt;-0.05,-1,0))+IF(Q10="سالب",-1,IF(Q10&lt;40,1,0))+IF(T10&gt;AVERAGEIFS($T$2:$T$382,$T$2:$T$382,"&gt;0.001"),1,0),"NA"))</f>
        <v>NA</v>
      </c>
    </row>
    <row r="11" spans="1:25" ht="15.75">
      <c r="A11" s="9" t="s">
        <v>580</v>
      </c>
      <c r="B11" s="36" t="str">
        <f>VLOOKUP(A11,'Scoring Logic'!$A$12:$D$394,3,FALSE)</f>
        <v>آيكتك</v>
      </c>
      <c r="C11" s="36" t="str">
        <f>VLOOKUP(A11,'Scoring Logic'!$A$12:$D$394,4,FALSE)</f>
        <v>نمو</v>
      </c>
      <c r="D11" s="30">
        <f>VLOOKUP($A11,'Extraction Filer'!$B$4:$V$385,MATCH(D$1,'Extraction Filer'!$B$3:$V$3,0),FALSE)</f>
        <v>2.99</v>
      </c>
      <c r="E11" s="31">
        <f>VLOOKUP($A11,'Extraction Filer'!$B$4:$V$385,MATCH(E$1,'Extraction Filer'!$B$3:$V$3,0),FALSE)</f>
        <v>-0.12058820000000001</v>
      </c>
      <c r="F11" s="30">
        <f>VLOOKUP($A11,'Extraction Filer'!$B$4:$V$385,MATCH(F$1,'Extraction Filer'!$B$3:$V$3,0),FALSE)</f>
        <v>5.4</v>
      </c>
      <c r="G11" s="30">
        <f>VLOOKUP($A11,'Extraction Filer'!$B$4:$V$385,MATCH(G$1,'Extraction Filer'!$B$3:$V$3,0),FALSE)</f>
        <v>2.9</v>
      </c>
      <c r="H11" s="32">
        <f>VLOOKUP($A11,'Extraction Filer'!$B$4:$V$385,MATCH(H$1,'Extraction Filer'!$B$3:$V$3,0),FALSE)</f>
        <v>191360000</v>
      </c>
      <c r="I11" s="33">
        <f>VLOOKUP($A11,'Extraction Filer'!$B$4:$V$385,MATCH(I$1,'Extraction Filer'!$B$3:$V$3,0),FALSE)</f>
        <v>44669</v>
      </c>
      <c r="J11" s="30">
        <f>IF(VLOOKUP($A11,'Extraction Filer'!$B$4:$V$385,MATCH(J$1,'Extraction Filer'!$B$3:$V$3,0),FALSE)&gt;0,VLOOKUP($A11,'Extraction Filer'!$B$4:$V$385,MATCH(J$1,'Extraction Filer'!$B$3:$V$3,0),FALSE),"غير متوفر")</f>
        <v>49.83</v>
      </c>
      <c r="K11" s="30" t="str">
        <f>IFERROR(IF(D11/VLOOKUP($A11,'Extraction Filer'!$B$4:$V$385,MATCH("متوسط توقعات المحللين لمكرر الربح",'Extraction Filer'!$B$3:$V$3,0),FALSE)&gt;0,D11/VLOOKUP($A11,'Extraction Filer'!$B$4:$V$385,MATCH("متوسط توقعات المحللين لمكرر الربح",'Extraction Filer'!$B$3:$V$3,0),FALSE),"غير متوفر"),"غير متوفر")</f>
        <v>غير متوفر</v>
      </c>
      <c r="L11" s="32">
        <f>VLOOKUP($A11,'Extraction Filer'!$B$4:$V$385,MATCH(L$1,'Extraction Filer'!$B$3:$V$3,0),FALSE)</f>
        <v>3761209</v>
      </c>
      <c r="M11" s="35">
        <f>VLOOKUP($A11,'Extraction Filer'!$B$4:$V$385,MATCH(M$1,'Extraction Filer'!$B$3:$V$3,0),FALSE)</f>
        <v>-0.59450000000000003</v>
      </c>
      <c r="N11" s="30">
        <f>VLOOKUP($A11,'Extraction Filer'!$B$4:$V$385,MATCH(N$1,'Extraction Filer'!$B$3:$V$3,0),FALSE)</f>
        <v>3.8568807803201852</v>
      </c>
      <c r="O11" s="35">
        <f>VLOOKUP($A11,'Extraction Filer'!$B$4:$V$385,MATCH(O$1,'Extraction Filer'!$B$3:$V$3,0),FALSE)</f>
        <v>0.1321</v>
      </c>
      <c r="P11" s="35">
        <f>VLOOKUP($A11,'Extraction Filer'!$B$4:$V$385,MATCH(P$1,'Extraction Filer'!$B$3:$V$3,0),FALSE)</f>
        <v>-0.30199999999999999</v>
      </c>
      <c r="Q11" s="30" t="str">
        <f>IF(VLOOKUP($A11,'Extraction Filer'!$B$4:$V$385,MATCH(Q$1,'Extraction Filer'!$B$3:$V$3,0),FALSE)&lt;0,"سالب",VLOOKUP($A11,'Extraction Filer'!$B$4:$V$385,MATCH(Q$1,'Extraction Filer'!$B$3:$V$3,0),FALSE))</f>
        <v>سالب</v>
      </c>
      <c r="R11" s="35">
        <f>VLOOKUP($A11,'Extraction Filer'!$B$4:$Z$385,MATCH(R$1,'Extraction Filer'!$B$3:$Z$3,0),FALSE)</f>
        <v>9.4303327436255399E-2</v>
      </c>
      <c r="S11" s="35">
        <f>VLOOKUP($A11,'Extraction Filer'!$B$4:$Z$385,MATCH(S$1,'Extraction Filer'!$B$3:$Z$3,0),FALSE)</f>
        <v>7.0890306073757417E-2</v>
      </c>
      <c r="T11" s="31">
        <f>VLOOKUP($A11,'Extraction Filer'!$B$4:$V$385,MATCH(T$1,'Extraction Filer'!$B$3:$V$3,0),FALSE)</f>
        <v>0</v>
      </c>
      <c r="U11" s="31">
        <f>IF(L11&gt;0,VLOOKUP($A11,'Extraction Filer'!$B$4:$V$385,MATCH(U$1,'Extraction Filer'!$B$3:$V$3,0),FALSE),"حققت خسائر")</f>
        <v>0</v>
      </c>
      <c r="V11" s="31">
        <f>VLOOKUP($A11,'Extraction Filer'!$B$4:$V$385,MATCH(V$1,'Extraction Filer'!$B$3:$V$3,0),FALSE)</f>
        <v>0</v>
      </c>
      <c r="W11" s="7" t="str">
        <f>IF(T11="unavailable","NA",IF(T11&gt;0,IF(AND(U11&gt;0,U11&lt;0.75)=TRUE,1,IF(U11&gt;1,-1,IF(L11&lt;0,-1,0)))+IF(T11&gt;0,IF(VLOOKUP(A11,'Extraction Filer'!$B$4:$W$385,MATCH('Extraction Filer'!$W$1,'Extraction Filer'!$B$1:$W$1,0),FALSE)&gt;1,1,0),0)+IF(M11&gt;0.05,1,IF(M11&lt;-0.05,-1,0))+IF(Q11="سالب",-1,IF(Q11&lt;40,1,0))+IF(T11&gt;AVERAGEIFS($T$2:$T$382,$T$2:$T$382,"&gt;0.001"),1,0),"NA"))</f>
        <v>NA</v>
      </c>
    </row>
    <row r="12" spans="1:25" ht="15.75">
      <c r="A12" s="9" t="s">
        <v>436</v>
      </c>
      <c r="B12" s="36" t="str">
        <f>VLOOKUP(A12,'Scoring Logic'!$A$12:$D$394,3,FALSE)</f>
        <v>ريدان</v>
      </c>
      <c r="C12" s="36" t="str">
        <f>VLOOKUP(A12,'Scoring Logic'!$A$12:$D$394,4,FALSE)</f>
        <v>تداول</v>
      </c>
      <c r="D12" s="30">
        <f>VLOOKUP($A12,'Extraction Filer'!$B$4:$V$385,MATCH(D$1,'Extraction Filer'!$B$3:$V$3,0),FALSE)</f>
        <v>18.68</v>
      </c>
      <c r="E12" s="31">
        <f>VLOOKUP($A12,'Extraction Filer'!$B$4:$V$385,MATCH(E$1,'Extraction Filer'!$B$3:$V$3,0),FALSE)</f>
        <v>-9.7584500000000005E-2</v>
      </c>
      <c r="F12" s="30">
        <f>VLOOKUP($A12,'Extraction Filer'!$B$4:$V$385,MATCH(F$1,'Extraction Filer'!$B$3:$V$3,0),FALSE)</f>
        <v>34.9</v>
      </c>
      <c r="G12" s="30">
        <f>VLOOKUP($A12,'Extraction Filer'!$B$4:$V$385,MATCH(G$1,'Extraction Filer'!$B$3:$V$3,0),FALSE)</f>
        <v>15.54</v>
      </c>
      <c r="H12" s="32">
        <f>VLOOKUP($A12,'Extraction Filer'!$B$4:$V$385,MATCH(H$1,'Extraction Filer'!$B$3:$V$3,0),FALSE)</f>
        <v>295302164</v>
      </c>
      <c r="I12" s="33">
        <f>VLOOKUP($A12,'Extraction Filer'!$B$4:$V$385,MATCH(I$1,'Extraction Filer'!$B$3:$V$3,0),FALSE)</f>
        <v>43790</v>
      </c>
      <c r="J12" s="30" t="str">
        <f>IF(VLOOKUP($A12,'Extraction Filer'!$B$4:$V$385,MATCH(J$1,'Extraction Filer'!$B$3:$V$3,0),FALSE)&gt;0,VLOOKUP($A12,'Extraction Filer'!$B$4:$V$385,MATCH(J$1,'Extraction Filer'!$B$3:$V$3,0),FALSE),"غير متوفر")</f>
        <v>غير متوفر</v>
      </c>
      <c r="K12" s="30" t="str">
        <f>IFERROR(IF(D12/VLOOKUP($A12,'Extraction Filer'!$B$4:$V$385,MATCH("متوسط توقعات المحللين لمكرر الربح",'Extraction Filer'!$B$3:$V$3,0),FALSE)&gt;0,D12/VLOOKUP($A12,'Extraction Filer'!$B$4:$V$385,MATCH("متوسط توقعات المحللين لمكرر الربح",'Extraction Filer'!$B$3:$V$3,0),FALSE),"غير متوفر"),"غير متوفر")</f>
        <v>غير متوفر</v>
      </c>
      <c r="L12" s="32">
        <f>VLOOKUP($A12,'Extraction Filer'!$B$4:$V$385,MATCH(L$1,'Extraction Filer'!$B$3:$V$3,0),FALSE)</f>
        <v>-44113134</v>
      </c>
      <c r="M12" s="35">
        <f>VLOOKUP($A12,'Extraction Filer'!$B$4:$V$385,MATCH(M$1,'Extraction Filer'!$B$3:$V$3,0),FALSE)</f>
        <v>-0.25459999999999999</v>
      </c>
      <c r="N12" s="30">
        <f>VLOOKUP($A12,'Extraction Filer'!$B$4:$V$385,MATCH(N$1,'Extraction Filer'!$B$3:$V$3,0),FALSE)</f>
        <v>1.8934590644203275</v>
      </c>
      <c r="O12" s="35">
        <f>VLOOKUP($A12,'Extraction Filer'!$B$4:$V$385,MATCH(O$1,'Extraction Filer'!$B$3:$V$3,0),FALSE)</f>
        <v>0.1143</v>
      </c>
      <c r="P12" s="35">
        <f>VLOOKUP($A12,'Extraction Filer'!$B$4:$V$385,MATCH(P$1,'Extraction Filer'!$B$3:$V$3,0),FALSE)</f>
        <v>0.83220000000000005</v>
      </c>
      <c r="Q12" s="30">
        <f>IF(VLOOKUP($A12,'Extraction Filer'!$B$4:$V$385,MATCH(Q$1,'Extraction Filer'!$B$3:$V$3,0),FALSE)&lt;0,"سالب",VLOOKUP($A12,'Extraction Filer'!$B$4:$V$385,MATCH(Q$1,'Extraction Filer'!$B$3:$V$3,0),FALSE))</f>
        <v>33.675579168961683</v>
      </c>
      <c r="R12" s="35">
        <f>VLOOKUP($A12,'Extraction Filer'!$B$4:$Z$385,MATCH(R$1,'Extraction Filer'!$B$3:$Z$3,0),FALSE)</f>
        <v>-0.29891249742677645</v>
      </c>
      <c r="S12" s="35">
        <f>VLOOKUP($A12,'Extraction Filer'!$B$4:$Z$385,MATCH(S$1,'Extraction Filer'!$B$3:$Z$3,0),FALSE)</f>
        <v>-0.22264816668923404</v>
      </c>
      <c r="T12" s="31">
        <f>VLOOKUP($A12,'Extraction Filer'!$B$4:$V$385,MATCH(T$1,'Extraction Filer'!$B$3:$V$3,0),FALSE)</f>
        <v>0</v>
      </c>
      <c r="U12" s="31" t="str">
        <f>IF(L12&gt;0,VLOOKUP($A12,'Extraction Filer'!$B$4:$V$385,MATCH(U$1,'Extraction Filer'!$B$3:$V$3,0),FALSE),"حققت خسائر")</f>
        <v>حققت خسائر</v>
      </c>
      <c r="V12" s="31">
        <f>VLOOKUP($A12,'Extraction Filer'!$B$4:$V$385,MATCH(V$1,'Extraction Filer'!$B$3:$V$3,0),FALSE)</f>
        <v>0</v>
      </c>
      <c r="W12" s="7" t="str">
        <f>IF(T12="unavailable","NA",IF(T12&gt;0,IF(AND(U12&gt;0,U12&lt;0.75)=TRUE,1,IF(U12&gt;1,-1,IF(L12&lt;0,-1,0)))+IF(T12&gt;0,IF(VLOOKUP(A12,'Extraction Filer'!$B$4:$W$385,MATCH('Extraction Filer'!$W$1,'Extraction Filer'!$B$1:$W$1,0),FALSE)&gt;1,1,0),0)+IF(M12&gt;0.05,1,IF(M12&lt;-0.05,-1,0))+IF(Q12="سالب",-1,IF(Q12&lt;40,1,0))+IF(T12&gt;AVERAGEIFS($T$2:$T$382,$T$2:$T$382,"&gt;0.001"),1,0),"NA"))</f>
        <v>NA</v>
      </c>
    </row>
    <row r="13" spans="1:25" ht="15.75">
      <c r="A13" s="9" t="s">
        <v>346</v>
      </c>
      <c r="B13" s="36" t="str">
        <f>VLOOKUP(A13,'Scoring Logic'!$A$12:$D$394,3,FALSE)</f>
        <v>البحر الأحمر</v>
      </c>
      <c r="C13" s="36" t="str">
        <f>VLOOKUP(A13,'Scoring Logic'!$A$12:$D$394,4,FALSE)</f>
        <v>تداول</v>
      </c>
      <c r="D13" s="30">
        <f>VLOOKUP($A13,'Extraction Filer'!$B$4:$V$385,MATCH(D$1,'Extraction Filer'!$B$3:$V$3,0),FALSE)</f>
        <v>46.25</v>
      </c>
      <c r="E13" s="31">
        <f>VLOOKUP($A13,'Extraction Filer'!$B$4:$V$385,MATCH(E$1,'Extraction Filer'!$B$3:$V$3,0),FALSE)</f>
        <v>6.3218399999999994E-2</v>
      </c>
      <c r="F13" s="30">
        <f>VLOOKUP($A13,'Extraction Filer'!$B$4:$V$385,MATCH(F$1,'Extraction Filer'!$B$3:$V$3,0),FALSE)</f>
        <v>80</v>
      </c>
      <c r="G13" s="30">
        <f>VLOOKUP($A13,'Extraction Filer'!$B$4:$V$385,MATCH(G$1,'Extraction Filer'!$B$3:$V$3,0),FALSE)</f>
        <v>23.8</v>
      </c>
      <c r="H13" s="32">
        <f>VLOOKUP($A13,'Extraction Filer'!$B$4:$V$385,MATCH(H$1,'Extraction Filer'!$B$3:$V$3,0),FALSE)</f>
        <v>1398341000</v>
      </c>
      <c r="I13" s="33">
        <f>VLOOKUP($A13,'Extraction Filer'!$B$4:$V$385,MATCH(I$1,'Extraction Filer'!$B$3:$V$3,0),FALSE)</f>
        <v>40240</v>
      </c>
      <c r="J13" s="30" t="str">
        <f>IF(VLOOKUP($A13,'Extraction Filer'!$B$4:$V$385,MATCH(J$1,'Extraction Filer'!$B$3:$V$3,0),FALSE)&gt;0,VLOOKUP($A13,'Extraction Filer'!$B$4:$V$385,MATCH(J$1,'Extraction Filer'!$B$3:$V$3,0),FALSE),"غير متوفر")</f>
        <v>غير متوفر</v>
      </c>
      <c r="K13" s="30" t="str">
        <f>IFERROR(IF(D13/VLOOKUP($A13,'Extraction Filer'!$B$4:$V$385,MATCH("متوسط توقعات المحللين لمكرر الربح",'Extraction Filer'!$B$3:$V$3,0),FALSE)&gt;0,D13/VLOOKUP($A13,'Extraction Filer'!$B$4:$V$385,MATCH("متوسط توقعات المحللين لمكرر الربح",'Extraction Filer'!$B$3:$V$3,0),FALSE),"غير متوفر"),"غير متوفر")</f>
        <v>غير متوفر</v>
      </c>
      <c r="L13" s="32">
        <f>VLOOKUP($A13,'Extraction Filer'!$B$4:$V$385,MATCH(L$1,'Extraction Filer'!$B$3:$V$3,0),FALSE)</f>
        <v>16153000</v>
      </c>
      <c r="M13" s="35">
        <f>VLOOKUP($A13,'Extraction Filer'!$B$4:$V$385,MATCH(M$1,'Extraction Filer'!$B$3:$V$3,0),FALSE)</f>
        <v>0.82240000000000002</v>
      </c>
      <c r="N13" s="30">
        <f>VLOOKUP($A13,'Extraction Filer'!$B$4:$V$385,MATCH(N$1,'Extraction Filer'!$B$3:$V$3,0),FALSE)</f>
        <v>0.44420757047667847</v>
      </c>
      <c r="O13" s="35">
        <f>VLOOKUP($A13,'Extraction Filer'!$B$4:$V$385,MATCH(O$1,'Extraction Filer'!$B$3:$V$3,0),FALSE)</f>
        <v>2.2854999999999999</v>
      </c>
      <c r="P13" s="35">
        <f>VLOOKUP($A13,'Extraction Filer'!$B$4:$V$385,MATCH(P$1,'Extraction Filer'!$B$3:$V$3,0),FALSE)</f>
        <v>-0.1268</v>
      </c>
      <c r="Q13" s="30">
        <f>IF(VLOOKUP($A13,'Extraction Filer'!$B$4:$V$385,MATCH(Q$1,'Extraction Filer'!$B$3:$V$3,0),FALSE)&lt;0,"سالب",VLOOKUP($A13,'Extraction Filer'!$B$4:$V$385,MATCH(Q$1,'Extraction Filer'!$B$3:$V$3,0),FALSE))</f>
        <v>21.144056007499923</v>
      </c>
      <c r="R13" s="35">
        <f>VLOOKUP($A13,'Extraction Filer'!$B$4:$Z$385,MATCH(R$1,'Extraction Filer'!$B$3:$Z$3,0),FALSE)</f>
        <v>0.23631216671908944</v>
      </c>
      <c r="S13" s="35">
        <f>VLOOKUP($A13,'Extraction Filer'!$B$4:$Z$385,MATCH(S$1,'Extraction Filer'!$B$3:$Z$3,0),FALSE)</f>
        <v>0.16712439656844116</v>
      </c>
      <c r="T13" s="31">
        <f>VLOOKUP($A13,'Extraction Filer'!$B$4:$V$385,MATCH(T$1,'Extraction Filer'!$B$3:$V$3,0),FALSE)</f>
        <v>0</v>
      </c>
      <c r="U13" s="31">
        <f>IF(L13&gt;0,VLOOKUP($A13,'Extraction Filer'!$B$4:$V$385,MATCH(U$1,'Extraction Filer'!$B$3:$V$3,0),FALSE),"حققت خسائر")</f>
        <v>0</v>
      </c>
      <c r="V13" s="31">
        <f>VLOOKUP($A13,'Extraction Filer'!$B$4:$V$385,MATCH(V$1,'Extraction Filer'!$B$3:$V$3,0),FALSE)</f>
        <v>0</v>
      </c>
      <c r="W13" s="7" t="str">
        <f>IF(T13="unavailable","NA",IF(T13&gt;0,IF(AND(U13&gt;0,U13&lt;0.75)=TRUE,1,IF(U13&gt;1,-1,IF(L13&lt;0,-1,0)))+IF(T13&gt;0,IF(VLOOKUP(A13,'Extraction Filer'!$B$4:$W$385,MATCH('Extraction Filer'!$W$1,'Extraction Filer'!$B$1:$W$1,0),FALSE)&gt;1,1,0),0)+IF(M13&gt;0.05,1,IF(M13&lt;-0.05,-1,0))+IF(Q13="سالب",-1,IF(Q13&lt;40,1,0))+IF(T13&gt;AVERAGEIFS($T$2:$T$382,$T$2:$T$382,"&gt;0.001"),1,0),"NA"))</f>
        <v>NA</v>
      </c>
    </row>
    <row r="14" spans="1:25" ht="15.75">
      <c r="A14" s="9" t="s">
        <v>743</v>
      </c>
      <c r="B14" s="36" t="str">
        <f>VLOOKUP(A14,'Scoring Logic'!$A$12:$D$394,3,FALSE)</f>
        <v>بترول ناس</v>
      </c>
      <c r="C14" s="36" t="str">
        <f>VLOOKUP(A14,'Scoring Logic'!$A$12:$D$394,4,FALSE)</f>
        <v>نمو</v>
      </c>
      <c r="D14" s="30">
        <f>VLOOKUP($A14,'Extraction Filer'!$B$4:$V$385,MATCH(D$1,'Extraction Filer'!$B$3:$V$3,0),FALSE)</f>
        <v>57</v>
      </c>
      <c r="E14" s="31">
        <f>VLOOKUP($A14,'Extraction Filer'!$B$4:$V$385,MATCH(E$1,'Extraction Filer'!$B$3:$V$3,0),FALSE)</f>
        <v>-0.16176469999999998</v>
      </c>
      <c r="F14" s="30">
        <f>VLOOKUP($A14,'Extraction Filer'!$B$4:$V$385,MATCH(F$1,'Extraction Filer'!$B$3:$V$3,0),FALSE)</f>
        <v>80</v>
      </c>
      <c r="G14" s="30">
        <f>VLOOKUP($A14,'Extraction Filer'!$B$4:$V$385,MATCH(G$1,'Extraction Filer'!$B$3:$V$3,0),FALSE)</f>
        <v>35.700000000000003</v>
      </c>
      <c r="H14" s="32" t="str">
        <f>VLOOKUP($A14,'Extraction Filer'!$B$4:$V$385,MATCH(H$1,'Extraction Filer'!$B$3:$V$3,0),FALSE)</f>
        <v>Unavailable</v>
      </c>
      <c r="I14" s="33">
        <f>VLOOKUP($A14,'Extraction Filer'!$B$4:$V$385,MATCH(I$1,'Extraction Filer'!$B$3:$V$3,0),FALSE)</f>
        <v>45532</v>
      </c>
      <c r="J14" s="30" t="str">
        <f>IF(VLOOKUP($A14,'Extraction Filer'!$B$4:$V$385,MATCH(J$1,'Extraction Filer'!$B$3:$V$3,0),FALSE)&gt;0,VLOOKUP($A14,'Extraction Filer'!$B$4:$V$385,MATCH(J$1,'Extraction Filer'!$B$3:$V$3,0),FALSE),"غير متوفر")</f>
        <v>غير متوفر</v>
      </c>
      <c r="K14" s="30" t="str">
        <f>IFERROR(IF(D14/VLOOKUP($A14,'Extraction Filer'!$B$4:$V$385,MATCH("متوسط توقعات المحللين لمكرر الربح",'Extraction Filer'!$B$3:$V$3,0),FALSE)&gt;0,D14/VLOOKUP($A14,'Extraction Filer'!$B$4:$V$385,MATCH("متوسط توقعات المحللين لمكرر الربح",'Extraction Filer'!$B$3:$V$3,0),FALSE),"غير متوفر"),"غير متوفر")</f>
        <v>غير متوفر</v>
      </c>
      <c r="L14" s="32" t="str">
        <f>VLOOKUP($A14,'Extraction Filer'!$B$4:$V$385,MATCH(L$1,'Extraction Filer'!$B$3:$V$3,0),FALSE)</f>
        <v>Unavailable</v>
      </c>
      <c r="M14" s="35" t="str">
        <f>VLOOKUP($A14,'Extraction Filer'!$B$4:$V$385,MATCH(M$1,'Extraction Filer'!$B$3:$V$3,0),FALSE)</f>
        <v>Unavailable</v>
      </c>
      <c r="N14" s="30" t="str">
        <f>VLOOKUP($A14,'Extraction Filer'!$B$4:$V$385,MATCH(N$1,'Extraction Filer'!$B$3:$V$3,0),FALSE)</f>
        <v>Unavailable</v>
      </c>
      <c r="O14" s="35" t="str">
        <f>VLOOKUP($A14,'Extraction Filer'!$B$4:$V$385,MATCH(O$1,'Extraction Filer'!$B$3:$V$3,0),FALSE)</f>
        <v>Unavailable</v>
      </c>
      <c r="P14" s="35" t="str">
        <f>VLOOKUP($A14,'Extraction Filer'!$B$4:$V$385,MATCH(P$1,'Extraction Filer'!$B$3:$V$3,0),FALSE)</f>
        <v>Unavailable</v>
      </c>
      <c r="Q14" s="30" t="str">
        <f>IF(VLOOKUP($A14,'Extraction Filer'!$B$4:$V$385,MATCH(Q$1,'Extraction Filer'!$B$3:$V$3,0),FALSE)&lt;0,"سالب",VLOOKUP($A14,'Extraction Filer'!$B$4:$V$385,MATCH(Q$1,'Extraction Filer'!$B$3:$V$3,0),FALSE))</f>
        <v>Unavailable</v>
      </c>
      <c r="R14" s="35" t="str">
        <f>VLOOKUP($A14,'Extraction Filer'!$B$4:$Z$385,MATCH(R$1,'Extraction Filer'!$B$3:$Z$3,0),FALSE)</f>
        <v>Unavailable</v>
      </c>
      <c r="S14" s="35" t="str">
        <f>VLOOKUP($A14,'Extraction Filer'!$B$4:$Z$385,MATCH(S$1,'Extraction Filer'!$B$3:$Z$3,0),FALSE)</f>
        <v>Unavailable</v>
      </c>
      <c r="T14" s="31" t="str">
        <f>VLOOKUP($A14,'Extraction Filer'!$B$4:$V$385,MATCH(T$1,'Extraction Filer'!$B$3:$V$3,0),FALSE)</f>
        <v>Unavailable</v>
      </c>
      <c r="U14" s="31" t="str">
        <f>IF(L14&gt;0,VLOOKUP($A14,'Extraction Filer'!$B$4:$V$385,MATCH(U$1,'Extraction Filer'!$B$3:$V$3,0),FALSE),"حققت خسائر")</f>
        <v>Unavailable</v>
      </c>
      <c r="V14" s="31" t="str">
        <f>VLOOKUP($A14,'Extraction Filer'!$B$4:$V$385,MATCH(V$1,'Extraction Filer'!$B$3:$V$3,0),FALSE)</f>
        <v>Unavailable</v>
      </c>
      <c r="W14" s="7" t="str">
        <f>IF(T14="unavailable","NA",IF(T14&gt;0,IF(AND(U14&gt;0,U14&lt;0.75)=TRUE,1,IF(U14&gt;1,-1,IF(L14&lt;0,-1,0)))+IF(T14&gt;0,IF(VLOOKUP(A14,'Extraction Filer'!$B$4:$W$385,MATCH('Extraction Filer'!$W$1,'Extraction Filer'!$B$1:$W$1,0),FALSE)&gt;1,1,0),0)+IF(M14&gt;0.05,1,IF(M14&lt;-0.05,-1,0))+IF(Q14="سالب",-1,IF(Q14&lt;40,1,0))+IF(T14&gt;AVERAGEIFS($T$2:$T$382,$T$2:$T$382,"&gt;0.001"),1,0),"NA"))</f>
        <v>NA</v>
      </c>
    </row>
    <row r="15" spans="1:25" ht="15.75">
      <c r="A15" s="9" t="s">
        <v>739</v>
      </c>
      <c r="B15" s="36" t="str">
        <f>VLOOKUP(A15,'Scoring Logic'!$A$12:$D$394,3,FALSE)</f>
        <v>عسق</v>
      </c>
      <c r="C15" s="36" t="str">
        <f>VLOOKUP(A15,'Scoring Logic'!$A$12:$D$394,4,FALSE)</f>
        <v>تداول</v>
      </c>
      <c r="D15" s="30">
        <f>VLOOKUP($A15,'Extraction Filer'!$B$4:$V$385,MATCH(D$1,'Extraction Filer'!$B$3:$V$3,0),FALSE)</f>
        <v>57</v>
      </c>
      <c r="E15" s="31">
        <f>VLOOKUP($A15,'Extraction Filer'!$B$4:$V$385,MATCH(E$1,'Extraction Filer'!$B$3:$V$3,0),FALSE)</f>
        <v>-0.15052160000000001</v>
      </c>
      <c r="F15" s="30">
        <f>VLOOKUP($A15,'Extraction Filer'!$B$4:$V$385,MATCH(F$1,'Extraction Filer'!$B$3:$V$3,0),FALSE)</f>
        <v>69.900000000000006</v>
      </c>
      <c r="G15" s="30">
        <f>VLOOKUP($A15,'Extraction Filer'!$B$4:$V$385,MATCH(G$1,'Extraction Filer'!$B$3:$V$3,0),FALSE)</f>
        <v>46.3</v>
      </c>
      <c r="H15" s="32" t="str">
        <f>VLOOKUP($A15,'Extraction Filer'!$B$4:$V$385,MATCH(H$1,'Extraction Filer'!$B$3:$V$3,0),FALSE)</f>
        <v>Unavailable</v>
      </c>
      <c r="I15" s="33">
        <f>VLOOKUP($A15,'Extraction Filer'!$B$4:$V$385,MATCH(I$1,'Extraction Filer'!$B$3:$V$3,0),FALSE)</f>
        <v>45522</v>
      </c>
      <c r="J15" s="30" t="str">
        <f>IF(VLOOKUP($A15,'Extraction Filer'!$B$4:$V$385,MATCH(J$1,'Extraction Filer'!$B$3:$V$3,0),FALSE)&gt;0,VLOOKUP($A15,'Extraction Filer'!$B$4:$V$385,MATCH(J$1,'Extraction Filer'!$B$3:$V$3,0),FALSE),"غير متوفر")</f>
        <v>غير متوفر</v>
      </c>
      <c r="K15" s="30" t="str">
        <f>IFERROR(IF(D15/VLOOKUP($A15,'Extraction Filer'!$B$4:$V$385,MATCH("متوسط توقعات المحللين لمكرر الربح",'Extraction Filer'!$B$3:$V$3,0),FALSE)&gt;0,D15/VLOOKUP($A15,'Extraction Filer'!$B$4:$V$385,MATCH("متوسط توقعات المحللين لمكرر الربح",'Extraction Filer'!$B$3:$V$3,0),FALSE),"غير متوفر"),"غير متوفر")</f>
        <v>غير متوفر</v>
      </c>
      <c r="L15" s="32" t="str">
        <f>VLOOKUP($A15,'Extraction Filer'!$B$4:$V$385,MATCH(L$1,'Extraction Filer'!$B$3:$V$3,0),FALSE)</f>
        <v>Unavailable</v>
      </c>
      <c r="M15" s="35" t="str">
        <f>VLOOKUP($A15,'Extraction Filer'!$B$4:$V$385,MATCH(M$1,'Extraction Filer'!$B$3:$V$3,0),FALSE)</f>
        <v>Unavailable</v>
      </c>
      <c r="N15" s="30" t="str">
        <f>VLOOKUP($A15,'Extraction Filer'!$B$4:$V$385,MATCH(N$1,'Extraction Filer'!$B$3:$V$3,0),FALSE)</f>
        <v>Unavailable</v>
      </c>
      <c r="O15" s="35" t="str">
        <f>VLOOKUP($A15,'Extraction Filer'!$B$4:$V$385,MATCH(O$1,'Extraction Filer'!$B$3:$V$3,0),FALSE)</f>
        <v>Unavailable</v>
      </c>
      <c r="P15" s="35" t="str">
        <f>VLOOKUP($A15,'Extraction Filer'!$B$4:$V$385,MATCH(P$1,'Extraction Filer'!$B$3:$V$3,0),FALSE)</f>
        <v>Unavailable</v>
      </c>
      <c r="Q15" s="30" t="str">
        <f>IF(VLOOKUP($A15,'Extraction Filer'!$B$4:$V$385,MATCH(Q$1,'Extraction Filer'!$B$3:$V$3,0),FALSE)&lt;0,"سالب",VLOOKUP($A15,'Extraction Filer'!$B$4:$V$385,MATCH(Q$1,'Extraction Filer'!$B$3:$V$3,0),FALSE))</f>
        <v>Unavailable</v>
      </c>
      <c r="R15" s="35" t="str">
        <f>VLOOKUP($A15,'Extraction Filer'!$B$4:$Z$385,MATCH(R$1,'Extraction Filer'!$B$3:$Z$3,0),FALSE)</f>
        <v>Unavailable</v>
      </c>
      <c r="S15" s="35" t="str">
        <f>VLOOKUP($A15,'Extraction Filer'!$B$4:$Z$385,MATCH(S$1,'Extraction Filer'!$B$3:$Z$3,0),FALSE)</f>
        <v>Unavailable</v>
      </c>
      <c r="T15" s="31" t="str">
        <f>VLOOKUP($A15,'Extraction Filer'!$B$4:$V$385,MATCH(T$1,'Extraction Filer'!$B$3:$V$3,0),FALSE)</f>
        <v>Unavailable</v>
      </c>
      <c r="U15" s="31" t="str">
        <f>IF(L15&gt;0,VLOOKUP($A15,'Extraction Filer'!$B$4:$V$385,MATCH(U$1,'Extraction Filer'!$B$3:$V$3,0),FALSE),"حققت خسائر")</f>
        <v>Unavailable</v>
      </c>
      <c r="V15" s="31" t="str">
        <f>VLOOKUP($A15,'Extraction Filer'!$B$4:$V$385,MATCH(V$1,'Extraction Filer'!$B$3:$V$3,0),FALSE)</f>
        <v>Unavailable</v>
      </c>
      <c r="W15" s="7" t="str">
        <f>IF(T15="unavailable","NA",IF(T15&gt;0,IF(AND(U15&gt;0,U15&lt;0.75)=TRUE,1,IF(U15&gt;1,-1,IF(L15&lt;0,-1,0)))+IF(T15&gt;0,IF(VLOOKUP(A15,'Extraction Filer'!$B$4:$W$385,MATCH('Extraction Filer'!$W$1,'Extraction Filer'!$B$1:$W$1,0),FALSE)&gt;1,1,0),0)+IF(M15&gt;0.05,1,IF(M15&lt;-0.05,-1,0))+IF(Q15="سالب",-1,IF(Q15&lt;40,1,0))+IF(T15&gt;AVERAGEIFS($T$2:$T$382,$T$2:$T$382,"&gt;0.001"),1,0),"NA"))</f>
        <v>NA</v>
      </c>
    </row>
    <row r="16" spans="1:25" ht="15.75">
      <c r="A16" s="9" t="s">
        <v>769</v>
      </c>
      <c r="B16" s="36" t="str">
        <f>VLOOKUP(A16,'Scoring Logic'!$A$12:$D$394,3,FALSE)</f>
        <v>شموع الماضي</v>
      </c>
      <c r="C16" s="36" t="str">
        <f>VLOOKUP(A16,'Scoring Logic'!$A$12:$D$394,4,FALSE)</f>
        <v>نمو</v>
      </c>
      <c r="D16" s="30">
        <f>VLOOKUP($A16,'Extraction Filer'!$B$4:$V$385,MATCH(D$1,'Extraction Filer'!$B$3:$V$3,0),FALSE)</f>
        <v>16</v>
      </c>
      <c r="E16" s="31">
        <f>VLOOKUP($A16,'Extraction Filer'!$B$4:$V$385,MATCH(E$1,'Extraction Filer'!$B$3:$V$3,0),FALSE)</f>
        <v>-2.4937656E-3</v>
      </c>
      <c r="F16" s="30">
        <f>VLOOKUP($A16,'Extraction Filer'!$B$4:$V$385,MATCH(F$1,'Extraction Filer'!$B$3:$V$3,0),FALSE)</f>
        <v>24.88</v>
      </c>
      <c r="G16" s="30">
        <f>VLOOKUP($A16,'Extraction Filer'!$B$4:$V$385,MATCH(G$1,'Extraction Filer'!$B$3:$V$3,0),FALSE)</f>
        <v>13.7</v>
      </c>
      <c r="H16" s="32" t="str">
        <f>VLOOKUP($A16,'Extraction Filer'!$B$4:$V$385,MATCH(H$1,'Extraction Filer'!$B$3:$V$3,0),FALSE)</f>
        <v>Unavailable</v>
      </c>
      <c r="I16" s="33">
        <f>VLOOKUP($A16,'Extraction Filer'!$B$4:$V$385,MATCH(I$1,'Extraction Filer'!$B$3:$V$3,0),FALSE)</f>
        <v>45670</v>
      </c>
      <c r="J16" s="30" t="str">
        <f>IF(VLOOKUP($A16,'Extraction Filer'!$B$4:$V$385,MATCH(J$1,'Extraction Filer'!$B$3:$V$3,0),FALSE)&gt;0,VLOOKUP($A16,'Extraction Filer'!$B$4:$V$385,MATCH(J$1,'Extraction Filer'!$B$3:$V$3,0),FALSE),"غير متوفر")</f>
        <v>غير متوفر</v>
      </c>
      <c r="K16" s="30" t="str">
        <f>IFERROR(IF(D16/VLOOKUP($A16,'Extraction Filer'!$B$4:$V$385,MATCH("متوسط توقعات المحللين لمكرر الربح",'Extraction Filer'!$B$3:$V$3,0),FALSE)&gt;0,D16/VLOOKUP($A16,'Extraction Filer'!$B$4:$V$385,MATCH("متوسط توقعات المحللين لمكرر الربح",'Extraction Filer'!$B$3:$V$3,0),FALSE),"غير متوفر"),"غير متوفر")</f>
        <v>غير متوفر</v>
      </c>
      <c r="L16" s="32" t="str">
        <f>VLOOKUP($A16,'Extraction Filer'!$B$4:$V$385,MATCH(L$1,'Extraction Filer'!$B$3:$V$3,0),FALSE)</f>
        <v>Unavailable</v>
      </c>
      <c r="M16" s="35" t="str">
        <f>VLOOKUP($A16,'Extraction Filer'!$B$4:$V$385,MATCH(M$1,'Extraction Filer'!$B$3:$V$3,0),FALSE)</f>
        <v>Unavailable</v>
      </c>
      <c r="N16" s="30" t="str">
        <f>VLOOKUP($A16,'Extraction Filer'!$B$4:$V$385,MATCH(N$1,'Extraction Filer'!$B$3:$V$3,0),FALSE)</f>
        <v>Unavailable</v>
      </c>
      <c r="O16" s="35" t="str">
        <f>VLOOKUP($A16,'Extraction Filer'!$B$4:$V$385,MATCH(O$1,'Extraction Filer'!$B$3:$V$3,0),FALSE)</f>
        <v>Unavailable</v>
      </c>
      <c r="P16" s="35" t="str">
        <f>VLOOKUP($A16,'Extraction Filer'!$B$4:$V$385,MATCH(P$1,'Extraction Filer'!$B$3:$V$3,0),FALSE)</f>
        <v>Unavailable</v>
      </c>
      <c r="Q16" s="30" t="str">
        <f>IF(VLOOKUP($A16,'Extraction Filer'!$B$4:$V$385,MATCH(Q$1,'Extraction Filer'!$B$3:$V$3,0),FALSE)&lt;0,"سالب",VLOOKUP($A16,'Extraction Filer'!$B$4:$V$385,MATCH(Q$1,'Extraction Filer'!$B$3:$V$3,0),FALSE))</f>
        <v>Unavailable</v>
      </c>
      <c r="R16" s="35" t="str">
        <f>VLOOKUP($A16,'Extraction Filer'!$B$4:$Z$385,MATCH(R$1,'Extraction Filer'!$B$3:$Z$3,0),FALSE)</f>
        <v>Unavailable</v>
      </c>
      <c r="S16" s="35" t="str">
        <f>VLOOKUP($A16,'Extraction Filer'!$B$4:$Z$385,MATCH(S$1,'Extraction Filer'!$B$3:$Z$3,0),FALSE)</f>
        <v>Unavailable</v>
      </c>
      <c r="T16" s="31" t="str">
        <f>VLOOKUP($A16,'Extraction Filer'!$B$4:$V$385,MATCH(T$1,'Extraction Filer'!$B$3:$V$3,0),FALSE)</f>
        <v>Unavailable</v>
      </c>
      <c r="U16" s="31" t="str">
        <f>IF(L16&gt;0,VLOOKUP($A16,'Extraction Filer'!$B$4:$V$385,MATCH(U$1,'Extraction Filer'!$B$3:$V$3,0),FALSE),"حققت خسائر")</f>
        <v>Unavailable</v>
      </c>
      <c r="V16" s="31" t="str">
        <f>VLOOKUP($A16,'Extraction Filer'!$B$4:$V$385,MATCH(V$1,'Extraction Filer'!$B$3:$V$3,0),FALSE)</f>
        <v>Unavailable</v>
      </c>
      <c r="W16" s="7" t="str">
        <f>IF(T16="unavailable","NA",IF(T16&gt;0,IF(AND(U16&gt;0,U16&lt;0.75)=TRUE,1,IF(U16&gt;1,-1,IF(L16&lt;0,-1,0)))+IF(T16&gt;0,IF(VLOOKUP(A16,'Extraction Filer'!$B$4:$W$385,MATCH('Extraction Filer'!$W$1,'Extraction Filer'!$B$1:$W$1,0),FALSE)&gt;1,1,0),0)+IF(M16&gt;0.05,1,IF(M16&lt;-0.05,-1,0))+IF(Q16="سالب",-1,IF(Q16&lt;40,1,0))+IF(T16&gt;AVERAGEIFS($T$2:$T$382,$T$2:$T$382,"&gt;0.001"),1,0),"NA"))</f>
        <v>NA</v>
      </c>
    </row>
    <row r="17" spans="1:23" ht="15.75">
      <c r="A17" s="9" t="s">
        <v>284</v>
      </c>
      <c r="B17" s="36" t="str">
        <f>VLOOKUP(A17,'Scoring Logic'!$A$12:$D$394,3,FALSE)</f>
        <v>العربية</v>
      </c>
      <c r="C17" s="36" t="str">
        <f>VLOOKUP(A17,'Scoring Logic'!$A$12:$D$394,4,FALSE)</f>
        <v>تداول</v>
      </c>
      <c r="D17" s="30">
        <f>VLOOKUP($A17,'Extraction Filer'!$B$4:$V$385,MATCH(D$1,'Extraction Filer'!$B$3:$V$3,0),FALSE)</f>
        <v>118.4</v>
      </c>
      <c r="E17" s="31">
        <f>VLOOKUP($A17,'Extraction Filer'!$B$4:$V$385,MATCH(E$1,'Extraction Filer'!$B$3:$V$3,0),FALSE)</f>
        <v>-7.64431E-2</v>
      </c>
      <c r="F17" s="30">
        <f>VLOOKUP($A17,'Extraction Filer'!$B$4:$V$385,MATCH(F$1,'Extraction Filer'!$B$3:$V$3,0),FALSE)</f>
        <v>219.09091000000001</v>
      </c>
      <c r="G17" s="30">
        <f>VLOOKUP($A17,'Extraction Filer'!$B$4:$V$385,MATCH(G$1,'Extraction Filer'!$B$3:$V$3,0),FALSE)</f>
        <v>111.2</v>
      </c>
      <c r="H17" s="32">
        <f>VLOOKUP($A17,'Extraction Filer'!$B$4:$V$385,MATCH(H$1,'Extraction Filer'!$B$3:$V$3,0),FALSE)</f>
        <v>6512000000</v>
      </c>
      <c r="I17" s="33">
        <f>VLOOKUP($A17,'Extraction Filer'!$B$4:$V$385,MATCH(I$1,'Extraction Filer'!$B$3:$V$3,0),FALSE)</f>
        <v>44550</v>
      </c>
      <c r="J17" s="30">
        <f>IF(VLOOKUP($A17,'Extraction Filer'!$B$4:$V$385,MATCH(J$1,'Extraction Filer'!$B$3:$V$3,0),FALSE)&gt;0,VLOOKUP($A17,'Extraction Filer'!$B$4:$V$385,MATCH(J$1,'Extraction Filer'!$B$3:$V$3,0),FALSE),"غير متوفر")</f>
        <v>23.92</v>
      </c>
      <c r="K17" s="30">
        <f>IFERROR(IF(D17/VLOOKUP($A17,'Extraction Filer'!$B$4:$V$385,MATCH("متوسط توقعات المحللين لمكرر الربح",'Extraction Filer'!$B$3:$V$3,0),FALSE)&gt;0,D17/VLOOKUP($A17,'Extraction Filer'!$B$4:$V$385,MATCH("متوسط توقعات المحللين لمكرر الربح",'Extraction Filer'!$B$3:$V$3,0),FALSE),"غير متوفر"),"غير متوفر")</f>
        <v>14.00429354607874</v>
      </c>
      <c r="L17" s="32">
        <f>VLOOKUP($A17,'Extraction Filer'!$B$4:$V$385,MATCH(L$1,'Extraction Filer'!$B$3:$V$3,0),FALSE)</f>
        <v>271898449</v>
      </c>
      <c r="M17" s="35">
        <f>VLOOKUP($A17,'Extraction Filer'!$B$4:$V$385,MATCH(M$1,'Extraction Filer'!$B$3:$V$3,0),FALSE)</f>
        <v>0.1585</v>
      </c>
      <c r="N17" s="30">
        <f>VLOOKUP($A17,'Extraction Filer'!$B$4:$V$385,MATCH(N$1,'Extraction Filer'!$B$3:$V$3,0),FALSE)</f>
        <v>4.2417896632214616</v>
      </c>
      <c r="O17" s="35">
        <f>VLOOKUP($A17,'Extraction Filer'!$B$4:$V$385,MATCH(O$1,'Extraction Filer'!$B$3:$V$3,0),FALSE)</f>
        <v>0.13650000000000001</v>
      </c>
      <c r="P17" s="35">
        <f>VLOOKUP($A17,'Extraction Filer'!$B$4:$V$385,MATCH(P$1,'Extraction Filer'!$B$3:$V$3,0),FALSE)</f>
        <v>-0.48209999999999997</v>
      </c>
      <c r="Q17" s="30" t="str">
        <f>IF(VLOOKUP($A17,'Extraction Filer'!$B$4:$V$385,MATCH(Q$1,'Extraction Filer'!$B$3:$V$3,0),FALSE)&lt;0,"سالب",VLOOKUP($A17,'Extraction Filer'!$B$4:$V$385,MATCH(Q$1,'Extraction Filer'!$B$3:$V$3,0),FALSE))</f>
        <v>سالب</v>
      </c>
      <c r="R17" s="35">
        <f>VLOOKUP($A17,'Extraction Filer'!$B$4:$Z$385,MATCH(R$1,'Extraction Filer'!$B$3:$Z$3,0),FALSE)</f>
        <v>0.22318367513474405</v>
      </c>
      <c r="S17" s="35">
        <f>VLOOKUP($A17,'Extraction Filer'!$B$4:$Z$385,MATCH(S$1,'Extraction Filer'!$B$3:$Z$3,0),FALSE)</f>
        <v>0.10867873635171216</v>
      </c>
      <c r="T17" s="31">
        <f>VLOOKUP($A17,'Extraction Filer'!$B$4:$V$385,MATCH(T$1,'Extraction Filer'!$B$3:$V$3,0),FALSE)</f>
        <v>0</v>
      </c>
      <c r="U17" s="31">
        <f>IF(L17&gt;0,VLOOKUP($A17,'Extraction Filer'!$B$4:$V$385,MATCH(U$1,'Extraction Filer'!$B$3:$V$3,0),FALSE),"حققت خسائر")</f>
        <v>0.1324023735052641</v>
      </c>
      <c r="V17" s="31">
        <f>VLOOKUP($A17,'Extraction Filer'!$B$4:$V$385,MATCH(V$1,'Extraction Filer'!$B$3:$V$3,0),FALSE)</f>
        <v>-0.70230000000000004</v>
      </c>
      <c r="W17" s="7" t="str">
        <f>IF(T17="unavailable","NA",IF(T17&gt;0,IF(AND(U17&gt;0,U17&lt;0.75)=TRUE,1,IF(U17&gt;1,-1,IF(L17&lt;0,-1,0)))+IF(T17&gt;0,IF(VLOOKUP(A17,'Extraction Filer'!$B$4:$W$385,MATCH('Extraction Filer'!$W$1,'Extraction Filer'!$B$1:$W$1,0),FALSE)&gt;1,1,0),0)+IF(M17&gt;0.05,1,IF(M17&lt;-0.05,-1,0))+IF(Q17="سالب",-1,IF(Q17&lt;40,1,0))+IF(T17&gt;AVERAGEIFS($T$2:$T$382,$T$2:$T$382,"&gt;0.001"),1,0),"NA"))</f>
        <v>NA</v>
      </c>
    </row>
    <row r="18" spans="1:23" ht="15.75">
      <c r="A18" s="9" t="s">
        <v>576</v>
      </c>
      <c r="B18" s="36" t="str">
        <f>VLOOKUP(A18,'Scoring Logic'!$A$12:$D$394,3,FALSE)</f>
        <v>الحاسوب</v>
      </c>
      <c r="C18" s="36" t="str">
        <f>VLOOKUP(A18,'Scoring Logic'!$A$12:$D$394,4,FALSE)</f>
        <v>نمو</v>
      </c>
      <c r="D18" s="30">
        <f>VLOOKUP($A18,'Extraction Filer'!$B$4:$V$385,MATCH(D$1,'Extraction Filer'!$B$3:$V$3,0),FALSE)</f>
        <v>52.6</v>
      </c>
      <c r="E18" s="31">
        <f>VLOOKUP($A18,'Extraction Filer'!$B$4:$V$385,MATCH(E$1,'Extraction Filer'!$B$3:$V$3,0),FALSE)</f>
        <v>-0.13344319999999998</v>
      </c>
      <c r="F18" s="30">
        <f>VLOOKUP($A18,'Extraction Filer'!$B$4:$V$385,MATCH(F$1,'Extraction Filer'!$B$3:$V$3,0),FALSE)</f>
        <v>84</v>
      </c>
      <c r="G18" s="30">
        <f>VLOOKUP($A18,'Extraction Filer'!$B$4:$V$385,MATCH(G$1,'Extraction Filer'!$B$3:$V$3,0),FALSE)</f>
        <v>42</v>
      </c>
      <c r="H18" s="32">
        <f>VLOOKUP($A18,'Extraction Filer'!$B$4:$V$385,MATCH(H$1,'Extraction Filer'!$B$3:$V$3,0),FALSE)</f>
        <v>147280000</v>
      </c>
      <c r="I18" s="33">
        <f>VLOOKUP($A18,'Extraction Filer'!$B$4:$V$385,MATCH(I$1,'Extraction Filer'!$B$3:$V$3,0),FALSE)</f>
        <v>44550</v>
      </c>
      <c r="J18" s="30">
        <f>IF(VLOOKUP($A18,'Extraction Filer'!$B$4:$V$385,MATCH(J$1,'Extraction Filer'!$B$3:$V$3,0),FALSE)&gt;0,VLOOKUP($A18,'Extraction Filer'!$B$4:$V$385,MATCH(J$1,'Extraction Filer'!$B$3:$V$3,0),FALSE),"غير متوفر")</f>
        <v>78.510000000000005</v>
      </c>
      <c r="K18" s="30" t="str">
        <f>IFERROR(IF(D18/VLOOKUP($A18,'Extraction Filer'!$B$4:$V$385,MATCH("متوسط توقعات المحللين لمكرر الربح",'Extraction Filer'!$B$3:$V$3,0),FALSE)&gt;0,D18/VLOOKUP($A18,'Extraction Filer'!$B$4:$V$385,MATCH("متوسط توقعات المحللين لمكرر الربح",'Extraction Filer'!$B$3:$V$3,0),FALSE),"غير متوفر"),"غير متوفر")</f>
        <v>غير متوفر</v>
      </c>
      <c r="L18" s="32">
        <f>VLOOKUP($A18,'Extraction Filer'!$B$4:$V$385,MATCH(L$1,'Extraction Filer'!$B$3:$V$3,0),FALSE)</f>
        <v>1883176</v>
      </c>
      <c r="M18" s="35">
        <f>VLOOKUP($A18,'Extraction Filer'!$B$4:$V$385,MATCH(M$1,'Extraction Filer'!$B$3:$V$3,0),FALSE)</f>
        <v>-0.73839999999999995</v>
      </c>
      <c r="N18" s="30">
        <f>VLOOKUP($A18,'Extraction Filer'!$B$4:$V$385,MATCH(N$1,'Extraction Filer'!$B$3:$V$3,0),FALSE)</f>
        <v>0.59605797897403867</v>
      </c>
      <c r="O18" s="35">
        <f>VLOOKUP($A18,'Extraction Filer'!$B$4:$V$385,MATCH(O$1,'Extraction Filer'!$B$3:$V$3,0),FALSE)</f>
        <v>4.3400000000000001E-2</v>
      </c>
      <c r="P18" s="35">
        <f>VLOOKUP($A18,'Extraction Filer'!$B$4:$V$385,MATCH(P$1,'Extraction Filer'!$B$3:$V$3,0),FALSE)</f>
        <v>2.6714000000000002</v>
      </c>
      <c r="Q18" s="30" t="str">
        <f>IF(VLOOKUP($A18,'Extraction Filer'!$B$4:$V$385,MATCH(Q$1,'Extraction Filer'!$B$3:$V$3,0),FALSE)&lt;0,"سالب",VLOOKUP($A18,'Extraction Filer'!$B$4:$V$385,MATCH(Q$1,'Extraction Filer'!$B$3:$V$3,0),FALSE))</f>
        <v>سالب</v>
      </c>
      <c r="R18" s="35">
        <f>VLOOKUP($A18,'Extraction Filer'!$B$4:$Z$385,MATCH(R$1,'Extraction Filer'!$B$3:$Z$3,0),FALSE)</f>
        <v>4.9586292669996923E-2</v>
      </c>
      <c r="S18" s="35">
        <f>VLOOKUP($A18,'Extraction Filer'!$B$4:$Z$385,MATCH(S$1,'Extraction Filer'!$B$3:$Z$3,0),FALSE)</f>
        <v>4.6974117776864686E-2</v>
      </c>
      <c r="T18" s="31">
        <f>VLOOKUP($A18,'Extraction Filer'!$B$4:$V$385,MATCH(T$1,'Extraction Filer'!$B$3:$V$3,0),FALSE)</f>
        <v>0</v>
      </c>
      <c r="U18" s="31">
        <f>IF(L18&gt;0,VLOOKUP($A18,'Extraction Filer'!$B$4:$V$385,MATCH(U$1,'Extraction Filer'!$B$3:$V$3,0),FALSE),"حققت خسائر")</f>
        <v>0</v>
      </c>
      <c r="V18" s="31">
        <f>VLOOKUP($A18,'Extraction Filer'!$B$4:$V$385,MATCH(V$1,'Extraction Filer'!$B$3:$V$3,0),FALSE)</f>
        <v>0</v>
      </c>
      <c r="W18" s="7" t="str">
        <f>IF(T18="unavailable","NA",IF(T18&gt;0,IF(AND(U18&gt;0,U18&lt;0.75)=TRUE,1,IF(U18&gt;1,-1,IF(L18&lt;0,-1,0)))+IF(T18&gt;0,IF(VLOOKUP(A18,'Extraction Filer'!$B$4:$W$385,MATCH('Extraction Filer'!$W$1,'Extraction Filer'!$B$1:$W$1,0),FALSE)&gt;1,1,0),0)+IF(M18&gt;0.05,1,IF(M18&lt;-0.05,-1,0))+IF(Q18="سالب",-1,IF(Q18&lt;40,1,0))+IF(T18&gt;AVERAGEIFS($T$2:$T$382,$T$2:$T$382,"&gt;0.001"),1,0),"NA"))</f>
        <v>NA</v>
      </c>
    </row>
    <row r="19" spans="1:23" ht="15.75">
      <c r="A19" s="9" t="s">
        <v>719</v>
      </c>
      <c r="B19" s="36" t="str">
        <f>VLOOKUP(A19,'Scoring Logic'!$A$12:$D$394,3,FALSE)</f>
        <v>الليف</v>
      </c>
      <c r="C19" s="36" t="str">
        <f>VLOOKUP(A19,'Scoring Logic'!$A$12:$D$394,4,FALSE)</f>
        <v>نمو</v>
      </c>
      <c r="D19" s="30">
        <f>VLOOKUP($A19,'Extraction Filer'!$B$4:$V$385,MATCH(D$1,'Extraction Filer'!$B$3:$V$3,0),FALSE)</f>
        <v>94.9</v>
      </c>
      <c r="E19" s="31">
        <f>VLOOKUP($A19,'Extraction Filer'!$B$4:$V$385,MATCH(E$1,'Extraction Filer'!$B$3:$V$3,0),FALSE)</f>
        <v>-0.2221311</v>
      </c>
      <c r="F19" s="30">
        <f>VLOOKUP($A19,'Extraction Filer'!$B$4:$V$385,MATCH(F$1,'Extraction Filer'!$B$3:$V$3,0),FALSE)</f>
        <v>137.4</v>
      </c>
      <c r="G19" s="30">
        <f>VLOOKUP($A19,'Extraction Filer'!$B$4:$V$385,MATCH(G$1,'Extraction Filer'!$B$3:$V$3,0),FALSE)</f>
        <v>45.2</v>
      </c>
      <c r="H19" s="32" t="str">
        <f>VLOOKUP($A19,'Extraction Filer'!$B$4:$V$385,MATCH(H$1,'Extraction Filer'!$B$3:$V$3,0),FALSE)</f>
        <v>Unavailable</v>
      </c>
      <c r="I19" s="33">
        <f>VLOOKUP($A19,'Extraction Filer'!$B$4:$V$385,MATCH(I$1,'Extraction Filer'!$B$3:$V$3,0),FALSE)</f>
        <v>45470</v>
      </c>
      <c r="J19" s="30" t="str">
        <f>IF(VLOOKUP($A19,'Extraction Filer'!$B$4:$V$385,MATCH(J$1,'Extraction Filer'!$B$3:$V$3,0),FALSE)&gt;0,VLOOKUP($A19,'Extraction Filer'!$B$4:$V$385,MATCH(J$1,'Extraction Filer'!$B$3:$V$3,0),FALSE),"غير متوفر")</f>
        <v>غير متوفر</v>
      </c>
      <c r="K19" s="30" t="str">
        <f>IFERROR(IF(D19/VLOOKUP($A19,'Extraction Filer'!$B$4:$V$385,MATCH("متوسط توقعات المحللين لمكرر الربح",'Extraction Filer'!$B$3:$V$3,0),FALSE)&gt;0,D19/VLOOKUP($A19,'Extraction Filer'!$B$4:$V$385,MATCH("متوسط توقعات المحللين لمكرر الربح",'Extraction Filer'!$B$3:$V$3,0),FALSE),"غير متوفر"),"غير متوفر")</f>
        <v>غير متوفر</v>
      </c>
      <c r="L19" s="32" t="str">
        <f>VLOOKUP($A19,'Extraction Filer'!$B$4:$V$385,MATCH(L$1,'Extraction Filer'!$B$3:$V$3,0),FALSE)</f>
        <v>Unavailable</v>
      </c>
      <c r="M19" s="35" t="str">
        <f>VLOOKUP($A19,'Extraction Filer'!$B$4:$V$385,MATCH(M$1,'Extraction Filer'!$B$3:$V$3,0),FALSE)</f>
        <v>Unavailable</v>
      </c>
      <c r="N19" s="30" t="str">
        <f>VLOOKUP($A19,'Extraction Filer'!$B$4:$V$385,MATCH(N$1,'Extraction Filer'!$B$3:$V$3,0),FALSE)</f>
        <v>Unavailable</v>
      </c>
      <c r="O19" s="35" t="str">
        <f>VLOOKUP($A19,'Extraction Filer'!$B$4:$V$385,MATCH(O$1,'Extraction Filer'!$B$3:$V$3,0),FALSE)</f>
        <v>Unavailable</v>
      </c>
      <c r="P19" s="35" t="str">
        <f>VLOOKUP($A19,'Extraction Filer'!$B$4:$V$385,MATCH(P$1,'Extraction Filer'!$B$3:$V$3,0),FALSE)</f>
        <v>Unavailable</v>
      </c>
      <c r="Q19" s="30" t="str">
        <f>IF(VLOOKUP($A19,'Extraction Filer'!$B$4:$V$385,MATCH(Q$1,'Extraction Filer'!$B$3:$V$3,0),FALSE)&lt;0,"سالب",VLOOKUP($A19,'Extraction Filer'!$B$4:$V$385,MATCH(Q$1,'Extraction Filer'!$B$3:$V$3,0),FALSE))</f>
        <v>Unavailable</v>
      </c>
      <c r="R19" s="35" t="str">
        <f>VLOOKUP($A19,'Extraction Filer'!$B$4:$Z$385,MATCH(R$1,'Extraction Filer'!$B$3:$Z$3,0),FALSE)</f>
        <v>Unavailable</v>
      </c>
      <c r="S19" s="35" t="str">
        <f>VLOOKUP($A19,'Extraction Filer'!$B$4:$Z$385,MATCH(S$1,'Extraction Filer'!$B$3:$Z$3,0),FALSE)</f>
        <v>Unavailable</v>
      </c>
      <c r="T19" s="31" t="str">
        <f>VLOOKUP($A19,'Extraction Filer'!$B$4:$V$385,MATCH(T$1,'Extraction Filer'!$B$3:$V$3,0),FALSE)</f>
        <v>Unavailable</v>
      </c>
      <c r="U19" s="31" t="str">
        <f>IF(L19&gt;0,VLOOKUP($A19,'Extraction Filer'!$B$4:$V$385,MATCH(U$1,'Extraction Filer'!$B$3:$V$3,0),FALSE),"حققت خسائر")</f>
        <v>Unavailable</v>
      </c>
      <c r="V19" s="31" t="str">
        <f>VLOOKUP($A19,'Extraction Filer'!$B$4:$V$385,MATCH(V$1,'Extraction Filer'!$B$3:$V$3,0),FALSE)</f>
        <v>Unavailable</v>
      </c>
      <c r="W19" s="7" t="str">
        <f>IF(T19="unavailable","NA",IF(T19&gt;0,IF(AND(U19&gt;0,U19&lt;0.75)=TRUE,1,IF(U19&gt;1,-1,IF(L19&lt;0,-1,0)))+IF(T19&gt;0,IF(VLOOKUP(A19,'Extraction Filer'!$B$4:$W$385,MATCH('Extraction Filer'!$W$1,'Extraction Filer'!$B$1:$W$1,0),FALSE)&gt;1,1,0),0)+IF(M19&gt;0.05,1,IF(M19&lt;-0.05,-1,0))+IF(Q19="سالب",-1,IF(Q19&lt;40,1,0))+IF(T19&gt;AVERAGEIFS($T$2:$T$382,$T$2:$T$382,"&gt;0.001"),1,0),"NA"))</f>
        <v>NA</v>
      </c>
    </row>
    <row r="20" spans="1:23" ht="15.75">
      <c r="A20" s="9" t="s">
        <v>108</v>
      </c>
      <c r="B20" s="36" t="str">
        <f>VLOOKUP(A20,'Scoring Logic'!$A$12:$D$394,3,FALSE)</f>
        <v>الدوائية</v>
      </c>
      <c r="C20" s="36" t="str">
        <f>VLOOKUP(A20,'Scoring Logic'!$A$12:$D$394,4,FALSE)</f>
        <v>تداول</v>
      </c>
      <c r="D20" s="30">
        <f>VLOOKUP($A20,'Extraction Filer'!$B$4:$V$385,MATCH(D$1,'Extraction Filer'!$B$3:$V$3,0),FALSE)</f>
        <v>24.6</v>
      </c>
      <c r="E20" s="31">
        <f>VLOOKUP($A20,'Extraction Filer'!$B$4:$V$385,MATCH(E$1,'Extraction Filer'!$B$3:$V$3,0),FALSE)</f>
        <v>-0.10707800000000001</v>
      </c>
      <c r="F20" s="30">
        <f>VLOOKUP($A20,'Extraction Filer'!$B$4:$V$385,MATCH(F$1,'Extraction Filer'!$B$3:$V$3,0),FALSE)</f>
        <v>39.9</v>
      </c>
      <c r="G20" s="30">
        <f>VLOOKUP($A20,'Extraction Filer'!$B$4:$V$385,MATCH(G$1,'Extraction Filer'!$B$3:$V$3,0),FALSE)</f>
        <v>20.94</v>
      </c>
      <c r="H20" s="32">
        <f>VLOOKUP($A20,'Extraction Filer'!$B$4:$V$385,MATCH(H$1,'Extraction Filer'!$B$3:$V$3,0),FALSE)</f>
        <v>2936133000</v>
      </c>
      <c r="I20" s="33">
        <f>VLOOKUP($A20,'Extraction Filer'!$B$4:$V$385,MATCH(I$1,'Extraction Filer'!$B$3:$V$3,0),FALSE)</f>
        <v>40240</v>
      </c>
      <c r="J20" s="30">
        <f>IF(VLOOKUP($A20,'Extraction Filer'!$B$4:$V$385,MATCH(J$1,'Extraction Filer'!$B$3:$V$3,0),FALSE)&gt;0,VLOOKUP($A20,'Extraction Filer'!$B$4:$V$385,MATCH(J$1,'Extraction Filer'!$B$3:$V$3,0),FALSE),"غير متوفر")</f>
        <v>117.14</v>
      </c>
      <c r="K20" s="30">
        <f>IFERROR(IF(D20/VLOOKUP($A20,'Extraction Filer'!$B$4:$V$385,MATCH("متوسط توقعات المحللين لمكرر الربح",'Extraction Filer'!$B$3:$V$3,0),FALSE)&gt;0,D20/VLOOKUP($A20,'Extraction Filer'!$B$4:$V$385,MATCH("متوسط توقعات المحللين لمكرر الربح",'Extraction Filer'!$B$3:$V$3,0),FALSE),"غير متوفر"),"غير متوفر")</f>
        <v>15.375</v>
      </c>
      <c r="L20" s="32">
        <f>VLOOKUP($A20,'Extraction Filer'!$B$4:$V$385,MATCH(L$1,'Extraction Filer'!$B$3:$V$3,0),FALSE)</f>
        <v>31995000</v>
      </c>
      <c r="M20" s="35">
        <f>VLOOKUP($A20,'Extraction Filer'!$B$4:$V$385,MATCH(M$1,'Extraction Filer'!$B$3:$V$3,0),FALSE)</f>
        <v>3.3338999999999999</v>
      </c>
      <c r="N20" s="30">
        <f>VLOOKUP($A20,'Extraction Filer'!$B$4:$V$385,MATCH(N$1,'Extraction Filer'!$B$3:$V$3,0),FALSE)</f>
        <v>1.7460384384605825</v>
      </c>
      <c r="O20" s="35">
        <f>VLOOKUP($A20,'Extraction Filer'!$B$4:$V$385,MATCH(O$1,'Extraction Filer'!$B$3:$V$3,0),FALSE)</f>
        <v>1.7500000000000002E-2</v>
      </c>
      <c r="P20" s="35">
        <f>VLOOKUP($A20,'Extraction Filer'!$B$4:$V$385,MATCH(P$1,'Extraction Filer'!$B$3:$V$3,0),FALSE)</f>
        <v>-4.7167000000000003</v>
      </c>
      <c r="Q20" s="30" t="str">
        <f>IF(VLOOKUP($A20,'Extraction Filer'!$B$4:$V$385,MATCH(Q$1,'Extraction Filer'!$B$3:$V$3,0),FALSE)&lt;0,"سالب",VLOOKUP($A20,'Extraction Filer'!$B$4:$V$385,MATCH(Q$1,'Extraction Filer'!$B$3:$V$3,0),FALSE))</f>
        <v>سالب</v>
      </c>
      <c r="R20" s="35">
        <f>VLOOKUP($A20,'Extraction Filer'!$B$4:$Z$385,MATCH(R$1,'Extraction Filer'!$B$3:$Z$3,0),FALSE)</f>
        <v>2.176691272791223E-2</v>
      </c>
      <c r="S20" s="35">
        <f>VLOOKUP($A20,'Extraction Filer'!$B$4:$Z$385,MATCH(S$1,'Extraction Filer'!$B$3:$Z$3,0),FALSE)</f>
        <v>2.0083065747674825E-2</v>
      </c>
      <c r="T20" s="31">
        <f>VLOOKUP($A20,'Extraction Filer'!$B$4:$V$385,MATCH(T$1,'Extraction Filer'!$B$3:$V$3,0),FALSE)</f>
        <v>0</v>
      </c>
      <c r="U20" s="31">
        <f>IF(L20&gt;0,VLOOKUP($A20,'Extraction Filer'!$B$4:$V$385,MATCH(U$1,'Extraction Filer'!$B$3:$V$3,0),FALSE),"حققت خسائر")</f>
        <v>8.6826066572902011E-2</v>
      </c>
      <c r="V20" s="31">
        <f>VLOOKUP($A20,'Extraction Filer'!$B$4:$V$385,MATCH(V$1,'Extraction Filer'!$B$3:$V$3,0),FALSE)</f>
        <v>-1</v>
      </c>
      <c r="W20" s="7" t="str">
        <f>IF(T20="unavailable","NA",IF(T20&gt;0,IF(AND(U20&gt;0,U20&lt;0.75)=TRUE,1,IF(U20&gt;1,-1,IF(L20&lt;0,-1,0)))+IF(T20&gt;0,IF(VLOOKUP(A20,'Extraction Filer'!$B$4:$W$385,MATCH('Extraction Filer'!$W$1,'Extraction Filer'!$B$1:$W$1,0),FALSE)&gt;1,1,0),0)+IF(M20&gt;0.05,1,IF(M20&lt;-0.05,-1,0))+IF(Q20="سالب",-1,IF(Q20&lt;40,1,0))+IF(T20&gt;AVERAGEIFS($T$2:$T$382,$T$2:$T$382,"&gt;0.001"),1,0),"NA"))</f>
        <v>NA</v>
      </c>
    </row>
    <row r="21" spans="1:23" ht="15.75">
      <c r="A21" s="9" t="s">
        <v>458</v>
      </c>
      <c r="B21" s="36" t="str">
        <f>VLOOKUP(A21,'Scoring Logic'!$A$12:$D$394,3,FALSE)</f>
        <v>جازادكو</v>
      </c>
      <c r="C21" s="36" t="str">
        <f>VLOOKUP(A21,'Scoring Logic'!$A$12:$D$394,4,FALSE)</f>
        <v>تداول</v>
      </c>
      <c r="D21" s="30">
        <f>VLOOKUP($A21,'Extraction Filer'!$B$4:$V$385,MATCH(D$1,'Extraction Filer'!$B$3:$V$3,0),FALSE)</f>
        <v>11.94</v>
      </c>
      <c r="E21" s="31">
        <f>VLOOKUP($A21,'Extraction Filer'!$B$4:$V$385,MATCH(E$1,'Extraction Filer'!$B$3:$V$3,0),FALSE)</f>
        <v>-6.8642700000000001E-2</v>
      </c>
      <c r="F21" s="30">
        <f>VLOOKUP($A21,'Extraction Filer'!$B$4:$V$385,MATCH(F$1,'Extraction Filer'!$B$3:$V$3,0),FALSE)</f>
        <v>17.14</v>
      </c>
      <c r="G21" s="30">
        <f>VLOOKUP($A21,'Extraction Filer'!$B$4:$V$385,MATCH(G$1,'Extraction Filer'!$B$3:$V$3,0),FALSE)</f>
        <v>9.92</v>
      </c>
      <c r="H21" s="32">
        <f>VLOOKUP($A21,'Extraction Filer'!$B$4:$V$385,MATCH(H$1,'Extraction Filer'!$B$3:$V$3,0),FALSE)</f>
        <v>597000000</v>
      </c>
      <c r="I21" s="33">
        <f>VLOOKUP($A21,'Extraction Filer'!$B$4:$V$385,MATCH(I$1,'Extraction Filer'!$B$3:$V$3,0),FALSE)</f>
        <v>40240</v>
      </c>
      <c r="J21" s="30" t="str">
        <f>IF(VLOOKUP($A21,'Extraction Filer'!$B$4:$V$385,MATCH(J$1,'Extraction Filer'!$B$3:$V$3,0),FALSE)&gt;0,VLOOKUP($A21,'Extraction Filer'!$B$4:$V$385,MATCH(J$1,'Extraction Filer'!$B$3:$V$3,0),FALSE),"غير متوفر")</f>
        <v>غير متوفر</v>
      </c>
      <c r="K21" s="30" t="str">
        <f>IFERROR(IF(D21/VLOOKUP($A21,'Extraction Filer'!$B$4:$V$385,MATCH("متوسط توقعات المحللين لمكرر الربح",'Extraction Filer'!$B$3:$V$3,0),FALSE)&gt;0,D21/VLOOKUP($A21,'Extraction Filer'!$B$4:$V$385,MATCH("متوسط توقعات المحللين لمكرر الربح",'Extraction Filer'!$B$3:$V$3,0),FALSE),"غير متوفر"),"غير متوفر")</f>
        <v>غير متوفر</v>
      </c>
      <c r="L21" s="32">
        <f>VLOOKUP($A21,'Extraction Filer'!$B$4:$V$385,MATCH(L$1,'Extraction Filer'!$B$3:$V$3,0),FALSE)</f>
        <v>-89163744</v>
      </c>
      <c r="M21" s="35">
        <f>VLOOKUP($A21,'Extraction Filer'!$B$4:$V$385,MATCH(M$1,'Extraction Filer'!$B$3:$V$3,0),FALSE)</f>
        <v>-0.89849999999999997</v>
      </c>
      <c r="N21" s="30">
        <f>VLOOKUP($A21,'Extraction Filer'!$B$4:$V$385,MATCH(N$1,'Extraction Filer'!$B$3:$V$3,0),FALSE)</f>
        <v>7.3926829477898517</v>
      </c>
      <c r="O21" s="35">
        <f>VLOOKUP($A21,'Extraction Filer'!$B$4:$V$385,MATCH(O$1,'Extraction Filer'!$B$3:$V$3,0),FALSE)</f>
        <v>8.2600000000000007E-2</v>
      </c>
      <c r="P21" s="35">
        <f>VLOOKUP($A21,'Extraction Filer'!$B$4:$V$385,MATCH(P$1,'Extraction Filer'!$B$3:$V$3,0),FALSE)</f>
        <v>0.5524</v>
      </c>
      <c r="Q21" s="30" t="str">
        <f>IF(VLOOKUP($A21,'Extraction Filer'!$B$4:$V$385,MATCH(Q$1,'Extraction Filer'!$B$3:$V$3,0),FALSE)&lt;0,"سالب",VLOOKUP($A21,'Extraction Filer'!$B$4:$V$385,MATCH(Q$1,'Extraction Filer'!$B$3:$V$3,0),FALSE))</f>
        <v>سالب</v>
      </c>
      <c r="R21" s="35">
        <f>VLOOKUP($A21,'Extraction Filer'!$B$4:$Z$385,MATCH(R$1,'Extraction Filer'!$B$3:$Z$3,0),FALSE)</f>
        <v>-0.19272541122762732</v>
      </c>
      <c r="S21" s="35">
        <f>VLOOKUP($A21,'Extraction Filer'!$B$4:$Z$385,MATCH(S$1,'Extraction Filer'!$B$3:$Z$3,0),FALSE)</f>
        <v>-6.7316730308502465E-2</v>
      </c>
      <c r="T21" s="31">
        <f>VLOOKUP($A21,'Extraction Filer'!$B$4:$V$385,MATCH(T$1,'Extraction Filer'!$B$3:$V$3,0),FALSE)</f>
        <v>0</v>
      </c>
      <c r="U21" s="31" t="str">
        <f>IF(L21&gt;0,VLOOKUP($A21,'Extraction Filer'!$B$4:$V$385,MATCH(U$1,'Extraction Filer'!$B$3:$V$3,0),FALSE),"حققت خسائر")</f>
        <v>حققت خسائر</v>
      </c>
      <c r="V21" s="31">
        <f>VLOOKUP($A21,'Extraction Filer'!$B$4:$V$385,MATCH(V$1,'Extraction Filer'!$B$3:$V$3,0),FALSE)</f>
        <v>47.984099999999998</v>
      </c>
      <c r="W21" s="7" t="str">
        <f>IF(T21="unavailable","NA",IF(T21&gt;0,IF(AND(U21&gt;0,U21&lt;0.75)=TRUE,1,IF(U21&gt;1,-1,IF(L21&lt;0,-1,0)))+IF(T21&gt;0,IF(VLOOKUP(A21,'Extraction Filer'!$B$4:$W$385,MATCH('Extraction Filer'!$W$1,'Extraction Filer'!$B$1:$W$1,0),FALSE)&gt;1,1,0),0)+IF(M21&gt;0.05,1,IF(M21&lt;-0.05,-1,0))+IF(Q21="سالب",-1,IF(Q21&lt;40,1,0))+IF(T21&gt;AVERAGEIFS($T$2:$T$382,$T$2:$T$382,"&gt;0.001"),1,0),"NA"))</f>
        <v>NA</v>
      </c>
    </row>
    <row r="22" spans="1:23" ht="15.75">
      <c r="A22" s="9" t="s">
        <v>673</v>
      </c>
      <c r="B22" s="36" t="str">
        <f>VLOOKUP(A22,'Scoring Logic'!$A$12:$D$394,3,FALSE)</f>
        <v>الرازي</v>
      </c>
      <c r="C22" s="36" t="str">
        <f>VLOOKUP(A22,'Scoring Logic'!$A$12:$D$394,4,FALSE)</f>
        <v>نمو</v>
      </c>
      <c r="D22" s="30">
        <f>VLOOKUP($A22,'Extraction Filer'!$B$4:$V$385,MATCH(D$1,'Extraction Filer'!$B$3:$V$3,0),FALSE)</f>
        <v>44.85</v>
      </c>
      <c r="E22" s="31">
        <f>VLOOKUP($A22,'Extraction Filer'!$B$4:$V$385,MATCH(E$1,'Extraction Filer'!$B$3:$V$3,0),FALSE)</f>
        <v>-0.13915549999999999</v>
      </c>
      <c r="F22" s="30">
        <f>VLOOKUP($A22,'Extraction Filer'!$B$4:$V$385,MATCH(F$1,'Extraction Filer'!$B$3:$V$3,0),FALSE)</f>
        <v>70</v>
      </c>
      <c r="G22" s="30">
        <f>VLOOKUP($A22,'Extraction Filer'!$B$4:$V$385,MATCH(G$1,'Extraction Filer'!$B$3:$V$3,0),FALSE)</f>
        <v>41.1</v>
      </c>
      <c r="H22" s="32">
        <f>VLOOKUP($A22,'Extraction Filer'!$B$4:$V$385,MATCH(H$1,'Extraction Filer'!$B$3:$V$3,0),FALSE)</f>
        <v>68172000</v>
      </c>
      <c r="I22" s="33">
        <f>VLOOKUP($A22,'Extraction Filer'!$B$4:$V$385,MATCH(I$1,'Extraction Filer'!$B$3:$V$3,0),FALSE)</f>
        <v>45099</v>
      </c>
      <c r="J22" s="30">
        <f>IF(VLOOKUP($A22,'Extraction Filer'!$B$4:$V$385,MATCH(J$1,'Extraction Filer'!$B$3:$V$3,0),FALSE)&gt;0,VLOOKUP($A22,'Extraction Filer'!$B$4:$V$385,MATCH(J$1,'Extraction Filer'!$B$3:$V$3,0),FALSE),"غير متوفر")</f>
        <v>747.5</v>
      </c>
      <c r="K22" s="30" t="str">
        <f>IFERROR(IF(D22/VLOOKUP($A22,'Extraction Filer'!$B$4:$V$385,MATCH("متوسط توقعات المحللين لمكرر الربح",'Extraction Filer'!$B$3:$V$3,0),FALSE)&gt;0,D22/VLOOKUP($A22,'Extraction Filer'!$B$4:$V$385,MATCH("متوسط توقعات المحللين لمكرر الربح",'Extraction Filer'!$B$3:$V$3,0),FALSE),"غير متوفر"),"غير متوفر")</f>
        <v>غير متوفر</v>
      </c>
      <c r="L22" s="32">
        <f>VLOOKUP($A22,'Extraction Filer'!$B$4:$V$385,MATCH(L$1,'Extraction Filer'!$B$3:$V$3,0),FALSE)</f>
        <v>89776</v>
      </c>
      <c r="M22" s="35">
        <f>VLOOKUP($A22,'Extraction Filer'!$B$4:$V$385,MATCH(M$1,'Extraction Filer'!$B$3:$V$3,0),FALSE)</f>
        <v>-0.65949999999999998</v>
      </c>
      <c r="N22" s="30">
        <f>VLOOKUP($A22,'Extraction Filer'!$B$4:$V$385,MATCH(N$1,'Extraction Filer'!$B$3:$V$3,0),FALSE)</f>
        <v>1.4629488754819815</v>
      </c>
      <c r="O22" s="35">
        <f>VLOOKUP($A22,'Extraction Filer'!$B$4:$V$385,MATCH(O$1,'Extraction Filer'!$B$3:$V$3,0),FALSE)</f>
        <v>0.17069999999999999</v>
      </c>
      <c r="P22" s="35">
        <f>VLOOKUP($A22,'Extraction Filer'!$B$4:$V$385,MATCH(P$1,'Extraction Filer'!$B$3:$V$3,0),FALSE)</f>
        <v>1.6684000000000001</v>
      </c>
      <c r="Q22" s="30">
        <f>IF(VLOOKUP($A22,'Extraction Filer'!$B$4:$V$385,MATCH(Q$1,'Extraction Filer'!$B$3:$V$3,0),FALSE)&lt;0,"سالب",VLOOKUP($A22,'Extraction Filer'!$B$4:$V$385,MATCH(Q$1,'Extraction Filer'!$B$3:$V$3,0),FALSE))</f>
        <v>66.83981563458704</v>
      </c>
      <c r="R22" s="35">
        <f>VLOOKUP($A22,'Extraction Filer'!$B$4:$Z$385,MATCH(R$1,'Extraction Filer'!$B$3:$Z$3,0),FALSE)</f>
        <v>2.2323890549296771E-3</v>
      </c>
      <c r="S22" s="35">
        <f>VLOOKUP($A22,'Extraction Filer'!$B$4:$Z$385,MATCH(S$1,'Extraction Filer'!$B$3:$Z$3,0),FALSE)</f>
        <v>2.2260154535513723E-3</v>
      </c>
      <c r="T22" s="31">
        <f>VLOOKUP($A22,'Extraction Filer'!$B$4:$V$385,MATCH(T$1,'Extraction Filer'!$B$3:$V$3,0),FALSE)</f>
        <v>0</v>
      </c>
      <c r="U22" s="31">
        <f>IF(L22&gt;0,VLOOKUP($A22,'Extraction Filer'!$B$4:$V$385,MATCH(U$1,'Extraction Filer'!$B$3:$V$3,0),FALSE),"حققت خسائر")</f>
        <v>5.9937540038436898</v>
      </c>
      <c r="V22" s="31">
        <f>VLOOKUP($A22,'Extraction Filer'!$B$4:$V$385,MATCH(V$1,'Extraction Filer'!$B$3:$V$3,0),FALSE)</f>
        <v>0.27679999999999999</v>
      </c>
      <c r="W22" s="7" t="str">
        <f>IF(T22="unavailable","NA",IF(T22&gt;0,IF(AND(U22&gt;0,U22&lt;0.75)=TRUE,1,IF(U22&gt;1,-1,IF(L22&lt;0,-1,0)))+IF(T22&gt;0,IF(VLOOKUP(A22,'Extraction Filer'!$B$4:$W$385,MATCH('Extraction Filer'!$W$1,'Extraction Filer'!$B$1:$W$1,0),FALSE)&gt;1,1,0),0)+IF(M22&gt;0.05,1,IF(M22&lt;-0.05,-1,0))+IF(Q22="سالب",-1,IF(Q22&lt;40,1,0))+IF(T22&gt;AVERAGEIFS($T$2:$T$382,$T$2:$T$382,"&gt;0.001"),1,0),"NA"))</f>
        <v>NA</v>
      </c>
    </row>
    <row r="23" spans="1:23" ht="15.75">
      <c r="A23" s="9" t="s">
        <v>190</v>
      </c>
      <c r="B23" s="36" t="str">
        <f>VLOOKUP(A23,'Scoring Logic'!$A$12:$D$394,3,FALSE)</f>
        <v>مسك</v>
      </c>
      <c r="C23" s="36" t="str">
        <f>VLOOKUP(A23,'Scoring Logic'!$A$12:$D$394,4,FALSE)</f>
        <v>تداول</v>
      </c>
      <c r="D23" s="30">
        <f>VLOOKUP($A23,'Extraction Filer'!$B$4:$V$385,MATCH(D$1,'Extraction Filer'!$B$3:$V$3,0),FALSE)</f>
        <v>35.25</v>
      </c>
      <c r="E23" s="31">
        <f>VLOOKUP($A23,'Extraction Filer'!$B$4:$V$385,MATCH(E$1,'Extraction Filer'!$B$3:$V$3,0),FALSE)</f>
        <v>-0.1030534</v>
      </c>
      <c r="F23" s="30">
        <f>VLOOKUP($A23,'Extraction Filer'!$B$4:$V$385,MATCH(F$1,'Extraction Filer'!$B$3:$V$3,0),FALSE)</f>
        <v>48.05</v>
      </c>
      <c r="G23" s="30">
        <f>VLOOKUP($A23,'Extraction Filer'!$B$4:$V$385,MATCH(G$1,'Extraction Filer'!$B$3:$V$3,0),FALSE)</f>
        <v>28.9</v>
      </c>
      <c r="H23" s="32">
        <f>VLOOKUP($A23,'Extraction Filer'!$B$4:$V$385,MATCH(H$1,'Extraction Filer'!$B$3:$V$3,0),FALSE)</f>
        <v>1410000000</v>
      </c>
      <c r="I23" s="33">
        <f>VLOOKUP($A23,'Extraction Filer'!$B$4:$V$385,MATCH(I$1,'Extraction Filer'!$B$3:$V$3,0),FALSE)</f>
        <v>40241</v>
      </c>
      <c r="J23" s="30">
        <f>IF(VLOOKUP($A23,'Extraction Filer'!$B$4:$V$385,MATCH(J$1,'Extraction Filer'!$B$3:$V$3,0),FALSE)&gt;0,VLOOKUP($A23,'Extraction Filer'!$B$4:$V$385,MATCH(J$1,'Extraction Filer'!$B$3:$V$3,0),FALSE),"غير متوفر")</f>
        <v>17.8</v>
      </c>
      <c r="K23" s="30" t="str">
        <f>IFERROR(IF(D23/VLOOKUP($A23,'Extraction Filer'!$B$4:$V$385,MATCH("متوسط توقعات المحللين لمكرر الربح",'Extraction Filer'!$B$3:$V$3,0),FALSE)&gt;0,D23/VLOOKUP($A23,'Extraction Filer'!$B$4:$V$385,MATCH("متوسط توقعات المحللين لمكرر الربح",'Extraction Filer'!$B$3:$V$3,0),FALSE),"غير متوفر"),"غير متوفر")</f>
        <v>غير متوفر</v>
      </c>
      <c r="L23" s="32">
        <f>VLOOKUP($A23,'Extraction Filer'!$B$4:$V$385,MATCH(L$1,'Extraction Filer'!$B$3:$V$3,0),FALSE)</f>
        <v>79184225</v>
      </c>
      <c r="M23" s="35">
        <f>VLOOKUP($A23,'Extraction Filer'!$B$4:$V$385,MATCH(M$1,'Extraction Filer'!$B$3:$V$3,0),FALSE)</f>
        <v>5.1512000000000002</v>
      </c>
      <c r="N23" s="30">
        <f>VLOOKUP($A23,'Extraction Filer'!$B$4:$V$385,MATCH(N$1,'Extraction Filer'!$B$3:$V$3,0),FALSE)</f>
        <v>1.2901446132979004</v>
      </c>
      <c r="O23" s="35">
        <f>VLOOKUP($A23,'Extraction Filer'!$B$4:$V$385,MATCH(O$1,'Extraction Filer'!$B$3:$V$3,0),FALSE)</f>
        <v>0.1381</v>
      </c>
      <c r="P23" s="35">
        <f>VLOOKUP($A23,'Extraction Filer'!$B$4:$V$385,MATCH(P$1,'Extraction Filer'!$B$3:$V$3,0),FALSE)</f>
        <v>2.4497</v>
      </c>
      <c r="Q23" s="30">
        <f>IF(VLOOKUP($A23,'Extraction Filer'!$B$4:$V$385,MATCH(Q$1,'Extraction Filer'!$B$3:$V$3,0),FALSE)&lt;0,"سالب",VLOOKUP($A23,'Extraction Filer'!$B$4:$V$385,MATCH(Q$1,'Extraction Filer'!$B$3:$V$3,0),FALSE))</f>
        <v>310.62906571589207</v>
      </c>
      <c r="R23" s="35">
        <f>VLOOKUP($A23,'Extraction Filer'!$B$4:$Z$385,MATCH(R$1,'Extraction Filer'!$B$3:$Z$3,0),FALSE)</f>
        <v>0.19162260159754751</v>
      </c>
      <c r="S23" s="35">
        <f>VLOOKUP($A23,'Extraction Filer'!$B$4:$Z$385,MATCH(S$1,'Extraction Filer'!$B$3:$Z$3,0),FALSE)</f>
        <v>0.21489276668483792</v>
      </c>
      <c r="T23" s="31">
        <f>VLOOKUP($A23,'Extraction Filer'!$B$4:$V$385,MATCH(T$1,'Extraction Filer'!$B$3:$V$3,0),FALSE)</f>
        <v>0</v>
      </c>
      <c r="U23" s="31">
        <f>IF(L23&gt;0,VLOOKUP($A23,'Extraction Filer'!$B$4:$V$385,MATCH(U$1,'Extraction Filer'!$B$3:$V$3,0),FALSE),"حققت خسائر")</f>
        <v>0</v>
      </c>
      <c r="V23" s="31">
        <f>VLOOKUP($A23,'Extraction Filer'!$B$4:$V$385,MATCH(V$1,'Extraction Filer'!$B$3:$V$3,0),FALSE)</f>
        <v>0</v>
      </c>
      <c r="W23" s="7" t="str">
        <f>IF(T23="unavailable","NA",IF(T23&gt;0,IF(AND(U23&gt;0,U23&lt;0.75)=TRUE,1,IF(U23&gt;1,-1,IF(L23&lt;0,-1,0)))+IF(T23&gt;0,IF(VLOOKUP(A23,'Extraction Filer'!$B$4:$W$385,MATCH('Extraction Filer'!$W$1,'Extraction Filer'!$B$1:$W$1,0),FALSE)&gt;1,1,0),0)+IF(M23&gt;0.05,1,IF(M23&lt;-0.05,-1,0))+IF(Q23="سالب",-1,IF(Q23&lt;40,1,0))+IF(T23&gt;AVERAGEIFS($T$2:$T$382,$T$2:$T$382,"&gt;0.001"),1,0),"NA"))</f>
        <v>NA</v>
      </c>
    </row>
    <row r="24" spans="1:23" ht="15.75">
      <c r="A24" s="9" t="s">
        <v>300</v>
      </c>
      <c r="B24" s="36" t="str">
        <f>VLOOKUP(A24,'Scoring Logic'!$A$12:$D$394,3,FALSE)</f>
        <v>باتك</v>
      </c>
      <c r="C24" s="36" t="str">
        <f>VLOOKUP(A24,'Scoring Logic'!$A$12:$D$394,4,FALSE)</f>
        <v>تداول</v>
      </c>
      <c r="D24" s="30">
        <f>VLOOKUP($A24,'Extraction Filer'!$B$4:$V$385,MATCH(D$1,'Extraction Filer'!$B$3:$V$3,0),FALSE)</f>
        <v>2.34</v>
      </c>
      <c r="E24" s="31">
        <f>VLOOKUP($A24,'Extraction Filer'!$B$4:$V$385,MATCH(E$1,'Extraction Filer'!$B$3:$V$3,0),FALSE)</f>
        <v>-8.59375E-2</v>
      </c>
      <c r="F24" s="30">
        <f>VLOOKUP($A24,'Extraction Filer'!$B$4:$V$385,MATCH(F$1,'Extraction Filer'!$B$3:$V$3,0),FALSE)</f>
        <v>4.0999999999999996</v>
      </c>
      <c r="G24" s="30">
        <f>VLOOKUP($A24,'Extraction Filer'!$B$4:$V$385,MATCH(G$1,'Extraction Filer'!$B$3:$V$3,0),FALSE)</f>
        <v>2.15</v>
      </c>
      <c r="H24" s="32">
        <f>VLOOKUP($A24,'Extraction Filer'!$B$4:$V$385,MATCH(H$1,'Extraction Filer'!$B$3:$V$3,0),FALSE)</f>
        <v>1404000000</v>
      </c>
      <c r="I24" s="33">
        <f>VLOOKUP($A24,'Extraction Filer'!$B$4:$V$385,MATCH(I$1,'Extraction Filer'!$B$3:$V$3,0),FALSE)</f>
        <v>40241</v>
      </c>
      <c r="J24" s="30" t="str">
        <f>IF(VLOOKUP($A24,'Extraction Filer'!$B$4:$V$385,MATCH(J$1,'Extraction Filer'!$B$3:$V$3,0),FALSE)&gt;0,VLOOKUP($A24,'Extraction Filer'!$B$4:$V$385,MATCH(J$1,'Extraction Filer'!$B$3:$V$3,0),FALSE),"غير متوفر")</f>
        <v>غير متوفر</v>
      </c>
      <c r="K24" s="30" t="str">
        <f>IFERROR(IF(D24/VLOOKUP($A24,'Extraction Filer'!$B$4:$V$385,MATCH("متوسط توقعات المحللين لمكرر الربح",'Extraction Filer'!$B$3:$V$3,0),FALSE)&gt;0,D24/VLOOKUP($A24,'Extraction Filer'!$B$4:$V$385,MATCH("متوسط توقعات المحللين لمكرر الربح",'Extraction Filer'!$B$3:$V$3,0),FALSE),"غير متوفر"),"غير متوفر")</f>
        <v>غير متوفر</v>
      </c>
      <c r="L24" s="32">
        <f>VLOOKUP($A24,'Extraction Filer'!$B$4:$V$385,MATCH(L$1,'Extraction Filer'!$B$3:$V$3,0),FALSE)</f>
        <v>-7746468</v>
      </c>
      <c r="M24" s="35">
        <f>VLOOKUP($A24,'Extraction Filer'!$B$4:$V$385,MATCH(M$1,'Extraction Filer'!$B$3:$V$3,0),FALSE)</f>
        <v>0.56520000000000004</v>
      </c>
      <c r="N24" s="30">
        <f>VLOOKUP($A24,'Extraction Filer'!$B$4:$V$385,MATCH(N$1,'Extraction Filer'!$B$3:$V$3,0),FALSE)</f>
        <v>2.8444086929554291</v>
      </c>
      <c r="O24" s="35">
        <f>VLOOKUP($A24,'Extraction Filer'!$B$4:$V$385,MATCH(O$1,'Extraction Filer'!$B$3:$V$3,0),FALSE)</f>
        <v>0.1242</v>
      </c>
      <c r="P24" s="35">
        <f>VLOOKUP($A24,'Extraction Filer'!$B$4:$V$385,MATCH(P$1,'Extraction Filer'!$B$3:$V$3,0),FALSE)</f>
        <v>-0.57779999999999998</v>
      </c>
      <c r="Q24" s="30">
        <f>IF(VLOOKUP($A24,'Extraction Filer'!$B$4:$V$385,MATCH(Q$1,'Extraction Filer'!$B$3:$V$3,0),FALSE)&lt;0,"سالب",VLOOKUP($A24,'Extraction Filer'!$B$4:$V$385,MATCH(Q$1,'Extraction Filer'!$B$3:$V$3,0),FALSE))</f>
        <v>23.181213007163539</v>
      </c>
      <c r="R24" s="35">
        <f>VLOOKUP($A24,'Extraction Filer'!$B$4:$Z$385,MATCH(R$1,'Extraction Filer'!$B$3:$Z$3,0),FALSE)</f>
        <v>-1.695973896453289E-2</v>
      </c>
      <c r="S24" s="35">
        <f>VLOOKUP($A24,'Extraction Filer'!$B$4:$Z$385,MATCH(S$1,'Extraction Filer'!$B$3:$Z$3,0),FALSE)</f>
        <v>2.5891788480350529E-2</v>
      </c>
      <c r="T24" s="31">
        <f>VLOOKUP($A24,'Extraction Filer'!$B$4:$V$385,MATCH(T$1,'Extraction Filer'!$B$3:$V$3,0),FALSE)</f>
        <v>0</v>
      </c>
      <c r="U24" s="31" t="str">
        <f>IF(L24&gt;0,VLOOKUP($A24,'Extraction Filer'!$B$4:$V$385,MATCH(U$1,'Extraction Filer'!$B$3:$V$3,0),FALSE),"حققت خسائر")</f>
        <v>حققت خسائر</v>
      </c>
      <c r="V24" s="31">
        <f>VLOOKUP($A24,'Extraction Filer'!$B$4:$V$385,MATCH(V$1,'Extraction Filer'!$B$3:$V$3,0),FALSE)</f>
        <v>0</v>
      </c>
      <c r="W24" s="7" t="str">
        <f>IF(T24="unavailable","NA",IF(T24&gt;0,IF(AND(U24&gt;0,U24&lt;0.75)=TRUE,1,IF(U24&gt;1,-1,IF(L24&lt;0,-1,0)))+IF(T24&gt;0,IF(VLOOKUP(A24,'Extraction Filer'!$B$4:$W$385,MATCH('Extraction Filer'!$W$1,'Extraction Filer'!$B$1:$W$1,0),FALSE)&gt;1,1,0),0)+IF(M24&gt;0.05,1,IF(M24&lt;-0.05,-1,0))+IF(Q24="سالب",-1,IF(Q24&lt;40,1,0))+IF(T24&gt;AVERAGEIFS($T$2:$T$382,$T$2:$T$382,"&gt;0.001"),1,0),"NA"))</f>
        <v>NA</v>
      </c>
    </row>
    <row r="25" spans="1:23" ht="15.75">
      <c r="A25" s="9" t="s">
        <v>104</v>
      </c>
      <c r="B25" s="36" t="str">
        <f>VLOOKUP(A25,'Scoring Logic'!$A$12:$D$394,3,FALSE)</f>
        <v>مجموعة صافولا</v>
      </c>
      <c r="C25" s="36" t="str">
        <f>VLOOKUP(A25,'Scoring Logic'!$A$12:$D$394,4,FALSE)</f>
        <v>تداول</v>
      </c>
      <c r="D25" s="30">
        <f>VLOOKUP($A25,'Extraction Filer'!$B$4:$V$385,MATCH(D$1,'Extraction Filer'!$B$3:$V$3,0),FALSE)</f>
        <v>30.7</v>
      </c>
      <c r="E25" s="31">
        <f>VLOOKUP($A25,'Extraction Filer'!$B$4:$V$385,MATCH(E$1,'Extraction Filer'!$B$3:$V$3,0),FALSE)</f>
        <v>6.5573769999999997E-3</v>
      </c>
      <c r="F25" s="30">
        <f>VLOOKUP($A25,'Extraction Filer'!$B$4:$V$385,MATCH(F$1,'Extraction Filer'!$B$3:$V$3,0),FALSE)</f>
        <v>40.6</v>
      </c>
      <c r="G25" s="30">
        <f>VLOOKUP($A25,'Extraction Filer'!$B$4:$V$385,MATCH(G$1,'Extraction Filer'!$B$3:$V$3,0),FALSE)</f>
        <v>23.998919999999998</v>
      </c>
      <c r="H25" s="32">
        <f>VLOOKUP($A25,'Extraction Filer'!$B$4:$V$385,MATCH(H$1,'Extraction Filer'!$B$3:$V$3,0),FALSE)</f>
        <v>9102194985</v>
      </c>
      <c r="I25" s="33">
        <f>VLOOKUP($A25,'Extraction Filer'!$B$4:$V$385,MATCH(I$1,'Extraction Filer'!$B$3:$V$3,0),FALSE)</f>
        <v>40240</v>
      </c>
      <c r="J25" s="30">
        <f>IF(VLOOKUP($A25,'Extraction Filer'!$B$4:$V$385,MATCH(J$1,'Extraction Filer'!$B$3:$V$3,0),FALSE)&gt;0,VLOOKUP($A25,'Extraction Filer'!$B$4:$V$385,MATCH(J$1,'Extraction Filer'!$B$3:$V$3,0),FALSE),"غير متوفر")</f>
        <v>2.56</v>
      </c>
      <c r="K25" s="30">
        <f>IFERROR(IF(D25/VLOOKUP($A25,'Extraction Filer'!$B$4:$V$385,MATCH("متوسط توقعات المحللين لمكرر الربح",'Extraction Filer'!$B$3:$V$3,0),FALSE)&gt;0,D25/VLOOKUP($A25,'Extraction Filer'!$B$4:$V$385,MATCH("متوسط توقعات المحللين لمكرر الربح",'Extraction Filer'!$B$3:$V$3,0),FALSE),"غير متوفر"),"غير متوفر")</f>
        <v>12.454361054766734</v>
      </c>
      <c r="L25" s="32">
        <f>VLOOKUP($A25,'Extraction Filer'!$B$4:$V$385,MATCH(L$1,'Extraction Filer'!$B$3:$V$3,0),FALSE)</f>
        <v>9974266000</v>
      </c>
      <c r="M25" s="35">
        <f>VLOOKUP($A25,'Extraction Filer'!$B$4:$V$385,MATCH(M$1,'Extraction Filer'!$B$3:$V$3,0),FALSE)</f>
        <v>10.092599999999999</v>
      </c>
      <c r="N25" s="30">
        <f>VLOOKUP($A25,'Extraction Filer'!$B$4:$V$385,MATCH(N$1,'Extraction Filer'!$B$3:$V$3,0),FALSE)</f>
        <v>0.37946912501972452</v>
      </c>
      <c r="O25" s="35">
        <f>VLOOKUP($A25,'Extraction Filer'!$B$4:$V$385,MATCH(O$1,'Extraction Filer'!$B$3:$V$3,0),FALSE)</f>
        <v>-0.1056</v>
      </c>
      <c r="P25" s="35">
        <f>VLOOKUP($A25,'Extraction Filer'!$B$4:$V$385,MATCH(P$1,'Extraction Filer'!$B$3:$V$3,0),FALSE)</f>
        <v>-0.54859999999999998</v>
      </c>
      <c r="Q25" s="30">
        <f>IF(VLOOKUP($A25,'Extraction Filer'!$B$4:$V$385,MATCH(Q$1,'Extraction Filer'!$B$3:$V$3,0),FALSE)&lt;0,"سالب",VLOOKUP($A25,'Extraction Filer'!$B$4:$V$385,MATCH(Q$1,'Extraction Filer'!$B$3:$V$3,0),FALSE))</f>
        <v>11.061199844694457</v>
      </c>
      <c r="R25" s="35">
        <f>VLOOKUP($A25,'Extraction Filer'!$B$4:$Z$385,MATCH(R$1,'Extraction Filer'!$B$3:$Z$3,0),FALSE)</f>
        <v>1.0948037558428818</v>
      </c>
      <c r="S25" s="35">
        <f>VLOOKUP($A25,'Extraction Filer'!$B$4:$Z$385,MATCH(S$1,'Extraction Filer'!$B$3:$Z$3,0),FALSE)</f>
        <v>7.3290931341231547E-2</v>
      </c>
      <c r="T25" s="31">
        <f>VLOOKUP($A25,'Extraction Filer'!$B$4:$V$385,MATCH(T$1,'Extraction Filer'!$B$3:$V$3,0),FALSE)</f>
        <v>0</v>
      </c>
      <c r="U25" s="31">
        <f>IF(L25&gt;0,VLOOKUP($A25,'Extraction Filer'!$B$4:$V$385,MATCH(U$1,'Extraction Filer'!$B$3:$V$3,0),FALSE),"حققت خسائر")</f>
        <v>2.5395352399865817E-4</v>
      </c>
      <c r="V25" s="31">
        <f>VLOOKUP($A25,'Extraction Filer'!$B$4:$V$385,MATCH(V$1,'Extraction Filer'!$B$3:$V$3,0),FALSE)</f>
        <v>-0.99370000000000003</v>
      </c>
      <c r="W25" s="7" t="str">
        <f>IF(T25="unavailable","NA",IF(T25&gt;0,IF(AND(U25&gt;0,U25&lt;0.75)=TRUE,1,IF(U25&gt;1,-1,IF(L25&lt;0,-1,0)))+IF(T25&gt;0,IF(VLOOKUP(A25,'Extraction Filer'!$B$4:$W$385,MATCH('Extraction Filer'!$W$1,'Extraction Filer'!$B$1:$W$1,0),FALSE)&gt;1,1,0),0)+IF(M25&gt;0.05,1,IF(M25&lt;-0.05,-1,0))+IF(Q25="سالب",-1,IF(Q25&lt;40,1,0))+IF(T25&gt;AVERAGEIFS($T$2:$T$382,$T$2:$T$382,"&gt;0.001"),1,0),"NA"))</f>
        <v>NA</v>
      </c>
    </row>
    <row r="26" spans="1:23" ht="15.75">
      <c r="A26" s="9" t="s">
        <v>142</v>
      </c>
      <c r="B26" s="36" t="str">
        <f>VLOOKUP(A26,'Scoring Logic'!$A$12:$D$394,3,FALSE)</f>
        <v>أنابيب</v>
      </c>
      <c r="C26" s="36" t="str">
        <f>VLOOKUP(A26,'Scoring Logic'!$A$12:$D$394,4,FALSE)</f>
        <v>تداول</v>
      </c>
      <c r="D26" s="30">
        <f>VLOOKUP($A26,'Extraction Filer'!$B$4:$V$385,MATCH(D$1,'Extraction Filer'!$B$3:$V$3,0),FALSE)</f>
        <v>9.56</v>
      </c>
      <c r="E26" s="31">
        <f>VLOOKUP($A26,'Extraction Filer'!$B$4:$V$385,MATCH(E$1,'Extraction Filer'!$B$3:$V$3,0),FALSE)</f>
        <v>-0.13873869999999999</v>
      </c>
      <c r="F26" s="30">
        <f>VLOOKUP($A26,'Extraction Filer'!$B$4:$V$385,MATCH(F$1,'Extraction Filer'!$B$3:$V$3,0),FALSE)</f>
        <v>14.6</v>
      </c>
      <c r="G26" s="30">
        <f>VLOOKUP($A26,'Extraction Filer'!$B$4:$V$385,MATCH(G$1,'Extraction Filer'!$B$3:$V$3,0),FALSE)</f>
        <v>8.3699999999999992</v>
      </c>
      <c r="H26" s="32">
        <f>VLOOKUP($A26,'Extraction Filer'!$B$4:$V$385,MATCH(H$1,'Extraction Filer'!$B$3:$V$3,0),FALSE)</f>
        <v>1434000000</v>
      </c>
      <c r="I26" s="33">
        <f>VLOOKUP($A26,'Extraction Filer'!$B$4:$V$385,MATCH(I$1,'Extraction Filer'!$B$3:$V$3,0),FALSE)</f>
        <v>40241</v>
      </c>
      <c r="J26" s="30">
        <f>IF(VLOOKUP($A26,'Extraction Filer'!$B$4:$V$385,MATCH(J$1,'Extraction Filer'!$B$3:$V$3,0),FALSE)&gt;0,VLOOKUP($A26,'Extraction Filer'!$B$4:$V$385,MATCH(J$1,'Extraction Filer'!$B$3:$V$3,0),FALSE),"غير متوفر")</f>
        <v>8.5399999999999991</v>
      </c>
      <c r="K26" s="30">
        <f>IFERROR(IF(D26/VLOOKUP($A26,'Extraction Filer'!$B$4:$V$385,MATCH("متوسط توقعات المحللين لمكرر الربح",'Extraction Filer'!$B$3:$V$3,0),FALSE)&gt;0,D26/VLOOKUP($A26,'Extraction Filer'!$B$4:$V$385,MATCH("متوسط توقعات المحللين لمكرر الربح",'Extraction Filer'!$B$3:$V$3,0),FALSE),"غير متوفر"),"غير متوفر")</f>
        <v>6.5659340659340666</v>
      </c>
      <c r="L26" s="32">
        <f>VLOOKUP($A26,'Extraction Filer'!$B$4:$V$385,MATCH(L$1,'Extraction Filer'!$B$3:$V$3,0),FALSE)</f>
        <v>168180000</v>
      </c>
      <c r="M26" s="35">
        <f>VLOOKUP($A26,'Extraction Filer'!$B$4:$V$385,MATCH(M$1,'Extraction Filer'!$B$3:$V$3,0),FALSE)</f>
        <v>0.27310000000000001</v>
      </c>
      <c r="N26" s="30">
        <f>VLOOKUP($A26,'Extraction Filer'!$B$4:$V$385,MATCH(N$1,'Extraction Filer'!$B$3:$V$3,0),FALSE)</f>
        <v>1.2598021214575752</v>
      </c>
      <c r="O26" s="35">
        <f>VLOOKUP($A26,'Extraction Filer'!$B$4:$V$385,MATCH(O$1,'Extraction Filer'!$B$3:$V$3,0),FALSE)</f>
        <v>5.7200000000000001E-2</v>
      </c>
      <c r="P26" s="35">
        <f>VLOOKUP($A26,'Extraction Filer'!$B$4:$V$385,MATCH(P$1,'Extraction Filer'!$B$3:$V$3,0),FALSE)</f>
        <v>5.7488999999999999</v>
      </c>
      <c r="Q26" s="30">
        <f>IF(VLOOKUP($A26,'Extraction Filer'!$B$4:$V$385,MATCH(Q$1,'Extraction Filer'!$B$3:$V$3,0),FALSE)&lt;0,"سالب",VLOOKUP($A26,'Extraction Filer'!$B$4:$V$385,MATCH(Q$1,'Extraction Filer'!$B$3:$V$3,0),FALSE))</f>
        <v>17.36729280965011</v>
      </c>
      <c r="R26" s="35">
        <f>VLOOKUP($A26,'Extraction Filer'!$B$4:$Z$385,MATCH(R$1,'Extraction Filer'!$B$3:$Z$3,0),FALSE)</f>
        <v>0.47274173622540261</v>
      </c>
      <c r="S26" s="35">
        <f>VLOOKUP($A26,'Extraction Filer'!$B$4:$Z$385,MATCH(S$1,'Extraction Filer'!$B$3:$Z$3,0),FALSE)</f>
        <v>0.34133710770235887</v>
      </c>
      <c r="T26" s="31">
        <f>VLOOKUP($A26,'Extraction Filer'!$B$4:$V$385,MATCH(T$1,'Extraction Filer'!$B$3:$V$3,0),FALSE)</f>
        <v>0</v>
      </c>
      <c r="U26" s="31">
        <f>IF(L26&gt;0,VLOOKUP($A26,'Extraction Filer'!$B$4:$V$385,MATCH(U$1,'Extraction Filer'!$B$3:$V$3,0),FALSE),"حققت خسائر")</f>
        <v>0</v>
      </c>
      <c r="V26" s="31">
        <f>VLOOKUP($A26,'Extraction Filer'!$B$4:$V$385,MATCH(V$1,'Extraction Filer'!$B$3:$V$3,0),FALSE)</f>
        <v>0</v>
      </c>
      <c r="W26" s="7" t="str">
        <f>IF(T26="unavailable","NA",IF(T26&gt;0,IF(AND(U26&gt;0,U26&lt;0.75)=TRUE,1,IF(U26&gt;1,-1,IF(L26&lt;0,-1,0)))+IF(T26&gt;0,IF(VLOOKUP(A26,'Extraction Filer'!$B$4:$W$385,MATCH('Extraction Filer'!$W$1,'Extraction Filer'!$B$1:$W$1,0),FALSE)&gt;1,1,0),0)+IF(M26&gt;0.05,1,IF(M26&lt;-0.05,-1,0))+IF(Q26="سالب",-1,IF(Q26&lt;40,1,0))+IF(T26&gt;AVERAGEIFS($T$2:$T$382,$T$2:$T$382,"&gt;0.001"),1,0),"NA"))</f>
        <v>NA</v>
      </c>
    </row>
    <row r="27" spans="1:23" ht="15.75">
      <c r="A27" s="9" t="s">
        <v>562</v>
      </c>
      <c r="B27" s="36" t="str">
        <f>VLOOKUP(A27,'Scoring Logic'!$A$12:$D$394,3,FALSE)</f>
        <v>الناقول</v>
      </c>
      <c r="C27" s="36" t="str">
        <f>VLOOKUP(A27,'Scoring Logic'!$A$12:$D$394,4,FALSE)</f>
        <v>نمو</v>
      </c>
      <c r="D27" s="30">
        <f>VLOOKUP($A27,'Extraction Filer'!$B$4:$V$385,MATCH(D$1,'Extraction Filer'!$B$3:$V$3,0),FALSE)</f>
        <v>36.299999999999997</v>
      </c>
      <c r="E27" s="31">
        <f>VLOOKUP($A27,'Extraction Filer'!$B$4:$V$385,MATCH(E$1,'Extraction Filer'!$B$3:$V$3,0),FALSE)</f>
        <v>-0.2142857</v>
      </c>
      <c r="F27" s="30">
        <f>VLOOKUP($A27,'Extraction Filer'!$B$4:$V$385,MATCH(F$1,'Extraction Filer'!$B$3:$V$3,0),FALSE)</f>
        <v>60</v>
      </c>
      <c r="G27" s="30">
        <f>VLOOKUP($A27,'Extraction Filer'!$B$4:$V$385,MATCH(G$1,'Extraction Filer'!$B$3:$V$3,0),FALSE)</f>
        <v>32.200000000000003</v>
      </c>
      <c r="H27" s="32">
        <f>VLOOKUP($A27,'Extraction Filer'!$B$4:$V$385,MATCH(H$1,'Extraction Filer'!$B$3:$V$3,0),FALSE)</f>
        <v>105270000</v>
      </c>
      <c r="I27" s="33">
        <f>VLOOKUP($A27,'Extraction Filer'!$B$4:$V$385,MATCH(I$1,'Extraction Filer'!$B$3:$V$3,0),FALSE)</f>
        <v>44878</v>
      </c>
      <c r="J27" s="30">
        <f>IF(VLOOKUP($A27,'Extraction Filer'!$B$4:$V$385,MATCH(J$1,'Extraction Filer'!$B$3:$V$3,0),FALSE)&gt;0,VLOOKUP($A27,'Extraction Filer'!$B$4:$V$385,MATCH(J$1,'Extraction Filer'!$B$3:$V$3,0),FALSE),"غير متوفر")</f>
        <v>68.489999999999995</v>
      </c>
      <c r="K27" s="30" t="str">
        <f>IFERROR(IF(D27/VLOOKUP($A27,'Extraction Filer'!$B$4:$V$385,MATCH("متوسط توقعات المحللين لمكرر الربح",'Extraction Filer'!$B$3:$V$3,0),FALSE)&gt;0,D27/VLOOKUP($A27,'Extraction Filer'!$B$4:$V$385,MATCH("متوسط توقعات المحللين لمكرر الربح",'Extraction Filer'!$B$3:$V$3,0),FALSE),"غير متوفر"),"غير متوفر")</f>
        <v>غير متوفر</v>
      </c>
      <c r="L27" s="32">
        <f>VLOOKUP($A27,'Extraction Filer'!$B$4:$V$385,MATCH(L$1,'Extraction Filer'!$B$3:$V$3,0),FALSE)</f>
        <v>-246168</v>
      </c>
      <c r="M27" s="35">
        <f>VLOOKUP($A27,'Extraction Filer'!$B$4:$V$385,MATCH(M$1,'Extraction Filer'!$B$3:$V$3,0),FALSE)</f>
        <v>-1.0318000000000001</v>
      </c>
      <c r="N27" s="30">
        <f>VLOOKUP($A27,'Extraction Filer'!$B$4:$V$385,MATCH(N$1,'Extraction Filer'!$B$3:$V$3,0),FALSE)</f>
        <v>1.9584707824047056</v>
      </c>
      <c r="O27" s="35">
        <f>VLOOKUP($A27,'Extraction Filer'!$B$4:$V$385,MATCH(O$1,'Extraction Filer'!$B$3:$V$3,0),FALSE)</f>
        <v>1.4E-3</v>
      </c>
      <c r="P27" s="35">
        <f>VLOOKUP($A27,'Extraction Filer'!$B$4:$V$385,MATCH(P$1,'Extraction Filer'!$B$3:$V$3,0),FALSE)</f>
        <v>0.54479999999999995</v>
      </c>
      <c r="Q27" s="30">
        <f>IF(VLOOKUP($A27,'Extraction Filer'!$B$4:$V$385,MATCH(Q$1,'Extraction Filer'!$B$3:$V$3,0),FALSE)&lt;0,"سالب",VLOOKUP($A27,'Extraction Filer'!$B$4:$V$385,MATCH(Q$1,'Extraction Filer'!$B$3:$V$3,0),FALSE))</f>
        <v>56.318331517936052</v>
      </c>
      <c r="R27" s="35">
        <f>VLOOKUP($A27,'Extraction Filer'!$B$4:$Z$385,MATCH(R$1,'Extraction Filer'!$B$3:$Z$3,0),FALSE)</f>
        <v>-4.8373254103022895E-3</v>
      </c>
      <c r="S27" s="35">
        <f>VLOOKUP($A27,'Extraction Filer'!$B$4:$Z$385,MATCH(S$1,'Extraction Filer'!$B$3:$Z$3,0),FALSE)</f>
        <v>-1.6177385174149468E-2</v>
      </c>
      <c r="T27" s="31">
        <f>VLOOKUP($A27,'Extraction Filer'!$B$4:$V$385,MATCH(T$1,'Extraction Filer'!$B$3:$V$3,0),FALSE)</f>
        <v>0</v>
      </c>
      <c r="U27" s="31" t="str">
        <f>IF(L27&gt;0,VLOOKUP($A27,'Extraction Filer'!$B$4:$V$385,MATCH(U$1,'Extraction Filer'!$B$3:$V$3,0),FALSE),"حققت خسائر")</f>
        <v>حققت خسائر</v>
      </c>
      <c r="V27" s="31">
        <f>VLOOKUP($A27,'Extraction Filer'!$B$4:$V$385,MATCH(V$1,'Extraction Filer'!$B$3:$V$3,0),FALSE)</f>
        <v>0</v>
      </c>
      <c r="W27" s="7" t="str">
        <f>IF(T27="unavailable","NA",IF(T27&gt;0,IF(AND(U27&gt;0,U27&lt;0.75)=TRUE,1,IF(U27&gt;1,-1,IF(L27&lt;0,-1,0)))+IF(T27&gt;0,IF(VLOOKUP(A27,'Extraction Filer'!$B$4:$W$385,MATCH('Extraction Filer'!$W$1,'Extraction Filer'!$B$1:$W$1,0),FALSE)&gt;1,1,0),0)+IF(M27&gt;0.05,1,IF(M27&lt;-0.05,-1,0))+IF(Q27="سالب",-1,IF(Q27&lt;40,1,0))+IF(T27&gt;AVERAGEIFS($T$2:$T$382,$T$2:$T$382,"&gt;0.001"),1,0),"NA"))</f>
        <v>NA</v>
      </c>
    </row>
    <row r="28" spans="1:23" ht="15.75">
      <c r="A28" s="9" t="s">
        <v>639</v>
      </c>
      <c r="B28" s="36" t="str">
        <f>VLOOKUP(A28,'Scoring Logic'!$A$12:$D$394,3,FALSE)</f>
        <v>لين الخير</v>
      </c>
      <c r="C28" s="36" t="str">
        <f>VLOOKUP(A28,'Scoring Logic'!$A$12:$D$394,4,FALSE)</f>
        <v>نمو</v>
      </c>
      <c r="D28" s="30">
        <f>VLOOKUP($A28,'Extraction Filer'!$B$4:$V$385,MATCH(D$1,'Extraction Filer'!$B$3:$V$3,0),FALSE)</f>
        <v>18.98</v>
      </c>
      <c r="E28" s="31">
        <f>VLOOKUP($A28,'Extraction Filer'!$B$4:$V$385,MATCH(E$1,'Extraction Filer'!$B$3:$V$3,0),FALSE)</f>
        <v>-0.1212963</v>
      </c>
      <c r="F28" s="30">
        <f>VLOOKUP($A28,'Extraction Filer'!$B$4:$V$385,MATCH(F$1,'Extraction Filer'!$B$3:$V$3,0),FALSE)</f>
        <v>27</v>
      </c>
      <c r="G28" s="30">
        <f>VLOOKUP($A28,'Extraction Filer'!$B$4:$V$385,MATCH(G$1,'Extraction Filer'!$B$3:$V$3,0),FALSE)</f>
        <v>18</v>
      </c>
      <c r="H28" s="32">
        <f>VLOOKUP($A28,'Extraction Filer'!$B$4:$V$385,MATCH(H$1,'Extraction Filer'!$B$3:$V$3,0),FALSE)</f>
        <v>154868449</v>
      </c>
      <c r="I28" s="33">
        <f>VLOOKUP($A28,'Extraction Filer'!$B$4:$V$385,MATCH(I$1,'Extraction Filer'!$B$3:$V$3,0),FALSE)</f>
        <v>44943</v>
      </c>
      <c r="J28" s="30">
        <f>IF(VLOOKUP($A28,'Extraction Filer'!$B$4:$V$385,MATCH(J$1,'Extraction Filer'!$B$3:$V$3,0),FALSE)&gt;0,VLOOKUP($A28,'Extraction Filer'!$B$4:$V$385,MATCH(J$1,'Extraction Filer'!$B$3:$V$3,0),FALSE),"غير متوفر")</f>
        <v>19.37</v>
      </c>
      <c r="K28" s="30" t="str">
        <f>IFERROR(IF(D28/VLOOKUP($A28,'Extraction Filer'!$B$4:$V$385,MATCH("متوسط توقعات المحللين لمكرر الربح",'Extraction Filer'!$B$3:$V$3,0),FALSE)&gt;0,D28/VLOOKUP($A28,'Extraction Filer'!$B$4:$V$385,MATCH("متوسط توقعات المحللين لمكرر الربح",'Extraction Filer'!$B$3:$V$3,0),FALSE),"غير متوفر"),"غير متوفر")</f>
        <v>غير متوفر</v>
      </c>
      <c r="L28" s="32">
        <f>VLOOKUP($A28,'Extraction Filer'!$B$4:$V$385,MATCH(L$1,'Extraction Filer'!$B$3:$V$3,0),FALSE)</f>
        <v>10037307</v>
      </c>
      <c r="M28" s="35">
        <f>VLOOKUP($A28,'Extraction Filer'!$B$4:$V$385,MATCH(M$1,'Extraction Filer'!$B$3:$V$3,0),FALSE)</f>
        <v>-0.48259999999999997</v>
      </c>
      <c r="N28" s="30">
        <f>VLOOKUP($A28,'Extraction Filer'!$B$4:$V$385,MATCH(N$1,'Extraction Filer'!$B$3:$V$3,0),FALSE)</f>
        <v>0.6084660464884345</v>
      </c>
      <c r="O28" s="35">
        <f>VLOOKUP($A28,'Extraction Filer'!$B$4:$V$385,MATCH(O$1,'Extraction Filer'!$B$3:$V$3,0),FALSE)</f>
        <v>9.9599999999999994E-2</v>
      </c>
      <c r="P28" s="35">
        <f>VLOOKUP($A28,'Extraction Filer'!$B$4:$V$385,MATCH(P$1,'Extraction Filer'!$B$3:$V$3,0),FALSE)</f>
        <v>-9.4522999999999993</v>
      </c>
      <c r="Q28" s="30" t="str">
        <f>IF(VLOOKUP($A28,'Extraction Filer'!$B$4:$V$385,MATCH(Q$1,'Extraction Filer'!$B$3:$V$3,0),FALSE)&lt;0,"سالب",VLOOKUP($A28,'Extraction Filer'!$B$4:$V$385,MATCH(Q$1,'Extraction Filer'!$B$3:$V$3,0),FALSE))</f>
        <v>سالب</v>
      </c>
      <c r="R28" s="35">
        <f>VLOOKUP($A28,'Extraction Filer'!$B$4:$Z$385,MATCH(R$1,'Extraction Filer'!$B$3:$Z$3,0),FALSE)</f>
        <v>5.3944785923099522E-2</v>
      </c>
      <c r="S28" s="35">
        <f>VLOOKUP($A28,'Extraction Filer'!$B$4:$Z$385,MATCH(S$1,'Extraction Filer'!$B$3:$Z$3,0),FALSE)</f>
        <v>3.7049525241517708E-2</v>
      </c>
      <c r="T28" s="31">
        <f>VLOOKUP($A28,'Extraction Filer'!$B$4:$V$385,MATCH(T$1,'Extraction Filer'!$B$3:$V$3,0),FALSE)</f>
        <v>0</v>
      </c>
      <c r="U28" s="31">
        <f>IF(L28&gt;0,VLOOKUP($A28,'Extraction Filer'!$B$4:$V$385,MATCH(U$1,'Extraction Filer'!$B$3:$V$3,0),FALSE),"حققت خسائر")</f>
        <v>0</v>
      </c>
      <c r="V28" s="31">
        <f>VLOOKUP($A28,'Extraction Filer'!$B$4:$V$385,MATCH(V$1,'Extraction Filer'!$B$3:$V$3,0),FALSE)</f>
        <v>0</v>
      </c>
      <c r="W28" s="7" t="str">
        <f>IF(T28="unavailable","NA",IF(T28&gt;0,IF(AND(U28&gt;0,U28&lt;0.75)=TRUE,1,IF(U28&gt;1,-1,IF(L28&lt;0,-1,0)))+IF(T28&gt;0,IF(VLOOKUP(A28,'Extraction Filer'!$B$4:$W$385,MATCH('Extraction Filer'!$W$1,'Extraction Filer'!$B$1:$W$1,0),FALSE)&gt;1,1,0),0)+IF(M28&gt;0.05,1,IF(M28&lt;-0.05,-1,0))+IF(Q28="سالب",-1,IF(Q28&lt;40,1,0))+IF(T28&gt;AVERAGEIFS($T$2:$T$382,$T$2:$T$382,"&gt;0.001"),1,0),"NA"))</f>
        <v>NA</v>
      </c>
    </row>
    <row r="29" spans="1:23" ht="15.75">
      <c r="A29" s="9" t="s">
        <v>450</v>
      </c>
      <c r="B29" s="36" t="str">
        <f>VLOOKUP(A29,'Scoring Logic'!$A$12:$D$394,3,FALSE)</f>
        <v>تبوك الزراعية</v>
      </c>
      <c r="C29" s="36" t="str">
        <f>VLOOKUP(A29,'Scoring Logic'!$A$12:$D$394,4,FALSE)</f>
        <v>تداول</v>
      </c>
      <c r="D29" s="30">
        <f>VLOOKUP($A29,'Extraction Filer'!$B$4:$V$385,MATCH(D$1,'Extraction Filer'!$B$3:$V$3,0),FALSE)</f>
        <v>12.16</v>
      </c>
      <c r="E29" s="31">
        <f>VLOOKUP($A29,'Extraction Filer'!$B$4:$V$385,MATCH(E$1,'Extraction Filer'!$B$3:$V$3,0),FALSE)</f>
        <v>-6.1728400000000003E-2</v>
      </c>
      <c r="F29" s="30">
        <f>VLOOKUP($A29,'Extraction Filer'!$B$4:$V$385,MATCH(F$1,'Extraction Filer'!$B$3:$V$3,0),FALSE)</f>
        <v>19.98</v>
      </c>
      <c r="G29" s="30">
        <f>VLOOKUP($A29,'Extraction Filer'!$B$4:$V$385,MATCH(G$1,'Extraction Filer'!$B$3:$V$3,0),FALSE)</f>
        <v>10.4</v>
      </c>
      <c r="H29" s="32">
        <f>VLOOKUP($A29,'Extraction Filer'!$B$4:$V$385,MATCH(H$1,'Extraction Filer'!$B$3:$V$3,0),FALSE)</f>
        <v>476388672</v>
      </c>
      <c r="I29" s="33">
        <f>VLOOKUP($A29,'Extraction Filer'!$B$4:$V$385,MATCH(I$1,'Extraction Filer'!$B$3:$V$3,0),FALSE)</f>
        <v>40241</v>
      </c>
      <c r="J29" s="30" t="str">
        <f>IF(VLOOKUP($A29,'Extraction Filer'!$B$4:$V$385,MATCH(J$1,'Extraction Filer'!$B$3:$V$3,0),FALSE)&gt;0,VLOOKUP($A29,'Extraction Filer'!$B$4:$V$385,MATCH(J$1,'Extraction Filer'!$B$3:$V$3,0),FALSE),"غير متوفر")</f>
        <v>غير متوفر</v>
      </c>
      <c r="K29" s="30" t="str">
        <f>IFERROR(IF(D29/VLOOKUP($A29,'Extraction Filer'!$B$4:$V$385,MATCH("متوسط توقعات المحللين لمكرر الربح",'Extraction Filer'!$B$3:$V$3,0),FALSE)&gt;0,D29/VLOOKUP($A29,'Extraction Filer'!$B$4:$V$385,MATCH("متوسط توقعات المحللين لمكرر الربح",'Extraction Filer'!$B$3:$V$3,0),FALSE),"غير متوفر"),"غير متوفر")</f>
        <v>غير متوفر</v>
      </c>
      <c r="L29" s="32">
        <f>VLOOKUP($A29,'Extraction Filer'!$B$4:$V$385,MATCH(L$1,'Extraction Filer'!$B$3:$V$3,0),FALSE)</f>
        <v>-68510484</v>
      </c>
      <c r="M29" s="35">
        <f>VLOOKUP($A29,'Extraction Filer'!$B$4:$V$385,MATCH(M$1,'Extraction Filer'!$B$3:$V$3,0),FALSE)</f>
        <v>2.4746000000000001</v>
      </c>
      <c r="N29" s="30">
        <f>VLOOKUP($A29,'Extraction Filer'!$B$4:$V$385,MATCH(N$1,'Extraction Filer'!$B$3:$V$3,0),FALSE)</f>
        <v>10.139523113096621</v>
      </c>
      <c r="O29" s="35">
        <f>VLOOKUP($A29,'Extraction Filer'!$B$4:$V$385,MATCH(O$1,'Extraction Filer'!$B$3:$V$3,0),FALSE)</f>
        <v>-0.21490000000000001</v>
      </c>
      <c r="P29" s="35">
        <f>VLOOKUP($A29,'Extraction Filer'!$B$4:$V$385,MATCH(P$1,'Extraction Filer'!$B$3:$V$3,0),FALSE)</f>
        <v>0.42030000000000001</v>
      </c>
      <c r="Q29" s="30" t="str">
        <f>IF(VLOOKUP($A29,'Extraction Filer'!$B$4:$V$385,MATCH(Q$1,'Extraction Filer'!$B$3:$V$3,0),FALSE)&lt;0,"سالب",VLOOKUP($A29,'Extraction Filer'!$B$4:$V$385,MATCH(Q$1,'Extraction Filer'!$B$3:$V$3,0),FALSE))</f>
        <v>سالب</v>
      </c>
      <c r="R29" s="35">
        <f>VLOOKUP($A29,'Extraction Filer'!$B$4:$Z$385,MATCH(R$1,'Extraction Filer'!$B$3:$Z$3,0),FALSE)</f>
        <v>-0.22456775188334385</v>
      </c>
      <c r="S29" s="35">
        <f>VLOOKUP($A29,'Extraction Filer'!$B$4:$Z$385,MATCH(S$1,'Extraction Filer'!$B$3:$Z$3,0),FALSE)</f>
        <v>-0.16053834267374814</v>
      </c>
      <c r="T29" s="31">
        <f>VLOOKUP($A29,'Extraction Filer'!$B$4:$V$385,MATCH(T$1,'Extraction Filer'!$B$3:$V$3,0),FALSE)</f>
        <v>0</v>
      </c>
      <c r="U29" s="31" t="str">
        <f>IF(L29&gt;0,VLOOKUP($A29,'Extraction Filer'!$B$4:$V$385,MATCH(U$1,'Extraction Filer'!$B$3:$V$3,0),FALSE),"حققت خسائر")</f>
        <v>حققت خسائر</v>
      </c>
      <c r="V29" s="31">
        <f>VLOOKUP($A29,'Extraction Filer'!$B$4:$V$385,MATCH(V$1,'Extraction Filer'!$B$3:$V$3,0),FALSE)</f>
        <v>-0.25790000000000002</v>
      </c>
      <c r="W29" s="7" t="str">
        <f>IF(T29="unavailable","NA",IF(T29&gt;0,IF(AND(U29&gt;0,U29&lt;0.75)=TRUE,1,IF(U29&gt;1,-1,IF(L29&lt;0,-1,0)))+IF(T29&gt;0,IF(VLOOKUP(A29,'Extraction Filer'!$B$4:$W$385,MATCH('Extraction Filer'!$W$1,'Extraction Filer'!$B$1:$W$1,0),FALSE)&gt;1,1,0),0)+IF(M29&gt;0.05,1,IF(M29&lt;-0.05,-1,0))+IF(Q29="سالب",-1,IF(Q29&lt;40,1,0))+IF(T29&gt;AVERAGEIFS($T$2:$T$382,$T$2:$T$382,"&gt;0.001"),1,0),"NA"))</f>
        <v>NA</v>
      </c>
    </row>
    <row r="30" spans="1:23" ht="15.75">
      <c r="A30" s="9" t="s">
        <v>288</v>
      </c>
      <c r="B30" s="36" t="str">
        <f>VLOOKUP(A30,'Scoring Logic'!$A$12:$D$394,3,FALSE)</f>
        <v>سناد القابضة</v>
      </c>
      <c r="C30" s="36" t="str">
        <f>VLOOKUP(A30,'Scoring Logic'!$A$12:$D$394,4,FALSE)</f>
        <v>تداول</v>
      </c>
      <c r="D30" s="30">
        <f>VLOOKUP($A30,'Extraction Filer'!$B$4:$V$385,MATCH(D$1,'Extraction Filer'!$B$3:$V$3,0),FALSE)</f>
        <v>11.78</v>
      </c>
      <c r="E30" s="31">
        <f>VLOOKUP($A30,'Extraction Filer'!$B$4:$V$385,MATCH(E$1,'Extraction Filer'!$B$3:$V$3,0),FALSE)</f>
        <v>-6.0606100000000003E-2</v>
      </c>
      <c r="F30" s="30">
        <f>VLOOKUP($A30,'Extraction Filer'!$B$4:$V$385,MATCH(F$1,'Extraction Filer'!$B$3:$V$3,0),FALSE)</f>
        <v>16.100000000000001</v>
      </c>
      <c r="G30" s="30">
        <f>VLOOKUP($A30,'Extraction Filer'!$B$4:$V$385,MATCH(G$1,'Extraction Filer'!$B$3:$V$3,0),FALSE)</f>
        <v>10.4</v>
      </c>
      <c r="H30" s="32">
        <f>VLOOKUP($A30,'Extraction Filer'!$B$4:$V$385,MATCH(H$1,'Extraction Filer'!$B$3:$V$3,0),FALSE)</f>
        <v>1488861065</v>
      </c>
      <c r="I30" s="33">
        <f>VLOOKUP($A30,'Extraction Filer'!$B$4:$V$385,MATCH(I$1,'Extraction Filer'!$B$3:$V$3,0),FALSE)</f>
        <v>40240</v>
      </c>
      <c r="J30" s="30" t="str">
        <f>IF(VLOOKUP($A30,'Extraction Filer'!$B$4:$V$385,MATCH(J$1,'Extraction Filer'!$B$3:$V$3,0),FALSE)&gt;0,VLOOKUP($A30,'Extraction Filer'!$B$4:$V$385,MATCH(J$1,'Extraction Filer'!$B$3:$V$3,0),FALSE),"غير متوفر")</f>
        <v>غير متوفر</v>
      </c>
      <c r="K30" s="30" t="str">
        <f>IFERROR(IF(D30/VLOOKUP($A30,'Extraction Filer'!$B$4:$V$385,MATCH("متوسط توقعات المحللين لمكرر الربح",'Extraction Filer'!$B$3:$V$3,0),FALSE)&gt;0,D30/VLOOKUP($A30,'Extraction Filer'!$B$4:$V$385,MATCH("متوسط توقعات المحللين لمكرر الربح",'Extraction Filer'!$B$3:$V$3,0),FALSE),"غير متوفر"),"غير متوفر")</f>
        <v>غير متوفر</v>
      </c>
      <c r="L30" s="32">
        <f>VLOOKUP($A30,'Extraction Filer'!$B$4:$V$385,MATCH(L$1,'Extraction Filer'!$B$3:$V$3,0),FALSE)</f>
        <v>-3854909</v>
      </c>
      <c r="M30" s="35">
        <f>VLOOKUP($A30,'Extraction Filer'!$B$4:$V$385,MATCH(M$1,'Extraction Filer'!$B$3:$V$3,0),FALSE)</f>
        <v>0.9708</v>
      </c>
      <c r="N30" s="30">
        <f>VLOOKUP($A30,'Extraction Filer'!$B$4:$V$385,MATCH(N$1,'Extraction Filer'!$B$3:$V$3,0),FALSE)</f>
        <v>0.84883609270696492</v>
      </c>
      <c r="O30" s="35">
        <f>VLOOKUP($A30,'Extraction Filer'!$B$4:$V$385,MATCH(O$1,'Extraction Filer'!$B$3:$V$3,0),FALSE)</f>
        <v>8.4900000000000003E-2</v>
      </c>
      <c r="P30" s="35">
        <f>VLOOKUP($A30,'Extraction Filer'!$B$4:$V$385,MATCH(P$1,'Extraction Filer'!$B$3:$V$3,0),FALSE)</f>
        <v>0.32829999999999998</v>
      </c>
      <c r="Q30" s="30" t="str">
        <f>IF(VLOOKUP($A30,'Extraction Filer'!$B$4:$V$385,MATCH(Q$1,'Extraction Filer'!$B$3:$V$3,0),FALSE)&lt;0,"سالب",VLOOKUP($A30,'Extraction Filer'!$B$4:$V$385,MATCH(Q$1,'Extraction Filer'!$B$3:$V$3,0),FALSE))</f>
        <v>سالب</v>
      </c>
      <c r="R30" s="35">
        <f>VLOOKUP($A30,'Extraction Filer'!$B$4:$Z$385,MATCH(R$1,'Extraction Filer'!$B$3:$Z$3,0),FALSE)</f>
        <v>-3.6930133609534969E-3</v>
      </c>
      <c r="S30" s="35">
        <f>VLOOKUP($A30,'Extraction Filer'!$B$4:$Z$385,MATCH(S$1,'Extraction Filer'!$B$3:$Z$3,0),FALSE)</f>
        <v>1.6658040276974071E-2</v>
      </c>
      <c r="T30" s="31">
        <f>VLOOKUP($A30,'Extraction Filer'!$B$4:$V$385,MATCH(T$1,'Extraction Filer'!$B$3:$V$3,0),FALSE)</f>
        <v>0</v>
      </c>
      <c r="U30" s="31" t="str">
        <f>IF(L30&gt;0,VLOOKUP($A30,'Extraction Filer'!$B$4:$V$385,MATCH(U$1,'Extraction Filer'!$B$3:$V$3,0),FALSE),"حققت خسائر")</f>
        <v>حققت خسائر</v>
      </c>
      <c r="V30" s="31">
        <f>VLOOKUP($A30,'Extraction Filer'!$B$4:$V$385,MATCH(V$1,'Extraction Filer'!$B$3:$V$3,0),FALSE)</f>
        <v>-0.12429999999999999</v>
      </c>
      <c r="W30" s="7" t="str">
        <f>IF(T30="unavailable","NA",IF(T30&gt;0,IF(AND(U30&gt;0,U30&lt;0.75)=TRUE,1,IF(U30&gt;1,-1,IF(L30&lt;0,-1,0)))+IF(T30&gt;0,IF(VLOOKUP(A30,'Extraction Filer'!$B$4:$W$385,MATCH('Extraction Filer'!$W$1,'Extraction Filer'!$B$1:$W$1,0),FALSE)&gt;1,1,0),0)+IF(M30&gt;0.05,1,IF(M30&lt;-0.05,-1,0))+IF(Q30="سالب",-1,IF(Q30&lt;40,1,0))+IF(T30&gt;AVERAGEIFS($T$2:$T$382,$T$2:$T$382,"&gt;0.001"),1,0),"NA"))</f>
        <v>NA</v>
      </c>
    </row>
    <row r="31" spans="1:23" ht="15.75">
      <c r="A31" s="9" t="s">
        <v>338</v>
      </c>
      <c r="B31" s="36" t="str">
        <f>VLOOKUP(A31,'Scoring Logic'!$A$12:$D$394,3,FALSE)</f>
        <v>نايس ون</v>
      </c>
      <c r="C31" s="36" t="str">
        <f>VLOOKUP(A31,'Scoring Logic'!$A$12:$D$394,4,FALSE)</f>
        <v>تداول</v>
      </c>
      <c r="D31" s="30">
        <f>VLOOKUP($A31,'Extraction Filer'!$B$4:$V$385,MATCH(D$1,'Extraction Filer'!$B$3:$V$3,0),FALSE)</f>
        <v>39.700000000000003</v>
      </c>
      <c r="E31" s="31">
        <f>VLOOKUP($A31,'Extraction Filer'!$B$4:$V$385,MATCH(E$1,'Extraction Filer'!$B$3:$V$3,0),FALSE)</f>
        <v>1.5345299999999999E-2</v>
      </c>
      <c r="F31" s="30">
        <f>VLOOKUP($A31,'Extraction Filer'!$B$4:$V$385,MATCH(F$1,'Extraction Filer'!$B$3:$V$3,0),FALSE)</f>
        <v>69.7</v>
      </c>
      <c r="G31" s="30">
        <f>VLOOKUP($A31,'Extraction Filer'!$B$4:$V$385,MATCH(G$1,'Extraction Filer'!$B$3:$V$3,0),FALSE)</f>
        <v>32</v>
      </c>
      <c r="H31" s="32" t="str">
        <f>VLOOKUP($A31,'Extraction Filer'!$B$4:$V$385,MATCH(H$1,'Extraction Filer'!$B$3:$V$3,0),FALSE)</f>
        <v>Unavailable</v>
      </c>
      <c r="I31" s="33">
        <f>VLOOKUP($A31,'Extraction Filer'!$B$4:$V$385,MATCH(I$1,'Extraction Filer'!$B$3:$V$3,0),FALSE)</f>
        <v>45665</v>
      </c>
      <c r="J31" s="30" t="str">
        <f>IF(VLOOKUP($A31,'Extraction Filer'!$B$4:$V$385,MATCH(J$1,'Extraction Filer'!$B$3:$V$3,0),FALSE)&gt;0,VLOOKUP($A31,'Extraction Filer'!$B$4:$V$385,MATCH(J$1,'Extraction Filer'!$B$3:$V$3,0),FALSE),"غير متوفر")</f>
        <v>غير متوفر</v>
      </c>
      <c r="K31" s="30" t="str">
        <f>IFERROR(IF(D31/VLOOKUP($A31,'Extraction Filer'!$B$4:$V$385,MATCH("متوسط توقعات المحللين لمكرر الربح",'Extraction Filer'!$B$3:$V$3,0),FALSE)&gt;0,D31/VLOOKUP($A31,'Extraction Filer'!$B$4:$V$385,MATCH("متوسط توقعات المحللين لمكرر الربح",'Extraction Filer'!$B$3:$V$3,0),FALSE),"غير متوفر"),"غير متوفر")</f>
        <v>غير متوفر</v>
      </c>
      <c r="L31" s="32" t="str">
        <f>VLOOKUP($A31,'Extraction Filer'!$B$4:$V$385,MATCH(L$1,'Extraction Filer'!$B$3:$V$3,0),FALSE)</f>
        <v>Unavailable</v>
      </c>
      <c r="M31" s="35" t="str">
        <f>VLOOKUP($A31,'Extraction Filer'!$B$4:$V$385,MATCH(M$1,'Extraction Filer'!$B$3:$V$3,0),FALSE)</f>
        <v>Unavailable</v>
      </c>
      <c r="N31" s="30" t="str">
        <f>VLOOKUP($A31,'Extraction Filer'!$B$4:$V$385,MATCH(N$1,'Extraction Filer'!$B$3:$V$3,0),FALSE)</f>
        <v>Unavailable</v>
      </c>
      <c r="O31" s="35" t="str">
        <f>VLOOKUP($A31,'Extraction Filer'!$B$4:$V$385,MATCH(O$1,'Extraction Filer'!$B$3:$V$3,0),FALSE)</f>
        <v>Unavailable</v>
      </c>
      <c r="P31" s="35" t="str">
        <f>VLOOKUP($A31,'Extraction Filer'!$B$4:$V$385,MATCH(P$1,'Extraction Filer'!$B$3:$V$3,0),FALSE)</f>
        <v>Unavailable</v>
      </c>
      <c r="Q31" s="30" t="str">
        <f>IF(VLOOKUP($A31,'Extraction Filer'!$B$4:$V$385,MATCH(Q$1,'Extraction Filer'!$B$3:$V$3,0),FALSE)&lt;0,"سالب",VLOOKUP($A31,'Extraction Filer'!$B$4:$V$385,MATCH(Q$1,'Extraction Filer'!$B$3:$V$3,0),FALSE))</f>
        <v>Unavailable</v>
      </c>
      <c r="R31" s="35" t="str">
        <f>VLOOKUP($A31,'Extraction Filer'!$B$4:$Z$385,MATCH(R$1,'Extraction Filer'!$B$3:$Z$3,0),FALSE)</f>
        <v>Unavailable</v>
      </c>
      <c r="S31" s="35" t="str">
        <f>VLOOKUP($A31,'Extraction Filer'!$B$4:$Z$385,MATCH(S$1,'Extraction Filer'!$B$3:$Z$3,0),FALSE)</f>
        <v>Unavailable</v>
      </c>
      <c r="T31" s="31" t="str">
        <f>VLOOKUP($A31,'Extraction Filer'!$B$4:$V$385,MATCH(T$1,'Extraction Filer'!$B$3:$V$3,0),FALSE)</f>
        <v>Unavailable</v>
      </c>
      <c r="U31" s="31" t="str">
        <f>IF(L31&gt;0,VLOOKUP($A31,'Extraction Filer'!$B$4:$V$385,MATCH(U$1,'Extraction Filer'!$B$3:$V$3,0),FALSE),"حققت خسائر")</f>
        <v>Unavailable</v>
      </c>
      <c r="V31" s="31" t="str">
        <f>VLOOKUP($A31,'Extraction Filer'!$B$4:$V$385,MATCH(V$1,'Extraction Filer'!$B$3:$V$3,0),FALSE)</f>
        <v>Unavailable</v>
      </c>
      <c r="W31" s="7" t="str">
        <f>IF(T31="unavailable","NA",IF(T31&gt;0,IF(AND(U31&gt;0,U31&lt;0.75)=TRUE,1,IF(U31&gt;1,-1,IF(L31&lt;0,-1,0)))+IF(T31&gt;0,IF(VLOOKUP(A31,'Extraction Filer'!$B$4:$W$385,MATCH('Extraction Filer'!$W$1,'Extraction Filer'!$B$1:$W$1,0),FALSE)&gt;1,1,0),0)+IF(M31&gt;0.05,1,IF(M31&lt;-0.05,-1,0))+IF(Q31="سالب",-1,IF(Q31&lt;40,1,0))+IF(T31&gt;AVERAGEIFS($T$2:$T$382,$T$2:$T$382,"&gt;0.001"),1,0),"NA"))</f>
        <v>NA</v>
      </c>
    </row>
    <row r="32" spans="1:23" ht="15.75">
      <c r="A32" s="9" t="s">
        <v>663</v>
      </c>
      <c r="B32" s="36" t="str">
        <f>VLOOKUP(A32,'Scoring Logic'!$A$12:$D$394,3,FALSE)</f>
        <v>غذاء السلطان</v>
      </c>
      <c r="C32" s="36" t="str">
        <f>VLOOKUP(A32,'Scoring Logic'!$A$12:$D$394,4,FALSE)</f>
        <v>نمو</v>
      </c>
      <c r="D32" s="30">
        <f>VLOOKUP($A32,'Extraction Filer'!$B$4:$V$385,MATCH(D$1,'Extraction Filer'!$B$3:$V$3,0),FALSE)</f>
        <v>44.9</v>
      </c>
      <c r="E32" s="31">
        <f>VLOOKUP($A32,'Extraction Filer'!$B$4:$V$385,MATCH(E$1,'Extraction Filer'!$B$3:$V$3,0),FALSE)</f>
        <v>-8.3673499999999998E-2</v>
      </c>
      <c r="F32" s="30">
        <f>VLOOKUP($A32,'Extraction Filer'!$B$4:$V$385,MATCH(F$1,'Extraction Filer'!$B$3:$V$3,0),FALSE)</f>
        <v>71</v>
      </c>
      <c r="G32" s="30">
        <f>VLOOKUP($A32,'Extraction Filer'!$B$4:$V$385,MATCH(G$1,'Extraction Filer'!$B$3:$V$3,0),FALSE)</f>
        <v>40.700000000000003</v>
      </c>
      <c r="H32" s="32">
        <f>VLOOKUP($A32,'Extraction Filer'!$B$4:$V$385,MATCH(H$1,'Extraction Filer'!$B$3:$V$3,0),FALSE)</f>
        <v>143680000</v>
      </c>
      <c r="I32" s="33">
        <f>VLOOKUP($A32,'Extraction Filer'!$B$4:$V$385,MATCH(I$1,'Extraction Filer'!$B$3:$V$3,0),FALSE)</f>
        <v>45029</v>
      </c>
      <c r="J32" s="30">
        <f>IF(VLOOKUP($A32,'Extraction Filer'!$B$4:$V$385,MATCH(J$1,'Extraction Filer'!$B$3:$V$3,0),FALSE)&gt;0,VLOOKUP($A32,'Extraction Filer'!$B$4:$V$385,MATCH(J$1,'Extraction Filer'!$B$3:$V$3,0),FALSE),"غير متوفر")</f>
        <v>16.82</v>
      </c>
      <c r="K32" s="30" t="str">
        <f>IFERROR(IF(D32/VLOOKUP($A32,'Extraction Filer'!$B$4:$V$385,MATCH("متوسط توقعات المحللين لمكرر الربح",'Extraction Filer'!$B$3:$V$3,0),FALSE)&gt;0,D32/VLOOKUP($A32,'Extraction Filer'!$B$4:$V$385,MATCH("متوسط توقعات المحللين لمكرر الربح",'Extraction Filer'!$B$3:$V$3,0),FALSE),"غير متوفر"),"غير متوفر")</f>
        <v>غير متوفر</v>
      </c>
      <c r="L32" s="32">
        <f>VLOOKUP($A32,'Extraction Filer'!$B$4:$V$385,MATCH(L$1,'Extraction Filer'!$B$3:$V$3,0),FALSE)</f>
        <v>8542299</v>
      </c>
      <c r="M32" s="35">
        <f>VLOOKUP($A32,'Extraction Filer'!$B$4:$V$385,MATCH(M$1,'Extraction Filer'!$B$3:$V$3,0),FALSE)</f>
        <v>-0.58909999999999996</v>
      </c>
      <c r="N32" s="30">
        <f>VLOOKUP($A32,'Extraction Filer'!$B$4:$V$385,MATCH(N$1,'Extraction Filer'!$B$3:$V$3,0),FALSE)</f>
        <v>0.83080531749634601</v>
      </c>
      <c r="O32" s="35">
        <f>VLOOKUP($A32,'Extraction Filer'!$B$4:$V$385,MATCH(O$1,'Extraction Filer'!$B$3:$V$3,0),FALSE)</f>
        <v>0.1384</v>
      </c>
      <c r="P32" s="35">
        <f>VLOOKUP($A32,'Extraction Filer'!$B$4:$V$385,MATCH(P$1,'Extraction Filer'!$B$3:$V$3,0),FALSE)</f>
        <v>-0.16089999999999999</v>
      </c>
      <c r="Q32" s="30">
        <f>IF(VLOOKUP($A32,'Extraction Filer'!$B$4:$V$385,MATCH(Q$1,'Extraction Filer'!$B$3:$V$3,0),FALSE)&lt;0,"سالب",VLOOKUP($A32,'Extraction Filer'!$B$4:$V$385,MATCH(Q$1,'Extraction Filer'!$B$3:$V$3,0),FALSE))</f>
        <v>7.4501228585822732</v>
      </c>
      <c r="R32" s="35">
        <f>VLOOKUP($A32,'Extraction Filer'!$B$4:$Z$385,MATCH(R$1,'Extraction Filer'!$B$3:$Z$3,0),FALSE)</f>
        <v>0.13476339605312307</v>
      </c>
      <c r="S32" s="35">
        <f>VLOOKUP($A32,'Extraction Filer'!$B$4:$Z$385,MATCH(S$1,'Extraction Filer'!$B$3:$Z$3,0),FALSE)</f>
        <v>7.2148615211696507E-2</v>
      </c>
      <c r="T32" s="31">
        <f>VLOOKUP($A32,'Extraction Filer'!$B$4:$V$385,MATCH(T$1,'Extraction Filer'!$B$3:$V$3,0),FALSE)</f>
        <v>0</v>
      </c>
      <c r="U32" s="31">
        <f>IF(L32&gt;0,VLOOKUP($A32,'Extraction Filer'!$B$4:$V$385,MATCH(U$1,'Extraction Filer'!$B$3:$V$3,0),FALSE),"حققت خسائر")</f>
        <v>0</v>
      </c>
      <c r="V32" s="31">
        <f>VLOOKUP($A32,'Extraction Filer'!$B$4:$V$385,MATCH(V$1,'Extraction Filer'!$B$3:$V$3,0),FALSE)</f>
        <v>-1</v>
      </c>
      <c r="W32" s="7" t="str">
        <f>IF(T32="unavailable","NA",IF(T32&gt;0,IF(AND(U32&gt;0,U32&lt;0.75)=TRUE,1,IF(U32&gt;1,-1,IF(L32&lt;0,-1,0)))+IF(T32&gt;0,IF(VLOOKUP(A32,'Extraction Filer'!$B$4:$W$385,MATCH('Extraction Filer'!$W$1,'Extraction Filer'!$B$1:$W$1,0),FALSE)&gt;1,1,0),0)+IF(M32&gt;0.05,1,IF(M32&lt;-0.05,-1,0))+IF(Q32="سالب",-1,IF(Q32&lt;40,1,0))+IF(T32&gt;AVERAGEIFS($T$2:$T$382,$T$2:$T$382,"&gt;0.001"),1,0),"NA"))</f>
        <v>NA</v>
      </c>
    </row>
    <row r="33" spans="1:23" ht="15.75">
      <c r="A33" s="9" t="s">
        <v>518</v>
      </c>
      <c r="B33" s="36" t="str">
        <f>VLOOKUP(A33,'Scoring Logic'!$A$12:$D$394,3,FALSE)</f>
        <v>تكافل الراجحي</v>
      </c>
      <c r="C33" s="36" t="str">
        <f>VLOOKUP(A33,'Scoring Logic'!$A$12:$D$394,4,FALSE)</f>
        <v>تداول</v>
      </c>
      <c r="D33" s="30">
        <f>VLOOKUP($A33,'Extraction Filer'!$B$4:$V$385,MATCH(D$1,'Extraction Filer'!$B$3:$V$3,0),FALSE)</f>
        <v>132</v>
      </c>
      <c r="E33" s="31">
        <f>VLOOKUP($A33,'Extraction Filer'!$B$4:$V$385,MATCH(E$1,'Extraction Filer'!$B$3:$V$3,0),FALSE)</f>
        <v>-2.9411799999999998E-2</v>
      </c>
      <c r="F33" s="30">
        <f>VLOOKUP($A33,'Extraction Filer'!$B$4:$V$385,MATCH(F$1,'Extraction Filer'!$B$3:$V$3,0),FALSE)</f>
        <v>230</v>
      </c>
      <c r="G33" s="30">
        <f>VLOOKUP($A33,'Extraction Filer'!$B$4:$V$385,MATCH(G$1,'Extraction Filer'!$B$3:$V$3,0),FALSE)</f>
        <v>117</v>
      </c>
      <c r="H33" s="32">
        <f>VLOOKUP($A33,'Extraction Filer'!$B$4:$V$385,MATCH(H$1,'Extraction Filer'!$B$3:$V$3,0),FALSE)</f>
        <v>13200000000</v>
      </c>
      <c r="I33" s="33">
        <f>VLOOKUP($A33,'Extraction Filer'!$B$4:$V$385,MATCH(I$1,'Extraction Filer'!$B$3:$V$3,0),FALSE)</f>
        <v>40241</v>
      </c>
      <c r="J33" s="30">
        <f>IF(VLOOKUP($A33,'Extraction Filer'!$B$4:$V$385,MATCH(J$1,'Extraction Filer'!$B$3:$V$3,0),FALSE)&gt;0,VLOOKUP($A33,'Extraction Filer'!$B$4:$V$385,MATCH(J$1,'Extraction Filer'!$B$3:$V$3,0),FALSE),"غير متوفر")</f>
        <v>39.64</v>
      </c>
      <c r="K33" s="30" t="str">
        <f>IFERROR(IF(D33/VLOOKUP($A33,'Extraction Filer'!$B$4:$V$385,MATCH("متوسط توقعات المحللين لمكرر الربح",'Extraction Filer'!$B$3:$V$3,0),FALSE)&gt;0,D33/VLOOKUP($A33,'Extraction Filer'!$B$4:$V$385,MATCH("متوسط توقعات المحللين لمكرر الربح",'Extraction Filer'!$B$3:$V$3,0),FALSE),"غير متوفر"),"غير متوفر")</f>
        <v>غير متوفر</v>
      </c>
      <c r="L33" s="32">
        <f>VLOOKUP($A33,'Extraction Filer'!$B$4:$V$385,MATCH(L$1,'Extraction Filer'!$B$3:$V$3,0),FALSE)</f>
        <v>332343000</v>
      </c>
      <c r="M33" s="35">
        <f>VLOOKUP($A33,'Extraction Filer'!$B$4:$V$385,MATCH(M$1,'Extraction Filer'!$B$3:$V$3,0),FALSE)</f>
        <v>1.3100000000000001E-2</v>
      </c>
      <c r="N33" s="30">
        <f>VLOOKUP($A33,'Extraction Filer'!$B$4:$V$385,MATCH(N$1,'Extraction Filer'!$B$3:$V$3,0),FALSE)</f>
        <v>2.335575899050748</v>
      </c>
      <c r="O33" s="35">
        <f>VLOOKUP($A33,'Extraction Filer'!$B$4:$V$385,MATCH(O$1,'Extraction Filer'!$B$3:$V$3,0),FALSE)</f>
        <v>0.40699999999999997</v>
      </c>
      <c r="P33" s="35">
        <f>VLOOKUP($A33,'Extraction Filer'!$B$4:$V$385,MATCH(P$1,'Extraction Filer'!$B$3:$V$3,0),FALSE)</f>
        <v>-1.3273999999999999</v>
      </c>
      <c r="Q33" s="30" t="str">
        <f>IF(VLOOKUP($A33,'Extraction Filer'!$B$4:$V$385,MATCH(Q$1,'Extraction Filer'!$B$3:$V$3,0),FALSE)&lt;0,"سالب",VLOOKUP($A33,'Extraction Filer'!$B$4:$V$385,MATCH(Q$1,'Extraction Filer'!$B$3:$V$3,0),FALSE))</f>
        <v>سالب</v>
      </c>
      <c r="R33" s="35">
        <f>VLOOKUP($A33,'Extraction Filer'!$B$4:$Z$385,MATCH(R$1,'Extraction Filer'!$B$3:$Z$3,0),FALSE)</f>
        <v>0.16997555287330457</v>
      </c>
      <c r="S33" s="35">
        <f>VLOOKUP($A33,'Extraction Filer'!$B$4:$Z$385,MATCH(S$1,'Extraction Filer'!$B$3:$Z$3,0),FALSE)</f>
        <v>532.00869714439023</v>
      </c>
      <c r="T33" s="31">
        <f>VLOOKUP($A33,'Extraction Filer'!$B$4:$V$385,MATCH(T$1,'Extraction Filer'!$B$3:$V$3,0),FALSE)</f>
        <v>0</v>
      </c>
      <c r="U33" s="31">
        <f>IF(L33&gt;0,VLOOKUP($A33,'Extraction Filer'!$B$4:$V$385,MATCH(U$1,'Extraction Filer'!$B$3:$V$3,0),FALSE),"حققت خسائر")</f>
        <v>0</v>
      </c>
      <c r="V33" s="31">
        <f>VLOOKUP($A33,'Extraction Filer'!$B$4:$V$385,MATCH(V$1,'Extraction Filer'!$B$3:$V$3,0),FALSE)</f>
        <v>0</v>
      </c>
      <c r="W33" s="7" t="str">
        <f>IF(T33="unavailable","NA",IF(T33&gt;0,IF(AND(U33&gt;0,U33&lt;0.75)=TRUE,1,IF(U33&gt;1,-1,IF(L33&lt;0,-1,0)))+IF(T33&gt;0,IF(VLOOKUP(A33,'Extraction Filer'!$B$4:$W$385,MATCH('Extraction Filer'!$W$1,'Extraction Filer'!$B$1:$W$1,0),FALSE)&gt;1,1,0),0)+IF(M33&gt;0.05,1,IF(M33&lt;-0.05,-1,0))+IF(Q33="سالب",-1,IF(Q33&lt;40,1,0))+IF(T33&gt;AVERAGEIFS($T$2:$T$382,$T$2:$T$382,"&gt;0.001"),1,0),"NA"))</f>
        <v>NA</v>
      </c>
    </row>
    <row r="34" spans="1:23" ht="15.75">
      <c r="A34" s="9" t="s">
        <v>268</v>
      </c>
      <c r="B34" s="36" t="str">
        <f>VLOOKUP(A34,'Scoring Logic'!$A$12:$D$394,3,FALSE)</f>
        <v>العقارية</v>
      </c>
      <c r="C34" s="36" t="str">
        <f>VLOOKUP(A34,'Scoring Logic'!$A$12:$D$394,4,FALSE)</f>
        <v>تداول</v>
      </c>
      <c r="D34" s="30">
        <f>VLOOKUP($A34,'Extraction Filer'!$B$4:$V$385,MATCH(D$1,'Extraction Filer'!$B$3:$V$3,0),FALSE)</f>
        <v>23.14</v>
      </c>
      <c r="E34" s="31">
        <f>VLOOKUP($A34,'Extraction Filer'!$B$4:$V$385,MATCH(E$1,'Extraction Filer'!$B$3:$V$3,0),FALSE)</f>
        <v>-5.3965699999999998E-2</v>
      </c>
      <c r="F34" s="30">
        <f>VLOOKUP($A34,'Extraction Filer'!$B$4:$V$385,MATCH(F$1,'Extraction Filer'!$B$3:$V$3,0),FALSE)</f>
        <v>29.95</v>
      </c>
      <c r="G34" s="30">
        <f>VLOOKUP($A34,'Extraction Filer'!$B$4:$V$385,MATCH(G$1,'Extraction Filer'!$B$3:$V$3,0),FALSE)</f>
        <v>18.100000000000001</v>
      </c>
      <c r="H34" s="32">
        <f>VLOOKUP($A34,'Extraction Filer'!$B$4:$V$385,MATCH(H$1,'Extraction Filer'!$B$3:$V$3,0),FALSE)</f>
        <v>8677500000</v>
      </c>
      <c r="I34" s="33">
        <f>VLOOKUP($A34,'Extraction Filer'!$B$4:$V$385,MATCH(I$1,'Extraction Filer'!$B$3:$V$3,0),FALSE)</f>
        <v>40240</v>
      </c>
      <c r="J34" s="30">
        <f>IF(VLOOKUP($A34,'Extraction Filer'!$B$4:$V$385,MATCH(J$1,'Extraction Filer'!$B$3:$V$3,0),FALSE)&gt;0,VLOOKUP($A34,'Extraction Filer'!$B$4:$V$385,MATCH(J$1,'Extraction Filer'!$B$3:$V$3,0),FALSE),"غير متوفر")</f>
        <v>40.6</v>
      </c>
      <c r="K34" s="30">
        <f>IFERROR(IF(D34/VLOOKUP($A34,'Extraction Filer'!$B$4:$V$385,MATCH("متوسط توقعات المحللين لمكرر الربح",'Extraction Filer'!$B$3:$V$3,0),FALSE)&gt;0,D34/VLOOKUP($A34,'Extraction Filer'!$B$4:$V$385,MATCH("متوسط توقعات المحللين لمكرر الربح",'Extraction Filer'!$B$3:$V$3,0),FALSE),"غير متوفر"),"غير متوفر")</f>
        <v>18.710329492621792</v>
      </c>
      <c r="L34" s="32">
        <f>VLOOKUP($A34,'Extraction Filer'!$B$4:$V$385,MATCH(L$1,'Extraction Filer'!$B$3:$V$3,0),FALSE)</f>
        <v>215001000</v>
      </c>
      <c r="M34" s="35">
        <f>VLOOKUP($A34,'Extraction Filer'!$B$4:$V$385,MATCH(M$1,'Extraction Filer'!$B$3:$V$3,0),FALSE)</f>
        <v>2.1798000000000002</v>
      </c>
      <c r="N34" s="30">
        <f>VLOOKUP($A34,'Extraction Filer'!$B$4:$V$385,MATCH(N$1,'Extraction Filer'!$B$3:$V$3,0),FALSE)</f>
        <v>4.2846921810971867</v>
      </c>
      <c r="O34" s="35">
        <f>VLOOKUP($A34,'Extraction Filer'!$B$4:$V$385,MATCH(O$1,'Extraction Filer'!$B$3:$V$3,0),FALSE)</f>
        <v>0.1263</v>
      </c>
      <c r="P34" s="35">
        <f>VLOOKUP($A34,'Extraction Filer'!$B$4:$V$385,MATCH(P$1,'Extraction Filer'!$B$3:$V$3,0),FALSE)</f>
        <v>7.4690000000000003</v>
      </c>
      <c r="Q34" s="30">
        <f>IF(VLOOKUP($A34,'Extraction Filer'!$B$4:$V$385,MATCH(Q$1,'Extraction Filer'!$B$3:$V$3,0),FALSE)&lt;0,"سالب",VLOOKUP($A34,'Extraction Filer'!$B$4:$V$385,MATCH(Q$1,'Extraction Filer'!$B$3:$V$3,0),FALSE))</f>
        <v>12.352119753285002</v>
      </c>
      <c r="R34" s="35">
        <f>VLOOKUP($A34,'Extraction Filer'!$B$4:$Z$385,MATCH(R$1,'Extraction Filer'!$B$3:$Z$3,0),FALSE)</f>
        <v>4.4575375650752105E-2</v>
      </c>
      <c r="S34" s="35">
        <f>VLOOKUP($A34,'Extraction Filer'!$B$4:$Z$385,MATCH(S$1,'Extraction Filer'!$B$3:$Z$3,0),FALSE)</f>
        <v>5.3144157545715651E-2</v>
      </c>
      <c r="T34" s="31">
        <f>VLOOKUP($A34,'Extraction Filer'!$B$4:$V$385,MATCH(T$1,'Extraction Filer'!$B$3:$V$3,0),FALSE)</f>
        <v>0</v>
      </c>
      <c r="U34" s="31">
        <f>IF(L34&gt;0,VLOOKUP($A34,'Extraction Filer'!$B$4:$V$385,MATCH(U$1,'Extraction Filer'!$B$3:$V$3,0),FALSE),"حققت خسائر")</f>
        <v>0</v>
      </c>
      <c r="V34" s="31">
        <f>VLOOKUP($A34,'Extraction Filer'!$B$4:$V$385,MATCH(V$1,'Extraction Filer'!$B$3:$V$3,0),FALSE)</f>
        <v>0</v>
      </c>
      <c r="W34" s="7" t="str">
        <f>IF(T34="unavailable","NA",IF(T34&gt;0,IF(AND(U34&gt;0,U34&lt;0.75)=TRUE,1,IF(U34&gt;1,-1,IF(L34&lt;0,-1,0)))+IF(T34&gt;0,IF(VLOOKUP(A34,'Extraction Filer'!$B$4:$W$385,MATCH('Extraction Filer'!$W$1,'Extraction Filer'!$B$1:$W$1,0),FALSE)&gt;1,1,0),0)+IF(M34&gt;0.05,1,IF(M34&lt;-0.05,-1,0))+IF(Q34="سالب",-1,IF(Q34&lt;40,1,0))+IF(T34&gt;AVERAGEIFS($T$2:$T$382,$T$2:$T$382,"&gt;0.001"),1,0),"NA"))</f>
        <v>NA</v>
      </c>
    </row>
    <row r="35" spans="1:23" ht="15.75">
      <c r="A35" s="9" t="s">
        <v>534</v>
      </c>
      <c r="B35" s="36" t="str">
        <f>VLOOKUP(A35,'Scoring Logic'!$A$12:$D$394,3,FALSE)</f>
        <v>عناية</v>
      </c>
      <c r="C35" s="36" t="str">
        <f>VLOOKUP(A35,'Scoring Logic'!$A$12:$D$394,4,FALSE)</f>
        <v>تداول</v>
      </c>
      <c r="D35" s="30">
        <f>VLOOKUP($A35,'Extraction Filer'!$B$4:$V$385,MATCH(D$1,'Extraction Filer'!$B$3:$V$3,0),FALSE)</f>
        <v>10.32</v>
      </c>
      <c r="E35" s="31">
        <f>VLOOKUP($A35,'Extraction Filer'!$B$4:$V$385,MATCH(E$1,'Extraction Filer'!$B$3:$V$3,0),FALSE)</f>
        <v>0</v>
      </c>
      <c r="F35" s="30">
        <f>VLOOKUP($A35,'Extraction Filer'!$B$4:$V$385,MATCH(F$1,'Extraction Filer'!$B$3:$V$3,0),FALSE)</f>
        <v>19.399999999999999</v>
      </c>
      <c r="G35" s="30">
        <f>VLOOKUP($A35,'Extraction Filer'!$B$4:$V$385,MATCH(G$1,'Extraction Filer'!$B$3:$V$3,0),FALSE)</f>
        <v>8.65</v>
      </c>
      <c r="H35" s="32">
        <f>VLOOKUP($A35,'Extraction Filer'!$B$4:$V$385,MATCH(H$1,'Extraction Filer'!$B$3:$V$3,0),FALSE)</f>
        <v>237360000</v>
      </c>
      <c r="I35" s="33">
        <f>VLOOKUP($A35,'Extraction Filer'!$B$4:$V$385,MATCH(I$1,'Extraction Filer'!$B$3:$V$3,0),FALSE)</f>
        <v>41001</v>
      </c>
      <c r="J35" s="30" t="str">
        <f>IF(VLOOKUP($A35,'Extraction Filer'!$B$4:$V$385,MATCH(J$1,'Extraction Filer'!$B$3:$V$3,0),FALSE)&gt;0,VLOOKUP($A35,'Extraction Filer'!$B$4:$V$385,MATCH(J$1,'Extraction Filer'!$B$3:$V$3,0),FALSE),"غير متوفر")</f>
        <v>غير متوفر</v>
      </c>
      <c r="K35" s="30" t="str">
        <f>IFERROR(IF(D35/VLOOKUP($A35,'Extraction Filer'!$B$4:$V$385,MATCH("متوسط توقعات المحللين لمكرر الربح",'Extraction Filer'!$B$3:$V$3,0),FALSE)&gt;0,D35/VLOOKUP($A35,'Extraction Filer'!$B$4:$V$385,MATCH("متوسط توقعات المحللين لمكرر الربح",'Extraction Filer'!$B$3:$V$3,0),FALSE),"غير متوفر"),"غير متوفر")</f>
        <v>غير متوفر</v>
      </c>
      <c r="L35" s="32">
        <f>VLOOKUP($A35,'Extraction Filer'!$B$4:$V$385,MATCH(L$1,'Extraction Filer'!$B$3:$V$3,0),FALSE)</f>
        <v>-26762000</v>
      </c>
      <c r="M35" s="35">
        <f>VLOOKUP($A35,'Extraction Filer'!$B$4:$V$385,MATCH(M$1,'Extraction Filer'!$B$3:$V$3,0),FALSE)</f>
        <v>-2.3233999999999999</v>
      </c>
      <c r="N35" s="30">
        <f>VLOOKUP($A35,'Extraction Filer'!$B$4:$V$385,MATCH(N$1,'Extraction Filer'!$B$3:$V$3,0),FALSE)</f>
        <v>1.0126107063019405</v>
      </c>
      <c r="O35" s="35">
        <f>VLOOKUP($A35,'Extraction Filer'!$B$4:$V$385,MATCH(O$1,'Extraction Filer'!$B$3:$V$3,0),FALSE)</f>
        <v>-0.13619999999999999</v>
      </c>
      <c r="P35" s="35">
        <f>VLOOKUP($A35,'Extraction Filer'!$B$4:$V$385,MATCH(P$1,'Extraction Filer'!$B$3:$V$3,0),FALSE)</f>
        <v>-1.2208000000000001</v>
      </c>
      <c r="Q35" s="30" t="str">
        <f>IF(VLOOKUP($A35,'Extraction Filer'!$B$4:$V$385,MATCH(Q$1,'Extraction Filer'!$B$3:$V$3,0),FALSE)&lt;0,"سالب",VLOOKUP($A35,'Extraction Filer'!$B$4:$V$385,MATCH(Q$1,'Extraction Filer'!$B$3:$V$3,0),FALSE))</f>
        <v>سالب</v>
      </c>
      <c r="R35" s="35">
        <f>VLOOKUP($A35,'Extraction Filer'!$B$4:$Z$385,MATCH(R$1,'Extraction Filer'!$B$3:$Z$3,0),FALSE)</f>
        <v>-0.1445994702197872</v>
      </c>
      <c r="S35" s="35">
        <f>VLOOKUP($A35,'Extraction Filer'!$B$4:$Z$385,MATCH(S$1,'Extraction Filer'!$B$3:$Z$3,0),FALSE)</f>
        <v>0</v>
      </c>
      <c r="T35" s="31">
        <f>VLOOKUP($A35,'Extraction Filer'!$B$4:$V$385,MATCH(T$1,'Extraction Filer'!$B$3:$V$3,0),FALSE)</f>
        <v>0</v>
      </c>
      <c r="U35" s="31" t="str">
        <f>IF(L35&gt;0,VLOOKUP($A35,'Extraction Filer'!$B$4:$V$385,MATCH(U$1,'Extraction Filer'!$B$3:$V$3,0),FALSE),"حققت خسائر")</f>
        <v>حققت خسائر</v>
      </c>
      <c r="V35" s="31">
        <f>VLOOKUP($A35,'Extraction Filer'!$B$4:$V$385,MATCH(V$1,'Extraction Filer'!$B$3:$V$3,0),FALSE)</f>
        <v>0</v>
      </c>
      <c r="W35" s="7" t="str">
        <f>IF(T35="unavailable","NA",IF(T35&gt;0,IF(AND(U35&gt;0,U35&lt;0.75)=TRUE,1,IF(U35&gt;1,-1,IF(L35&lt;0,-1,0)))+IF(T35&gt;0,IF(VLOOKUP(A35,'Extraction Filer'!$B$4:$W$385,MATCH('Extraction Filer'!$W$1,'Extraction Filer'!$B$1:$W$1,0),FALSE)&gt;1,1,0),0)+IF(M35&gt;0.05,1,IF(M35&lt;-0.05,-1,0))+IF(Q35="سالب",-1,IF(Q35&lt;40,1,0))+IF(T35&gt;AVERAGEIFS($T$2:$T$382,$T$2:$T$382,"&gt;0.001"),1,0),"NA"))</f>
        <v>NA</v>
      </c>
    </row>
    <row r="36" spans="1:23" ht="15.75">
      <c r="A36" s="9" t="s">
        <v>607</v>
      </c>
      <c r="B36" s="36" t="str">
        <f>VLOOKUP(A36,'Scoring Logic'!$A$12:$D$394,3,FALSE)</f>
        <v>نسيج للتقنية</v>
      </c>
      <c r="C36" s="36" t="str">
        <f>VLOOKUP(A36,'Scoring Logic'!$A$12:$D$394,4,FALSE)</f>
        <v>نمو</v>
      </c>
      <c r="D36" s="30">
        <f>VLOOKUP($A36,'Extraction Filer'!$B$4:$V$385,MATCH(D$1,'Extraction Filer'!$B$3:$V$3,0),FALSE)</f>
        <v>53.2</v>
      </c>
      <c r="E36" s="31">
        <f>VLOOKUP($A36,'Extraction Filer'!$B$4:$V$385,MATCH(E$1,'Extraction Filer'!$B$3:$V$3,0),FALSE)</f>
        <v>-0.15555559999999999</v>
      </c>
      <c r="F36" s="30">
        <f>VLOOKUP($A36,'Extraction Filer'!$B$4:$V$385,MATCH(F$1,'Extraction Filer'!$B$3:$V$3,0),FALSE)</f>
        <v>81.900000000000006</v>
      </c>
      <c r="G36" s="30">
        <f>VLOOKUP($A36,'Extraction Filer'!$B$4:$V$385,MATCH(G$1,'Extraction Filer'!$B$3:$V$3,0),FALSE)</f>
        <v>52</v>
      </c>
      <c r="H36" s="32">
        <f>VLOOKUP($A36,'Extraction Filer'!$B$4:$V$385,MATCH(H$1,'Extraction Filer'!$B$3:$V$3,0),FALSE)</f>
        <v>266000000</v>
      </c>
      <c r="I36" s="33">
        <f>VLOOKUP($A36,'Extraction Filer'!$B$4:$V$385,MATCH(I$1,'Extraction Filer'!$B$3:$V$3,0),FALSE)</f>
        <v>44712</v>
      </c>
      <c r="J36" s="30">
        <f>IF(VLOOKUP($A36,'Extraction Filer'!$B$4:$V$385,MATCH(J$1,'Extraction Filer'!$B$3:$V$3,0),FALSE)&gt;0,VLOOKUP($A36,'Extraction Filer'!$B$4:$V$385,MATCH(J$1,'Extraction Filer'!$B$3:$V$3,0),FALSE),"غير متوفر")</f>
        <v>26.6</v>
      </c>
      <c r="K36" s="30" t="str">
        <f>IFERROR(IF(D36/VLOOKUP($A36,'Extraction Filer'!$B$4:$V$385,MATCH("متوسط توقعات المحللين لمكرر الربح",'Extraction Filer'!$B$3:$V$3,0),FALSE)&gt;0,D36/VLOOKUP($A36,'Extraction Filer'!$B$4:$V$385,MATCH("متوسط توقعات المحللين لمكرر الربح",'Extraction Filer'!$B$3:$V$3,0),FALSE),"غير متوفر"),"غير متوفر")</f>
        <v>غير متوفر</v>
      </c>
      <c r="L36" s="32">
        <f>VLOOKUP($A36,'Extraction Filer'!$B$4:$V$385,MATCH(L$1,'Extraction Filer'!$B$3:$V$3,0),FALSE)</f>
        <v>15463420</v>
      </c>
      <c r="M36" s="35">
        <f>VLOOKUP($A36,'Extraction Filer'!$B$4:$V$385,MATCH(M$1,'Extraction Filer'!$B$3:$V$3,0),FALSE)</f>
        <v>-0.40339999999999998</v>
      </c>
      <c r="N36" s="30">
        <f>VLOOKUP($A36,'Extraction Filer'!$B$4:$V$385,MATCH(N$1,'Extraction Filer'!$B$3:$V$3,0),FALSE)</f>
        <v>1.1671409866207825</v>
      </c>
      <c r="O36" s="35">
        <f>VLOOKUP($A36,'Extraction Filer'!$B$4:$V$385,MATCH(O$1,'Extraction Filer'!$B$3:$V$3,0),FALSE)</f>
        <v>6.9999999999999999E-4</v>
      </c>
      <c r="P36" s="35">
        <f>VLOOKUP($A36,'Extraction Filer'!$B$4:$V$385,MATCH(P$1,'Extraction Filer'!$B$3:$V$3,0),FALSE)</f>
        <v>0.36259999999999998</v>
      </c>
      <c r="Q36" s="30" t="str">
        <f>IF(VLOOKUP($A36,'Extraction Filer'!$B$4:$V$385,MATCH(Q$1,'Extraction Filer'!$B$3:$V$3,0),FALSE)&lt;0,"سالب",VLOOKUP($A36,'Extraction Filer'!$B$4:$V$385,MATCH(Q$1,'Extraction Filer'!$B$3:$V$3,0),FALSE))</f>
        <v>سالب</v>
      </c>
      <c r="R36" s="35">
        <f>VLOOKUP($A36,'Extraction Filer'!$B$4:$Z$385,MATCH(R$1,'Extraction Filer'!$B$3:$Z$3,0),FALSE)</f>
        <v>7.8371953319425716E-2</v>
      </c>
      <c r="S36" s="35">
        <f>VLOOKUP($A36,'Extraction Filer'!$B$4:$Z$385,MATCH(S$1,'Extraction Filer'!$B$3:$Z$3,0),FALSE)</f>
        <v>6.505852693272271E-2</v>
      </c>
      <c r="T36" s="31">
        <f>VLOOKUP($A36,'Extraction Filer'!$B$4:$V$385,MATCH(T$1,'Extraction Filer'!$B$3:$V$3,0),FALSE)</f>
        <v>0</v>
      </c>
      <c r="U36" s="31">
        <f>IF(L36&gt;0,VLOOKUP($A36,'Extraction Filer'!$B$4:$V$385,MATCH(U$1,'Extraction Filer'!$B$3:$V$3,0),FALSE),"حققت خسائر")</f>
        <v>1.0568424012180271E-2</v>
      </c>
      <c r="V36" s="31">
        <f>VLOOKUP($A36,'Extraction Filer'!$B$4:$V$385,MATCH(V$1,'Extraction Filer'!$B$3:$V$3,0),FALSE)</f>
        <v>0</v>
      </c>
      <c r="W36" s="7" t="str">
        <f>IF(T36="unavailable","NA",IF(T36&gt;0,IF(AND(U36&gt;0,U36&lt;0.75)=TRUE,1,IF(U36&gt;1,-1,IF(L36&lt;0,-1,0)))+IF(T36&gt;0,IF(VLOOKUP(A36,'Extraction Filer'!$B$4:$W$385,MATCH('Extraction Filer'!$W$1,'Extraction Filer'!$B$1:$W$1,0),FALSE)&gt;1,1,0),0)+IF(M36&gt;0.05,1,IF(M36&lt;-0.05,-1,0))+IF(Q36="سالب",-1,IF(Q36&lt;40,1,0))+IF(T36&gt;AVERAGEIFS($T$2:$T$382,$T$2:$T$382,"&gt;0.001"),1,0),"NA"))</f>
        <v>NA</v>
      </c>
    </row>
    <row r="37" spans="1:23" ht="15.75">
      <c r="A37" s="9" t="s">
        <v>520</v>
      </c>
      <c r="B37" s="36" t="str">
        <f>VLOOKUP(A37,'Scoring Logic'!$A$12:$D$394,3,FALSE)</f>
        <v>تشب</v>
      </c>
      <c r="C37" s="36" t="str">
        <f>VLOOKUP(A37,'Scoring Logic'!$A$12:$D$394,4,FALSE)</f>
        <v>تداول</v>
      </c>
      <c r="D37" s="30">
        <f>VLOOKUP($A37,'Extraction Filer'!$B$4:$V$385,MATCH(D$1,'Extraction Filer'!$B$3:$V$3,0),FALSE)</f>
        <v>43.3</v>
      </c>
      <c r="E37" s="31">
        <f>VLOOKUP($A37,'Extraction Filer'!$B$4:$V$385,MATCH(E$1,'Extraction Filer'!$B$3:$V$3,0),FALSE)</f>
        <v>3.0952400000000001E-2</v>
      </c>
      <c r="F37" s="30">
        <f>VLOOKUP($A37,'Extraction Filer'!$B$4:$V$385,MATCH(F$1,'Extraction Filer'!$B$3:$V$3,0),FALSE)</f>
        <v>59.6</v>
      </c>
      <c r="G37" s="30">
        <f>VLOOKUP($A37,'Extraction Filer'!$B$4:$V$385,MATCH(G$1,'Extraction Filer'!$B$3:$V$3,0),FALSE)</f>
        <v>24.36</v>
      </c>
      <c r="H37" s="32">
        <f>VLOOKUP($A37,'Extraction Filer'!$B$4:$V$385,MATCH(H$1,'Extraction Filer'!$B$3:$V$3,0),FALSE)</f>
        <v>1299000000</v>
      </c>
      <c r="I37" s="33">
        <f>VLOOKUP($A37,'Extraction Filer'!$B$4:$V$385,MATCH(I$1,'Extraction Filer'!$B$3:$V$3,0),FALSE)</f>
        <v>40240</v>
      </c>
      <c r="J37" s="30">
        <f>IF(VLOOKUP($A37,'Extraction Filer'!$B$4:$V$385,MATCH(J$1,'Extraction Filer'!$B$3:$V$3,0),FALSE)&gt;0,VLOOKUP($A37,'Extraction Filer'!$B$4:$V$385,MATCH(J$1,'Extraction Filer'!$B$3:$V$3,0),FALSE),"غير متوفر")</f>
        <v>66.62</v>
      </c>
      <c r="K37" s="30" t="str">
        <f>IFERROR(IF(D37/VLOOKUP($A37,'Extraction Filer'!$B$4:$V$385,MATCH("متوسط توقعات المحللين لمكرر الربح",'Extraction Filer'!$B$3:$V$3,0),FALSE)&gt;0,D37/VLOOKUP($A37,'Extraction Filer'!$B$4:$V$385,MATCH("متوسط توقعات المحللين لمكرر الربح",'Extraction Filer'!$B$3:$V$3,0),FALSE),"غير متوفر"),"غير متوفر")</f>
        <v>غير متوفر</v>
      </c>
      <c r="L37" s="32">
        <f>VLOOKUP($A37,'Extraction Filer'!$B$4:$V$385,MATCH(L$1,'Extraction Filer'!$B$3:$V$3,0),FALSE)</f>
        <v>16292477</v>
      </c>
      <c r="M37" s="35">
        <f>VLOOKUP($A37,'Extraction Filer'!$B$4:$V$385,MATCH(M$1,'Extraction Filer'!$B$3:$V$3,0),FALSE)</f>
        <v>-0.34350000000000003</v>
      </c>
      <c r="N37" s="30">
        <f>VLOOKUP($A37,'Extraction Filer'!$B$4:$V$385,MATCH(N$1,'Extraction Filer'!$B$3:$V$3,0),FALSE)</f>
        <v>3.7253679616772231</v>
      </c>
      <c r="O37" s="35">
        <f>VLOOKUP($A37,'Extraction Filer'!$B$4:$V$385,MATCH(O$1,'Extraction Filer'!$B$3:$V$3,0),FALSE)</f>
        <v>-0.1048</v>
      </c>
      <c r="P37" s="35">
        <f>VLOOKUP($A37,'Extraction Filer'!$B$4:$V$385,MATCH(P$1,'Extraction Filer'!$B$3:$V$3,0),FALSE)</f>
        <v>-0.63139999999999996</v>
      </c>
      <c r="Q37" s="30">
        <f>IF(VLOOKUP($A37,'Extraction Filer'!$B$4:$V$385,MATCH(Q$1,'Extraction Filer'!$B$3:$V$3,0),FALSE)&lt;0,"سالب",VLOOKUP($A37,'Extraction Filer'!$B$4:$V$385,MATCH(Q$1,'Extraction Filer'!$B$3:$V$3,0),FALSE))</f>
        <v>89.376640248839976</v>
      </c>
      <c r="R37" s="35">
        <f>VLOOKUP($A37,'Extraction Filer'!$B$4:$Z$385,MATCH(R$1,'Extraction Filer'!$B$3:$Z$3,0),FALSE)</f>
        <v>3.713107284254135E-2</v>
      </c>
      <c r="S37" s="35">
        <f>VLOOKUP($A37,'Extraction Filer'!$B$4:$Z$385,MATCH(S$1,'Extraction Filer'!$B$3:$Z$3,0),FALSE)</f>
        <v>0.31140888577999754</v>
      </c>
      <c r="T37" s="31">
        <f>VLOOKUP($A37,'Extraction Filer'!$B$4:$V$385,MATCH(T$1,'Extraction Filer'!$B$3:$V$3,0),FALSE)</f>
        <v>0</v>
      </c>
      <c r="U37" s="31">
        <f>IF(L37&gt;0,VLOOKUP($A37,'Extraction Filer'!$B$4:$V$385,MATCH(U$1,'Extraction Filer'!$B$3:$V$3,0),FALSE),"حققت خسائر")</f>
        <v>0</v>
      </c>
      <c r="V37" s="31">
        <f>VLOOKUP($A37,'Extraction Filer'!$B$4:$V$385,MATCH(V$1,'Extraction Filer'!$B$3:$V$3,0),FALSE)</f>
        <v>0</v>
      </c>
      <c r="W37" s="7" t="str">
        <f>IF(T37="unavailable","NA",IF(T37&gt;0,IF(AND(U37&gt;0,U37&lt;0.75)=TRUE,1,IF(U37&gt;1,-1,IF(L37&lt;0,-1,0)))+IF(T37&gt;0,IF(VLOOKUP(A37,'Extraction Filer'!$B$4:$W$385,MATCH('Extraction Filer'!$W$1,'Extraction Filer'!$B$1:$W$1,0),FALSE)&gt;1,1,0),0)+IF(M37&gt;0.05,1,IF(M37&lt;-0.05,-1,0))+IF(Q37="سالب",-1,IF(Q37&lt;40,1,0))+IF(T37&gt;AVERAGEIFS($T$2:$T$382,$T$2:$T$382,"&gt;0.001"),1,0),"NA"))</f>
        <v>NA</v>
      </c>
    </row>
    <row r="38" spans="1:23" ht="15.75">
      <c r="A38" s="9" t="s">
        <v>280</v>
      </c>
      <c r="B38" s="36" t="str">
        <f>VLOOKUP(A38,'Scoring Logic'!$A$12:$D$394,3,FALSE)</f>
        <v>أنعام القابضة</v>
      </c>
      <c r="C38" s="36" t="str">
        <f>VLOOKUP(A38,'Scoring Logic'!$A$12:$D$394,4,FALSE)</f>
        <v>تداول</v>
      </c>
      <c r="D38" s="30">
        <f>VLOOKUP($A38,'Extraction Filer'!$B$4:$V$385,MATCH(D$1,'Extraction Filer'!$B$3:$V$3,0),FALSE)</f>
        <v>17.48</v>
      </c>
      <c r="E38" s="31">
        <f>VLOOKUP($A38,'Extraction Filer'!$B$4:$V$385,MATCH(E$1,'Extraction Filer'!$B$3:$V$3,0),FALSE)</f>
        <v>1.04046E-2</v>
      </c>
      <c r="F38" s="30">
        <f>VLOOKUP($A38,'Extraction Filer'!$B$4:$V$385,MATCH(F$1,'Extraction Filer'!$B$3:$V$3,0),FALSE)</f>
        <v>31</v>
      </c>
      <c r="G38" s="30">
        <f>VLOOKUP($A38,'Extraction Filer'!$B$4:$V$385,MATCH(G$1,'Extraction Filer'!$B$3:$V$3,0),FALSE)</f>
        <v>14.08</v>
      </c>
      <c r="H38" s="32">
        <f>VLOOKUP($A38,'Extraction Filer'!$B$4:$V$385,MATCH(H$1,'Extraction Filer'!$B$3:$V$3,0),FALSE)</f>
        <v>550620000</v>
      </c>
      <c r="I38" s="33">
        <f>VLOOKUP($A38,'Extraction Filer'!$B$4:$V$385,MATCH(I$1,'Extraction Filer'!$B$3:$V$3,0),FALSE)</f>
        <v>40240</v>
      </c>
      <c r="J38" s="30" t="str">
        <f>IF(VLOOKUP($A38,'Extraction Filer'!$B$4:$V$385,MATCH(J$1,'Extraction Filer'!$B$3:$V$3,0),FALSE)&gt;0,VLOOKUP($A38,'Extraction Filer'!$B$4:$V$385,MATCH(J$1,'Extraction Filer'!$B$3:$V$3,0),FALSE),"غير متوفر")</f>
        <v>غير متوفر</v>
      </c>
      <c r="K38" s="30" t="str">
        <f>IFERROR(IF(D38/VLOOKUP($A38,'Extraction Filer'!$B$4:$V$385,MATCH("متوسط توقعات المحللين لمكرر الربح",'Extraction Filer'!$B$3:$V$3,0),FALSE)&gt;0,D38/VLOOKUP($A38,'Extraction Filer'!$B$4:$V$385,MATCH("متوسط توقعات المحللين لمكرر الربح",'Extraction Filer'!$B$3:$V$3,0),FALSE),"غير متوفر"),"غير متوفر")</f>
        <v>غير متوفر</v>
      </c>
      <c r="L38" s="32">
        <f>VLOOKUP($A38,'Extraction Filer'!$B$4:$V$385,MATCH(L$1,'Extraction Filer'!$B$3:$V$3,0),FALSE)</f>
        <v>7169314</v>
      </c>
      <c r="M38" s="35">
        <f>VLOOKUP($A38,'Extraction Filer'!$B$4:$V$385,MATCH(M$1,'Extraction Filer'!$B$3:$V$3,0),FALSE)</f>
        <v>1.3888</v>
      </c>
      <c r="N38" s="30">
        <f>VLOOKUP($A38,'Extraction Filer'!$B$4:$V$385,MATCH(N$1,'Extraction Filer'!$B$3:$V$3,0),FALSE)</f>
        <v>12.020551383578301</v>
      </c>
      <c r="O38" s="35">
        <f>VLOOKUP($A38,'Extraction Filer'!$B$4:$V$385,MATCH(O$1,'Extraction Filer'!$B$3:$V$3,0),FALSE)</f>
        <v>0.68730000000000002</v>
      </c>
      <c r="P38" s="35">
        <f>VLOOKUP($A38,'Extraction Filer'!$B$4:$V$385,MATCH(P$1,'Extraction Filer'!$B$3:$V$3,0),FALSE)</f>
        <v>0.40739999999999998</v>
      </c>
      <c r="Q38" s="30" t="str">
        <f>IF(VLOOKUP($A38,'Extraction Filer'!$B$4:$V$385,MATCH(Q$1,'Extraction Filer'!$B$3:$V$3,0),FALSE)&lt;0,"سالب",VLOOKUP($A38,'Extraction Filer'!$B$4:$V$385,MATCH(Q$1,'Extraction Filer'!$B$3:$V$3,0),FALSE))</f>
        <v>سالب</v>
      </c>
      <c r="R38" s="35">
        <f>VLOOKUP($A38,'Extraction Filer'!$B$4:$Z$385,MATCH(R$1,'Extraction Filer'!$B$3:$Z$3,0),FALSE)</f>
        <v>2.4884822058406343E-2</v>
      </c>
      <c r="S38" s="35">
        <f>VLOOKUP($A38,'Extraction Filer'!$B$4:$Z$385,MATCH(S$1,'Extraction Filer'!$B$3:$Z$3,0),FALSE)</f>
        <v>8.0969408305030952E-2</v>
      </c>
      <c r="T38" s="31">
        <f>VLOOKUP($A38,'Extraction Filer'!$B$4:$V$385,MATCH(T$1,'Extraction Filer'!$B$3:$V$3,0),FALSE)</f>
        <v>0</v>
      </c>
      <c r="U38" s="31">
        <f>IF(L38&gt;0,VLOOKUP($A38,'Extraction Filer'!$B$4:$V$385,MATCH(U$1,'Extraction Filer'!$B$3:$V$3,0),FALSE),"حققت خسائر")</f>
        <v>1.9517906455206176E-3</v>
      </c>
      <c r="V38" s="31">
        <f>VLOOKUP($A38,'Extraction Filer'!$B$4:$V$385,MATCH(V$1,'Extraction Filer'!$B$3:$V$3,0),FALSE)</f>
        <v>0</v>
      </c>
      <c r="W38" s="7" t="str">
        <f>IF(T38="unavailable","NA",IF(T38&gt;0,IF(AND(U38&gt;0,U38&lt;0.75)=TRUE,1,IF(U38&gt;1,-1,IF(L38&lt;0,-1,0)))+IF(T38&gt;0,IF(VLOOKUP(A38,'Extraction Filer'!$B$4:$W$385,MATCH('Extraction Filer'!$W$1,'Extraction Filer'!$B$1:$W$1,0),FALSE)&gt;1,1,0),0)+IF(M38&gt;0.05,1,IF(M38&lt;-0.05,-1,0))+IF(Q38="سالب",-1,IF(Q38&lt;40,1,0))+IF(T38&gt;AVERAGEIFS($T$2:$T$382,$T$2:$T$382,"&gt;0.001"),1,0),"NA"))</f>
        <v>NA</v>
      </c>
    </row>
    <row r="39" spans="1:23" ht="15.75">
      <c r="A39" s="9" t="s">
        <v>356</v>
      </c>
      <c r="B39" s="36" t="str">
        <f>VLOOKUP(A39,'Scoring Logic'!$A$12:$D$394,3,FALSE)</f>
        <v>لومي</v>
      </c>
      <c r="C39" s="36" t="str">
        <f>VLOOKUP(A39,'Scoring Logic'!$A$12:$D$394,4,FALSE)</f>
        <v>تداول</v>
      </c>
      <c r="D39" s="30">
        <f>VLOOKUP($A39,'Extraction Filer'!$B$4:$V$385,MATCH(D$1,'Extraction Filer'!$B$3:$V$3,0),FALSE)</f>
        <v>62.6</v>
      </c>
      <c r="E39" s="31">
        <f>VLOOKUP($A39,'Extraction Filer'!$B$4:$V$385,MATCH(E$1,'Extraction Filer'!$B$3:$V$3,0),FALSE)</f>
        <v>-7.8056E-2</v>
      </c>
      <c r="F39" s="30">
        <f>VLOOKUP($A39,'Extraction Filer'!$B$4:$V$385,MATCH(F$1,'Extraction Filer'!$B$3:$V$3,0),FALSE)</f>
        <v>99.4</v>
      </c>
      <c r="G39" s="30">
        <f>VLOOKUP($A39,'Extraction Filer'!$B$4:$V$385,MATCH(G$1,'Extraction Filer'!$B$3:$V$3,0),FALSE)</f>
        <v>55.9</v>
      </c>
      <c r="H39" s="32">
        <f>VLOOKUP($A39,'Extraction Filer'!$B$4:$V$385,MATCH(H$1,'Extraction Filer'!$B$3:$V$3,0),FALSE)</f>
        <v>3443000000</v>
      </c>
      <c r="I39" s="33">
        <f>VLOOKUP($A39,'Extraction Filer'!$B$4:$V$385,MATCH(I$1,'Extraction Filer'!$B$3:$V$3,0),FALSE)</f>
        <v>45194</v>
      </c>
      <c r="J39" s="30">
        <f>IF(VLOOKUP($A39,'Extraction Filer'!$B$4:$V$385,MATCH(J$1,'Extraction Filer'!$B$3:$V$3,0),FALSE)&gt;0,VLOOKUP($A39,'Extraction Filer'!$B$4:$V$385,MATCH(J$1,'Extraction Filer'!$B$3:$V$3,0),FALSE),"غير متوفر")</f>
        <v>19.09</v>
      </c>
      <c r="K39" s="30">
        <f>IFERROR(IF(D39/VLOOKUP($A39,'Extraction Filer'!$B$4:$V$385,MATCH("متوسط توقعات المحللين لمكرر الربح",'Extraction Filer'!$B$3:$V$3,0),FALSE)&gt;0,D39/VLOOKUP($A39,'Extraction Filer'!$B$4:$V$385,MATCH("متوسط توقعات المحللين لمكرر الربح",'Extraction Filer'!$B$3:$V$3,0),FALSE),"غير متوفر"),"غير متوفر")</f>
        <v>10.905923344947736</v>
      </c>
      <c r="L39" s="32">
        <f>VLOOKUP($A39,'Extraction Filer'!$B$4:$V$385,MATCH(L$1,'Extraction Filer'!$B$3:$V$3,0),FALSE)</f>
        <v>180166165</v>
      </c>
      <c r="M39" s="35">
        <f>VLOOKUP($A39,'Extraction Filer'!$B$4:$V$385,MATCH(M$1,'Extraction Filer'!$B$3:$V$3,0),FALSE)</f>
        <v>0.1225</v>
      </c>
      <c r="N39" s="30">
        <f>VLOOKUP($A39,'Extraction Filer'!$B$4:$V$385,MATCH(N$1,'Extraction Filer'!$B$3:$V$3,0),FALSE)</f>
        <v>2.1834063475386878</v>
      </c>
      <c r="O39" s="35">
        <f>VLOOKUP($A39,'Extraction Filer'!$B$4:$V$385,MATCH(O$1,'Extraction Filer'!$B$3:$V$3,0),FALSE)</f>
        <v>0.40179999999999999</v>
      </c>
      <c r="P39" s="35">
        <f>VLOOKUP($A39,'Extraction Filer'!$B$4:$V$385,MATCH(P$1,'Extraction Filer'!$B$3:$V$3,0),FALSE)</f>
        <v>0.7157</v>
      </c>
      <c r="Q39" s="30" t="str">
        <f>IF(VLOOKUP($A39,'Extraction Filer'!$B$4:$V$385,MATCH(Q$1,'Extraction Filer'!$B$3:$V$3,0),FALSE)&lt;0,"سالب",VLOOKUP($A39,'Extraction Filer'!$B$4:$V$385,MATCH(Q$1,'Extraction Filer'!$B$3:$V$3,0),FALSE))</f>
        <v>سالب</v>
      </c>
      <c r="R39" s="35">
        <f>VLOOKUP($A39,'Extraction Filer'!$B$4:$Z$385,MATCH(R$1,'Extraction Filer'!$B$3:$Z$3,0),FALSE)</f>
        <v>0.15783658168829201</v>
      </c>
      <c r="S39" s="35">
        <f>VLOOKUP($A39,'Extraction Filer'!$B$4:$Z$385,MATCH(S$1,'Extraction Filer'!$B$3:$Z$3,0),FALSE)</f>
        <v>0.13263580939181421</v>
      </c>
      <c r="T39" s="31">
        <f>VLOOKUP($A39,'Extraction Filer'!$B$4:$V$385,MATCH(T$1,'Extraction Filer'!$B$3:$V$3,0),FALSE)</f>
        <v>0</v>
      </c>
      <c r="U39" s="31">
        <f>IF(L39&gt;0,VLOOKUP($A39,'Extraction Filer'!$B$4:$V$385,MATCH(U$1,'Extraction Filer'!$B$3:$V$3,0),FALSE),"حققت خسائر")</f>
        <v>0</v>
      </c>
      <c r="V39" s="31">
        <f>VLOOKUP($A39,'Extraction Filer'!$B$4:$V$385,MATCH(V$1,'Extraction Filer'!$B$3:$V$3,0),FALSE)</f>
        <v>0</v>
      </c>
      <c r="W39" s="7" t="str">
        <f>IF(T39="unavailable","NA",IF(T39&gt;0,IF(AND(U39&gt;0,U39&lt;0.75)=TRUE,1,IF(U39&gt;1,-1,IF(L39&lt;0,-1,0)))+IF(T39&gt;0,IF(VLOOKUP(A39,'Extraction Filer'!$B$4:$W$385,MATCH('Extraction Filer'!$W$1,'Extraction Filer'!$B$1:$W$1,0),FALSE)&gt;1,1,0),0)+IF(M39&gt;0.05,1,IF(M39&lt;-0.05,-1,0))+IF(Q39="سالب",-1,IF(Q39&lt;40,1,0))+IF(T39&gt;AVERAGEIFS($T$2:$T$382,$T$2:$T$382,"&gt;0.001"),1,0),"NA"))</f>
        <v>NA</v>
      </c>
    </row>
    <row r="40" spans="1:23" ht="15.75">
      <c r="A40" s="9" t="s">
        <v>61</v>
      </c>
      <c r="B40" s="36" t="str">
        <f>VLOOKUP(A40,'Scoring Logic'!$A$12:$D$394,3,FALSE)</f>
        <v>نسيج</v>
      </c>
      <c r="C40" s="36" t="str">
        <f>VLOOKUP(A40,'Scoring Logic'!$A$12:$D$394,4,FALSE)</f>
        <v>تداول</v>
      </c>
      <c r="D40" s="30">
        <f>VLOOKUP($A40,'Extraction Filer'!$B$4:$V$385,MATCH(D$1,'Extraction Filer'!$B$3:$V$3,0),FALSE)</f>
        <v>86.2</v>
      </c>
      <c r="E40" s="31">
        <f>VLOOKUP($A40,'Extraction Filer'!$B$4:$V$385,MATCH(E$1,'Extraction Filer'!$B$3:$V$3,0),FALSE)</f>
        <v>2.6190499999999999E-2</v>
      </c>
      <c r="F40" s="30">
        <f>VLOOKUP($A40,'Extraction Filer'!$B$4:$V$385,MATCH(F$1,'Extraction Filer'!$B$3:$V$3,0),FALSE)</f>
        <v>115.4</v>
      </c>
      <c r="G40" s="30">
        <f>VLOOKUP($A40,'Extraction Filer'!$B$4:$V$385,MATCH(G$1,'Extraction Filer'!$B$3:$V$3,0),FALSE)</f>
        <v>64.599999999999994</v>
      </c>
      <c r="H40" s="32">
        <f>VLOOKUP($A40,'Extraction Filer'!$B$4:$V$385,MATCH(H$1,'Extraction Filer'!$B$3:$V$3,0),FALSE)</f>
        <v>939347346</v>
      </c>
      <c r="I40" s="33">
        <f>VLOOKUP($A40,'Extraction Filer'!$B$4:$V$385,MATCH(I$1,'Extraction Filer'!$B$3:$V$3,0),FALSE)</f>
        <v>40253</v>
      </c>
      <c r="J40" s="30" t="str">
        <f>IF(VLOOKUP($A40,'Extraction Filer'!$B$4:$V$385,MATCH(J$1,'Extraction Filer'!$B$3:$V$3,0),FALSE)&gt;0,VLOOKUP($A40,'Extraction Filer'!$B$4:$V$385,MATCH(J$1,'Extraction Filer'!$B$3:$V$3,0),FALSE),"غير متوفر")</f>
        <v>غير متوفر</v>
      </c>
      <c r="K40" s="30" t="str">
        <f>IFERROR(IF(D40/VLOOKUP($A40,'Extraction Filer'!$B$4:$V$385,MATCH("متوسط توقعات المحللين لمكرر الربح",'Extraction Filer'!$B$3:$V$3,0),FALSE)&gt;0,D40/VLOOKUP($A40,'Extraction Filer'!$B$4:$V$385,MATCH("متوسط توقعات المحللين لمكرر الربح",'Extraction Filer'!$B$3:$V$3,0),FALSE),"غير متوفر"),"غير متوفر")</f>
        <v>غير متوفر</v>
      </c>
      <c r="L40" s="32">
        <f>VLOOKUP($A40,'Extraction Filer'!$B$4:$V$385,MATCH(L$1,'Extraction Filer'!$B$3:$V$3,0),FALSE)</f>
        <v>-42594000</v>
      </c>
      <c r="M40" s="35">
        <f>VLOOKUP($A40,'Extraction Filer'!$B$4:$V$385,MATCH(M$1,'Extraction Filer'!$B$3:$V$3,0),FALSE)</f>
        <v>-1.6737</v>
      </c>
      <c r="N40" s="30">
        <f>VLOOKUP($A40,'Extraction Filer'!$B$4:$V$385,MATCH(N$1,'Extraction Filer'!$B$3:$V$3,0),FALSE)</f>
        <v>4.7741980940763895</v>
      </c>
      <c r="O40" s="35">
        <f>VLOOKUP($A40,'Extraction Filer'!$B$4:$V$385,MATCH(O$1,'Extraction Filer'!$B$3:$V$3,0),FALSE)</f>
        <v>-0.24479999999999999</v>
      </c>
      <c r="P40" s="35">
        <f>VLOOKUP($A40,'Extraction Filer'!$B$4:$V$385,MATCH(P$1,'Extraction Filer'!$B$3:$V$3,0),FALSE)</f>
        <v>0.2039</v>
      </c>
      <c r="Q40" s="30">
        <f>IF(VLOOKUP($A40,'Extraction Filer'!$B$4:$V$385,MATCH(Q$1,'Extraction Filer'!$B$3:$V$3,0),FALSE)&lt;0,"سالب",VLOOKUP($A40,'Extraction Filer'!$B$4:$V$385,MATCH(Q$1,'Extraction Filer'!$B$3:$V$3,0),FALSE))</f>
        <v>27.797098393158347</v>
      </c>
      <c r="R40" s="35">
        <f>VLOOKUP($A40,'Extraction Filer'!$B$4:$Z$385,MATCH(R$1,'Extraction Filer'!$B$3:$Z$3,0),FALSE)</f>
        <v>-0.57182556863376865</v>
      </c>
      <c r="S40" s="35">
        <f>VLOOKUP($A40,'Extraction Filer'!$B$4:$Z$385,MATCH(S$1,'Extraction Filer'!$B$3:$Z$3,0),FALSE)</f>
        <v>0</v>
      </c>
      <c r="T40" s="31">
        <f>VLOOKUP($A40,'Extraction Filer'!$B$4:$V$385,MATCH(T$1,'Extraction Filer'!$B$3:$V$3,0),FALSE)</f>
        <v>0</v>
      </c>
      <c r="U40" s="31" t="str">
        <f>IF(L40&gt;0,VLOOKUP($A40,'Extraction Filer'!$B$4:$V$385,MATCH(U$1,'Extraction Filer'!$B$3:$V$3,0),FALSE),"حققت خسائر")</f>
        <v>حققت خسائر</v>
      </c>
      <c r="V40" s="31">
        <f>VLOOKUP($A40,'Extraction Filer'!$B$4:$V$385,MATCH(V$1,'Extraction Filer'!$B$3:$V$3,0),FALSE)</f>
        <v>0</v>
      </c>
      <c r="W40" s="7" t="str">
        <f>IF(T40="unavailable","NA",IF(T40&gt;0,IF(AND(U40&gt;0,U40&lt;0.75)=TRUE,1,IF(U40&gt;1,-1,IF(L40&lt;0,-1,0)))+IF(T40&gt;0,IF(VLOOKUP(A40,'Extraction Filer'!$B$4:$W$385,MATCH('Extraction Filer'!$W$1,'Extraction Filer'!$B$1:$W$1,0),FALSE)&gt;1,1,0),0)+IF(M40&gt;0.05,1,IF(M40&lt;-0.05,-1,0))+IF(Q40="سالب",-1,IF(Q40&lt;40,1,0))+IF(T40&gt;AVERAGEIFS($T$2:$T$382,$T$2:$T$382,"&gt;0.001"),1,0),"NA"))</f>
        <v>NA</v>
      </c>
    </row>
    <row r="41" spans="1:23" ht="15.75">
      <c r="A41" s="9" t="s">
        <v>264</v>
      </c>
      <c r="B41" s="36" t="str">
        <f>VLOOKUP(A41,'Scoring Logic'!$A$12:$D$394,3,FALSE)</f>
        <v>فقيه الطبية</v>
      </c>
      <c r="C41" s="36" t="str">
        <f>VLOOKUP(A41,'Scoring Logic'!$A$12:$D$394,4,FALSE)</f>
        <v>تداول</v>
      </c>
      <c r="D41" s="30">
        <f>VLOOKUP($A41,'Extraction Filer'!$B$4:$V$385,MATCH(D$1,'Extraction Filer'!$B$3:$V$3,0),FALSE)</f>
        <v>45.6</v>
      </c>
      <c r="E41" s="31">
        <f>VLOOKUP($A41,'Extraction Filer'!$B$4:$V$385,MATCH(E$1,'Extraction Filer'!$B$3:$V$3,0),FALSE)</f>
        <v>-0.1128405</v>
      </c>
      <c r="F41" s="30">
        <f>VLOOKUP($A41,'Extraction Filer'!$B$4:$V$385,MATCH(F$1,'Extraction Filer'!$B$3:$V$3,0),FALSE)</f>
        <v>72.900000000000006</v>
      </c>
      <c r="G41" s="30">
        <f>VLOOKUP($A41,'Extraction Filer'!$B$4:$V$385,MATCH(G$1,'Extraction Filer'!$B$3:$V$3,0),FALSE)</f>
        <v>43.7</v>
      </c>
      <c r="H41" s="32" t="str">
        <f>VLOOKUP($A41,'Extraction Filer'!$B$4:$V$385,MATCH(H$1,'Extraction Filer'!$B$3:$V$3,0),FALSE)</f>
        <v>Unavailable</v>
      </c>
      <c r="I41" s="33">
        <f>VLOOKUP($A41,'Extraction Filer'!$B$4:$V$385,MATCH(I$1,'Extraction Filer'!$B$3:$V$3,0),FALSE)</f>
        <v>45448</v>
      </c>
      <c r="J41" s="30" t="str">
        <f>IF(VLOOKUP($A41,'Extraction Filer'!$B$4:$V$385,MATCH(J$1,'Extraction Filer'!$B$3:$V$3,0),FALSE)&gt;0,VLOOKUP($A41,'Extraction Filer'!$B$4:$V$385,MATCH(J$1,'Extraction Filer'!$B$3:$V$3,0),FALSE),"غير متوفر")</f>
        <v>غير متوفر</v>
      </c>
      <c r="K41" s="30" t="str">
        <f>IFERROR(IF(D41/VLOOKUP($A41,'Extraction Filer'!$B$4:$V$385,MATCH("متوسط توقعات المحللين لمكرر الربح",'Extraction Filer'!$B$3:$V$3,0),FALSE)&gt;0,D41/VLOOKUP($A41,'Extraction Filer'!$B$4:$V$385,MATCH("متوسط توقعات المحللين لمكرر الربح",'Extraction Filer'!$B$3:$V$3,0),FALSE),"غير متوفر"),"غير متوفر")</f>
        <v>غير متوفر</v>
      </c>
      <c r="L41" s="32" t="str">
        <f>VLOOKUP($A41,'Extraction Filer'!$B$4:$V$385,MATCH(L$1,'Extraction Filer'!$B$3:$V$3,0),FALSE)</f>
        <v>Unavailable</v>
      </c>
      <c r="M41" s="35" t="str">
        <f>VLOOKUP($A41,'Extraction Filer'!$B$4:$V$385,MATCH(M$1,'Extraction Filer'!$B$3:$V$3,0),FALSE)</f>
        <v>Unavailable</v>
      </c>
      <c r="N41" s="30" t="str">
        <f>VLOOKUP($A41,'Extraction Filer'!$B$4:$V$385,MATCH(N$1,'Extraction Filer'!$B$3:$V$3,0),FALSE)</f>
        <v>Unavailable</v>
      </c>
      <c r="O41" s="35" t="str">
        <f>VLOOKUP($A41,'Extraction Filer'!$B$4:$V$385,MATCH(O$1,'Extraction Filer'!$B$3:$V$3,0),FALSE)</f>
        <v>Unavailable</v>
      </c>
      <c r="P41" s="35" t="str">
        <f>VLOOKUP($A41,'Extraction Filer'!$B$4:$V$385,MATCH(P$1,'Extraction Filer'!$B$3:$V$3,0),FALSE)</f>
        <v>Unavailable</v>
      </c>
      <c r="Q41" s="30" t="str">
        <f>IF(VLOOKUP($A41,'Extraction Filer'!$B$4:$V$385,MATCH(Q$1,'Extraction Filer'!$B$3:$V$3,0),FALSE)&lt;0,"سالب",VLOOKUP($A41,'Extraction Filer'!$B$4:$V$385,MATCH(Q$1,'Extraction Filer'!$B$3:$V$3,0),FALSE))</f>
        <v>Unavailable</v>
      </c>
      <c r="R41" s="35" t="str">
        <f>VLOOKUP($A41,'Extraction Filer'!$B$4:$Z$385,MATCH(R$1,'Extraction Filer'!$B$3:$Z$3,0),FALSE)</f>
        <v>Unavailable</v>
      </c>
      <c r="S41" s="35" t="str">
        <f>VLOOKUP($A41,'Extraction Filer'!$B$4:$Z$385,MATCH(S$1,'Extraction Filer'!$B$3:$Z$3,0),FALSE)</f>
        <v>Unavailable</v>
      </c>
      <c r="T41" s="31" t="str">
        <f>VLOOKUP($A41,'Extraction Filer'!$B$4:$V$385,MATCH(T$1,'Extraction Filer'!$B$3:$V$3,0),FALSE)</f>
        <v>Unavailable</v>
      </c>
      <c r="U41" s="31" t="str">
        <f>IF(L41&gt;0,VLOOKUP($A41,'Extraction Filer'!$B$4:$V$385,MATCH(U$1,'Extraction Filer'!$B$3:$V$3,0),FALSE),"حققت خسائر")</f>
        <v>Unavailable</v>
      </c>
      <c r="V41" s="31" t="str">
        <f>VLOOKUP($A41,'Extraction Filer'!$B$4:$V$385,MATCH(V$1,'Extraction Filer'!$B$3:$V$3,0),FALSE)</f>
        <v>Unavailable</v>
      </c>
      <c r="W41" s="7" t="str">
        <f>IF(T41="unavailable","NA",IF(T41&gt;0,IF(AND(U41&gt;0,U41&lt;0.75)=TRUE,1,IF(U41&gt;1,-1,IF(L41&lt;0,-1,0)))+IF(T41&gt;0,IF(VLOOKUP(A41,'Extraction Filer'!$B$4:$W$385,MATCH('Extraction Filer'!$W$1,'Extraction Filer'!$B$1:$W$1,0),FALSE)&gt;1,1,0),0)+IF(M41&gt;0.05,1,IF(M41&lt;-0.05,-1,0))+IF(Q41="سالب",-1,IF(Q41&lt;40,1,0))+IF(T41&gt;AVERAGEIFS($T$2:$T$382,$T$2:$T$382,"&gt;0.001"),1,0),"NA"))</f>
        <v>NA</v>
      </c>
    </row>
    <row r="42" spans="1:23" ht="15.75">
      <c r="A42" s="9" t="s">
        <v>767</v>
      </c>
      <c r="B42" s="36" t="str">
        <f>VLOOKUP(A42,'Scoring Logic'!$A$12:$D$394,3,FALSE)</f>
        <v>دي آر سي</v>
      </c>
      <c r="C42" s="36" t="str">
        <f>VLOOKUP(A42,'Scoring Logic'!$A$12:$D$394,4,FALSE)</f>
        <v>نمو</v>
      </c>
      <c r="D42" s="30">
        <f>VLOOKUP($A42,'Extraction Filer'!$B$4:$V$385,MATCH(D$1,'Extraction Filer'!$B$3:$V$3,0),FALSE)</f>
        <v>60.1</v>
      </c>
      <c r="E42" s="31">
        <f>VLOOKUP($A42,'Extraction Filer'!$B$4:$V$385,MATCH(E$1,'Extraction Filer'!$B$3:$V$3,0),FALSE)</f>
        <v>-0.14142860000000002</v>
      </c>
      <c r="F42" s="30">
        <f>VLOOKUP($A42,'Extraction Filer'!$B$4:$V$385,MATCH(F$1,'Extraction Filer'!$B$3:$V$3,0),FALSE)</f>
        <v>88</v>
      </c>
      <c r="G42" s="30">
        <f>VLOOKUP($A42,'Extraction Filer'!$B$4:$V$385,MATCH(G$1,'Extraction Filer'!$B$3:$V$3,0),FALSE)</f>
        <v>53.3</v>
      </c>
      <c r="H42" s="32" t="str">
        <f>VLOOKUP($A42,'Extraction Filer'!$B$4:$V$385,MATCH(H$1,'Extraction Filer'!$B$3:$V$3,0),FALSE)</f>
        <v>Unavailable</v>
      </c>
      <c r="I42" s="33">
        <f>VLOOKUP($A42,'Extraction Filer'!$B$4:$V$385,MATCH(I$1,'Extraction Filer'!$B$3:$V$3,0),FALSE)</f>
        <v>45637</v>
      </c>
      <c r="J42" s="30" t="str">
        <f>IF(VLOOKUP($A42,'Extraction Filer'!$B$4:$V$385,MATCH(J$1,'Extraction Filer'!$B$3:$V$3,0),FALSE)&gt;0,VLOOKUP($A42,'Extraction Filer'!$B$4:$V$385,MATCH(J$1,'Extraction Filer'!$B$3:$V$3,0),FALSE),"غير متوفر")</f>
        <v>غير متوفر</v>
      </c>
      <c r="K42" s="30" t="str">
        <f>IFERROR(IF(D42/VLOOKUP($A42,'Extraction Filer'!$B$4:$V$385,MATCH("متوسط توقعات المحللين لمكرر الربح",'Extraction Filer'!$B$3:$V$3,0),FALSE)&gt;0,D42/VLOOKUP($A42,'Extraction Filer'!$B$4:$V$385,MATCH("متوسط توقعات المحللين لمكرر الربح",'Extraction Filer'!$B$3:$V$3,0),FALSE),"غير متوفر"),"غير متوفر")</f>
        <v>غير متوفر</v>
      </c>
      <c r="L42" s="32" t="str">
        <f>VLOOKUP($A42,'Extraction Filer'!$B$4:$V$385,MATCH(L$1,'Extraction Filer'!$B$3:$V$3,0),FALSE)</f>
        <v>Unavailable</v>
      </c>
      <c r="M42" s="35" t="str">
        <f>VLOOKUP($A42,'Extraction Filer'!$B$4:$V$385,MATCH(M$1,'Extraction Filer'!$B$3:$V$3,0),FALSE)</f>
        <v>Unavailable</v>
      </c>
      <c r="N42" s="30" t="str">
        <f>VLOOKUP($A42,'Extraction Filer'!$B$4:$V$385,MATCH(N$1,'Extraction Filer'!$B$3:$V$3,0),FALSE)</f>
        <v>Unavailable</v>
      </c>
      <c r="O42" s="35" t="str">
        <f>VLOOKUP($A42,'Extraction Filer'!$B$4:$V$385,MATCH(O$1,'Extraction Filer'!$B$3:$V$3,0),FALSE)</f>
        <v>Unavailable</v>
      </c>
      <c r="P42" s="35" t="str">
        <f>VLOOKUP($A42,'Extraction Filer'!$B$4:$V$385,MATCH(P$1,'Extraction Filer'!$B$3:$V$3,0),FALSE)</f>
        <v>Unavailable</v>
      </c>
      <c r="Q42" s="30" t="str">
        <f>IF(VLOOKUP($A42,'Extraction Filer'!$B$4:$V$385,MATCH(Q$1,'Extraction Filer'!$B$3:$V$3,0),FALSE)&lt;0,"سالب",VLOOKUP($A42,'Extraction Filer'!$B$4:$V$385,MATCH(Q$1,'Extraction Filer'!$B$3:$V$3,0),FALSE))</f>
        <v>Unavailable</v>
      </c>
      <c r="R42" s="35" t="str">
        <f>VLOOKUP($A42,'Extraction Filer'!$B$4:$Z$385,MATCH(R$1,'Extraction Filer'!$B$3:$Z$3,0),FALSE)</f>
        <v>Unavailable</v>
      </c>
      <c r="S42" s="35" t="str">
        <f>VLOOKUP($A42,'Extraction Filer'!$B$4:$Z$385,MATCH(S$1,'Extraction Filer'!$B$3:$Z$3,0),FALSE)</f>
        <v>Unavailable</v>
      </c>
      <c r="T42" s="31" t="str">
        <f>VLOOKUP($A42,'Extraction Filer'!$B$4:$V$385,MATCH(T$1,'Extraction Filer'!$B$3:$V$3,0),FALSE)</f>
        <v>Unavailable</v>
      </c>
      <c r="U42" s="31" t="str">
        <f>IF(L42&gt;0,VLOOKUP($A42,'Extraction Filer'!$B$4:$V$385,MATCH(U$1,'Extraction Filer'!$B$3:$V$3,0),FALSE),"حققت خسائر")</f>
        <v>Unavailable</v>
      </c>
      <c r="V42" s="31" t="str">
        <f>VLOOKUP($A42,'Extraction Filer'!$B$4:$V$385,MATCH(V$1,'Extraction Filer'!$B$3:$V$3,0),FALSE)</f>
        <v>Unavailable</v>
      </c>
      <c r="W42" s="7" t="str">
        <f>IF(T42="unavailable","NA",IF(T42&gt;0,IF(AND(U42&gt;0,U42&lt;0.75)=TRUE,1,IF(U42&gt;1,-1,IF(L42&lt;0,-1,0)))+IF(T42&gt;0,IF(VLOOKUP(A42,'Extraction Filer'!$B$4:$W$385,MATCH('Extraction Filer'!$W$1,'Extraction Filer'!$B$1:$W$1,0),FALSE)&gt;1,1,0),0)+IF(M42&gt;0.05,1,IF(M42&lt;-0.05,-1,0))+IF(Q42="سالب",-1,IF(Q42&lt;40,1,0))+IF(T42&gt;AVERAGEIFS($T$2:$T$382,$T$2:$T$382,"&gt;0.001"),1,0),"NA"))</f>
        <v>NA</v>
      </c>
    </row>
    <row r="43" spans="1:23" ht="15.75">
      <c r="A43" s="9" t="s">
        <v>248</v>
      </c>
      <c r="B43" s="36" t="str">
        <f>VLOOKUP(A43,'Scoring Logic'!$A$12:$D$394,3,FALSE)</f>
        <v>السعودي الألماني الصحية</v>
      </c>
      <c r="C43" s="36" t="str">
        <f>VLOOKUP(A43,'Scoring Logic'!$A$12:$D$394,4,FALSE)</f>
        <v>تداول</v>
      </c>
      <c r="D43" s="30">
        <f>VLOOKUP($A43,'Extraction Filer'!$B$4:$V$385,MATCH(D$1,'Extraction Filer'!$B$3:$V$3,0),FALSE)</f>
        <v>64.7</v>
      </c>
      <c r="E43" s="31">
        <f>VLOOKUP($A43,'Extraction Filer'!$B$4:$V$385,MATCH(E$1,'Extraction Filer'!$B$3:$V$3,0),FALSE)</f>
        <v>-7.1736000000000008E-2</v>
      </c>
      <c r="F43" s="30">
        <f>VLOOKUP($A43,'Extraction Filer'!$B$4:$V$385,MATCH(F$1,'Extraction Filer'!$B$3:$V$3,0),FALSE)</f>
        <v>95.9</v>
      </c>
      <c r="G43" s="30">
        <f>VLOOKUP($A43,'Extraction Filer'!$B$4:$V$385,MATCH(G$1,'Extraction Filer'!$B$3:$V$3,0),FALSE)</f>
        <v>54.5</v>
      </c>
      <c r="H43" s="32">
        <f>VLOOKUP($A43,'Extraction Filer'!$B$4:$V$385,MATCH(H$1,'Extraction Filer'!$B$3:$V$3,0),FALSE)</f>
        <v>5954988000</v>
      </c>
      <c r="I43" s="33">
        <f>VLOOKUP($A43,'Extraction Filer'!$B$4:$V$385,MATCH(I$1,'Extraction Filer'!$B$3:$V$3,0),FALSE)</f>
        <v>42458</v>
      </c>
      <c r="J43" s="30">
        <f>IF(VLOOKUP($A43,'Extraction Filer'!$B$4:$V$385,MATCH(J$1,'Extraction Filer'!$B$3:$V$3,0),FALSE)&gt;0,VLOOKUP($A43,'Extraction Filer'!$B$4:$V$385,MATCH(J$1,'Extraction Filer'!$B$3:$V$3,0),FALSE),"غير متوفر")</f>
        <v>21.14</v>
      </c>
      <c r="K43" s="30" t="str">
        <f>IFERROR(IF(D43/VLOOKUP($A43,'Extraction Filer'!$B$4:$V$385,MATCH("متوسط توقعات المحللين لمكرر الربح",'Extraction Filer'!$B$3:$V$3,0),FALSE)&gt;0,D43/VLOOKUP($A43,'Extraction Filer'!$B$4:$V$385,MATCH("متوسط توقعات المحللين لمكرر الربح",'Extraction Filer'!$B$3:$V$3,0),FALSE),"غير متوفر"),"غير متوفر")</f>
        <v>غير متوفر</v>
      </c>
      <c r="L43" s="32">
        <f>VLOOKUP($A43,'Extraction Filer'!$B$4:$V$385,MATCH(L$1,'Extraction Filer'!$B$3:$V$3,0),FALSE)</f>
        <v>281997230</v>
      </c>
      <c r="M43" s="35">
        <f>VLOOKUP($A43,'Extraction Filer'!$B$4:$V$385,MATCH(M$1,'Extraction Filer'!$B$3:$V$3,0),FALSE)</f>
        <v>0.56510000000000005</v>
      </c>
      <c r="N43" s="30">
        <f>VLOOKUP($A43,'Extraction Filer'!$B$4:$V$385,MATCH(N$1,'Extraction Filer'!$B$3:$V$3,0),FALSE)</f>
        <v>2.0656836476140548</v>
      </c>
      <c r="O43" s="35">
        <f>VLOOKUP($A43,'Extraction Filer'!$B$4:$V$385,MATCH(O$1,'Extraction Filer'!$B$3:$V$3,0),FALSE)</f>
        <v>8.6599999999999996E-2</v>
      </c>
      <c r="P43" s="35">
        <f>VLOOKUP($A43,'Extraction Filer'!$B$4:$V$385,MATCH(P$1,'Extraction Filer'!$B$3:$V$3,0),FALSE)</f>
        <v>7.9438000000000004</v>
      </c>
      <c r="Q43" s="30">
        <f>IF(VLOOKUP($A43,'Extraction Filer'!$B$4:$V$385,MATCH(Q$1,'Extraction Filer'!$B$3:$V$3,0),FALSE)&lt;0,"سالب",VLOOKUP($A43,'Extraction Filer'!$B$4:$V$385,MATCH(Q$1,'Extraction Filer'!$B$3:$V$3,0),FALSE))</f>
        <v>26.651874421377915</v>
      </c>
      <c r="R43" s="35">
        <f>VLOOKUP($A43,'Extraction Filer'!$B$4:$Z$385,MATCH(R$1,'Extraction Filer'!$B$3:$Z$3,0),FALSE)</f>
        <v>0.17262880679018255</v>
      </c>
      <c r="S43" s="35">
        <f>VLOOKUP($A43,'Extraction Filer'!$B$4:$Z$385,MATCH(S$1,'Extraction Filer'!$B$3:$Z$3,0),FALSE)</f>
        <v>8.9370045205130741E-2</v>
      </c>
      <c r="T43" s="31">
        <f>VLOOKUP($A43,'Extraction Filer'!$B$4:$V$385,MATCH(T$1,'Extraction Filer'!$B$3:$V$3,0),FALSE)</f>
        <v>0</v>
      </c>
      <c r="U43" s="31">
        <f>IF(L43&gt;0,VLOOKUP($A43,'Extraction Filer'!$B$4:$V$385,MATCH(U$1,'Extraction Filer'!$B$3:$V$3,0),FALSE),"حققت خسائر")</f>
        <v>0</v>
      </c>
      <c r="V43" s="31">
        <f>VLOOKUP($A43,'Extraction Filer'!$B$4:$V$385,MATCH(V$1,'Extraction Filer'!$B$3:$V$3,0),FALSE)</f>
        <v>0</v>
      </c>
      <c r="W43" s="7" t="str">
        <f>IF(T43="unavailable","NA",IF(T43&gt;0,IF(AND(U43&gt;0,U43&lt;0.75)=TRUE,1,IF(U43&gt;1,-1,IF(L43&lt;0,-1,0)))+IF(T43&gt;0,IF(VLOOKUP(A43,'Extraction Filer'!$B$4:$W$385,MATCH('Extraction Filer'!$W$1,'Extraction Filer'!$B$1:$W$1,0),FALSE)&gt;1,1,0),0)+IF(M43&gt;0.05,1,IF(M43&lt;-0.05,-1,0))+IF(Q43="سالب",-1,IF(Q43&lt;40,1,0))+IF(T43&gt;AVERAGEIFS($T$2:$T$382,$T$2:$T$382,"&gt;0.001"),1,0),"NA"))</f>
        <v>NA</v>
      </c>
    </row>
    <row r="44" spans="1:23" ht="15.75">
      <c r="A44" s="9" t="s">
        <v>528</v>
      </c>
      <c r="B44" s="36" t="str">
        <f>VLOOKUP(A44,'Scoring Logic'!$A$12:$D$394,3,FALSE)</f>
        <v>ليفا</v>
      </c>
      <c r="C44" s="36" t="str">
        <f>VLOOKUP(A44,'Scoring Logic'!$A$12:$D$394,4,FALSE)</f>
        <v>تداول</v>
      </c>
      <c r="D44" s="30">
        <f>VLOOKUP($A44,'Extraction Filer'!$B$4:$V$385,MATCH(D$1,'Extraction Filer'!$B$3:$V$3,0),FALSE)</f>
        <v>14.76</v>
      </c>
      <c r="E44" s="31">
        <f>VLOOKUP($A44,'Extraction Filer'!$B$4:$V$385,MATCH(E$1,'Extraction Filer'!$B$3:$V$3,0),FALSE)</f>
        <v>-3.4031400000000003E-2</v>
      </c>
      <c r="F44" s="30">
        <f>VLOOKUP($A44,'Extraction Filer'!$B$4:$V$385,MATCH(F$1,'Extraction Filer'!$B$3:$V$3,0),FALSE)</f>
        <v>22.1</v>
      </c>
      <c r="G44" s="30">
        <f>VLOOKUP($A44,'Extraction Filer'!$B$4:$V$385,MATCH(G$1,'Extraction Filer'!$B$3:$V$3,0),FALSE)</f>
        <v>12.84</v>
      </c>
      <c r="H44" s="32">
        <f>VLOOKUP($A44,'Extraction Filer'!$B$4:$V$385,MATCH(H$1,'Extraction Filer'!$B$3:$V$3,0),FALSE)</f>
        <v>590400000</v>
      </c>
      <c r="I44" s="33">
        <f>VLOOKUP($A44,'Extraction Filer'!$B$4:$V$385,MATCH(I$1,'Extraction Filer'!$B$3:$V$3,0),FALSE)</f>
        <v>40240</v>
      </c>
      <c r="J44" s="30">
        <f>IF(VLOOKUP($A44,'Extraction Filer'!$B$4:$V$385,MATCH(J$1,'Extraction Filer'!$B$3:$V$3,0),FALSE)&gt;0,VLOOKUP($A44,'Extraction Filer'!$B$4:$V$385,MATCH(J$1,'Extraction Filer'!$B$3:$V$3,0),FALSE),"غير متوفر")</f>
        <v>20.79</v>
      </c>
      <c r="K44" s="30" t="str">
        <f>IFERROR(IF(D44/VLOOKUP($A44,'Extraction Filer'!$B$4:$V$385,MATCH("متوسط توقعات المحللين لمكرر الربح",'Extraction Filer'!$B$3:$V$3,0),FALSE)&gt;0,D44/VLOOKUP($A44,'Extraction Filer'!$B$4:$V$385,MATCH("متوسط توقعات المحللين لمكرر الربح",'Extraction Filer'!$B$3:$V$3,0),FALSE),"غير متوفر"),"غير متوفر")</f>
        <v>غير متوفر</v>
      </c>
      <c r="L44" s="32">
        <f>VLOOKUP($A44,'Extraction Filer'!$B$4:$V$385,MATCH(L$1,'Extraction Filer'!$B$3:$V$3,0),FALSE)</f>
        <v>32761000</v>
      </c>
      <c r="M44" s="35">
        <f>VLOOKUP($A44,'Extraction Filer'!$B$4:$V$385,MATCH(M$1,'Extraction Filer'!$B$3:$V$3,0),FALSE)</f>
        <v>1.91</v>
      </c>
      <c r="N44" s="30">
        <f>VLOOKUP($A44,'Extraction Filer'!$B$4:$V$385,MATCH(N$1,'Extraction Filer'!$B$3:$V$3,0),FALSE)</f>
        <v>1.2395679148426919</v>
      </c>
      <c r="O44" s="35">
        <f>VLOOKUP($A44,'Extraction Filer'!$B$4:$V$385,MATCH(O$1,'Extraction Filer'!$B$3:$V$3,0),FALSE)</f>
        <v>9.2999999999999999E-2</v>
      </c>
      <c r="P44" s="35">
        <f>VLOOKUP($A44,'Extraction Filer'!$B$4:$V$385,MATCH(P$1,'Extraction Filer'!$B$3:$V$3,0),FALSE)</f>
        <v>2.1962999999999999</v>
      </c>
      <c r="Q44" s="30">
        <f>IF(VLOOKUP($A44,'Extraction Filer'!$B$4:$V$385,MATCH(Q$1,'Extraction Filer'!$B$3:$V$3,0),FALSE)&lt;0,"سالب",VLOOKUP($A44,'Extraction Filer'!$B$4:$V$385,MATCH(Q$1,'Extraction Filer'!$B$3:$V$3,0),FALSE))</f>
        <v>15.775129589055735</v>
      </c>
      <c r="R44" s="35">
        <f>VLOOKUP($A44,'Extraction Filer'!$B$4:$Z$385,MATCH(R$1,'Extraction Filer'!$B$3:$Z$3,0),FALSE)</f>
        <v>7.949846637676658E-2</v>
      </c>
      <c r="S44" s="35">
        <f>VLOOKUP($A44,'Extraction Filer'!$B$4:$Z$385,MATCH(S$1,'Extraction Filer'!$B$3:$Z$3,0),FALSE)</f>
        <v>0.33869696226439056</v>
      </c>
      <c r="T44" s="31">
        <f>VLOOKUP($A44,'Extraction Filer'!$B$4:$V$385,MATCH(T$1,'Extraction Filer'!$B$3:$V$3,0),FALSE)</f>
        <v>0</v>
      </c>
      <c r="U44" s="31">
        <f>IF(L44&gt;0,VLOOKUP($A44,'Extraction Filer'!$B$4:$V$385,MATCH(U$1,'Extraction Filer'!$B$3:$V$3,0),FALSE),"حققت خسائر")</f>
        <v>0</v>
      </c>
      <c r="V44" s="31">
        <f>VLOOKUP($A44,'Extraction Filer'!$B$4:$V$385,MATCH(V$1,'Extraction Filer'!$B$3:$V$3,0),FALSE)</f>
        <v>0</v>
      </c>
      <c r="W44" s="7" t="str">
        <f>IF(T44="unavailable","NA",IF(T44&gt;0,IF(AND(U44&gt;0,U44&lt;0.75)=TRUE,1,IF(U44&gt;1,-1,IF(L44&lt;0,-1,0)))+IF(T44&gt;0,IF(VLOOKUP(A44,'Extraction Filer'!$B$4:$W$385,MATCH('Extraction Filer'!$W$1,'Extraction Filer'!$B$1:$W$1,0),FALSE)&gt;1,1,0),0)+IF(M44&gt;0.05,1,IF(M44&lt;-0.05,-1,0))+IF(Q44="سالب",-1,IF(Q44&lt;40,1,0))+IF(T44&gt;AVERAGEIFS($T$2:$T$382,$T$2:$T$382,"&gt;0.001"),1,0),"NA"))</f>
        <v>NA</v>
      </c>
    </row>
    <row r="45" spans="1:23" ht="15.75">
      <c r="A45" s="9" t="s">
        <v>130</v>
      </c>
      <c r="B45" s="36" t="str">
        <f>VLOOKUP(A45,'Scoring Logic'!$A$12:$D$394,3,FALSE)</f>
        <v>أبان</v>
      </c>
      <c r="C45" s="36" t="str">
        <f>VLOOKUP(A45,'Scoring Logic'!$A$12:$D$394,4,FALSE)</f>
        <v>تداول</v>
      </c>
      <c r="D45" s="30">
        <f>VLOOKUP($A45,'Extraction Filer'!$B$4:$V$385,MATCH(D$1,'Extraction Filer'!$B$3:$V$3,0),FALSE)</f>
        <v>15.4</v>
      </c>
      <c r="E45" s="31">
        <f>VLOOKUP($A45,'Extraction Filer'!$B$4:$V$385,MATCH(E$1,'Extraction Filer'!$B$3:$V$3,0),FALSE)</f>
        <v>-9.4117599999999996E-2</v>
      </c>
      <c r="F45" s="30">
        <f>VLOOKUP($A45,'Extraction Filer'!$B$4:$V$385,MATCH(F$1,'Extraction Filer'!$B$3:$V$3,0),FALSE)</f>
        <v>22.44</v>
      </c>
      <c r="G45" s="30">
        <f>VLOOKUP($A45,'Extraction Filer'!$B$4:$V$385,MATCH(G$1,'Extraction Filer'!$B$3:$V$3,0),FALSE)</f>
        <v>13.58</v>
      </c>
      <c r="H45" s="32">
        <f>VLOOKUP($A45,'Extraction Filer'!$B$4:$V$385,MATCH(H$1,'Extraction Filer'!$B$3:$V$3,0),FALSE)</f>
        <v>1549799482</v>
      </c>
      <c r="I45" s="33">
        <f>VLOOKUP($A45,'Extraction Filer'!$B$4:$V$385,MATCH(I$1,'Extraction Filer'!$B$3:$V$3,0),FALSE)</f>
        <v>40241</v>
      </c>
      <c r="J45" s="30" t="str">
        <f>IF(VLOOKUP($A45,'Extraction Filer'!$B$4:$V$385,MATCH(J$1,'Extraction Filer'!$B$3:$V$3,0),FALSE)&gt;0,VLOOKUP($A45,'Extraction Filer'!$B$4:$V$385,MATCH(J$1,'Extraction Filer'!$B$3:$V$3,0),FALSE),"غير متوفر")</f>
        <v>غير متوفر</v>
      </c>
      <c r="K45" s="30" t="str">
        <f>IFERROR(IF(D45/VLOOKUP($A45,'Extraction Filer'!$B$4:$V$385,MATCH("متوسط توقعات المحللين لمكرر الربح",'Extraction Filer'!$B$3:$V$3,0),FALSE)&gt;0,D45/VLOOKUP($A45,'Extraction Filer'!$B$4:$V$385,MATCH("متوسط توقعات المحللين لمكرر الربح",'Extraction Filer'!$B$3:$V$3,0),FALSE),"غير متوفر"),"غير متوفر")</f>
        <v>غير متوفر</v>
      </c>
      <c r="L45" s="32">
        <f>VLOOKUP($A45,'Extraction Filer'!$B$4:$V$385,MATCH(L$1,'Extraction Filer'!$B$3:$V$3,0),FALSE)</f>
        <v>-164408943</v>
      </c>
      <c r="M45" s="35">
        <f>VLOOKUP($A45,'Extraction Filer'!$B$4:$V$385,MATCH(M$1,'Extraction Filer'!$B$3:$V$3,0),FALSE)</f>
        <v>0.2397</v>
      </c>
      <c r="N45" s="30">
        <f>VLOOKUP($A45,'Extraction Filer'!$B$4:$V$385,MATCH(N$1,'Extraction Filer'!$B$3:$V$3,0),FALSE)</f>
        <v>7.2956348763342627</v>
      </c>
      <c r="O45" s="35">
        <f>VLOOKUP($A45,'Extraction Filer'!$B$4:$V$385,MATCH(O$1,'Extraction Filer'!$B$3:$V$3,0),FALSE)</f>
        <v>-0.95369999999999999</v>
      </c>
      <c r="P45" s="35">
        <f>VLOOKUP($A45,'Extraction Filer'!$B$4:$V$385,MATCH(P$1,'Extraction Filer'!$B$3:$V$3,0),FALSE)</f>
        <v>-1.9739</v>
      </c>
      <c r="Q45" s="30" t="str">
        <f>IF(VLOOKUP($A45,'Extraction Filer'!$B$4:$V$385,MATCH(Q$1,'Extraction Filer'!$B$3:$V$3,0),FALSE)&lt;0,"سالب",VLOOKUP($A45,'Extraction Filer'!$B$4:$V$385,MATCH(Q$1,'Extraction Filer'!$B$3:$V$3,0),FALSE))</f>
        <v>سالب</v>
      </c>
      <c r="R45" s="35">
        <f>VLOOKUP($A45,'Extraction Filer'!$B$4:$Z$385,MATCH(R$1,'Extraction Filer'!$B$3:$Z$3,0),FALSE)</f>
        <v>-0.32916471220942539</v>
      </c>
      <c r="S45" s="35">
        <f>VLOOKUP($A45,'Extraction Filer'!$B$4:$Z$385,MATCH(S$1,'Extraction Filer'!$B$3:$Z$3,0),FALSE)</f>
        <v>-0.15275730649519709</v>
      </c>
      <c r="T45" s="31">
        <f>VLOOKUP($A45,'Extraction Filer'!$B$4:$V$385,MATCH(T$1,'Extraction Filer'!$B$3:$V$3,0),FALSE)</f>
        <v>0</v>
      </c>
      <c r="U45" s="31" t="str">
        <f>IF(L45&gt;0,VLOOKUP($A45,'Extraction Filer'!$B$4:$V$385,MATCH(U$1,'Extraction Filer'!$B$3:$V$3,0),FALSE),"حققت خسائر")</f>
        <v>حققت خسائر</v>
      </c>
      <c r="V45" s="31">
        <f>VLOOKUP($A45,'Extraction Filer'!$B$4:$V$385,MATCH(V$1,'Extraction Filer'!$B$3:$V$3,0),FALSE)</f>
        <v>0</v>
      </c>
      <c r="W45" s="7" t="str">
        <f>IF(T45="unavailable","NA",IF(T45&gt;0,IF(AND(U45&gt;0,U45&lt;0.75)=TRUE,1,IF(U45&gt;1,-1,IF(L45&lt;0,-1,0)))+IF(T45&gt;0,IF(VLOOKUP(A45,'Extraction Filer'!$B$4:$W$385,MATCH('Extraction Filer'!$W$1,'Extraction Filer'!$B$1:$W$1,0),FALSE)&gt;1,1,0),0)+IF(M45&gt;0.05,1,IF(M45&lt;-0.05,-1,0))+IF(Q45="سالب",-1,IF(Q45&lt;40,1,0))+IF(T45&gt;AVERAGEIFS($T$2:$T$382,$T$2:$T$382,"&gt;0.001"),1,0),"NA"))</f>
        <v>NA</v>
      </c>
    </row>
    <row r="46" spans="1:23" ht="15.75">
      <c r="A46" s="9" t="s">
        <v>591</v>
      </c>
      <c r="B46" s="36" t="str">
        <f>VLOOKUP(A46,'Scoring Logic'!$A$12:$D$394,3,FALSE)</f>
        <v>طبية</v>
      </c>
      <c r="C46" s="36" t="str">
        <f>VLOOKUP(A46,'Scoring Logic'!$A$12:$D$394,4,FALSE)</f>
        <v>نمو</v>
      </c>
      <c r="D46" s="30">
        <f>VLOOKUP($A46,'Extraction Filer'!$B$4:$V$385,MATCH(D$1,'Extraction Filer'!$B$3:$V$3,0),FALSE)</f>
        <v>32.5</v>
      </c>
      <c r="E46" s="31">
        <f>VLOOKUP($A46,'Extraction Filer'!$B$4:$V$385,MATCH(E$1,'Extraction Filer'!$B$3:$V$3,0),FALSE)</f>
        <v>-0.1612903</v>
      </c>
      <c r="F46" s="30">
        <f>VLOOKUP($A46,'Extraction Filer'!$B$4:$V$385,MATCH(F$1,'Extraction Filer'!$B$3:$V$3,0),FALSE)</f>
        <v>45.45</v>
      </c>
      <c r="G46" s="30">
        <f>VLOOKUP($A46,'Extraction Filer'!$B$4:$V$385,MATCH(G$1,'Extraction Filer'!$B$3:$V$3,0),FALSE)</f>
        <v>31.1</v>
      </c>
      <c r="H46" s="32">
        <f>VLOOKUP($A46,'Extraction Filer'!$B$4:$V$385,MATCH(H$1,'Extraction Filer'!$B$3:$V$3,0),FALSE)</f>
        <v>643175000</v>
      </c>
      <c r="I46" s="33">
        <f>VLOOKUP($A46,'Extraction Filer'!$B$4:$V$385,MATCH(I$1,'Extraction Filer'!$B$3:$V$3,0),FALSE)</f>
        <v>44630</v>
      </c>
      <c r="J46" s="30">
        <f>IF(VLOOKUP($A46,'Extraction Filer'!$B$4:$V$385,MATCH(J$1,'Extraction Filer'!$B$3:$V$3,0),FALSE)&gt;0,VLOOKUP($A46,'Extraction Filer'!$B$4:$V$385,MATCH(J$1,'Extraction Filer'!$B$3:$V$3,0),FALSE),"غير متوفر")</f>
        <v>21.67</v>
      </c>
      <c r="K46" s="30" t="str">
        <f>IFERROR(IF(D46/VLOOKUP($A46,'Extraction Filer'!$B$4:$V$385,MATCH("متوسط توقعات المحللين لمكرر الربح",'Extraction Filer'!$B$3:$V$3,0),FALSE)&gt;0,D46/VLOOKUP($A46,'Extraction Filer'!$B$4:$V$385,MATCH("متوسط توقعات المحللين لمكرر الربح",'Extraction Filer'!$B$3:$V$3,0),FALSE),"غير متوفر"),"غير متوفر")</f>
        <v>غير متوفر</v>
      </c>
      <c r="L46" s="32">
        <f>VLOOKUP($A46,'Extraction Filer'!$B$4:$V$385,MATCH(L$1,'Extraction Filer'!$B$3:$V$3,0),FALSE)</f>
        <v>59519890</v>
      </c>
      <c r="M46" s="35">
        <f>VLOOKUP($A46,'Extraction Filer'!$B$4:$V$385,MATCH(M$1,'Extraction Filer'!$B$3:$V$3,0),FALSE)</f>
        <v>0.86029999999999995</v>
      </c>
      <c r="N46" s="30">
        <f>VLOOKUP($A46,'Extraction Filer'!$B$4:$V$385,MATCH(N$1,'Extraction Filer'!$B$3:$V$3,0),FALSE)</f>
        <v>0.84068732525282819</v>
      </c>
      <c r="O46" s="35">
        <f>VLOOKUP($A46,'Extraction Filer'!$B$4:$V$385,MATCH(O$1,'Extraction Filer'!$B$3:$V$3,0),FALSE)</f>
        <v>0.2555</v>
      </c>
      <c r="P46" s="35">
        <f>VLOOKUP($A46,'Extraction Filer'!$B$4:$V$385,MATCH(P$1,'Extraction Filer'!$B$3:$V$3,0),FALSE)</f>
        <v>-0.92179999999999995</v>
      </c>
      <c r="Q46" s="30">
        <f>IF(VLOOKUP($A46,'Extraction Filer'!$B$4:$V$385,MATCH(Q$1,'Extraction Filer'!$B$3:$V$3,0),FALSE)&lt;0,"سالب",VLOOKUP($A46,'Extraction Filer'!$B$4:$V$385,MATCH(Q$1,'Extraction Filer'!$B$3:$V$3,0),FALSE))</f>
        <v>2734.5992117313426</v>
      </c>
      <c r="R46" s="35">
        <f>VLOOKUP($A46,'Extraction Filer'!$B$4:$Z$385,MATCH(R$1,'Extraction Filer'!$B$3:$Z$3,0),FALSE)</f>
        <v>0.10127727405441243</v>
      </c>
      <c r="S46" s="35">
        <f>VLOOKUP($A46,'Extraction Filer'!$B$4:$Z$385,MATCH(S$1,'Extraction Filer'!$B$3:$Z$3,0),FALSE)</f>
        <v>9.6649024109381979E-3</v>
      </c>
      <c r="T46" s="31">
        <f>VLOOKUP($A46,'Extraction Filer'!$B$4:$V$385,MATCH(T$1,'Extraction Filer'!$B$3:$V$3,0),FALSE)</f>
        <v>0</v>
      </c>
      <c r="U46" s="31">
        <f>IF(L46&gt;0,VLOOKUP($A46,'Extraction Filer'!$B$4:$V$385,MATCH(U$1,'Extraction Filer'!$B$3:$V$3,0),FALSE),"حققت خسائر")</f>
        <v>1.8985129278412382E-5</v>
      </c>
      <c r="V46" s="31">
        <f>VLOOKUP($A46,'Extraction Filer'!$B$4:$V$385,MATCH(V$1,'Extraction Filer'!$B$3:$V$3,0),FALSE)</f>
        <v>-0.66700000000000004</v>
      </c>
      <c r="W46" s="7" t="str">
        <f>IF(T46="unavailable","NA",IF(T46&gt;0,IF(AND(U46&gt;0,U46&lt;0.75)=TRUE,1,IF(U46&gt;1,-1,IF(L46&lt;0,-1,0)))+IF(T46&gt;0,IF(VLOOKUP(A46,'Extraction Filer'!$B$4:$W$385,MATCH('Extraction Filer'!$W$1,'Extraction Filer'!$B$1:$W$1,0),FALSE)&gt;1,1,0),0)+IF(M46&gt;0.05,1,IF(M46&lt;-0.05,-1,0))+IF(Q46="سالب",-1,IF(Q46&lt;40,1,0))+IF(T46&gt;AVERAGEIFS($T$2:$T$382,$T$2:$T$382,"&gt;0.001"),1,0),"NA"))</f>
        <v>NA</v>
      </c>
    </row>
    <row r="47" spans="1:23" ht="15.75">
      <c r="A47" s="9" t="s">
        <v>94</v>
      </c>
      <c r="B47" s="36" t="str">
        <f>VLOOKUP(A47,'Scoring Logic'!$A$12:$D$394,3,FALSE)</f>
        <v>كيمانول</v>
      </c>
      <c r="C47" s="36" t="str">
        <f>VLOOKUP(A47,'Scoring Logic'!$A$12:$D$394,4,FALSE)</f>
        <v>تداول</v>
      </c>
      <c r="D47" s="30">
        <f>VLOOKUP($A47,'Extraction Filer'!$B$4:$V$385,MATCH(D$1,'Extraction Filer'!$B$3:$V$3,0),FALSE)</f>
        <v>12.72</v>
      </c>
      <c r="E47" s="31">
        <f>VLOOKUP($A47,'Extraction Filer'!$B$4:$V$385,MATCH(E$1,'Extraction Filer'!$B$3:$V$3,0),FALSE)</f>
        <v>-8.8825199999999993E-2</v>
      </c>
      <c r="F47" s="30">
        <f>VLOOKUP($A47,'Extraction Filer'!$B$4:$V$385,MATCH(F$1,'Extraction Filer'!$B$3:$V$3,0),FALSE)</f>
        <v>19.100000000000001</v>
      </c>
      <c r="G47" s="30">
        <f>VLOOKUP($A47,'Extraction Filer'!$B$4:$V$385,MATCH(G$1,'Extraction Filer'!$B$3:$V$3,0),FALSE)</f>
        <v>11.36</v>
      </c>
      <c r="H47" s="32">
        <f>VLOOKUP($A47,'Extraction Filer'!$B$4:$V$385,MATCH(H$1,'Extraction Filer'!$B$3:$V$3,0),FALSE)</f>
        <v>857975066</v>
      </c>
      <c r="I47" s="33">
        <f>VLOOKUP($A47,'Extraction Filer'!$B$4:$V$385,MATCH(I$1,'Extraction Filer'!$B$3:$V$3,0),FALSE)</f>
        <v>40240</v>
      </c>
      <c r="J47" s="30" t="str">
        <f>IF(VLOOKUP($A47,'Extraction Filer'!$B$4:$V$385,MATCH(J$1,'Extraction Filer'!$B$3:$V$3,0),FALSE)&gt;0,VLOOKUP($A47,'Extraction Filer'!$B$4:$V$385,MATCH(J$1,'Extraction Filer'!$B$3:$V$3,0),FALSE),"غير متوفر")</f>
        <v>غير متوفر</v>
      </c>
      <c r="K47" s="30" t="str">
        <f>IFERROR(IF(D47/VLOOKUP($A47,'Extraction Filer'!$B$4:$V$385,MATCH("متوسط توقعات المحللين لمكرر الربح",'Extraction Filer'!$B$3:$V$3,0),FALSE)&gt;0,D47/VLOOKUP($A47,'Extraction Filer'!$B$4:$V$385,MATCH("متوسط توقعات المحللين لمكرر الربح",'Extraction Filer'!$B$3:$V$3,0),FALSE),"غير متوفر"),"غير متوفر")</f>
        <v>غير متوفر</v>
      </c>
      <c r="L47" s="32">
        <f>VLOOKUP($A47,'Extraction Filer'!$B$4:$V$385,MATCH(L$1,'Extraction Filer'!$B$3:$V$3,0),FALSE)</f>
        <v>-274728973</v>
      </c>
      <c r="M47" s="35">
        <f>VLOOKUP($A47,'Extraction Filer'!$B$4:$V$385,MATCH(M$1,'Extraction Filer'!$B$3:$V$3,0),FALSE)</f>
        <v>-0.53149999999999997</v>
      </c>
      <c r="N47" s="30">
        <f>VLOOKUP($A47,'Extraction Filer'!$B$4:$V$385,MATCH(N$1,'Extraction Filer'!$B$3:$V$3,0),FALSE)</f>
        <v>1.2075290707948156</v>
      </c>
      <c r="O47" s="35">
        <f>VLOOKUP($A47,'Extraction Filer'!$B$4:$V$385,MATCH(O$1,'Extraction Filer'!$B$3:$V$3,0),FALSE)</f>
        <v>-2.4E-2</v>
      </c>
      <c r="P47" s="35">
        <f>VLOOKUP($A47,'Extraction Filer'!$B$4:$V$385,MATCH(P$1,'Extraction Filer'!$B$3:$V$3,0),FALSE)</f>
        <v>-1.8017000000000001</v>
      </c>
      <c r="Q47" s="30" t="str">
        <f>IF(VLOOKUP($A47,'Extraction Filer'!$B$4:$V$385,MATCH(Q$1,'Extraction Filer'!$B$3:$V$3,0),FALSE)&lt;0,"سالب",VLOOKUP($A47,'Extraction Filer'!$B$4:$V$385,MATCH(Q$1,'Extraction Filer'!$B$3:$V$3,0),FALSE))</f>
        <v>سالب</v>
      </c>
      <c r="R47" s="35">
        <f>VLOOKUP($A47,'Extraction Filer'!$B$4:$Z$385,MATCH(R$1,'Extraction Filer'!$B$3:$Z$3,0),FALSE)</f>
        <v>-0.29410608467059624</v>
      </c>
      <c r="S47" s="35">
        <f>VLOOKUP($A47,'Extraction Filer'!$B$4:$Z$385,MATCH(S$1,'Extraction Filer'!$B$3:$Z$3,0),FALSE)</f>
        <v>-0.16552833398475383</v>
      </c>
      <c r="T47" s="31">
        <f>VLOOKUP($A47,'Extraction Filer'!$B$4:$V$385,MATCH(T$1,'Extraction Filer'!$B$3:$V$3,0),FALSE)</f>
        <v>0</v>
      </c>
      <c r="U47" s="31" t="str">
        <f>IF(L47&gt;0,VLOOKUP($A47,'Extraction Filer'!$B$4:$V$385,MATCH(U$1,'Extraction Filer'!$B$3:$V$3,0),FALSE),"حققت خسائر")</f>
        <v>حققت خسائر</v>
      </c>
      <c r="V47" s="31">
        <f>VLOOKUP($A47,'Extraction Filer'!$B$4:$V$385,MATCH(V$1,'Extraction Filer'!$B$3:$V$3,0),FALSE)</f>
        <v>0</v>
      </c>
      <c r="W47" s="7" t="str">
        <f>IF(T47="unavailable","NA",IF(T47&gt;0,IF(AND(U47&gt;0,U47&lt;0.75)=TRUE,1,IF(U47&gt;1,-1,IF(L47&lt;0,-1,0)))+IF(T47&gt;0,IF(VLOOKUP(A47,'Extraction Filer'!$B$4:$W$385,MATCH('Extraction Filer'!$W$1,'Extraction Filer'!$B$1:$W$1,0),FALSE)&gt;1,1,0),0)+IF(M47&gt;0.05,1,IF(M47&lt;-0.05,-1,0))+IF(Q47="سالب",-1,IF(Q47&lt;40,1,0))+IF(T47&gt;AVERAGEIFS($T$2:$T$382,$T$2:$T$382,"&gt;0.001"),1,0),"NA"))</f>
        <v>NA</v>
      </c>
    </row>
    <row r="48" spans="1:23" ht="15.75">
      <c r="A48" s="9" t="s">
        <v>360</v>
      </c>
      <c r="B48" s="36" t="str">
        <f>VLOOKUP(A48,'Scoring Logic'!$A$12:$D$394,3,FALSE)</f>
        <v>طباعة وتغليف</v>
      </c>
      <c r="C48" s="36" t="str">
        <f>VLOOKUP(A48,'Scoring Logic'!$A$12:$D$394,4,FALSE)</f>
        <v>تداول</v>
      </c>
      <c r="D48" s="30">
        <f>VLOOKUP($A48,'Extraction Filer'!$B$4:$V$385,MATCH(D$1,'Extraction Filer'!$B$3:$V$3,0),FALSE)</f>
        <v>12.8</v>
      </c>
      <c r="E48" s="31">
        <f>VLOOKUP($A48,'Extraction Filer'!$B$4:$V$385,MATCH(E$1,'Extraction Filer'!$B$3:$V$3,0),FALSE)</f>
        <v>0.24031009999999997</v>
      </c>
      <c r="F48" s="30">
        <f>VLOOKUP($A48,'Extraction Filer'!$B$4:$V$385,MATCH(F$1,'Extraction Filer'!$B$3:$V$3,0),FALSE)</f>
        <v>15.78</v>
      </c>
      <c r="G48" s="30">
        <f>VLOOKUP($A48,'Extraction Filer'!$B$4:$V$385,MATCH(G$1,'Extraction Filer'!$B$3:$V$3,0),FALSE)</f>
        <v>8.61</v>
      </c>
      <c r="H48" s="32">
        <f>VLOOKUP($A48,'Extraction Filer'!$B$4:$V$385,MATCH(H$1,'Extraction Filer'!$B$3:$V$3,0),FALSE)</f>
        <v>768000000</v>
      </c>
      <c r="I48" s="33">
        <f>VLOOKUP($A48,'Extraction Filer'!$B$4:$V$385,MATCH(I$1,'Extraction Filer'!$B$3:$V$3,0),FALSE)</f>
        <v>40240</v>
      </c>
      <c r="J48" s="30" t="str">
        <f>IF(VLOOKUP($A48,'Extraction Filer'!$B$4:$V$385,MATCH(J$1,'Extraction Filer'!$B$3:$V$3,0),FALSE)&gt;0,VLOOKUP($A48,'Extraction Filer'!$B$4:$V$385,MATCH(J$1,'Extraction Filer'!$B$3:$V$3,0),FALSE),"غير متوفر")</f>
        <v>غير متوفر</v>
      </c>
      <c r="K48" s="30" t="str">
        <f>IFERROR(IF(D48/VLOOKUP($A48,'Extraction Filer'!$B$4:$V$385,MATCH("متوسط توقعات المحللين لمكرر الربح",'Extraction Filer'!$B$3:$V$3,0),FALSE)&gt;0,D48/VLOOKUP($A48,'Extraction Filer'!$B$4:$V$385,MATCH("متوسط توقعات المحللين لمكرر الربح",'Extraction Filer'!$B$3:$V$3,0),FALSE),"غير متوفر"),"غير متوفر")</f>
        <v>غير متوفر</v>
      </c>
      <c r="L48" s="32">
        <f>VLOOKUP($A48,'Extraction Filer'!$B$4:$V$385,MATCH(L$1,'Extraction Filer'!$B$3:$V$3,0),FALSE)</f>
        <v>-219413000</v>
      </c>
      <c r="M48" s="35">
        <f>VLOOKUP($A48,'Extraction Filer'!$B$4:$V$385,MATCH(M$1,'Extraction Filer'!$B$3:$V$3,0),FALSE)</f>
        <v>-0.65839999999999999</v>
      </c>
      <c r="N48" s="30">
        <f>VLOOKUP($A48,'Extraction Filer'!$B$4:$V$385,MATCH(N$1,'Extraction Filer'!$B$3:$V$3,0),FALSE)</f>
        <v>1.0648977531766677</v>
      </c>
      <c r="O48" s="35">
        <f>VLOOKUP($A48,'Extraction Filer'!$B$4:$V$385,MATCH(O$1,'Extraction Filer'!$B$3:$V$3,0),FALSE)</f>
        <v>-7.4399999999999994E-2</v>
      </c>
      <c r="P48" s="35">
        <f>VLOOKUP($A48,'Extraction Filer'!$B$4:$V$385,MATCH(P$1,'Extraction Filer'!$B$3:$V$3,0),FALSE)</f>
        <v>-0.37159999999999999</v>
      </c>
      <c r="Q48" s="30">
        <f>IF(VLOOKUP($A48,'Extraction Filer'!$B$4:$V$385,MATCH(Q$1,'Extraction Filer'!$B$3:$V$3,0),FALSE)&lt;0,"سالب",VLOOKUP($A48,'Extraction Filer'!$B$4:$V$385,MATCH(Q$1,'Extraction Filer'!$B$3:$V$3,0),FALSE))</f>
        <v>23.507975141785536</v>
      </c>
      <c r="R48" s="35">
        <f>VLOOKUP($A48,'Extraction Filer'!$B$4:$Z$385,MATCH(R$1,'Extraction Filer'!$B$3:$Z$3,0),FALSE)</f>
        <v>-0.49919867320217193</v>
      </c>
      <c r="S48" s="35">
        <f>VLOOKUP($A48,'Extraction Filer'!$B$4:$Z$385,MATCH(S$1,'Extraction Filer'!$B$3:$Z$3,0),FALSE)</f>
        <v>2.609427507851509E-2</v>
      </c>
      <c r="T48" s="31">
        <f>VLOOKUP($A48,'Extraction Filer'!$B$4:$V$385,MATCH(T$1,'Extraction Filer'!$B$3:$V$3,0),FALSE)</f>
        <v>0</v>
      </c>
      <c r="U48" s="31" t="str">
        <f>IF(L48&gt;0,VLOOKUP($A48,'Extraction Filer'!$B$4:$V$385,MATCH(U$1,'Extraction Filer'!$B$3:$V$3,0),FALSE),"حققت خسائر")</f>
        <v>حققت خسائر</v>
      </c>
      <c r="V48" s="31">
        <f>VLOOKUP($A48,'Extraction Filer'!$B$4:$V$385,MATCH(V$1,'Extraction Filer'!$B$3:$V$3,0),FALSE)</f>
        <v>0</v>
      </c>
      <c r="W48" s="7" t="str">
        <f>IF(T48="unavailable","NA",IF(T48&gt;0,IF(AND(U48&gt;0,U48&lt;0.75)=TRUE,1,IF(U48&gt;1,-1,IF(L48&lt;0,-1,0)))+IF(T48&gt;0,IF(VLOOKUP(A48,'Extraction Filer'!$B$4:$W$385,MATCH('Extraction Filer'!$W$1,'Extraction Filer'!$B$1:$W$1,0),FALSE)&gt;1,1,0),0)+IF(M48&gt;0.05,1,IF(M48&lt;-0.05,-1,0))+IF(Q48="سالب",-1,IF(Q48&lt;40,1,0))+IF(T48&gt;AVERAGEIFS($T$2:$T$382,$T$2:$T$382,"&gt;0.001"),1,0),"NA"))</f>
        <v>NA</v>
      </c>
    </row>
    <row r="49" spans="1:23" ht="15.75">
      <c r="A49" s="9" t="s">
        <v>122</v>
      </c>
      <c r="B49" s="36" t="str">
        <f>VLOOKUP(A49,'Scoring Logic'!$A$12:$D$394,3,FALSE)</f>
        <v>وفرة</v>
      </c>
      <c r="C49" s="36" t="str">
        <f>VLOOKUP(A49,'Scoring Logic'!$A$12:$D$394,4,FALSE)</f>
        <v>تداول</v>
      </c>
      <c r="D49" s="30">
        <f>VLOOKUP($A49,'Extraction Filer'!$B$4:$V$385,MATCH(D$1,'Extraction Filer'!$B$3:$V$3,0),FALSE)</f>
        <v>32.299999999999997</v>
      </c>
      <c r="E49" s="31">
        <f>VLOOKUP($A49,'Extraction Filer'!$B$4:$V$385,MATCH(E$1,'Extraction Filer'!$B$3:$V$3,0),FALSE)</f>
        <v>-3.0030000000000001E-2</v>
      </c>
      <c r="F49" s="30">
        <f>VLOOKUP($A49,'Extraction Filer'!$B$4:$V$385,MATCH(F$1,'Extraction Filer'!$B$3:$V$3,0),FALSE)</f>
        <v>52</v>
      </c>
      <c r="G49" s="30">
        <f>VLOOKUP($A49,'Extraction Filer'!$B$4:$V$385,MATCH(G$1,'Extraction Filer'!$B$3:$V$3,0),FALSE)</f>
        <v>27.1</v>
      </c>
      <c r="H49" s="32">
        <f>VLOOKUP($A49,'Extraction Filer'!$B$4:$V$385,MATCH(H$1,'Extraction Filer'!$B$3:$V$3,0),FALSE)</f>
        <v>747780724</v>
      </c>
      <c r="I49" s="33">
        <f>VLOOKUP($A49,'Extraction Filer'!$B$4:$V$385,MATCH(I$1,'Extraction Filer'!$B$3:$V$3,0),FALSE)</f>
        <v>40241</v>
      </c>
      <c r="J49" s="30">
        <f>IF(VLOOKUP($A49,'Extraction Filer'!$B$4:$V$385,MATCH(J$1,'Extraction Filer'!$B$3:$V$3,0),FALSE)&gt;0,VLOOKUP($A49,'Extraction Filer'!$B$4:$V$385,MATCH(J$1,'Extraction Filer'!$B$3:$V$3,0),FALSE),"غير متوفر")</f>
        <v>31.67</v>
      </c>
      <c r="K49" s="30" t="str">
        <f>IFERROR(IF(D49/VLOOKUP($A49,'Extraction Filer'!$B$4:$V$385,MATCH("متوسط توقعات المحللين لمكرر الربح",'Extraction Filer'!$B$3:$V$3,0),FALSE)&gt;0,D49/VLOOKUP($A49,'Extraction Filer'!$B$4:$V$385,MATCH("متوسط توقعات المحللين لمكرر الربح",'Extraction Filer'!$B$3:$V$3,0),FALSE),"غير متوفر"),"غير متوفر")</f>
        <v>غير متوفر</v>
      </c>
      <c r="L49" s="32">
        <f>VLOOKUP($A49,'Extraction Filer'!$B$4:$V$385,MATCH(L$1,'Extraction Filer'!$B$3:$V$3,0),FALSE)</f>
        <v>5039942</v>
      </c>
      <c r="M49" s="35">
        <f>VLOOKUP($A49,'Extraction Filer'!$B$4:$V$385,MATCH(M$1,'Extraction Filer'!$B$3:$V$3,0),FALSE)</f>
        <v>-0.75960000000000005</v>
      </c>
      <c r="N49" s="30">
        <f>VLOOKUP($A49,'Extraction Filer'!$B$4:$V$385,MATCH(N$1,'Extraction Filer'!$B$3:$V$3,0),FALSE)</f>
        <v>4.6268223060583997</v>
      </c>
      <c r="O49" s="35">
        <f>VLOOKUP($A49,'Extraction Filer'!$B$4:$V$385,MATCH(O$1,'Extraction Filer'!$B$3:$V$3,0),FALSE)</f>
        <v>-1E-4</v>
      </c>
      <c r="P49" s="35">
        <f>VLOOKUP($A49,'Extraction Filer'!$B$4:$V$385,MATCH(P$1,'Extraction Filer'!$B$3:$V$3,0),FALSE)</f>
        <v>0.47639999999999999</v>
      </c>
      <c r="Q49" s="30" t="str">
        <f>IF(VLOOKUP($A49,'Extraction Filer'!$B$4:$V$385,MATCH(Q$1,'Extraction Filer'!$B$3:$V$3,0),FALSE)&lt;0,"سالب",VLOOKUP($A49,'Extraction Filer'!$B$4:$V$385,MATCH(Q$1,'Extraction Filer'!$B$3:$V$3,0),FALSE))</f>
        <v>سالب</v>
      </c>
      <c r="R49" s="35">
        <f>VLOOKUP($A49,'Extraction Filer'!$B$4:$Z$385,MATCH(R$1,'Extraction Filer'!$B$3:$Z$3,0),FALSE)</f>
        <v>2.052120603180236E-2</v>
      </c>
      <c r="S49" s="35">
        <f>VLOOKUP($A49,'Extraction Filer'!$B$4:$Z$385,MATCH(S$1,'Extraction Filer'!$B$3:$Z$3,0),FALSE)</f>
        <v>5.7320339007264368E-2</v>
      </c>
      <c r="T49" s="31">
        <f>VLOOKUP($A49,'Extraction Filer'!$B$4:$V$385,MATCH(T$1,'Extraction Filer'!$B$3:$V$3,0),FALSE)</f>
        <v>0</v>
      </c>
      <c r="U49" s="31">
        <f>IF(L49&gt;0,VLOOKUP($A49,'Extraction Filer'!$B$4:$V$385,MATCH(U$1,'Extraction Filer'!$B$3:$V$3,0),FALSE),"حققت خسائر")</f>
        <v>0</v>
      </c>
      <c r="V49" s="31">
        <f>VLOOKUP($A49,'Extraction Filer'!$B$4:$V$385,MATCH(V$1,'Extraction Filer'!$B$3:$V$3,0),FALSE)</f>
        <v>-1</v>
      </c>
      <c r="W49" s="7" t="str">
        <f>IF(T49="unavailable","NA",IF(T49&gt;0,IF(AND(U49&gt;0,U49&lt;0.75)=TRUE,1,IF(U49&gt;1,-1,IF(L49&lt;0,-1,0)))+IF(T49&gt;0,IF(VLOOKUP(A49,'Extraction Filer'!$B$4:$W$385,MATCH('Extraction Filer'!$W$1,'Extraction Filer'!$B$1:$W$1,0),FALSE)&gt;1,1,0),0)+IF(M49&gt;0.05,1,IF(M49&lt;-0.05,-1,0))+IF(Q49="سالب",-1,IF(Q49&lt;40,1,0))+IF(T49&gt;AVERAGEIFS($T$2:$T$382,$T$2:$T$382,"&gt;0.001"),1,0),"NA"))</f>
        <v>NA</v>
      </c>
    </row>
    <row r="50" spans="1:23" ht="15.75">
      <c r="A50" s="9" t="s">
        <v>286</v>
      </c>
      <c r="B50" s="36" t="str">
        <f>VLOOKUP(A50,'Scoring Logic'!$A$12:$D$394,3,FALSE)</f>
        <v>مجموعة ام بي سي</v>
      </c>
      <c r="C50" s="36" t="str">
        <f>VLOOKUP(A50,'Scoring Logic'!$A$12:$D$394,4,FALSE)</f>
        <v>تداول</v>
      </c>
      <c r="D50" s="30">
        <f>VLOOKUP($A50,'Extraction Filer'!$B$4:$V$385,MATCH(D$1,'Extraction Filer'!$B$3:$V$3,0),FALSE)</f>
        <v>40.35</v>
      </c>
      <c r="E50" s="31">
        <f>VLOOKUP($A50,'Extraction Filer'!$B$4:$V$385,MATCH(E$1,'Extraction Filer'!$B$3:$V$3,0),FALSE)</f>
        <v>-0.1505263</v>
      </c>
      <c r="F50" s="30">
        <f>VLOOKUP($A50,'Extraction Filer'!$B$4:$V$385,MATCH(F$1,'Extraction Filer'!$B$3:$V$3,0),FALSE)</f>
        <v>60.5</v>
      </c>
      <c r="G50" s="30">
        <f>VLOOKUP($A50,'Extraction Filer'!$B$4:$V$385,MATCH(G$1,'Extraction Filer'!$B$3:$V$3,0),FALSE)</f>
        <v>36.450000000000003</v>
      </c>
      <c r="H50" s="32">
        <f>VLOOKUP($A50,'Extraction Filer'!$B$4:$V$385,MATCH(H$1,'Extraction Filer'!$B$3:$V$3,0),FALSE)</f>
        <v>13416375000</v>
      </c>
      <c r="I50" s="33">
        <f>VLOOKUP($A50,'Extraction Filer'!$B$4:$V$385,MATCH(I$1,'Extraction Filer'!$B$3:$V$3,0),FALSE)</f>
        <v>45299</v>
      </c>
      <c r="J50" s="30">
        <f>IF(VLOOKUP($A50,'Extraction Filer'!$B$4:$V$385,MATCH(J$1,'Extraction Filer'!$B$3:$V$3,0),FALSE)&gt;0,VLOOKUP($A50,'Extraction Filer'!$B$4:$V$385,MATCH(J$1,'Extraction Filer'!$B$3:$V$3,0),FALSE),"غير متوفر")</f>
        <v>33.630000000000003</v>
      </c>
      <c r="K50" s="30">
        <f>IFERROR(IF(D50/VLOOKUP($A50,'Extraction Filer'!$B$4:$V$385,MATCH("متوسط توقعات المحللين لمكرر الربح",'Extraction Filer'!$B$3:$V$3,0),FALSE)&gt;0,D50/VLOOKUP($A50,'Extraction Filer'!$B$4:$V$385,MATCH("متوسط توقعات المحللين لمكرر الربح",'Extraction Filer'!$B$3:$V$3,0),FALSE),"غير متوفر"),"غير متوفر")</f>
        <v>28.288791048543143</v>
      </c>
      <c r="L50" s="32">
        <f>VLOOKUP($A50,'Extraction Filer'!$B$4:$V$385,MATCH(L$1,'Extraction Filer'!$B$3:$V$3,0),FALSE)</f>
        <v>396715000</v>
      </c>
      <c r="M50" s="35">
        <f>VLOOKUP($A50,'Extraction Filer'!$B$4:$V$385,MATCH(M$1,'Extraction Filer'!$B$3:$V$3,0),FALSE)</f>
        <v>13.936199999999999</v>
      </c>
      <c r="N50" s="30">
        <f>VLOOKUP($A50,'Extraction Filer'!$B$4:$V$385,MATCH(N$1,'Extraction Filer'!$B$3:$V$3,0),FALSE)</f>
        <v>3.1993927142401666</v>
      </c>
      <c r="O50" s="35">
        <f>VLOOKUP($A50,'Extraction Filer'!$B$4:$V$385,MATCH(O$1,'Extraction Filer'!$B$3:$V$3,0),FALSE)</f>
        <v>0.6472</v>
      </c>
      <c r="P50" s="35">
        <f>VLOOKUP($A50,'Extraction Filer'!$B$4:$V$385,MATCH(P$1,'Extraction Filer'!$B$3:$V$3,0),FALSE)</f>
        <v>1.3050999999999999</v>
      </c>
      <c r="Q50" s="30">
        <f>IF(VLOOKUP($A50,'Extraction Filer'!$B$4:$V$385,MATCH(Q$1,'Extraction Filer'!$B$3:$V$3,0),FALSE)&lt;0,"سالب",VLOOKUP($A50,'Extraction Filer'!$B$4:$V$385,MATCH(Q$1,'Extraction Filer'!$B$3:$V$3,0),FALSE))</f>
        <v>24.856830805601152</v>
      </c>
      <c r="R50" s="35">
        <f>VLOOKUP($A50,'Extraction Filer'!$B$4:$Z$385,MATCH(R$1,'Extraction Filer'!$B$3:$Z$3,0),FALSE)</f>
        <v>9.8960116178325758E-2</v>
      </c>
      <c r="S50" s="35">
        <f>VLOOKUP($A50,'Extraction Filer'!$B$4:$Z$385,MATCH(S$1,'Extraction Filer'!$B$3:$Z$3,0),FALSE)</f>
        <v>2.5755886646263718E-2</v>
      </c>
      <c r="T50" s="31">
        <f>VLOOKUP($A50,'Extraction Filer'!$B$4:$V$385,MATCH(T$1,'Extraction Filer'!$B$3:$V$3,0),FALSE)</f>
        <v>0</v>
      </c>
      <c r="U50" s="31">
        <f>IF(L50&gt;0,VLOOKUP($A50,'Extraction Filer'!$B$4:$V$385,MATCH(U$1,'Extraction Filer'!$B$3:$V$3,0),FALSE),"حققت خسائر")</f>
        <v>0</v>
      </c>
      <c r="V50" s="31">
        <f>VLOOKUP($A50,'Extraction Filer'!$B$4:$V$385,MATCH(V$1,'Extraction Filer'!$B$3:$V$3,0),FALSE)</f>
        <v>0</v>
      </c>
      <c r="W50" s="7" t="str">
        <f>IF(T50="unavailable","NA",IF(T50&gt;0,IF(AND(U50&gt;0,U50&lt;0.75)=TRUE,1,IF(U50&gt;1,-1,IF(L50&lt;0,-1,0)))+IF(T50&gt;0,IF(VLOOKUP(A50,'Extraction Filer'!$B$4:$W$385,MATCH('Extraction Filer'!$W$1,'Extraction Filer'!$B$1:$W$1,0),FALSE)&gt;1,1,0),0)+IF(M50&gt;0.05,1,IF(M50&lt;-0.05,-1,0))+IF(Q50="سالب",-1,IF(Q50&lt;40,1,0))+IF(T50&gt;AVERAGEIFS($T$2:$T$382,$T$2:$T$382,"&gt;0.001"),1,0),"NA"))</f>
        <v>NA</v>
      </c>
    </row>
    <row r="51" spans="1:23">
      <c r="A51" s="9" t="s">
        <v>573</v>
      </c>
      <c r="B51" s="36">
        <f>VLOOKUP(A51,'Scoring Logic'!$A$12:$D$394,3,FALSE)</f>
        <v>0</v>
      </c>
      <c r="C51" s="36">
        <f>VLOOKUP(A51,'Scoring Logic'!$A$12:$D$394,4,FALSE)</f>
        <v>0</v>
      </c>
      <c r="D51" s="30">
        <f>VLOOKUP($A51,'Extraction Filer'!$B$4:$V$385,MATCH(D$1,'Extraction Filer'!$B$3:$V$3,0),FALSE)</f>
        <v>20.48</v>
      </c>
      <c r="E51" s="31">
        <f>VLOOKUP($A51,'Extraction Filer'!$B$4:$V$385,MATCH(E$1,'Extraction Filer'!$B$3:$V$3,0),FALSE)</f>
        <v>-8.6529900000000007E-2</v>
      </c>
      <c r="F51" s="30">
        <f>VLOOKUP($A51,'Extraction Filer'!$B$4:$V$385,MATCH(F$1,'Extraction Filer'!$B$3:$V$3,0),FALSE)</f>
        <v>22.9</v>
      </c>
      <c r="G51" s="30">
        <f>VLOOKUP($A51,'Extraction Filer'!$B$4:$V$385,MATCH(G$1,'Extraction Filer'!$B$3:$V$3,0),FALSE)</f>
        <v>8.9</v>
      </c>
      <c r="H51" s="32">
        <f>VLOOKUP($A51,'Extraction Filer'!$B$4:$V$385,MATCH(H$1,'Extraction Filer'!$B$3:$V$3,0),FALSE)</f>
        <v>716800000</v>
      </c>
      <c r="I51" s="33">
        <f>VLOOKUP($A51,'Extraction Filer'!$B$4:$V$385,MATCH(I$1,'Extraction Filer'!$B$3:$V$3,0),FALSE)</f>
        <v>44469</v>
      </c>
      <c r="J51" s="30">
        <f>IF(VLOOKUP($A51,'Extraction Filer'!$B$4:$V$385,MATCH(J$1,'Extraction Filer'!$B$3:$V$3,0),FALSE)&gt;0,VLOOKUP($A51,'Extraction Filer'!$B$4:$V$385,MATCH(J$1,'Extraction Filer'!$B$3:$V$3,0),FALSE),"غير متوفر")</f>
        <v>45.511111111111113</v>
      </c>
      <c r="K51" s="30" t="str">
        <f>IFERROR(IF(D51/VLOOKUP($A51,'Extraction Filer'!$B$4:$V$385,MATCH("متوسط توقعات المحللين لمكرر الربح",'Extraction Filer'!$B$3:$V$3,0),FALSE)&gt;0,D51/VLOOKUP($A51,'Extraction Filer'!$B$4:$V$385,MATCH("متوسط توقعات المحللين لمكرر الربح",'Extraction Filer'!$B$3:$V$3,0),FALSE),"غير متوفر"),"غير متوفر")</f>
        <v>غير متوفر</v>
      </c>
      <c r="L51" s="32">
        <f>VLOOKUP($A51,'Extraction Filer'!$B$4:$V$385,MATCH(L$1,'Extraction Filer'!$B$3:$V$3,0),FALSE)</f>
        <v>18640612</v>
      </c>
      <c r="M51" s="35">
        <f>VLOOKUP($A51,'Extraction Filer'!$B$4:$V$385,MATCH(M$1,'Extraction Filer'!$B$3:$V$3,0),FALSE)</f>
        <v>3.5552000000000001</v>
      </c>
      <c r="N51" s="30">
        <f>VLOOKUP($A51,'Extraction Filer'!$B$4:$V$385,MATCH(N$1,'Extraction Filer'!$B$3:$V$3,0),FALSE)</f>
        <v>1.925705937186476</v>
      </c>
      <c r="O51" s="35">
        <f>VLOOKUP($A51,'Extraction Filer'!$B$4:$V$385,MATCH(O$1,'Extraction Filer'!$B$3:$V$3,0),FALSE)</f>
        <v>0.12230000000000001</v>
      </c>
      <c r="P51" s="35">
        <f>VLOOKUP($A51,'Extraction Filer'!$B$4:$V$385,MATCH(P$1,'Extraction Filer'!$B$3:$V$3,0),FALSE)</f>
        <v>1.3557999999999999</v>
      </c>
      <c r="Q51" s="30">
        <f>IF(VLOOKUP($A51,'Extraction Filer'!$B$4:$V$385,MATCH(Q$1,'Extraction Filer'!$B$3:$V$3,0),FALSE)&lt;0,"سالب",VLOOKUP($A51,'Extraction Filer'!$B$4:$V$385,MATCH(Q$1,'Extraction Filer'!$B$3:$V$3,0),FALSE))</f>
        <v>26.646660853322881</v>
      </c>
      <c r="R51" s="35">
        <f>VLOOKUP($A51,'Extraction Filer'!$B$4:$Z$385,MATCH(R$1,'Extraction Filer'!$B$3:$Z$3,0),FALSE)</f>
        <v>0.26006890902232999</v>
      </c>
      <c r="S51" s="35">
        <f>VLOOKUP($A51,'Extraction Filer'!$B$4:$Z$385,MATCH(S$1,'Extraction Filer'!$B$3:$Z$3,0),FALSE)</f>
        <v>0.22810042568040359</v>
      </c>
      <c r="T51" s="31">
        <f>VLOOKUP($A51,'Extraction Filer'!$B$4:$V$385,MATCH(T$1,'Extraction Filer'!$B$3:$V$3,0),FALSE)</f>
        <v>0</v>
      </c>
      <c r="U51" s="31">
        <f>IF(L51&gt;0,VLOOKUP($A51,'Extraction Filer'!$B$4:$V$385,MATCH(U$1,'Extraction Filer'!$B$3:$V$3,0),FALSE),"حققت خسائر")</f>
        <v>0.26286690587197459</v>
      </c>
      <c r="V51" s="31">
        <f>VLOOKUP($A51,'Extraction Filer'!$B$4:$V$385,MATCH(V$1,'Extraction Filer'!$B$3:$V$3,0),FALSE)</f>
        <v>0</v>
      </c>
      <c r="W51" s="7" t="str">
        <f>IF(T51="unavailable","NA",IF(T51&gt;0,IF(AND(U51&gt;0,U51&lt;0.75)=TRUE,1,IF(U51&gt;1,-1,IF(L51&lt;0,-1,0)))+IF(T51&gt;0,IF(VLOOKUP(A51,'Extraction Filer'!$B$4:$W$385,MATCH('Extraction Filer'!$W$1,'Extraction Filer'!$B$1:$W$1,0),FALSE)&gt;1,1,0),0)+IF(M51&gt;0.05,1,IF(M51&lt;-0.05,-1,0))+IF(Q51="سالب",-1,IF(Q51&lt;40,1,0))+IF(T51&gt;AVERAGEIFS($T$2:$T$382,$T$2:$T$382,"&gt;0.001"),1,0),"NA"))</f>
        <v>NA</v>
      </c>
    </row>
    <row r="52" spans="1:23" ht="15.75">
      <c r="A52" s="9" t="s">
        <v>625</v>
      </c>
      <c r="B52" s="36" t="str">
        <f>VLOOKUP(A52,'Scoring Logic'!$A$12:$D$394,3,FALSE)</f>
        <v>رواسي</v>
      </c>
      <c r="C52" s="36" t="str">
        <f>VLOOKUP(A52,'Scoring Logic'!$A$12:$D$394,4,FALSE)</f>
        <v>نمو</v>
      </c>
      <c r="D52" s="30">
        <f>VLOOKUP($A52,'Extraction Filer'!$B$4:$V$385,MATCH(D$1,'Extraction Filer'!$B$3:$V$3,0),FALSE)</f>
        <v>4.4800000000000004</v>
      </c>
      <c r="E52" s="31">
        <f>VLOOKUP($A52,'Extraction Filer'!$B$4:$V$385,MATCH(E$1,'Extraction Filer'!$B$3:$V$3,0),FALSE)</f>
        <v>-0.14176250000000001</v>
      </c>
      <c r="F52" s="30">
        <f>VLOOKUP($A52,'Extraction Filer'!$B$4:$V$385,MATCH(F$1,'Extraction Filer'!$B$3:$V$3,0),FALSE)</f>
        <v>5.83</v>
      </c>
      <c r="G52" s="30">
        <f>VLOOKUP($A52,'Extraction Filer'!$B$4:$V$385,MATCH(G$1,'Extraction Filer'!$B$3:$V$3,0),FALSE)</f>
        <v>3.6</v>
      </c>
      <c r="H52" s="32">
        <f>VLOOKUP($A52,'Extraction Filer'!$B$4:$V$385,MATCH(H$1,'Extraction Filer'!$B$3:$V$3,0),FALSE)</f>
        <v>246400000</v>
      </c>
      <c r="I52" s="33">
        <f>VLOOKUP($A52,'Extraction Filer'!$B$4:$V$385,MATCH(I$1,'Extraction Filer'!$B$3:$V$3,0),FALSE)</f>
        <v>44794</v>
      </c>
      <c r="J52" s="30" t="str">
        <f>IF(VLOOKUP($A52,'Extraction Filer'!$B$4:$V$385,MATCH(J$1,'Extraction Filer'!$B$3:$V$3,0),FALSE)&gt;0,VLOOKUP($A52,'Extraction Filer'!$B$4:$V$385,MATCH(J$1,'Extraction Filer'!$B$3:$V$3,0),FALSE),"غير متوفر")</f>
        <v>غير متوفر</v>
      </c>
      <c r="K52" s="30" t="str">
        <f>IFERROR(IF(D52/VLOOKUP($A52,'Extraction Filer'!$B$4:$V$385,MATCH("متوسط توقعات المحللين لمكرر الربح",'Extraction Filer'!$B$3:$V$3,0),FALSE)&gt;0,D52/VLOOKUP($A52,'Extraction Filer'!$B$4:$V$385,MATCH("متوسط توقعات المحللين لمكرر الربح",'Extraction Filer'!$B$3:$V$3,0),FALSE),"غير متوفر"),"غير متوفر")</f>
        <v>غير متوفر</v>
      </c>
      <c r="L52" s="32">
        <f>VLOOKUP($A52,'Extraction Filer'!$B$4:$V$385,MATCH(L$1,'Extraction Filer'!$B$3:$V$3,0),FALSE)</f>
        <v>8115133</v>
      </c>
      <c r="M52" s="35">
        <f>VLOOKUP($A52,'Extraction Filer'!$B$4:$V$385,MATCH(M$1,'Extraction Filer'!$B$3:$V$3,0),FALSE)</f>
        <v>8.5599999999999996E-2</v>
      </c>
      <c r="N52" s="30">
        <f>VLOOKUP($A52,'Extraction Filer'!$B$4:$V$385,MATCH(N$1,'Extraction Filer'!$B$3:$V$3,0),FALSE)</f>
        <v>2.1209352091650979</v>
      </c>
      <c r="O52" s="35">
        <f>VLOOKUP($A52,'Extraction Filer'!$B$4:$V$385,MATCH(O$1,'Extraction Filer'!$B$3:$V$3,0),FALSE)</f>
        <v>0.21460000000000001</v>
      </c>
      <c r="P52" s="35">
        <f>VLOOKUP($A52,'Extraction Filer'!$B$4:$V$385,MATCH(P$1,'Extraction Filer'!$B$3:$V$3,0),FALSE)</f>
        <v>-1.4862</v>
      </c>
      <c r="Q52" s="30" t="str">
        <f>IF(VLOOKUP($A52,'Extraction Filer'!$B$4:$V$385,MATCH(Q$1,'Extraction Filer'!$B$3:$V$3,0),FALSE)&lt;0,"سالب",VLOOKUP($A52,'Extraction Filer'!$B$4:$V$385,MATCH(Q$1,'Extraction Filer'!$B$3:$V$3,0),FALSE))</f>
        <v>سالب</v>
      </c>
      <c r="R52" s="35">
        <f>VLOOKUP($A52,'Extraction Filer'!$B$4:$Z$385,MATCH(R$1,'Extraction Filer'!$B$3:$Z$3,0),FALSE)</f>
        <v>3.2219000757488479E-2</v>
      </c>
      <c r="S52" s="35">
        <f>VLOOKUP($A52,'Extraction Filer'!$B$4:$Z$385,MATCH(S$1,'Extraction Filer'!$B$3:$Z$3,0),FALSE)</f>
        <v>7.8538511359960803E-2</v>
      </c>
      <c r="T52" s="31">
        <f>VLOOKUP($A52,'Extraction Filer'!$B$4:$V$385,MATCH(T$1,'Extraction Filer'!$B$3:$V$3,0),FALSE)</f>
        <v>0</v>
      </c>
      <c r="U52" s="31">
        <f>IF(L52&gt;0,VLOOKUP($A52,'Extraction Filer'!$B$4:$V$385,MATCH(U$1,'Extraction Filer'!$B$3:$V$3,0),FALSE),"حققت خسائر")</f>
        <v>0</v>
      </c>
      <c r="V52" s="31">
        <f>VLOOKUP($A52,'Extraction Filer'!$B$4:$V$385,MATCH(V$1,'Extraction Filer'!$B$3:$V$3,0),FALSE)</f>
        <v>0</v>
      </c>
      <c r="W52" s="7" t="str">
        <f>IF(T52="unavailable","NA",IF(T52&gt;0,IF(AND(U52&gt;0,U52&lt;0.75)=TRUE,1,IF(U52&gt;1,-1,IF(L52&lt;0,-1,0)))+IF(T52&gt;0,IF(VLOOKUP(A52,'Extraction Filer'!$B$4:$W$385,MATCH('Extraction Filer'!$W$1,'Extraction Filer'!$B$1:$W$1,0),FALSE)&gt;1,1,0),0)+IF(M52&gt;0.05,1,IF(M52&lt;-0.05,-1,0))+IF(Q52="سالب",-1,IF(Q52&lt;40,1,0))+IF(T52&gt;AVERAGEIFS($T$2:$T$382,$T$2:$T$382,"&gt;0.001"),1,0),"NA"))</f>
        <v>NA</v>
      </c>
    </row>
    <row r="53" spans="1:23" ht="15.75">
      <c r="A53" s="9" t="s">
        <v>771</v>
      </c>
      <c r="B53" s="36" t="str">
        <f>VLOOKUP(A53,'Scoring Logic'!$A$12:$D$394,3,FALSE)</f>
        <v>مصنع البتال</v>
      </c>
      <c r="C53" s="36" t="str">
        <f>VLOOKUP(A53,'Scoring Logic'!$A$12:$D$394,4,FALSE)</f>
        <v>نمو</v>
      </c>
      <c r="D53" s="30">
        <f>VLOOKUP($A53,'Extraction Filer'!$B$4:$V$385,MATCH(D$1,'Extraction Filer'!$B$3:$V$3,0),FALSE)</f>
        <v>46</v>
      </c>
      <c r="E53" s="31">
        <f>VLOOKUP($A53,'Extraction Filer'!$B$4:$V$385,MATCH(E$1,'Extraction Filer'!$B$3:$V$3,0),FALSE)</f>
        <v>-0.1711712</v>
      </c>
      <c r="F53" s="30">
        <f>VLOOKUP($A53,'Extraction Filer'!$B$4:$V$385,MATCH(F$1,'Extraction Filer'!$B$3:$V$3,0),FALSE)</f>
        <v>70</v>
      </c>
      <c r="G53" s="30">
        <f>VLOOKUP($A53,'Extraction Filer'!$B$4:$V$385,MATCH(G$1,'Extraction Filer'!$B$3:$V$3,0),FALSE)</f>
        <v>45.9</v>
      </c>
      <c r="H53" s="32" t="str">
        <f>VLOOKUP($A53,'Extraction Filer'!$B$4:$V$385,MATCH(H$1,'Extraction Filer'!$B$3:$V$3,0),FALSE)</f>
        <v>Unavailable</v>
      </c>
      <c r="I53" s="33">
        <f>VLOOKUP($A53,'Extraction Filer'!$B$4:$V$385,MATCH(I$1,'Extraction Filer'!$B$3:$V$3,0),FALSE)</f>
        <v>45657</v>
      </c>
      <c r="J53" s="30" t="str">
        <f>IF(VLOOKUP($A53,'Extraction Filer'!$B$4:$V$385,MATCH(J$1,'Extraction Filer'!$B$3:$V$3,0),FALSE)&gt;0,VLOOKUP($A53,'Extraction Filer'!$B$4:$V$385,MATCH(J$1,'Extraction Filer'!$B$3:$V$3,0),FALSE),"غير متوفر")</f>
        <v>غير متوفر</v>
      </c>
      <c r="K53" s="30" t="str">
        <f>IFERROR(IF(D53/VLOOKUP($A53,'Extraction Filer'!$B$4:$V$385,MATCH("متوسط توقعات المحللين لمكرر الربح",'Extraction Filer'!$B$3:$V$3,0),FALSE)&gt;0,D53/VLOOKUP($A53,'Extraction Filer'!$B$4:$V$385,MATCH("متوسط توقعات المحللين لمكرر الربح",'Extraction Filer'!$B$3:$V$3,0),FALSE),"غير متوفر"),"غير متوفر")</f>
        <v>غير متوفر</v>
      </c>
      <c r="L53" s="32" t="str">
        <f>VLOOKUP($A53,'Extraction Filer'!$B$4:$V$385,MATCH(L$1,'Extraction Filer'!$B$3:$V$3,0),FALSE)</f>
        <v>Unavailable</v>
      </c>
      <c r="M53" s="35" t="str">
        <f>VLOOKUP($A53,'Extraction Filer'!$B$4:$V$385,MATCH(M$1,'Extraction Filer'!$B$3:$V$3,0),FALSE)</f>
        <v>Unavailable</v>
      </c>
      <c r="N53" s="30" t="str">
        <f>VLOOKUP($A53,'Extraction Filer'!$B$4:$V$385,MATCH(N$1,'Extraction Filer'!$B$3:$V$3,0),FALSE)</f>
        <v>Unavailable</v>
      </c>
      <c r="O53" s="35" t="str">
        <f>VLOOKUP($A53,'Extraction Filer'!$B$4:$V$385,MATCH(O$1,'Extraction Filer'!$B$3:$V$3,0),FALSE)</f>
        <v>Unavailable</v>
      </c>
      <c r="P53" s="35" t="str">
        <f>VLOOKUP($A53,'Extraction Filer'!$B$4:$V$385,MATCH(P$1,'Extraction Filer'!$B$3:$V$3,0),FALSE)</f>
        <v>Unavailable</v>
      </c>
      <c r="Q53" s="30" t="str">
        <f>IF(VLOOKUP($A53,'Extraction Filer'!$B$4:$V$385,MATCH(Q$1,'Extraction Filer'!$B$3:$V$3,0),FALSE)&lt;0,"سالب",VLOOKUP($A53,'Extraction Filer'!$B$4:$V$385,MATCH(Q$1,'Extraction Filer'!$B$3:$V$3,0),FALSE))</f>
        <v>Unavailable</v>
      </c>
      <c r="R53" s="35" t="str">
        <f>VLOOKUP($A53,'Extraction Filer'!$B$4:$Z$385,MATCH(R$1,'Extraction Filer'!$B$3:$Z$3,0),FALSE)</f>
        <v>Unavailable</v>
      </c>
      <c r="S53" s="35" t="str">
        <f>VLOOKUP($A53,'Extraction Filer'!$B$4:$Z$385,MATCH(S$1,'Extraction Filer'!$B$3:$Z$3,0),FALSE)</f>
        <v>Unavailable</v>
      </c>
      <c r="T53" s="31" t="str">
        <f>VLOOKUP($A53,'Extraction Filer'!$B$4:$V$385,MATCH(T$1,'Extraction Filer'!$B$3:$V$3,0),FALSE)</f>
        <v>Unavailable</v>
      </c>
      <c r="U53" s="31" t="str">
        <f>IF(L53&gt;0,VLOOKUP($A53,'Extraction Filer'!$B$4:$V$385,MATCH(U$1,'Extraction Filer'!$B$3:$V$3,0),FALSE),"حققت خسائر")</f>
        <v>Unavailable</v>
      </c>
      <c r="V53" s="31" t="str">
        <f>VLOOKUP($A53,'Extraction Filer'!$B$4:$V$385,MATCH(V$1,'Extraction Filer'!$B$3:$V$3,0),FALSE)</f>
        <v>Unavailable</v>
      </c>
      <c r="W53" s="7" t="str">
        <f>IF(T53="unavailable","NA",IF(T53&gt;0,IF(AND(U53&gt;0,U53&lt;0.75)=TRUE,1,IF(U53&gt;1,-1,IF(L53&lt;0,-1,0)))+IF(T53&gt;0,IF(VLOOKUP(A53,'Extraction Filer'!$B$4:$W$385,MATCH('Extraction Filer'!$W$1,'Extraction Filer'!$B$1:$W$1,0),FALSE)&gt;1,1,0),0)+IF(M53&gt;0.05,1,IF(M53&lt;-0.05,-1,0))+IF(Q53="سالب",-1,IF(Q53&lt;40,1,0))+IF(T53&gt;AVERAGEIFS($T$2:$T$382,$T$2:$T$382,"&gt;0.001"),1,0),"NA"))</f>
        <v>NA</v>
      </c>
    </row>
    <row r="54" spans="1:23" ht="15.75">
      <c r="A54" s="9" t="s">
        <v>350</v>
      </c>
      <c r="B54" s="36" t="str">
        <f>VLOOKUP(A54,'Scoring Logic'!$A$12:$D$394,3,FALSE)</f>
        <v>جبل عمر</v>
      </c>
      <c r="C54" s="36" t="str">
        <f>VLOOKUP(A54,'Scoring Logic'!$A$12:$D$394,4,FALSE)</f>
        <v>تداول</v>
      </c>
      <c r="D54" s="30">
        <f>VLOOKUP($A54,'Extraction Filer'!$B$4:$V$385,MATCH(D$1,'Extraction Filer'!$B$3:$V$3,0),FALSE)</f>
        <v>24.78</v>
      </c>
      <c r="E54" s="31">
        <f>VLOOKUP($A54,'Extraction Filer'!$B$4:$V$385,MATCH(E$1,'Extraction Filer'!$B$3:$V$3,0),FALSE)</f>
        <v>-5.2390100000000002E-2</v>
      </c>
      <c r="F54" s="30">
        <f>VLOOKUP($A54,'Extraction Filer'!$B$4:$V$385,MATCH(F$1,'Extraction Filer'!$B$3:$V$3,0),FALSE)</f>
        <v>29.7</v>
      </c>
      <c r="G54" s="30">
        <f>VLOOKUP($A54,'Extraction Filer'!$B$4:$V$385,MATCH(G$1,'Extraction Filer'!$B$3:$V$3,0),FALSE)</f>
        <v>19.96</v>
      </c>
      <c r="H54" s="32">
        <f>VLOOKUP($A54,'Extraction Filer'!$B$4:$V$385,MATCH(H$1,'Extraction Filer'!$B$3:$V$3,0),FALSE)</f>
        <v>29240969940</v>
      </c>
      <c r="I54" s="33">
        <f>VLOOKUP($A54,'Extraction Filer'!$B$4:$V$385,MATCH(I$1,'Extraction Filer'!$B$3:$V$3,0),FALSE)</f>
        <v>40240</v>
      </c>
      <c r="J54" s="30">
        <f>IF(VLOOKUP($A54,'Extraction Filer'!$B$4:$V$385,MATCH(J$1,'Extraction Filer'!$B$3:$V$3,0),FALSE)&gt;0,VLOOKUP($A54,'Extraction Filer'!$B$4:$V$385,MATCH(J$1,'Extraction Filer'!$B$3:$V$3,0),FALSE),"غير متوفر")</f>
        <v>145.76</v>
      </c>
      <c r="K54" s="30" t="str">
        <f>IFERROR(IF(D54/VLOOKUP($A54,'Extraction Filer'!$B$4:$V$385,MATCH("متوسط توقعات المحللين لمكرر الربح",'Extraction Filer'!$B$3:$V$3,0),FALSE)&gt;0,D54/VLOOKUP($A54,'Extraction Filer'!$B$4:$V$385,MATCH("متوسط توقعات المحللين لمكرر الربح",'Extraction Filer'!$B$3:$V$3,0),FALSE),"غير متوفر"),"غير متوفر")</f>
        <v>غير متوفر</v>
      </c>
      <c r="L54" s="32">
        <f>VLOOKUP($A54,'Extraction Filer'!$B$4:$V$385,MATCH(L$1,'Extraction Filer'!$B$3:$V$3,0),FALSE)</f>
        <v>200106000</v>
      </c>
      <c r="M54" s="35">
        <f>VLOOKUP($A54,'Extraction Filer'!$B$4:$V$385,MATCH(M$1,'Extraction Filer'!$B$3:$V$3,0),FALSE)</f>
        <v>4.3385999999999996</v>
      </c>
      <c r="N54" s="30">
        <f>VLOOKUP($A54,'Extraction Filer'!$B$4:$V$385,MATCH(N$1,'Extraction Filer'!$B$3:$V$3,0),FALSE)</f>
        <v>15.35986267981842</v>
      </c>
      <c r="O54" s="35">
        <f>VLOOKUP($A54,'Extraction Filer'!$B$4:$V$385,MATCH(O$1,'Extraction Filer'!$B$3:$V$3,0),FALSE)</f>
        <v>0.43319999999999997</v>
      </c>
      <c r="P54" s="35">
        <f>VLOOKUP($A54,'Extraction Filer'!$B$4:$V$385,MATCH(P$1,'Extraction Filer'!$B$3:$V$3,0),FALSE)</f>
        <v>0.3911</v>
      </c>
      <c r="Q54" s="30" t="str">
        <f>IF(VLOOKUP($A54,'Extraction Filer'!$B$4:$V$385,MATCH(Q$1,'Extraction Filer'!$B$3:$V$3,0),FALSE)&lt;0,"سالب",VLOOKUP($A54,'Extraction Filer'!$B$4:$V$385,MATCH(Q$1,'Extraction Filer'!$B$3:$V$3,0),FALSE))</f>
        <v>سالب</v>
      </c>
      <c r="R54" s="35">
        <f>VLOOKUP($A54,'Extraction Filer'!$B$4:$Z$385,MATCH(R$1,'Extraction Filer'!$B$3:$Z$3,0),FALSE)</f>
        <v>1.5736414699894986E-2</v>
      </c>
      <c r="S54" s="35">
        <f>VLOOKUP($A54,'Extraction Filer'!$B$4:$Z$385,MATCH(S$1,'Extraction Filer'!$B$3:$Z$3,0),FALSE)</f>
        <v>3.2334303426897082E-2</v>
      </c>
      <c r="T54" s="31">
        <f>VLOOKUP($A54,'Extraction Filer'!$B$4:$V$385,MATCH(T$1,'Extraction Filer'!$B$3:$V$3,0),FALSE)</f>
        <v>0</v>
      </c>
      <c r="U54" s="31">
        <f>IF(L54&gt;0,VLOOKUP($A54,'Extraction Filer'!$B$4:$V$385,MATCH(U$1,'Extraction Filer'!$B$3:$V$3,0),FALSE),"حققت خسائر")</f>
        <v>0</v>
      </c>
      <c r="V54" s="31">
        <f>VLOOKUP($A54,'Extraction Filer'!$B$4:$V$385,MATCH(V$1,'Extraction Filer'!$B$3:$V$3,0),FALSE)</f>
        <v>0</v>
      </c>
      <c r="W54" s="7" t="str">
        <f>IF(T54="unavailable","NA",IF(T54&gt;0,IF(AND(U54&gt;0,U54&lt;0.75)=TRUE,1,IF(U54&gt;1,-1,IF(L54&lt;0,-1,0)))+IF(T54&gt;0,IF(VLOOKUP(A54,'Extraction Filer'!$B$4:$W$385,MATCH('Extraction Filer'!$W$1,'Extraction Filer'!$B$1:$W$1,0),FALSE)&gt;1,1,0),0)+IF(M54&gt;0.05,1,IF(M54&lt;-0.05,-1,0))+IF(Q54="سالب",-1,IF(Q54&lt;40,1,0))+IF(T54&gt;AVERAGEIFS($T$2:$T$382,$T$2:$T$382,"&gt;0.001"),1,0),"NA"))</f>
        <v>NA</v>
      </c>
    </row>
    <row r="55" spans="1:23" ht="15.75">
      <c r="A55" s="9" t="s">
        <v>649</v>
      </c>
      <c r="B55" s="36" t="str">
        <f>VLOOKUP(A55,'Scoring Logic'!$A$12:$D$394,3,FALSE)</f>
        <v>وجا</v>
      </c>
      <c r="C55" s="36" t="str">
        <f>VLOOKUP(A55,'Scoring Logic'!$A$12:$D$394,4,FALSE)</f>
        <v>نمو</v>
      </c>
      <c r="D55" s="30">
        <f>VLOOKUP($A55,'Extraction Filer'!$B$4:$V$385,MATCH(D$1,'Extraction Filer'!$B$3:$V$3,0),FALSE)</f>
        <v>7.38</v>
      </c>
      <c r="E55" s="31">
        <f>VLOOKUP($A55,'Extraction Filer'!$B$4:$V$385,MATCH(E$1,'Extraction Filer'!$B$3:$V$3,0),FALSE)</f>
        <v>-9.6695199999999995E-2</v>
      </c>
      <c r="F55" s="30">
        <f>VLOOKUP($A55,'Extraction Filer'!$B$4:$V$385,MATCH(F$1,'Extraction Filer'!$B$3:$V$3,0),FALSE)</f>
        <v>8.1999999999999993</v>
      </c>
      <c r="G55" s="30">
        <f>VLOOKUP($A55,'Extraction Filer'!$B$4:$V$385,MATCH(G$1,'Extraction Filer'!$B$3:$V$3,0),FALSE)</f>
        <v>6</v>
      </c>
      <c r="H55" s="32">
        <f>VLOOKUP($A55,'Extraction Filer'!$B$4:$V$385,MATCH(H$1,'Extraction Filer'!$B$3:$V$3,0),FALSE)</f>
        <v>516600000</v>
      </c>
      <c r="I55" s="33">
        <f>VLOOKUP($A55,'Extraction Filer'!$B$4:$V$385,MATCH(I$1,'Extraction Filer'!$B$3:$V$3,0),FALSE)</f>
        <v>45014</v>
      </c>
      <c r="J55" s="30">
        <f>IF(VLOOKUP($A55,'Extraction Filer'!$B$4:$V$385,MATCH(J$1,'Extraction Filer'!$B$3:$V$3,0),FALSE)&gt;0,VLOOKUP($A55,'Extraction Filer'!$B$4:$V$385,MATCH(J$1,'Extraction Filer'!$B$3:$V$3,0),FALSE),"غير متوفر")</f>
        <v>20.5</v>
      </c>
      <c r="K55" s="30" t="str">
        <f>IFERROR(IF(D55/VLOOKUP($A55,'Extraction Filer'!$B$4:$V$385,MATCH("متوسط توقعات المحللين لمكرر الربح",'Extraction Filer'!$B$3:$V$3,0),FALSE)&gt;0,D55/VLOOKUP($A55,'Extraction Filer'!$B$4:$V$385,MATCH("متوسط توقعات المحللين لمكرر الربح",'Extraction Filer'!$B$3:$V$3,0),FALSE),"غير متوفر"),"غير متوفر")</f>
        <v>غير متوفر</v>
      </c>
      <c r="L55" s="32">
        <f>VLOOKUP($A55,'Extraction Filer'!$B$4:$V$385,MATCH(L$1,'Extraction Filer'!$B$3:$V$3,0),FALSE)</f>
        <v>24947984</v>
      </c>
      <c r="M55" s="35">
        <f>VLOOKUP($A55,'Extraction Filer'!$B$4:$V$385,MATCH(M$1,'Extraction Filer'!$B$3:$V$3,0),FALSE)</f>
        <v>0.252</v>
      </c>
      <c r="N55" s="30">
        <f>VLOOKUP($A55,'Extraction Filer'!$B$4:$V$385,MATCH(N$1,'Extraction Filer'!$B$3:$V$3,0),FALSE)</f>
        <v>2.7056880444758562</v>
      </c>
      <c r="O55" s="35">
        <f>VLOOKUP($A55,'Extraction Filer'!$B$4:$V$385,MATCH(O$1,'Extraction Filer'!$B$3:$V$3,0),FALSE)</f>
        <v>0.35770000000000002</v>
      </c>
      <c r="P55" s="35">
        <f>VLOOKUP($A55,'Extraction Filer'!$B$4:$V$385,MATCH(P$1,'Extraction Filer'!$B$3:$V$3,0),FALSE)</f>
        <v>-0.1361</v>
      </c>
      <c r="Q55" s="30" t="str">
        <f>IF(VLOOKUP($A55,'Extraction Filer'!$B$4:$V$385,MATCH(Q$1,'Extraction Filer'!$B$3:$V$3,0),FALSE)&lt;0,"سالب",VLOOKUP($A55,'Extraction Filer'!$B$4:$V$385,MATCH(Q$1,'Extraction Filer'!$B$3:$V$3,0),FALSE))</f>
        <v>سالب</v>
      </c>
      <c r="R55" s="35">
        <f>VLOOKUP($A55,'Extraction Filer'!$B$4:$Z$385,MATCH(R$1,'Extraction Filer'!$B$3:$Z$3,0),FALSE)</f>
        <v>0.25208010170672729</v>
      </c>
      <c r="S55" s="35">
        <f>VLOOKUP($A55,'Extraction Filer'!$B$4:$Z$385,MATCH(S$1,'Extraction Filer'!$B$3:$Z$3,0),FALSE)</f>
        <v>0.23551396410678616</v>
      </c>
      <c r="T55" s="31">
        <f>VLOOKUP($A55,'Extraction Filer'!$B$4:$V$385,MATCH(T$1,'Extraction Filer'!$B$3:$V$3,0),FALSE)</f>
        <v>0</v>
      </c>
      <c r="U55" s="31">
        <f>IF(L55&gt;0,VLOOKUP($A55,'Extraction Filer'!$B$4:$V$385,MATCH(U$1,'Extraction Filer'!$B$3:$V$3,0),FALSE),"حققت خسائر")</f>
        <v>0</v>
      </c>
      <c r="V55" s="31">
        <f>VLOOKUP($A55,'Extraction Filer'!$B$4:$V$385,MATCH(V$1,'Extraction Filer'!$B$3:$V$3,0),FALSE)</f>
        <v>0</v>
      </c>
      <c r="W55" s="7" t="str">
        <f>IF(T55="unavailable","NA",IF(T55&gt;0,IF(AND(U55&gt;0,U55&lt;0.75)=TRUE,1,IF(U55&gt;1,-1,IF(L55&lt;0,-1,0)))+IF(T55&gt;0,IF(VLOOKUP(A55,'Extraction Filer'!$B$4:$W$385,MATCH('Extraction Filer'!$W$1,'Extraction Filer'!$B$1:$W$1,0),FALSE)&gt;1,1,0),0)+IF(M55&gt;0.05,1,IF(M55&lt;-0.05,-1,0))+IF(Q55="سالب",-1,IF(Q55&lt;40,1,0))+IF(T55&gt;AVERAGEIFS($T$2:$T$382,$T$2:$T$382,"&gt;0.001"),1,0),"NA"))</f>
        <v>NA</v>
      </c>
    </row>
    <row r="56" spans="1:23" ht="15.75">
      <c r="A56" s="9" t="s">
        <v>530</v>
      </c>
      <c r="B56" s="36" t="str">
        <f>VLOOKUP(A56,'Scoring Logic'!$A$12:$D$394,3,FALSE)</f>
        <v>الوطنية</v>
      </c>
      <c r="C56" s="36" t="str">
        <f>VLOOKUP(A56,'Scoring Logic'!$A$12:$D$394,4,FALSE)</f>
        <v>تداول</v>
      </c>
      <c r="D56" s="30">
        <f>VLOOKUP($A56,'Extraction Filer'!$B$4:$V$385,MATCH(D$1,'Extraction Filer'!$B$3:$V$3,0),FALSE)</f>
        <v>20.68</v>
      </c>
      <c r="E56" s="31">
        <f>VLOOKUP($A56,'Extraction Filer'!$B$4:$V$385,MATCH(E$1,'Extraction Filer'!$B$3:$V$3,0),FALSE)</f>
        <v>-3.6346700000000003E-2</v>
      </c>
      <c r="F56" s="30">
        <f>VLOOKUP($A56,'Extraction Filer'!$B$4:$V$385,MATCH(F$1,'Extraction Filer'!$B$3:$V$3,0),FALSE)</f>
        <v>34</v>
      </c>
      <c r="G56" s="30">
        <f>VLOOKUP($A56,'Extraction Filer'!$B$4:$V$385,MATCH(G$1,'Extraction Filer'!$B$3:$V$3,0),FALSE)</f>
        <v>18.14</v>
      </c>
      <c r="H56" s="32">
        <f>VLOOKUP($A56,'Extraction Filer'!$B$4:$V$385,MATCH(H$1,'Extraction Filer'!$B$3:$V$3,0),FALSE)</f>
        <v>827200000</v>
      </c>
      <c r="I56" s="33">
        <f>VLOOKUP($A56,'Extraction Filer'!$B$4:$V$385,MATCH(I$1,'Extraction Filer'!$B$3:$V$3,0),FALSE)</f>
        <v>40346</v>
      </c>
      <c r="J56" s="30">
        <f>IF(VLOOKUP($A56,'Extraction Filer'!$B$4:$V$385,MATCH(J$1,'Extraction Filer'!$B$3:$V$3,0),FALSE)&gt;0,VLOOKUP($A56,'Extraction Filer'!$B$4:$V$385,MATCH(J$1,'Extraction Filer'!$B$3:$V$3,0),FALSE),"غير متوفر")</f>
        <v>8.14</v>
      </c>
      <c r="K56" s="30" t="str">
        <f>IFERROR(IF(D56/VLOOKUP($A56,'Extraction Filer'!$B$4:$V$385,MATCH("متوسط توقعات المحللين لمكرر الربح",'Extraction Filer'!$B$3:$V$3,0),FALSE)&gt;0,D56/VLOOKUP($A56,'Extraction Filer'!$B$4:$V$385,MATCH("متوسط توقعات المحللين لمكرر الربح",'Extraction Filer'!$B$3:$V$3,0),FALSE),"غير متوفر"),"غير متوفر")</f>
        <v>غير متوفر</v>
      </c>
      <c r="L56" s="32">
        <f>VLOOKUP($A56,'Extraction Filer'!$B$4:$V$385,MATCH(L$1,'Extraction Filer'!$B$3:$V$3,0),FALSE)</f>
        <v>103049999</v>
      </c>
      <c r="M56" s="35">
        <f>VLOOKUP($A56,'Extraction Filer'!$B$4:$V$385,MATCH(M$1,'Extraction Filer'!$B$3:$V$3,0),FALSE)</f>
        <v>0.21840000000000001</v>
      </c>
      <c r="N56" s="30">
        <f>VLOOKUP($A56,'Extraction Filer'!$B$4:$V$385,MATCH(N$1,'Extraction Filer'!$B$3:$V$3,0),FALSE)</f>
        <v>0.44340906093979993</v>
      </c>
      <c r="O56" s="35">
        <f>VLOOKUP($A56,'Extraction Filer'!$B$4:$V$385,MATCH(O$1,'Extraction Filer'!$B$3:$V$3,0),FALSE)</f>
        <v>0.87029999999999996</v>
      </c>
      <c r="P56" s="35">
        <f>VLOOKUP($A56,'Extraction Filer'!$B$4:$V$385,MATCH(P$1,'Extraction Filer'!$B$3:$V$3,0),FALSE)</f>
        <v>-0.38929999999999998</v>
      </c>
      <c r="Q56" s="30">
        <f>IF(VLOOKUP($A56,'Extraction Filer'!$B$4:$V$385,MATCH(Q$1,'Extraction Filer'!$B$3:$V$3,0),FALSE)&lt;0,"سالب",VLOOKUP($A56,'Extraction Filer'!$B$4:$V$385,MATCH(Q$1,'Extraction Filer'!$B$3:$V$3,0),FALSE))</f>
        <v>3.4157399875295762</v>
      </c>
      <c r="R56" s="35">
        <f>VLOOKUP($A56,'Extraction Filer'!$B$4:$Z$385,MATCH(R$1,'Extraction Filer'!$B$3:$Z$3,0),FALSE)</f>
        <v>0.18497584858007923</v>
      </c>
      <c r="S56" s="35">
        <f>VLOOKUP($A56,'Extraction Filer'!$B$4:$Z$385,MATCH(S$1,'Extraction Filer'!$B$3:$Z$3,0),FALSE)</f>
        <v>0.78028866602063363</v>
      </c>
      <c r="T56" s="31">
        <f>VLOOKUP($A56,'Extraction Filer'!$B$4:$V$385,MATCH(T$1,'Extraction Filer'!$B$3:$V$3,0),FALSE)</f>
        <v>0</v>
      </c>
      <c r="U56" s="31">
        <f>IF(L56&gt;0,VLOOKUP($A56,'Extraction Filer'!$B$4:$V$385,MATCH(U$1,'Extraction Filer'!$B$3:$V$3,0),FALSE),"حققت خسائر")</f>
        <v>0</v>
      </c>
      <c r="V56" s="31">
        <f>VLOOKUP($A56,'Extraction Filer'!$B$4:$V$385,MATCH(V$1,'Extraction Filer'!$B$3:$V$3,0),FALSE)</f>
        <v>0</v>
      </c>
      <c r="W56" s="7" t="str">
        <f>IF(T56="unavailable","NA",IF(T56&gt;0,IF(AND(U56&gt;0,U56&lt;0.75)=TRUE,1,IF(U56&gt;1,-1,IF(L56&lt;0,-1,0)))+IF(T56&gt;0,IF(VLOOKUP(A56,'Extraction Filer'!$B$4:$W$385,MATCH('Extraction Filer'!$W$1,'Extraction Filer'!$B$1:$W$1,0),FALSE)&gt;1,1,0),0)+IF(M56&gt;0.05,1,IF(M56&lt;-0.05,-1,0))+IF(Q56="سالب",-1,IF(Q56&lt;40,1,0))+IF(T56&gt;AVERAGEIFS($T$2:$T$382,$T$2:$T$382,"&gt;0.001"),1,0),"NA"))</f>
        <v>NA</v>
      </c>
    </row>
    <row r="57" spans="1:23" ht="15.75">
      <c r="A57" s="9" t="s">
        <v>693</v>
      </c>
      <c r="B57" s="36" t="str">
        <f>VLOOKUP(A57,'Scoring Logic'!$A$12:$D$394,3,FALSE)</f>
        <v>ريال</v>
      </c>
      <c r="C57" s="36" t="str">
        <f>VLOOKUP(A57,'Scoring Logic'!$A$12:$D$394,4,FALSE)</f>
        <v>نمو</v>
      </c>
      <c r="D57" s="30">
        <f>VLOOKUP($A57,'Extraction Filer'!$B$4:$V$385,MATCH(D$1,'Extraction Filer'!$B$3:$V$3,0),FALSE)</f>
        <v>24.94</v>
      </c>
      <c r="E57" s="31">
        <f>VLOOKUP($A57,'Extraction Filer'!$B$4:$V$385,MATCH(E$1,'Extraction Filer'!$B$3:$V$3,0),FALSE)</f>
        <v>-0.1076923</v>
      </c>
      <c r="F57" s="30">
        <f>VLOOKUP($A57,'Extraction Filer'!$B$4:$V$385,MATCH(F$1,'Extraction Filer'!$B$3:$V$3,0),FALSE)</f>
        <v>29.8</v>
      </c>
      <c r="G57" s="30">
        <f>VLOOKUP($A57,'Extraction Filer'!$B$4:$V$385,MATCH(G$1,'Extraction Filer'!$B$3:$V$3,0),FALSE)</f>
        <v>24</v>
      </c>
      <c r="H57" s="32">
        <f>VLOOKUP($A57,'Extraction Filer'!$B$4:$V$385,MATCH(H$1,'Extraction Filer'!$B$3:$V$3,0),FALSE)</f>
        <v>199520000</v>
      </c>
      <c r="I57" s="33">
        <f>VLOOKUP($A57,'Extraction Filer'!$B$4:$V$385,MATCH(I$1,'Extraction Filer'!$B$3:$V$3,0),FALSE)</f>
        <v>45223</v>
      </c>
      <c r="J57" s="30">
        <f>IF(VLOOKUP($A57,'Extraction Filer'!$B$4:$V$385,MATCH(J$1,'Extraction Filer'!$B$3:$V$3,0),FALSE)&gt;0,VLOOKUP($A57,'Extraction Filer'!$B$4:$V$385,MATCH(J$1,'Extraction Filer'!$B$3:$V$3,0),FALSE),"غير متوفر")</f>
        <v>11.65</v>
      </c>
      <c r="K57" s="30" t="str">
        <f>IFERROR(IF(D57/VLOOKUP($A57,'Extraction Filer'!$B$4:$V$385,MATCH("متوسط توقعات المحللين لمكرر الربح",'Extraction Filer'!$B$3:$V$3,0),FALSE)&gt;0,D57/VLOOKUP($A57,'Extraction Filer'!$B$4:$V$385,MATCH("متوسط توقعات المحللين لمكرر الربح",'Extraction Filer'!$B$3:$V$3,0),FALSE),"غير متوفر"),"غير متوفر")</f>
        <v>غير متوفر</v>
      </c>
      <c r="L57" s="32">
        <f>VLOOKUP($A57,'Extraction Filer'!$B$4:$V$385,MATCH(L$1,'Extraction Filer'!$B$3:$V$3,0),FALSE)</f>
        <v>20885161</v>
      </c>
      <c r="M57" s="35">
        <f>VLOOKUP($A57,'Extraction Filer'!$B$4:$V$385,MATCH(M$1,'Extraction Filer'!$B$3:$V$3,0),FALSE)</f>
        <v>-4.53E-2</v>
      </c>
      <c r="N57" s="30">
        <f>VLOOKUP($A57,'Extraction Filer'!$B$4:$V$385,MATCH(N$1,'Extraction Filer'!$B$3:$V$3,0),FALSE)</f>
        <v>1.6399556856882236</v>
      </c>
      <c r="O57" s="35">
        <f>VLOOKUP($A57,'Extraction Filer'!$B$4:$V$385,MATCH(O$1,'Extraction Filer'!$B$3:$V$3,0),FALSE)</f>
        <v>-0.35830000000000001</v>
      </c>
      <c r="P57" s="35">
        <f>VLOOKUP($A57,'Extraction Filer'!$B$4:$V$385,MATCH(P$1,'Extraction Filer'!$B$3:$V$3,0),FALSE)</f>
        <v>1.0381</v>
      </c>
      <c r="Q57" s="30">
        <f>IF(VLOOKUP($A57,'Extraction Filer'!$B$4:$V$385,MATCH(Q$1,'Extraction Filer'!$B$3:$V$3,0),FALSE)&lt;0,"سالب",VLOOKUP($A57,'Extraction Filer'!$B$4:$V$385,MATCH(Q$1,'Extraction Filer'!$B$3:$V$3,0),FALSE))</f>
        <v>2.915510175118821</v>
      </c>
      <c r="R57" s="35">
        <f>VLOOKUP($A57,'Extraction Filer'!$B$4:$Z$385,MATCH(R$1,'Extraction Filer'!$B$3:$Z$3,0),FALSE)</f>
        <v>0.128122433461694</v>
      </c>
      <c r="S57" s="35">
        <f>VLOOKUP($A57,'Extraction Filer'!$B$4:$Z$385,MATCH(S$1,'Extraction Filer'!$B$3:$Z$3,0),FALSE)</f>
        <v>8.325965933232482E-2</v>
      </c>
      <c r="T57" s="31">
        <f>VLOOKUP($A57,'Extraction Filer'!$B$4:$V$385,MATCH(T$1,'Extraction Filer'!$B$3:$V$3,0),FALSE)</f>
        <v>0</v>
      </c>
      <c r="U57" s="31">
        <f>IF(L57&gt;0,VLOOKUP($A57,'Extraction Filer'!$B$4:$V$385,MATCH(U$1,'Extraction Filer'!$B$3:$V$3,0),FALSE),"حققت خسائر")</f>
        <v>0</v>
      </c>
      <c r="V57" s="31">
        <f>VLOOKUP($A57,'Extraction Filer'!$B$4:$V$385,MATCH(V$1,'Extraction Filer'!$B$3:$V$3,0),FALSE)</f>
        <v>0</v>
      </c>
      <c r="W57" s="7" t="str">
        <f>IF(T57="unavailable","NA",IF(T57&gt;0,IF(AND(U57&gt;0,U57&lt;0.75)=TRUE,1,IF(U57&gt;1,-1,IF(L57&lt;0,-1,0)))+IF(T57&gt;0,IF(VLOOKUP(A57,'Extraction Filer'!$B$4:$W$385,MATCH('Extraction Filer'!$W$1,'Extraction Filer'!$B$1:$W$1,0),FALSE)&gt;1,1,0),0)+IF(M57&gt;0.05,1,IF(M57&lt;-0.05,-1,0))+IF(Q57="سالب",-1,IF(Q57&lt;40,1,0))+IF(T57&gt;AVERAGEIFS($T$2:$T$382,$T$2:$T$382,"&gt;0.001"),1,0),"NA"))</f>
        <v>NA</v>
      </c>
    </row>
    <row r="58" spans="1:23" ht="15.75">
      <c r="A58" s="9" t="s">
        <v>444</v>
      </c>
      <c r="B58" s="36" t="str">
        <f>VLOOKUP(A58,'Scoring Logic'!$A$12:$D$394,3,FALSE)</f>
        <v>برغرايزر</v>
      </c>
      <c r="C58" s="36" t="str">
        <f>VLOOKUP(A58,'Scoring Logic'!$A$12:$D$394,4,FALSE)</f>
        <v>تداول</v>
      </c>
      <c r="D58" s="30">
        <f>VLOOKUP($A58,'Extraction Filer'!$B$4:$V$385,MATCH(D$1,'Extraction Filer'!$B$3:$V$3,0),FALSE)</f>
        <v>17.86</v>
      </c>
      <c r="E58" s="31">
        <f>VLOOKUP($A58,'Extraction Filer'!$B$4:$V$385,MATCH(E$1,'Extraction Filer'!$B$3:$V$3,0),FALSE)</f>
        <v>-4.8988300000000005E-2</v>
      </c>
      <c r="F58" s="30">
        <f>VLOOKUP($A58,'Extraction Filer'!$B$4:$V$385,MATCH(F$1,'Extraction Filer'!$B$3:$V$3,0),FALSE)</f>
        <v>24.98</v>
      </c>
      <c r="G58" s="30">
        <f>VLOOKUP($A58,'Extraction Filer'!$B$4:$V$385,MATCH(G$1,'Extraction Filer'!$B$3:$V$3,0),FALSE)</f>
        <v>14.9</v>
      </c>
      <c r="H58" s="32">
        <f>VLOOKUP($A58,'Extraction Filer'!$B$4:$V$385,MATCH(H$1,'Extraction Filer'!$B$3:$V$3,0),FALSE)</f>
        <v>625100000</v>
      </c>
      <c r="I58" s="33">
        <f>VLOOKUP($A58,'Extraction Filer'!$B$4:$V$385,MATCH(I$1,'Extraction Filer'!$B$3:$V$3,0),FALSE)</f>
        <v>44447</v>
      </c>
      <c r="J58" s="30">
        <f>IF(VLOOKUP($A58,'Extraction Filer'!$B$4:$V$385,MATCH(J$1,'Extraction Filer'!$B$3:$V$3,0),FALSE)&gt;0,VLOOKUP($A58,'Extraction Filer'!$B$4:$V$385,MATCH(J$1,'Extraction Filer'!$B$3:$V$3,0),FALSE),"غير متوفر")</f>
        <v>43.56</v>
      </c>
      <c r="K58" s="30" t="str">
        <f>IFERROR(IF(D58/VLOOKUP($A58,'Extraction Filer'!$B$4:$V$385,MATCH("متوسط توقعات المحللين لمكرر الربح",'Extraction Filer'!$B$3:$V$3,0),FALSE)&gt;0,D58/VLOOKUP($A58,'Extraction Filer'!$B$4:$V$385,MATCH("متوسط توقعات المحللين لمكرر الربح",'Extraction Filer'!$B$3:$V$3,0),FALSE),"غير متوفر"),"غير متوفر")</f>
        <v>غير متوفر</v>
      </c>
      <c r="L58" s="32">
        <f>VLOOKUP($A58,'Extraction Filer'!$B$4:$V$385,MATCH(L$1,'Extraction Filer'!$B$3:$V$3,0),FALSE)</f>
        <v>8445501</v>
      </c>
      <c r="M58" s="35">
        <f>VLOOKUP($A58,'Extraction Filer'!$B$4:$V$385,MATCH(M$1,'Extraction Filer'!$B$3:$V$3,0),FALSE)</f>
        <v>-0.31259999999999999</v>
      </c>
      <c r="N58" s="30">
        <f>VLOOKUP($A58,'Extraction Filer'!$B$4:$V$385,MATCH(N$1,'Extraction Filer'!$B$3:$V$3,0),FALSE)</f>
        <v>2.0866190378541201</v>
      </c>
      <c r="O58" s="35">
        <f>VLOOKUP($A58,'Extraction Filer'!$B$4:$V$385,MATCH(O$1,'Extraction Filer'!$B$3:$V$3,0),FALSE)</f>
        <v>6.59E-2</v>
      </c>
      <c r="P58" s="35">
        <f>VLOOKUP($A58,'Extraction Filer'!$B$4:$V$385,MATCH(P$1,'Extraction Filer'!$B$3:$V$3,0),FALSE)</f>
        <v>-0.43219999999999997</v>
      </c>
      <c r="Q58" s="30">
        <f>IF(VLOOKUP($A58,'Extraction Filer'!$B$4:$V$385,MATCH(Q$1,'Extraction Filer'!$B$3:$V$3,0),FALSE)&lt;0,"سالب",VLOOKUP($A58,'Extraction Filer'!$B$4:$V$385,MATCH(Q$1,'Extraction Filer'!$B$3:$V$3,0),FALSE))</f>
        <v>37.981344117904399</v>
      </c>
      <c r="R58" s="35">
        <f>VLOOKUP($A58,'Extraction Filer'!$B$4:$Z$385,MATCH(R$1,'Extraction Filer'!$B$3:$Z$3,0),FALSE)</f>
        <v>0.11653189007662842</v>
      </c>
      <c r="S58" s="35">
        <f>VLOOKUP($A58,'Extraction Filer'!$B$4:$Z$385,MATCH(S$1,'Extraction Filer'!$B$3:$Z$3,0),FALSE)</f>
        <v>0.1045789321787981</v>
      </c>
      <c r="T58" s="31">
        <f>VLOOKUP($A58,'Extraction Filer'!$B$4:$V$385,MATCH(T$1,'Extraction Filer'!$B$3:$V$3,0),FALSE)</f>
        <v>0</v>
      </c>
      <c r="U58" s="31">
        <f>IF(L58&gt;0,VLOOKUP($A58,'Extraction Filer'!$B$4:$V$385,MATCH(U$1,'Extraction Filer'!$B$3:$V$3,0),FALSE),"حققت خسائر")</f>
        <v>0.58019056536728841</v>
      </c>
      <c r="V58" s="31">
        <f>VLOOKUP($A58,'Extraction Filer'!$B$4:$V$385,MATCH(V$1,'Extraction Filer'!$B$3:$V$3,0),FALSE)</f>
        <v>0</v>
      </c>
      <c r="W58" s="7" t="str">
        <f>IF(T58="unavailable","NA",IF(T58&gt;0,IF(AND(U58&gt;0,U58&lt;0.75)=TRUE,1,IF(U58&gt;1,-1,IF(L58&lt;0,-1,0)))+IF(T58&gt;0,IF(VLOOKUP(A58,'Extraction Filer'!$B$4:$W$385,MATCH('Extraction Filer'!$W$1,'Extraction Filer'!$B$1:$W$1,0),FALSE)&gt;1,1,0),0)+IF(M58&gt;0.05,1,IF(M58&lt;-0.05,-1,0))+IF(Q58="سالب",-1,IF(Q58&lt;40,1,0))+IF(T58&gt;AVERAGEIFS($T$2:$T$382,$T$2:$T$382,"&gt;0.001"),1,0),"NA"))</f>
        <v>NA</v>
      </c>
    </row>
    <row r="59" spans="1:23" ht="15.75">
      <c r="A59" s="9" t="s">
        <v>697</v>
      </c>
      <c r="B59" s="36" t="str">
        <f>VLOOKUP(A59,'Scoring Logic'!$A$12:$D$394,3,FALSE)</f>
        <v>أصول وبخيت</v>
      </c>
      <c r="C59" s="36" t="str">
        <f>VLOOKUP(A59,'Scoring Logic'!$A$12:$D$394,4,FALSE)</f>
        <v>نمو</v>
      </c>
      <c r="D59" s="30">
        <f>VLOOKUP($A59,'Extraction Filer'!$B$4:$V$385,MATCH(D$1,'Extraction Filer'!$B$3:$V$3,0),FALSE)</f>
        <v>37</v>
      </c>
      <c r="E59" s="31">
        <f>VLOOKUP($A59,'Extraction Filer'!$B$4:$V$385,MATCH(E$1,'Extraction Filer'!$B$3:$V$3,0),FALSE)</f>
        <v>-3.6458299999999999E-2</v>
      </c>
      <c r="F59" s="30">
        <f>VLOOKUP($A59,'Extraction Filer'!$B$4:$V$385,MATCH(F$1,'Extraction Filer'!$B$3:$V$3,0),FALSE)</f>
        <v>67.5</v>
      </c>
      <c r="G59" s="30">
        <f>VLOOKUP($A59,'Extraction Filer'!$B$4:$V$385,MATCH(G$1,'Extraction Filer'!$B$3:$V$3,0),FALSE)</f>
        <v>32</v>
      </c>
      <c r="H59" s="32">
        <f>VLOOKUP($A59,'Extraction Filer'!$B$4:$V$385,MATCH(H$1,'Extraction Filer'!$B$3:$V$3,0),FALSE)</f>
        <v>299700000</v>
      </c>
      <c r="I59" s="33">
        <f>VLOOKUP($A59,'Extraction Filer'!$B$4:$V$385,MATCH(I$1,'Extraction Filer'!$B$3:$V$3,0),FALSE)</f>
        <v>45237</v>
      </c>
      <c r="J59" s="30">
        <f>IF(VLOOKUP($A59,'Extraction Filer'!$B$4:$V$385,MATCH(J$1,'Extraction Filer'!$B$3:$V$3,0),FALSE)&gt;0,VLOOKUP($A59,'Extraction Filer'!$B$4:$V$385,MATCH(J$1,'Extraction Filer'!$B$3:$V$3,0),FALSE),"غير متوفر")</f>
        <v>12.251655629139073</v>
      </c>
      <c r="K59" s="30" t="str">
        <f>IFERROR(IF(D59/VLOOKUP($A59,'Extraction Filer'!$B$4:$V$385,MATCH("متوسط توقعات المحللين لمكرر الربح",'Extraction Filer'!$B$3:$V$3,0),FALSE)&gt;0,D59/VLOOKUP($A59,'Extraction Filer'!$B$4:$V$385,MATCH("متوسط توقعات المحللين لمكرر الربح",'Extraction Filer'!$B$3:$V$3,0),FALSE),"غير متوفر"),"غير متوفر")</f>
        <v>غير متوفر</v>
      </c>
      <c r="L59" s="32">
        <f>VLOOKUP($A59,'Extraction Filer'!$B$4:$V$385,MATCH(L$1,'Extraction Filer'!$B$3:$V$3,0),FALSE)</f>
        <v>24904009</v>
      </c>
      <c r="M59" s="35">
        <f>VLOOKUP($A59,'Extraction Filer'!$B$4:$V$385,MATCH(M$1,'Extraction Filer'!$B$3:$V$3,0),FALSE)</f>
        <v>1.4887999999999999</v>
      </c>
      <c r="N59" s="30">
        <f>VLOOKUP($A59,'Extraction Filer'!$B$4:$V$385,MATCH(N$1,'Extraction Filer'!$B$3:$V$3,0),FALSE)</f>
        <v>18.657333144332121</v>
      </c>
      <c r="O59" s="35">
        <f>VLOOKUP($A59,'Extraction Filer'!$B$4:$V$385,MATCH(O$1,'Extraction Filer'!$B$3:$V$3,0),FALSE)</f>
        <v>-0.28499999999999998</v>
      </c>
      <c r="P59" s="35">
        <f>VLOOKUP($A59,'Extraction Filer'!$B$4:$V$385,MATCH(P$1,'Extraction Filer'!$B$3:$V$3,0),FALSE)</f>
        <v>0.86829999999999996</v>
      </c>
      <c r="Q59" s="30" t="str">
        <f>IF(VLOOKUP($A59,'Extraction Filer'!$B$4:$V$385,MATCH(Q$1,'Extraction Filer'!$B$3:$V$3,0),FALSE)&lt;0,"سالب",VLOOKUP($A59,'Extraction Filer'!$B$4:$V$385,MATCH(Q$1,'Extraction Filer'!$B$3:$V$3,0),FALSE))</f>
        <v>سالب</v>
      </c>
      <c r="R59" s="35">
        <f>VLOOKUP($A59,'Extraction Filer'!$B$4:$Z$385,MATCH(R$1,'Extraction Filer'!$B$3:$Z$3,0),FALSE)</f>
        <v>0.1656721814819048</v>
      </c>
      <c r="S59" s="35">
        <f>VLOOKUP($A59,'Extraction Filer'!$B$4:$Z$385,MATCH(S$1,'Extraction Filer'!$B$3:$Z$3,0),FALSE)</f>
        <v>0.1186604846262586</v>
      </c>
      <c r="T59" s="31">
        <f>VLOOKUP($A59,'Extraction Filer'!$B$4:$V$385,MATCH(T$1,'Extraction Filer'!$B$3:$V$3,0),FALSE)</f>
        <v>0</v>
      </c>
      <c r="U59" s="31">
        <f>IF(L59&gt;0,VLOOKUP($A59,'Extraction Filer'!$B$4:$V$385,MATCH(U$1,'Extraction Filer'!$B$3:$V$3,0),FALSE),"حققت خسائر")</f>
        <v>0</v>
      </c>
      <c r="V59" s="31">
        <f>VLOOKUP($A59,'Extraction Filer'!$B$4:$V$385,MATCH(V$1,'Extraction Filer'!$B$3:$V$3,0),FALSE)</f>
        <v>0</v>
      </c>
      <c r="W59" s="7" t="str">
        <f>IF(T59="unavailable","NA",IF(T59&gt;0,IF(AND(U59&gt;0,U59&lt;0.75)=TRUE,1,IF(U59&gt;1,-1,IF(L59&lt;0,-1,0)))+IF(T59&gt;0,IF(VLOOKUP(A59,'Extraction Filer'!$B$4:$W$385,MATCH('Extraction Filer'!$W$1,'Extraction Filer'!$B$1:$W$1,0),FALSE)&gt;1,1,0),0)+IF(M59&gt;0.05,1,IF(M59&lt;-0.05,-1,0))+IF(Q59="سالب",-1,IF(Q59&lt;40,1,0))+IF(T59&gt;AVERAGEIFS($T$2:$T$382,$T$2:$T$382,"&gt;0.001"),1,0),"NA"))</f>
        <v>NA</v>
      </c>
    </row>
    <row r="60" spans="1:23" ht="15.75">
      <c r="A60" s="9" t="s">
        <v>304</v>
      </c>
      <c r="B60" s="36" t="str">
        <f>VLOOKUP(A60,'Scoring Logic'!$A$12:$D$394,3,FALSE)</f>
        <v>صادرات</v>
      </c>
      <c r="C60" s="36" t="str">
        <f>VLOOKUP(A60,'Scoring Logic'!$A$12:$D$394,4,FALSE)</f>
        <v>تداول</v>
      </c>
      <c r="D60" s="30">
        <f>VLOOKUP($A60,'Extraction Filer'!$B$4:$V$385,MATCH(D$1,'Extraction Filer'!$B$3:$V$3,0),FALSE)</f>
        <v>2.4900000000000002</v>
      </c>
      <c r="E60" s="31">
        <f>VLOOKUP($A60,'Extraction Filer'!$B$4:$V$385,MATCH(E$1,'Extraction Filer'!$B$3:$V$3,0),FALSE)</f>
        <v>8.7336200000000003E-2</v>
      </c>
      <c r="F60" s="30">
        <f>VLOOKUP($A60,'Extraction Filer'!$B$4:$V$385,MATCH(F$1,'Extraction Filer'!$B$3:$V$3,0),FALSE)</f>
        <v>3.05</v>
      </c>
      <c r="G60" s="30">
        <f>VLOOKUP($A60,'Extraction Filer'!$B$4:$V$385,MATCH(G$1,'Extraction Filer'!$B$3:$V$3,0),FALSE)</f>
        <v>1.98</v>
      </c>
      <c r="H60" s="32">
        <f>VLOOKUP($A60,'Extraction Filer'!$B$4:$V$385,MATCH(H$1,'Extraction Filer'!$B$3:$V$3,0),FALSE)</f>
        <v>484056000</v>
      </c>
      <c r="I60" s="33">
        <f>VLOOKUP($A60,'Extraction Filer'!$B$4:$V$385,MATCH(I$1,'Extraction Filer'!$B$3:$V$3,0),FALSE)</f>
        <v>40241</v>
      </c>
      <c r="J60" s="30" t="str">
        <f>IF(VLOOKUP($A60,'Extraction Filer'!$B$4:$V$385,MATCH(J$1,'Extraction Filer'!$B$3:$V$3,0),FALSE)&gt;0,VLOOKUP($A60,'Extraction Filer'!$B$4:$V$385,MATCH(J$1,'Extraction Filer'!$B$3:$V$3,0),FALSE),"غير متوفر")</f>
        <v>غير متوفر</v>
      </c>
      <c r="K60" s="30" t="str">
        <f>IFERROR(IF(D60/VLOOKUP($A60,'Extraction Filer'!$B$4:$V$385,MATCH("متوسط توقعات المحللين لمكرر الربح",'Extraction Filer'!$B$3:$V$3,0),FALSE)&gt;0,D60/VLOOKUP($A60,'Extraction Filer'!$B$4:$V$385,MATCH("متوسط توقعات المحللين لمكرر الربح",'Extraction Filer'!$B$3:$V$3,0),FALSE),"غير متوفر"),"غير متوفر")</f>
        <v>غير متوفر</v>
      </c>
      <c r="L60" s="32">
        <f>VLOOKUP($A60,'Extraction Filer'!$B$4:$V$385,MATCH(L$1,'Extraction Filer'!$B$3:$V$3,0),FALSE)</f>
        <v>-17016767</v>
      </c>
      <c r="M60" s="35">
        <f>VLOOKUP($A60,'Extraction Filer'!$B$4:$V$385,MATCH(M$1,'Extraction Filer'!$B$3:$V$3,0),FALSE)</f>
        <v>0.35780000000000001</v>
      </c>
      <c r="N60" s="30">
        <f>VLOOKUP($A60,'Extraction Filer'!$B$4:$V$385,MATCH(N$1,'Extraction Filer'!$B$3:$V$3,0),FALSE)</f>
        <v>20.534977796790702</v>
      </c>
      <c r="O60" s="35">
        <f>VLOOKUP($A60,'Extraction Filer'!$B$4:$V$385,MATCH(O$1,'Extraction Filer'!$B$3:$V$3,0),FALSE)</f>
        <v>48.6511</v>
      </c>
      <c r="P60" s="35">
        <f>VLOOKUP($A60,'Extraction Filer'!$B$4:$V$385,MATCH(P$1,'Extraction Filer'!$B$3:$V$3,0),FALSE)</f>
        <v>0.2636</v>
      </c>
      <c r="Q60" s="30" t="str">
        <f>IF(VLOOKUP($A60,'Extraction Filer'!$B$4:$V$385,MATCH(Q$1,'Extraction Filer'!$B$3:$V$3,0),FALSE)&lt;0,"سالب",VLOOKUP($A60,'Extraction Filer'!$B$4:$V$385,MATCH(Q$1,'Extraction Filer'!$B$3:$V$3,0),FALSE))</f>
        <v>سالب</v>
      </c>
      <c r="R60" s="35">
        <f>VLOOKUP($A60,'Extraction Filer'!$B$4:$Z$385,MATCH(R$1,'Extraction Filer'!$B$3:$Z$3,0),FALSE)</f>
        <v>-0.12224316389323256</v>
      </c>
      <c r="S60" s="35">
        <f>VLOOKUP($A60,'Extraction Filer'!$B$4:$Z$385,MATCH(S$1,'Extraction Filer'!$B$3:$Z$3,0),FALSE)</f>
        <v>-0.21686973059860665</v>
      </c>
      <c r="T60" s="31">
        <f>VLOOKUP($A60,'Extraction Filer'!$B$4:$V$385,MATCH(T$1,'Extraction Filer'!$B$3:$V$3,0),FALSE)</f>
        <v>0</v>
      </c>
      <c r="U60" s="31" t="str">
        <f>IF(L60&gt;0,VLOOKUP($A60,'Extraction Filer'!$B$4:$V$385,MATCH(U$1,'Extraction Filer'!$B$3:$V$3,0),FALSE),"حققت خسائر")</f>
        <v>حققت خسائر</v>
      </c>
      <c r="V60" s="31">
        <f>VLOOKUP($A60,'Extraction Filer'!$B$4:$V$385,MATCH(V$1,'Extraction Filer'!$B$3:$V$3,0),FALSE)</f>
        <v>0</v>
      </c>
      <c r="W60" s="7" t="str">
        <f>IF(T60="unavailable","NA",IF(T60&gt;0,IF(AND(U60&gt;0,U60&lt;0.75)=TRUE,1,IF(U60&gt;1,-1,IF(L60&lt;0,-1,0)))+IF(T60&gt;0,IF(VLOOKUP(A60,'Extraction Filer'!$B$4:$W$385,MATCH('Extraction Filer'!$W$1,'Extraction Filer'!$B$1:$W$1,0),FALSE)&gt;1,1,0),0)+IF(M60&gt;0.05,1,IF(M60&lt;-0.05,-1,0))+IF(Q60="سالب",-1,IF(Q60&lt;40,1,0))+IF(T60&gt;AVERAGEIFS($T$2:$T$382,$T$2:$T$382,"&gt;0.001"),1,0),"NA"))</f>
        <v>NA</v>
      </c>
    </row>
    <row r="61" spans="1:23" ht="15.75">
      <c r="A61" s="9" t="s">
        <v>438</v>
      </c>
      <c r="B61" s="36" t="str">
        <f>VLOOKUP(A61,'Scoring Logic'!$A$12:$D$394,3,FALSE)</f>
        <v>التطويرية الغذائية</v>
      </c>
      <c r="C61" s="36" t="str">
        <f>VLOOKUP(A61,'Scoring Logic'!$A$12:$D$394,4,FALSE)</f>
        <v>تداول</v>
      </c>
      <c r="D61" s="30">
        <f>VLOOKUP($A61,'Extraction Filer'!$B$4:$V$385,MATCH(D$1,'Extraction Filer'!$B$3:$V$3,0),FALSE)</f>
        <v>112.2</v>
      </c>
      <c r="E61" s="31">
        <f>VLOOKUP($A61,'Extraction Filer'!$B$4:$V$385,MATCH(E$1,'Extraction Filer'!$B$3:$V$3,0),FALSE)</f>
        <v>-2.77296E-2</v>
      </c>
      <c r="F61" s="30">
        <f>VLOOKUP($A61,'Extraction Filer'!$B$4:$V$385,MATCH(F$1,'Extraction Filer'!$B$3:$V$3,0),FALSE)</f>
        <v>148</v>
      </c>
      <c r="G61" s="30">
        <f>VLOOKUP($A61,'Extraction Filer'!$B$4:$V$385,MATCH(G$1,'Extraction Filer'!$B$3:$V$3,0),FALSE)</f>
        <v>100.2</v>
      </c>
      <c r="H61" s="32">
        <f>VLOOKUP($A61,'Extraction Filer'!$B$4:$V$385,MATCH(H$1,'Extraction Filer'!$B$3:$V$3,0),FALSE)</f>
        <v>336600000</v>
      </c>
      <c r="I61" s="33">
        <f>VLOOKUP($A61,'Extraction Filer'!$B$4:$V$385,MATCH(I$1,'Extraction Filer'!$B$3:$V$3,0),FALSE)</f>
        <v>44378</v>
      </c>
      <c r="J61" s="30">
        <f>IF(VLOOKUP($A61,'Extraction Filer'!$B$4:$V$385,MATCH(J$1,'Extraction Filer'!$B$3:$V$3,0),FALSE)&gt;0,VLOOKUP($A61,'Extraction Filer'!$B$4:$V$385,MATCH(J$1,'Extraction Filer'!$B$3:$V$3,0),FALSE),"غير متوفر")</f>
        <v>2244</v>
      </c>
      <c r="K61" s="30" t="str">
        <f>IFERROR(IF(D61/VLOOKUP($A61,'Extraction Filer'!$B$4:$V$385,MATCH("متوسط توقعات المحللين لمكرر الربح",'Extraction Filer'!$B$3:$V$3,0),FALSE)&gt;0,D61/VLOOKUP($A61,'Extraction Filer'!$B$4:$V$385,MATCH("متوسط توقعات المحللين لمكرر الربح",'Extraction Filer'!$B$3:$V$3,0),FALSE),"غير متوفر"),"غير متوفر")</f>
        <v>غير متوفر</v>
      </c>
      <c r="L61" s="32">
        <f>VLOOKUP($A61,'Extraction Filer'!$B$4:$V$385,MATCH(L$1,'Extraction Filer'!$B$3:$V$3,0),FALSE)</f>
        <v>126418</v>
      </c>
      <c r="M61" s="35">
        <f>VLOOKUP($A61,'Extraction Filer'!$B$4:$V$385,MATCH(M$1,'Extraction Filer'!$B$3:$V$3,0),FALSE)</f>
        <v>-0.42209999999999998</v>
      </c>
      <c r="N61" s="30">
        <f>VLOOKUP($A61,'Extraction Filer'!$B$4:$V$385,MATCH(N$1,'Extraction Filer'!$B$3:$V$3,0),FALSE)</f>
        <v>3.5292782464515762</v>
      </c>
      <c r="O61" s="35">
        <f>VLOOKUP($A61,'Extraction Filer'!$B$4:$V$385,MATCH(O$1,'Extraction Filer'!$B$3:$V$3,0),FALSE)</f>
        <v>-9.3299999999999994E-2</v>
      </c>
      <c r="P61" s="35">
        <f>VLOOKUP($A61,'Extraction Filer'!$B$4:$V$385,MATCH(P$1,'Extraction Filer'!$B$3:$V$3,0),FALSE)</f>
        <v>5.5500000000000001E-2</v>
      </c>
      <c r="Q61" s="30">
        <f>IF(VLOOKUP($A61,'Extraction Filer'!$B$4:$V$385,MATCH(Q$1,'Extraction Filer'!$B$3:$V$3,0),FALSE)&lt;0,"سالب",VLOOKUP($A61,'Extraction Filer'!$B$4:$V$385,MATCH(Q$1,'Extraction Filer'!$B$3:$V$3,0),FALSE))</f>
        <v>14.894477538366775</v>
      </c>
      <c r="R61" s="35">
        <f>VLOOKUP($A61,'Extraction Filer'!$B$4:$Z$385,MATCH(R$1,'Extraction Filer'!$B$3:$Z$3,0),FALSE)</f>
        <v>4.7770005813110687E-3</v>
      </c>
      <c r="S61" s="35">
        <f>VLOOKUP($A61,'Extraction Filer'!$B$4:$Z$385,MATCH(S$1,'Extraction Filer'!$B$3:$Z$3,0),FALSE)</f>
        <v>-6.3842129850390185E-3</v>
      </c>
      <c r="T61" s="31">
        <f>VLOOKUP($A61,'Extraction Filer'!$B$4:$V$385,MATCH(T$1,'Extraction Filer'!$B$3:$V$3,0),FALSE)</f>
        <v>0</v>
      </c>
      <c r="U61" s="31">
        <f>IF(L61&gt;0,VLOOKUP($A61,'Extraction Filer'!$B$4:$V$385,MATCH(U$1,'Extraction Filer'!$B$3:$V$3,0),FALSE),"حققت خسائر")</f>
        <v>1.1966887626762013</v>
      </c>
      <c r="V61" s="31">
        <f>VLOOKUP($A61,'Extraction Filer'!$B$4:$V$385,MATCH(V$1,'Extraction Filer'!$B$3:$V$3,0),FALSE)</f>
        <v>0</v>
      </c>
      <c r="W61" s="7" t="str">
        <f>IF(T61="unavailable","NA",IF(T61&gt;0,IF(AND(U61&gt;0,U61&lt;0.75)=TRUE,1,IF(U61&gt;1,-1,IF(L61&lt;0,-1,0)))+IF(T61&gt;0,IF(VLOOKUP(A61,'Extraction Filer'!$B$4:$W$385,MATCH('Extraction Filer'!$W$1,'Extraction Filer'!$B$1:$W$1,0),FALSE)&gt;1,1,0),0)+IF(M61&gt;0.05,1,IF(M61&lt;-0.05,-1,0))+IF(Q61="سالب",-1,IF(Q61&lt;40,1,0))+IF(T61&gt;AVERAGEIFS($T$2:$T$382,$T$2:$T$382,"&gt;0.001"),1,0),"NA"))</f>
        <v>NA</v>
      </c>
    </row>
    <row r="62" spans="1:23" ht="15.75">
      <c r="A62" s="9" t="s">
        <v>146</v>
      </c>
      <c r="B62" s="36" t="str">
        <f>VLOOKUP(A62,'Scoring Logic'!$A$12:$D$394,3,FALSE)</f>
        <v>معدنية</v>
      </c>
      <c r="C62" s="36" t="str">
        <f>VLOOKUP(A62,'Scoring Logic'!$A$12:$D$394,4,FALSE)</f>
        <v>تداول</v>
      </c>
      <c r="D62" s="30">
        <f>VLOOKUP($A62,'Extraction Filer'!$B$4:$V$385,MATCH(D$1,'Extraction Filer'!$B$3:$V$3,0),FALSE)</f>
        <v>15.36</v>
      </c>
      <c r="E62" s="31">
        <f>VLOOKUP($A62,'Extraction Filer'!$B$4:$V$385,MATCH(E$1,'Extraction Filer'!$B$3:$V$3,0),FALSE)</f>
        <v>-2.5974026000000002E-3</v>
      </c>
      <c r="F62" s="30">
        <f>VLOOKUP($A62,'Extraction Filer'!$B$4:$V$385,MATCH(F$1,'Extraction Filer'!$B$3:$V$3,0),FALSE)</f>
        <v>19.899999999999999</v>
      </c>
      <c r="G62" s="30">
        <f>VLOOKUP($A62,'Extraction Filer'!$B$4:$V$385,MATCH(G$1,'Extraction Filer'!$B$3:$V$3,0),FALSE)</f>
        <v>12.52</v>
      </c>
      <c r="H62" s="32">
        <f>VLOOKUP($A62,'Extraction Filer'!$B$4:$V$385,MATCH(H$1,'Extraction Filer'!$B$3:$V$3,0),FALSE)</f>
        <v>543744000</v>
      </c>
      <c r="I62" s="33">
        <f>VLOOKUP($A62,'Extraction Filer'!$B$4:$V$385,MATCH(I$1,'Extraction Filer'!$B$3:$V$3,0),FALSE)</f>
        <v>40241</v>
      </c>
      <c r="J62" s="30" t="str">
        <f>IF(VLOOKUP($A62,'Extraction Filer'!$B$4:$V$385,MATCH(J$1,'Extraction Filer'!$B$3:$V$3,0),FALSE)&gt;0,VLOOKUP($A62,'Extraction Filer'!$B$4:$V$385,MATCH(J$1,'Extraction Filer'!$B$3:$V$3,0),FALSE),"غير متوفر")</f>
        <v>غير متوفر</v>
      </c>
      <c r="K62" s="30" t="str">
        <f>IFERROR(IF(D62/VLOOKUP($A62,'Extraction Filer'!$B$4:$V$385,MATCH("متوسط توقعات المحللين لمكرر الربح",'Extraction Filer'!$B$3:$V$3,0),FALSE)&gt;0,D62/VLOOKUP($A62,'Extraction Filer'!$B$4:$V$385,MATCH("متوسط توقعات المحللين لمكرر الربح",'Extraction Filer'!$B$3:$V$3,0),FALSE),"غير متوفر"),"غير متوفر")</f>
        <v>غير متوفر</v>
      </c>
      <c r="L62" s="32">
        <f>VLOOKUP($A62,'Extraction Filer'!$B$4:$V$385,MATCH(L$1,'Extraction Filer'!$B$3:$V$3,0),FALSE)</f>
        <v>-27353415</v>
      </c>
      <c r="M62" s="35">
        <f>VLOOKUP($A62,'Extraction Filer'!$B$4:$V$385,MATCH(M$1,'Extraction Filer'!$B$3:$V$3,0),FALSE)</f>
        <v>0.13089999999999999</v>
      </c>
      <c r="N62" s="30">
        <f>VLOOKUP($A62,'Extraction Filer'!$B$4:$V$385,MATCH(N$1,'Extraction Filer'!$B$3:$V$3,0),FALSE)</f>
        <v>2.2238835582578647</v>
      </c>
      <c r="O62" s="35">
        <f>VLOOKUP($A62,'Extraction Filer'!$B$4:$V$385,MATCH(O$1,'Extraction Filer'!$B$3:$V$3,0),FALSE)</f>
        <v>6.6199999999999995E-2</v>
      </c>
      <c r="P62" s="35">
        <f>VLOOKUP($A62,'Extraction Filer'!$B$4:$V$385,MATCH(P$1,'Extraction Filer'!$B$3:$V$3,0),FALSE)</f>
        <v>0.68740000000000001</v>
      </c>
      <c r="Q62" s="30" t="str">
        <f>IF(VLOOKUP($A62,'Extraction Filer'!$B$4:$V$385,MATCH(Q$1,'Extraction Filer'!$B$3:$V$3,0),FALSE)&lt;0,"سالب",VLOOKUP($A62,'Extraction Filer'!$B$4:$V$385,MATCH(Q$1,'Extraction Filer'!$B$3:$V$3,0),FALSE))</f>
        <v>سالب</v>
      </c>
      <c r="R62" s="35">
        <f>VLOOKUP($A62,'Extraction Filer'!$B$4:$Z$385,MATCH(R$1,'Extraction Filer'!$B$3:$Z$3,0),FALSE)</f>
        <v>-0.10377549334213702</v>
      </c>
      <c r="S62" s="35">
        <f>VLOOKUP($A62,'Extraction Filer'!$B$4:$Z$385,MATCH(S$1,'Extraction Filer'!$B$3:$Z$3,0),FALSE)</f>
        <v>0</v>
      </c>
      <c r="T62" s="31">
        <f>VLOOKUP($A62,'Extraction Filer'!$B$4:$V$385,MATCH(T$1,'Extraction Filer'!$B$3:$V$3,0),FALSE)</f>
        <v>0</v>
      </c>
      <c r="U62" s="31" t="str">
        <f>IF(L62&gt;0,VLOOKUP($A62,'Extraction Filer'!$B$4:$V$385,MATCH(U$1,'Extraction Filer'!$B$3:$V$3,0),FALSE),"حققت خسائر")</f>
        <v>حققت خسائر</v>
      </c>
      <c r="V62" s="31">
        <f>VLOOKUP($A62,'Extraction Filer'!$B$4:$V$385,MATCH(V$1,'Extraction Filer'!$B$3:$V$3,0),FALSE)</f>
        <v>0</v>
      </c>
      <c r="W62" s="7" t="str">
        <f>IF(T62="unavailable","NA",IF(T62&gt;0,IF(AND(U62&gt;0,U62&lt;0.75)=TRUE,1,IF(U62&gt;1,-1,IF(L62&lt;0,-1,0)))+IF(T62&gt;0,IF(VLOOKUP(A62,'Extraction Filer'!$B$4:$W$385,MATCH('Extraction Filer'!$W$1,'Extraction Filer'!$B$1:$W$1,0),FALSE)&gt;1,1,0),0)+IF(M62&gt;0.05,1,IF(M62&lt;-0.05,-1,0))+IF(Q62="سالب",-1,IF(Q62&lt;40,1,0))+IF(T62&gt;AVERAGEIFS($T$2:$T$382,$T$2:$T$382,"&gt;0.001"),1,0),"NA"))</f>
        <v>NA</v>
      </c>
    </row>
    <row r="63" spans="1:23" ht="15.75">
      <c r="A63" s="9" t="s">
        <v>578</v>
      </c>
      <c r="B63" s="36" t="str">
        <f>VLOOKUP(A63,'Scoring Logic'!$A$12:$D$394,3,FALSE)</f>
        <v>جروب فايف</v>
      </c>
      <c r="C63" s="36" t="str">
        <f>VLOOKUP(A63,'Scoring Logic'!$A$12:$D$394,4,FALSE)</f>
        <v>نمو</v>
      </c>
      <c r="D63" s="30">
        <f>VLOOKUP($A63,'Extraction Filer'!$B$4:$V$385,MATCH(D$1,'Extraction Filer'!$B$3:$V$3,0),FALSE)</f>
        <v>32.700000000000003</v>
      </c>
      <c r="E63" s="31">
        <f>VLOOKUP($A63,'Extraction Filer'!$B$4:$V$385,MATCH(E$1,'Extraction Filer'!$B$3:$V$3,0),FALSE)</f>
        <v>-7.4964599999999992E-2</v>
      </c>
      <c r="F63" s="30">
        <f>VLOOKUP($A63,'Extraction Filer'!$B$4:$V$385,MATCH(F$1,'Extraction Filer'!$B$3:$V$3,0),FALSE)</f>
        <v>68</v>
      </c>
      <c r="G63" s="30">
        <f>VLOOKUP($A63,'Extraction Filer'!$B$4:$V$385,MATCH(G$1,'Extraction Filer'!$B$3:$V$3,0),FALSE)</f>
        <v>32.200000000000003</v>
      </c>
      <c r="H63" s="32">
        <f>VLOOKUP($A63,'Extraction Filer'!$B$4:$V$385,MATCH(H$1,'Extraction Filer'!$B$3:$V$3,0),FALSE)</f>
        <v>915600000</v>
      </c>
      <c r="I63" s="33">
        <f>VLOOKUP($A63,'Extraction Filer'!$B$4:$V$385,MATCH(I$1,'Extraction Filer'!$B$3:$V$3,0),FALSE)</f>
        <v>44550</v>
      </c>
      <c r="J63" s="30">
        <f>IF(VLOOKUP($A63,'Extraction Filer'!$B$4:$V$385,MATCH(J$1,'Extraction Filer'!$B$3:$V$3,0),FALSE)&gt;0,VLOOKUP($A63,'Extraction Filer'!$B$4:$V$385,MATCH(J$1,'Extraction Filer'!$B$3:$V$3,0),FALSE),"غير متوفر")</f>
        <v>105.48</v>
      </c>
      <c r="K63" s="30" t="str">
        <f>IFERROR(IF(D63/VLOOKUP($A63,'Extraction Filer'!$B$4:$V$385,MATCH("متوسط توقعات المحللين لمكرر الربح",'Extraction Filer'!$B$3:$V$3,0),FALSE)&gt;0,D63/VLOOKUP($A63,'Extraction Filer'!$B$4:$V$385,MATCH("متوسط توقعات المحللين لمكرر الربح",'Extraction Filer'!$B$3:$V$3,0),FALSE),"غير متوفر"),"غير متوفر")</f>
        <v>غير متوفر</v>
      </c>
      <c r="L63" s="32">
        <f>VLOOKUP($A63,'Extraction Filer'!$B$4:$V$385,MATCH(L$1,'Extraction Filer'!$B$3:$V$3,0),FALSE)</f>
        <v>8900608</v>
      </c>
      <c r="M63" s="35">
        <f>VLOOKUP($A63,'Extraction Filer'!$B$4:$V$385,MATCH(M$1,'Extraction Filer'!$B$3:$V$3,0),FALSE)</f>
        <v>1.3845000000000001</v>
      </c>
      <c r="N63" s="30">
        <f>VLOOKUP($A63,'Extraction Filer'!$B$4:$V$385,MATCH(N$1,'Extraction Filer'!$B$3:$V$3,0),FALSE)</f>
        <v>1.7616082983525692</v>
      </c>
      <c r="O63" s="35">
        <f>VLOOKUP($A63,'Extraction Filer'!$B$4:$V$385,MATCH(O$1,'Extraction Filer'!$B$3:$V$3,0),FALSE)</f>
        <v>0.97499999999999998</v>
      </c>
      <c r="P63" s="35">
        <f>VLOOKUP($A63,'Extraction Filer'!$B$4:$V$385,MATCH(P$1,'Extraction Filer'!$B$3:$V$3,0),FALSE)</f>
        <v>-1.2463</v>
      </c>
      <c r="Q63" s="30">
        <f>IF(VLOOKUP($A63,'Extraction Filer'!$B$4:$V$385,MATCH(Q$1,'Extraction Filer'!$B$3:$V$3,0),FALSE)&lt;0,"سالب",VLOOKUP($A63,'Extraction Filer'!$B$4:$V$385,MATCH(Q$1,'Extraction Filer'!$B$3:$V$3,0),FALSE))</f>
        <v>18.452234026241992</v>
      </c>
      <c r="R63" s="35">
        <f>VLOOKUP($A63,'Extraction Filer'!$B$4:$Z$385,MATCH(R$1,'Extraction Filer'!$B$3:$Z$3,0),FALSE)</f>
        <v>2.7080029871431217E-2</v>
      </c>
      <c r="S63" s="35">
        <f>VLOOKUP($A63,'Extraction Filer'!$B$4:$Z$385,MATCH(S$1,'Extraction Filer'!$B$3:$Z$3,0),FALSE)</f>
        <v>3.4338008327809227E-2</v>
      </c>
      <c r="T63" s="31">
        <f>VLOOKUP($A63,'Extraction Filer'!$B$4:$V$385,MATCH(T$1,'Extraction Filer'!$B$3:$V$3,0),FALSE)</f>
        <v>0</v>
      </c>
      <c r="U63" s="31">
        <f>IF(L63&gt;0,VLOOKUP($A63,'Extraction Filer'!$B$4:$V$385,MATCH(U$1,'Extraction Filer'!$B$3:$V$3,0),FALSE),"حققت خسائر")</f>
        <v>0</v>
      </c>
      <c r="V63" s="31">
        <f>VLOOKUP($A63,'Extraction Filer'!$B$4:$V$385,MATCH(V$1,'Extraction Filer'!$B$3:$V$3,0),FALSE)</f>
        <v>0</v>
      </c>
      <c r="W63" s="7" t="str">
        <f>IF(T63="unavailable","NA",IF(T63&gt;0,IF(AND(U63&gt;0,U63&lt;0.75)=TRUE,1,IF(U63&gt;1,-1,IF(L63&lt;0,-1,0)))+IF(T63&gt;0,IF(VLOOKUP(A63,'Extraction Filer'!$B$4:$W$385,MATCH('Extraction Filer'!$W$1,'Extraction Filer'!$B$1:$W$1,0),FALSE)&gt;1,1,0),0)+IF(M63&gt;0.05,1,IF(M63&lt;-0.05,-1,0))+IF(Q63="سالب",-1,IF(Q63&lt;40,1,0))+IF(T63&gt;AVERAGEIFS($T$2:$T$382,$T$2:$T$382,"&gt;0.001"),1,0),"NA"))</f>
        <v>NA</v>
      </c>
    </row>
    <row r="64" spans="1:23" ht="15.75">
      <c r="A64" s="9" t="s">
        <v>779</v>
      </c>
      <c r="B64" s="36" t="str">
        <f>VLOOKUP(A64,'Scoring Logic'!$A$12:$D$394,3,FALSE)</f>
        <v>طوارئيات</v>
      </c>
      <c r="C64" s="36" t="str">
        <f>VLOOKUP(A64,'Scoring Logic'!$A$12:$D$394,4,FALSE)</f>
        <v>نمو</v>
      </c>
      <c r="D64" s="30">
        <f>VLOOKUP($A64,'Extraction Filer'!$B$4:$V$385,MATCH(D$1,'Extraction Filer'!$B$3:$V$3,0),FALSE)</f>
        <v>21.54</v>
      </c>
      <c r="E64" s="31">
        <f>VLOOKUP($A64,'Extraction Filer'!$B$4:$V$385,MATCH(E$1,'Extraction Filer'!$B$3:$V$3,0),FALSE)</f>
        <v>-0.120098</v>
      </c>
      <c r="F64" s="30">
        <f>VLOOKUP($A64,'Extraction Filer'!$B$4:$V$385,MATCH(F$1,'Extraction Filer'!$B$3:$V$3,0),FALSE)</f>
        <v>35.799999999999997</v>
      </c>
      <c r="G64" s="30">
        <f>VLOOKUP($A64,'Extraction Filer'!$B$4:$V$385,MATCH(G$1,'Extraction Filer'!$B$3:$V$3,0),FALSE)</f>
        <v>14.52</v>
      </c>
      <c r="H64" s="32" t="str">
        <f>VLOOKUP($A64,'Extraction Filer'!$B$4:$V$385,MATCH(H$1,'Extraction Filer'!$B$3:$V$3,0),FALSE)</f>
        <v>Unavailable</v>
      </c>
      <c r="I64" s="33">
        <f>VLOOKUP($A64,'Extraction Filer'!$B$4:$V$385,MATCH(I$1,'Extraction Filer'!$B$3:$V$3,0),FALSE)</f>
        <v>45686</v>
      </c>
      <c r="J64" s="30" t="str">
        <f>IF(VLOOKUP($A64,'Extraction Filer'!$B$4:$V$385,MATCH(J$1,'Extraction Filer'!$B$3:$V$3,0),FALSE)&gt;0,VLOOKUP($A64,'Extraction Filer'!$B$4:$V$385,MATCH(J$1,'Extraction Filer'!$B$3:$V$3,0),FALSE),"غير متوفر")</f>
        <v>غير متوفر</v>
      </c>
      <c r="K64" s="30" t="str">
        <f>IFERROR(IF(D64/VLOOKUP($A64,'Extraction Filer'!$B$4:$V$385,MATCH("متوسط توقعات المحللين لمكرر الربح",'Extraction Filer'!$B$3:$V$3,0),FALSE)&gt;0,D64/VLOOKUP($A64,'Extraction Filer'!$B$4:$V$385,MATCH("متوسط توقعات المحللين لمكرر الربح",'Extraction Filer'!$B$3:$V$3,0),FALSE),"غير متوفر"),"غير متوفر")</f>
        <v>غير متوفر</v>
      </c>
      <c r="L64" s="32" t="str">
        <f>VLOOKUP($A64,'Extraction Filer'!$B$4:$V$385,MATCH(L$1,'Extraction Filer'!$B$3:$V$3,0),FALSE)</f>
        <v>Unavailable</v>
      </c>
      <c r="M64" s="35" t="str">
        <f>VLOOKUP($A64,'Extraction Filer'!$B$4:$V$385,MATCH(M$1,'Extraction Filer'!$B$3:$V$3,0),FALSE)</f>
        <v>Unavailable</v>
      </c>
      <c r="N64" s="30" t="str">
        <f>VLOOKUP($A64,'Extraction Filer'!$B$4:$V$385,MATCH(N$1,'Extraction Filer'!$B$3:$V$3,0),FALSE)</f>
        <v>Unavailable</v>
      </c>
      <c r="O64" s="35" t="str">
        <f>VLOOKUP($A64,'Extraction Filer'!$B$4:$V$385,MATCH(O$1,'Extraction Filer'!$B$3:$V$3,0),FALSE)</f>
        <v>Unavailable</v>
      </c>
      <c r="P64" s="35" t="str">
        <f>VLOOKUP($A64,'Extraction Filer'!$B$4:$V$385,MATCH(P$1,'Extraction Filer'!$B$3:$V$3,0),FALSE)</f>
        <v>Unavailable</v>
      </c>
      <c r="Q64" s="30" t="str">
        <f>IF(VLOOKUP($A64,'Extraction Filer'!$B$4:$V$385,MATCH(Q$1,'Extraction Filer'!$B$3:$V$3,0),FALSE)&lt;0,"سالب",VLOOKUP($A64,'Extraction Filer'!$B$4:$V$385,MATCH(Q$1,'Extraction Filer'!$B$3:$V$3,0),FALSE))</f>
        <v>Unavailable</v>
      </c>
      <c r="R64" s="35" t="str">
        <f>VLOOKUP($A64,'Extraction Filer'!$B$4:$Z$385,MATCH(R$1,'Extraction Filer'!$B$3:$Z$3,0),FALSE)</f>
        <v>Unavailable</v>
      </c>
      <c r="S64" s="35" t="str">
        <f>VLOOKUP($A64,'Extraction Filer'!$B$4:$Z$385,MATCH(S$1,'Extraction Filer'!$B$3:$Z$3,0),FALSE)</f>
        <v>Unavailable</v>
      </c>
      <c r="T64" s="31" t="str">
        <f>VLOOKUP($A64,'Extraction Filer'!$B$4:$V$385,MATCH(T$1,'Extraction Filer'!$B$3:$V$3,0),FALSE)</f>
        <v>Unavailable</v>
      </c>
      <c r="U64" s="31" t="str">
        <f>IF(L64&gt;0,VLOOKUP($A64,'Extraction Filer'!$B$4:$V$385,MATCH(U$1,'Extraction Filer'!$B$3:$V$3,0),FALSE),"حققت خسائر")</f>
        <v>Unavailable</v>
      </c>
      <c r="V64" s="31" t="str">
        <f>VLOOKUP($A64,'Extraction Filer'!$B$4:$V$385,MATCH(V$1,'Extraction Filer'!$B$3:$V$3,0),FALSE)</f>
        <v>Unavailable</v>
      </c>
      <c r="W64" s="7" t="str">
        <f>IF(T64="unavailable","NA",IF(T64&gt;0,IF(AND(U64&gt;0,U64&lt;0.75)=TRUE,1,IF(U64&gt;1,-1,IF(L64&lt;0,-1,0)))+IF(T64&gt;0,IF(VLOOKUP(A64,'Extraction Filer'!$B$4:$W$385,MATCH('Extraction Filer'!$W$1,'Extraction Filer'!$B$1:$W$1,0),FALSE)&gt;1,1,0),0)+IF(M64&gt;0.05,1,IF(M64&lt;-0.05,-1,0))+IF(Q64="سالب",-1,IF(Q64&lt;40,1,0))+IF(T64&gt;AVERAGEIFS($T$2:$T$382,$T$2:$T$382,"&gt;0.001"),1,0),"NA"))</f>
        <v>NA</v>
      </c>
    </row>
    <row r="65" spans="1:23" ht="15.75">
      <c r="A65" s="9" t="s">
        <v>134</v>
      </c>
      <c r="B65" s="36" t="str">
        <f>VLOOKUP(A65,'Scoring Logic'!$A$12:$D$394,3,FALSE)</f>
        <v>أميانتيت</v>
      </c>
      <c r="C65" s="36" t="str">
        <f>VLOOKUP(A65,'Scoring Logic'!$A$12:$D$394,4,FALSE)</f>
        <v>تداول</v>
      </c>
      <c r="D65" s="30">
        <f>VLOOKUP($A65,'Extraction Filer'!$B$4:$V$385,MATCH(D$1,'Extraction Filer'!$B$3:$V$3,0),FALSE)</f>
        <v>23.02</v>
      </c>
      <c r="E65" s="31">
        <f>VLOOKUP($A65,'Extraction Filer'!$B$4:$V$385,MATCH(E$1,'Extraction Filer'!$B$3:$V$3,0),FALSE)</f>
        <v>-2.78716E-2</v>
      </c>
      <c r="F65" s="30">
        <f>VLOOKUP($A65,'Extraction Filer'!$B$4:$V$385,MATCH(F$1,'Extraction Filer'!$B$3:$V$3,0),FALSE)</f>
        <v>35.15</v>
      </c>
      <c r="G65" s="30">
        <f>VLOOKUP($A65,'Extraction Filer'!$B$4:$V$385,MATCH(G$1,'Extraction Filer'!$B$3:$V$3,0),FALSE)</f>
        <v>19.579999999999998</v>
      </c>
      <c r="H65" s="32">
        <f>VLOOKUP($A65,'Extraction Filer'!$B$4:$V$385,MATCH(H$1,'Extraction Filer'!$B$3:$V$3,0),FALSE)</f>
        <v>1020532124</v>
      </c>
      <c r="I65" s="33">
        <f>VLOOKUP($A65,'Extraction Filer'!$B$4:$V$385,MATCH(I$1,'Extraction Filer'!$B$3:$V$3,0),FALSE)</f>
        <v>40241</v>
      </c>
      <c r="J65" s="30">
        <f>IF(VLOOKUP($A65,'Extraction Filer'!$B$4:$V$385,MATCH(J$1,'Extraction Filer'!$B$3:$V$3,0),FALSE)&gt;0,VLOOKUP($A65,'Extraction Filer'!$B$4:$V$385,MATCH(J$1,'Extraction Filer'!$B$3:$V$3,0),FALSE),"غير متوفر")</f>
        <v>2.72</v>
      </c>
      <c r="K65" s="30" t="str">
        <f>IFERROR(IF(D65/VLOOKUP($A65,'Extraction Filer'!$B$4:$V$385,MATCH("متوسط توقعات المحللين لمكرر الربح",'Extraction Filer'!$B$3:$V$3,0),FALSE)&gt;0,D65/VLOOKUP($A65,'Extraction Filer'!$B$4:$V$385,MATCH("متوسط توقعات المحللين لمكرر الربح",'Extraction Filer'!$B$3:$V$3,0),FALSE),"غير متوفر"),"غير متوفر")</f>
        <v>غير متوفر</v>
      </c>
      <c r="L65" s="32">
        <f>VLOOKUP($A65,'Extraction Filer'!$B$4:$V$385,MATCH(L$1,'Extraction Filer'!$B$3:$V$3,0),FALSE)</f>
        <v>439836000</v>
      </c>
      <c r="M65" s="35">
        <f>VLOOKUP($A65,'Extraction Filer'!$B$4:$V$385,MATCH(M$1,'Extraction Filer'!$B$3:$V$3,0),FALSE)</f>
        <v>3.5183</v>
      </c>
      <c r="N65" s="30">
        <f>VLOOKUP($A65,'Extraction Filer'!$B$4:$V$385,MATCH(N$1,'Extraction Filer'!$B$3:$V$3,0),FALSE)</f>
        <v>1.2030349287632411</v>
      </c>
      <c r="O65" s="35">
        <f>VLOOKUP($A65,'Extraction Filer'!$B$4:$V$385,MATCH(O$1,'Extraction Filer'!$B$3:$V$3,0),FALSE)</f>
        <v>0.1799</v>
      </c>
      <c r="P65" s="35">
        <f>VLOOKUP($A65,'Extraction Filer'!$B$4:$V$385,MATCH(P$1,'Extraction Filer'!$B$3:$V$3,0),FALSE)</f>
        <v>-1.9064000000000001</v>
      </c>
      <c r="Q65" s="30" t="str">
        <f>IF(VLOOKUP($A65,'Extraction Filer'!$B$4:$V$385,MATCH(Q$1,'Extraction Filer'!$B$3:$V$3,0),FALSE)&lt;0,"سالب",VLOOKUP($A65,'Extraction Filer'!$B$4:$V$385,MATCH(Q$1,'Extraction Filer'!$B$3:$V$3,0),FALSE))</f>
        <v>سالب</v>
      </c>
      <c r="R65" s="35">
        <f>VLOOKUP($A65,'Extraction Filer'!$B$4:$Z$385,MATCH(R$1,'Extraction Filer'!$B$3:$Z$3,0),FALSE)</f>
        <v>0.48397433869543938</v>
      </c>
      <c r="S65" s="35">
        <f>VLOOKUP($A65,'Extraction Filer'!$B$4:$Z$385,MATCH(S$1,'Extraction Filer'!$B$3:$Z$3,0),FALSE)</f>
        <v>-6.7325994694575481E-2</v>
      </c>
      <c r="T65" s="31">
        <f>VLOOKUP($A65,'Extraction Filer'!$B$4:$V$385,MATCH(T$1,'Extraction Filer'!$B$3:$V$3,0),FALSE)</f>
        <v>0</v>
      </c>
      <c r="U65" s="31">
        <f>IF(L65&gt;0,VLOOKUP($A65,'Extraction Filer'!$B$4:$V$385,MATCH(U$1,'Extraction Filer'!$B$3:$V$3,0),FALSE),"حققت خسائر")</f>
        <v>0</v>
      </c>
      <c r="V65" s="31">
        <f>VLOOKUP($A65,'Extraction Filer'!$B$4:$V$385,MATCH(V$1,'Extraction Filer'!$B$3:$V$3,0),FALSE)</f>
        <v>0</v>
      </c>
      <c r="W65" s="7" t="str">
        <f>IF(T65="unavailable","NA",IF(T65&gt;0,IF(AND(U65&gt;0,U65&lt;0.75)=TRUE,1,IF(U65&gt;1,-1,IF(L65&lt;0,-1,0)))+IF(T65&gt;0,IF(VLOOKUP(A65,'Extraction Filer'!$B$4:$W$385,MATCH('Extraction Filer'!$W$1,'Extraction Filer'!$B$1:$W$1,0),FALSE)&gt;1,1,0),0)+IF(M65&gt;0.05,1,IF(M65&lt;-0.05,-1,0))+IF(Q65="سالب",-1,IF(Q65&lt;40,1,0))+IF(T65&gt;AVERAGEIFS($T$2:$T$382,$T$2:$T$382,"&gt;0.001"),1,0),"NA"))</f>
        <v>NA</v>
      </c>
    </row>
    <row r="66" spans="1:23" ht="15.75">
      <c r="A66" s="9" t="s">
        <v>512</v>
      </c>
      <c r="B66" s="36" t="str">
        <f>VLOOKUP(A66,'Scoring Logic'!$A$12:$D$394,3,FALSE)</f>
        <v>المتحدة للتأمين</v>
      </c>
      <c r="C66" s="36" t="str">
        <f>VLOOKUP(A66,'Scoring Logic'!$A$12:$D$394,4,FALSE)</f>
        <v>تداول</v>
      </c>
      <c r="D66" s="30">
        <f>VLOOKUP($A66,'Extraction Filer'!$B$4:$V$385,MATCH(D$1,'Extraction Filer'!$B$3:$V$3,0),FALSE)</f>
        <v>8.9600000000000009</v>
      </c>
      <c r="E66" s="31">
        <f>VLOOKUP($A66,'Extraction Filer'!$B$4:$V$385,MATCH(E$1,'Extraction Filer'!$B$3:$V$3,0),FALSE)</f>
        <v>-2.2271715000000002E-3</v>
      </c>
      <c r="F66" s="30">
        <f>VLOOKUP($A66,'Extraction Filer'!$B$4:$V$385,MATCH(F$1,'Extraction Filer'!$B$3:$V$3,0),FALSE)</f>
        <v>14</v>
      </c>
      <c r="G66" s="30">
        <f>VLOOKUP($A66,'Extraction Filer'!$B$4:$V$385,MATCH(G$1,'Extraction Filer'!$B$3:$V$3,0),FALSE)</f>
        <v>7.77</v>
      </c>
      <c r="H66" s="32">
        <f>VLOOKUP($A66,'Extraction Filer'!$B$4:$V$385,MATCH(H$1,'Extraction Filer'!$B$3:$V$3,0),FALSE)</f>
        <v>358400000</v>
      </c>
      <c r="I66" s="33">
        <f>VLOOKUP($A66,'Extraction Filer'!$B$4:$V$385,MATCH(I$1,'Extraction Filer'!$B$3:$V$3,0),FALSE)</f>
        <v>40241</v>
      </c>
      <c r="J66" s="30">
        <f>IF(VLOOKUP($A66,'Extraction Filer'!$B$4:$V$385,MATCH(J$1,'Extraction Filer'!$B$3:$V$3,0),FALSE)&gt;0,VLOOKUP($A66,'Extraction Filer'!$B$4:$V$385,MATCH(J$1,'Extraction Filer'!$B$3:$V$3,0),FALSE),"غير متوفر")</f>
        <v>17.920000000000002</v>
      </c>
      <c r="K66" s="30" t="str">
        <f>IFERROR(IF(D66/VLOOKUP($A66,'Extraction Filer'!$B$4:$V$385,MATCH("متوسط توقعات المحللين لمكرر الربح",'Extraction Filer'!$B$3:$V$3,0),FALSE)&gt;0,D66/VLOOKUP($A66,'Extraction Filer'!$B$4:$V$385,MATCH("متوسط توقعات المحللين لمكرر الربح",'Extraction Filer'!$B$3:$V$3,0),FALSE),"غير متوفر"),"غير متوفر")</f>
        <v>غير متوفر</v>
      </c>
      <c r="L66" s="32">
        <f>VLOOKUP($A66,'Extraction Filer'!$B$4:$V$385,MATCH(L$1,'Extraction Filer'!$B$3:$V$3,0),FALSE)</f>
        <v>-15055000</v>
      </c>
      <c r="M66" s="35">
        <f>VLOOKUP($A66,'Extraction Filer'!$B$4:$V$385,MATCH(M$1,'Extraction Filer'!$B$3:$V$3,0),FALSE)</f>
        <v>-3.8449</v>
      </c>
      <c r="N66" s="30">
        <f>VLOOKUP($A66,'Extraction Filer'!$B$4:$V$385,MATCH(N$1,'Extraction Filer'!$B$3:$V$3,0),FALSE)</f>
        <v>0.42111496767613632</v>
      </c>
      <c r="O66" s="35">
        <f>VLOOKUP($A66,'Extraction Filer'!$B$4:$V$385,MATCH(O$1,'Extraction Filer'!$B$3:$V$3,0),FALSE)</f>
        <v>-3.5200000000000002E-2</v>
      </c>
      <c r="P66" s="35">
        <f>VLOOKUP($A66,'Extraction Filer'!$B$4:$V$385,MATCH(P$1,'Extraction Filer'!$B$3:$V$3,0),FALSE)</f>
        <v>-1.6416999999999999</v>
      </c>
      <c r="Q66" s="30" t="str">
        <f>IF(VLOOKUP($A66,'Extraction Filer'!$B$4:$V$385,MATCH(Q$1,'Extraction Filer'!$B$3:$V$3,0),FALSE)&lt;0,"سالب",VLOOKUP($A66,'Extraction Filer'!$B$4:$V$385,MATCH(Q$1,'Extraction Filer'!$B$3:$V$3,0),FALSE))</f>
        <v>سالب</v>
      </c>
      <c r="R66" s="35">
        <f>VLOOKUP($A66,'Extraction Filer'!$B$4:$Z$385,MATCH(R$1,'Extraction Filer'!$B$3:$Z$3,0),FALSE)</f>
        <v>-5.5968155268384272E-2</v>
      </c>
      <c r="S66" s="35">
        <f>VLOOKUP($A66,'Extraction Filer'!$B$4:$Z$385,MATCH(S$1,'Extraction Filer'!$B$3:$Z$3,0),FALSE)</f>
        <v>0</v>
      </c>
      <c r="T66" s="31">
        <f>VLOOKUP($A66,'Extraction Filer'!$B$4:$V$385,MATCH(T$1,'Extraction Filer'!$B$3:$V$3,0),FALSE)</f>
        <v>0</v>
      </c>
      <c r="U66" s="31" t="str">
        <f>IF(L66&gt;0,VLOOKUP($A66,'Extraction Filer'!$B$4:$V$385,MATCH(U$1,'Extraction Filer'!$B$3:$V$3,0),FALSE),"حققت خسائر")</f>
        <v>حققت خسائر</v>
      </c>
      <c r="V66" s="31">
        <f>VLOOKUP($A66,'Extraction Filer'!$B$4:$V$385,MATCH(V$1,'Extraction Filer'!$B$3:$V$3,0),FALSE)</f>
        <v>0</v>
      </c>
      <c r="W66" s="7" t="str">
        <f>IF(T66="unavailable","NA",IF(T66&gt;0,IF(AND(U66&gt;0,U66&lt;0.75)=TRUE,1,IF(U66&gt;1,-1,IF(L66&lt;0,-1,0)))+IF(T66&gt;0,IF(VLOOKUP(A66,'Extraction Filer'!$B$4:$W$385,MATCH('Extraction Filer'!$W$1,'Extraction Filer'!$B$1:$W$1,0),FALSE)&gt;1,1,0),0)+IF(M66&gt;0.05,1,IF(M66&lt;-0.05,-1,0))+IF(Q66="سالب",-1,IF(Q66&lt;40,1,0))+IF(T66&gt;AVERAGEIFS($T$2:$T$382,$T$2:$T$382,"&gt;0.001"),1,0),"NA"))</f>
        <v>NA</v>
      </c>
    </row>
    <row r="67" spans="1:23" ht="15.75">
      <c r="A67" s="9" t="s">
        <v>715</v>
      </c>
      <c r="B67" s="36" t="str">
        <f>VLOOKUP(A67,'Scoring Logic'!$A$12:$D$394,3,FALSE)</f>
        <v>وسم</v>
      </c>
      <c r="C67" s="36" t="str">
        <f>VLOOKUP(A67,'Scoring Logic'!$A$12:$D$394,4,FALSE)</f>
        <v>نمو</v>
      </c>
      <c r="D67" s="30">
        <f>VLOOKUP($A67,'Extraction Filer'!$B$4:$V$385,MATCH(D$1,'Extraction Filer'!$B$3:$V$3,0),FALSE)</f>
        <v>41.9</v>
      </c>
      <c r="E67" s="31">
        <f>VLOOKUP($A67,'Extraction Filer'!$B$4:$V$385,MATCH(E$1,'Extraction Filer'!$B$3:$V$3,0),FALSE)</f>
        <v>-5.4176099999999998E-2</v>
      </c>
      <c r="F67" s="30">
        <f>VLOOKUP($A67,'Extraction Filer'!$B$4:$V$385,MATCH(F$1,'Extraction Filer'!$B$3:$V$3,0),FALSE)</f>
        <v>58.8</v>
      </c>
      <c r="G67" s="30">
        <f>VLOOKUP($A67,'Extraction Filer'!$B$4:$V$385,MATCH(G$1,'Extraction Filer'!$B$3:$V$3,0),FALSE)</f>
        <v>34</v>
      </c>
      <c r="H67" s="32">
        <f>VLOOKUP($A67,'Extraction Filer'!$B$4:$V$385,MATCH(H$1,'Extraction Filer'!$B$3:$V$3,0),FALSE)</f>
        <v>89875500</v>
      </c>
      <c r="I67" s="33">
        <f>VLOOKUP($A67,'Extraction Filer'!$B$4:$V$385,MATCH(I$1,'Extraction Filer'!$B$3:$V$3,0),FALSE)</f>
        <v>45343</v>
      </c>
      <c r="J67" s="30" t="str">
        <f>IF(VLOOKUP($A67,'Extraction Filer'!$B$4:$V$385,MATCH(J$1,'Extraction Filer'!$B$3:$V$3,0),FALSE)&gt;0,VLOOKUP($A67,'Extraction Filer'!$B$4:$V$385,MATCH(J$1,'Extraction Filer'!$B$3:$V$3,0),FALSE),"غير متوفر")</f>
        <v>غير متوفر</v>
      </c>
      <c r="K67" s="30" t="str">
        <f>IFERROR(IF(D67/VLOOKUP($A67,'Extraction Filer'!$B$4:$V$385,MATCH("متوسط توقعات المحللين لمكرر الربح",'Extraction Filer'!$B$3:$V$3,0),FALSE)&gt;0,D67/VLOOKUP($A67,'Extraction Filer'!$B$4:$V$385,MATCH("متوسط توقعات المحللين لمكرر الربح",'Extraction Filer'!$B$3:$V$3,0),FALSE),"غير متوفر"),"غير متوفر")</f>
        <v>غير متوفر</v>
      </c>
      <c r="L67" s="32" t="str">
        <f>VLOOKUP($A67,'Extraction Filer'!$B$4:$V$385,MATCH(L$1,'Extraction Filer'!$B$3:$V$3,0),FALSE)</f>
        <v>Unavailable</v>
      </c>
      <c r="M67" s="35">
        <f>VLOOKUP($A67,'Extraction Filer'!$B$4:$V$385,MATCH(M$1,'Extraction Filer'!$B$3:$V$3,0),FALSE)</f>
        <v>0.33989999999999998</v>
      </c>
      <c r="N67" s="30">
        <f>VLOOKUP($A67,'Extraction Filer'!$B$4:$V$385,MATCH(N$1,'Extraction Filer'!$B$3:$V$3,0),FALSE)</f>
        <v>3.2073143275099536</v>
      </c>
      <c r="O67" s="35">
        <f>VLOOKUP($A67,'Extraction Filer'!$B$4:$V$385,MATCH(O$1,'Extraction Filer'!$B$3:$V$3,0),FALSE)</f>
        <v>1.661</v>
      </c>
      <c r="P67" s="35">
        <f>VLOOKUP($A67,'Extraction Filer'!$B$4:$V$385,MATCH(P$1,'Extraction Filer'!$B$3:$V$3,0),FALSE)</f>
        <v>0</v>
      </c>
      <c r="Q67" s="30" t="str">
        <f>IF(VLOOKUP($A67,'Extraction Filer'!$B$4:$V$385,MATCH(Q$1,'Extraction Filer'!$B$3:$V$3,0),FALSE)&lt;0,"سالب",VLOOKUP($A67,'Extraction Filer'!$B$4:$V$385,MATCH(Q$1,'Extraction Filer'!$B$3:$V$3,0),FALSE))</f>
        <v>سالب</v>
      </c>
      <c r="R67" s="35">
        <f>VLOOKUP($A67,'Extraction Filer'!$B$4:$Z$385,MATCH(R$1,'Extraction Filer'!$B$3:$Z$3,0),FALSE)</f>
        <v>0.21269406850650416</v>
      </c>
      <c r="S67" s="35">
        <f>VLOOKUP($A67,'Extraction Filer'!$B$4:$Z$385,MATCH(S$1,'Extraction Filer'!$B$3:$Z$3,0),FALSE)</f>
        <v>0.16576876028868462</v>
      </c>
      <c r="T67" s="31">
        <f>VLOOKUP($A67,'Extraction Filer'!$B$4:$V$385,MATCH(T$1,'Extraction Filer'!$B$3:$V$3,0),FALSE)</f>
        <v>0</v>
      </c>
      <c r="U67" s="31">
        <f>IF(L67&gt;0,VLOOKUP($A67,'Extraction Filer'!$B$4:$V$385,MATCH(U$1,'Extraction Filer'!$B$3:$V$3,0),FALSE),"حققت خسائر")</f>
        <v>0</v>
      </c>
      <c r="V67" s="31">
        <f>VLOOKUP($A67,'Extraction Filer'!$B$4:$V$385,MATCH(V$1,'Extraction Filer'!$B$3:$V$3,0),FALSE)</f>
        <v>0</v>
      </c>
      <c r="W67" s="7" t="str">
        <f>IF(T67="unavailable","NA",IF(T67&gt;0,IF(AND(U67&gt;0,U67&lt;0.75)=TRUE,1,IF(U67&gt;1,-1,IF(L67&lt;0,-1,0)))+IF(T67&gt;0,IF(VLOOKUP(A67,'Extraction Filer'!$B$4:$W$385,MATCH('Extraction Filer'!$W$1,'Extraction Filer'!$B$1:$W$1,0),FALSE)&gt;1,1,0),0)+IF(M67&gt;0.05,1,IF(M67&lt;-0.05,-1,0))+IF(Q67="سالب",-1,IF(Q67&lt;40,1,0))+IF(T67&gt;AVERAGEIFS($T$2:$T$382,$T$2:$T$382,"&gt;0.001"),1,0),"NA"))</f>
        <v>NA</v>
      </c>
    </row>
    <row r="68" spans="1:23" ht="15.75">
      <c r="A68" s="9" t="s">
        <v>210</v>
      </c>
      <c r="B68" s="36" t="str">
        <f>VLOOKUP(A68,'Scoring Logic'!$A$12:$D$394,3,FALSE)</f>
        <v>الكثيري</v>
      </c>
      <c r="C68" s="36" t="str">
        <f>VLOOKUP(A68,'Scoring Logic'!$A$12:$D$394,4,FALSE)</f>
        <v>تداول</v>
      </c>
      <c r="D68" s="30">
        <f>VLOOKUP($A68,'Extraction Filer'!$B$4:$V$385,MATCH(D$1,'Extraction Filer'!$B$3:$V$3,0),FALSE)</f>
        <v>2.29</v>
      </c>
      <c r="E68" s="31">
        <f>VLOOKUP($A68,'Extraction Filer'!$B$4:$V$385,MATCH(E$1,'Extraction Filer'!$B$3:$V$3,0),FALSE)</f>
        <v>2.6905800000000001E-2</v>
      </c>
      <c r="F68" s="30">
        <f>VLOOKUP($A68,'Extraction Filer'!$B$4:$V$385,MATCH(F$1,'Extraction Filer'!$B$3:$V$3,0),FALSE)</f>
        <v>3.05</v>
      </c>
      <c r="G68" s="30">
        <f>VLOOKUP($A68,'Extraction Filer'!$B$4:$V$385,MATCH(G$1,'Extraction Filer'!$B$3:$V$3,0),FALSE)</f>
        <v>1.92</v>
      </c>
      <c r="H68" s="32">
        <f>VLOOKUP($A68,'Extraction Filer'!$B$4:$V$385,MATCH(H$1,'Extraction Filer'!$B$3:$V$3,0),FALSE)</f>
        <v>517640760</v>
      </c>
      <c r="I68" s="33">
        <f>VLOOKUP($A68,'Extraction Filer'!$B$4:$V$385,MATCH(I$1,'Extraction Filer'!$B$3:$V$3,0),FALSE)</f>
        <v>43773</v>
      </c>
      <c r="J68" s="30" t="str">
        <f>IF(VLOOKUP($A68,'Extraction Filer'!$B$4:$V$385,MATCH(J$1,'Extraction Filer'!$B$3:$V$3,0),FALSE)&gt;0,VLOOKUP($A68,'Extraction Filer'!$B$4:$V$385,MATCH(J$1,'Extraction Filer'!$B$3:$V$3,0),FALSE),"غير متوفر")</f>
        <v>غير متوفر</v>
      </c>
      <c r="K68" s="30" t="str">
        <f>IFERROR(IF(D68/VLOOKUP($A68,'Extraction Filer'!$B$4:$V$385,MATCH("متوسط توقعات المحللين لمكرر الربح",'Extraction Filer'!$B$3:$V$3,0),FALSE)&gt;0,D68/VLOOKUP($A68,'Extraction Filer'!$B$4:$V$385,MATCH("متوسط توقعات المحللين لمكرر الربح",'Extraction Filer'!$B$3:$V$3,0),FALSE),"غير متوفر"),"غير متوفر")</f>
        <v>غير متوفر</v>
      </c>
      <c r="L68" s="32">
        <f>VLOOKUP($A68,'Extraction Filer'!$B$4:$V$385,MATCH(L$1,'Extraction Filer'!$B$3:$V$3,0),FALSE)</f>
        <v>-5345267</v>
      </c>
      <c r="M68" s="35">
        <f>VLOOKUP($A68,'Extraction Filer'!$B$4:$V$385,MATCH(M$1,'Extraction Filer'!$B$3:$V$3,0),FALSE)</f>
        <v>-3.4207000000000001</v>
      </c>
      <c r="N68" s="30">
        <f>VLOOKUP($A68,'Extraction Filer'!$B$4:$V$385,MATCH(N$1,'Extraction Filer'!$B$3:$V$3,0),FALSE)</f>
        <v>2.9216475324828068</v>
      </c>
      <c r="O68" s="35">
        <f>VLOOKUP($A68,'Extraction Filer'!$B$4:$V$385,MATCH(O$1,'Extraction Filer'!$B$3:$V$3,0),FALSE)</f>
        <v>-1.5E-3</v>
      </c>
      <c r="P68" s="35">
        <f>VLOOKUP($A68,'Extraction Filer'!$B$4:$V$385,MATCH(P$1,'Extraction Filer'!$B$3:$V$3,0),FALSE)</f>
        <v>0.14080000000000001</v>
      </c>
      <c r="Q68" s="30" t="str">
        <f>IF(VLOOKUP($A68,'Extraction Filer'!$B$4:$V$385,MATCH(Q$1,'Extraction Filer'!$B$3:$V$3,0),FALSE)&lt;0,"سالب",VLOOKUP($A68,'Extraction Filer'!$B$4:$V$385,MATCH(Q$1,'Extraction Filer'!$B$3:$V$3,0),FALSE))</f>
        <v>سالب</v>
      </c>
      <c r="R68" s="35">
        <f>VLOOKUP($A68,'Extraction Filer'!$B$4:$Z$385,MATCH(R$1,'Extraction Filer'!$B$3:$Z$3,0),FALSE)</f>
        <v>-4.0580926692207829E-2</v>
      </c>
      <c r="S68" s="35">
        <f>VLOOKUP($A68,'Extraction Filer'!$B$4:$Z$385,MATCH(S$1,'Extraction Filer'!$B$3:$Z$3,0),FALSE)</f>
        <v>1.8850198269551335E-2</v>
      </c>
      <c r="T68" s="31">
        <f>VLOOKUP($A68,'Extraction Filer'!$B$4:$V$385,MATCH(T$1,'Extraction Filer'!$B$3:$V$3,0),FALSE)</f>
        <v>0</v>
      </c>
      <c r="U68" s="31" t="str">
        <f>IF(L68&gt;0,VLOOKUP($A68,'Extraction Filer'!$B$4:$V$385,MATCH(U$1,'Extraction Filer'!$B$3:$V$3,0),FALSE),"حققت خسائر")</f>
        <v>حققت خسائر</v>
      </c>
      <c r="V68" s="31">
        <f>VLOOKUP($A68,'Extraction Filer'!$B$4:$V$385,MATCH(V$1,'Extraction Filer'!$B$3:$V$3,0),FALSE)</f>
        <v>0</v>
      </c>
      <c r="W68" s="7" t="str">
        <f>IF(T68="unavailable","NA",IF(T68&gt;0,IF(AND(U68&gt;0,U68&lt;0.75)=TRUE,1,IF(U68&gt;1,-1,IF(L68&lt;0,-1,0)))+IF(T68&gt;0,IF(VLOOKUP(A68,'Extraction Filer'!$B$4:$W$385,MATCH('Extraction Filer'!$W$1,'Extraction Filer'!$B$1:$W$1,0),FALSE)&gt;1,1,0),0)+IF(M68&gt;0.05,1,IF(M68&lt;-0.05,-1,0))+IF(Q68="سالب",-1,IF(Q68&lt;40,1,0))+IF(T68&gt;AVERAGEIFS($T$2:$T$382,$T$2:$T$382,"&gt;0.001"),1,0),"NA"))</f>
        <v>NA</v>
      </c>
    </row>
    <row r="69" spans="1:23" ht="15.75">
      <c r="A69" s="9" t="s">
        <v>326</v>
      </c>
      <c r="B69" s="36" t="str">
        <f>VLOOKUP(A69,'Scoring Logic'!$A$12:$D$394,3,FALSE)</f>
        <v>الماجد للعود</v>
      </c>
      <c r="C69" s="36" t="str">
        <f>VLOOKUP(A69,'Scoring Logic'!$A$12:$D$394,4,FALSE)</f>
        <v>تداول</v>
      </c>
      <c r="D69" s="30">
        <f>VLOOKUP($A69,'Extraction Filer'!$B$4:$V$385,MATCH(D$1,'Extraction Filer'!$B$3:$V$3,0),FALSE)</f>
        <v>123.4</v>
      </c>
      <c r="E69" s="31">
        <f>VLOOKUP($A69,'Extraction Filer'!$B$4:$V$385,MATCH(E$1,'Extraction Filer'!$B$3:$V$3,0),FALSE)</f>
        <v>-2.3734199999999997E-2</v>
      </c>
      <c r="F69" s="30">
        <f>VLOOKUP($A69,'Extraction Filer'!$B$4:$V$385,MATCH(F$1,'Extraction Filer'!$B$3:$V$3,0),FALSE)</f>
        <v>198.8</v>
      </c>
      <c r="G69" s="30">
        <f>VLOOKUP($A69,'Extraction Filer'!$B$4:$V$385,MATCH(G$1,'Extraction Filer'!$B$3:$V$3,0),FALSE)</f>
        <v>103.4</v>
      </c>
      <c r="H69" s="32" t="str">
        <f>VLOOKUP($A69,'Extraction Filer'!$B$4:$V$385,MATCH(H$1,'Extraction Filer'!$B$3:$V$3,0),FALSE)</f>
        <v>Unavailable</v>
      </c>
      <c r="I69" s="33">
        <f>VLOOKUP($A69,'Extraction Filer'!$B$4:$V$385,MATCH(I$1,'Extraction Filer'!$B$3:$V$3,0),FALSE)</f>
        <v>45572</v>
      </c>
      <c r="J69" s="30">
        <f>IF(VLOOKUP($A69,'Extraction Filer'!$B$4:$V$385,MATCH(J$1,'Extraction Filer'!$B$3:$V$3,0),FALSE)&gt;0,VLOOKUP($A69,'Extraction Filer'!$B$4:$V$385,MATCH(J$1,'Extraction Filer'!$B$3:$V$3,0),FALSE),"غير متوفر")</f>
        <v>19.68</v>
      </c>
      <c r="K69" s="30" t="str">
        <f>IFERROR(IF(D69/VLOOKUP($A69,'Extraction Filer'!$B$4:$V$385,MATCH("متوسط توقعات المحللين لمكرر الربح",'Extraction Filer'!$B$3:$V$3,0),FALSE)&gt;0,D69/VLOOKUP($A69,'Extraction Filer'!$B$4:$V$385,MATCH("متوسط توقعات المحللين لمكرر الربح",'Extraction Filer'!$B$3:$V$3,0),FALSE),"غير متوفر"),"غير متوفر")</f>
        <v>غير متوفر</v>
      </c>
      <c r="L69" s="32" t="str">
        <f>VLOOKUP($A69,'Extraction Filer'!$B$4:$V$385,MATCH(L$1,'Extraction Filer'!$B$3:$V$3,0),FALSE)</f>
        <v>Unavailable</v>
      </c>
      <c r="M69" s="35" t="str">
        <f>VLOOKUP($A69,'Extraction Filer'!$B$4:$V$385,MATCH(M$1,'Extraction Filer'!$B$3:$V$3,0),FALSE)</f>
        <v>Unavailable</v>
      </c>
      <c r="N69" s="30" t="str">
        <f>VLOOKUP($A69,'Extraction Filer'!$B$4:$V$385,MATCH(N$1,'Extraction Filer'!$B$3:$V$3,0),FALSE)</f>
        <v>Unavailable</v>
      </c>
      <c r="O69" s="35" t="str">
        <f>VLOOKUP($A69,'Extraction Filer'!$B$4:$V$385,MATCH(O$1,'Extraction Filer'!$B$3:$V$3,0),FALSE)</f>
        <v>Unavailable</v>
      </c>
      <c r="P69" s="35" t="str">
        <f>VLOOKUP($A69,'Extraction Filer'!$B$4:$V$385,MATCH(P$1,'Extraction Filer'!$B$3:$V$3,0),FALSE)</f>
        <v>Unavailable</v>
      </c>
      <c r="Q69" s="30" t="str">
        <f>IF(VLOOKUP($A69,'Extraction Filer'!$B$4:$V$385,MATCH(Q$1,'Extraction Filer'!$B$3:$V$3,0),FALSE)&lt;0,"سالب",VLOOKUP($A69,'Extraction Filer'!$B$4:$V$385,MATCH(Q$1,'Extraction Filer'!$B$3:$V$3,0),FALSE))</f>
        <v>Unavailable</v>
      </c>
      <c r="R69" s="35" t="str">
        <f>VLOOKUP($A69,'Extraction Filer'!$B$4:$Z$385,MATCH(R$1,'Extraction Filer'!$B$3:$Z$3,0),FALSE)</f>
        <v>Unavailable</v>
      </c>
      <c r="S69" s="35" t="str">
        <f>VLOOKUP($A69,'Extraction Filer'!$B$4:$Z$385,MATCH(S$1,'Extraction Filer'!$B$3:$Z$3,0),FALSE)</f>
        <v>Unavailable</v>
      </c>
      <c r="T69" s="31" t="str">
        <f>VLOOKUP($A69,'Extraction Filer'!$B$4:$V$385,MATCH(T$1,'Extraction Filer'!$B$3:$V$3,0),FALSE)</f>
        <v>Unavailable</v>
      </c>
      <c r="U69" s="31" t="str">
        <f>IF(L69&gt;0,VLOOKUP($A69,'Extraction Filer'!$B$4:$V$385,MATCH(U$1,'Extraction Filer'!$B$3:$V$3,0),FALSE),"حققت خسائر")</f>
        <v>Unavailable</v>
      </c>
      <c r="V69" s="31" t="str">
        <f>VLOOKUP($A69,'Extraction Filer'!$B$4:$V$385,MATCH(V$1,'Extraction Filer'!$B$3:$V$3,0),FALSE)</f>
        <v>Unavailable</v>
      </c>
      <c r="W69" s="7" t="str">
        <f>IF(T69="unavailable","NA",IF(T69&gt;0,IF(AND(U69&gt;0,U69&lt;0.75)=TRUE,1,IF(U69&gt;1,-1,IF(L69&lt;0,-1,0)))+IF(T69&gt;0,IF(VLOOKUP(A69,'Extraction Filer'!$B$4:$W$385,MATCH('Extraction Filer'!$W$1,'Extraction Filer'!$B$1:$W$1,0),FALSE)&gt;1,1,0),0)+IF(M69&gt;0.05,1,IF(M69&lt;-0.05,-1,0))+IF(Q69="سالب",-1,IF(Q69&lt;40,1,0))+IF(T69&gt;AVERAGEIFS($T$2:$T$382,$T$2:$T$382,"&gt;0.001"),1,0),"NA"))</f>
        <v>NA</v>
      </c>
    </row>
    <row r="70" spans="1:23" ht="15.75">
      <c r="A70" s="9" t="s">
        <v>81</v>
      </c>
      <c r="B70" s="36" t="str">
        <f>VLOOKUP(A70,'Scoring Logic'!$A$12:$D$394,3,FALSE)</f>
        <v>باين</v>
      </c>
      <c r="C70" s="36" t="str">
        <f>VLOOKUP(A70,'Scoring Logic'!$A$12:$D$394,4,FALSE)</f>
        <v>تداول</v>
      </c>
      <c r="D70" s="30">
        <f>VLOOKUP($A70,'Extraction Filer'!$B$4:$V$385,MATCH(D$1,'Extraction Filer'!$B$3:$V$3,0),FALSE)</f>
        <v>2.23</v>
      </c>
      <c r="E70" s="31">
        <f>VLOOKUP($A70,'Extraction Filer'!$B$4:$V$385,MATCH(E$1,'Extraction Filer'!$B$3:$V$3,0),FALSE)</f>
        <v>-1.7621100000000001E-2</v>
      </c>
      <c r="F70" s="30">
        <f>VLOOKUP($A70,'Extraction Filer'!$B$4:$V$385,MATCH(F$1,'Extraction Filer'!$B$3:$V$3,0),FALSE)</f>
        <v>3.08</v>
      </c>
      <c r="G70" s="30">
        <f>VLOOKUP($A70,'Extraction Filer'!$B$4:$V$385,MATCH(G$1,'Extraction Filer'!$B$3:$V$3,0),FALSE)</f>
        <v>1.9</v>
      </c>
      <c r="H70" s="32">
        <f>VLOOKUP($A70,'Extraction Filer'!$B$4:$V$385,MATCH(H$1,'Extraction Filer'!$B$3:$V$3,0),FALSE)</f>
        <v>702450000</v>
      </c>
      <c r="I70" s="33">
        <f>VLOOKUP($A70,'Extraction Filer'!$B$4:$V$385,MATCH(I$1,'Extraction Filer'!$B$3:$V$3,0),FALSE)</f>
        <v>42360</v>
      </c>
      <c r="J70" s="30" t="str">
        <f>IF(VLOOKUP($A70,'Extraction Filer'!$B$4:$V$385,MATCH(J$1,'Extraction Filer'!$B$3:$V$3,0),FALSE)&gt;0,VLOOKUP($A70,'Extraction Filer'!$B$4:$V$385,MATCH(J$1,'Extraction Filer'!$B$3:$V$3,0),FALSE),"غير متوفر")</f>
        <v>غير متوفر</v>
      </c>
      <c r="K70" s="30">
        <f>IFERROR(IF(D70/VLOOKUP($A70,'Extraction Filer'!$B$4:$V$385,MATCH("متوسط توقعات المحللين لمكرر الربح",'Extraction Filer'!$B$3:$V$3,0),FALSE)&gt;0,D70/VLOOKUP($A70,'Extraction Filer'!$B$4:$V$385,MATCH("متوسط توقعات المحللين لمكرر الربح",'Extraction Filer'!$B$3:$V$3,0),FALSE),"غير متوفر"),"غير متوفر")</f>
        <v>13.117647058823529</v>
      </c>
      <c r="L70" s="32">
        <f>VLOOKUP($A70,'Extraction Filer'!$B$4:$V$385,MATCH(L$1,'Extraction Filer'!$B$3:$V$3,0),FALSE)</f>
        <v>-49691000</v>
      </c>
      <c r="M70" s="35">
        <f>VLOOKUP($A70,'Extraction Filer'!$B$4:$V$385,MATCH(M$1,'Extraction Filer'!$B$3:$V$3,0),FALSE)</f>
        <v>-9.8900000000000002E-2</v>
      </c>
      <c r="N70" s="30">
        <f>VLOOKUP($A70,'Extraction Filer'!$B$4:$V$385,MATCH(N$1,'Extraction Filer'!$B$3:$V$3,0),FALSE)</f>
        <v>1.0495215185901794</v>
      </c>
      <c r="O70" s="35">
        <f>VLOOKUP($A70,'Extraction Filer'!$B$4:$V$385,MATCH(O$1,'Extraction Filer'!$B$3:$V$3,0),FALSE)</f>
        <v>2.9100000000000001E-2</v>
      </c>
      <c r="P70" s="35">
        <f>VLOOKUP($A70,'Extraction Filer'!$B$4:$V$385,MATCH(P$1,'Extraction Filer'!$B$3:$V$3,0),FALSE)</f>
        <v>1.8280000000000001</v>
      </c>
      <c r="Q70" s="30">
        <f>IF(VLOOKUP($A70,'Extraction Filer'!$B$4:$V$385,MATCH(Q$1,'Extraction Filer'!$B$3:$V$3,0),FALSE)&lt;0,"سالب",VLOOKUP($A70,'Extraction Filer'!$B$4:$V$385,MATCH(Q$1,'Extraction Filer'!$B$3:$V$3,0),FALSE))</f>
        <v>3.4762189901669198</v>
      </c>
      <c r="R70" s="35">
        <f>VLOOKUP($A70,'Extraction Filer'!$B$4:$Z$385,MATCH(R$1,'Extraction Filer'!$B$3:$Z$3,0),FALSE)</f>
        <v>-0.23472394275382943</v>
      </c>
      <c r="S70" s="35">
        <f>VLOOKUP($A70,'Extraction Filer'!$B$4:$Z$385,MATCH(S$1,'Extraction Filer'!$B$3:$Z$3,0),FALSE)</f>
        <v>0.13666752568507728</v>
      </c>
      <c r="T70" s="31">
        <f>VLOOKUP($A70,'Extraction Filer'!$B$4:$V$385,MATCH(T$1,'Extraction Filer'!$B$3:$V$3,0),FALSE)</f>
        <v>0</v>
      </c>
      <c r="U70" s="31" t="str">
        <f>IF(L70&gt;0,VLOOKUP($A70,'Extraction Filer'!$B$4:$V$385,MATCH(U$1,'Extraction Filer'!$B$3:$V$3,0),FALSE),"حققت خسائر")</f>
        <v>حققت خسائر</v>
      </c>
      <c r="V70" s="31">
        <f>VLOOKUP($A70,'Extraction Filer'!$B$4:$V$385,MATCH(V$1,'Extraction Filer'!$B$3:$V$3,0),FALSE)</f>
        <v>0</v>
      </c>
      <c r="W70" s="7" t="str">
        <f>IF(T70="unavailable","NA",IF(T70&gt;0,IF(AND(U70&gt;0,U70&lt;0.75)=TRUE,1,IF(U70&gt;1,-1,IF(L70&lt;0,-1,0)))+IF(T70&gt;0,IF(VLOOKUP(A70,'Extraction Filer'!$B$4:$W$385,MATCH('Extraction Filer'!$W$1,'Extraction Filer'!$B$1:$W$1,0),FALSE)&gt;1,1,0),0)+IF(M70&gt;0.05,1,IF(M70&lt;-0.05,-1,0))+IF(Q70="سالب",-1,IF(Q70&lt;40,1,0))+IF(T70&gt;AVERAGEIFS($T$2:$T$382,$T$2:$T$382,"&gt;0.001"),1,0),"NA"))</f>
        <v>NA</v>
      </c>
    </row>
    <row r="71" spans="1:23" ht="15.75">
      <c r="A71" s="9" t="s">
        <v>452</v>
      </c>
      <c r="B71" s="36" t="str">
        <f>VLOOKUP(A71,'Scoring Logic'!$A$12:$D$394,3,FALSE)</f>
        <v>الأسماك</v>
      </c>
      <c r="C71" s="36" t="str">
        <f>VLOOKUP(A71,'Scoring Logic'!$A$12:$D$394,4,FALSE)</f>
        <v>تداول</v>
      </c>
      <c r="D71" s="30">
        <f>VLOOKUP($A71,'Extraction Filer'!$B$4:$V$385,MATCH(D$1,'Extraction Filer'!$B$3:$V$3,0),FALSE)</f>
        <v>112.4</v>
      </c>
      <c r="E71" s="31">
        <f>VLOOKUP($A71,'Extraction Filer'!$B$4:$V$385,MATCH(E$1,'Extraction Filer'!$B$3:$V$3,0),FALSE)</f>
        <v>0.1217565</v>
      </c>
      <c r="F71" s="30">
        <f>VLOOKUP($A71,'Extraction Filer'!$B$4:$V$385,MATCH(F$1,'Extraction Filer'!$B$3:$V$3,0),FALSE)</f>
        <v>189.29383999999999</v>
      </c>
      <c r="G71" s="30">
        <f>VLOOKUP($A71,'Extraction Filer'!$B$4:$V$385,MATCH(G$1,'Extraction Filer'!$B$3:$V$3,0),FALSE)</f>
        <v>83.2</v>
      </c>
      <c r="H71" s="32">
        <f>VLOOKUP($A71,'Extraction Filer'!$B$4:$V$385,MATCH(H$1,'Extraction Filer'!$B$3:$V$3,0),FALSE)</f>
        <v>752923090</v>
      </c>
      <c r="I71" s="33">
        <f>VLOOKUP($A71,'Extraction Filer'!$B$4:$V$385,MATCH(I$1,'Extraction Filer'!$B$3:$V$3,0),FALSE)</f>
        <v>40240</v>
      </c>
      <c r="J71" s="30" t="str">
        <f>IF(VLOOKUP($A71,'Extraction Filer'!$B$4:$V$385,MATCH(J$1,'Extraction Filer'!$B$3:$V$3,0),FALSE)&gt;0,VLOOKUP($A71,'Extraction Filer'!$B$4:$V$385,MATCH(J$1,'Extraction Filer'!$B$3:$V$3,0),FALSE),"غير متوفر")</f>
        <v>غير متوفر</v>
      </c>
      <c r="K71" s="30" t="str">
        <f>IFERROR(IF(D71/VLOOKUP($A71,'Extraction Filer'!$B$4:$V$385,MATCH("متوسط توقعات المحللين لمكرر الربح",'Extraction Filer'!$B$3:$V$3,0),FALSE)&gt;0,D71/VLOOKUP($A71,'Extraction Filer'!$B$4:$V$385,MATCH("متوسط توقعات المحللين لمكرر الربح",'Extraction Filer'!$B$3:$V$3,0),FALSE),"غير متوفر"),"غير متوفر")</f>
        <v>غير متوفر</v>
      </c>
      <c r="L71" s="32">
        <f>VLOOKUP($A71,'Extraction Filer'!$B$4:$V$385,MATCH(L$1,'Extraction Filer'!$B$3:$V$3,0),FALSE)</f>
        <v>-100576857</v>
      </c>
      <c r="M71" s="35">
        <f>VLOOKUP($A71,'Extraction Filer'!$B$4:$V$385,MATCH(M$1,'Extraction Filer'!$B$3:$V$3,0),FALSE)</f>
        <v>-0.32919999999999999</v>
      </c>
      <c r="N71" s="30">
        <f>VLOOKUP($A71,'Extraction Filer'!$B$4:$V$385,MATCH(N$1,'Extraction Filer'!$B$3:$V$3,0),FALSE)</f>
        <v>27.787454598116195</v>
      </c>
      <c r="O71" s="35">
        <f>VLOOKUP($A71,'Extraction Filer'!$B$4:$V$385,MATCH(O$1,'Extraction Filer'!$B$3:$V$3,0),FALSE)</f>
        <v>6.9500000000000006E-2</v>
      </c>
      <c r="P71" s="35">
        <f>VLOOKUP($A71,'Extraction Filer'!$B$4:$V$385,MATCH(P$1,'Extraction Filer'!$B$3:$V$3,0),FALSE)</f>
        <v>0.191</v>
      </c>
      <c r="Q71" s="30" t="str">
        <f>IF(VLOOKUP($A71,'Extraction Filer'!$B$4:$V$385,MATCH(Q$1,'Extraction Filer'!$B$3:$V$3,0),FALSE)&lt;0,"سالب",VLOOKUP($A71,'Extraction Filer'!$B$4:$V$385,MATCH(Q$1,'Extraction Filer'!$B$3:$V$3,0),FALSE))</f>
        <v>سالب</v>
      </c>
      <c r="R71" s="35">
        <f>VLOOKUP($A71,'Extraction Filer'!$B$4:$Z$385,MATCH(R$1,'Extraction Filer'!$B$3:$Z$3,0),FALSE)</f>
        <v>-0.90419811907338921</v>
      </c>
      <c r="S71" s="35">
        <f>VLOOKUP($A71,'Extraction Filer'!$B$4:$Z$385,MATCH(S$1,'Extraction Filer'!$B$3:$Z$3,0),FALSE)</f>
        <v>-0.62191244418196201</v>
      </c>
      <c r="T71" s="31">
        <f>VLOOKUP($A71,'Extraction Filer'!$B$4:$V$385,MATCH(T$1,'Extraction Filer'!$B$3:$V$3,0),FALSE)</f>
        <v>0</v>
      </c>
      <c r="U71" s="31" t="str">
        <f>IF(L71&gt;0,VLOOKUP($A71,'Extraction Filer'!$B$4:$V$385,MATCH(U$1,'Extraction Filer'!$B$3:$V$3,0),FALSE),"حققت خسائر")</f>
        <v>حققت خسائر</v>
      </c>
      <c r="V71" s="31">
        <f>VLOOKUP($A71,'Extraction Filer'!$B$4:$V$385,MATCH(V$1,'Extraction Filer'!$B$3:$V$3,0),FALSE)</f>
        <v>0</v>
      </c>
      <c r="W71" s="7" t="str">
        <f>IF(T71="unavailable","NA",IF(T71&gt;0,IF(AND(U71&gt;0,U71&lt;0.75)=TRUE,1,IF(U71&gt;1,-1,IF(L71&lt;0,-1,0)))+IF(T71&gt;0,IF(VLOOKUP(A71,'Extraction Filer'!$B$4:$W$385,MATCH('Extraction Filer'!$W$1,'Extraction Filer'!$B$1:$W$1,0),FALSE)&gt;1,1,0),0)+IF(M71&gt;0.05,1,IF(M71&lt;-0.05,-1,0))+IF(Q71="سالب",-1,IF(Q71&lt;40,1,0))+IF(T71&gt;AVERAGEIFS($T$2:$T$382,$T$2:$T$382,"&gt;0.001"),1,0),"NA"))</f>
        <v>NA</v>
      </c>
    </row>
    <row r="72" spans="1:23" ht="15.75">
      <c r="A72" s="9" t="s">
        <v>344</v>
      </c>
      <c r="B72" s="36" t="str">
        <f>VLOOKUP(A72,'Scoring Logic'!$A$12:$D$394,3,FALSE)</f>
        <v>إعمار</v>
      </c>
      <c r="C72" s="36" t="str">
        <f>VLOOKUP(A72,'Scoring Logic'!$A$12:$D$394,4,FALSE)</f>
        <v>تداول</v>
      </c>
      <c r="D72" s="30">
        <f>VLOOKUP($A72,'Extraction Filer'!$B$4:$V$385,MATCH(D$1,'Extraction Filer'!$B$3:$V$3,0),FALSE)</f>
        <v>15.74</v>
      </c>
      <c r="E72" s="31">
        <f>VLOOKUP($A72,'Extraction Filer'!$B$4:$V$385,MATCH(E$1,'Extraction Filer'!$B$3:$V$3,0),FALSE)</f>
        <v>9.61003E-2</v>
      </c>
      <c r="F72" s="30">
        <f>VLOOKUP($A72,'Extraction Filer'!$B$4:$V$385,MATCH(F$1,'Extraction Filer'!$B$3:$V$3,0),FALSE)</f>
        <v>20.641110000000001</v>
      </c>
      <c r="G72" s="30">
        <f>VLOOKUP($A72,'Extraction Filer'!$B$4:$V$385,MATCH(G$1,'Extraction Filer'!$B$3:$V$3,0),FALSE)</f>
        <v>12.08</v>
      </c>
      <c r="H72" s="32">
        <f>VLOOKUP($A72,'Extraction Filer'!$B$4:$V$385,MATCH(H$1,'Extraction Filer'!$B$3:$V$3,0),FALSE)</f>
        <v>8236110826</v>
      </c>
      <c r="I72" s="33">
        <f>VLOOKUP($A72,'Extraction Filer'!$B$4:$V$385,MATCH(I$1,'Extraction Filer'!$B$3:$V$3,0),FALSE)</f>
        <v>40241</v>
      </c>
      <c r="J72" s="30" t="str">
        <f>IF(VLOOKUP($A72,'Extraction Filer'!$B$4:$V$385,MATCH(J$1,'Extraction Filer'!$B$3:$V$3,0),FALSE)&gt;0,VLOOKUP($A72,'Extraction Filer'!$B$4:$V$385,MATCH(J$1,'Extraction Filer'!$B$3:$V$3,0),FALSE),"غير متوفر")</f>
        <v>غير متوفر</v>
      </c>
      <c r="K72" s="30">
        <f>IFERROR(IF(D72/VLOOKUP($A72,'Extraction Filer'!$B$4:$V$385,MATCH("متوسط توقعات المحللين لمكرر الربح",'Extraction Filer'!$B$3:$V$3,0),FALSE)&gt;0,D72/VLOOKUP($A72,'Extraction Filer'!$B$4:$V$385,MATCH("متوسط توقعات المحللين لمكرر الربح",'Extraction Filer'!$B$3:$V$3,0),FALSE),"غير متوفر"),"غير متوفر")</f>
        <v>28.28442559614728</v>
      </c>
      <c r="L72" s="32">
        <f>VLOOKUP($A72,'Extraction Filer'!$B$4:$V$385,MATCH(L$1,'Extraction Filer'!$B$3:$V$3,0),FALSE)</f>
        <v>-1134915000</v>
      </c>
      <c r="M72" s="35">
        <f>VLOOKUP($A72,'Extraction Filer'!$B$4:$V$385,MATCH(M$1,'Extraction Filer'!$B$3:$V$3,0),FALSE)</f>
        <v>-3.4805999999999999</v>
      </c>
      <c r="N72" s="30">
        <f>VLOOKUP($A72,'Extraction Filer'!$B$4:$V$385,MATCH(N$1,'Extraction Filer'!$B$3:$V$3,0),FALSE)</f>
        <v>18.791164041734252</v>
      </c>
      <c r="O72" s="35">
        <f>VLOOKUP($A72,'Extraction Filer'!$B$4:$V$385,MATCH(O$1,'Extraction Filer'!$B$3:$V$3,0),FALSE)</f>
        <v>-0.58699999999999997</v>
      </c>
      <c r="P72" s="35">
        <f>VLOOKUP($A72,'Extraction Filer'!$B$4:$V$385,MATCH(P$1,'Extraction Filer'!$B$3:$V$3,0),FALSE)</f>
        <v>-0.2427</v>
      </c>
      <c r="Q72" s="30" t="str">
        <f>IF(VLOOKUP($A72,'Extraction Filer'!$B$4:$V$385,MATCH(Q$1,'Extraction Filer'!$B$3:$V$3,0),FALSE)&lt;0,"سالب",VLOOKUP($A72,'Extraction Filer'!$B$4:$V$385,MATCH(Q$1,'Extraction Filer'!$B$3:$V$3,0),FALSE))</f>
        <v>سالب</v>
      </c>
      <c r="R72" s="35">
        <f>VLOOKUP($A72,'Extraction Filer'!$B$4:$Z$385,MATCH(R$1,'Extraction Filer'!$B$3:$Z$3,0),FALSE)</f>
        <v>-0.20376912234778999</v>
      </c>
      <c r="S72" s="35">
        <f>VLOOKUP($A72,'Extraction Filer'!$B$4:$Z$385,MATCH(S$1,'Extraction Filer'!$B$3:$Z$3,0),FALSE)</f>
        <v>-2.9423314252232647E-2</v>
      </c>
      <c r="T72" s="31">
        <f>VLOOKUP($A72,'Extraction Filer'!$B$4:$V$385,MATCH(T$1,'Extraction Filer'!$B$3:$V$3,0),FALSE)</f>
        <v>0</v>
      </c>
      <c r="U72" s="31" t="str">
        <f>IF(L72&gt;0,VLOOKUP($A72,'Extraction Filer'!$B$4:$V$385,MATCH(U$1,'Extraction Filer'!$B$3:$V$3,0),FALSE),"حققت خسائر")</f>
        <v>حققت خسائر</v>
      </c>
      <c r="V72" s="31">
        <f>VLOOKUP($A72,'Extraction Filer'!$B$4:$V$385,MATCH(V$1,'Extraction Filer'!$B$3:$V$3,0),FALSE)</f>
        <v>0</v>
      </c>
      <c r="W72" s="7" t="str">
        <f>IF(T72="unavailable","NA",IF(T72&gt;0,IF(AND(U72&gt;0,U72&lt;0.75)=TRUE,1,IF(U72&gt;1,-1,IF(L72&lt;0,-1,0)))+IF(T72&gt;0,IF(VLOOKUP(A72,'Extraction Filer'!$B$4:$W$385,MATCH('Extraction Filer'!$W$1,'Extraction Filer'!$B$1:$W$1,0),FALSE)&gt;1,1,0),0)+IF(M72&gt;0.05,1,IF(M72&lt;-0.05,-1,0))+IF(Q72="سالب",-1,IF(Q72&lt;40,1,0))+IF(T72&gt;AVERAGEIFS($T$2:$T$382,$T$2:$T$382,"&gt;0.001"),1,0),"NA"))</f>
        <v>NA</v>
      </c>
    </row>
    <row r="73" spans="1:23" ht="15.75">
      <c r="A73" s="9" t="s">
        <v>751</v>
      </c>
      <c r="B73" s="36" t="str">
        <f>VLOOKUP(A73,'Scoring Logic'!$A$12:$D$394,3,FALSE)</f>
        <v>شلفا</v>
      </c>
      <c r="C73" s="36" t="str">
        <f>VLOOKUP(A73,'Scoring Logic'!$A$12:$D$394,4,FALSE)</f>
        <v>نمو</v>
      </c>
      <c r="D73" s="30">
        <f>VLOOKUP($A73,'Extraction Filer'!$B$4:$V$385,MATCH(D$1,'Extraction Filer'!$B$3:$V$3,0),FALSE)</f>
        <v>74</v>
      </c>
      <c r="E73" s="31">
        <f>VLOOKUP($A73,'Extraction Filer'!$B$4:$V$385,MATCH(E$1,'Extraction Filer'!$B$3:$V$3,0),FALSE)</f>
        <v>-0.1073583</v>
      </c>
      <c r="F73" s="30">
        <f>VLOOKUP($A73,'Extraction Filer'!$B$4:$V$385,MATCH(F$1,'Extraction Filer'!$B$3:$V$3,0),FALSE)</f>
        <v>108</v>
      </c>
      <c r="G73" s="30">
        <f>VLOOKUP($A73,'Extraction Filer'!$B$4:$V$385,MATCH(G$1,'Extraction Filer'!$B$3:$V$3,0),FALSE)</f>
        <v>70</v>
      </c>
      <c r="H73" s="32" t="str">
        <f>VLOOKUP($A73,'Extraction Filer'!$B$4:$V$385,MATCH(H$1,'Extraction Filer'!$B$3:$V$3,0),FALSE)</f>
        <v>Unavailable</v>
      </c>
      <c r="I73" s="33">
        <f>VLOOKUP($A73,'Extraction Filer'!$B$4:$V$385,MATCH(I$1,'Extraction Filer'!$B$3:$V$3,0),FALSE)</f>
        <v>45602</v>
      </c>
      <c r="J73" s="30" t="str">
        <f>IF(VLOOKUP($A73,'Extraction Filer'!$B$4:$V$385,MATCH(J$1,'Extraction Filer'!$B$3:$V$3,0),FALSE)&gt;0,VLOOKUP($A73,'Extraction Filer'!$B$4:$V$385,MATCH(J$1,'Extraction Filer'!$B$3:$V$3,0),FALSE),"غير متوفر")</f>
        <v>غير متوفر</v>
      </c>
      <c r="K73" s="30" t="str">
        <f>IFERROR(IF(D73/VLOOKUP($A73,'Extraction Filer'!$B$4:$V$385,MATCH("متوسط توقعات المحللين لمكرر الربح",'Extraction Filer'!$B$3:$V$3,0),FALSE)&gt;0,D73/VLOOKUP($A73,'Extraction Filer'!$B$4:$V$385,MATCH("متوسط توقعات المحللين لمكرر الربح",'Extraction Filer'!$B$3:$V$3,0),FALSE),"غير متوفر"),"غير متوفر")</f>
        <v>غير متوفر</v>
      </c>
      <c r="L73" s="32" t="str">
        <f>VLOOKUP($A73,'Extraction Filer'!$B$4:$V$385,MATCH(L$1,'Extraction Filer'!$B$3:$V$3,0),FALSE)</f>
        <v>Unavailable</v>
      </c>
      <c r="M73" s="35" t="str">
        <f>VLOOKUP($A73,'Extraction Filer'!$B$4:$V$385,MATCH(M$1,'Extraction Filer'!$B$3:$V$3,0),FALSE)</f>
        <v>Unavailable</v>
      </c>
      <c r="N73" s="30" t="str">
        <f>VLOOKUP($A73,'Extraction Filer'!$B$4:$V$385,MATCH(N$1,'Extraction Filer'!$B$3:$V$3,0),FALSE)</f>
        <v>Unavailable</v>
      </c>
      <c r="O73" s="35" t="str">
        <f>VLOOKUP($A73,'Extraction Filer'!$B$4:$V$385,MATCH(O$1,'Extraction Filer'!$B$3:$V$3,0),FALSE)</f>
        <v>Unavailable</v>
      </c>
      <c r="P73" s="35" t="str">
        <f>VLOOKUP($A73,'Extraction Filer'!$B$4:$V$385,MATCH(P$1,'Extraction Filer'!$B$3:$V$3,0),FALSE)</f>
        <v>Unavailable</v>
      </c>
      <c r="Q73" s="30" t="str">
        <f>IF(VLOOKUP($A73,'Extraction Filer'!$B$4:$V$385,MATCH(Q$1,'Extraction Filer'!$B$3:$V$3,0),FALSE)&lt;0,"سالب",VLOOKUP($A73,'Extraction Filer'!$B$4:$V$385,MATCH(Q$1,'Extraction Filer'!$B$3:$V$3,0),FALSE))</f>
        <v>Unavailable</v>
      </c>
      <c r="R73" s="35" t="str">
        <f>VLOOKUP($A73,'Extraction Filer'!$B$4:$Z$385,MATCH(R$1,'Extraction Filer'!$B$3:$Z$3,0),FALSE)</f>
        <v>Unavailable</v>
      </c>
      <c r="S73" s="35" t="str">
        <f>VLOOKUP($A73,'Extraction Filer'!$B$4:$Z$385,MATCH(S$1,'Extraction Filer'!$B$3:$Z$3,0),FALSE)</f>
        <v>Unavailable</v>
      </c>
      <c r="T73" s="31" t="str">
        <f>VLOOKUP($A73,'Extraction Filer'!$B$4:$V$385,MATCH(T$1,'Extraction Filer'!$B$3:$V$3,0),FALSE)</f>
        <v>Unavailable</v>
      </c>
      <c r="U73" s="31" t="str">
        <f>IF(L73&gt;0,VLOOKUP($A73,'Extraction Filer'!$B$4:$V$385,MATCH(U$1,'Extraction Filer'!$B$3:$V$3,0),FALSE),"حققت خسائر")</f>
        <v>Unavailable</v>
      </c>
      <c r="V73" s="31" t="str">
        <f>VLOOKUP($A73,'Extraction Filer'!$B$4:$V$385,MATCH(V$1,'Extraction Filer'!$B$3:$V$3,0),FALSE)</f>
        <v>Unavailable</v>
      </c>
      <c r="W73" s="7" t="str">
        <f>IF(T73="unavailable","NA",IF(T73&gt;0,IF(AND(U73&gt;0,U73&lt;0.75)=TRUE,1,IF(U73&gt;1,-1,IF(L73&lt;0,-1,0)))+IF(T73&gt;0,IF(VLOOKUP(A73,'Extraction Filer'!$B$4:$W$385,MATCH('Extraction Filer'!$W$1,'Extraction Filer'!$B$1:$W$1,0),FALSE)&gt;1,1,0),0)+IF(M73&gt;0.05,1,IF(M73&lt;-0.05,-1,0))+IF(Q73="سالب",-1,IF(Q73&lt;40,1,0))+IF(T73&gt;AVERAGEIFS($T$2:$T$382,$T$2:$T$382,"&gt;0.001"),1,0),"NA"))</f>
        <v>NA</v>
      </c>
    </row>
    <row r="74" spans="1:23" ht="15.75">
      <c r="A74" s="9" t="s">
        <v>120</v>
      </c>
      <c r="B74" s="36" t="str">
        <f>VLOOKUP(A74,'Scoring Logic'!$A$12:$D$394,3,FALSE)</f>
        <v>جيسكو</v>
      </c>
      <c r="C74" s="36" t="str">
        <f>VLOOKUP(A74,'Scoring Logic'!$A$12:$D$394,4,FALSE)</f>
        <v>تداول</v>
      </c>
      <c r="D74" s="30">
        <f>VLOOKUP($A74,'Extraction Filer'!$B$4:$V$385,MATCH(D$1,'Extraction Filer'!$B$3:$V$3,0),FALSE)</f>
        <v>19.96</v>
      </c>
      <c r="E74" s="31">
        <f>VLOOKUP($A74,'Extraction Filer'!$B$4:$V$385,MATCH(E$1,'Extraction Filer'!$B$3:$V$3,0),FALSE)</f>
        <v>-4.4976099999999998E-2</v>
      </c>
      <c r="F74" s="30">
        <f>VLOOKUP($A74,'Extraction Filer'!$B$4:$V$385,MATCH(F$1,'Extraction Filer'!$B$3:$V$3,0),FALSE)</f>
        <v>29.25</v>
      </c>
      <c r="G74" s="30">
        <f>VLOOKUP($A74,'Extraction Filer'!$B$4:$V$385,MATCH(G$1,'Extraction Filer'!$B$3:$V$3,0),FALSE)</f>
        <v>18.399999999999999</v>
      </c>
      <c r="H74" s="32">
        <f>VLOOKUP($A74,'Extraction Filer'!$B$4:$V$385,MATCH(H$1,'Extraction Filer'!$B$3:$V$3,0),FALSE)</f>
        <v>632066693</v>
      </c>
      <c r="I74" s="33">
        <f>VLOOKUP($A74,'Extraction Filer'!$B$4:$V$385,MATCH(I$1,'Extraction Filer'!$B$3:$V$3,0),FALSE)</f>
        <v>40240</v>
      </c>
      <c r="J74" s="30" t="str">
        <f>IF(VLOOKUP($A74,'Extraction Filer'!$B$4:$V$385,MATCH(J$1,'Extraction Filer'!$B$3:$V$3,0),FALSE)&gt;0,VLOOKUP($A74,'Extraction Filer'!$B$4:$V$385,MATCH(J$1,'Extraction Filer'!$B$3:$V$3,0),FALSE),"غير متوفر")</f>
        <v>غير متوفر</v>
      </c>
      <c r="K74" s="30" t="str">
        <f>IFERROR(IF(D74/VLOOKUP($A74,'Extraction Filer'!$B$4:$V$385,MATCH("متوسط توقعات المحللين لمكرر الربح",'Extraction Filer'!$B$3:$V$3,0),FALSE)&gt;0,D74/VLOOKUP($A74,'Extraction Filer'!$B$4:$V$385,MATCH("متوسط توقعات المحللين لمكرر الربح",'Extraction Filer'!$B$3:$V$3,0),FALSE),"غير متوفر"),"غير متوفر")</f>
        <v>غير متوفر</v>
      </c>
      <c r="L74" s="32">
        <f>VLOOKUP($A74,'Extraction Filer'!$B$4:$V$385,MATCH(L$1,'Extraction Filer'!$B$3:$V$3,0),FALSE)</f>
        <v>-14177037</v>
      </c>
      <c r="M74" s="35">
        <f>VLOOKUP($A74,'Extraction Filer'!$B$4:$V$385,MATCH(M$1,'Extraction Filer'!$B$3:$V$3,0),FALSE)</f>
        <v>2.1825999999999999</v>
      </c>
      <c r="N74" s="30">
        <f>VLOOKUP($A74,'Extraction Filer'!$B$4:$V$385,MATCH(N$1,'Extraction Filer'!$B$3:$V$3,0),FALSE)</f>
        <v>10.362412259958408</v>
      </c>
      <c r="O74" s="35">
        <f>VLOOKUP($A74,'Extraction Filer'!$B$4:$V$385,MATCH(O$1,'Extraction Filer'!$B$3:$V$3,0),FALSE)</f>
        <v>-5.1999999999999998E-2</v>
      </c>
      <c r="P74" s="35">
        <f>VLOOKUP($A74,'Extraction Filer'!$B$4:$V$385,MATCH(P$1,'Extraction Filer'!$B$3:$V$3,0),FALSE)</f>
        <v>-0.92759999999999998</v>
      </c>
      <c r="Q74" s="30" t="str">
        <f>IF(VLOOKUP($A74,'Extraction Filer'!$B$4:$V$385,MATCH(Q$1,'Extraction Filer'!$B$3:$V$3,0),FALSE)&lt;0,"سالب",VLOOKUP($A74,'Extraction Filer'!$B$4:$V$385,MATCH(Q$1,'Extraction Filer'!$B$3:$V$3,0),FALSE))</f>
        <v>سالب</v>
      </c>
      <c r="R74" s="35">
        <f>VLOOKUP($A74,'Extraction Filer'!$B$4:$Z$385,MATCH(R$1,'Extraction Filer'!$B$3:$Z$3,0),FALSE)</f>
        <v>-3.9642993197954585E-2</v>
      </c>
      <c r="S74" s="35">
        <f>VLOOKUP($A74,'Extraction Filer'!$B$4:$Z$385,MATCH(S$1,'Extraction Filer'!$B$3:$Z$3,0),FALSE)</f>
        <v>2.3785427630232123E-3</v>
      </c>
      <c r="T74" s="31">
        <f>VLOOKUP($A74,'Extraction Filer'!$B$4:$V$385,MATCH(T$1,'Extraction Filer'!$B$3:$V$3,0),FALSE)</f>
        <v>0</v>
      </c>
      <c r="U74" s="31" t="str">
        <f>IF(L74&gt;0,VLOOKUP($A74,'Extraction Filer'!$B$4:$V$385,MATCH(U$1,'Extraction Filer'!$B$3:$V$3,0),FALSE),"حققت خسائر")</f>
        <v>حققت خسائر</v>
      </c>
      <c r="V74" s="31">
        <f>VLOOKUP($A74,'Extraction Filer'!$B$4:$V$385,MATCH(V$1,'Extraction Filer'!$B$3:$V$3,0),FALSE)</f>
        <v>-1</v>
      </c>
      <c r="W74" s="7" t="str">
        <f>IF(T74="unavailable","NA",IF(T74&gt;0,IF(AND(U74&gt;0,U74&lt;0.75)=TRUE,1,IF(U74&gt;1,-1,IF(L74&lt;0,-1,0)))+IF(T74&gt;0,IF(VLOOKUP(A74,'Extraction Filer'!$B$4:$W$385,MATCH('Extraction Filer'!$W$1,'Extraction Filer'!$B$1:$W$1,0),FALSE)&gt;1,1,0),0)+IF(M74&gt;0.05,1,IF(M74&lt;-0.05,-1,0))+IF(Q74="سالب",-1,IF(Q74&lt;40,1,0))+IF(T74&gt;AVERAGEIFS($T$2:$T$382,$T$2:$T$382,"&gt;0.001"),1,0),"NA"))</f>
        <v>NA</v>
      </c>
    </row>
    <row r="75" spans="1:23" ht="15.75">
      <c r="A75" s="9" t="s">
        <v>274</v>
      </c>
      <c r="B75" s="36" t="str">
        <f>VLOOKUP(A75,'Scoring Logic'!$A$12:$D$394,3,FALSE)</f>
        <v>سابتكو</v>
      </c>
      <c r="C75" s="36" t="str">
        <f>VLOOKUP(A75,'Scoring Logic'!$A$12:$D$394,4,FALSE)</f>
        <v>تداول</v>
      </c>
      <c r="D75" s="30">
        <f>VLOOKUP($A75,'Extraction Filer'!$B$4:$V$385,MATCH(D$1,'Extraction Filer'!$B$3:$V$3,0),FALSE)</f>
        <v>16.54</v>
      </c>
      <c r="E75" s="31">
        <f>VLOOKUP($A75,'Extraction Filer'!$B$4:$V$385,MATCH(E$1,'Extraction Filer'!$B$3:$V$3,0),FALSE)</f>
        <v>-4.39306E-2</v>
      </c>
      <c r="F75" s="30">
        <f>VLOOKUP($A75,'Extraction Filer'!$B$4:$V$385,MATCH(F$1,'Extraction Filer'!$B$3:$V$3,0),FALSE)</f>
        <v>23.88</v>
      </c>
      <c r="G75" s="30">
        <f>VLOOKUP($A75,'Extraction Filer'!$B$4:$V$385,MATCH(G$1,'Extraction Filer'!$B$3:$V$3,0),FALSE)</f>
        <v>14.9</v>
      </c>
      <c r="H75" s="32">
        <f>VLOOKUP($A75,'Extraction Filer'!$B$4:$V$385,MATCH(H$1,'Extraction Filer'!$B$3:$V$3,0),FALSE)</f>
        <v>2067500000</v>
      </c>
      <c r="I75" s="33">
        <f>VLOOKUP($A75,'Extraction Filer'!$B$4:$V$385,MATCH(I$1,'Extraction Filer'!$B$3:$V$3,0),FALSE)</f>
        <v>40240</v>
      </c>
      <c r="J75" s="30" t="str">
        <f>IF(VLOOKUP($A75,'Extraction Filer'!$B$4:$V$385,MATCH(J$1,'Extraction Filer'!$B$3:$V$3,0),FALSE)&gt;0,VLOOKUP($A75,'Extraction Filer'!$B$4:$V$385,MATCH(J$1,'Extraction Filer'!$B$3:$V$3,0),FALSE),"غير متوفر")</f>
        <v>غير متوفر</v>
      </c>
      <c r="K75" s="30" t="str">
        <f>IFERROR(IF(D75/VLOOKUP($A75,'Extraction Filer'!$B$4:$V$385,MATCH("متوسط توقعات المحللين لمكرر الربح",'Extraction Filer'!$B$3:$V$3,0),FALSE)&gt;0,D75/VLOOKUP($A75,'Extraction Filer'!$B$4:$V$385,MATCH("متوسط توقعات المحللين لمكرر الربح",'Extraction Filer'!$B$3:$V$3,0),FALSE),"غير متوفر"),"غير متوفر")</f>
        <v>غير متوفر</v>
      </c>
      <c r="L75" s="32">
        <f>VLOOKUP($A75,'Extraction Filer'!$B$4:$V$385,MATCH(L$1,'Extraction Filer'!$B$3:$V$3,0),FALSE)</f>
        <v>8020000</v>
      </c>
      <c r="M75" s="35">
        <f>VLOOKUP($A75,'Extraction Filer'!$B$4:$V$385,MATCH(M$1,'Extraction Filer'!$B$3:$V$3,0),FALSE)</f>
        <v>0.72940000000000005</v>
      </c>
      <c r="N75" s="30">
        <f>VLOOKUP($A75,'Extraction Filer'!$B$4:$V$385,MATCH(N$1,'Extraction Filer'!$B$3:$V$3,0),FALSE)</f>
        <v>1.4464444750718324</v>
      </c>
      <c r="O75" s="35">
        <f>VLOOKUP($A75,'Extraction Filer'!$B$4:$V$385,MATCH(O$1,'Extraction Filer'!$B$3:$V$3,0),FALSE)</f>
        <v>-7.0099999999999996E-2</v>
      </c>
      <c r="P75" s="35">
        <f>VLOOKUP($A75,'Extraction Filer'!$B$4:$V$385,MATCH(P$1,'Extraction Filer'!$B$3:$V$3,0),FALSE)</f>
        <v>3.0573999999999999</v>
      </c>
      <c r="Q75" s="30">
        <f>IF(VLOOKUP($A75,'Extraction Filer'!$B$4:$V$385,MATCH(Q$1,'Extraction Filer'!$B$3:$V$3,0),FALSE)&lt;0,"سالب",VLOOKUP($A75,'Extraction Filer'!$B$4:$V$385,MATCH(Q$1,'Extraction Filer'!$B$3:$V$3,0),FALSE))</f>
        <v>8.7354602647467665</v>
      </c>
      <c r="R75" s="35">
        <f>VLOOKUP($A75,'Extraction Filer'!$B$4:$Z$385,MATCH(R$1,'Extraction Filer'!$B$3:$Z$3,0),FALSE)</f>
        <v>8.8936573086428987E-3</v>
      </c>
      <c r="S75" s="35">
        <f>VLOOKUP($A75,'Extraction Filer'!$B$4:$Z$385,MATCH(S$1,'Extraction Filer'!$B$3:$Z$3,0),FALSE)</f>
        <v>2.1296825006105306E-2</v>
      </c>
      <c r="T75" s="31">
        <f>VLOOKUP($A75,'Extraction Filer'!$B$4:$V$385,MATCH(T$1,'Extraction Filer'!$B$3:$V$3,0),FALSE)</f>
        <v>0</v>
      </c>
      <c r="U75" s="31">
        <f>IF(L75&gt;0,VLOOKUP($A75,'Extraction Filer'!$B$4:$V$385,MATCH(U$1,'Extraction Filer'!$B$3:$V$3,0),FALSE),"حققت خسائر")</f>
        <v>0</v>
      </c>
      <c r="V75" s="31">
        <f>VLOOKUP($A75,'Extraction Filer'!$B$4:$V$385,MATCH(V$1,'Extraction Filer'!$B$3:$V$3,0),FALSE)</f>
        <v>0</v>
      </c>
      <c r="W75" s="7" t="str">
        <f>IF(T75="unavailable","NA",IF(T75&gt;0,IF(AND(U75&gt;0,U75&lt;0.75)=TRUE,1,IF(U75&gt;1,-1,IF(L75&lt;0,-1,0)))+IF(T75&gt;0,IF(VLOOKUP(A75,'Extraction Filer'!$B$4:$W$385,MATCH('Extraction Filer'!$W$1,'Extraction Filer'!$B$1:$W$1,0),FALSE)&gt;1,1,0),0)+IF(M75&gt;0.05,1,IF(M75&lt;-0.05,-1,0))+IF(Q75="سالب",-1,IF(Q75&lt;40,1,0))+IF(T75&gt;AVERAGEIFS($T$2:$T$382,$T$2:$T$382,"&gt;0.001"),1,0),"NA"))</f>
        <v>NA</v>
      </c>
    </row>
    <row r="76" spans="1:23" ht="15.75">
      <c r="A76" s="9" t="s">
        <v>532</v>
      </c>
      <c r="B76" s="36" t="str">
        <f>VLOOKUP(A76,'Scoring Logic'!$A$12:$D$394,3,FALSE)</f>
        <v>أمانة للتأمين</v>
      </c>
      <c r="C76" s="36" t="str">
        <f>VLOOKUP(A76,'Scoring Logic'!$A$12:$D$394,4,FALSE)</f>
        <v>تداول</v>
      </c>
      <c r="D76" s="30">
        <f>VLOOKUP($A76,'Extraction Filer'!$B$4:$V$385,MATCH(D$1,'Extraction Filer'!$B$3:$V$3,0),FALSE)</f>
        <v>9.5</v>
      </c>
      <c r="E76" s="31">
        <f>VLOOKUP($A76,'Extraction Filer'!$B$4:$V$385,MATCH(E$1,'Extraction Filer'!$B$3:$V$3,0),FALSE)</f>
        <v>6.3559322E-3</v>
      </c>
      <c r="F76" s="30">
        <f>VLOOKUP($A76,'Extraction Filer'!$B$4:$V$385,MATCH(F$1,'Extraction Filer'!$B$3:$V$3,0),FALSE)</f>
        <v>14.9</v>
      </c>
      <c r="G76" s="30">
        <f>VLOOKUP($A76,'Extraction Filer'!$B$4:$V$385,MATCH(G$1,'Extraction Filer'!$B$3:$V$3,0),FALSE)</f>
        <v>7.8</v>
      </c>
      <c r="H76" s="32">
        <f>VLOOKUP($A76,'Extraction Filer'!$B$4:$V$385,MATCH(H$1,'Extraction Filer'!$B$3:$V$3,0),FALSE)</f>
        <v>408500000</v>
      </c>
      <c r="I76" s="33">
        <f>VLOOKUP($A76,'Extraction Filer'!$B$4:$V$385,MATCH(I$1,'Extraction Filer'!$B$3:$V$3,0),FALSE)</f>
        <v>40346</v>
      </c>
      <c r="J76" s="30">
        <f>IF(VLOOKUP($A76,'Extraction Filer'!$B$4:$V$385,MATCH(J$1,'Extraction Filer'!$B$3:$V$3,0),FALSE)&gt;0,VLOOKUP($A76,'Extraction Filer'!$B$4:$V$385,MATCH(J$1,'Extraction Filer'!$B$3:$V$3,0),FALSE),"غير متوفر")</f>
        <v>52.78</v>
      </c>
      <c r="K76" s="30" t="str">
        <f>IFERROR(IF(D76/VLOOKUP($A76,'Extraction Filer'!$B$4:$V$385,MATCH("متوسط توقعات المحللين لمكرر الربح",'Extraction Filer'!$B$3:$V$3,0),FALSE)&gt;0,D76/VLOOKUP($A76,'Extraction Filer'!$B$4:$V$385,MATCH("متوسط توقعات المحللين لمكرر الربح",'Extraction Filer'!$B$3:$V$3,0),FALSE),"غير متوفر"),"غير متوفر")</f>
        <v>غير متوفر</v>
      </c>
      <c r="L76" s="32">
        <f>VLOOKUP($A76,'Extraction Filer'!$B$4:$V$385,MATCH(L$1,'Extraction Filer'!$B$3:$V$3,0),FALSE)</f>
        <v>12027000</v>
      </c>
      <c r="M76" s="35">
        <f>VLOOKUP($A76,'Extraction Filer'!$B$4:$V$385,MATCH(M$1,'Extraction Filer'!$B$3:$V$3,0),FALSE)</f>
        <v>-0.5272</v>
      </c>
      <c r="N76" s="30">
        <f>VLOOKUP($A76,'Extraction Filer'!$B$4:$V$385,MATCH(N$1,'Extraction Filer'!$B$3:$V$3,0),FALSE)</f>
        <v>1.9049439941802448</v>
      </c>
      <c r="O76" s="35">
        <f>VLOOKUP($A76,'Extraction Filer'!$B$4:$V$385,MATCH(O$1,'Extraction Filer'!$B$3:$V$3,0),FALSE)</f>
        <v>0.15529999999999999</v>
      </c>
      <c r="P76" s="35">
        <f>VLOOKUP($A76,'Extraction Filer'!$B$4:$V$385,MATCH(P$1,'Extraction Filer'!$B$3:$V$3,0),FALSE)</f>
        <v>5.6059999999999999</v>
      </c>
      <c r="Q76" s="30">
        <f>IF(VLOOKUP($A76,'Extraction Filer'!$B$4:$V$385,MATCH(Q$1,'Extraction Filer'!$B$3:$V$3,0),FALSE)&lt;0,"سالب",VLOOKUP($A76,'Extraction Filer'!$B$4:$V$385,MATCH(Q$1,'Extraction Filer'!$B$3:$V$3,0),FALSE))</f>
        <v>22.793215042963961</v>
      </c>
      <c r="R76" s="35">
        <f>VLOOKUP($A76,'Extraction Filer'!$B$4:$Z$385,MATCH(R$1,'Extraction Filer'!$B$3:$Z$3,0),FALSE)</f>
        <v>4.1633996770223752E-2</v>
      </c>
      <c r="S76" s="35">
        <f>VLOOKUP($A76,'Extraction Filer'!$B$4:$Z$385,MATCH(S$1,'Extraction Filer'!$B$3:$Z$3,0),FALSE)</f>
        <v>0</v>
      </c>
      <c r="T76" s="31">
        <f>VLOOKUP($A76,'Extraction Filer'!$B$4:$V$385,MATCH(T$1,'Extraction Filer'!$B$3:$V$3,0),FALSE)</f>
        <v>0</v>
      </c>
      <c r="U76" s="31">
        <f>IF(L76&gt;0,VLOOKUP($A76,'Extraction Filer'!$B$4:$V$385,MATCH(U$1,'Extraction Filer'!$B$3:$V$3,0),FALSE),"حققت خسائر")</f>
        <v>0</v>
      </c>
      <c r="V76" s="31">
        <f>VLOOKUP($A76,'Extraction Filer'!$B$4:$V$385,MATCH(V$1,'Extraction Filer'!$B$3:$V$3,0),FALSE)</f>
        <v>0</v>
      </c>
      <c r="W76" s="7" t="str">
        <f>IF(T76="unavailable","NA",IF(T76&gt;0,IF(AND(U76&gt;0,U76&lt;0.75)=TRUE,1,IF(U76&gt;1,-1,IF(L76&lt;0,-1,0)))+IF(T76&gt;0,IF(VLOOKUP(A76,'Extraction Filer'!$B$4:$W$385,MATCH('Extraction Filer'!$W$1,'Extraction Filer'!$B$1:$W$1,0),FALSE)&gt;1,1,0),0)+IF(M76&gt;0.05,1,IF(M76&lt;-0.05,-1,0))+IF(Q76="سالب",-1,IF(Q76&lt;40,1,0))+IF(T76&gt;AVERAGEIFS($T$2:$T$382,$T$2:$T$382,"&gt;0.001"),1,0),"NA"))</f>
        <v>NA</v>
      </c>
    </row>
    <row r="77" spans="1:23" ht="15.75">
      <c r="A77" s="9" t="s">
        <v>679</v>
      </c>
      <c r="B77" s="36" t="str">
        <f>VLOOKUP(A77,'Scoring Logic'!$A$12:$D$394,3,FALSE)</f>
        <v>منزل الورق</v>
      </c>
      <c r="C77" s="36" t="str">
        <f>VLOOKUP(A77,'Scoring Logic'!$A$12:$D$394,4,FALSE)</f>
        <v>نمو</v>
      </c>
      <c r="D77" s="30">
        <f>VLOOKUP($A77,'Extraction Filer'!$B$4:$V$385,MATCH(D$1,'Extraction Filer'!$B$3:$V$3,0),FALSE)</f>
        <v>160</v>
      </c>
      <c r="E77" s="31">
        <f>VLOOKUP($A77,'Extraction Filer'!$B$4:$V$385,MATCH(E$1,'Extraction Filer'!$B$3:$V$3,0),FALSE)</f>
        <v>6.6666699999999995E-2</v>
      </c>
      <c r="F77" s="30">
        <f>VLOOKUP($A77,'Extraction Filer'!$B$4:$V$385,MATCH(F$1,'Extraction Filer'!$B$3:$V$3,0),FALSE)</f>
        <v>179.25</v>
      </c>
      <c r="G77" s="30">
        <f>VLOOKUP($A77,'Extraction Filer'!$B$4:$V$385,MATCH(G$1,'Extraction Filer'!$B$3:$V$3,0),FALSE)</f>
        <v>131.19999999999999</v>
      </c>
      <c r="H77" s="32">
        <f>VLOOKUP($A77,'Extraction Filer'!$B$4:$V$385,MATCH(H$1,'Extraction Filer'!$B$3:$V$3,0),FALSE)</f>
        <v>320000000</v>
      </c>
      <c r="I77" s="33">
        <f>VLOOKUP($A77,'Extraction Filer'!$B$4:$V$385,MATCH(I$1,'Extraction Filer'!$B$3:$V$3,0),FALSE)</f>
        <v>45173</v>
      </c>
      <c r="J77" s="30">
        <f>IF(VLOOKUP($A77,'Extraction Filer'!$B$4:$V$385,MATCH(J$1,'Extraction Filer'!$B$3:$V$3,0),FALSE)&gt;0,VLOOKUP($A77,'Extraction Filer'!$B$4:$V$385,MATCH(J$1,'Extraction Filer'!$B$3:$V$3,0),FALSE),"غير متوفر")</f>
        <v>19.93</v>
      </c>
      <c r="K77" s="30" t="str">
        <f>IFERROR(IF(D77/VLOOKUP($A77,'Extraction Filer'!$B$4:$V$385,MATCH("متوسط توقعات المحللين لمكرر الربح",'Extraction Filer'!$B$3:$V$3,0),FALSE)&gt;0,D77/VLOOKUP($A77,'Extraction Filer'!$B$4:$V$385,MATCH("متوسط توقعات المحللين لمكرر الربح",'Extraction Filer'!$B$3:$V$3,0),FALSE),"غير متوفر"),"غير متوفر")</f>
        <v>غير متوفر</v>
      </c>
      <c r="L77" s="32">
        <f>VLOOKUP($A77,'Extraction Filer'!$B$4:$V$385,MATCH(L$1,'Extraction Filer'!$B$3:$V$3,0),FALSE)</f>
        <v>16078870</v>
      </c>
      <c r="M77" s="35">
        <f>VLOOKUP($A77,'Extraction Filer'!$B$4:$V$385,MATCH(M$1,'Extraction Filer'!$B$3:$V$3,0),FALSE)</f>
        <v>0.22359999999999999</v>
      </c>
      <c r="N77" s="30">
        <f>VLOOKUP($A77,'Extraction Filer'!$B$4:$V$385,MATCH(N$1,'Extraction Filer'!$B$3:$V$3,0),FALSE)</f>
        <v>3.4948595530620703</v>
      </c>
      <c r="O77" s="35">
        <f>VLOOKUP($A77,'Extraction Filer'!$B$4:$V$385,MATCH(O$1,'Extraction Filer'!$B$3:$V$3,0),FALSE)</f>
        <v>-7.7000000000000002E-3</v>
      </c>
      <c r="P77" s="35">
        <f>VLOOKUP($A77,'Extraction Filer'!$B$4:$V$385,MATCH(P$1,'Extraction Filer'!$B$3:$V$3,0),FALSE)</f>
        <v>0.4975</v>
      </c>
      <c r="Q77" s="30" t="str">
        <f>IF(VLOOKUP($A77,'Extraction Filer'!$B$4:$V$385,MATCH(Q$1,'Extraction Filer'!$B$3:$V$3,0),FALSE)&lt;0,"سالب",VLOOKUP($A77,'Extraction Filer'!$B$4:$V$385,MATCH(Q$1,'Extraction Filer'!$B$3:$V$3,0),FALSE))</f>
        <v>سالب</v>
      </c>
      <c r="R77" s="35">
        <f>VLOOKUP($A77,'Extraction Filer'!$B$4:$Z$385,MATCH(R$1,'Extraction Filer'!$B$3:$Z$3,0),FALSE)</f>
        <v>0.23343156053315917</v>
      </c>
      <c r="S77" s="35">
        <f>VLOOKUP($A77,'Extraction Filer'!$B$4:$Z$385,MATCH(S$1,'Extraction Filer'!$B$3:$Z$3,0),FALSE)</f>
        <v>0.16253169884408322</v>
      </c>
      <c r="T77" s="31">
        <f>VLOOKUP($A77,'Extraction Filer'!$B$4:$V$385,MATCH(T$1,'Extraction Filer'!$B$3:$V$3,0),FALSE)</f>
        <v>0</v>
      </c>
      <c r="U77" s="31">
        <f>IF(L77&gt;0,VLOOKUP($A77,'Extraction Filer'!$B$4:$V$385,MATCH(U$1,'Extraction Filer'!$B$3:$V$3,0),FALSE),"حققت خسائر")</f>
        <v>0</v>
      </c>
      <c r="V77" s="31">
        <f>VLOOKUP($A77,'Extraction Filer'!$B$4:$V$385,MATCH(V$1,'Extraction Filer'!$B$3:$V$3,0),FALSE)</f>
        <v>0</v>
      </c>
      <c r="W77" s="7" t="str">
        <f>IF(T77="unavailable","NA",IF(T77&gt;0,IF(AND(U77&gt;0,U77&lt;0.75)=TRUE,1,IF(U77&gt;1,-1,IF(L77&lt;0,-1,0)))+IF(T77&gt;0,IF(VLOOKUP(A77,'Extraction Filer'!$B$4:$W$385,MATCH('Extraction Filer'!$W$1,'Extraction Filer'!$B$1:$W$1,0),FALSE)&gt;1,1,0),0)+IF(M77&gt;0.05,1,IF(M77&lt;-0.05,-1,0))+IF(Q77="سالب",-1,IF(Q77&lt;40,1,0))+IF(T77&gt;AVERAGEIFS($T$2:$T$382,$T$2:$T$382,"&gt;0.001"),1,0),"NA"))</f>
        <v>NA</v>
      </c>
    </row>
    <row r="78" spans="1:23" ht="15.75">
      <c r="A78" s="9" t="s">
        <v>502</v>
      </c>
      <c r="B78" s="36" t="str">
        <f>VLOOKUP(A78,'Scoring Logic'!$A$12:$D$394,3,FALSE)</f>
        <v>إتحاد الخليج الأهلية</v>
      </c>
      <c r="C78" s="36" t="str">
        <f>VLOOKUP(A78,'Scoring Logic'!$A$12:$D$394,4,FALSE)</f>
        <v>تداول</v>
      </c>
      <c r="D78" s="30">
        <f>VLOOKUP($A78,'Extraction Filer'!$B$4:$V$385,MATCH(D$1,'Extraction Filer'!$B$3:$V$3,0),FALSE)</f>
        <v>14.12</v>
      </c>
      <c r="E78" s="31">
        <f>VLOOKUP($A78,'Extraction Filer'!$B$4:$V$385,MATCH(E$1,'Extraction Filer'!$B$3:$V$3,0),FALSE)</f>
        <v>-1.9444400000000001E-2</v>
      </c>
      <c r="F78" s="30">
        <f>VLOOKUP($A78,'Extraction Filer'!$B$4:$V$385,MATCH(F$1,'Extraction Filer'!$B$3:$V$3,0),FALSE)</f>
        <v>25.7</v>
      </c>
      <c r="G78" s="30">
        <f>VLOOKUP($A78,'Extraction Filer'!$B$4:$V$385,MATCH(G$1,'Extraction Filer'!$B$3:$V$3,0),FALSE)</f>
        <v>13</v>
      </c>
      <c r="H78" s="32">
        <f>VLOOKUP($A78,'Extraction Filer'!$B$4:$V$385,MATCH(H$1,'Extraction Filer'!$B$3:$V$3,0),FALSE)</f>
        <v>648036383</v>
      </c>
      <c r="I78" s="33">
        <f>VLOOKUP($A78,'Extraction Filer'!$B$4:$V$385,MATCH(I$1,'Extraction Filer'!$B$3:$V$3,0),FALSE)</f>
        <v>40240</v>
      </c>
      <c r="J78" s="30">
        <f>IF(VLOOKUP($A78,'Extraction Filer'!$B$4:$V$385,MATCH(J$1,'Extraction Filer'!$B$3:$V$3,0),FALSE)&gt;0,VLOOKUP($A78,'Extraction Filer'!$B$4:$V$385,MATCH(J$1,'Extraction Filer'!$B$3:$V$3,0),FALSE),"غير متوفر")</f>
        <v>8.77</v>
      </c>
      <c r="K78" s="30" t="str">
        <f>IFERROR(IF(D78/VLOOKUP($A78,'Extraction Filer'!$B$4:$V$385,MATCH("متوسط توقعات المحللين لمكرر الربح",'Extraction Filer'!$B$3:$V$3,0),FALSE)&gt;0,D78/VLOOKUP($A78,'Extraction Filer'!$B$4:$V$385,MATCH("متوسط توقعات المحللين لمكرر الربح",'Extraction Filer'!$B$3:$V$3,0),FALSE),"غير متوفر"),"غير متوفر")</f>
        <v>غير متوفر</v>
      </c>
      <c r="L78" s="32">
        <f>VLOOKUP($A78,'Extraction Filer'!$B$4:$V$385,MATCH(L$1,'Extraction Filer'!$B$3:$V$3,0),FALSE)</f>
        <v>43645516</v>
      </c>
      <c r="M78" s="35">
        <f>VLOOKUP($A78,'Extraction Filer'!$B$4:$V$385,MATCH(M$1,'Extraction Filer'!$B$3:$V$3,0),FALSE)</f>
        <v>-0.65090000000000003</v>
      </c>
      <c r="N78" s="30">
        <f>VLOOKUP($A78,'Extraction Filer'!$B$4:$V$385,MATCH(N$1,'Extraction Filer'!$B$3:$V$3,0),FALSE)</f>
        <v>0.75062674219459713</v>
      </c>
      <c r="O78" s="35">
        <f>VLOOKUP($A78,'Extraction Filer'!$B$4:$V$385,MATCH(O$1,'Extraction Filer'!$B$3:$V$3,0),FALSE)</f>
        <v>0.1993</v>
      </c>
      <c r="P78" s="35">
        <f>VLOOKUP($A78,'Extraction Filer'!$B$4:$V$385,MATCH(P$1,'Extraction Filer'!$B$3:$V$3,0),FALSE)</f>
        <v>-0.53569999999999995</v>
      </c>
      <c r="Q78" s="30">
        <f>IF(VLOOKUP($A78,'Extraction Filer'!$B$4:$V$385,MATCH(Q$1,'Extraction Filer'!$B$3:$V$3,0),FALSE)&lt;0,"سالب",VLOOKUP($A78,'Extraction Filer'!$B$4:$V$385,MATCH(Q$1,'Extraction Filer'!$B$3:$V$3,0),FALSE))</f>
        <v>11.363341795742071</v>
      </c>
      <c r="R78" s="35">
        <f>VLOOKUP($A78,'Extraction Filer'!$B$4:$Z$385,MATCH(R$1,'Extraction Filer'!$B$3:$Z$3,0),FALSE)</f>
        <v>7.4131811234302236E-2</v>
      </c>
      <c r="S78" s="35">
        <f>VLOOKUP($A78,'Extraction Filer'!$B$4:$Z$385,MATCH(S$1,'Extraction Filer'!$B$3:$Z$3,0),FALSE)</f>
        <v>0.48723913063937008</v>
      </c>
      <c r="T78" s="31">
        <f>VLOOKUP($A78,'Extraction Filer'!$B$4:$V$385,MATCH(T$1,'Extraction Filer'!$B$3:$V$3,0),FALSE)</f>
        <v>0</v>
      </c>
      <c r="U78" s="31">
        <f>IF(L78&gt;0,VLOOKUP($A78,'Extraction Filer'!$B$4:$V$385,MATCH(U$1,'Extraction Filer'!$B$3:$V$3,0),FALSE),"حققت خسائر")</f>
        <v>0</v>
      </c>
      <c r="V78" s="31">
        <f>VLOOKUP($A78,'Extraction Filer'!$B$4:$V$385,MATCH(V$1,'Extraction Filer'!$B$3:$V$3,0),FALSE)</f>
        <v>0</v>
      </c>
      <c r="W78" s="7" t="str">
        <f>IF(T78="unavailable","NA",IF(T78&gt;0,IF(AND(U78&gt;0,U78&lt;0.75)=TRUE,1,IF(U78&gt;1,-1,IF(L78&lt;0,-1,0)))+IF(T78&gt;0,IF(VLOOKUP(A78,'Extraction Filer'!$B$4:$W$385,MATCH('Extraction Filer'!$W$1,'Extraction Filer'!$B$1:$W$1,0),FALSE)&gt;1,1,0),0)+IF(M78&gt;0.05,1,IF(M78&lt;-0.05,-1,0))+IF(Q78="سالب",-1,IF(Q78&lt;40,1,0))+IF(T78&gt;AVERAGEIFS($T$2:$T$382,$T$2:$T$382,"&gt;0.001"),1,0),"NA"))</f>
        <v>NA</v>
      </c>
    </row>
    <row r="79" spans="1:23" ht="15.75">
      <c r="A79" s="9" t="s">
        <v>316</v>
      </c>
      <c r="B79" s="36" t="str">
        <f>VLOOKUP(A79,'Scoring Logic'!$A$12:$D$394,3,FALSE)</f>
        <v>ثمار</v>
      </c>
      <c r="C79" s="36" t="str">
        <f>VLOOKUP(A79,'Scoring Logic'!$A$12:$D$394,4,FALSE)</f>
        <v>تداول</v>
      </c>
      <c r="D79" s="30">
        <f>VLOOKUP($A79,'Extraction Filer'!$B$4:$V$385,MATCH(D$1,'Extraction Filer'!$B$3:$V$3,0),FALSE)</f>
        <v>45.3</v>
      </c>
      <c r="E79" s="31">
        <f>VLOOKUP($A79,'Extraction Filer'!$B$4:$V$385,MATCH(E$1,'Extraction Filer'!$B$3:$V$3,0),FALSE)</f>
        <v>0.1185185</v>
      </c>
      <c r="F79" s="30">
        <f>VLOOKUP($A79,'Extraction Filer'!$B$4:$V$385,MATCH(F$1,'Extraction Filer'!$B$3:$V$3,0),FALSE)</f>
        <v>59</v>
      </c>
      <c r="G79" s="30">
        <f>VLOOKUP($A79,'Extraction Filer'!$B$4:$V$385,MATCH(G$1,'Extraction Filer'!$B$3:$V$3,0),FALSE)</f>
        <v>12.74</v>
      </c>
      <c r="H79" s="32">
        <f>VLOOKUP($A79,'Extraction Filer'!$B$4:$V$385,MATCH(H$1,'Extraction Filer'!$B$3:$V$3,0),FALSE)</f>
        <v>294450000</v>
      </c>
      <c r="I79" s="33">
        <f>VLOOKUP($A79,'Extraction Filer'!$B$4:$V$385,MATCH(I$1,'Extraction Filer'!$B$3:$V$3,0),FALSE)</f>
        <v>40241</v>
      </c>
      <c r="J79" s="30" t="str">
        <f>IF(VLOOKUP($A79,'Extraction Filer'!$B$4:$V$385,MATCH(J$1,'Extraction Filer'!$B$3:$V$3,0),FALSE)&gt;0,VLOOKUP($A79,'Extraction Filer'!$B$4:$V$385,MATCH(J$1,'Extraction Filer'!$B$3:$V$3,0),FALSE),"غير متوفر")</f>
        <v>غير متوفر</v>
      </c>
      <c r="K79" s="30" t="str">
        <f>IFERROR(IF(D79/VLOOKUP($A79,'Extraction Filer'!$B$4:$V$385,MATCH("متوسط توقعات المحللين لمكرر الربح",'Extraction Filer'!$B$3:$V$3,0),FALSE)&gt;0,D79/VLOOKUP($A79,'Extraction Filer'!$B$4:$V$385,MATCH("متوسط توقعات المحللين لمكرر الربح",'Extraction Filer'!$B$3:$V$3,0),FALSE),"غير متوفر"),"غير متوفر")</f>
        <v>غير متوفر</v>
      </c>
      <c r="L79" s="32">
        <f>VLOOKUP($A79,'Extraction Filer'!$B$4:$V$385,MATCH(L$1,'Extraction Filer'!$B$3:$V$3,0),FALSE)</f>
        <v>-15312234</v>
      </c>
      <c r="M79" s="35">
        <f>VLOOKUP($A79,'Extraction Filer'!$B$4:$V$385,MATCH(M$1,'Extraction Filer'!$B$3:$V$3,0),FALSE)</f>
        <v>-0.38779999999999998</v>
      </c>
      <c r="N79" s="30">
        <f>VLOOKUP($A79,'Extraction Filer'!$B$4:$V$385,MATCH(N$1,'Extraction Filer'!$B$3:$V$3,0),FALSE)</f>
        <v>4089.5833333333335</v>
      </c>
      <c r="O79" s="35">
        <f>VLOOKUP($A79,'Extraction Filer'!$B$4:$V$385,MATCH(O$1,'Extraction Filer'!$B$3:$V$3,0),FALSE)</f>
        <v>0</v>
      </c>
      <c r="P79" s="35">
        <f>VLOOKUP($A79,'Extraction Filer'!$B$4:$V$385,MATCH(P$1,'Extraction Filer'!$B$3:$V$3,0),FALSE)</f>
        <v>-99.1858</v>
      </c>
      <c r="Q79" s="30" t="str">
        <f>IF(VLOOKUP($A79,'Extraction Filer'!$B$4:$V$385,MATCH(Q$1,'Extraction Filer'!$B$3:$V$3,0),FALSE)&lt;0,"سالب",VLOOKUP($A79,'Extraction Filer'!$B$4:$V$385,MATCH(Q$1,'Extraction Filer'!$B$3:$V$3,0),FALSE))</f>
        <v>سالب</v>
      </c>
      <c r="R79" s="35">
        <f>VLOOKUP($A79,'Extraction Filer'!$B$4:$Z$385,MATCH(R$1,'Extraction Filer'!$B$3:$Z$3,0),FALSE)</f>
        <v>-0.58881057246446478</v>
      </c>
      <c r="S79" s="35">
        <f>VLOOKUP($A79,'Extraction Filer'!$B$4:$Z$385,MATCH(S$1,'Extraction Filer'!$B$3:$Z$3,0),FALSE)</f>
        <v>-0.63628048661793191</v>
      </c>
      <c r="T79" s="31">
        <f>VLOOKUP($A79,'Extraction Filer'!$B$4:$V$385,MATCH(T$1,'Extraction Filer'!$B$3:$V$3,0),FALSE)</f>
        <v>0</v>
      </c>
      <c r="U79" s="31" t="str">
        <f>IF(L79&gt;0,VLOOKUP($A79,'Extraction Filer'!$B$4:$V$385,MATCH(U$1,'Extraction Filer'!$B$3:$V$3,0),FALSE),"حققت خسائر")</f>
        <v>حققت خسائر</v>
      </c>
      <c r="V79" s="31">
        <f>VLOOKUP($A79,'Extraction Filer'!$B$4:$V$385,MATCH(V$1,'Extraction Filer'!$B$3:$V$3,0),FALSE)</f>
        <v>0</v>
      </c>
      <c r="W79" s="7" t="str">
        <f>IF(T79="unavailable","NA",IF(T79&gt;0,IF(AND(U79&gt;0,U79&lt;0.75)=TRUE,1,IF(U79&gt;1,-1,IF(L79&lt;0,-1,0)))+IF(T79&gt;0,IF(VLOOKUP(A79,'Extraction Filer'!$B$4:$W$385,MATCH('Extraction Filer'!$W$1,'Extraction Filer'!$B$1:$W$1,0),FALSE)&gt;1,1,0),0)+IF(M79&gt;0.05,1,IF(M79&lt;-0.05,-1,0))+IF(Q79="سالب",-1,IF(Q79&lt;40,1,0))+IF(T79&gt;AVERAGEIFS($T$2:$T$382,$T$2:$T$382,"&gt;0.001"),1,0),"NA"))</f>
        <v>NA</v>
      </c>
    </row>
    <row r="80" spans="1:23" ht="15.75">
      <c r="A80" s="9" t="s">
        <v>759</v>
      </c>
      <c r="B80" s="36" t="str">
        <f>VLOOKUP(A80,'Scoring Logic'!$A$12:$D$394,3,FALSE)</f>
        <v>أرابيكا ستار</v>
      </c>
      <c r="C80" s="36" t="str">
        <f>VLOOKUP(A80,'Scoring Logic'!$A$12:$D$394,4,FALSE)</f>
        <v>نمو</v>
      </c>
      <c r="D80" s="30">
        <f>VLOOKUP($A80,'Extraction Filer'!$B$4:$V$385,MATCH(D$1,'Extraction Filer'!$B$3:$V$3,0),FALSE)</f>
        <v>58.8</v>
      </c>
      <c r="E80" s="31">
        <f>VLOOKUP($A80,'Extraction Filer'!$B$4:$V$385,MATCH(E$1,'Extraction Filer'!$B$3:$V$3,0),FALSE)</f>
        <v>-0.18446599999999999</v>
      </c>
      <c r="F80" s="30">
        <f>VLOOKUP($A80,'Extraction Filer'!$B$4:$V$385,MATCH(F$1,'Extraction Filer'!$B$3:$V$3,0),FALSE)</f>
        <v>88</v>
      </c>
      <c r="G80" s="30">
        <f>VLOOKUP($A80,'Extraction Filer'!$B$4:$V$385,MATCH(G$1,'Extraction Filer'!$B$3:$V$3,0),FALSE)</f>
        <v>58.8</v>
      </c>
      <c r="H80" s="32" t="str">
        <f>VLOOKUP($A80,'Extraction Filer'!$B$4:$V$385,MATCH(H$1,'Extraction Filer'!$B$3:$V$3,0),FALSE)</f>
        <v>Unavailable</v>
      </c>
      <c r="I80" s="33">
        <f>VLOOKUP($A80,'Extraction Filer'!$B$4:$V$385,MATCH(I$1,'Extraction Filer'!$B$3:$V$3,0),FALSE)</f>
        <v>45631</v>
      </c>
      <c r="J80" s="30" t="str">
        <f>IF(VLOOKUP($A80,'Extraction Filer'!$B$4:$V$385,MATCH(J$1,'Extraction Filer'!$B$3:$V$3,0),FALSE)&gt;0,VLOOKUP($A80,'Extraction Filer'!$B$4:$V$385,MATCH(J$1,'Extraction Filer'!$B$3:$V$3,0),FALSE),"غير متوفر")</f>
        <v>غير متوفر</v>
      </c>
      <c r="K80" s="30" t="str">
        <f>IFERROR(IF(D80/VLOOKUP($A80,'Extraction Filer'!$B$4:$V$385,MATCH("متوسط توقعات المحللين لمكرر الربح",'Extraction Filer'!$B$3:$V$3,0),FALSE)&gt;0,D80/VLOOKUP($A80,'Extraction Filer'!$B$4:$V$385,MATCH("متوسط توقعات المحللين لمكرر الربح",'Extraction Filer'!$B$3:$V$3,0),FALSE),"غير متوفر"),"غير متوفر")</f>
        <v>غير متوفر</v>
      </c>
      <c r="L80" s="32" t="str">
        <f>VLOOKUP($A80,'Extraction Filer'!$B$4:$V$385,MATCH(L$1,'Extraction Filer'!$B$3:$V$3,0),FALSE)</f>
        <v>Unavailable</v>
      </c>
      <c r="M80" s="35" t="str">
        <f>VLOOKUP($A80,'Extraction Filer'!$B$4:$V$385,MATCH(M$1,'Extraction Filer'!$B$3:$V$3,0),FALSE)</f>
        <v>Unavailable</v>
      </c>
      <c r="N80" s="30" t="str">
        <f>VLOOKUP($A80,'Extraction Filer'!$B$4:$V$385,MATCH(N$1,'Extraction Filer'!$B$3:$V$3,0),FALSE)</f>
        <v>Unavailable</v>
      </c>
      <c r="O80" s="35" t="str">
        <f>VLOOKUP($A80,'Extraction Filer'!$B$4:$V$385,MATCH(O$1,'Extraction Filer'!$B$3:$V$3,0),FALSE)</f>
        <v>Unavailable</v>
      </c>
      <c r="P80" s="35" t="str">
        <f>VLOOKUP($A80,'Extraction Filer'!$B$4:$V$385,MATCH(P$1,'Extraction Filer'!$B$3:$V$3,0),FALSE)</f>
        <v>Unavailable</v>
      </c>
      <c r="Q80" s="30" t="str">
        <f>IF(VLOOKUP($A80,'Extraction Filer'!$B$4:$V$385,MATCH(Q$1,'Extraction Filer'!$B$3:$V$3,0),FALSE)&lt;0,"سالب",VLOOKUP($A80,'Extraction Filer'!$B$4:$V$385,MATCH(Q$1,'Extraction Filer'!$B$3:$V$3,0),FALSE))</f>
        <v>Unavailable</v>
      </c>
      <c r="R80" s="35" t="str">
        <f>VLOOKUP($A80,'Extraction Filer'!$B$4:$Z$385,MATCH(R$1,'Extraction Filer'!$B$3:$Z$3,0),FALSE)</f>
        <v>Unavailable</v>
      </c>
      <c r="S80" s="35" t="str">
        <f>VLOOKUP($A80,'Extraction Filer'!$B$4:$Z$385,MATCH(S$1,'Extraction Filer'!$B$3:$Z$3,0),FALSE)</f>
        <v>Unavailable</v>
      </c>
      <c r="T80" s="31" t="str">
        <f>VLOOKUP($A80,'Extraction Filer'!$B$4:$V$385,MATCH(T$1,'Extraction Filer'!$B$3:$V$3,0),FALSE)</f>
        <v>Unavailable</v>
      </c>
      <c r="U80" s="31" t="str">
        <f>IF(L80&gt;0,VLOOKUP($A80,'Extraction Filer'!$B$4:$V$385,MATCH(U$1,'Extraction Filer'!$B$3:$V$3,0),FALSE),"حققت خسائر")</f>
        <v>Unavailable</v>
      </c>
      <c r="V80" s="31" t="str">
        <f>VLOOKUP($A80,'Extraction Filer'!$B$4:$V$385,MATCH(V$1,'Extraction Filer'!$B$3:$V$3,0),FALSE)</f>
        <v>Unavailable</v>
      </c>
      <c r="W80" s="7" t="str">
        <f>IF(T80="unavailable","NA",IF(T80&gt;0,IF(AND(U80&gt;0,U80&lt;0.75)=TRUE,1,IF(U80&gt;1,-1,IF(L80&lt;0,-1,0)))+IF(T80&gt;0,IF(VLOOKUP(A80,'Extraction Filer'!$B$4:$W$385,MATCH('Extraction Filer'!$W$1,'Extraction Filer'!$B$1:$W$1,0),FALSE)&gt;1,1,0),0)+IF(M80&gt;0.05,1,IF(M80&lt;-0.05,-1,0))+IF(Q80="سالب",-1,IF(Q80&lt;40,1,0))+IF(T80&gt;AVERAGEIFS($T$2:$T$382,$T$2:$T$382,"&gt;0.001"),1,0),"NA"))</f>
        <v>NA</v>
      </c>
    </row>
    <row r="81" spans="1:23" ht="15.75">
      <c r="A81" s="9" t="s">
        <v>420</v>
      </c>
      <c r="B81" s="36" t="str">
        <f>VLOOKUP(A81,'Scoring Logic'!$A$12:$D$394,3,FALSE)</f>
        <v>الإستثمار ريت</v>
      </c>
      <c r="C81" s="36" t="str">
        <f>VLOOKUP(A81,'Scoring Logic'!$A$12:$D$394,4,FALSE)</f>
        <v>تداول</v>
      </c>
      <c r="D81" s="30">
        <f>VLOOKUP($A81,'Extraction Filer'!$B$4:$V$385,MATCH(D$1,'Extraction Filer'!$B$3:$V$3,0),FALSE)</f>
        <v>9.64</v>
      </c>
      <c r="E81" s="31">
        <f>VLOOKUP($A81,'Extraction Filer'!$B$4:$V$385,MATCH(E$1,'Extraction Filer'!$B$3:$V$3,0),FALSE)</f>
        <v>0.52531649999999996</v>
      </c>
      <c r="F81" s="30">
        <f>VLOOKUP($A81,'Extraction Filer'!$B$4:$V$385,MATCH(F$1,'Extraction Filer'!$B$3:$V$3,0),FALSE)</f>
        <v>11.8</v>
      </c>
      <c r="G81" s="30">
        <f>VLOOKUP($A81,'Extraction Filer'!$B$4:$V$385,MATCH(G$1,'Extraction Filer'!$B$3:$V$3,0),FALSE)</f>
        <v>5.71</v>
      </c>
      <c r="H81" s="32" t="str">
        <f>VLOOKUP($A81,'Extraction Filer'!$B$4:$V$385,MATCH(H$1,'Extraction Filer'!$B$3:$V$3,0),FALSE)</f>
        <v>Unavailable</v>
      </c>
      <c r="I81" s="33">
        <f>VLOOKUP($A81,'Extraction Filer'!$B$4:$V$385,MATCH(I$1,'Extraction Filer'!$B$3:$V$3,0),FALSE)</f>
        <v>45539</v>
      </c>
      <c r="J81" s="30" t="str">
        <f>IF(VLOOKUP($A81,'Extraction Filer'!$B$4:$V$385,MATCH(J$1,'Extraction Filer'!$B$3:$V$3,0),FALSE)&gt;0,VLOOKUP($A81,'Extraction Filer'!$B$4:$V$385,MATCH(J$1,'Extraction Filer'!$B$3:$V$3,0),FALSE),"غير متوفر")</f>
        <v>غير متوفر</v>
      </c>
      <c r="K81" s="30" t="str">
        <f>IFERROR(IF(D81/VLOOKUP($A81,'Extraction Filer'!$B$4:$V$385,MATCH("متوسط توقعات المحللين لمكرر الربح",'Extraction Filer'!$B$3:$V$3,0),FALSE)&gt;0,D81/VLOOKUP($A81,'Extraction Filer'!$B$4:$V$385,MATCH("متوسط توقعات المحللين لمكرر الربح",'Extraction Filer'!$B$3:$V$3,0),FALSE),"غير متوفر"),"غير متوفر")</f>
        <v>غير متوفر</v>
      </c>
      <c r="L81" s="32" t="str">
        <f>VLOOKUP($A81,'Extraction Filer'!$B$4:$V$385,MATCH(L$1,'Extraction Filer'!$B$3:$V$3,0),FALSE)</f>
        <v>Unavailable</v>
      </c>
      <c r="M81" s="35" t="str">
        <f>VLOOKUP($A81,'Extraction Filer'!$B$4:$V$385,MATCH(M$1,'Extraction Filer'!$B$3:$V$3,0),FALSE)</f>
        <v>Unavailable</v>
      </c>
      <c r="N81" s="30" t="str">
        <f>VLOOKUP($A81,'Extraction Filer'!$B$4:$V$385,MATCH(N$1,'Extraction Filer'!$B$3:$V$3,0),FALSE)</f>
        <v>Unavailable</v>
      </c>
      <c r="O81" s="35" t="str">
        <f>VLOOKUP($A81,'Extraction Filer'!$B$4:$V$385,MATCH(O$1,'Extraction Filer'!$B$3:$V$3,0),FALSE)</f>
        <v>Unavailable</v>
      </c>
      <c r="P81" s="35" t="str">
        <f>VLOOKUP($A81,'Extraction Filer'!$B$4:$V$385,MATCH(P$1,'Extraction Filer'!$B$3:$V$3,0),FALSE)</f>
        <v>Unavailable</v>
      </c>
      <c r="Q81" s="30" t="str">
        <f>IF(VLOOKUP($A81,'Extraction Filer'!$B$4:$V$385,MATCH(Q$1,'Extraction Filer'!$B$3:$V$3,0),FALSE)&lt;0,"سالب",VLOOKUP($A81,'Extraction Filer'!$B$4:$V$385,MATCH(Q$1,'Extraction Filer'!$B$3:$V$3,0),FALSE))</f>
        <v>Unavailable</v>
      </c>
      <c r="R81" s="35" t="str">
        <f>VLOOKUP($A81,'Extraction Filer'!$B$4:$Z$385,MATCH(R$1,'Extraction Filer'!$B$3:$Z$3,0),FALSE)</f>
        <v>Unavailable</v>
      </c>
      <c r="S81" s="35" t="str">
        <f>VLOOKUP($A81,'Extraction Filer'!$B$4:$Z$385,MATCH(S$1,'Extraction Filer'!$B$3:$Z$3,0),FALSE)</f>
        <v>Unavailable</v>
      </c>
      <c r="T81" s="31" t="str">
        <f>VLOOKUP($A81,'Extraction Filer'!$B$4:$V$385,MATCH(T$1,'Extraction Filer'!$B$3:$V$3,0),FALSE)</f>
        <v>Unavailable</v>
      </c>
      <c r="U81" s="31" t="str">
        <f>IF(L81&gt;0,VLOOKUP($A81,'Extraction Filer'!$B$4:$V$385,MATCH(U$1,'Extraction Filer'!$B$3:$V$3,0),FALSE),"حققت خسائر")</f>
        <v>Unavailable</v>
      </c>
      <c r="V81" s="31" t="str">
        <f>VLOOKUP($A81,'Extraction Filer'!$B$4:$V$385,MATCH(V$1,'Extraction Filer'!$B$3:$V$3,0),FALSE)</f>
        <v>Unavailable</v>
      </c>
      <c r="W81" s="7" t="str">
        <f>IF(T81="unavailable","NA",IF(T81&gt;0,IF(AND(U81&gt;0,U81&lt;0.75)=TRUE,1,IF(U81&gt;1,-1,IF(L81&lt;0,-1,0)))+IF(T81&gt;0,IF(VLOOKUP(A81,'Extraction Filer'!$B$4:$W$385,MATCH('Extraction Filer'!$W$1,'Extraction Filer'!$B$1:$W$1,0),FALSE)&gt;1,1,0),0)+IF(M81&gt;0.05,1,IF(M81&lt;-0.05,-1,0))+IF(Q81="سالب",-1,IF(Q81&lt;40,1,0))+IF(T81&gt;AVERAGEIFS($T$2:$T$382,$T$2:$T$382,"&gt;0.001"),1,0),"NA"))</f>
        <v>NA</v>
      </c>
    </row>
    <row r="82" spans="1:23" ht="15.75">
      <c r="A82" s="9" t="s">
        <v>514</v>
      </c>
      <c r="B82" s="36" t="str">
        <f>VLOOKUP(A82,'Scoring Logic'!$A$12:$D$394,3,FALSE)</f>
        <v>الإعادة السعودية</v>
      </c>
      <c r="C82" s="36" t="str">
        <f>VLOOKUP(A82,'Scoring Logic'!$A$12:$D$394,4,FALSE)</f>
        <v>تداول</v>
      </c>
      <c r="D82" s="30">
        <f>VLOOKUP($A82,'Extraction Filer'!$B$4:$V$385,MATCH(D$1,'Extraction Filer'!$B$3:$V$3,0),FALSE)</f>
        <v>41.55</v>
      </c>
      <c r="E82" s="31">
        <f>VLOOKUP($A82,'Extraction Filer'!$B$4:$V$385,MATCH(E$1,'Extraction Filer'!$B$3:$V$3,0),FALSE)</f>
        <v>-0.1511747</v>
      </c>
      <c r="F82" s="30">
        <f>VLOOKUP($A82,'Extraction Filer'!$B$4:$V$385,MATCH(F$1,'Extraction Filer'!$B$3:$V$3,0),FALSE)</f>
        <v>64.900000000000006</v>
      </c>
      <c r="G82" s="30">
        <f>VLOOKUP($A82,'Extraction Filer'!$B$4:$V$385,MATCH(G$1,'Extraction Filer'!$B$3:$V$3,0),FALSE)</f>
        <v>24.1</v>
      </c>
      <c r="H82" s="32">
        <f>VLOOKUP($A82,'Extraction Filer'!$B$4:$V$385,MATCH(H$1,'Extraction Filer'!$B$3:$V$3,0),FALSE)</f>
        <v>4812736500</v>
      </c>
      <c r="I82" s="33">
        <f>VLOOKUP($A82,'Extraction Filer'!$B$4:$V$385,MATCH(I$1,'Extraction Filer'!$B$3:$V$3,0),FALSE)</f>
        <v>40240</v>
      </c>
      <c r="J82" s="30">
        <f>IF(VLOOKUP($A82,'Extraction Filer'!$B$4:$V$385,MATCH(J$1,'Extraction Filer'!$B$3:$V$3,0),FALSE)&gt;0,VLOOKUP($A82,'Extraction Filer'!$B$4:$V$385,MATCH(J$1,'Extraction Filer'!$B$3:$V$3,0),FALSE),"غير متوفر")</f>
        <v>7.8</v>
      </c>
      <c r="K82" s="30">
        <f>IFERROR(IF(D82/VLOOKUP($A82,'Extraction Filer'!$B$4:$V$385,MATCH("متوسط توقعات المحللين لمكرر الربح",'Extraction Filer'!$B$3:$V$3,0),FALSE)&gt;0,D82/VLOOKUP($A82,'Extraction Filer'!$B$4:$V$385,MATCH("متوسط توقعات المحللين لمكرر الربح",'Extraction Filer'!$B$3:$V$3,0),FALSE),"غير متوفر"),"غير متوفر")</f>
        <v>14.377162629757784</v>
      </c>
      <c r="L82" s="32">
        <f>VLOOKUP($A82,'Extraction Filer'!$B$4:$V$385,MATCH(L$1,'Extraction Filer'!$B$3:$V$3,0),FALSE)</f>
        <v>474811642</v>
      </c>
      <c r="M82" s="35">
        <f>VLOOKUP($A82,'Extraction Filer'!$B$4:$V$385,MATCH(M$1,'Extraction Filer'!$B$3:$V$3,0),FALSE)</f>
        <v>2.8159000000000001</v>
      </c>
      <c r="N82" s="30">
        <f>VLOOKUP($A82,'Extraction Filer'!$B$4:$V$385,MATCH(N$1,'Extraction Filer'!$B$3:$V$3,0),FALSE)</f>
        <v>3.9194926595447614</v>
      </c>
      <c r="O82" s="35">
        <f>VLOOKUP($A82,'Extraction Filer'!$B$4:$V$385,MATCH(O$1,'Extraction Filer'!$B$3:$V$3,0),FALSE)</f>
        <v>1.347</v>
      </c>
      <c r="P82" s="35">
        <f>VLOOKUP($A82,'Extraction Filer'!$B$4:$V$385,MATCH(P$1,'Extraction Filer'!$B$3:$V$3,0),FALSE)</f>
        <v>20.545300000000001</v>
      </c>
      <c r="Q82" s="30">
        <f>IF(VLOOKUP($A82,'Extraction Filer'!$B$4:$V$385,MATCH(Q$1,'Extraction Filer'!$B$3:$V$3,0),FALSE)&lt;0,"سالب",VLOOKUP($A82,'Extraction Filer'!$B$4:$V$385,MATCH(Q$1,'Extraction Filer'!$B$3:$V$3,0),FALSE))</f>
        <v>22.452492638615148</v>
      </c>
      <c r="R82" s="35">
        <f>VLOOKUP($A82,'Extraction Filer'!$B$4:$Z$385,MATCH(R$1,'Extraction Filer'!$B$3:$Z$3,0),FALSE)</f>
        <v>0.33776521884425703</v>
      </c>
      <c r="S82" s="35">
        <f>VLOOKUP($A82,'Extraction Filer'!$B$4:$Z$385,MATCH(S$1,'Extraction Filer'!$B$3:$Z$3,0),FALSE)</f>
        <v>0.21368882817422444</v>
      </c>
      <c r="T82" s="31">
        <f>VLOOKUP($A82,'Extraction Filer'!$B$4:$V$385,MATCH(T$1,'Extraction Filer'!$B$3:$V$3,0),FALSE)</f>
        <v>0</v>
      </c>
      <c r="U82" s="31">
        <f>IF(L82&gt;0,VLOOKUP($A82,'Extraction Filer'!$B$4:$V$385,MATCH(U$1,'Extraction Filer'!$B$3:$V$3,0),FALSE),"حققت خسائر")</f>
        <v>0</v>
      </c>
      <c r="V82" s="31">
        <f>VLOOKUP($A82,'Extraction Filer'!$B$4:$V$385,MATCH(V$1,'Extraction Filer'!$B$3:$V$3,0),FALSE)</f>
        <v>0</v>
      </c>
      <c r="W82" s="7" t="str">
        <f>IF(T82="unavailable","NA",IF(T82&gt;0,IF(AND(U82&gt;0,U82&lt;0.75)=TRUE,1,IF(U82&gt;1,-1,IF(L82&lt;0,-1,0)))+IF(T82&gt;0,IF(VLOOKUP(A82,'Extraction Filer'!$B$4:$W$385,MATCH('Extraction Filer'!$W$1,'Extraction Filer'!$B$1:$W$1,0),FALSE)&gt;1,1,0),0)+IF(M82&gt;0.05,1,IF(M82&lt;-0.05,-1,0))+IF(Q82="سالب",-1,IF(Q82&lt;40,1,0))+IF(T82&gt;AVERAGEIFS($T$2:$T$382,$T$2:$T$382,"&gt;0.001"),1,0),"NA"))</f>
        <v>NA</v>
      </c>
    </row>
    <row r="83" spans="1:23" ht="15.75">
      <c r="A83" s="9" t="s">
        <v>611</v>
      </c>
      <c r="B83" s="36" t="str">
        <f>VLOOKUP(A83,'Scoring Logic'!$A$12:$D$394,3,FALSE)</f>
        <v>تدوير</v>
      </c>
      <c r="C83" s="36" t="str">
        <f>VLOOKUP(A83,'Scoring Logic'!$A$12:$D$394,4,FALSE)</f>
        <v>نمو</v>
      </c>
      <c r="D83" s="30">
        <f>VLOOKUP($A83,'Extraction Filer'!$B$4:$V$385,MATCH(D$1,'Extraction Filer'!$B$3:$V$3,0),FALSE)</f>
        <v>7.2</v>
      </c>
      <c r="E83" s="31">
        <f>VLOOKUP($A83,'Extraction Filer'!$B$4:$V$385,MATCH(E$1,'Extraction Filer'!$B$3:$V$3,0),FALSE)</f>
        <v>1.3908206000000001E-3</v>
      </c>
      <c r="F83" s="30">
        <f>VLOOKUP($A83,'Extraction Filer'!$B$4:$V$385,MATCH(F$1,'Extraction Filer'!$B$3:$V$3,0),FALSE)</f>
        <v>8.8000000000000007</v>
      </c>
      <c r="G83" s="30">
        <f>VLOOKUP($A83,'Extraction Filer'!$B$4:$V$385,MATCH(G$1,'Extraction Filer'!$B$3:$V$3,0),FALSE)</f>
        <v>5.7</v>
      </c>
      <c r="H83" s="32">
        <f>VLOOKUP($A83,'Extraction Filer'!$B$4:$V$385,MATCH(H$1,'Extraction Filer'!$B$3:$V$3,0),FALSE)</f>
        <v>807552000</v>
      </c>
      <c r="I83" s="33">
        <f>VLOOKUP($A83,'Extraction Filer'!$B$4:$V$385,MATCH(I$1,'Extraction Filer'!$B$3:$V$3,0),FALSE)</f>
        <v>44712</v>
      </c>
      <c r="J83" s="30">
        <f>IF(VLOOKUP($A83,'Extraction Filer'!$B$4:$V$385,MATCH(J$1,'Extraction Filer'!$B$3:$V$3,0),FALSE)&gt;0,VLOOKUP($A83,'Extraction Filer'!$B$4:$V$385,MATCH(J$1,'Extraction Filer'!$B$3:$V$3,0),FALSE),"غير متوفر")</f>
        <v>34.29</v>
      </c>
      <c r="K83" s="30" t="str">
        <f>IFERROR(IF(D83/VLOOKUP($A83,'Extraction Filer'!$B$4:$V$385,MATCH("متوسط توقعات المحللين لمكرر الربح",'Extraction Filer'!$B$3:$V$3,0),FALSE)&gt;0,D83/VLOOKUP($A83,'Extraction Filer'!$B$4:$V$385,MATCH("متوسط توقعات المحللين لمكرر الربح",'Extraction Filer'!$B$3:$V$3,0),FALSE),"غير متوفر"),"غير متوفر")</f>
        <v>غير متوفر</v>
      </c>
      <c r="L83" s="32">
        <f>VLOOKUP($A83,'Extraction Filer'!$B$4:$V$385,MATCH(L$1,'Extraction Filer'!$B$3:$V$3,0),FALSE)</f>
        <v>24694960</v>
      </c>
      <c r="M83" s="35">
        <f>VLOOKUP($A83,'Extraction Filer'!$B$4:$V$385,MATCH(M$1,'Extraction Filer'!$B$3:$V$3,0),FALSE)</f>
        <v>0.31469999999999998</v>
      </c>
      <c r="N83" s="30">
        <f>VLOOKUP($A83,'Extraction Filer'!$B$4:$V$385,MATCH(N$1,'Extraction Filer'!$B$3:$V$3,0),FALSE)</f>
        <v>1.3831524870431449</v>
      </c>
      <c r="O83" s="35">
        <f>VLOOKUP($A83,'Extraction Filer'!$B$4:$V$385,MATCH(O$1,'Extraction Filer'!$B$3:$V$3,0),FALSE)</f>
        <v>0.56179999999999997</v>
      </c>
      <c r="P83" s="35">
        <f>VLOOKUP($A83,'Extraction Filer'!$B$4:$V$385,MATCH(P$1,'Extraction Filer'!$B$3:$V$3,0),FALSE)</f>
        <v>9.11E-2</v>
      </c>
      <c r="Q83" s="30" t="str">
        <f>IF(VLOOKUP($A83,'Extraction Filer'!$B$4:$V$385,MATCH(Q$1,'Extraction Filer'!$B$3:$V$3,0),FALSE)&lt;0,"سالب",VLOOKUP($A83,'Extraction Filer'!$B$4:$V$385,MATCH(Q$1,'Extraction Filer'!$B$3:$V$3,0),FALSE))</f>
        <v>سالب</v>
      </c>
      <c r="R83" s="35">
        <f>VLOOKUP($A83,'Extraction Filer'!$B$4:$Z$385,MATCH(R$1,'Extraction Filer'!$B$3:$Z$3,0),FALSE)</f>
        <v>8.6163275434520889E-2</v>
      </c>
      <c r="S83" s="35">
        <f>VLOOKUP($A83,'Extraction Filer'!$B$4:$Z$385,MATCH(S$1,'Extraction Filer'!$B$3:$Z$3,0),FALSE)</f>
        <v>6.3352301244842882E-2</v>
      </c>
      <c r="T83" s="31">
        <f>VLOOKUP($A83,'Extraction Filer'!$B$4:$V$385,MATCH(T$1,'Extraction Filer'!$B$3:$V$3,0),FALSE)</f>
        <v>0</v>
      </c>
      <c r="U83" s="31">
        <f>IF(L83&gt;0,VLOOKUP($A83,'Extraction Filer'!$B$4:$V$385,MATCH(U$1,'Extraction Filer'!$B$3:$V$3,0),FALSE),"حققت خسائر")</f>
        <v>0</v>
      </c>
      <c r="V83" s="31">
        <f>VLOOKUP($A83,'Extraction Filer'!$B$4:$V$385,MATCH(V$1,'Extraction Filer'!$B$3:$V$3,0),FALSE)</f>
        <v>0</v>
      </c>
      <c r="W83" s="7" t="str">
        <f>IF(T83="unavailable","NA",IF(T83&gt;0,IF(AND(U83&gt;0,U83&lt;0.75)=TRUE,1,IF(U83&gt;1,-1,IF(L83&lt;0,-1,0)))+IF(T83&gt;0,IF(VLOOKUP(A83,'Extraction Filer'!$B$4:$W$385,MATCH('Extraction Filer'!$W$1,'Extraction Filer'!$B$1:$W$1,0),FALSE)&gt;1,1,0),0)+IF(M83&gt;0.05,1,IF(M83&lt;-0.05,-1,0))+IF(Q83="سالب",-1,IF(Q83&lt;40,1,0))+IF(T83&gt;AVERAGEIFS($T$2:$T$382,$T$2:$T$382,"&gt;0.001"),1,0),"NA"))</f>
        <v>NA</v>
      </c>
    </row>
    <row r="84" spans="1:23" ht="15.75">
      <c r="A84" s="9" t="s">
        <v>645</v>
      </c>
      <c r="B84" s="36" t="str">
        <f>VLOOKUP(A84,'Scoring Logic'!$A$12:$D$394,3,FALSE)</f>
        <v>القمم</v>
      </c>
      <c r="C84" s="36" t="str">
        <f>VLOOKUP(A84,'Scoring Logic'!$A$12:$D$394,4,FALSE)</f>
        <v>نمو</v>
      </c>
      <c r="D84" s="30">
        <f>VLOOKUP($A84,'Extraction Filer'!$B$4:$V$385,MATCH(D$1,'Extraction Filer'!$B$3:$V$3,0),FALSE)</f>
        <v>91</v>
      </c>
      <c r="E84" s="31">
        <f>VLOOKUP($A84,'Extraction Filer'!$B$4:$V$385,MATCH(E$1,'Extraction Filer'!$B$3:$V$3,0),FALSE)</f>
        <v>-0.18894830000000001</v>
      </c>
      <c r="F84" s="30">
        <f>VLOOKUP($A84,'Extraction Filer'!$B$4:$V$385,MATCH(F$1,'Extraction Filer'!$B$3:$V$3,0),FALSE)</f>
        <v>114.4</v>
      </c>
      <c r="G84" s="30">
        <f>VLOOKUP($A84,'Extraction Filer'!$B$4:$V$385,MATCH(G$1,'Extraction Filer'!$B$3:$V$3,0),FALSE)</f>
        <v>78</v>
      </c>
      <c r="H84" s="32">
        <f>VLOOKUP($A84,'Extraction Filer'!$B$4:$V$385,MATCH(H$1,'Extraction Filer'!$B$3:$V$3,0),FALSE)</f>
        <v>273000000</v>
      </c>
      <c r="I84" s="33">
        <f>VLOOKUP($A84,'Extraction Filer'!$B$4:$V$385,MATCH(I$1,'Extraction Filer'!$B$3:$V$3,0),FALSE)</f>
        <v>44959</v>
      </c>
      <c r="J84" s="30">
        <f>IF(VLOOKUP($A84,'Extraction Filer'!$B$4:$V$385,MATCH(J$1,'Extraction Filer'!$B$3:$V$3,0),FALSE)&gt;0,VLOOKUP($A84,'Extraction Filer'!$B$4:$V$385,MATCH(J$1,'Extraction Filer'!$B$3:$V$3,0),FALSE),"غير متوفر")</f>
        <v>15.96</v>
      </c>
      <c r="K84" s="30" t="str">
        <f>IFERROR(IF(D84/VLOOKUP($A84,'Extraction Filer'!$B$4:$V$385,MATCH("متوسط توقعات المحللين لمكرر الربح",'Extraction Filer'!$B$3:$V$3,0),FALSE)&gt;0,D84/VLOOKUP($A84,'Extraction Filer'!$B$4:$V$385,MATCH("متوسط توقعات المحللين لمكرر الربح",'Extraction Filer'!$B$3:$V$3,0),FALSE),"غير متوفر"),"غير متوفر")</f>
        <v>غير متوفر</v>
      </c>
      <c r="L84" s="32">
        <f>VLOOKUP($A84,'Extraction Filer'!$B$4:$V$385,MATCH(L$1,'Extraction Filer'!$B$3:$V$3,0),FALSE)</f>
        <v>22059600</v>
      </c>
      <c r="M84" s="35">
        <f>VLOOKUP($A84,'Extraction Filer'!$B$4:$V$385,MATCH(M$1,'Extraction Filer'!$B$3:$V$3,0),FALSE)</f>
        <v>0.35620000000000002</v>
      </c>
      <c r="N84" s="30">
        <f>VLOOKUP($A84,'Extraction Filer'!$B$4:$V$385,MATCH(N$1,'Extraction Filer'!$B$3:$V$3,0),FALSE)</f>
        <v>7.9421647490072296</v>
      </c>
      <c r="O84" s="35">
        <f>VLOOKUP($A84,'Extraction Filer'!$B$4:$V$385,MATCH(O$1,'Extraction Filer'!$B$3:$V$3,0),FALSE)</f>
        <v>0.84160000000000001</v>
      </c>
      <c r="P84" s="35">
        <f>VLOOKUP($A84,'Extraction Filer'!$B$4:$V$385,MATCH(P$1,'Extraction Filer'!$B$3:$V$3,0),FALSE)</f>
        <v>-9.5984999999999996</v>
      </c>
      <c r="Q84" s="30">
        <f>IF(VLOOKUP($A84,'Extraction Filer'!$B$4:$V$385,MATCH(Q$1,'Extraction Filer'!$B$3:$V$3,0),FALSE)&lt;0,"سالب",VLOOKUP($A84,'Extraction Filer'!$B$4:$V$385,MATCH(Q$1,'Extraction Filer'!$B$3:$V$3,0),FALSE))</f>
        <v>30.822169517190471</v>
      </c>
      <c r="R84" s="35">
        <f>VLOOKUP($A84,'Extraction Filer'!$B$4:$Z$385,MATCH(R$1,'Extraction Filer'!$B$3:$Z$3,0),FALSE)</f>
        <v>0.18068231462823811</v>
      </c>
      <c r="S84" s="35">
        <f>VLOOKUP($A84,'Extraction Filer'!$B$4:$Z$385,MATCH(S$1,'Extraction Filer'!$B$3:$Z$3,0),FALSE)</f>
        <v>0.16610090056174379</v>
      </c>
      <c r="T84" s="31">
        <f>VLOOKUP($A84,'Extraction Filer'!$B$4:$V$385,MATCH(T$1,'Extraction Filer'!$B$3:$V$3,0),FALSE)</f>
        <v>0</v>
      </c>
      <c r="U84" s="31">
        <f>IF(L84&gt;0,VLOOKUP($A84,'Extraction Filer'!$B$4:$V$385,MATCH(U$1,'Extraction Filer'!$B$3:$V$3,0),FALSE),"حققت خسائر")</f>
        <v>0</v>
      </c>
      <c r="V84" s="31">
        <f>VLOOKUP($A84,'Extraction Filer'!$B$4:$V$385,MATCH(V$1,'Extraction Filer'!$B$3:$V$3,0),FALSE)</f>
        <v>-1</v>
      </c>
      <c r="W84" s="7" t="str">
        <f>IF(T84="unavailable","NA",IF(T84&gt;0,IF(AND(U84&gt;0,U84&lt;0.75)=TRUE,1,IF(U84&gt;1,-1,IF(L84&lt;0,-1,0)))+IF(T84&gt;0,IF(VLOOKUP(A84,'Extraction Filer'!$B$4:$W$385,MATCH('Extraction Filer'!$W$1,'Extraction Filer'!$B$1:$W$1,0),FALSE)&gt;1,1,0),0)+IF(M84&gt;0.05,1,IF(M84&lt;-0.05,-1,0))+IF(Q84="سالب",-1,IF(Q84&lt;40,1,0))+IF(T84&gt;AVERAGEIFS($T$2:$T$382,$T$2:$T$382,"&gt;0.001"),1,0),"NA"))</f>
        <v>NA</v>
      </c>
    </row>
    <row r="85" spans="1:23" ht="15.75">
      <c r="A85" s="9" t="s">
        <v>434</v>
      </c>
      <c r="B85" s="36" t="str">
        <f>VLOOKUP(A85,'Scoring Logic'!$A$12:$D$394,3,FALSE)</f>
        <v>نادك</v>
      </c>
      <c r="C85" s="36" t="str">
        <f>VLOOKUP(A85,'Scoring Logic'!$A$12:$D$394,4,FALSE)</f>
        <v>تداول</v>
      </c>
      <c r="D85" s="30">
        <f>VLOOKUP($A85,'Extraction Filer'!$B$4:$V$385,MATCH(D$1,'Extraction Filer'!$B$3:$V$3,0),FALSE)</f>
        <v>23.1</v>
      </c>
      <c r="E85" s="31">
        <f>VLOOKUP($A85,'Extraction Filer'!$B$4:$V$385,MATCH(E$1,'Extraction Filer'!$B$3:$V$3,0),FALSE)</f>
        <v>-6.0975599999999998E-2</v>
      </c>
      <c r="F85" s="30">
        <f>VLOOKUP($A85,'Extraction Filer'!$B$4:$V$385,MATCH(F$1,'Extraction Filer'!$B$3:$V$3,0),FALSE)</f>
        <v>35.6</v>
      </c>
      <c r="G85" s="30">
        <f>VLOOKUP($A85,'Extraction Filer'!$B$4:$V$385,MATCH(G$1,'Extraction Filer'!$B$3:$V$3,0),FALSE)</f>
        <v>22</v>
      </c>
      <c r="H85" s="32">
        <f>VLOOKUP($A85,'Extraction Filer'!$B$4:$V$385,MATCH(H$1,'Extraction Filer'!$B$3:$V$3,0),FALSE)</f>
        <v>6967884000</v>
      </c>
      <c r="I85" s="33">
        <f>VLOOKUP($A85,'Extraction Filer'!$B$4:$V$385,MATCH(I$1,'Extraction Filer'!$B$3:$V$3,0),FALSE)</f>
        <v>40241</v>
      </c>
      <c r="J85" s="30">
        <f>IF(VLOOKUP($A85,'Extraction Filer'!$B$4:$V$385,MATCH(J$1,'Extraction Filer'!$B$3:$V$3,0),FALSE)&gt;0,VLOOKUP($A85,'Extraction Filer'!$B$4:$V$385,MATCH(J$1,'Extraction Filer'!$B$3:$V$3,0),FALSE),"غير متوفر")</f>
        <v>8.99</v>
      </c>
      <c r="K85" s="30" t="str">
        <f>IFERROR(IF(D85/VLOOKUP($A85,'Extraction Filer'!$B$4:$V$385,MATCH("متوسط توقعات المحللين لمكرر الربح",'Extraction Filer'!$B$3:$V$3,0),FALSE)&gt;0,D85/VLOOKUP($A85,'Extraction Filer'!$B$4:$V$385,MATCH("متوسط توقعات المحللين لمكرر الربح",'Extraction Filer'!$B$3:$V$3,0),FALSE),"غير متوفر"),"غير متوفر")</f>
        <v>غير متوفر</v>
      </c>
      <c r="L85" s="32">
        <f>VLOOKUP($A85,'Extraction Filer'!$B$4:$V$385,MATCH(L$1,'Extraction Filer'!$B$3:$V$3,0),FALSE)</f>
        <v>774631968</v>
      </c>
      <c r="M85" s="35">
        <f>VLOOKUP($A85,'Extraction Filer'!$B$4:$V$385,MATCH(M$1,'Extraction Filer'!$B$3:$V$3,0),FALSE)</f>
        <v>1.5645</v>
      </c>
      <c r="N85" s="30">
        <f>VLOOKUP($A85,'Extraction Filer'!$B$4:$V$385,MATCH(N$1,'Extraction Filer'!$B$3:$V$3,0),FALSE)</f>
        <v>2.1636713969297894</v>
      </c>
      <c r="O85" s="35">
        <f>VLOOKUP($A85,'Extraction Filer'!$B$4:$V$385,MATCH(O$1,'Extraction Filer'!$B$3:$V$3,0),FALSE)</f>
        <v>7.3000000000000001E-3</v>
      </c>
      <c r="P85" s="35">
        <f>VLOOKUP($A85,'Extraction Filer'!$B$4:$V$385,MATCH(P$1,'Extraction Filer'!$B$3:$V$3,0),FALSE)</f>
        <v>6.9599999999999995E-2</v>
      </c>
      <c r="Q85" s="30">
        <f>IF(VLOOKUP($A85,'Extraction Filer'!$B$4:$V$385,MATCH(Q$1,'Extraction Filer'!$B$3:$V$3,0),FALSE)&lt;0,"سالب",VLOOKUP($A85,'Extraction Filer'!$B$4:$V$385,MATCH(Q$1,'Extraction Filer'!$B$3:$V$3,0),FALSE))</f>
        <v>18.644200993719281</v>
      </c>
      <c r="R85" s="35">
        <f>VLOOKUP($A85,'Extraction Filer'!$B$4:$Z$385,MATCH(R$1,'Extraction Filer'!$B$3:$Z$3,0),FALSE)</f>
        <v>0.19714227676310564</v>
      </c>
      <c r="S85" s="35">
        <f>VLOOKUP($A85,'Extraction Filer'!$B$4:$Z$385,MATCH(S$1,'Extraction Filer'!$B$3:$Z$3,0),FALSE)</f>
        <v>0.10199732547850232</v>
      </c>
      <c r="T85" s="31">
        <f>VLOOKUP($A85,'Extraction Filer'!$B$4:$V$385,MATCH(T$1,'Extraction Filer'!$B$3:$V$3,0),FALSE)</f>
        <v>0</v>
      </c>
      <c r="U85" s="31">
        <f>IF(L85&gt;0,VLOOKUP($A85,'Extraction Filer'!$B$4:$V$385,MATCH(U$1,'Extraction Filer'!$B$3:$V$3,0),FALSE),"حققت خسائر")</f>
        <v>5.0794314752576804E-4</v>
      </c>
      <c r="V85" s="31">
        <f>VLOOKUP($A85,'Extraction Filer'!$B$4:$V$385,MATCH(V$1,'Extraction Filer'!$B$3:$V$3,0),FALSE)</f>
        <v>-6.0600000000000001E-2</v>
      </c>
      <c r="W85" s="7" t="str">
        <f>IF(T85="unavailable","NA",IF(T85&gt;0,IF(AND(U85&gt;0,U85&lt;0.75)=TRUE,1,IF(U85&gt;1,-1,IF(L85&lt;0,-1,0)))+IF(T85&gt;0,IF(VLOOKUP(A85,'Extraction Filer'!$B$4:$W$385,MATCH('Extraction Filer'!$W$1,'Extraction Filer'!$B$1:$W$1,0),FALSE)&gt;1,1,0),0)+IF(M85&gt;0.05,1,IF(M85&lt;-0.05,-1,0))+IF(Q85="سالب",-1,IF(Q85&lt;40,1,0))+IF(T85&gt;AVERAGEIFS($T$2:$T$382,$T$2:$T$382,"&gt;0.001"),1,0),"NA"))</f>
        <v>NA</v>
      </c>
    </row>
    <row r="86" spans="1:23" ht="15.75">
      <c r="A86" s="9" t="s">
        <v>306</v>
      </c>
      <c r="B86" s="36" t="str">
        <f>VLOOKUP(A86,'Scoring Logic'!$A$12:$D$394,3,FALSE)</f>
        <v>العمران</v>
      </c>
      <c r="C86" s="36" t="str">
        <f>VLOOKUP(A86,'Scoring Logic'!$A$12:$D$394,4,FALSE)</f>
        <v>تداول</v>
      </c>
      <c r="D86" s="30">
        <f>VLOOKUP($A86,'Extraction Filer'!$B$4:$V$385,MATCH(D$1,'Extraction Filer'!$B$3:$V$3,0),FALSE)</f>
        <v>34.049999999999997</v>
      </c>
      <c r="E86" s="31">
        <f>VLOOKUP($A86,'Extraction Filer'!$B$4:$V$385,MATCH(E$1,'Extraction Filer'!$B$3:$V$3,0),FALSE)</f>
        <v>8.8888889000000009E-3</v>
      </c>
      <c r="F86" s="30">
        <f>VLOOKUP($A86,'Extraction Filer'!$B$4:$V$385,MATCH(F$1,'Extraction Filer'!$B$3:$V$3,0),FALSE)</f>
        <v>42.95</v>
      </c>
      <c r="G86" s="30">
        <f>VLOOKUP($A86,'Extraction Filer'!$B$4:$V$385,MATCH(G$1,'Extraction Filer'!$B$3:$V$3,0),FALSE)</f>
        <v>28.25</v>
      </c>
      <c r="H86" s="32">
        <f>VLOOKUP($A86,'Extraction Filer'!$B$4:$V$385,MATCH(H$1,'Extraction Filer'!$B$3:$V$3,0),FALSE)</f>
        <v>408600000</v>
      </c>
      <c r="I86" s="33">
        <f>VLOOKUP($A86,'Extraction Filer'!$B$4:$V$385,MATCH(I$1,'Extraction Filer'!$B$3:$V$3,0),FALSE)</f>
        <v>44033</v>
      </c>
      <c r="J86" s="30" t="str">
        <f>IF(VLOOKUP($A86,'Extraction Filer'!$B$4:$V$385,MATCH(J$1,'Extraction Filer'!$B$3:$V$3,0),FALSE)&gt;0,VLOOKUP($A86,'Extraction Filer'!$B$4:$V$385,MATCH(J$1,'Extraction Filer'!$B$3:$V$3,0),FALSE),"غير متوفر")</f>
        <v>غير متوفر</v>
      </c>
      <c r="K86" s="30" t="str">
        <f>IFERROR(IF(D86/VLOOKUP($A86,'Extraction Filer'!$B$4:$V$385,MATCH("متوسط توقعات المحللين لمكرر الربح",'Extraction Filer'!$B$3:$V$3,0),FALSE)&gt;0,D86/VLOOKUP($A86,'Extraction Filer'!$B$4:$V$385,MATCH("متوسط توقعات المحللين لمكرر الربح",'Extraction Filer'!$B$3:$V$3,0),FALSE),"غير متوفر"),"غير متوفر")</f>
        <v>غير متوفر</v>
      </c>
      <c r="L86" s="32">
        <f>VLOOKUP($A86,'Extraction Filer'!$B$4:$V$385,MATCH(L$1,'Extraction Filer'!$B$3:$V$3,0),FALSE)</f>
        <v>-8823292</v>
      </c>
      <c r="M86" s="35">
        <f>VLOOKUP($A86,'Extraction Filer'!$B$4:$V$385,MATCH(M$1,'Extraction Filer'!$B$3:$V$3,0),FALSE)</f>
        <v>-3.4011999999999998</v>
      </c>
      <c r="N86" s="30">
        <f>VLOOKUP($A86,'Extraction Filer'!$B$4:$V$385,MATCH(N$1,'Extraction Filer'!$B$3:$V$3,0),FALSE)</f>
        <v>2.9376289396050304</v>
      </c>
      <c r="O86" s="35">
        <f>VLOOKUP($A86,'Extraction Filer'!$B$4:$V$385,MATCH(O$1,'Extraction Filer'!$B$3:$V$3,0),FALSE)</f>
        <v>2.76E-2</v>
      </c>
      <c r="P86" s="35">
        <f>VLOOKUP($A86,'Extraction Filer'!$B$4:$V$385,MATCH(P$1,'Extraction Filer'!$B$3:$V$3,0),FALSE)</f>
        <v>-2.0985</v>
      </c>
      <c r="Q86" s="30" t="str">
        <f>IF(VLOOKUP($A86,'Extraction Filer'!$B$4:$V$385,MATCH(Q$1,'Extraction Filer'!$B$3:$V$3,0),FALSE)&lt;0,"سالب",VLOOKUP($A86,'Extraction Filer'!$B$4:$V$385,MATCH(Q$1,'Extraction Filer'!$B$3:$V$3,0),FALSE))</f>
        <v>سالب</v>
      </c>
      <c r="R86" s="35">
        <f>VLOOKUP($A86,'Extraction Filer'!$B$4:$Z$385,MATCH(R$1,'Extraction Filer'!$B$3:$Z$3,0),FALSE)</f>
        <v>-5.5579869937802166E-2</v>
      </c>
      <c r="S86" s="35">
        <f>VLOOKUP($A86,'Extraction Filer'!$B$4:$Z$385,MATCH(S$1,'Extraction Filer'!$B$3:$Z$3,0),FALSE)</f>
        <v>-2.3083126238421545E-2</v>
      </c>
      <c r="T86" s="31">
        <f>VLOOKUP($A86,'Extraction Filer'!$B$4:$V$385,MATCH(T$1,'Extraction Filer'!$B$3:$V$3,0),FALSE)</f>
        <v>0</v>
      </c>
      <c r="U86" s="31" t="str">
        <f>IF(L86&gt;0,VLOOKUP($A86,'Extraction Filer'!$B$4:$V$385,MATCH(U$1,'Extraction Filer'!$B$3:$V$3,0),FALSE),"حققت خسائر")</f>
        <v>حققت خسائر</v>
      </c>
      <c r="V86" s="31">
        <f>VLOOKUP($A86,'Extraction Filer'!$B$4:$V$385,MATCH(V$1,'Extraction Filer'!$B$3:$V$3,0),FALSE)</f>
        <v>-1</v>
      </c>
      <c r="W86" s="7" t="str">
        <f>IF(T86="unavailable","NA",IF(T86&gt;0,IF(AND(U86&gt;0,U86&lt;0.75)=TRUE,1,IF(U86&gt;1,-1,IF(L86&lt;0,-1,0)))+IF(T86&gt;0,IF(VLOOKUP(A86,'Extraction Filer'!$B$4:$W$385,MATCH('Extraction Filer'!$W$1,'Extraction Filer'!$B$1:$W$1,0),FALSE)&gt;1,1,0),0)+IF(M86&gt;0.05,1,IF(M86&lt;-0.05,-1,0))+IF(Q86="سالب",-1,IF(Q86&lt;40,1,0))+IF(T86&gt;AVERAGEIFS($T$2:$T$382,$T$2:$T$382,"&gt;0.001"),1,0),"NA"))</f>
        <v>NA</v>
      </c>
    </row>
    <row r="87" spans="1:23" ht="15.75">
      <c r="A87" s="9" t="s">
        <v>446</v>
      </c>
      <c r="B87" s="36" t="str">
        <f>VLOOKUP(A87,'Scoring Logic'!$A$12:$D$394,3,FALSE)</f>
        <v>جاهز</v>
      </c>
      <c r="C87" s="36" t="str">
        <f>VLOOKUP(A87,'Scoring Logic'!$A$12:$D$394,4,FALSE)</f>
        <v>تداول</v>
      </c>
      <c r="D87" s="30">
        <f>VLOOKUP($A87,'Extraction Filer'!$B$4:$V$385,MATCH(D$1,'Extraction Filer'!$B$3:$V$3,0),FALSE)</f>
        <v>27.9</v>
      </c>
      <c r="E87" s="31">
        <f>VLOOKUP($A87,'Extraction Filer'!$B$4:$V$385,MATCH(E$1,'Extraction Filer'!$B$3:$V$3,0),FALSE)</f>
        <v>-6.0606100000000003E-2</v>
      </c>
      <c r="F87" s="30">
        <f>VLOOKUP($A87,'Extraction Filer'!$B$4:$V$385,MATCH(F$1,'Extraction Filer'!$B$3:$V$3,0),FALSE)</f>
        <v>40</v>
      </c>
      <c r="G87" s="30">
        <f>VLOOKUP($A87,'Extraction Filer'!$B$4:$V$385,MATCH(G$1,'Extraction Filer'!$B$3:$V$3,0),FALSE)</f>
        <v>25.85</v>
      </c>
      <c r="H87" s="32" t="str">
        <f>VLOOKUP($A87,'Extraction Filer'!$B$4:$V$385,MATCH(H$1,'Extraction Filer'!$B$3:$V$3,0),FALSE)</f>
        <v>Unavailable</v>
      </c>
      <c r="I87" s="33">
        <f>VLOOKUP($A87,'Extraction Filer'!$B$4:$V$385,MATCH(I$1,'Extraction Filer'!$B$3:$V$3,0),FALSE)</f>
        <v>45627</v>
      </c>
      <c r="J87" s="30">
        <f>IF(VLOOKUP($A87,'Extraction Filer'!$B$4:$V$385,MATCH(J$1,'Extraction Filer'!$B$3:$V$3,0),FALSE)&gt;0,VLOOKUP($A87,'Extraction Filer'!$B$4:$V$385,MATCH(J$1,'Extraction Filer'!$B$3:$V$3,0),FALSE),"غير متوفر")</f>
        <v>30.33</v>
      </c>
      <c r="K87" s="30" t="str">
        <f>IFERROR(IF(D87/VLOOKUP($A87,'Extraction Filer'!$B$4:$V$385,MATCH("متوسط توقعات المحللين لمكرر الربح",'Extraction Filer'!$B$3:$V$3,0),FALSE)&gt;0,D87/VLOOKUP($A87,'Extraction Filer'!$B$4:$V$385,MATCH("متوسط توقعات المحللين لمكرر الربح",'Extraction Filer'!$B$3:$V$3,0),FALSE),"غير متوفر"),"غير متوفر")</f>
        <v>غير متوفر</v>
      </c>
      <c r="L87" s="32" t="str">
        <f>VLOOKUP($A87,'Extraction Filer'!$B$4:$V$385,MATCH(L$1,'Extraction Filer'!$B$3:$V$3,0),FALSE)</f>
        <v>Unavailable</v>
      </c>
      <c r="M87" s="35" t="str">
        <f>VLOOKUP($A87,'Extraction Filer'!$B$4:$V$385,MATCH(M$1,'Extraction Filer'!$B$3:$V$3,0),FALSE)</f>
        <v>Unavailable</v>
      </c>
      <c r="N87" s="30" t="str">
        <f>VLOOKUP($A87,'Extraction Filer'!$B$4:$V$385,MATCH(N$1,'Extraction Filer'!$B$3:$V$3,0),FALSE)</f>
        <v>Unavailable</v>
      </c>
      <c r="O87" s="35" t="str">
        <f>VLOOKUP($A87,'Extraction Filer'!$B$4:$V$385,MATCH(O$1,'Extraction Filer'!$B$3:$V$3,0),FALSE)</f>
        <v>Unavailable</v>
      </c>
      <c r="P87" s="35" t="str">
        <f>VLOOKUP($A87,'Extraction Filer'!$B$4:$V$385,MATCH(P$1,'Extraction Filer'!$B$3:$V$3,0),FALSE)</f>
        <v>Unavailable</v>
      </c>
      <c r="Q87" s="30" t="str">
        <f>IF(VLOOKUP($A87,'Extraction Filer'!$B$4:$V$385,MATCH(Q$1,'Extraction Filer'!$B$3:$V$3,0),FALSE)&lt;0,"سالب",VLOOKUP($A87,'Extraction Filer'!$B$4:$V$385,MATCH(Q$1,'Extraction Filer'!$B$3:$V$3,0),FALSE))</f>
        <v>Unavailable</v>
      </c>
      <c r="R87" s="35" t="str">
        <f>VLOOKUP($A87,'Extraction Filer'!$B$4:$Z$385,MATCH(R$1,'Extraction Filer'!$B$3:$Z$3,0),FALSE)</f>
        <v>Unavailable</v>
      </c>
      <c r="S87" s="35" t="str">
        <f>VLOOKUP($A87,'Extraction Filer'!$B$4:$Z$385,MATCH(S$1,'Extraction Filer'!$B$3:$Z$3,0),FALSE)</f>
        <v>Unavailable</v>
      </c>
      <c r="T87" s="31" t="str">
        <f>VLOOKUP($A87,'Extraction Filer'!$B$4:$V$385,MATCH(T$1,'Extraction Filer'!$B$3:$V$3,0),FALSE)</f>
        <v>Unavailable</v>
      </c>
      <c r="U87" s="31" t="str">
        <f>IF(L87&gt;0,VLOOKUP($A87,'Extraction Filer'!$B$4:$V$385,MATCH(U$1,'Extraction Filer'!$B$3:$V$3,0),FALSE),"حققت خسائر")</f>
        <v>Unavailable</v>
      </c>
      <c r="V87" s="31" t="str">
        <f>VLOOKUP($A87,'Extraction Filer'!$B$4:$V$385,MATCH(V$1,'Extraction Filer'!$B$3:$V$3,0),FALSE)</f>
        <v>Unavailable</v>
      </c>
      <c r="W87" s="7" t="str">
        <f>IF(T87="unavailable","NA",IF(T87&gt;0,IF(AND(U87&gt;0,U87&lt;0.75)=TRUE,1,IF(U87&gt;1,-1,IF(L87&lt;0,-1,0)))+IF(T87&gt;0,IF(VLOOKUP(A87,'Extraction Filer'!$B$4:$W$385,MATCH('Extraction Filer'!$W$1,'Extraction Filer'!$B$1:$W$1,0),FALSE)&gt;1,1,0),0)+IF(M87&gt;0.05,1,IF(M87&lt;-0.05,-1,0))+IF(Q87="سالب",-1,IF(Q87&lt;40,1,0))+IF(T87&gt;AVERAGEIFS($T$2:$T$382,$T$2:$T$382,"&gt;0.001"),1,0),"NA"))</f>
        <v>NA</v>
      </c>
    </row>
    <row r="88" spans="1:23" ht="15.75">
      <c r="A88" s="9" t="s">
        <v>643</v>
      </c>
      <c r="B88" s="36" t="str">
        <f>VLOOKUP(A88,'Scoring Logic'!$A$12:$D$394,3,FALSE)</f>
        <v>إدارات</v>
      </c>
      <c r="C88" s="36" t="str">
        <f>VLOOKUP(A88,'Scoring Logic'!$A$12:$D$394,4,FALSE)</f>
        <v>نمو</v>
      </c>
      <c r="D88" s="30">
        <f>VLOOKUP($A88,'Extraction Filer'!$B$4:$V$385,MATCH(D$1,'Extraction Filer'!$B$3:$V$3,0),FALSE)</f>
        <v>532</v>
      </c>
      <c r="E88" s="31">
        <f>VLOOKUP($A88,'Extraction Filer'!$B$4:$V$385,MATCH(E$1,'Extraction Filer'!$B$3:$V$3,0),FALSE)</f>
        <v>-5.2031400000000005E-2</v>
      </c>
      <c r="F88" s="30">
        <f>VLOOKUP($A88,'Extraction Filer'!$B$4:$V$385,MATCH(F$1,'Extraction Filer'!$B$3:$V$3,0),FALSE)</f>
        <v>750</v>
      </c>
      <c r="G88" s="30">
        <f>VLOOKUP($A88,'Extraction Filer'!$B$4:$V$385,MATCH(G$1,'Extraction Filer'!$B$3:$V$3,0),FALSE)</f>
        <v>280</v>
      </c>
      <c r="H88" s="32">
        <f>VLOOKUP($A88,'Extraction Filer'!$B$4:$V$385,MATCH(H$1,'Extraction Filer'!$B$3:$V$3,0),FALSE)</f>
        <v>1339764860</v>
      </c>
      <c r="I88" s="33">
        <f>VLOOKUP($A88,'Extraction Filer'!$B$4:$V$385,MATCH(I$1,'Extraction Filer'!$B$3:$V$3,0),FALSE)</f>
        <v>44921</v>
      </c>
      <c r="J88" s="30">
        <f>IF(VLOOKUP($A88,'Extraction Filer'!$B$4:$V$385,MATCH(J$1,'Extraction Filer'!$B$3:$V$3,0),FALSE)&gt;0,VLOOKUP($A88,'Extraction Filer'!$B$4:$V$385,MATCH(J$1,'Extraction Filer'!$B$3:$V$3,0),FALSE),"غير متوفر")</f>
        <v>54.23</v>
      </c>
      <c r="K88" s="30" t="str">
        <f>IFERROR(IF(D88/VLOOKUP($A88,'Extraction Filer'!$B$4:$V$385,MATCH("متوسط توقعات المحللين لمكرر الربح",'Extraction Filer'!$B$3:$V$3,0),FALSE)&gt;0,D88/VLOOKUP($A88,'Extraction Filer'!$B$4:$V$385,MATCH("متوسط توقعات المحللين لمكرر الربح",'Extraction Filer'!$B$3:$V$3,0),FALSE),"غير متوفر"),"غير متوفر")</f>
        <v>غير متوفر</v>
      </c>
      <c r="L88" s="32">
        <f>VLOOKUP($A88,'Extraction Filer'!$B$4:$V$385,MATCH(L$1,'Extraction Filer'!$B$3:$V$3,0),FALSE)</f>
        <v>29103738</v>
      </c>
      <c r="M88" s="35">
        <f>VLOOKUP($A88,'Extraction Filer'!$B$4:$V$385,MATCH(M$1,'Extraction Filer'!$B$3:$V$3,0),FALSE)</f>
        <v>0.4199</v>
      </c>
      <c r="N88" s="30">
        <f>VLOOKUP($A88,'Extraction Filer'!$B$4:$V$385,MATCH(N$1,'Extraction Filer'!$B$3:$V$3,0),FALSE)</f>
        <v>14.69237877726615</v>
      </c>
      <c r="O88" s="35">
        <f>VLOOKUP($A88,'Extraction Filer'!$B$4:$V$385,MATCH(O$1,'Extraction Filer'!$B$3:$V$3,0),FALSE)</f>
        <v>0.30320000000000003</v>
      </c>
      <c r="P88" s="35">
        <f>VLOOKUP($A88,'Extraction Filer'!$B$4:$V$385,MATCH(P$1,'Extraction Filer'!$B$3:$V$3,0),FALSE)</f>
        <v>-0.17879999999999999</v>
      </c>
      <c r="Q88" s="30">
        <f>IF(VLOOKUP($A88,'Extraction Filer'!$B$4:$V$385,MATCH(Q$1,'Extraction Filer'!$B$3:$V$3,0),FALSE)&lt;0,"سالب",VLOOKUP($A88,'Extraction Filer'!$B$4:$V$385,MATCH(Q$1,'Extraction Filer'!$B$3:$V$3,0),FALSE))</f>
        <v>193.82095381275116</v>
      </c>
      <c r="R88" s="35">
        <f>VLOOKUP($A88,'Extraction Filer'!$B$4:$Z$385,MATCH(R$1,'Extraction Filer'!$B$3:$Z$3,0),FALSE)</f>
        <v>0.57676348151329115</v>
      </c>
      <c r="S88" s="35">
        <f>VLOOKUP($A88,'Extraction Filer'!$B$4:$Z$385,MATCH(S$1,'Extraction Filer'!$B$3:$Z$3,0),FALSE)</f>
        <v>0.44003376240907072</v>
      </c>
      <c r="T88" s="31">
        <f>VLOOKUP($A88,'Extraction Filer'!$B$4:$V$385,MATCH(T$1,'Extraction Filer'!$B$3:$V$3,0),FALSE)</f>
        <v>0</v>
      </c>
      <c r="U88" s="31">
        <f>IF(L88&gt;0,VLOOKUP($A88,'Extraction Filer'!$B$4:$V$385,MATCH(U$1,'Extraction Filer'!$B$3:$V$3,0),FALSE),"حققت خسائر")</f>
        <v>0</v>
      </c>
      <c r="V88" s="31">
        <f>VLOOKUP($A88,'Extraction Filer'!$B$4:$V$385,MATCH(V$1,'Extraction Filer'!$B$3:$V$3,0),FALSE)</f>
        <v>0</v>
      </c>
      <c r="W88" s="7" t="str">
        <f>IF(T88="unavailable","NA",IF(T88&gt;0,IF(AND(U88&gt;0,U88&lt;0.75)=TRUE,1,IF(U88&gt;1,-1,IF(L88&lt;0,-1,0)))+IF(T88&gt;0,IF(VLOOKUP(A88,'Extraction Filer'!$B$4:$W$385,MATCH('Extraction Filer'!$W$1,'Extraction Filer'!$B$1:$W$1,0),FALSE)&gt;1,1,0),0)+IF(M88&gt;0.05,1,IF(M88&lt;-0.05,-1,0))+IF(Q88="سالب",-1,IF(Q88&lt;40,1,0))+IF(T88&gt;AVERAGEIFS($T$2:$T$382,$T$2:$T$382,"&gt;0.001"),1,0),"NA"))</f>
        <v>NA</v>
      </c>
    </row>
    <row r="89" spans="1:23" ht="15.75">
      <c r="A89" s="9" t="s">
        <v>595</v>
      </c>
      <c r="B89" s="36" t="str">
        <f>VLOOKUP(A89,'Scoring Logic'!$A$12:$D$394,3,FALSE)</f>
        <v>مياه الجوف</v>
      </c>
      <c r="C89" s="36" t="str">
        <f>VLOOKUP(A89,'Scoring Logic'!$A$12:$D$394,4,FALSE)</f>
        <v>نمو</v>
      </c>
      <c r="D89" s="30">
        <f>VLOOKUP($A89,'Extraction Filer'!$B$4:$V$385,MATCH(D$1,'Extraction Filer'!$B$3:$V$3,0),FALSE)</f>
        <v>1.62</v>
      </c>
      <c r="E89" s="31">
        <f>VLOOKUP($A89,'Extraction Filer'!$B$4:$V$385,MATCH(E$1,'Extraction Filer'!$B$3:$V$3,0),FALSE)</f>
        <v>-0.1</v>
      </c>
      <c r="F89" s="30">
        <f>VLOOKUP($A89,'Extraction Filer'!$B$4:$V$385,MATCH(F$1,'Extraction Filer'!$B$3:$V$3,0),FALSE)</f>
        <v>2.41</v>
      </c>
      <c r="G89" s="30">
        <f>VLOOKUP($A89,'Extraction Filer'!$B$4:$V$385,MATCH(G$1,'Extraction Filer'!$B$3:$V$3,0),FALSE)</f>
        <v>0.88900000000000001</v>
      </c>
      <c r="H89" s="32">
        <f>VLOOKUP($A89,'Extraction Filer'!$B$4:$V$385,MATCH(H$1,'Extraction Filer'!$B$3:$V$3,0),FALSE)</f>
        <v>151875000</v>
      </c>
      <c r="I89" s="33">
        <f>VLOOKUP($A89,'Extraction Filer'!$B$4:$V$385,MATCH(I$1,'Extraction Filer'!$B$3:$V$3,0),FALSE)</f>
        <v>44630</v>
      </c>
      <c r="J89" s="30">
        <f>IF(VLOOKUP($A89,'Extraction Filer'!$B$4:$V$385,MATCH(J$1,'Extraction Filer'!$B$3:$V$3,0),FALSE)&gt;0,VLOOKUP($A89,'Extraction Filer'!$B$4:$V$385,MATCH(J$1,'Extraction Filer'!$B$3:$V$3,0),FALSE),"غير متوفر")</f>
        <v>54</v>
      </c>
      <c r="K89" s="30" t="str">
        <f>IFERROR(IF(D89/VLOOKUP($A89,'Extraction Filer'!$B$4:$V$385,MATCH("متوسط توقعات المحللين لمكرر الربح",'Extraction Filer'!$B$3:$V$3,0),FALSE)&gt;0,D89/VLOOKUP($A89,'Extraction Filer'!$B$4:$V$385,MATCH("متوسط توقعات المحللين لمكرر الربح",'Extraction Filer'!$B$3:$V$3,0),FALSE),"غير متوفر"),"غير متوفر")</f>
        <v>غير متوفر</v>
      </c>
      <c r="L89" s="32">
        <f>VLOOKUP($A89,'Extraction Filer'!$B$4:$V$385,MATCH(L$1,'Extraction Filer'!$B$3:$V$3,0),FALSE)</f>
        <v>3366451</v>
      </c>
      <c r="M89" s="35">
        <f>VLOOKUP($A89,'Extraction Filer'!$B$4:$V$385,MATCH(M$1,'Extraction Filer'!$B$3:$V$3,0),FALSE)</f>
        <v>-0.28499999999999998</v>
      </c>
      <c r="N89" s="30">
        <f>VLOOKUP($A89,'Extraction Filer'!$B$4:$V$385,MATCH(N$1,'Extraction Filer'!$B$3:$V$3,0),FALSE)</f>
        <v>2.0170321314181399</v>
      </c>
      <c r="O89" s="35">
        <f>VLOOKUP($A89,'Extraction Filer'!$B$4:$V$385,MATCH(O$1,'Extraction Filer'!$B$3:$V$3,0),FALSE)</f>
        <v>3.9100000000000003E-2</v>
      </c>
      <c r="P89" s="35">
        <f>VLOOKUP($A89,'Extraction Filer'!$B$4:$V$385,MATCH(P$1,'Extraction Filer'!$B$3:$V$3,0),FALSE)</f>
        <v>1.1638999999999999</v>
      </c>
      <c r="Q89" s="30">
        <f>IF(VLOOKUP($A89,'Extraction Filer'!$B$4:$V$385,MATCH(Q$1,'Extraction Filer'!$B$3:$V$3,0),FALSE)&lt;0,"سالب",VLOOKUP($A89,'Extraction Filer'!$B$4:$V$385,MATCH(Q$1,'Extraction Filer'!$B$3:$V$3,0),FALSE))</f>
        <v>61.174748513881589</v>
      </c>
      <c r="R89" s="35">
        <f>VLOOKUP($A89,'Extraction Filer'!$B$4:$Z$385,MATCH(R$1,'Extraction Filer'!$B$3:$Z$3,0),FALSE)</f>
        <v>3.8264539163695037E-2</v>
      </c>
      <c r="S89" s="35">
        <f>VLOOKUP($A89,'Extraction Filer'!$B$4:$Z$385,MATCH(S$1,'Extraction Filer'!$B$3:$Z$3,0),FALSE)</f>
        <v>5.7154241111662951E-2</v>
      </c>
      <c r="T89" s="31">
        <f>VLOOKUP($A89,'Extraction Filer'!$B$4:$V$385,MATCH(T$1,'Extraction Filer'!$B$3:$V$3,0),FALSE)</f>
        <v>0</v>
      </c>
      <c r="U89" s="31">
        <f>IF(L89&gt;0,VLOOKUP($A89,'Extraction Filer'!$B$4:$V$385,MATCH(U$1,'Extraction Filer'!$B$3:$V$3,0),FALSE),"حققت خسائر")</f>
        <v>0</v>
      </c>
      <c r="V89" s="31">
        <f>VLOOKUP($A89,'Extraction Filer'!$B$4:$V$385,MATCH(V$1,'Extraction Filer'!$B$3:$V$3,0),FALSE)</f>
        <v>0</v>
      </c>
      <c r="W89" s="7" t="str">
        <f>IF(T89="unavailable","NA",IF(T89&gt;0,IF(AND(U89&gt;0,U89&lt;0.75)=TRUE,1,IF(U89&gt;1,-1,IF(L89&lt;0,-1,0)))+IF(T89&gt;0,IF(VLOOKUP(A89,'Extraction Filer'!$B$4:$W$385,MATCH('Extraction Filer'!$W$1,'Extraction Filer'!$B$1:$W$1,0),FALSE)&gt;1,1,0),0)+IF(M89&gt;0.05,1,IF(M89&lt;-0.05,-1,0))+IF(Q89="سالب",-1,IF(Q89&lt;40,1,0))+IF(T89&gt;AVERAGEIFS($T$2:$T$382,$T$2:$T$382,"&gt;0.001"),1,0),"NA"))</f>
        <v>NA</v>
      </c>
    </row>
    <row r="90" spans="1:23" ht="15.75">
      <c r="A90" s="9" t="s">
        <v>412</v>
      </c>
      <c r="B90" s="36" t="str">
        <f>VLOOKUP(A90,'Scoring Logic'!$A$12:$D$394,3,FALSE)</f>
        <v>ميفك ريت</v>
      </c>
      <c r="C90" s="36" t="str">
        <f>VLOOKUP(A90,'Scoring Logic'!$A$12:$D$394,4,FALSE)</f>
        <v>تداول</v>
      </c>
      <c r="D90" s="30">
        <f>VLOOKUP($A90,'Extraction Filer'!$B$4:$V$385,MATCH(D$1,'Extraction Filer'!$B$3:$V$3,0),FALSE)</f>
        <v>4</v>
      </c>
      <c r="E90" s="31">
        <f>VLOOKUP($A90,'Extraction Filer'!$B$4:$V$385,MATCH(E$1,'Extraction Filer'!$B$3:$V$3,0),FALSE)</f>
        <v>2.0408200000000001E-2</v>
      </c>
      <c r="F90" s="30">
        <f>VLOOKUP($A90,'Extraction Filer'!$B$4:$V$385,MATCH(F$1,'Extraction Filer'!$B$3:$V$3,0),FALSE)</f>
        <v>4.8600000000000003</v>
      </c>
      <c r="G90" s="30">
        <f>VLOOKUP($A90,'Extraction Filer'!$B$4:$V$385,MATCH(G$1,'Extraction Filer'!$B$3:$V$3,0),FALSE)</f>
        <v>3.62</v>
      </c>
      <c r="H90" s="32">
        <f>VLOOKUP($A90,'Extraction Filer'!$B$4:$V$385,MATCH(H$1,'Extraction Filer'!$B$3:$V$3,0),FALSE)</f>
        <v>293107200</v>
      </c>
      <c r="I90" s="33">
        <f>VLOOKUP($A90,'Extraction Filer'!$B$4:$V$385,MATCH(I$1,'Extraction Filer'!$B$3:$V$3,0),FALSE)</f>
        <v>44469</v>
      </c>
      <c r="J90" s="30">
        <f>IF(VLOOKUP($A90,'Extraction Filer'!$B$4:$V$385,MATCH(J$1,'Extraction Filer'!$B$3:$V$3,0),FALSE)&gt;0,VLOOKUP($A90,'Extraction Filer'!$B$4:$V$385,MATCH(J$1,'Extraction Filer'!$B$3:$V$3,0),FALSE),"غير متوفر")</f>
        <v>25</v>
      </c>
      <c r="K90" s="30" t="str">
        <f>IFERROR(IF(D90/VLOOKUP($A90,'Extraction Filer'!$B$4:$V$385,MATCH("متوسط توقعات المحللين لمكرر الربح",'Extraction Filer'!$B$3:$V$3,0),FALSE)&gt;0,D90/VLOOKUP($A90,'Extraction Filer'!$B$4:$V$385,MATCH("متوسط توقعات المحللين لمكرر الربح",'Extraction Filer'!$B$3:$V$3,0),FALSE),"غير متوفر"),"غير متوفر")</f>
        <v>غير متوفر</v>
      </c>
      <c r="L90" s="32">
        <f>VLOOKUP($A90,'Extraction Filer'!$B$4:$V$385,MATCH(L$1,'Extraction Filer'!$B$3:$V$3,0),FALSE)</f>
        <v>-22986482</v>
      </c>
      <c r="M90" s="35">
        <f>VLOOKUP($A90,'Extraction Filer'!$B$4:$V$385,MATCH(M$1,'Extraction Filer'!$B$3:$V$3,0),FALSE)</f>
        <v>2.0899999999999998E-2</v>
      </c>
      <c r="N90" s="30">
        <f>VLOOKUP($A90,'Extraction Filer'!$B$4:$V$385,MATCH(N$1,'Extraction Filer'!$B$3:$V$3,0),FALSE)</f>
        <v>4.5376142961898864</v>
      </c>
      <c r="O90" s="35">
        <f>VLOOKUP($A90,'Extraction Filer'!$B$4:$V$385,MATCH(O$1,'Extraction Filer'!$B$3:$V$3,0),FALSE)</f>
        <v>1.3492999999999999</v>
      </c>
      <c r="P90" s="35">
        <f>VLOOKUP($A90,'Extraction Filer'!$B$4:$V$385,MATCH(P$1,'Extraction Filer'!$B$3:$V$3,0),FALSE)</f>
        <v>-0.24640000000000001</v>
      </c>
      <c r="Q90" s="30">
        <f>IF(VLOOKUP($A90,'Extraction Filer'!$B$4:$V$385,MATCH(Q$1,'Extraction Filer'!$B$3:$V$3,0),FALSE)&lt;0,"سالب",VLOOKUP($A90,'Extraction Filer'!$B$4:$V$385,MATCH(Q$1,'Extraction Filer'!$B$3:$V$3,0),FALSE))</f>
        <v>19.246414039884598</v>
      </c>
      <c r="R90" s="35">
        <f>VLOOKUP($A90,'Extraction Filer'!$B$4:$Z$385,MATCH(R$1,'Extraction Filer'!$B$3:$Z$3,0),FALSE)</f>
        <v>-4.4986803995860365E-2</v>
      </c>
      <c r="S90" s="35">
        <f>VLOOKUP($A90,'Extraction Filer'!$B$4:$Z$385,MATCH(S$1,'Extraction Filer'!$B$3:$Z$3,0),FALSE)</f>
        <v>0</v>
      </c>
      <c r="T90" s="31">
        <f>VLOOKUP($A90,'Extraction Filer'!$B$4:$V$385,MATCH(T$1,'Extraction Filer'!$B$3:$V$3,0),FALSE)</f>
        <v>0</v>
      </c>
      <c r="U90" s="31" t="str">
        <f>IF(L90&gt;0,VLOOKUP($A90,'Extraction Filer'!$B$4:$V$385,MATCH(U$1,'Extraction Filer'!$B$3:$V$3,0),FALSE),"حققت خسائر")</f>
        <v>حققت خسائر</v>
      </c>
      <c r="V90" s="31">
        <f>VLOOKUP($A90,'Extraction Filer'!$B$4:$V$385,MATCH(V$1,'Extraction Filer'!$B$3:$V$3,0),FALSE)</f>
        <v>-1</v>
      </c>
      <c r="W90" s="7" t="str">
        <f>IF(T90="unavailable","NA",IF(T90&gt;0,IF(AND(U90&gt;0,U90&lt;0.75)=TRUE,1,IF(U90&gt;1,-1,IF(L90&lt;0,-1,0)))+IF(T90&gt;0,IF(VLOOKUP(A90,'Extraction Filer'!$B$4:$W$385,MATCH('Extraction Filer'!$W$1,'Extraction Filer'!$B$1:$W$1,0),FALSE)&gt;1,1,0),0)+IF(M90&gt;0.05,1,IF(M90&lt;-0.05,-1,0))+IF(Q90="سالب",-1,IF(Q90&lt;40,1,0))+IF(T90&gt;AVERAGEIFS($T$2:$T$382,$T$2:$T$382,"&gt;0.001"),1,0),"NA"))</f>
        <v>NA</v>
      </c>
    </row>
    <row r="91" spans="1:23" ht="15.75">
      <c r="A91" s="9" t="s">
        <v>430</v>
      </c>
      <c r="B91" s="36" t="str">
        <f>VLOOKUP(A91,'Scoring Logic'!$A$12:$D$394,3,FALSE)</f>
        <v>هرفي للأغذية</v>
      </c>
      <c r="C91" s="36" t="str">
        <f>VLOOKUP(A91,'Scoring Logic'!$A$12:$D$394,4,FALSE)</f>
        <v>تداول</v>
      </c>
      <c r="D91" s="30">
        <f>VLOOKUP($A91,'Extraction Filer'!$B$4:$V$385,MATCH(D$1,'Extraction Filer'!$B$3:$V$3,0),FALSE)</f>
        <v>24.8</v>
      </c>
      <c r="E91" s="31">
        <f>VLOOKUP($A91,'Extraction Filer'!$B$4:$V$385,MATCH(E$1,'Extraction Filer'!$B$3:$V$3,0),FALSE)</f>
        <v>0.18320610000000001</v>
      </c>
      <c r="F91" s="30">
        <f>VLOOKUP($A91,'Extraction Filer'!$B$4:$V$385,MATCH(F$1,'Extraction Filer'!$B$3:$V$3,0),FALSE)</f>
        <v>33.65</v>
      </c>
      <c r="G91" s="30">
        <f>VLOOKUP($A91,'Extraction Filer'!$B$4:$V$385,MATCH(G$1,'Extraction Filer'!$B$3:$V$3,0),FALSE)</f>
        <v>18</v>
      </c>
      <c r="H91" s="32">
        <f>VLOOKUP($A91,'Extraction Filer'!$B$4:$V$385,MATCH(H$1,'Extraction Filer'!$B$3:$V$3,0),FALSE)</f>
        <v>1604064000</v>
      </c>
      <c r="I91" s="33">
        <f>VLOOKUP($A91,'Extraction Filer'!$B$4:$V$385,MATCH(I$1,'Extraction Filer'!$B$3:$V$3,0),FALSE)</f>
        <v>40240</v>
      </c>
      <c r="J91" s="30" t="str">
        <f>IF(VLOOKUP($A91,'Extraction Filer'!$B$4:$V$385,MATCH(J$1,'Extraction Filer'!$B$3:$V$3,0),FALSE)&gt;0,VLOOKUP($A91,'Extraction Filer'!$B$4:$V$385,MATCH(J$1,'Extraction Filer'!$B$3:$V$3,0),FALSE),"غير متوفر")</f>
        <v>غير متوفر</v>
      </c>
      <c r="K91" s="30" t="str">
        <f>IFERROR(IF(D91/VLOOKUP($A91,'Extraction Filer'!$B$4:$V$385,MATCH("متوسط توقعات المحللين لمكرر الربح",'Extraction Filer'!$B$3:$V$3,0),FALSE)&gt;0,D91/VLOOKUP($A91,'Extraction Filer'!$B$4:$V$385,MATCH("متوسط توقعات المحللين لمكرر الربح",'Extraction Filer'!$B$3:$V$3,0),FALSE),"غير متوفر"),"غير متوفر")</f>
        <v>غير متوفر</v>
      </c>
      <c r="L91" s="32">
        <f>VLOOKUP($A91,'Extraction Filer'!$B$4:$V$385,MATCH(L$1,'Extraction Filer'!$B$3:$V$3,0),FALSE)</f>
        <v>-116524061</v>
      </c>
      <c r="M91" s="35">
        <f>VLOOKUP($A91,'Extraction Filer'!$B$4:$V$385,MATCH(M$1,'Extraction Filer'!$B$3:$V$3,0),FALSE)</f>
        <v>-14.894299999999999</v>
      </c>
      <c r="N91" s="30">
        <f>VLOOKUP($A91,'Extraction Filer'!$B$4:$V$385,MATCH(N$1,'Extraction Filer'!$B$3:$V$3,0),FALSE)</f>
        <v>1.4261278912377977</v>
      </c>
      <c r="O91" s="35">
        <f>VLOOKUP($A91,'Extraction Filer'!$B$4:$V$385,MATCH(O$1,'Extraction Filer'!$B$3:$V$3,0),FALSE)</f>
        <v>-4.1700000000000001E-2</v>
      </c>
      <c r="P91" s="35">
        <f>VLOOKUP($A91,'Extraction Filer'!$B$4:$V$385,MATCH(P$1,'Extraction Filer'!$B$3:$V$3,0),FALSE)</f>
        <v>-4.2099999999999999E-2</v>
      </c>
      <c r="Q91" s="30">
        <f>IF(VLOOKUP($A91,'Extraction Filer'!$B$4:$V$385,MATCH(Q$1,'Extraction Filer'!$B$3:$V$3,0),FALSE)&lt;0,"سالب",VLOOKUP($A91,'Extraction Filer'!$B$4:$V$385,MATCH(Q$1,'Extraction Filer'!$B$3:$V$3,0),FALSE))</f>
        <v>13.750698030105935</v>
      </c>
      <c r="R91" s="35">
        <f>VLOOKUP($A91,'Extraction Filer'!$B$4:$Z$385,MATCH(R$1,'Extraction Filer'!$B$3:$Z$3,0),FALSE)</f>
        <v>-0.1181185625520378</v>
      </c>
      <c r="S91" s="35">
        <f>VLOOKUP($A91,'Extraction Filer'!$B$4:$Z$385,MATCH(S$1,'Extraction Filer'!$B$3:$Z$3,0),FALSE)</f>
        <v>-5.2632360436103233E-2</v>
      </c>
      <c r="T91" s="31">
        <f>VLOOKUP($A91,'Extraction Filer'!$B$4:$V$385,MATCH(T$1,'Extraction Filer'!$B$3:$V$3,0),FALSE)</f>
        <v>0</v>
      </c>
      <c r="U91" s="31" t="str">
        <f>IF(L91&gt;0,VLOOKUP($A91,'Extraction Filer'!$B$4:$V$385,MATCH(U$1,'Extraction Filer'!$B$3:$V$3,0),FALSE),"حققت خسائر")</f>
        <v>حققت خسائر</v>
      </c>
      <c r="V91" s="31">
        <f>VLOOKUP($A91,'Extraction Filer'!$B$4:$V$385,MATCH(V$1,'Extraction Filer'!$B$3:$V$3,0),FALSE)</f>
        <v>-1</v>
      </c>
      <c r="W91" s="7" t="str">
        <f>IF(T91="unavailable","NA",IF(T91&gt;0,IF(AND(U91&gt;0,U91&lt;0.75)=TRUE,1,IF(U91&gt;1,-1,IF(L91&lt;0,-1,0)))+IF(T91&gt;0,IF(VLOOKUP(A91,'Extraction Filer'!$B$4:$W$385,MATCH('Extraction Filer'!$W$1,'Extraction Filer'!$B$1:$W$1,0),FALSE)&gt;1,1,0),0)+IF(M91&gt;0.05,1,IF(M91&lt;-0.05,-1,0))+IF(Q91="سالب",-1,IF(Q91&lt;40,1,0))+IF(T91&gt;AVERAGEIFS($T$2:$T$382,$T$2:$T$382,"&gt;0.001"),1,0),"NA"))</f>
        <v>NA</v>
      </c>
    </row>
    <row r="92" spans="1:23" ht="15.75">
      <c r="A92" s="9" t="s">
        <v>526</v>
      </c>
      <c r="B92" s="36" t="str">
        <f>VLOOKUP(A92,'Scoring Logic'!$A$12:$D$394,3,FALSE)</f>
        <v>بروج للتأمين</v>
      </c>
      <c r="C92" s="36" t="str">
        <f>VLOOKUP(A92,'Scoring Logic'!$A$12:$D$394,4,FALSE)</f>
        <v>تداول</v>
      </c>
      <c r="D92" s="30">
        <f>VLOOKUP($A92,'Extraction Filer'!$B$4:$V$385,MATCH(D$1,'Extraction Filer'!$B$3:$V$3,0),FALSE)</f>
        <v>18.64</v>
      </c>
      <c r="E92" s="31">
        <f>VLOOKUP($A92,'Extraction Filer'!$B$4:$V$385,MATCH(E$1,'Extraction Filer'!$B$3:$V$3,0),FALSE)</f>
        <v>2.3051599999999998E-2</v>
      </c>
      <c r="F92" s="30">
        <f>VLOOKUP($A92,'Extraction Filer'!$B$4:$V$385,MATCH(F$1,'Extraction Filer'!$B$3:$V$3,0),FALSE)</f>
        <v>24.42</v>
      </c>
      <c r="G92" s="30">
        <f>VLOOKUP($A92,'Extraction Filer'!$B$4:$V$385,MATCH(G$1,'Extraction Filer'!$B$3:$V$3,0),FALSE)</f>
        <v>15.6</v>
      </c>
      <c r="H92" s="32">
        <f>VLOOKUP($A92,'Extraction Filer'!$B$4:$V$385,MATCH(H$1,'Extraction Filer'!$B$3:$V$3,0),FALSE)</f>
        <v>559200000</v>
      </c>
      <c r="I92" s="33">
        <f>VLOOKUP($A92,'Extraction Filer'!$B$4:$V$385,MATCH(I$1,'Extraction Filer'!$B$3:$V$3,0),FALSE)</f>
        <v>40241</v>
      </c>
      <c r="J92" s="30">
        <f>IF(VLOOKUP($A92,'Extraction Filer'!$B$4:$V$385,MATCH(J$1,'Extraction Filer'!$B$3:$V$3,0),FALSE)&gt;0,VLOOKUP($A92,'Extraction Filer'!$B$4:$V$385,MATCH(J$1,'Extraction Filer'!$B$3:$V$3,0),FALSE),"غير متوفر")</f>
        <v>40.520000000000003</v>
      </c>
      <c r="K92" s="30">
        <f>IFERROR(IF(D92/VLOOKUP($A92,'Extraction Filer'!$B$4:$V$385,MATCH("متوسط توقعات المحللين لمكرر الربح",'Extraction Filer'!$B$3:$V$3,0),FALSE)&gt;0,D92/VLOOKUP($A92,'Extraction Filer'!$B$4:$V$385,MATCH("متوسط توقعات المحللين لمكرر الربح",'Extraction Filer'!$B$3:$V$3,0),FALSE),"غير متوفر"),"غير متوفر")</f>
        <v>13.705882352941176</v>
      </c>
      <c r="L92" s="32">
        <f>VLOOKUP($A92,'Extraction Filer'!$B$4:$V$385,MATCH(L$1,'Extraction Filer'!$B$3:$V$3,0),FALSE)</f>
        <v>9385999</v>
      </c>
      <c r="M92" s="35">
        <f>VLOOKUP($A92,'Extraction Filer'!$B$4:$V$385,MATCH(M$1,'Extraction Filer'!$B$3:$V$3,0),FALSE)</f>
        <v>-0.53259999999999996</v>
      </c>
      <c r="N92" s="30">
        <f>VLOOKUP($A92,'Extraction Filer'!$B$4:$V$385,MATCH(N$1,'Extraction Filer'!$B$3:$V$3,0),FALSE)</f>
        <v>1.4672810417985076</v>
      </c>
      <c r="O92" s="35">
        <f>VLOOKUP($A92,'Extraction Filer'!$B$4:$V$385,MATCH(O$1,'Extraction Filer'!$B$3:$V$3,0),FALSE)</f>
        <v>5.1999999999999998E-3</v>
      </c>
      <c r="P92" s="35">
        <f>VLOOKUP($A92,'Extraction Filer'!$B$4:$V$385,MATCH(P$1,'Extraction Filer'!$B$3:$V$3,0),FALSE)</f>
        <v>-6.8663999999999996</v>
      </c>
      <c r="Q92" s="30" t="str">
        <f>IF(VLOOKUP($A92,'Extraction Filer'!$B$4:$V$385,MATCH(Q$1,'Extraction Filer'!$B$3:$V$3,0),FALSE)&lt;0,"سالب",VLOOKUP($A92,'Extraction Filer'!$B$4:$V$385,MATCH(Q$1,'Extraction Filer'!$B$3:$V$3,0),FALSE))</f>
        <v>سالب</v>
      </c>
      <c r="R92" s="35">
        <f>VLOOKUP($A92,'Extraction Filer'!$B$4:$Z$385,MATCH(R$1,'Extraction Filer'!$B$3:$Z$3,0),FALSE)</f>
        <v>2.0879715113408279E-2</v>
      </c>
      <c r="S92" s="35">
        <f>VLOOKUP($A92,'Extraction Filer'!$B$4:$Z$385,MATCH(S$1,'Extraction Filer'!$B$3:$Z$3,0),FALSE)</f>
        <v>0</v>
      </c>
      <c r="T92" s="31">
        <f>VLOOKUP($A92,'Extraction Filer'!$B$4:$V$385,MATCH(T$1,'Extraction Filer'!$B$3:$V$3,0),FALSE)</f>
        <v>0</v>
      </c>
      <c r="U92" s="31">
        <f>IF(L92&gt;0,VLOOKUP($A92,'Extraction Filer'!$B$4:$V$385,MATCH(U$1,'Extraction Filer'!$B$3:$V$3,0),FALSE),"حققت خسائر")</f>
        <v>0</v>
      </c>
      <c r="V92" s="31">
        <f>VLOOKUP($A92,'Extraction Filer'!$B$4:$V$385,MATCH(V$1,'Extraction Filer'!$B$3:$V$3,0),FALSE)</f>
        <v>0</v>
      </c>
      <c r="W92" s="7" t="str">
        <f>IF(T92="unavailable","NA",IF(T92&gt;0,IF(AND(U92&gt;0,U92&lt;0.75)=TRUE,1,IF(U92&gt;1,-1,IF(L92&lt;0,-1,0)))+IF(T92&gt;0,IF(VLOOKUP(A92,'Extraction Filer'!$B$4:$W$385,MATCH('Extraction Filer'!$W$1,'Extraction Filer'!$B$1:$W$1,0),FALSE)&gt;1,1,0),0)+IF(M92&gt;0.05,1,IF(M92&lt;-0.05,-1,0))+IF(Q92="سالب",-1,IF(Q92&lt;40,1,0))+IF(T92&gt;AVERAGEIFS($T$2:$T$382,$T$2:$T$382,"&gt;0.001"),1,0),"NA"))</f>
        <v>NA</v>
      </c>
    </row>
    <row r="93" spans="1:23" ht="15.75">
      <c r="A93" s="9" t="s">
        <v>336</v>
      </c>
      <c r="B93" s="36" t="str">
        <f>VLOOKUP(A93,'Scoring Logic'!$A$12:$D$394,3,FALSE)</f>
        <v>السيف غاليري</v>
      </c>
      <c r="C93" s="36" t="str">
        <f>VLOOKUP(A93,'Scoring Logic'!$A$12:$D$394,4,FALSE)</f>
        <v>تداول</v>
      </c>
      <c r="D93" s="30">
        <f>VLOOKUP($A93,'Extraction Filer'!$B$4:$V$385,MATCH(D$1,'Extraction Filer'!$B$3:$V$3,0),FALSE)</f>
        <v>7.23</v>
      </c>
      <c r="E93" s="31">
        <f>VLOOKUP($A93,'Extraction Filer'!$B$4:$V$385,MATCH(E$1,'Extraction Filer'!$B$3:$V$3,0),FALSE)</f>
        <v>-7.30769E-2</v>
      </c>
      <c r="F93" s="30">
        <f>VLOOKUP($A93,'Extraction Filer'!$B$4:$V$385,MATCH(F$1,'Extraction Filer'!$B$3:$V$3,0),FALSE)</f>
        <v>12.1</v>
      </c>
      <c r="G93" s="30">
        <f>VLOOKUP($A93,'Extraction Filer'!$B$4:$V$385,MATCH(G$1,'Extraction Filer'!$B$3:$V$3,0),FALSE)</f>
        <v>6.86</v>
      </c>
      <c r="H93" s="32">
        <f>VLOOKUP($A93,'Extraction Filer'!$B$4:$V$385,MATCH(H$1,'Extraction Filer'!$B$3:$V$3,0),FALSE)</f>
        <v>2530500000</v>
      </c>
      <c r="I93" s="33">
        <f>VLOOKUP($A93,'Extraction Filer'!$B$4:$V$385,MATCH(I$1,'Extraction Filer'!$B$3:$V$3,0),FALSE)</f>
        <v>44924</v>
      </c>
      <c r="J93" s="30">
        <f>IF(VLOOKUP($A93,'Extraction Filer'!$B$4:$V$385,MATCH(J$1,'Extraction Filer'!$B$3:$V$3,0),FALSE)&gt;0,VLOOKUP($A93,'Extraction Filer'!$B$4:$V$385,MATCH(J$1,'Extraction Filer'!$B$3:$V$3,0),FALSE),"غير متوفر")</f>
        <v>65.73</v>
      </c>
      <c r="K93" s="30" t="str">
        <f>IFERROR(IF(D93/VLOOKUP($A93,'Extraction Filer'!$B$4:$V$385,MATCH("متوسط توقعات المحللين لمكرر الربح",'Extraction Filer'!$B$3:$V$3,0),FALSE)&gt;0,D93/VLOOKUP($A93,'Extraction Filer'!$B$4:$V$385,MATCH("متوسط توقعات المحللين لمكرر الربح",'Extraction Filer'!$B$3:$V$3,0),FALSE),"غير متوفر"),"غير متوفر")</f>
        <v>غير متوفر</v>
      </c>
      <c r="L93" s="32">
        <f>VLOOKUP($A93,'Extraction Filer'!$B$4:$V$385,MATCH(L$1,'Extraction Filer'!$B$3:$V$3,0),FALSE)</f>
        <v>37539556</v>
      </c>
      <c r="M93" s="35">
        <f>VLOOKUP($A93,'Extraction Filer'!$B$4:$V$385,MATCH(M$1,'Extraction Filer'!$B$3:$V$3,0),FALSE)</f>
        <v>-0.61770000000000003</v>
      </c>
      <c r="N93" s="30">
        <f>VLOOKUP($A93,'Extraction Filer'!$B$4:$V$385,MATCH(N$1,'Extraction Filer'!$B$3:$V$3,0),FALSE)</f>
        <v>3.4592153297484742</v>
      </c>
      <c r="O93" s="35">
        <f>VLOOKUP($A93,'Extraction Filer'!$B$4:$V$385,MATCH(O$1,'Extraction Filer'!$B$3:$V$3,0),FALSE)</f>
        <v>1.6400000000000001E-2</v>
      </c>
      <c r="P93" s="35">
        <f>VLOOKUP($A93,'Extraction Filer'!$B$4:$V$385,MATCH(P$1,'Extraction Filer'!$B$3:$V$3,0),FALSE)</f>
        <v>3.1314000000000002</v>
      </c>
      <c r="Q93" s="30">
        <f>IF(VLOOKUP($A93,'Extraction Filer'!$B$4:$V$385,MATCH(Q$1,'Extraction Filer'!$B$3:$V$3,0),FALSE)&lt;0,"سالب",VLOOKUP($A93,'Extraction Filer'!$B$4:$V$385,MATCH(Q$1,'Extraction Filer'!$B$3:$V$3,0),FALSE))</f>
        <v>15.304887882215761</v>
      </c>
      <c r="R93" s="35">
        <f>VLOOKUP($A93,'Extraction Filer'!$B$4:$Z$385,MATCH(R$1,'Extraction Filer'!$B$3:$Z$3,0),FALSE)</f>
        <v>8.6324881920123192E-2</v>
      </c>
      <c r="S93" s="35">
        <f>VLOOKUP($A93,'Extraction Filer'!$B$4:$Z$385,MATCH(S$1,'Extraction Filer'!$B$3:$Z$3,0),FALSE)</f>
        <v>3.0562514596007066E-2</v>
      </c>
      <c r="T93" s="31">
        <f>VLOOKUP($A93,'Extraction Filer'!$B$4:$V$385,MATCH(T$1,'Extraction Filer'!$B$3:$V$3,0),FALSE)</f>
        <v>0</v>
      </c>
      <c r="U93" s="31">
        <f>IF(L93&gt;0,VLOOKUP($A93,'Extraction Filer'!$B$4:$V$385,MATCH(U$1,'Extraction Filer'!$B$3:$V$3,0),FALSE),"حققت خسائر")</f>
        <v>2.9630078736147012E-4</v>
      </c>
      <c r="V93" s="31">
        <f>VLOOKUP($A93,'Extraction Filer'!$B$4:$V$385,MATCH(V$1,'Extraction Filer'!$B$3:$V$3,0),FALSE)</f>
        <v>-0.99990000000000001</v>
      </c>
      <c r="W93" s="7" t="str">
        <f>IF(T93="unavailable","NA",IF(T93&gt;0,IF(AND(U93&gt;0,U93&lt;0.75)=TRUE,1,IF(U93&gt;1,-1,IF(L93&lt;0,-1,0)))+IF(T93&gt;0,IF(VLOOKUP(A93,'Extraction Filer'!$B$4:$W$385,MATCH('Extraction Filer'!$W$1,'Extraction Filer'!$B$1:$W$1,0),FALSE)&gt;1,1,0),0)+IF(M93&gt;0.05,1,IF(M93&lt;-0.05,-1,0))+IF(Q93="سالب",-1,IF(Q93&lt;40,1,0))+IF(T93&gt;AVERAGEIFS($T$2:$T$382,$T$2:$T$382,"&gt;0.001"),1,0),"NA"))</f>
        <v>NA</v>
      </c>
    </row>
    <row r="94" spans="1:23" ht="15.75">
      <c r="A94" s="9" t="s">
        <v>765</v>
      </c>
      <c r="B94" s="36" t="str">
        <f>VLOOKUP(A94,'Scoring Logic'!$A$12:$D$394,3,FALSE)</f>
        <v>بلسم الطبية</v>
      </c>
      <c r="C94" s="36" t="str">
        <f>VLOOKUP(A94,'Scoring Logic'!$A$12:$D$394,4,FALSE)</f>
        <v>نمو</v>
      </c>
      <c r="D94" s="30">
        <f>VLOOKUP($A94,'Extraction Filer'!$B$4:$V$385,MATCH(D$1,'Extraction Filer'!$B$3:$V$3,0),FALSE)</f>
        <v>75</v>
      </c>
      <c r="E94" s="31">
        <f>VLOOKUP($A94,'Extraction Filer'!$B$4:$V$385,MATCH(E$1,'Extraction Filer'!$B$3:$V$3,0),FALSE)</f>
        <v>-6.25E-2</v>
      </c>
      <c r="F94" s="30">
        <f>VLOOKUP($A94,'Extraction Filer'!$B$4:$V$385,MATCH(F$1,'Extraction Filer'!$B$3:$V$3,0),FALSE)</f>
        <v>85</v>
      </c>
      <c r="G94" s="30">
        <f>VLOOKUP($A94,'Extraction Filer'!$B$4:$V$385,MATCH(G$1,'Extraction Filer'!$B$3:$V$3,0),FALSE)</f>
        <v>66</v>
      </c>
      <c r="H94" s="32" t="str">
        <f>VLOOKUP($A94,'Extraction Filer'!$B$4:$V$385,MATCH(H$1,'Extraction Filer'!$B$3:$V$3,0),FALSE)</f>
        <v>Unavailable</v>
      </c>
      <c r="I94" s="33">
        <f>VLOOKUP($A94,'Extraction Filer'!$B$4:$V$385,MATCH(I$1,'Extraction Filer'!$B$3:$V$3,0),FALSE)</f>
        <v>45637</v>
      </c>
      <c r="J94" s="30" t="str">
        <f>IF(VLOOKUP($A94,'Extraction Filer'!$B$4:$V$385,MATCH(J$1,'Extraction Filer'!$B$3:$V$3,0),FALSE)&gt;0,VLOOKUP($A94,'Extraction Filer'!$B$4:$V$385,MATCH(J$1,'Extraction Filer'!$B$3:$V$3,0),FALSE),"غير متوفر")</f>
        <v>غير متوفر</v>
      </c>
      <c r="K94" s="30" t="str">
        <f>IFERROR(IF(D94/VLOOKUP($A94,'Extraction Filer'!$B$4:$V$385,MATCH("متوسط توقعات المحللين لمكرر الربح",'Extraction Filer'!$B$3:$V$3,0),FALSE)&gt;0,D94/VLOOKUP($A94,'Extraction Filer'!$B$4:$V$385,MATCH("متوسط توقعات المحللين لمكرر الربح",'Extraction Filer'!$B$3:$V$3,0),FALSE),"غير متوفر"),"غير متوفر")</f>
        <v>غير متوفر</v>
      </c>
      <c r="L94" s="32" t="str">
        <f>VLOOKUP($A94,'Extraction Filer'!$B$4:$V$385,MATCH(L$1,'Extraction Filer'!$B$3:$V$3,0),FALSE)</f>
        <v>Unavailable</v>
      </c>
      <c r="M94" s="35" t="str">
        <f>VLOOKUP($A94,'Extraction Filer'!$B$4:$V$385,MATCH(M$1,'Extraction Filer'!$B$3:$V$3,0),FALSE)</f>
        <v>Unavailable</v>
      </c>
      <c r="N94" s="30" t="str">
        <f>VLOOKUP($A94,'Extraction Filer'!$B$4:$V$385,MATCH(N$1,'Extraction Filer'!$B$3:$V$3,0),FALSE)</f>
        <v>Unavailable</v>
      </c>
      <c r="O94" s="35" t="str">
        <f>VLOOKUP($A94,'Extraction Filer'!$B$4:$V$385,MATCH(O$1,'Extraction Filer'!$B$3:$V$3,0),FALSE)</f>
        <v>Unavailable</v>
      </c>
      <c r="P94" s="35" t="str">
        <f>VLOOKUP($A94,'Extraction Filer'!$B$4:$V$385,MATCH(P$1,'Extraction Filer'!$B$3:$V$3,0),FALSE)</f>
        <v>Unavailable</v>
      </c>
      <c r="Q94" s="30" t="str">
        <f>IF(VLOOKUP($A94,'Extraction Filer'!$B$4:$V$385,MATCH(Q$1,'Extraction Filer'!$B$3:$V$3,0),FALSE)&lt;0,"سالب",VLOOKUP($A94,'Extraction Filer'!$B$4:$V$385,MATCH(Q$1,'Extraction Filer'!$B$3:$V$3,0),FALSE))</f>
        <v>Unavailable</v>
      </c>
      <c r="R94" s="35" t="str">
        <f>VLOOKUP($A94,'Extraction Filer'!$B$4:$Z$385,MATCH(R$1,'Extraction Filer'!$B$3:$Z$3,0),FALSE)</f>
        <v>Unavailable</v>
      </c>
      <c r="S94" s="35" t="str">
        <f>VLOOKUP($A94,'Extraction Filer'!$B$4:$Z$385,MATCH(S$1,'Extraction Filer'!$B$3:$Z$3,0),FALSE)</f>
        <v>Unavailable</v>
      </c>
      <c r="T94" s="31" t="str">
        <f>VLOOKUP($A94,'Extraction Filer'!$B$4:$V$385,MATCH(T$1,'Extraction Filer'!$B$3:$V$3,0),FALSE)</f>
        <v>Unavailable</v>
      </c>
      <c r="U94" s="31" t="str">
        <f>IF(L94&gt;0,VLOOKUP($A94,'Extraction Filer'!$B$4:$V$385,MATCH(U$1,'Extraction Filer'!$B$3:$V$3,0),FALSE),"حققت خسائر")</f>
        <v>Unavailable</v>
      </c>
      <c r="V94" s="31" t="str">
        <f>VLOOKUP($A94,'Extraction Filer'!$B$4:$V$385,MATCH(V$1,'Extraction Filer'!$B$3:$V$3,0),FALSE)</f>
        <v>Unavailable</v>
      </c>
      <c r="W94" s="7" t="str">
        <f>IF(T94="unavailable","NA",IF(T94&gt;0,IF(AND(U94&gt;0,U94&lt;0.75)=TRUE,1,IF(U94&gt;1,-1,IF(L94&lt;0,-1,0)))+IF(T94&gt;0,IF(VLOOKUP(A94,'Extraction Filer'!$B$4:$W$385,MATCH('Extraction Filer'!$W$1,'Extraction Filer'!$B$1:$W$1,0),FALSE)&gt;1,1,0),0)+IF(M94&gt;0.05,1,IF(M94&lt;-0.05,-1,0))+IF(Q94="سالب",-1,IF(Q94&lt;40,1,0))+IF(T94&gt;AVERAGEIFS($T$2:$T$382,$T$2:$T$382,"&gt;0.001"),1,0),"NA"))</f>
        <v>NA</v>
      </c>
    </row>
    <row r="95" spans="1:23" ht="15.75">
      <c r="A95" s="9" t="s">
        <v>685</v>
      </c>
      <c r="B95" s="36" t="str">
        <f>VLOOKUP(A95,'Scoring Logic'!$A$12:$D$394,3,FALSE)</f>
        <v>البخور الذكي</v>
      </c>
      <c r="C95" s="36" t="str">
        <f>VLOOKUP(A95,'Scoring Logic'!$A$12:$D$394,4,FALSE)</f>
        <v>نمو</v>
      </c>
      <c r="D95" s="30">
        <f>VLOOKUP($A95,'Extraction Filer'!$B$4:$V$385,MATCH(D$1,'Extraction Filer'!$B$3:$V$3,0),FALSE)</f>
        <v>48</v>
      </c>
      <c r="E95" s="31">
        <f>VLOOKUP($A95,'Extraction Filer'!$B$4:$V$385,MATCH(E$1,'Extraction Filer'!$B$3:$V$3,0),FALSE)</f>
        <v>-9.6045199999999997E-2</v>
      </c>
      <c r="F95" s="30">
        <f>VLOOKUP($A95,'Extraction Filer'!$B$4:$V$385,MATCH(F$1,'Extraction Filer'!$B$3:$V$3,0),FALSE)</f>
        <v>59</v>
      </c>
      <c r="G95" s="30">
        <f>VLOOKUP($A95,'Extraction Filer'!$B$4:$V$385,MATCH(G$1,'Extraction Filer'!$B$3:$V$3,0),FALSE)</f>
        <v>30.625</v>
      </c>
      <c r="H95" s="32">
        <f>VLOOKUP($A95,'Extraction Filer'!$B$4:$V$385,MATCH(H$1,'Extraction Filer'!$B$3:$V$3,0),FALSE)</f>
        <v>112320000</v>
      </c>
      <c r="I95" s="33">
        <f>VLOOKUP($A95,'Extraction Filer'!$B$4:$V$385,MATCH(I$1,'Extraction Filer'!$B$3:$V$3,0),FALSE)</f>
        <v>45201</v>
      </c>
      <c r="J95" s="30">
        <f>IF(VLOOKUP($A95,'Extraction Filer'!$B$4:$V$385,MATCH(J$1,'Extraction Filer'!$B$3:$V$3,0),FALSE)&gt;0,VLOOKUP($A95,'Extraction Filer'!$B$4:$V$385,MATCH(J$1,'Extraction Filer'!$B$3:$V$3,0),FALSE),"غير متوفر")</f>
        <v>16</v>
      </c>
      <c r="K95" s="30" t="str">
        <f>IFERROR(IF(D95/VLOOKUP($A95,'Extraction Filer'!$B$4:$V$385,MATCH("متوسط توقعات المحللين لمكرر الربح",'Extraction Filer'!$B$3:$V$3,0),FALSE)&gt;0,D95/VLOOKUP($A95,'Extraction Filer'!$B$4:$V$385,MATCH("متوسط توقعات المحللين لمكرر الربح",'Extraction Filer'!$B$3:$V$3,0),FALSE),"غير متوفر"),"غير متوفر")</f>
        <v>غير متوفر</v>
      </c>
      <c r="L95" s="32">
        <f>VLOOKUP($A95,'Extraction Filer'!$B$4:$V$385,MATCH(L$1,'Extraction Filer'!$B$3:$V$3,0),FALSE)</f>
        <v>5276152</v>
      </c>
      <c r="M95" s="35">
        <f>VLOOKUP($A95,'Extraction Filer'!$B$4:$V$385,MATCH(M$1,'Extraction Filer'!$B$3:$V$3,0),FALSE)</f>
        <v>0.41720000000000002</v>
      </c>
      <c r="N95" s="30">
        <f>VLOOKUP($A95,'Extraction Filer'!$B$4:$V$385,MATCH(N$1,'Extraction Filer'!$B$3:$V$3,0),FALSE)</f>
        <v>4.4568885315195113</v>
      </c>
      <c r="O95" s="35">
        <f>VLOOKUP($A95,'Extraction Filer'!$B$4:$V$385,MATCH(O$1,'Extraction Filer'!$B$3:$V$3,0),FALSE)</f>
        <v>9.1499999999999998E-2</v>
      </c>
      <c r="P95" s="35">
        <f>VLOOKUP($A95,'Extraction Filer'!$B$4:$V$385,MATCH(P$1,'Extraction Filer'!$B$3:$V$3,0),FALSE)</f>
        <v>-0.37780000000000002</v>
      </c>
      <c r="Q95" s="30" t="str">
        <f>IF(VLOOKUP($A95,'Extraction Filer'!$B$4:$V$385,MATCH(Q$1,'Extraction Filer'!$B$3:$V$3,0),FALSE)&lt;0,"سالب",VLOOKUP($A95,'Extraction Filer'!$B$4:$V$385,MATCH(Q$1,'Extraction Filer'!$B$3:$V$3,0),FALSE))</f>
        <v>سالب</v>
      </c>
      <c r="R95" s="35">
        <f>VLOOKUP($A95,'Extraction Filer'!$B$4:$Z$385,MATCH(R$1,'Extraction Filer'!$B$3:$Z$3,0),FALSE)</f>
        <v>0.16719020367147475</v>
      </c>
      <c r="S95" s="35">
        <f>VLOOKUP($A95,'Extraction Filer'!$B$4:$Z$385,MATCH(S$1,'Extraction Filer'!$B$3:$Z$3,0),FALSE)</f>
        <v>0.11987940885091709</v>
      </c>
      <c r="T95" s="31">
        <f>VLOOKUP($A95,'Extraction Filer'!$B$4:$V$385,MATCH(T$1,'Extraction Filer'!$B$3:$V$3,0),FALSE)</f>
        <v>0</v>
      </c>
      <c r="U95" s="31">
        <f>IF(L95&gt;0,VLOOKUP($A95,'Extraction Filer'!$B$4:$V$385,MATCH(U$1,'Extraction Filer'!$B$3:$V$3,0),FALSE),"حققت خسائر")</f>
        <v>0</v>
      </c>
      <c r="V95" s="31">
        <f>VLOOKUP($A95,'Extraction Filer'!$B$4:$V$385,MATCH(V$1,'Extraction Filer'!$B$3:$V$3,0),FALSE)</f>
        <v>0</v>
      </c>
      <c r="W95" s="7" t="str">
        <f>IF(T95="unavailable","NA",IF(T95&gt;0,IF(AND(U95&gt;0,U95&lt;0.75)=TRUE,1,IF(U95&gt;1,-1,IF(L95&lt;0,-1,0)))+IF(T95&gt;0,IF(VLOOKUP(A95,'Extraction Filer'!$B$4:$W$385,MATCH('Extraction Filer'!$W$1,'Extraction Filer'!$B$1:$W$1,0),FALSE)&gt;1,1,0),0)+IF(M95&gt;0.05,1,IF(M95&lt;-0.05,-1,0))+IF(Q95="سالب",-1,IF(Q95&lt;40,1,0))+IF(T95&gt;AVERAGEIFS($T$2:$T$382,$T$2:$T$382,"&gt;0.001"),1,0),"NA"))</f>
        <v>NA</v>
      </c>
    </row>
    <row r="96" spans="1:23" ht="15.75">
      <c r="A96" s="9" t="s">
        <v>753</v>
      </c>
      <c r="B96" s="36" t="str">
        <f>VLOOKUP(A96,'Scoring Logic'!$A$12:$D$394,3,FALSE)</f>
        <v>نقاوة</v>
      </c>
      <c r="C96" s="36" t="str">
        <f>VLOOKUP(A96,'Scoring Logic'!$A$12:$D$394,4,FALSE)</f>
        <v>نمو</v>
      </c>
      <c r="D96" s="30">
        <f>VLOOKUP($A96,'Extraction Filer'!$B$4:$V$385,MATCH(D$1,'Extraction Filer'!$B$3:$V$3,0),FALSE)</f>
        <v>21.18</v>
      </c>
      <c r="E96" s="31">
        <f>VLOOKUP($A96,'Extraction Filer'!$B$4:$V$385,MATCH(E$1,'Extraction Filer'!$B$3:$V$3,0),FALSE)</f>
        <v>-8.3116900000000007E-2</v>
      </c>
      <c r="F96" s="30">
        <f>VLOOKUP($A96,'Extraction Filer'!$B$4:$V$385,MATCH(F$1,'Extraction Filer'!$B$3:$V$3,0),FALSE)</f>
        <v>25</v>
      </c>
      <c r="G96" s="30">
        <f>VLOOKUP($A96,'Extraction Filer'!$B$4:$V$385,MATCH(G$1,'Extraction Filer'!$B$3:$V$3,0),FALSE)</f>
        <v>8.25</v>
      </c>
      <c r="H96" s="32" t="str">
        <f>VLOOKUP($A96,'Extraction Filer'!$B$4:$V$385,MATCH(H$1,'Extraction Filer'!$B$3:$V$3,0),FALSE)</f>
        <v>Unavailable</v>
      </c>
      <c r="I96" s="33">
        <f>VLOOKUP($A96,'Extraction Filer'!$B$4:$V$385,MATCH(I$1,'Extraction Filer'!$B$3:$V$3,0),FALSE)</f>
        <v>45602</v>
      </c>
      <c r="J96" s="30" t="str">
        <f>IF(VLOOKUP($A96,'Extraction Filer'!$B$4:$V$385,MATCH(J$1,'Extraction Filer'!$B$3:$V$3,0),FALSE)&gt;0,VLOOKUP($A96,'Extraction Filer'!$B$4:$V$385,MATCH(J$1,'Extraction Filer'!$B$3:$V$3,0),FALSE),"غير متوفر")</f>
        <v>غير متوفر</v>
      </c>
      <c r="K96" s="30" t="str">
        <f>IFERROR(IF(D96/VLOOKUP($A96,'Extraction Filer'!$B$4:$V$385,MATCH("متوسط توقعات المحللين لمكرر الربح",'Extraction Filer'!$B$3:$V$3,0),FALSE)&gt;0,D96/VLOOKUP($A96,'Extraction Filer'!$B$4:$V$385,MATCH("متوسط توقعات المحللين لمكرر الربح",'Extraction Filer'!$B$3:$V$3,0),FALSE),"غير متوفر"),"غير متوفر")</f>
        <v>غير متوفر</v>
      </c>
      <c r="L96" s="32" t="str">
        <f>VLOOKUP($A96,'Extraction Filer'!$B$4:$V$385,MATCH(L$1,'Extraction Filer'!$B$3:$V$3,0),FALSE)</f>
        <v>Unavailable</v>
      </c>
      <c r="M96" s="35" t="str">
        <f>VLOOKUP($A96,'Extraction Filer'!$B$4:$V$385,MATCH(M$1,'Extraction Filer'!$B$3:$V$3,0),FALSE)</f>
        <v>Unavailable</v>
      </c>
      <c r="N96" s="30" t="str">
        <f>VLOOKUP($A96,'Extraction Filer'!$B$4:$V$385,MATCH(N$1,'Extraction Filer'!$B$3:$V$3,0),FALSE)</f>
        <v>Unavailable</v>
      </c>
      <c r="O96" s="35" t="str">
        <f>VLOOKUP($A96,'Extraction Filer'!$B$4:$V$385,MATCH(O$1,'Extraction Filer'!$B$3:$V$3,0),FALSE)</f>
        <v>Unavailable</v>
      </c>
      <c r="P96" s="35" t="str">
        <f>VLOOKUP($A96,'Extraction Filer'!$B$4:$V$385,MATCH(P$1,'Extraction Filer'!$B$3:$V$3,0),FALSE)</f>
        <v>Unavailable</v>
      </c>
      <c r="Q96" s="30" t="str">
        <f>IF(VLOOKUP($A96,'Extraction Filer'!$B$4:$V$385,MATCH(Q$1,'Extraction Filer'!$B$3:$V$3,0),FALSE)&lt;0,"سالب",VLOOKUP($A96,'Extraction Filer'!$B$4:$V$385,MATCH(Q$1,'Extraction Filer'!$B$3:$V$3,0),FALSE))</f>
        <v>Unavailable</v>
      </c>
      <c r="R96" s="35" t="str">
        <f>VLOOKUP($A96,'Extraction Filer'!$B$4:$Z$385,MATCH(R$1,'Extraction Filer'!$B$3:$Z$3,0),FALSE)</f>
        <v>Unavailable</v>
      </c>
      <c r="S96" s="35" t="str">
        <f>VLOOKUP($A96,'Extraction Filer'!$B$4:$Z$385,MATCH(S$1,'Extraction Filer'!$B$3:$Z$3,0),FALSE)</f>
        <v>Unavailable</v>
      </c>
      <c r="T96" s="31" t="str">
        <f>VLOOKUP($A96,'Extraction Filer'!$B$4:$V$385,MATCH(T$1,'Extraction Filer'!$B$3:$V$3,0),FALSE)</f>
        <v>Unavailable</v>
      </c>
      <c r="U96" s="31" t="str">
        <f>IF(L96&gt;0,VLOOKUP($A96,'Extraction Filer'!$B$4:$V$385,MATCH(U$1,'Extraction Filer'!$B$3:$V$3,0),FALSE),"حققت خسائر")</f>
        <v>Unavailable</v>
      </c>
      <c r="V96" s="31" t="str">
        <f>VLOOKUP($A96,'Extraction Filer'!$B$4:$V$385,MATCH(V$1,'Extraction Filer'!$B$3:$V$3,0),FALSE)</f>
        <v>Unavailable</v>
      </c>
      <c r="W96" s="7" t="str">
        <f>IF(T96="unavailable","NA",IF(T96&gt;0,IF(AND(U96&gt;0,U96&lt;0.75)=TRUE,1,IF(U96&gt;1,-1,IF(L96&lt;0,-1,0)))+IF(T96&gt;0,IF(VLOOKUP(A96,'Extraction Filer'!$B$4:$W$385,MATCH('Extraction Filer'!$W$1,'Extraction Filer'!$B$1:$W$1,0),FALSE)&gt;1,1,0),0)+IF(M96&gt;0.05,1,IF(M96&lt;-0.05,-1,0))+IF(Q96="سالب",-1,IF(Q96&lt;40,1,0))+IF(T96&gt;AVERAGEIFS($T$2:$T$382,$T$2:$T$382,"&gt;0.001"),1,0),"NA"))</f>
        <v>NA</v>
      </c>
    </row>
    <row r="97" spans="1:23" ht="15.75">
      <c r="A97" s="9" t="s">
        <v>128</v>
      </c>
      <c r="B97" s="36" t="str">
        <f>VLOOKUP(A97,'Scoring Logic'!$A$12:$D$394,3,FALSE)</f>
        <v>صدق</v>
      </c>
      <c r="C97" s="36" t="str">
        <f>VLOOKUP(A97,'Scoring Logic'!$A$12:$D$394,4,FALSE)</f>
        <v>تداول</v>
      </c>
      <c r="D97" s="30">
        <f>VLOOKUP($A97,'Extraction Filer'!$B$4:$V$385,MATCH(D$1,'Extraction Filer'!$B$3:$V$3,0),FALSE)</f>
        <v>29.1</v>
      </c>
      <c r="E97" s="31">
        <f>VLOOKUP($A97,'Extraction Filer'!$B$4:$V$385,MATCH(E$1,'Extraction Filer'!$B$3:$V$3,0),FALSE)</f>
        <v>0.1064639</v>
      </c>
      <c r="F97" s="30">
        <f>VLOOKUP($A97,'Extraction Filer'!$B$4:$V$385,MATCH(F$1,'Extraction Filer'!$B$3:$V$3,0),FALSE)</f>
        <v>32.549999999999997</v>
      </c>
      <c r="G97" s="30">
        <f>VLOOKUP($A97,'Extraction Filer'!$B$4:$V$385,MATCH(G$1,'Extraction Filer'!$B$3:$V$3,0),FALSE)</f>
        <v>22.64</v>
      </c>
      <c r="H97" s="32">
        <f>VLOOKUP($A97,'Extraction Filer'!$B$4:$V$385,MATCH(H$1,'Extraction Filer'!$B$3:$V$3,0),FALSE)</f>
        <v>392850000</v>
      </c>
      <c r="I97" s="33">
        <f>VLOOKUP($A97,'Extraction Filer'!$B$4:$V$385,MATCH(I$1,'Extraction Filer'!$B$3:$V$3,0),FALSE)</f>
        <v>40240</v>
      </c>
      <c r="J97" s="30" t="str">
        <f>IF(VLOOKUP($A97,'Extraction Filer'!$B$4:$V$385,MATCH(J$1,'Extraction Filer'!$B$3:$V$3,0),FALSE)&gt;0,VLOOKUP($A97,'Extraction Filer'!$B$4:$V$385,MATCH(J$1,'Extraction Filer'!$B$3:$V$3,0),FALSE),"غير متوفر")</f>
        <v>غير متوفر</v>
      </c>
      <c r="K97" s="30" t="str">
        <f>IFERROR(IF(D97/VLOOKUP($A97,'Extraction Filer'!$B$4:$V$385,MATCH("متوسط توقعات المحللين لمكرر الربح",'Extraction Filer'!$B$3:$V$3,0),FALSE)&gt;0,D97/VLOOKUP($A97,'Extraction Filer'!$B$4:$V$385,MATCH("متوسط توقعات المحللين لمكرر الربح",'Extraction Filer'!$B$3:$V$3,0),FALSE),"غير متوفر"),"غير متوفر")</f>
        <v>غير متوفر</v>
      </c>
      <c r="L97" s="32">
        <f>VLOOKUP($A97,'Extraction Filer'!$B$4:$V$385,MATCH(L$1,'Extraction Filer'!$B$3:$V$3,0),FALSE)</f>
        <v>-72680530</v>
      </c>
      <c r="M97" s="35">
        <f>VLOOKUP($A97,'Extraction Filer'!$B$4:$V$385,MATCH(M$1,'Extraction Filer'!$B$3:$V$3,0),FALSE)</f>
        <v>-0.95140000000000002</v>
      </c>
      <c r="N97" s="30">
        <f>VLOOKUP($A97,'Extraction Filer'!$B$4:$V$385,MATCH(N$1,'Extraction Filer'!$B$3:$V$3,0),FALSE)</f>
        <v>3.0286247245250526</v>
      </c>
      <c r="O97" s="35">
        <f>VLOOKUP($A97,'Extraction Filer'!$B$4:$V$385,MATCH(O$1,'Extraction Filer'!$B$3:$V$3,0),FALSE)</f>
        <v>-2.8299999999999999E-2</v>
      </c>
      <c r="P97" s="35">
        <f>VLOOKUP($A97,'Extraction Filer'!$B$4:$V$385,MATCH(P$1,'Extraction Filer'!$B$3:$V$3,0),FALSE)</f>
        <v>-7.9399999999999998E-2</v>
      </c>
      <c r="Q97" s="30" t="str">
        <f>IF(VLOOKUP($A97,'Extraction Filer'!$B$4:$V$385,MATCH(Q$1,'Extraction Filer'!$B$3:$V$3,0),FALSE)&lt;0,"سالب",VLOOKUP($A97,'Extraction Filer'!$B$4:$V$385,MATCH(Q$1,'Extraction Filer'!$B$3:$V$3,0),FALSE))</f>
        <v>سالب</v>
      </c>
      <c r="R97" s="35">
        <f>VLOOKUP($A97,'Extraction Filer'!$B$4:$Z$385,MATCH(R$1,'Extraction Filer'!$B$3:$Z$3,0),FALSE)</f>
        <v>-0.84519780942675626</v>
      </c>
      <c r="S97" s="35">
        <f>VLOOKUP($A97,'Extraction Filer'!$B$4:$Z$385,MATCH(S$1,'Extraction Filer'!$B$3:$Z$3,0),FALSE)</f>
        <v>-0.25839005398916132</v>
      </c>
      <c r="T97" s="31">
        <f>VLOOKUP($A97,'Extraction Filer'!$B$4:$V$385,MATCH(T$1,'Extraction Filer'!$B$3:$V$3,0),FALSE)</f>
        <v>0</v>
      </c>
      <c r="U97" s="31" t="str">
        <f>IF(L97&gt;0,VLOOKUP($A97,'Extraction Filer'!$B$4:$V$385,MATCH(U$1,'Extraction Filer'!$B$3:$V$3,0),FALSE),"حققت خسائر")</f>
        <v>حققت خسائر</v>
      </c>
      <c r="V97" s="31">
        <f>VLOOKUP($A97,'Extraction Filer'!$B$4:$V$385,MATCH(V$1,'Extraction Filer'!$B$3:$V$3,0),FALSE)</f>
        <v>0</v>
      </c>
      <c r="W97" s="7" t="str">
        <f>IF(T97="unavailable","NA",IF(T97&gt;0,IF(AND(U97&gt;0,U97&lt;0.75)=TRUE,1,IF(U97&gt;1,-1,IF(L97&lt;0,-1,0)))+IF(T97&gt;0,IF(VLOOKUP(A97,'Extraction Filer'!$B$4:$W$385,MATCH('Extraction Filer'!$W$1,'Extraction Filer'!$B$1:$W$1,0),FALSE)&gt;1,1,0),0)+IF(M97&gt;0.05,1,IF(M97&lt;-0.05,-1,0))+IF(Q97="سالب",-1,IF(Q97&lt;40,1,0))+IF(T97&gt;AVERAGEIFS($T$2:$T$382,$T$2:$T$382,"&gt;0.001"),1,0),"NA"))</f>
        <v>NA</v>
      </c>
    </row>
    <row r="98" spans="1:23" ht="15.75">
      <c r="A98" s="9" t="s">
        <v>188</v>
      </c>
      <c r="B98" s="36" t="str">
        <f>VLOOKUP(A98,'Scoring Logic'!$A$12:$D$394,3,FALSE)</f>
        <v>الفخارية</v>
      </c>
      <c r="C98" s="36" t="str">
        <f>VLOOKUP(A98,'Scoring Logic'!$A$12:$D$394,4,FALSE)</f>
        <v>تداول</v>
      </c>
      <c r="D98" s="30">
        <f>VLOOKUP($A98,'Extraction Filer'!$B$4:$V$385,MATCH(D$1,'Extraction Filer'!$B$3:$V$3,0),FALSE)</f>
        <v>33.950000000000003</v>
      </c>
      <c r="E98" s="31">
        <f>VLOOKUP($A98,'Extraction Filer'!$B$4:$V$385,MATCH(E$1,'Extraction Filer'!$B$3:$V$3,0),FALSE)</f>
        <v>-1.16448E-2</v>
      </c>
      <c r="F98" s="30">
        <f>VLOOKUP($A98,'Extraction Filer'!$B$4:$V$385,MATCH(F$1,'Extraction Filer'!$B$3:$V$3,0),FALSE)</f>
        <v>50</v>
      </c>
      <c r="G98" s="30">
        <f>VLOOKUP($A98,'Extraction Filer'!$B$4:$V$385,MATCH(G$1,'Extraction Filer'!$B$3:$V$3,0),FALSE)</f>
        <v>29.7</v>
      </c>
      <c r="H98" s="32">
        <f>VLOOKUP($A98,'Extraction Filer'!$B$4:$V$385,MATCH(H$1,'Extraction Filer'!$B$3:$V$3,0),FALSE)</f>
        <v>509250000</v>
      </c>
      <c r="I98" s="33">
        <f>VLOOKUP($A98,'Extraction Filer'!$B$4:$V$385,MATCH(I$1,'Extraction Filer'!$B$3:$V$3,0),FALSE)</f>
        <v>40240</v>
      </c>
      <c r="J98" s="30" t="str">
        <f>IF(VLOOKUP($A98,'Extraction Filer'!$B$4:$V$385,MATCH(J$1,'Extraction Filer'!$B$3:$V$3,0),FALSE)&gt;0,VLOOKUP($A98,'Extraction Filer'!$B$4:$V$385,MATCH(J$1,'Extraction Filer'!$B$3:$V$3,0),FALSE),"غير متوفر")</f>
        <v>غير متوفر</v>
      </c>
      <c r="K98" s="30" t="str">
        <f>IFERROR(IF(D98/VLOOKUP($A98,'Extraction Filer'!$B$4:$V$385,MATCH("متوسط توقعات المحللين لمكرر الربح",'Extraction Filer'!$B$3:$V$3,0),FALSE)&gt;0,D98/VLOOKUP($A98,'Extraction Filer'!$B$4:$V$385,MATCH("متوسط توقعات المحللين لمكرر الربح",'Extraction Filer'!$B$3:$V$3,0),FALSE),"غير متوفر"),"غير متوفر")</f>
        <v>غير متوفر</v>
      </c>
      <c r="L98" s="32">
        <f>VLOOKUP($A98,'Extraction Filer'!$B$4:$V$385,MATCH(L$1,'Extraction Filer'!$B$3:$V$3,0),FALSE)</f>
        <v>-129725618</v>
      </c>
      <c r="M98" s="35">
        <f>VLOOKUP($A98,'Extraction Filer'!$B$4:$V$385,MATCH(M$1,'Extraction Filer'!$B$3:$V$3,0),FALSE)</f>
        <v>-5.7319000000000004</v>
      </c>
      <c r="N98" s="30">
        <f>VLOOKUP($A98,'Extraction Filer'!$B$4:$V$385,MATCH(N$1,'Extraction Filer'!$B$3:$V$3,0),FALSE)</f>
        <v>9.1676210533728906</v>
      </c>
      <c r="O98" s="35">
        <f>VLOOKUP($A98,'Extraction Filer'!$B$4:$V$385,MATCH(O$1,'Extraction Filer'!$B$3:$V$3,0),FALSE)</f>
        <v>-8.8000000000000005E-3</v>
      </c>
      <c r="P98" s="35">
        <f>VLOOKUP($A98,'Extraction Filer'!$B$4:$V$385,MATCH(P$1,'Extraction Filer'!$B$3:$V$3,0),FALSE)</f>
        <v>0.59799999999999998</v>
      </c>
      <c r="Q98" s="30" t="str">
        <f>IF(VLOOKUP($A98,'Extraction Filer'!$B$4:$V$385,MATCH(Q$1,'Extraction Filer'!$B$3:$V$3,0),FALSE)&lt;0,"سالب",VLOOKUP($A98,'Extraction Filer'!$B$4:$V$385,MATCH(Q$1,'Extraction Filer'!$B$3:$V$3,0),FALSE))</f>
        <v>سالب</v>
      </c>
      <c r="R98" s="35">
        <f>VLOOKUP($A98,'Extraction Filer'!$B$4:$Z$385,MATCH(R$1,'Extraction Filer'!$B$3:$Z$3,0),FALSE)</f>
        <v>-0.70492046445014256</v>
      </c>
      <c r="S98" s="35">
        <f>VLOOKUP($A98,'Extraction Filer'!$B$4:$Z$385,MATCH(S$1,'Extraction Filer'!$B$3:$Z$3,0),FALSE)</f>
        <v>-0.21496742953578771</v>
      </c>
      <c r="T98" s="31">
        <f>VLOOKUP($A98,'Extraction Filer'!$B$4:$V$385,MATCH(T$1,'Extraction Filer'!$B$3:$V$3,0),FALSE)</f>
        <v>0</v>
      </c>
      <c r="U98" s="31" t="str">
        <f>IF(L98&gt;0,VLOOKUP($A98,'Extraction Filer'!$B$4:$V$385,MATCH(U$1,'Extraction Filer'!$B$3:$V$3,0),FALSE),"حققت خسائر")</f>
        <v>حققت خسائر</v>
      </c>
      <c r="V98" s="31">
        <f>VLOOKUP($A98,'Extraction Filer'!$B$4:$V$385,MATCH(V$1,'Extraction Filer'!$B$3:$V$3,0),FALSE)</f>
        <v>0</v>
      </c>
      <c r="W98" s="7" t="str">
        <f>IF(T98="unavailable","NA",IF(T98&gt;0,IF(AND(U98&gt;0,U98&lt;0.75)=TRUE,1,IF(U98&gt;1,-1,IF(L98&lt;0,-1,0)))+IF(T98&gt;0,IF(VLOOKUP(A98,'Extraction Filer'!$B$4:$W$385,MATCH('Extraction Filer'!$W$1,'Extraction Filer'!$B$1:$W$1,0),FALSE)&gt;1,1,0),0)+IF(M98&gt;0.05,1,IF(M98&lt;-0.05,-1,0))+IF(Q98="سالب",-1,IF(Q98&lt;40,1,0))+IF(T98&gt;AVERAGEIFS($T$2:$T$382,$T$2:$T$382,"&gt;0.001"),1,0),"NA"))</f>
        <v>NA</v>
      </c>
    </row>
    <row r="99" spans="1:23" ht="15.75">
      <c r="A99" s="9" t="s">
        <v>55</v>
      </c>
      <c r="B99" s="36" t="str">
        <f>VLOOKUP(A99,'Scoring Logic'!$A$12:$D$394,3,FALSE)</f>
        <v>بي سي آي</v>
      </c>
      <c r="C99" s="36" t="str">
        <f>VLOOKUP(A99,'Scoring Logic'!$A$12:$D$394,4,FALSE)</f>
        <v>تداول</v>
      </c>
      <c r="D99" s="30">
        <f>VLOOKUP($A99,'Extraction Filer'!$B$4:$V$385,MATCH(D$1,'Extraction Filer'!$B$3:$V$3,0),FALSE)</f>
        <v>28.65</v>
      </c>
      <c r="E99" s="31">
        <f>VLOOKUP($A99,'Extraction Filer'!$B$4:$V$385,MATCH(E$1,'Extraction Filer'!$B$3:$V$3,0),FALSE)</f>
        <v>1.23675E-2</v>
      </c>
      <c r="F99" s="30">
        <f>VLOOKUP($A99,'Extraction Filer'!$B$4:$V$385,MATCH(F$1,'Extraction Filer'!$B$3:$V$3,0),FALSE)</f>
        <v>36.75</v>
      </c>
      <c r="G99" s="30">
        <f>VLOOKUP($A99,'Extraction Filer'!$B$4:$V$385,MATCH(G$1,'Extraction Filer'!$B$3:$V$3,0),FALSE)</f>
        <v>25</v>
      </c>
      <c r="H99" s="32">
        <f>VLOOKUP($A99,'Extraction Filer'!$B$4:$V$385,MATCH(H$1,'Extraction Filer'!$B$3:$V$3,0),FALSE)</f>
        <v>787875000</v>
      </c>
      <c r="I99" s="33">
        <f>VLOOKUP($A99,'Extraction Filer'!$B$4:$V$385,MATCH(I$1,'Extraction Filer'!$B$3:$V$3,0),FALSE)</f>
        <v>40241</v>
      </c>
      <c r="J99" s="30">
        <f>IF(VLOOKUP($A99,'Extraction Filer'!$B$4:$V$385,MATCH(J$1,'Extraction Filer'!$B$3:$V$3,0),FALSE)&gt;0,VLOOKUP($A99,'Extraction Filer'!$B$4:$V$385,MATCH(J$1,'Extraction Filer'!$B$3:$V$3,0),FALSE),"غير متوفر")</f>
        <v>92.42</v>
      </c>
      <c r="K99" s="30" t="str">
        <f>IFERROR(IF(D99/VLOOKUP($A99,'Extraction Filer'!$B$4:$V$385,MATCH("متوسط توقعات المحللين لمكرر الربح",'Extraction Filer'!$B$3:$V$3,0),FALSE)&gt;0,D99/VLOOKUP($A99,'Extraction Filer'!$B$4:$V$385,MATCH("متوسط توقعات المحللين لمكرر الربح",'Extraction Filer'!$B$3:$V$3,0),FALSE),"غير متوفر"),"غير متوفر")</f>
        <v>غير متوفر</v>
      </c>
      <c r="L99" s="32">
        <f>VLOOKUP($A99,'Extraction Filer'!$B$4:$V$385,MATCH(L$1,'Extraction Filer'!$B$3:$V$3,0),FALSE)</f>
        <v>26386395</v>
      </c>
      <c r="M99" s="35">
        <f>VLOOKUP($A99,'Extraction Filer'!$B$4:$V$385,MATCH(M$1,'Extraction Filer'!$B$3:$V$3,0),FALSE)</f>
        <v>0.5413</v>
      </c>
      <c r="N99" s="30">
        <f>VLOOKUP($A99,'Extraction Filer'!$B$4:$V$385,MATCH(N$1,'Extraction Filer'!$B$3:$V$3,0),FALSE)</f>
        <v>1.0427367291199232</v>
      </c>
      <c r="O99" s="35">
        <f>VLOOKUP($A99,'Extraction Filer'!$B$4:$V$385,MATCH(O$1,'Extraction Filer'!$B$3:$V$3,0),FALSE)</f>
        <v>1.95E-2</v>
      </c>
      <c r="P99" s="35">
        <f>VLOOKUP($A99,'Extraction Filer'!$B$4:$V$385,MATCH(P$1,'Extraction Filer'!$B$3:$V$3,0),FALSE)</f>
        <v>-0.88180000000000003</v>
      </c>
      <c r="Q99" s="30">
        <f>IF(VLOOKUP($A99,'Extraction Filer'!$B$4:$V$385,MATCH(Q$1,'Extraction Filer'!$B$3:$V$3,0),FALSE)&lt;0,"سالب",VLOOKUP($A99,'Extraction Filer'!$B$4:$V$385,MATCH(Q$1,'Extraction Filer'!$B$3:$V$3,0),FALSE))</f>
        <v>72.5420301824565</v>
      </c>
      <c r="R99" s="35">
        <f>VLOOKUP($A99,'Extraction Filer'!$B$4:$Z$385,MATCH(R$1,'Extraction Filer'!$B$3:$Z$3,0),FALSE)</f>
        <v>4.4248135239675759E-2</v>
      </c>
      <c r="S99" s="35">
        <f>VLOOKUP($A99,'Extraction Filer'!$B$4:$Z$385,MATCH(S$1,'Extraction Filer'!$B$3:$Z$3,0),FALSE)</f>
        <v>5.6607343632971228E-2</v>
      </c>
      <c r="T99" s="31">
        <f>VLOOKUP($A99,'Extraction Filer'!$B$4:$V$385,MATCH(T$1,'Extraction Filer'!$B$3:$V$3,0),FALSE)</f>
        <v>0</v>
      </c>
      <c r="U99" s="31">
        <f>IF(L99&gt;0,VLOOKUP($A99,'Extraction Filer'!$B$4:$V$385,MATCH(U$1,'Extraction Filer'!$B$3:$V$3,0),FALSE),"حققت خسائر")</f>
        <v>0</v>
      </c>
      <c r="V99" s="31">
        <f>VLOOKUP($A99,'Extraction Filer'!$B$4:$V$385,MATCH(V$1,'Extraction Filer'!$B$3:$V$3,0),FALSE)</f>
        <v>-1</v>
      </c>
      <c r="W99" s="7" t="str">
        <f>IF(T99="unavailable","NA",IF(T99&gt;0,IF(AND(U99&gt;0,U99&lt;0.75)=TRUE,1,IF(U99&gt;1,-1,IF(L99&lt;0,-1,0)))+IF(T99&gt;0,IF(VLOOKUP(A99,'Extraction Filer'!$B$4:$W$385,MATCH('Extraction Filer'!$W$1,'Extraction Filer'!$B$1:$W$1,0),FALSE)&gt;1,1,0),0)+IF(M99&gt;0.05,1,IF(M99&lt;-0.05,-1,0))+IF(Q99="سالب",-1,IF(Q99&lt;40,1,0))+IF(T99&gt;AVERAGEIFS($T$2:$T$382,$T$2:$T$382,"&gt;0.001"),1,0),"NA"))</f>
        <v>NA</v>
      </c>
    </row>
    <row r="100" spans="1:23" ht="15.75">
      <c r="A100" s="9" t="s">
        <v>86</v>
      </c>
      <c r="B100" s="36" t="str">
        <f>VLOOKUP(A100,'Scoring Logic'!$A$12:$D$394,3,FALSE)</f>
        <v>صدر</v>
      </c>
      <c r="C100" s="36" t="str">
        <f>VLOOKUP(A100,'Scoring Logic'!$A$12:$D$394,4,FALSE)</f>
        <v>تداول</v>
      </c>
      <c r="D100" s="30">
        <f>VLOOKUP($A100,'Extraction Filer'!$B$4:$V$385,MATCH(D$1,'Extraction Filer'!$B$3:$V$3,0),FALSE)</f>
        <v>3.08</v>
      </c>
      <c r="E100" s="31">
        <f>VLOOKUP($A100,'Extraction Filer'!$B$4:$V$385,MATCH(E$1,'Extraction Filer'!$B$3:$V$3,0),FALSE)</f>
        <v>9.8360656000000008E-3</v>
      </c>
      <c r="F100" s="30">
        <f>VLOOKUP($A100,'Extraction Filer'!$B$4:$V$385,MATCH(F$1,'Extraction Filer'!$B$3:$V$3,0),FALSE)</f>
        <v>4.09</v>
      </c>
      <c r="G100" s="30">
        <f>VLOOKUP($A100,'Extraction Filer'!$B$4:$V$385,MATCH(G$1,'Extraction Filer'!$B$3:$V$3,0),FALSE)</f>
        <v>2.78</v>
      </c>
      <c r="H100" s="32">
        <f>VLOOKUP($A100,'Extraction Filer'!$B$4:$V$385,MATCH(H$1,'Extraction Filer'!$B$3:$V$3,0),FALSE)</f>
        <v>539000000</v>
      </c>
      <c r="I100" s="33">
        <f>VLOOKUP($A100,'Extraction Filer'!$B$4:$V$385,MATCH(I$1,'Extraction Filer'!$B$3:$V$3,0),FALSE)</f>
        <v>44189</v>
      </c>
      <c r="J100" s="30" t="str">
        <f>IF(VLOOKUP($A100,'Extraction Filer'!$B$4:$V$385,MATCH(J$1,'Extraction Filer'!$B$3:$V$3,0),FALSE)&gt;0,VLOOKUP($A100,'Extraction Filer'!$B$4:$V$385,MATCH(J$1,'Extraction Filer'!$B$3:$V$3,0),FALSE),"غير متوفر")</f>
        <v>غير متوفر</v>
      </c>
      <c r="K100" s="30" t="str">
        <f>IFERROR(IF(D100/VLOOKUP($A100,'Extraction Filer'!$B$4:$V$385,MATCH("متوسط توقعات المحللين لمكرر الربح",'Extraction Filer'!$B$3:$V$3,0),FALSE)&gt;0,D100/VLOOKUP($A100,'Extraction Filer'!$B$4:$V$385,MATCH("متوسط توقعات المحللين لمكرر الربح",'Extraction Filer'!$B$3:$V$3,0),FALSE),"غير متوفر"),"غير متوفر")</f>
        <v>غير متوفر</v>
      </c>
      <c r="L100" s="32">
        <f>VLOOKUP($A100,'Extraction Filer'!$B$4:$V$385,MATCH(L$1,'Extraction Filer'!$B$3:$V$3,0),FALSE)</f>
        <v>-11457542</v>
      </c>
      <c r="M100" s="35">
        <f>VLOOKUP($A100,'Extraction Filer'!$B$4:$V$385,MATCH(M$1,'Extraction Filer'!$B$3:$V$3,0),FALSE)</f>
        <v>0.41170000000000001</v>
      </c>
      <c r="N100" s="30">
        <f>VLOOKUP($A100,'Extraction Filer'!$B$4:$V$385,MATCH(N$1,'Extraction Filer'!$B$3:$V$3,0),FALSE)</f>
        <v>5.1886668580152024</v>
      </c>
      <c r="O100" s="35">
        <f>VLOOKUP($A100,'Extraction Filer'!$B$4:$V$385,MATCH(O$1,'Extraction Filer'!$B$3:$V$3,0),FALSE)</f>
        <v>-6.1199999999999997E-2</v>
      </c>
      <c r="P100" s="35">
        <f>VLOOKUP($A100,'Extraction Filer'!$B$4:$V$385,MATCH(P$1,'Extraction Filer'!$B$3:$V$3,0),FALSE)</f>
        <v>0.90849999999999997</v>
      </c>
      <c r="Q100" s="30" t="str">
        <f>IF(VLOOKUP($A100,'Extraction Filer'!$B$4:$V$385,MATCH(Q$1,'Extraction Filer'!$B$3:$V$3,0),FALSE)&lt;0,"سالب",VLOOKUP($A100,'Extraction Filer'!$B$4:$V$385,MATCH(Q$1,'Extraction Filer'!$B$3:$V$3,0),FALSE))</f>
        <v>سالب</v>
      </c>
      <c r="R100" s="35">
        <f>VLOOKUP($A100,'Extraction Filer'!$B$4:$Z$385,MATCH(R$1,'Extraction Filer'!$B$3:$Z$3,0),FALSE)</f>
        <v>-6.8093611425672079E-2</v>
      </c>
      <c r="S100" s="35">
        <f>VLOOKUP($A100,'Extraction Filer'!$B$4:$Z$385,MATCH(S$1,'Extraction Filer'!$B$3:$Z$3,0),FALSE)</f>
        <v>-5.3105621384159633E-2</v>
      </c>
      <c r="T100" s="31">
        <f>VLOOKUP($A100,'Extraction Filer'!$B$4:$V$385,MATCH(T$1,'Extraction Filer'!$B$3:$V$3,0),FALSE)</f>
        <v>0</v>
      </c>
      <c r="U100" s="31" t="str">
        <f>IF(L100&gt;0,VLOOKUP($A100,'Extraction Filer'!$B$4:$V$385,MATCH(U$1,'Extraction Filer'!$B$3:$V$3,0),FALSE),"حققت خسائر")</f>
        <v>حققت خسائر</v>
      </c>
      <c r="V100" s="31">
        <f>VLOOKUP($A100,'Extraction Filer'!$B$4:$V$385,MATCH(V$1,'Extraction Filer'!$B$3:$V$3,0),FALSE)</f>
        <v>0</v>
      </c>
      <c r="W100" s="7" t="str">
        <f>IF(T100="unavailable","NA",IF(T100&gt;0,IF(AND(U100&gt;0,U100&lt;0.75)=TRUE,1,IF(U100&gt;1,-1,IF(L100&lt;0,-1,0)))+IF(T100&gt;0,IF(VLOOKUP(A100,'Extraction Filer'!$B$4:$W$385,MATCH('Extraction Filer'!$W$1,'Extraction Filer'!$B$1:$W$1,0),FALSE)&gt;1,1,0),0)+IF(M100&gt;0.05,1,IF(M100&lt;-0.05,-1,0))+IF(Q100="سالب",-1,IF(Q100&lt;40,1,0))+IF(T100&gt;AVERAGEIFS($T$2:$T$382,$T$2:$T$382,"&gt;0.001"),1,0),"NA"))</f>
        <v>NA</v>
      </c>
    </row>
    <row r="101" spans="1:23" ht="15.75">
      <c r="A101" s="9" t="s">
        <v>504</v>
      </c>
      <c r="B101" s="36" t="str">
        <f>VLOOKUP(A101,'Scoring Logic'!$A$12:$D$394,3,FALSE)</f>
        <v>أسيج</v>
      </c>
      <c r="C101" s="36" t="str">
        <f>VLOOKUP(A101,'Scoring Logic'!$A$12:$D$394,4,FALSE)</f>
        <v>تداول</v>
      </c>
      <c r="D101" s="30">
        <f>VLOOKUP($A101,'Extraction Filer'!$B$4:$V$385,MATCH(D$1,'Extraction Filer'!$B$3:$V$3,0),FALSE)</f>
        <v>15</v>
      </c>
      <c r="E101" s="31">
        <f>VLOOKUP($A101,'Extraction Filer'!$B$4:$V$385,MATCH(E$1,'Extraction Filer'!$B$3:$V$3,0),FALSE)</f>
        <v>0.2</v>
      </c>
      <c r="F101" s="30">
        <f>VLOOKUP($A101,'Extraction Filer'!$B$4:$V$385,MATCH(F$1,'Extraction Filer'!$B$3:$V$3,0),FALSE)</f>
        <v>21.76</v>
      </c>
      <c r="G101" s="30">
        <f>VLOOKUP($A101,'Extraction Filer'!$B$4:$V$385,MATCH(G$1,'Extraction Filer'!$B$3:$V$3,0),FALSE)</f>
        <v>12.26</v>
      </c>
      <c r="H101" s="32">
        <f>VLOOKUP($A101,'Extraction Filer'!$B$4:$V$385,MATCH(H$1,'Extraction Filer'!$B$3:$V$3,0),FALSE)</f>
        <v>436500000</v>
      </c>
      <c r="I101" s="33">
        <f>VLOOKUP($A101,'Extraction Filer'!$B$4:$V$385,MATCH(I$1,'Extraction Filer'!$B$3:$V$3,0),FALSE)</f>
        <v>40241</v>
      </c>
      <c r="J101" s="30">
        <f>IF(VLOOKUP($A101,'Extraction Filer'!$B$4:$V$385,MATCH(J$1,'Extraction Filer'!$B$3:$V$3,0),FALSE)&gt;0,VLOOKUP($A101,'Extraction Filer'!$B$4:$V$385,MATCH(J$1,'Extraction Filer'!$B$3:$V$3,0),FALSE),"غير متوفر")</f>
        <v>9.09</v>
      </c>
      <c r="K101" s="30" t="str">
        <f>IFERROR(IF(D101/VLOOKUP($A101,'Extraction Filer'!$B$4:$V$385,MATCH("متوسط توقعات المحللين لمكرر الربح",'Extraction Filer'!$B$3:$V$3,0),FALSE)&gt;0,D101/VLOOKUP($A101,'Extraction Filer'!$B$4:$V$385,MATCH("متوسط توقعات المحللين لمكرر الربح",'Extraction Filer'!$B$3:$V$3,0),FALSE),"غير متوفر"),"غير متوفر")</f>
        <v>غير متوفر</v>
      </c>
      <c r="L101" s="32">
        <f>VLOOKUP($A101,'Extraction Filer'!$B$4:$V$385,MATCH(L$1,'Extraction Filer'!$B$3:$V$3,0),FALSE)</f>
        <v>-16489000</v>
      </c>
      <c r="M101" s="35">
        <f>VLOOKUP($A101,'Extraction Filer'!$B$4:$V$385,MATCH(M$1,'Extraction Filer'!$B$3:$V$3,0),FALSE)</f>
        <v>-1.26</v>
      </c>
      <c r="N101" s="30">
        <f>VLOOKUP($A101,'Extraction Filer'!$B$4:$V$385,MATCH(N$1,'Extraction Filer'!$B$3:$V$3,0),FALSE)</f>
        <v>0.52773734276691542</v>
      </c>
      <c r="O101" s="35">
        <f>VLOOKUP($A101,'Extraction Filer'!$B$4:$V$385,MATCH(O$1,'Extraction Filer'!$B$3:$V$3,0),FALSE)</f>
        <v>-4.0599999999999997E-2</v>
      </c>
      <c r="P101" s="35">
        <f>VLOOKUP($A101,'Extraction Filer'!$B$4:$V$385,MATCH(P$1,'Extraction Filer'!$B$3:$V$3,0),FALSE)</f>
        <v>-1.4206000000000001</v>
      </c>
      <c r="Q101" s="30" t="str">
        <f>IF(VLOOKUP($A101,'Extraction Filer'!$B$4:$V$385,MATCH(Q$1,'Extraction Filer'!$B$3:$V$3,0),FALSE)&lt;0,"سالب",VLOOKUP($A101,'Extraction Filer'!$B$4:$V$385,MATCH(Q$1,'Extraction Filer'!$B$3:$V$3,0),FALSE))</f>
        <v>سالب</v>
      </c>
      <c r="R101" s="35">
        <f>VLOOKUP($A101,'Extraction Filer'!$B$4:$Z$385,MATCH(R$1,'Extraction Filer'!$B$3:$Z$3,0),FALSE)</f>
        <v>-5.8270782974994002E-2</v>
      </c>
      <c r="S101" s="35">
        <f>VLOOKUP($A101,'Extraction Filer'!$B$4:$Z$385,MATCH(S$1,'Extraction Filer'!$B$3:$Z$3,0),FALSE)</f>
        <v>0</v>
      </c>
      <c r="T101" s="31">
        <f>VLOOKUP($A101,'Extraction Filer'!$B$4:$V$385,MATCH(T$1,'Extraction Filer'!$B$3:$V$3,0),FALSE)</f>
        <v>0</v>
      </c>
      <c r="U101" s="31" t="str">
        <f>IF(L101&gt;0,VLOOKUP($A101,'Extraction Filer'!$B$4:$V$385,MATCH(U$1,'Extraction Filer'!$B$3:$V$3,0),FALSE),"حققت خسائر")</f>
        <v>حققت خسائر</v>
      </c>
      <c r="V101" s="31">
        <f>VLOOKUP($A101,'Extraction Filer'!$B$4:$V$385,MATCH(V$1,'Extraction Filer'!$B$3:$V$3,0),FALSE)</f>
        <v>0</v>
      </c>
      <c r="W101" s="7" t="str">
        <f>IF(T101="unavailable","NA",IF(T101&gt;0,IF(AND(U101&gt;0,U101&lt;0.75)=TRUE,1,IF(U101&gt;1,-1,IF(L101&lt;0,-1,0)))+IF(T101&gt;0,IF(VLOOKUP(A101,'Extraction Filer'!$B$4:$W$385,MATCH('Extraction Filer'!$W$1,'Extraction Filer'!$B$1:$W$1,0),FALSE)&gt;1,1,0),0)+IF(M101&gt;0.05,1,IF(M101&lt;-0.05,-1,0))+IF(Q101="سالب",-1,IF(Q101&lt;40,1,0))+IF(T101&gt;AVERAGEIFS($T$2:$T$382,$T$2:$T$382,"&gt;0.001"),1,0),"NA"))</f>
        <v>NA</v>
      </c>
    </row>
    <row r="102" spans="1:23" ht="15.75">
      <c r="A102" s="9" t="s">
        <v>633</v>
      </c>
      <c r="B102" s="36" t="str">
        <f>VLOOKUP(A102,'Scoring Logic'!$A$12:$D$394,3,FALSE)</f>
        <v>برج المعرفة</v>
      </c>
      <c r="C102" s="36" t="str">
        <f>VLOOKUP(A102,'Scoring Logic'!$A$12:$D$394,4,FALSE)</f>
        <v>نمو</v>
      </c>
      <c r="D102" s="30">
        <f>VLOOKUP($A102,'Extraction Filer'!$B$4:$V$385,MATCH(D$1,'Extraction Filer'!$B$3:$V$3,0),FALSE)</f>
        <v>13</v>
      </c>
      <c r="E102" s="31">
        <f>VLOOKUP($A102,'Extraction Filer'!$B$4:$V$385,MATCH(E$1,'Extraction Filer'!$B$3:$V$3,0),FALSE)</f>
        <v>-7.1428599999999995E-2</v>
      </c>
      <c r="F102" s="30">
        <f>VLOOKUP($A102,'Extraction Filer'!$B$4:$V$385,MATCH(F$1,'Extraction Filer'!$B$3:$V$3,0),FALSE)</f>
        <v>21.1</v>
      </c>
      <c r="G102" s="30">
        <f>VLOOKUP($A102,'Extraction Filer'!$B$4:$V$385,MATCH(G$1,'Extraction Filer'!$B$3:$V$3,0),FALSE)</f>
        <v>5.46</v>
      </c>
      <c r="H102" s="32">
        <f>VLOOKUP($A102,'Extraction Filer'!$B$4:$V$385,MATCH(H$1,'Extraction Filer'!$B$3:$V$3,0),FALSE)</f>
        <v>227500000</v>
      </c>
      <c r="I102" s="33">
        <f>VLOOKUP($A102,'Extraction Filer'!$B$4:$V$385,MATCH(I$1,'Extraction Filer'!$B$3:$V$3,0),FALSE)</f>
        <v>44892</v>
      </c>
      <c r="J102" s="30">
        <f>IF(VLOOKUP($A102,'Extraction Filer'!$B$4:$V$385,MATCH(J$1,'Extraction Filer'!$B$3:$V$3,0),FALSE)&gt;0,VLOOKUP($A102,'Extraction Filer'!$B$4:$V$385,MATCH(J$1,'Extraction Filer'!$B$3:$V$3,0),FALSE),"غير متوفر")</f>
        <v>76.47</v>
      </c>
      <c r="K102" s="30" t="str">
        <f>IFERROR(IF(D102/VLOOKUP($A102,'Extraction Filer'!$B$4:$V$385,MATCH("متوسط توقعات المحللين لمكرر الربح",'Extraction Filer'!$B$3:$V$3,0),FALSE)&gt;0,D102/VLOOKUP($A102,'Extraction Filer'!$B$4:$V$385,MATCH("متوسط توقعات المحللين لمكرر الربح",'Extraction Filer'!$B$3:$V$3,0),FALSE),"غير متوفر"),"غير متوفر")</f>
        <v>غير متوفر</v>
      </c>
      <c r="L102" s="32">
        <f>VLOOKUP($A102,'Extraction Filer'!$B$4:$V$385,MATCH(L$1,'Extraction Filer'!$B$3:$V$3,0),FALSE)</f>
        <v>3391382</v>
      </c>
      <c r="M102" s="35">
        <f>VLOOKUP($A102,'Extraction Filer'!$B$4:$V$385,MATCH(M$1,'Extraction Filer'!$B$3:$V$3,0),FALSE)</f>
        <v>-0.36749999999999999</v>
      </c>
      <c r="N102" s="30">
        <f>VLOOKUP($A102,'Extraction Filer'!$B$4:$V$385,MATCH(N$1,'Extraction Filer'!$B$3:$V$3,0),FALSE)</f>
        <v>15.161050003008883</v>
      </c>
      <c r="O102" s="35">
        <f>VLOOKUP($A102,'Extraction Filer'!$B$4:$V$385,MATCH(O$1,'Extraction Filer'!$B$3:$V$3,0),FALSE)</f>
        <v>7.1599999999999997E-2</v>
      </c>
      <c r="P102" s="35">
        <f>VLOOKUP($A102,'Extraction Filer'!$B$4:$V$385,MATCH(P$1,'Extraction Filer'!$B$3:$V$3,0),FALSE)</f>
        <v>-2.4782999999999999</v>
      </c>
      <c r="Q102" s="30" t="str">
        <f>IF(VLOOKUP($A102,'Extraction Filer'!$B$4:$V$385,MATCH(Q$1,'Extraction Filer'!$B$3:$V$3,0),FALSE)&lt;0,"سالب",VLOOKUP($A102,'Extraction Filer'!$B$4:$V$385,MATCH(Q$1,'Extraction Filer'!$B$3:$V$3,0),FALSE))</f>
        <v>سالب</v>
      </c>
      <c r="R102" s="35">
        <f>VLOOKUP($A102,'Extraction Filer'!$B$4:$Z$385,MATCH(R$1,'Extraction Filer'!$B$3:$Z$3,0),FALSE)</f>
        <v>-0.13189939234384623</v>
      </c>
      <c r="S102" s="35">
        <f>VLOOKUP($A102,'Extraction Filer'!$B$4:$Z$385,MATCH(S$1,'Extraction Filer'!$B$3:$Z$3,0),FALSE)</f>
        <v>-5.4981070713530533E-2</v>
      </c>
      <c r="T102" s="31">
        <f>VLOOKUP($A102,'Extraction Filer'!$B$4:$V$385,MATCH(T$1,'Extraction Filer'!$B$3:$V$3,0),FALSE)</f>
        <v>0</v>
      </c>
      <c r="U102" s="31">
        <f>IF(L102&gt;0,VLOOKUP($A102,'Extraction Filer'!$B$4:$V$385,MATCH(U$1,'Extraction Filer'!$B$3:$V$3,0),FALSE),"حققت خسائر")</f>
        <v>-2.0143730311901682</v>
      </c>
      <c r="V102" s="31">
        <f>VLOOKUP($A102,'Extraction Filer'!$B$4:$V$385,MATCH(V$1,'Extraction Filer'!$B$3:$V$3,0),FALSE)</f>
        <v>-1</v>
      </c>
      <c r="W102" s="7" t="str">
        <f>IF(T102="unavailable","NA",IF(T102&gt;0,IF(AND(U102&gt;0,U102&lt;0.75)=TRUE,1,IF(U102&gt;1,-1,IF(L102&lt;0,-1,0)))+IF(T102&gt;0,IF(VLOOKUP(A102,'Extraction Filer'!$B$4:$W$385,MATCH('Extraction Filer'!$W$1,'Extraction Filer'!$B$1:$W$1,0),FALSE)&gt;1,1,0),0)+IF(M102&gt;0.05,1,IF(M102&lt;-0.05,-1,0))+IF(Q102="سالب",-1,IF(Q102&lt;40,1,0))+IF(T102&gt;AVERAGEIFS($T$2:$T$382,$T$2:$T$382,"&gt;0.001"),1,0),"NA"))</f>
        <v>NA</v>
      </c>
    </row>
    <row r="103" spans="1:23" ht="15.75">
      <c r="A103" s="9" t="s">
        <v>755</v>
      </c>
      <c r="B103" s="36" t="str">
        <f>VLOOKUP(A103,'Scoring Logic'!$A$12:$D$394,3,FALSE)</f>
        <v>مفيد</v>
      </c>
      <c r="C103" s="36" t="str">
        <f>VLOOKUP(A103,'Scoring Logic'!$A$12:$D$394,4,FALSE)</f>
        <v>نمو</v>
      </c>
      <c r="D103" s="30">
        <f>VLOOKUP($A103,'Extraction Filer'!$B$4:$V$385,MATCH(D$1,'Extraction Filer'!$B$3:$V$3,0),FALSE)</f>
        <v>64.900000000000006</v>
      </c>
      <c r="E103" s="31">
        <f>VLOOKUP($A103,'Extraction Filer'!$B$4:$V$385,MATCH(E$1,'Extraction Filer'!$B$3:$V$3,0),FALSE)</f>
        <v>-6.4841499999999996E-2</v>
      </c>
      <c r="F103" s="30">
        <f>VLOOKUP($A103,'Extraction Filer'!$B$4:$V$385,MATCH(F$1,'Extraction Filer'!$B$3:$V$3,0),FALSE)</f>
        <v>92.8</v>
      </c>
      <c r="G103" s="30">
        <f>VLOOKUP($A103,'Extraction Filer'!$B$4:$V$385,MATCH(G$1,'Extraction Filer'!$B$3:$V$3,0),FALSE)</f>
        <v>62</v>
      </c>
      <c r="H103" s="32" t="str">
        <f>VLOOKUP($A103,'Extraction Filer'!$B$4:$V$385,MATCH(H$1,'Extraction Filer'!$B$3:$V$3,0),FALSE)</f>
        <v>Unavailable</v>
      </c>
      <c r="I103" s="33">
        <f>VLOOKUP($A103,'Extraction Filer'!$B$4:$V$385,MATCH(I$1,'Extraction Filer'!$B$3:$V$3,0),FALSE)</f>
        <v>45622</v>
      </c>
      <c r="J103" s="30" t="str">
        <f>IF(VLOOKUP($A103,'Extraction Filer'!$B$4:$V$385,MATCH(J$1,'Extraction Filer'!$B$3:$V$3,0),FALSE)&gt;0,VLOOKUP($A103,'Extraction Filer'!$B$4:$V$385,MATCH(J$1,'Extraction Filer'!$B$3:$V$3,0),FALSE),"غير متوفر")</f>
        <v>غير متوفر</v>
      </c>
      <c r="K103" s="30" t="str">
        <f>IFERROR(IF(D103/VLOOKUP($A103,'Extraction Filer'!$B$4:$V$385,MATCH("متوسط توقعات المحللين لمكرر الربح",'Extraction Filer'!$B$3:$V$3,0),FALSE)&gt;0,D103/VLOOKUP($A103,'Extraction Filer'!$B$4:$V$385,MATCH("متوسط توقعات المحللين لمكرر الربح",'Extraction Filer'!$B$3:$V$3,0),FALSE),"غير متوفر"),"غير متوفر")</f>
        <v>غير متوفر</v>
      </c>
      <c r="L103" s="32" t="str">
        <f>VLOOKUP($A103,'Extraction Filer'!$B$4:$V$385,MATCH(L$1,'Extraction Filer'!$B$3:$V$3,0),FALSE)</f>
        <v>Unavailable</v>
      </c>
      <c r="M103" s="35" t="str">
        <f>VLOOKUP($A103,'Extraction Filer'!$B$4:$V$385,MATCH(M$1,'Extraction Filer'!$B$3:$V$3,0),FALSE)</f>
        <v>Unavailable</v>
      </c>
      <c r="N103" s="30" t="str">
        <f>VLOOKUP($A103,'Extraction Filer'!$B$4:$V$385,MATCH(N$1,'Extraction Filer'!$B$3:$V$3,0),FALSE)</f>
        <v>Unavailable</v>
      </c>
      <c r="O103" s="35" t="str">
        <f>VLOOKUP($A103,'Extraction Filer'!$B$4:$V$385,MATCH(O$1,'Extraction Filer'!$B$3:$V$3,0),FALSE)</f>
        <v>Unavailable</v>
      </c>
      <c r="P103" s="35" t="str">
        <f>VLOOKUP($A103,'Extraction Filer'!$B$4:$V$385,MATCH(P$1,'Extraction Filer'!$B$3:$V$3,0),FALSE)</f>
        <v>Unavailable</v>
      </c>
      <c r="Q103" s="30" t="str">
        <f>IF(VLOOKUP($A103,'Extraction Filer'!$B$4:$V$385,MATCH(Q$1,'Extraction Filer'!$B$3:$V$3,0),FALSE)&lt;0,"سالب",VLOOKUP($A103,'Extraction Filer'!$B$4:$V$385,MATCH(Q$1,'Extraction Filer'!$B$3:$V$3,0),FALSE))</f>
        <v>Unavailable</v>
      </c>
      <c r="R103" s="35" t="str">
        <f>VLOOKUP($A103,'Extraction Filer'!$B$4:$Z$385,MATCH(R$1,'Extraction Filer'!$B$3:$Z$3,0),FALSE)</f>
        <v>Unavailable</v>
      </c>
      <c r="S103" s="35" t="str">
        <f>VLOOKUP($A103,'Extraction Filer'!$B$4:$Z$385,MATCH(S$1,'Extraction Filer'!$B$3:$Z$3,0),FALSE)</f>
        <v>Unavailable</v>
      </c>
      <c r="T103" s="31" t="str">
        <f>VLOOKUP($A103,'Extraction Filer'!$B$4:$V$385,MATCH(T$1,'Extraction Filer'!$B$3:$V$3,0),FALSE)</f>
        <v>Unavailable</v>
      </c>
      <c r="U103" s="31" t="str">
        <f>IF(L103&gt;0,VLOOKUP($A103,'Extraction Filer'!$B$4:$V$385,MATCH(U$1,'Extraction Filer'!$B$3:$V$3,0),FALSE),"حققت خسائر")</f>
        <v>Unavailable</v>
      </c>
      <c r="V103" s="31" t="str">
        <f>VLOOKUP($A103,'Extraction Filer'!$B$4:$V$385,MATCH(V$1,'Extraction Filer'!$B$3:$V$3,0),FALSE)</f>
        <v>Unavailable</v>
      </c>
      <c r="W103" s="7" t="str">
        <f>IF(T103="unavailable","NA",IF(T103&gt;0,IF(AND(U103&gt;0,U103&lt;0.75)=TRUE,1,IF(U103&gt;1,-1,IF(L103&lt;0,-1,0)))+IF(T103&gt;0,IF(VLOOKUP(A103,'Extraction Filer'!$B$4:$W$385,MATCH('Extraction Filer'!$W$1,'Extraction Filer'!$B$1:$W$1,0),FALSE)&gt;1,1,0),0)+IF(M103&gt;0.05,1,IF(M103&lt;-0.05,-1,0))+IF(Q103="سالب",-1,IF(Q103&lt;40,1,0))+IF(T103&gt;AVERAGEIFS($T$2:$T$382,$T$2:$T$382,"&gt;0.001"),1,0),"NA"))</f>
        <v>NA</v>
      </c>
    </row>
    <row r="104" spans="1:23" ht="15.75">
      <c r="A104" s="9" t="s">
        <v>100</v>
      </c>
      <c r="B104" s="36" t="str">
        <f>VLOOKUP(A104,'Scoring Logic'!$A$12:$D$394,3,FALSE)</f>
        <v>المصافي</v>
      </c>
      <c r="C104" s="36" t="str">
        <f>VLOOKUP(A104,'Scoring Logic'!$A$12:$D$394,4,FALSE)</f>
        <v>تداول</v>
      </c>
      <c r="D104" s="30">
        <f>VLOOKUP($A104,'Extraction Filer'!$B$4:$V$385,MATCH(D$1,'Extraction Filer'!$B$3:$V$3,0),FALSE)</f>
        <v>61.3</v>
      </c>
      <c r="E104" s="31">
        <f>VLOOKUP($A104,'Extraction Filer'!$B$4:$V$385,MATCH(E$1,'Extraction Filer'!$B$3:$V$3,0),FALSE)</f>
        <v>-3.9184999999999998E-2</v>
      </c>
      <c r="F104" s="30">
        <f>VLOOKUP($A104,'Extraction Filer'!$B$4:$V$385,MATCH(F$1,'Extraction Filer'!$B$3:$V$3,0),FALSE)</f>
        <v>87.2</v>
      </c>
      <c r="G104" s="30">
        <f>VLOOKUP($A104,'Extraction Filer'!$B$4:$V$385,MATCH(G$1,'Extraction Filer'!$B$3:$V$3,0),FALSE)</f>
        <v>52.5</v>
      </c>
      <c r="H104" s="32">
        <f>VLOOKUP($A104,'Extraction Filer'!$B$4:$V$385,MATCH(H$1,'Extraction Filer'!$B$3:$V$3,0),FALSE)</f>
        <v>919500000</v>
      </c>
      <c r="I104" s="33">
        <f>VLOOKUP($A104,'Extraction Filer'!$B$4:$V$385,MATCH(I$1,'Extraction Filer'!$B$3:$V$3,0),FALSE)</f>
        <v>40240</v>
      </c>
      <c r="J104" s="30" t="str">
        <f>IF(VLOOKUP($A104,'Extraction Filer'!$B$4:$V$385,MATCH(J$1,'Extraction Filer'!$B$3:$V$3,0),FALSE)&gt;0,VLOOKUP($A104,'Extraction Filer'!$B$4:$V$385,MATCH(J$1,'Extraction Filer'!$B$3:$V$3,0),FALSE),"غير متوفر")</f>
        <v>غير متوفر</v>
      </c>
      <c r="K104" s="30" t="str">
        <f>IFERROR(IF(D104/VLOOKUP($A104,'Extraction Filer'!$B$4:$V$385,MATCH("متوسط توقعات المحللين لمكرر الربح",'Extraction Filer'!$B$3:$V$3,0),FALSE)&gt;0,D104/VLOOKUP($A104,'Extraction Filer'!$B$4:$V$385,MATCH("متوسط توقعات المحللين لمكرر الربح",'Extraction Filer'!$B$3:$V$3,0),FALSE),"غير متوفر"),"غير متوفر")</f>
        <v>غير متوفر</v>
      </c>
      <c r="L104" s="32">
        <f>VLOOKUP($A104,'Extraction Filer'!$B$4:$V$385,MATCH(L$1,'Extraction Filer'!$B$3:$V$3,0),FALSE)</f>
        <v>-53509628</v>
      </c>
      <c r="M104" s="35">
        <f>VLOOKUP($A104,'Extraction Filer'!$B$4:$V$385,MATCH(M$1,'Extraction Filer'!$B$3:$V$3,0),FALSE)</f>
        <v>-7.9450000000000003</v>
      </c>
      <c r="N104" s="30">
        <f>VLOOKUP($A104,'Extraction Filer'!$B$4:$V$385,MATCH(N$1,'Extraction Filer'!$B$3:$V$3,0),FALSE)</f>
        <v>-63.189427058475474</v>
      </c>
      <c r="O104" s="35">
        <f>VLOOKUP($A104,'Extraction Filer'!$B$4:$V$385,MATCH(O$1,'Extraction Filer'!$B$3:$V$3,0),FALSE)</f>
        <v>-3.1377999999999999</v>
      </c>
      <c r="P104" s="35">
        <f>VLOOKUP($A104,'Extraction Filer'!$B$4:$V$385,MATCH(P$1,'Extraction Filer'!$B$3:$V$3,0),FALSE)</f>
        <v>4.8738999999999999</v>
      </c>
      <c r="Q104" s="30">
        <f>IF(VLOOKUP($A104,'Extraction Filer'!$B$4:$V$385,MATCH(Q$1,'Extraction Filer'!$B$3:$V$3,0),FALSE)&lt;0,"سالب",VLOOKUP($A104,'Extraction Filer'!$B$4:$V$385,MATCH(Q$1,'Extraction Filer'!$B$3:$V$3,0),FALSE))</f>
        <v>178.50902737332558</v>
      </c>
      <c r="R104" s="35">
        <f>VLOOKUP($A104,'Extraction Filer'!$B$4:$Z$385,MATCH(R$1,'Extraction Filer'!$B$3:$Z$3,0),FALSE)</f>
        <v>-0.1275744639796674</v>
      </c>
      <c r="S104" s="35">
        <f>VLOOKUP($A104,'Extraction Filer'!$B$4:$Z$385,MATCH(S$1,'Extraction Filer'!$B$3:$Z$3,0),FALSE)</f>
        <v>-0.14567937059149458</v>
      </c>
      <c r="T104" s="31">
        <f>VLOOKUP($A104,'Extraction Filer'!$B$4:$V$385,MATCH(T$1,'Extraction Filer'!$B$3:$V$3,0),FALSE)</f>
        <v>0</v>
      </c>
      <c r="U104" s="31" t="str">
        <f>IF(L104&gt;0,VLOOKUP($A104,'Extraction Filer'!$B$4:$V$385,MATCH(U$1,'Extraction Filer'!$B$3:$V$3,0),FALSE),"حققت خسائر")</f>
        <v>حققت خسائر</v>
      </c>
      <c r="V104" s="31">
        <f>VLOOKUP($A104,'Extraction Filer'!$B$4:$V$385,MATCH(V$1,'Extraction Filer'!$B$3:$V$3,0),FALSE)</f>
        <v>-1</v>
      </c>
      <c r="W104" s="7" t="str">
        <f>IF(T104="unavailable","NA",IF(T104&gt;0,IF(AND(U104&gt;0,U104&lt;0.75)=TRUE,1,IF(U104&gt;1,-1,IF(L104&lt;0,-1,0)))+IF(T104&gt;0,IF(VLOOKUP(A104,'Extraction Filer'!$B$4:$W$385,MATCH('Extraction Filer'!$W$1,'Extraction Filer'!$B$1:$W$1,0),FALSE)&gt;1,1,0),0)+IF(M104&gt;0.05,1,IF(M104&lt;-0.05,-1,0))+IF(Q104="سالب",-1,IF(Q104&lt;40,1,0))+IF(T104&gt;AVERAGEIFS($T$2:$T$382,$T$2:$T$382,"&gt;0.001"),1,0),"NA"))</f>
        <v>NA</v>
      </c>
    </row>
    <row r="105" spans="1:23" ht="15.75">
      <c r="A105" s="9" t="s">
        <v>228</v>
      </c>
      <c r="B105" s="36" t="str">
        <f>VLOOKUP(A105,'Scoring Logic'!$A$12:$D$394,3,FALSE)</f>
        <v>أسمنت الجوف</v>
      </c>
      <c r="C105" s="36" t="str">
        <f>VLOOKUP(A105,'Scoring Logic'!$A$12:$D$394,4,FALSE)</f>
        <v>تداول</v>
      </c>
      <c r="D105" s="30">
        <f>VLOOKUP($A105,'Extraction Filer'!$B$4:$V$385,MATCH(D$1,'Extraction Filer'!$B$3:$V$3,0),FALSE)</f>
        <v>9.94</v>
      </c>
      <c r="E105" s="31">
        <f>VLOOKUP($A105,'Extraction Filer'!$B$4:$V$385,MATCH(E$1,'Extraction Filer'!$B$3:$V$3,0),FALSE)</f>
        <v>-3.3073899999999996E-2</v>
      </c>
      <c r="F105" s="30">
        <f>VLOOKUP($A105,'Extraction Filer'!$B$4:$V$385,MATCH(F$1,'Extraction Filer'!$B$3:$V$3,0),FALSE)</f>
        <v>12.94</v>
      </c>
      <c r="G105" s="30">
        <f>VLOOKUP($A105,'Extraction Filer'!$B$4:$V$385,MATCH(G$1,'Extraction Filer'!$B$3:$V$3,0),FALSE)</f>
        <v>9.6199999999999992</v>
      </c>
      <c r="H105" s="32">
        <f>VLOOKUP($A105,'Extraction Filer'!$B$4:$V$385,MATCH(H$1,'Extraction Filer'!$B$3:$V$3,0),FALSE)</f>
        <v>1080478000</v>
      </c>
      <c r="I105" s="33">
        <f>VLOOKUP($A105,'Extraction Filer'!$B$4:$V$385,MATCH(I$1,'Extraction Filer'!$B$3:$V$3,0),FALSE)</f>
        <v>40440</v>
      </c>
      <c r="J105" s="30">
        <f>IF(VLOOKUP($A105,'Extraction Filer'!$B$4:$V$385,MATCH(J$1,'Extraction Filer'!$B$3:$V$3,0),FALSE)&gt;0,VLOOKUP($A105,'Extraction Filer'!$B$4:$V$385,MATCH(J$1,'Extraction Filer'!$B$3:$V$3,0),FALSE),"غير متوفر")</f>
        <v>15.29</v>
      </c>
      <c r="K105" s="30">
        <f>IFERROR(IF(D105/VLOOKUP($A105,'Extraction Filer'!$B$4:$V$385,MATCH("متوسط توقعات المحللين لمكرر الربح",'Extraction Filer'!$B$3:$V$3,0),FALSE)&gt;0,D105/VLOOKUP($A105,'Extraction Filer'!$B$4:$V$385,MATCH("متوسط توقعات المحللين لمكرر الربح",'Extraction Filer'!$B$3:$V$3,0),FALSE),"غير متوفر"),"غير متوفر")</f>
        <v>18.407407407407405</v>
      </c>
      <c r="L105" s="32">
        <f>VLOOKUP($A105,'Extraction Filer'!$B$4:$V$385,MATCH(L$1,'Extraction Filer'!$B$3:$V$3,0),FALSE)</f>
        <v>42701046</v>
      </c>
      <c r="M105" s="35">
        <f>VLOOKUP($A105,'Extraction Filer'!$B$4:$V$385,MATCH(M$1,'Extraction Filer'!$B$3:$V$3,0),FALSE)</f>
        <v>1.742</v>
      </c>
      <c r="N105" s="30">
        <f>VLOOKUP($A105,'Extraction Filer'!$B$4:$V$385,MATCH(N$1,'Extraction Filer'!$B$3:$V$3,0),FALSE)</f>
        <v>3.3904480075774872</v>
      </c>
      <c r="O105" s="35">
        <f>VLOOKUP($A105,'Extraction Filer'!$B$4:$V$385,MATCH(O$1,'Extraction Filer'!$B$3:$V$3,0),FALSE)</f>
        <v>0.19700000000000001</v>
      </c>
      <c r="P105" s="35">
        <f>VLOOKUP($A105,'Extraction Filer'!$B$4:$V$385,MATCH(P$1,'Extraction Filer'!$B$3:$V$3,0),FALSE)</f>
        <v>-0.21440000000000001</v>
      </c>
      <c r="Q105" s="30" t="str">
        <f>IF(VLOOKUP($A105,'Extraction Filer'!$B$4:$V$385,MATCH(Q$1,'Extraction Filer'!$B$3:$V$3,0),FALSE)&lt;0,"سالب",VLOOKUP($A105,'Extraction Filer'!$B$4:$V$385,MATCH(Q$1,'Extraction Filer'!$B$3:$V$3,0),FALSE))</f>
        <v>سالب</v>
      </c>
      <c r="R105" s="35">
        <f>VLOOKUP($A105,'Extraction Filer'!$B$4:$Z$385,MATCH(R$1,'Extraction Filer'!$B$3:$Z$3,0),FALSE)</f>
        <v>3.4526534708641241E-2</v>
      </c>
      <c r="S105" s="35">
        <f>VLOOKUP($A105,'Extraction Filer'!$B$4:$Z$385,MATCH(S$1,'Extraction Filer'!$B$3:$Z$3,0),FALSE)</f>
        <v>4.2875144772280591E-2</v>
      </c>
      <c r="T105" s="31">
        <f>VLOOKUP($A105,'Extraction Filer'!$B$4:$V$385,MATCH(T$1,'Extraction Filer'!$B$3:$V$3,0),FALSE)</f>
        <v>0</v>
      </c>
      <c r="U105" s="31">
        <f>IF(L105&gt;0,VLOOKUP($A105,'Extraction Filer'!$B$4:$V$385,MATCH(U$1,'Extraction Filer'!$B$3:$V$3,0),FALSE),"حققت خسائر")</f>
        <v>0</v>
      </c>
      <c r="V105" s="31">
        <f>VLOOKUP($A105,'Extraction Filer'!$B$4:$V$385,MATCH(V$1,'Extraction Filer'!$B$3:$V$3,0),FALSE)</f>
        <v>0</v>
      </c>
      <c r="W105" s="7" t="str">
        <f>IF(T105="unavailable","NA",IF(T105&gt;0,IF(AND(U105&gt;0,U105&lt;0.75)=TRUE,1,IF(U105&gt;1,-1,IF(L105&lt;0,-1,0)))+IF(T105&gt;0,IF(VLOOKUP(A105,'Extraction Filer'!$B$4:$W$385,MATCH('Extraction Filer'!$W$1,'Extraction Filer'!$B$1:$W$1,0),FALSE)&gt;1,1,0),0)+IF(M105&gt;0.05,1,IF(M105&lt;-0.05,-1,0))+IF(Q105="سالب",-1,IF(Q105&lt;40,1,0))+IF(T105&gt;AVERAGEIFS($T$2:$T$382,$T$2:$T$382,"&gt;0.001"),1,0),"NA"))</f>
        <v>NA</v>
      </c>
    </row>
    <row r="106" spans="1:23">
      <c r="A106" s="9" t="s">
        <v>554</v>
      </c>
      <c r="B106" s="36">
        <f>VLOOKUP(A106,'Scoring Logic'!$A$12:$D$394,3,FALSE)</f>
        <v>0</v>
      </c>
      <c r="C106" s="36">
        <f>VLOOKUP(A106,'Scoring Logic'!$A$12:$D$394,4,FALSE)</f>
        <v>0</v>
      </c>
      <c r="D106" s="30">
        <f>VLOOKUP($A106,'Extraction Filer'!$B$4:$V$385,MATCH(D$1,'Extraction Filer'!$B$3:$V$3,0),FALSE)</f>
        <v>10.32</v>
      </c>
      <c r="E106" s="31">
        <f>VLOOKUP($A106,'Extraction Filer'!$B$4:$V$385,MATCH(E$1,'Extraction Filer'!$B$3:$V$3,0),FALSE)</f>
        <v>-6.6907800000000003E-2</v>
      </c>
      <c r="F106" s="30">
        <f>VLOOKUP($A106,'Extraction Filer'!$B$4:$V$385,MATCH(F$1,'Extraction Filer'!$B$3:$V$3,0),FALSE)</f>
        <v>12.58</v>
      </c>
      <c r="G106" s="30">
        <f>VLOOKUP($A106,'Extraction Filer'!$B$4:$V$385,MATCH(G$1,'Extraction Filer'!$B$3:$V$3,0),FALSE)</f>
        <v>9.73</v>
      </c>
      <c r="H106" s="32">
        <f>VLOOKUP($A106,'Extraction Filer'!$B$4:$V$385,MATCH(H$1,'Extraction Filer'!$B$3:$V$3,0),FALSE)</f>
        <v>83210955</v>
      </c>
      <c r="I106" s="33">
        <f>VLOOKUP($A106,'Extraction Filer'!$B$4:$V$385,MATCH(I$1,'Extraction Filer'!$B$3:$V$3,0),FALSE)</f>
        <v>44796</v>
      </c>
      <c r="J106" s="30" t="str">
        <f>IF(VLOOKUP($A106,'Extraction Filer'!$B$4:$V$385,MATCH(J$1,'Extraction Filer'!$B$3:$V$3,0),FALSE)&gt;0,VLOOKUP($A106,'Extraction Filer'!$B$4:$V$385,MATCH(J$1,'Extraction Filer'!$B$3:$V$3,0),FALSE),"غير متوفر")</f>
        <v>غير متوفر</v>
      </c>
      <c r="K106" s="30" t="str">
        <f>IFERROR(IF(D106/VLOOKUP($A106,'Extraction Filer'!$B$4:$V$385,MATCH("متوسط توقعات المحللين لمكرر الربح",'Extraction Filer'!$B$3:$V$3,0),FALSE)&gt;0,D106/VLOOKUP($A106,'Extraction Filer'!$B$4:$V$385,MATCH("متوسط توقعات المحللين لمكرر الربح",'Extraction Filer'!$B$3:$V$3,0),FALSE),"غير متوفر"),"غير متوفر")</f>
        <v>غير متوفر</v>
      </c>
      <c r="L106" s="32" t="str">
        <f>VLOOKUP($A106,'Extraction Filer'!$B$4:$V$385,MATCH(L$1,'Extraction Filer'!$B$3:$V$3,0),FALSE)</f>
        <v>Unavailable</v>
      </c>
      <c r="M106" s="35" t="str">
        <f>VLOOKUP($A106,'Extraction Filer'!$B$4:$V$385,MATCH(M$1,'Extraction Filer'!$B$3:$V$3,0),FALSE)</f>
        <v>Unavailable</v>
      </c>
      <c r="N106" s="30">
        <f>VLOOKUP($A106,'Extraction Filer'!$B$4:$V$385,MATCH(N$1,'Extraction Filer'!$B$3:$V$3,0),FALSE)</f>
        <v>0</v>
      </c>
      <c r="O106" s="35" t="str">
        <f>VLOOKUP($A106,'Extraction Filer'!$B$4:$V$385,MATCH(O$1,'Extraction Filer'!$B$3:$V$3,0),FALSE)</f>
        <v>Unavailable</v>
      </c>
      <c r="P106" s="35" t="str">
        <f>VLOOKUP($A106,'Extraction Filer'!$B$4:$V$385,MATCH(P$1,'Extraction Filer'!$B$3:$V$3,0),FALSE)</f>
        <v>Unavailable</v>
      </c>
      <c r="Q106" s="30">
        <f>IF(VLOOKUP($A106,'Extraction Filer'!$B$4:$V$385,MATCH(Q$1,'Extraction Filer'!$B$3:$V$3,0),FALSE)&lt;0,"سالب",VLOOKUP($A106,'Extraction Filer'!$B$4:$V$385,MATCH(Q$1,'Extraction Filer'!$B$3:$V$3,0),FALSE))</f>
        <v>0</v>
      </c>
      <c r="R106" s="35">
        <f>VLOOKUP($A106,'Extraction Filer'!$B$4:$Z$385,MATCH(R$1,'Extraction Filer'!$B$3:$Z$3,0),FALSE)</f>
        <v>0</v>
      </c>
      <c r="S106" s="35">
        <f>VLOOKUP($A106,'Extraction Filer'!$B$4:$Z$385,MATCH(S$1,'Extraction Filer'!$B$3:$Z$3,0),FALSE)</f>
        <v>0</v>
      </c>
      <c r="T106" s="31">
        <f>VLOOKUP($A106,'Extraction Filer'!$B$4:$V$385,MATCH(T$1,'Extraction Filer'!$B$3:$V$3,0),FALSE)</f>
        <v>0</v>
      </c>
      <c r="U106" s="31">
        <f>IF(L106&gt;0,VLOOKUP($A106,'Extraction Filer'!$B$4:$V$385,MATCH(U$1,'Extraction Filer'!$B$3:$V$3,0),FALSE),"حققت خسائر")</f>
        <v>0</v>
      </c>
      <c r="V106" s="31" t="str">
        <f>VLOOKUP($A106,'Extraction Filer'!$B$4:$V$385,MATCH(V$1,'Extraction Filer'!$B$3:$V$3,0),FALSE)</f>
        <v>Unavailable</v>
      </c>
      <c r="W106" s="7" t="str">
        <f>IF(T106="unavailable","NA",IF(T106&gt;0,IF(AND(U106&gt;0,U106&lt;0.75)=TRUE,1,IF(U106&gt;1,-1,IF(L106&lt;0,-1,0)))+IF(T106&gt;0,IF(VLOOKUP(A106,'Extraction Filer'!$B$4:$W$385,MATCH('Extraction Filer'!$W$1,'Extraction Filer'!$B$1:$W$1,0),FALSE)&gt;1,1,0),0)+IF(M106&gt;0.05,1,IF(M106&lt;-0.05,-1,0))+IF(Q106="سالب",-1,IF(Q106&lt;40,1,0))+IF(T106&gt;AVERAGEIFS($T$2:$T$382,$T$2:$T$382,"&gt;0.001"),1,0),"NA"))</f>
        <v>NA</v>
      </c>
    </row>
    <row r="107" spans="1:23" ht="15.75">
      <c r="A107" s="9" t="s">
        <v>348</v>
      </c>
      <c r="B107" s="36" t="str">
        <f>VLOOKUP(A107,'Scoring Logic'!$A$12:$D$394,3,FALSE)</f>
        <v>سينومي ريتيل</v>
      </c>
      <c r="C107" s="36" t="str">
        <f>VLOOKUP(A107,'Scoring Logic'!$A$12:$D$394,4,FALSE)</f>
        <v>تداول</v>
      </c>
      <c r="D107" s="30">
        <f>VLOOKUP($A107,'Extraction Filer'!$B$4:$V$385,MATCH(D$1,'Extraction Filer'!$B$3:$V$3,0),FALSE)</f>
        <v>12.7</v>
      </c>
      <c r="E107" s="31">
        <f>VLOOKUP($A107,'Extraction Filer'!$B$4:$V$385,MATCH(E$1,'Extraction Filer'!$B$3:$V$3,0),FALSE)</f>
        <v>0.12190810000000001</v>
      </c>
      <c r="F107" s="30">
        <f>VLOOKUP($A107,'Extraction Filer'!$B$4:$V$385,MATCH(F$1,'Extraction Filer'!$B$3:$V$3,0),FALSE)</f>
        <v>16.760000000000002</v>
      </c>
      <c r="G107" s="30">
        <f>VLOOKUP($A107,'Extraction Filer'!$B$4:$V$385,MATCH(G$1,'Extraction Filer'!$B$3:$V$3,0),FALSE)</f>
        <v>7.5</v>
      </c>
      <c r="H107" s="32">
        <f>VLOOKUP($A107,'Extraction Filer'!$B$4:$V$385,MATCH(H$1,'Extraction Filer'!$B$3:$V$3,0),FALSE)</f>
        <v>1457533915</v>
      </c>
      <c r="I107" s="33">
        <f>VLOOKUP($A107,'Extraction Filer'!$B$4:$V$385,MATCH(I$1,'Extraction Filer'!$B$3:$V$3,0),FALSE)</f>
        <v>40241</v>
      </c>
      <c r="J107" s="30" t="str">
        <f>IF(VLOOKUP($A107,'Extraction Filer'!$B$4:$V$385,MATCH(J$1,'Extraction Filer'!$B$3:$V$3,0),FALSE)&gt;0,VLOOKUP($A107,'Extraction Filer'!$B$4:$V$385,MATCH(J$1,'Extraction Filer'!$B$3:$V$3,0),FALSE),"غير متوفر")</f>
        <v>غير متوفر</v>
      </c>
      <c r="K107" s="30" t="str">
        <f>IFERROR(IF(D107/VLOOKUP($A107,'Extraction Filer'!$B$4:$V$385,MATCH("متوسط توقعات المحللين لمكرر الربح",'Extraction Filer'!$B$3:$V$3,0),FALSE)&gt;0,D107/VLOOKUP($A107,'Extraction Filer'!$B$4:$V$385,MATCH("متوسط توقعات المحللين لمكرر الربح",'Extraction Filer'!$B$3:$V$3,0),FALSE),"غير متوفر"),"غير متوفر")</f>
        <v>غير متوفر</v>
      </c>
      <c r="L107" s="32">
        <f>VLOOKUP($A107,'Extraction Filer'!$B$4:$V$385,MATCH(L$1,'Extraction Filer'!$B$3:$V$3,0),FALSE)</f>
        <v>-1166806272</v>
      </c>
      <c r="M107" s="35">
        <f>VLOOKUP($A107,'Extraction Filer'!$B$4:$V$385,MATCH(M$1,'Extraction Filer'!$B$3:$V$3,0),FALSE)</f>
        <v>-10.478400000000001</v>
      </c>
      <c r="N107" s="30">
        <f>VLOOKUP($A107,'Extraction Filer'!$B$4:$V$385,MATCH(N$1,'Extraction Filer'!$B$3:$V$3,0),FALSE)</f>
        <v>0.2785699925461565</v>
      </c>
      <c r="O107" s="35">
        <f>VLOOKUP($A107,'Extraction Filer'!$B$4:$V$385,MATCH(O$1,'Extraction Filer'!$B$3:$V$3,0),FALSE)</f>
        <v>-0.1323</v>
      </c>
      <c r="P107" s="35">
        <f>VLOOKUP($A107,'Extraction Filer'!$B$4:$V$385,MATCH(P$1,'Extraction Filer'!$B$3:$V$3,0),FALSE)</f>
        <v>0</v>
      </c>
      <c r="Q107" s="30">
        <f>IF(VLOOKUP($A107,'Extraction Filer'!$B$4:$V$385,MATCH(Q$1,'Extraction Filer'!$B$3:$V$3,0),FALSE)&lt;0,"سالب",VLOOKUP($A107,'Extraction Filer'!$B$4:$V$385,MATCH(Q$1,'Extraction Filer'!$B$3:$V$3,0),FALSE))</f>
        <v>4.3192075458270152</v>
      </c>
      <c r="R107" s="35">
        <f>VLOOKUP($A107,'Extraction Filer'!$B$4:$Z$385,MATCH(R$1,'Extraction Filer'!$B$3:$Z$3,0),FALSE)</f>
        <v>5.8134606612336466</v>
      </c>
      <c r="S107" s="35">
        <f>VLOOKUP($A107,'Extraction Filer'!$B$4:$Z$385,MATCH(S$1,'Extraction Filer'!$B$3:$Z$3,0),FALSE)</f>
        <v>-2.4237929906724787E-2</v>
      </c>
      <c r="T107" s="31">
        <f>VLOOKUP($A107,'Extraction Filer'!$B$4:$V$385,MATCH(T$1,'Extraction Filer'!$B$3:$V$3,0),FALSE)</f>
        <v>0</v>
      </c>
      <c r="U107" s="31" t="str">
        <f>IF(L107&gt;0,VLOOKUP($A107,'Extraction Filer'!$B$4:$V$385,MATCH(U$1,'Extraction Filer'!$B$3:$V$3,0),FALSE),"حققت خسائر")</f>
        <v>حققت خسائر</v>
      </c>
      <c r="V107" s="31">
        <f>VLOOKUP($A107,'Extraction Filer'!$B$4:$V$385,MATCH(V$1,'Extraction Filer'!$B$3:$V$3,0),FALSE)</f>
        <v>0</v>
      </c>
      <c r="W107" s="7" t="str">
        <f>IF(T107="unavailable","NA",IF(T107&gt;0,IF(AND(U107&gt;0,U107&lt;0.75)=TRUE,1,IF(U107&gt;1,-1,IF(L107&lt;0,-1,0)))+IF(T107&gt;0,IF(VLOOKUP(A107,'Extraction Filer'!$B$4:$W$385,MATCH('Extraction Filer'!$W$1,'Extraction Filer'!$B$1:$W$1,0),FALSE)&gt;1,1,0),0)+IF(M107&gt;0.05,1,IF(M107&lt;-0.05,-1,0))+IF(Q107="سالب",-1,IF(Q107&lt;40,1,0))+IF(T107&gt;AVERAGEIFS($T$2:$T$382,$T$2:$T$382,"&gt;0.001"),1,0),"NA"))</f>
        <v>NA</v>
      </c>
    </row>
    <row r="108" spans="1:23" ht="15.75">
      <c r="A108" s="9" t="s">
        <v>454</v>
      </c>
      <c r="B108" s="36" t="str">
        <f>VLOOKUP(A108,'Scoring Logic'!$A$12:$D$394,3,FALSE)</f>
        <v xml:space="preserve">الشرقية للتنمية </v>
      </c>
      <c r="C108" s="36" t="str">
        <f>VLOOKUP(A108,'Scoring Logic'!$A$12:$D$394,4,FALSE)</f>
        <v>تداول</v>
      </c>
      <c r="D108" s="30">
        <f>VLOOKUP($A108,'Extraction Filer'!$B$4:$V$385,MATCH(D$1,'Extraction Filer'!$B$3:$V$3,0),FALSE)</f>
        <v>18.739999999999998</v>
      </c>
      <c r="E108" s="31">
        <f>VLOOKUP($A108,'Extraction Filer'!$B$4:$V$385,MATCH(E$1,'Extraction Filer'!$B$3:$V$3,0),FALSE)</f>
        <v>-1.3684200000000001E-2</v>
      </c>
      <c r="F108" s="30">
        <f>VLOOKUP($A108,'Extraction Filer'!$B$4:$V$385,MATCH(F$1,'Extraction Filer'!$B$3:$V$3,0),FALSE)</f>
        <v>24.6</v>
      </c>
      <c r="G108" s="30">
        <f>VLOOKUP($A108,'Extraction Filer'!$B$4:$V$385,MATCH(G$1,'Extraction Filer'!$B$3:$V$3,0),FALSE)</f>
        <v>15.5</v>
      </c>
      <c r="H108" s="32">
        <f>VLOOKUP($A108,'Extraction Filer'!$B$4:$V$385,MATCH(H$1,'Extraction Filer'!$B$3:$V$3,0),FALSE)</f>
        <v>562200000</v>
      </c>
      <c r="I108" s="33">
        <f>VLOOKUP($A108,'Extraction Filer'!$B$4:$V$385,MATCH(I$1,'Extraction Filer'!$B$3:$V$3,0),FALSE)</f>
        <v>40241</v>
      </c>
      <c r="J108" s="30">
        <f>IF(VLOOKUP($A108,'Extraction Filer'!$B$4:$V$385,MATCH(J$1,'Extraction Filer'!$B$3:$V$3,0),FALSE)&gt;0,VLOOKUP($A108,'Extraction Filer'!$B$4:$V$385,MATCH(J$1,'Extraction Filer'!$B$3:$V$3,0),FALSE),"غير متوفر")</f>
        <v>50.65</v>
      </c>
      <c r="K108" s="30" t="str">
        <f>IFERROR(IF(D108/VLOOKUP($A108,'Extraction Filer'!$B$4:$V$385,MATCH("متوسط توقعات المحللين لمكرر الربح",'Extraction Filer'!$B$3:$V$3,0),FALSE)&gt;0,D108/VLOOKUP($A108,'Extraction Filer'!$B$4:$V$385,MATCH("متوسط توقعات المحللين لمكرر الربح",'Extraction Filer'!$B$3:$V$3,0),FALSE),"غير متوفر"),"غير متوفر")</f>
        <v>غير متوفر</v>
      </c>
      <c r="L108" s="32">
        <f>VLOOKUP($A108,'Extraction Filer'!$B$4:$V$385,MATCH(L$1,'Extraction Filer'!$B$3:$V$3,0),FALSE)</f>
        <v>-4166000</v>
      </c>
      <c r="M108" s="35">
        <f>VLOOKUP($A108,'Extraction Filer'!$B$4:$V$385,MATCH(M$1,'Extraction Filer'!$B$3:$V$3,0),FALSE)</f>
        <v>-21.428799999999999</v>
      </c>
      <c r="N108" s="30">
        <f>VLOOKUP($A108,'Extraction Filer'!$B$4:$V$385,MATCH(N$1,'Extraction Filer'!$B$3:$V$3,0),FALSE)</f>
        <v>6.5510732014262745</v>
      </c>
      <c r="O108" s="35">
        <f>VLOOKUP($A108,'Extraction Filer'!$B$4:$V$385,MATCH(O$1,'Extraction Filer'!$B$3:$V$3,0),FALSE)</f>
        <v>0</v>
      </c>
      <c r="P108" s="35">
        <f>VLOOKUP($A108,'Extraction Filer'!$B$4:$V$385,MATCH(P$1,'Extraction Filer'!$B$3:$V$3,0),FALSE)</f>
        <v>0.4022</v>
      </c>
      <c r="Q108" s="30" t="str">
        <f>IF(VLOOKUP($A108,'Extraction Filer'!$B$4:$V$385,MATCH(Q$1,'Extraction Filer'!$B$3:$V$3,0),FALSE)&lt;0,"سالب",VLOOKUP($A108,'Extraction Filer'!$B$4:$V$385,MATCH(Q$1,'Extraction Filer'!$B$3:$V$3,0),FALSE))</f>
        <v>سالب</v>
      </c>
      <c r="R108" s="35">
        <f>VLOOKUP($A108,'Extraction Filer'!$B$4:$Z$385,MATCH(R$1,'Extraction Filer'!$B$3:$Z$3,0),FALSE)</f>
        <v>-1.1221802676105924E-2</v>
      </c>
      <c r="S108" s="35">
        <f>VLOOKUP($A108,'Extraction Filer'!$B$4:$Z$385,MATCH(S$1,'Extraction Filer'!$B$3:$Z$3,0),FALSE)</f>
        <v>0</v>
      </c>
      <c r="T108" s="31">
        <f>VLOOKUP($A108,'Extraction Filer'!$B$4:$V$385,MATCH(T$1,'Extraction Filer'!$B$3:$V$3,0),FALSE)</f>
        <v>0</v>
      </c>
      <c r="U108" s="31" t="str">
        <f>IF(L108&gt;0,VLOOKUP($A108,'Extraction Filer'!$B$4:$V$385,MATCH(U$1,'Extraction Filer'!$B$3:$V$3,0),FALSE),"حققت خسائر")</f>
        <v>حققت خسائر</v>
      </c>
      <c r="V108" s="31">
        <f>VLOOKUP($A108,'Extraction Filer'!$B$4:$V$385,MATCH(V$1,'Extraction Filer'!$B$3:$V$3,0),FALSE)</f>
        <v>0</v>
      </c>
      <c r="W108" s="7" t="str">
        <f>IF(T108="unavailable","NA",IF(T108&gt;0,IF(AND(U108&gt;0,U108&lt;0.75)=TRUE,1,IF(U108&gt;1,-1,IF(L108&lt;0,-1,0)))+IF(T108&gt;0,IF(VLOOKUP(A108,'Extraction Filer'!$B$4:$W$385,MATCH('Extraction Filer'!$W$1,'Extraction Filer'!$B$1:$W$1,0),FALSE)&gt;1,1,0),0)+IF(M108&gt;0.05,1,IF(M108&lt;-0.05,-1,0))+IF(Q108="سالب",-1,IF(Q108&lt;40,1,0))+IF(T108&gt;AVERAGEIFS($T$2:$T$382,$T$2:$T$382,"&gt;0.001"),1,0),"NA"))</f>
        <v>NA</v>
      </c>
    </row>
    <row r="109" spans="1:23" ht="15.75">
      <c r="A109" s="9" t="s">
        <v>266</v>
      </c>
      <c r="B109" s="36" t="str">
        <f>VLOOKUP(A109,'Scoring Logic'!$A$12:$D$394,3,FALSE)</f>
        <v>الموسى</v>
      </c>
      <c r="C109" s="36" t="str">
        <f>VLOOKUP(A109,'Scoring Logic'!$A$12:$D$394,4,FALSE)</f>
        <v>تداول</v>
      </c>
      <c r="D109" s="30">
        <f>VLOOKUP($A109,'Extraction Filer'!$B$4:$V$385,MATCH(D$1,'Extraction Filer'!$B$3:$V$3,0),FALSE)</f>
        <v>164.2</v>
      </c>
      <c r="E109" s="31">
        <f>VLOOKUP($A109,'Extraction Filer'!$B$4:$V$385,MATCH(E$1,'Extraction Filer'!$B$3:$V$3,0),FALSE)</f>
        <v>9.4666700000000006E-2</v>
      </c>
      <c r="F109" s="30">
        <f>VLOOKUP($A109,'Extraction Filer'!$B$4:$V$385,MATCH(F$1,'Extraction Filer'!$B$3:$V$3,0),FALSE)</f>
        <v>182.8</v>
      </c>
      <c r="G109" s="30">
        <f>VLOOKUP($A109,'Extraction Filer'!$B$4:$V$385,MATCH(G$1,'Extraction Filer'!$B$3:$V$3,0),FALSE)</f>
        <v>126.6</v>
      </c>
      <c r="H109" s="32" t="str">
        <f>VLOOKUP($A109,'Extraction Filer'!$B$4:$V$385,MATCH(H$1,'Extraction Filer'!$B$3:$V$3,0),FALSE)</f>
        <v>Unavailable</v>
      </c>
      <c r="I109" s="33">
        <f>VLOOKUP($A109,'Extraction Filer'!$B$4:$V$385,MATCH(I$1,'Extraction Filer'!$B$3:$V$3,0),FALSE)</f>
        <v>45664</v>
      </c>
      <c r="J109" s="30" t="str">
        <f>IF(VLOOKUP($A109,'Extraction Filer'!$B$4:$V$385,MATCH(J$1,'Extraction Filer'!$B$3:$V$3,0),FALSE)&gt;0,VLOOKUP($A109,'Extraction Filer'!$B$4:$V$385,MATCH(J$1,'Extraction Filer'!$B$3:$V$3,0),FALSE),"غير متوفر")</f>
        <v>غير متوفر</v>
      </c>
      <c r="K109" s="30" t="str">
        <f>IFERROR(IF(D109/VLOOKUP($A109,'Extraction Filer'!$B$4:$V$385,MATCH("متوسط توقعات المحللين لمكرر الربح",'Extraction Filer'!$B$3:$V$3,0),FALSE)&gt;0,D109/VLOOKUP($A109,'Extraction Filer'!$B$4:$V$385,MATCH("متوسط توقعات المحللين لمكرر الربح",'Extraction Filer'!$B$3:$V$3,0),FALSE),"غير متوفر"),"غير متوفر")</f>
        <v>غير متوفر</v>
      </c>
      <c r="L109" s="32" t="str">
        <f>VLOOKUP($A109,'Extraction Filer'!$B$4:$V$385,MATCH(L$1,'Extraction Filer'!$B$3:$V$3,0),FALSE)</f>
        <v>Unavailable</v>
      </c>
      <c r="M109" s="35" t="str">
        <f>VLOOKUP($A109,'Extraction Filer'!$B$4:$V$385,MATCH(M$1,'Extraction Filer'!$B$3:$V$3,0),FALSE)</f>
        <v>Unavailable</v>
      </c>
      <c r="N109" s="30" t="str">
        <f>VLOOKUP($A109,'Extraction Filer'!$B$4:$V$385,MATCH(N$1,'Extraction Filer'!$B$3:$V$3,0),FALSE)</f>
        <v>Unavailable</v>
      </c>
      <c r="O109" s="35" t="str">
        <f>VLOOKUP($A109,'Extraction Filer'!$B$4:$V$385,MATCH(O$1,'Extraction Filer'!$B$3:$V$3,0),FALSE)</f>
        <v>Unavailable</v>
      </c>
      <c r="P109" s="35" t="str">
        <f>VLOOKUP($A109,'Extraction Filer'!$B$4:$V$385,MATCH(P$1,'Extraction Filer'!$B$3:$V$3,0),FALSE)</f>
        <v>Unavailable</v>
      </c>
      <c r="Q109" s="30" t="str">
        <f>IF(VLOOKUP($A109,'Extraction Filer'!$B$4:$V$385,MATCH(Q$1,'Extraction Filer'!$B$3:$V$3,0),FALSE)&lt;0,"سالب",VLOOKUP($A109,'Extraction Filer'!$B$4:$V$385,MATCH(Q$1,'Extraction Filer'!$B$3:$V$3,0),FALSE))</f>
        <v>Unavailable</v>
      </c>
      <c r="R109" s="35" t="str">
        <f>VLOOKUP($A109,'Extraction Filer'!$B$4:$Z$385,MATCH(R$1,'Extraction Filer'!$B$3:$Z$3,0),FALSE)</f>
        <v>Unavailable</v>
      </c>
      <c r="S109" s="35" t="str">
        <f>VLOOKUP($A109,'Extraction Filer'!$B$4:$Z$385,MATCH(S$1,'Extraction Filer'!$B$3:$Z$3,0),FALSE)</f>
        <v>Unavailable</v>
      </c>
      <c r="T109" s="31" t="str">
        <f>VLOOKUP($A109,'Extraction Filer'!$B$4:$V$385,MATCH(T$1,'Extraction Filer'!$B$3:$V$3,0),FALSE)</f>
        <v>Unavailable</v>
      </c>
      <c r="U109" s="31" t="str">
        <f>IF(L109&gt;0,VLOOKUP($A109,'Extraction Filer'!$B$4:$V$385,MATCH(U$1,'Extraction Filer'!$B$3:$V$3,0),FALSE),"حققت خسائر")</f>
        <v>Unavailable</v>
      </c>
      <c r="V109" s="31" t="str">
        <f>VLOOKUP($A109,'Extraction Filer'!$B$4:$V$385,MATCH(V$1,'Extraction Filer'!$B$3:$V$3,0),FALSE)</f>
        <v>Unavailable</v>
      </c>
      <c r="W109" s="7" t="str">
        <f>IF(T109="unavailable","NA",IF(T109&gt;0,IF(AND(U109&gt;0,U109&lt;0.75)=TRUE,1,IF(U109&gt;1,-1,IF(L109&lt;0,-1,0)))+IF(T109&gt;0,IF(VLOOKUP(A109,'Extraction Filer'!$B$4:$W$385,MATCH('Extraction Filer'!$W$1,'Extraction Filer'!$B$1:$W$1,0),FALSE)&gt;1,1,0),0)+IF(M109&gt;0.05,1,IF(M109&lt;-0.05,-1,0))+IF(Q109="سالب",-1,IF(Q109&lt;40,1,0))+IF(T109&gt;AVERAGEIFS($T$2:$T$382,$T$2:$T$382,"&gt;0.001"),1,0),"NA"))</f>
        <v>NA</v>
      </c>
    </row>
    <row r="110" spans="1:23" ht="15.75">
      <c r="A110" s="9" t="s">
        <v>761</v>
      </c>
      <c r="B110" s="36" t="str">
        <f>VLOOKUP(A110,'Scoring Logic'!$A$12:$D$394,3,FALSE)</f>
        <v>الفاخرة</v>
      </c>
      <c r="C110" s="36" t="str">
        <f>VLOOKUP(A110,'Scoring Logic'!$A$12:$D$394,4,FALSE)</f>
        <v>نمو</v>
      </c>
      <c r="D110" s="30">
        <f>VLOOKUP($A110,'Extraction Filer'!$B$4:$V$385,MATCH(D$1,'Extraction Filer'!$B$3:$V$3,0),FALSE)</f>
        <v>5.8</v>
      </c>
      <c r="E110" s="31">
        <f>VLOOKUP($A110,'Extraction Filer'!$B$4:$V$385,MATCH(E$1,'Extraction Filer'!$B$3:$V$3,0),FALSE)</f>
        <v>-4.1322299999999999E-2</v>
      </c>
      <c r="F110" s="30">
        <f>VLOOKUP($A110,'Extraction Filer'!$B$4:$V$385,MATCH(F$1,'Extraction Filer'!$B$3:$V$3,0),FALSE)</f>
        <v>6.65</v>
      </c>
      <c r="G110" s="30">
        <f>VLOOKUP($A110,'Extraction Filer'!$B$4:$V$385,MATCH(G$1,'Extraction Filer'!$B$3:$V$3,0),FALSE)</f>
        <v>5.35</v>
      </c>
      <c r="H110" s="32" t="str">
        <f>VLOOKUP($A110,'Extraction Filer'!$B$4:$V$385,MATCH(H$1,'Extraction Filer'!$B$3:$V$3,0),FALSE)</f>
        <v>Unavailable</v>
      </c>
      <c r="I110" s="33">
        <f>VLOOKUP($A110,'Extraction Filer'!$B$4:$V$385,MATCH(I$1,'Extraction Filer'!$B$3:$V$3,0),FALSE)</f>
        <v>45624</v>
      </c>
      <c r="J110" s="30" t="str">
        <f>IF(VLOOKUP($A110,'Extraction Filer'!$B$4:$V$385,MATCH(J$1,'Extraction Filer'!$B$3:$V$3,0),FALSE)&gt;0,VLOOKUP($A110,'Extraction Filer'!$B$4:$V$385,MATCH(J$1,'Extraction Filer'!$B$3:$V$3,0),FALSE),"غير متوفر")</f>
        <v>غير متوفر</v>
      </c>
      <c r="K110" s="30" t="str">
        <f>IFERROR(IF(D110/VLOOKUP($A110,'Extraction Filer'!$B$4:$V$385,MATCH("متوسط توقعات المحللين لمكرر الربح",'Extraction Filer'!$B$3:$V$3,0),FALSE)&gt;0,D110/VLOOKUP($A110,'Extraction Filer'!$B$4:$V$385,MATCH("متوسط توقعات المحللين لمكرر الربح",'Extraction Filer'!$B$3:$V$3,0),FALSE),"غير متوفر"),"غير متوفر")</f>
        <v>غير متوفر</v>
      </c>
      <c r="L110" s="32" t="str">
        <f>VLOOKUP($A110,'Extraction Filer'!$B$4:$V$385,MATCH(L$1,'Extraction Filer'!$B$3:$V$3,0),FALSE)</f>
        <v>Unavailable</v>
      </c>
      <c r="M110" s="35" t="str">
        <f>VLOOKUP($A110,'Extraction Filer'!$B$4:$V$385,MATCH(M$1,'Extraction Filer'!$B$3:$V$3,0),FALSE)</f>
        <v>Unavailable</v>
      </c>
      <c r="N110" s="30" t="str">
        <f>VLOOKUP($A110,'Extraction Filer'!$B$4:$V$385,MATCH(N$1,'Extraction Filer'!$B$3:$V$3,0),FALSE)</f>
        <v>Unavailable</v>
      </c>
      <c r="O110" s="35" t="str">
        <f>VLOOKUP($A110,'Extraction Filer'!$B$4:$V$385,MATCH(O$1,'Extraction Filer'!$B$3:$V$3,0),FALSE)</f>
        <v>Unavailable</v>
      </c>
      <c r="P110" s="35" t="str">
        <f>VLOOKUP($A110,'Extraction Filer'!$B$4:$V$385,MATCH(P$1,'Extraction Filer'!$B$3:$V$3,0),FALSE)</f>
        <v>Unavailable</v>
      </c>
      <c r="Q110" s="30" t="str">
        <f>IF(VLOOKUP($A110,'Extraction Filer'!$B$4:$V$385,MATCH(Q$1,'Extraction Filer'!$B$3:$V$3,0),FALSE)&lt;0,"سالب",VLOOKUP($A110,'Extraction Filer'!$B$4:$V$385,MATCH(Q$1,'Extraction Filer'!$B$3:$V$3,0),FALSE))</f>
        <v>Unavailable</v>
      </c>
      <c r="R110" s="35" t="str">
        <f>VLOOKUP($A110,'Extraction Filer'!$B$4:$Z$385,MATCH(R$1,'Extraction Filer'!$B$3:$Z$3,0),FALSE)</f>
        <v>Unavailable</v>
      </c>
      <c r="S110" s="35" t="str">
        <f>VLOOKUP($A110,'Extraction Filer'!$B$4:$Z$385,MATCH(S$1,'Extraction Filer'!$B$3:$Z$3,0),FALSE)</f>
        <v>Unavailable</v>
      </c>
      <c r="T110" s="31" t="str">
        <f>VLOOKUP($A110,'Extraction Filer'!$B$4:$V$385,MATCH(T$1,'Extraction Filer'!$B$3:$V$3,0),FALSE)</f>
        <v>Unavailable</v>
      </c>
      <c r="U110" s="31" t="str">
        <f>IF(L110&gt;0,VLOOKUP($A110,'Extraction Filer'!$B$4:$V$385,MATCH(U$1,'Extraction Filer'!$B$3:$V$3,0),FALSE),"حققت خسائر")</f>
        <v>Unavailable</v>
      </c>
      <c r="V110" s="31" t="str">
        <f>VLOOKUP($A110,'Extraction Filer'!$B$4:$V$385,MATCH(V$1,'Extraction Filer'!$B$3:$V$3,0),FALSE)</f>
        <v>Unavailable</v>
      </c>
      <c r="W110" s="7" t="str">
        <f>IF(T110="unavailable","NA",IF(T110&gt;0,IF(AND(U110&gt;0,U110&lt;0.75)=TRUE,1,IF(U110&gt;1,-1,IF(L110&lt;0,-1,0)))+IF(T110&gt;0,IF(VLOOKUP(A110,'Extraction Filer'!$B$4:$W$385,MATCH('Extraction Filer'!$W$1,'Extraction Filer'!$B$1:$W$1,0),FALSE)&gt;1,1,0),0)+IF(M110&gt;0.05,1,IF(M110&lt;-0.05,-1,0))+IF(Q110="سالب",-1,IF(Q110&lt;40,1,0))+IF(T110&gt;AVERAGEIFS($T$2:$T$382,$T$2:$T$382,"&gt;0.001"),1,0),"NA"))</f>
        <v>NA</v>
      </c>
    </row>
    <row r="111" spans="1:23" ht="15.75">
      <c r="A111" s="9" t="s">
        <v>27</v>
      </c>
      <c r="B111" s="36" t="str">
        <f>VLOOKUP(A111,'Scoring Logic'!$A$12:$D$394,3,FALSE)</f>
        <v>الجزيرة</v>
      </c>
      <c r="C111" s="36" t="str">
        <f>VLOOKUP(A111,'Scoring Logic'!$A$12:$D$394,4,FALSE)</f>
        <v>تداول</v>
      </c>
      <c r="D111" s="30">
        <f>VLOOKUP($A111,'Extraction Filer'!$B$4:$V$385,MATCH(D$1,'Extraction Filer'!$B$3:$V$3,0),FALSE)</f>
        <v>16.86</v>
      </c>
      <c r="E111" s="31">
        <f>VLOOKUP($A111,'Extraction Filer'!$B$4:$V$385,MATCH(E$1,'Extraction Filer'!$B$3:$V$3,0),FALSE)</f>
        <v>-1.1723300000000001E-2</v>
      </c>
      <c r="F111" s="30">
        <f>VLOOKUP($A111,'Extraction Filer'!$B$4:$V$385,MATCH(F$1,'Extraction Filer'!$B$3:$V$3,0),FALSE)</f>
        <v>19.3</v>
      </c>
      <c r="G111" s="30">
        <f>VLOOKUP($A111,'Extraction Filer'!$B$4:$V$385,MATCH(G$1,'Extraction Filer'!$B$3:$V$3,0),FALSE)</f>
        <v>14.7</v>
      </c>
      <c r="H111" s="32">
        <f>VLOOKUP($A111,'Extraction Filer'!$B$4:$V$385,MATCH(H$1,'Extraction Filer'!$B$3:$V$3,0),FALSE)</f>
        <v>17281500000</v>
      </c>
      <c r="I111" s="33">
        <f>VLOOKUP($A111,'Extraction Filer'!$B$4:$V$385,MATCH(I$1,'Extraction Filer'!$B$3:$V$3,0),FALSE)</f>
        <v>40241</v>
      </c>
      <c r="J111" s="30">
        <f>IF(VLOOKUP($A111,'Extraction Filer'!$B$4:$V$385,MATCH(J$1,'Extraction Filer'!$B$3:$V$3,0),FALSE)&gt;0,VLOOKUP($A111,'Extraction Filer'!$B$4:$V$385,MATCH(J$1,'Extraction Filer'!$B$3:$V$3,0),FALSE),"غير متوفر")</f>
        <v>16.690000000000001</v>
      </c>
      <c r="K111" s="30">
        <f>IFERROR(IF(D111/VLOOKUP($A111,'Extraction Filer'!$B$4:$V$385,MATCH("متوسط توقعات المحللين لمكرر الربح",'Extraction Filer'!$B$3:$V$3,0),FALSE)&gt;0,D111/VLOOKUP($A111,'Extraction Filer'!$B$4:$V$385,MATCH("متوسط توقعات المحللين لمكرر الربح",'Extraction Filer'!$B$3:$V$3,0),FALSE),"غير متوفر"),"غير متوفر")</f>
        <v>7.3947368421052637</v>
      </c>
      <c r="L111" s="32">
        <f>VLOOKUP($A111,'Extraction Filer'!$B$4:$V$385,MATCH(L$1,'Extraction Filer'!$B$3:$V$3,0),FALSE)</f>
        <v>1230933000</v>
      </c>
      <c r="M111" s="35">
        <f>VLOOKUP($A111,'Extraction Filer'!$B$4:$V$385,MATCH(M$1,'Extraction Filer'!$B$3:$V$3,0),FALSE)</f>
        <v>0.2069</v>
      </c>
      <c r="N111" s="30">
        <f>VLOOKUP($A111,'Extraction Filer'!$B$4:$V$385,MATCH(N$1,'Extraction Filer'!$B$3:$V$3,0),FALSE)</f>
        <v>2.8125514185958287</v>
      </c>
      <c r="O111" s="35">
        <f>VLOOKUP($A111,'Extraction Filer'!$B$4:$V$385,MATCH(O$1,'Extraction Filer'!$B$3:$V$3,0),FALSE)</f>
        <v>0.21690000000000001</v>
      </c>
      <c r="P111" s="35">
        <f>VLOOKUP($A111,'Extraction Filer'!$B$4:$V$385,MATCH(P$1,'Extraction Filer'!$B$3:$V$3,0),FALSE)</f>
        <v>1.8816999999999999</v>
      </c>
      <c r="Q111" s="30">
        <f>IF(VLOOKUP($A111,'Extraction Filer'!$B$4:$V$385,MATCH(Q$1,'Extraction Filer'!$B$3:$V$3,0),FALSE)&lt;0,"سالب",VLOOKUP($A111,'Extraction Filer'!$B$4:$V$385,MATCH(Q$1,'Extraction Filer'!$B$3:$V$3,0),FALSE))</f>
        <v>10.383432652340217</v>
      </c>
      <c r="R111" s="35">
        <f>VLOOKUP($A111,'Extraction Filer'!$B$4:$Z$385,MATCH(R$1,'Extraction Filer'!$B$3:$Z$3,0),FALSE)</f>
        <v>7.7144609173757886E-2</v>
      </c>
      <c r="S111" s="35">
        <f>VLOOKUP($A111,'Extraction Filer'!$B$4:$Z$385,MATCH(S$1,'Extraction Filer'!$B$3:$Z$3,0),FALSE)</f>
        <v>9.7975049372010271E-3</v>
      </c>
      <c r="T111" s="31">
        <f>VLOOKUP($A111,'Extraction Filer'!$B$4:$V$385,MATCH(T$1,'Extraction Filer'!$B$3:$V$3,0),FALSE)</f>
        <v>0</v>
      </c>
      <c r="U111" s="31">
        <f>IF(L111&gt;0,VLOOKUP($A111,'Extraction Filer'!$B$4:$V$385,MATCH(U$1,'Extraction Filer'!$B$3:$V$3,0),FALSE),"حققت خسائر")</f>
        <v>2.9863526284533764E-3</v>
      </c>
      <c r="V111" s="31">
        <f>VLOOKUP($A111,'Extraction Filer'!$B$4:$V$385,MATCH(V$1,'Extraction Filer'!$B$3:$V$3,0),FALSE)</f>
        <v>29.633299999999998</v>
      </c>
      <c r="W111" s="7" t="str">
        <f>IF(T111="unavailable","NA",IF(T111&gt;0,IF(AND(U111&gt;0,U111&lt;0.75)=TRUE,1,IF(U111&gt;1,-1,IF(L111&lt;0,-1,0)))+IF(T111&gt;0,IF(VLOOKUP(A111,'Extraction Filer'!$B$4:$W$385,MATCH('Extraction Filer'!$W$1,'Extraction Filer'!$B$1:$W$1,0),FALSE)&gt;1,1,0),0)+IF(M111&gt;0.05,1,IF(M111&lt;-0.05,-1,0))+IF(Q111="سالب",-1,IF(Q111&lt;40,1,0))+IF(T111&gt;AVERAGEIFS($T$2:$T$382,$T$2:$T$382,"&gt;0.001"),1,0),"NA"))</f>
        <v>NA</v>
      </c>
    </row>
    <row r="112" spans="1:23" ht="15.75">
      <c r="A112" s="9" t="s">
        <v>242</v>
      </c>
      <c r="B112" s="36" t="str">
        <f>VLOOKUP(A112,'Scoring Logic'!$A$12:$D$394,3,FALSE)</f>
        <v>أسواق المزرعة</v>
      </c>
      <c r="C112" s="36" t="str">
        <f>VLOOKUP(A112,'Scoring Logic'!$A$12:$D$394,4,FALSE)</f>
        <v>تداول</v>
      </c>
      <c r="D112" s="30">
        <f>VLOOKUP($A112,'Extraction Filer'!$B$4:$V$385,MATCH(D$1,'Extraction Filer'!$B$3:$V$3,0),FALSE)</f>
        <v>20.86</v>
      </c>
      <c r="E112" s="31">
        <f>VLOOKUP($A112,'Extraction Filer'!$B$4:$V$385,MATCH(E$1,'Extraction Filer'!$B$3:$V$3,0),FALSE)</f>
        <v>2.2549E-2</v>
      </c>
      <c r="F112" s="30">
        <f>VLOOKUP($A112,'Extraction Filer'!$B$4:$V$385,MATCH(F$1,'Extraction Filer'!$B$3:$V$3,0),FALSE)</f>
        <v>26.85</v>
      </c>
      <c r="G112" s="30">
        <f>VLOOKUP($A112,'Extraction Filer'!$B$4:$V$385,MATCH(G$1,'Extraction Filer'!$B$3:$V$3,0),FALSE)</f>
        <v>17.7</v>
      </c>
      <c r="H112" s="32">
        <f>VLOOKUP($A112,'Extraction Filer'!$B$4:$V$385,MATCH(H$1,'Extraction Filer'!$B$3:$V$3,0),FALSE)</f>
        <v>938700000</v>
      </c>
      <c r="I112" s="33">
        <f>VLOOKUP($A112,'Extraction Filer'!$B$4:$V$385,MATCH(I$1,'Extraction Filer'!$B$3:$V$3,0),FALSE)</f>
        <v>41814</v>
      </c>
      <c r="J112" s="30">
        <f>IF(VLOOKUP($A112,'Extraction Filer'!$B$4:$V$385,MATCH(J$1,'Extraction Filer'!$B$3:$V$3,0),FALSE)&gt;0,VLOOKUP($A112,'Extraction Filer'!$B$4:$V$385,MATCH(J$1,'Extraction Filer'!$B$3:$V$3,0),FALSE),"غير متوفر")</f>
        <v>40.9</v>
      </c>
      <c r="K112" s="30" t="str">
        <f>IFERROR(IF(D112/VLOOKUP($A112,'Extraction Filer'!$B$4:$V$385,MATCH("متوسط توقعات المحللين لمكرر الربح",'Extraction Filer'!$B$3:$V$3,0),FALSE)&gt;0,D112/VLOOKUP($A112,'Extraction Filer'!$B$4:$V$385,MATCH("متوسط توقعات المحللين لمكرر الربح",'Extraction Filer'!$B$3:$V$3,0),FALSE),"غير متوفر"),"غير متوفر")</f>
        <v>غير متوفر</v>
      </c>
      <c r="L112" s="32">
        <f>VLOOKUP($A112,'Extraction Filer'!$B$4:$V$385,MATCH(L$1,'Extraction Filer'!$B$3:$V$3,0),FALSE)</f>
        <v>25430000</v>
      </c>
      <c r="M112" s="35">
        <f>VLOOKUP($A112,'Extraction Filer'!$B$4:$V$385,MATCH(M$1,'Extraction Filer'!$B$3:$V$3,0),FALSE)</f>
        <v>0.16700000000000001</v>
      </c>
      <c r="N112" s="30">
        <f>VLOOKUP($A112,'Extraction Filer'!$B$4:$V$385,MATCH(N$1,'Extraction Filer'!$B$3:$V$3,0),FALSE)</f>
        <v>0.51149389193005679</v>
      </c>
      <c r="O112" s="35">
        <f>VLOOKUP($A112,'Extraction Filer'!$B$4:$V$385,MATCH(O$1,'Extraction Filer'!$B$3:$V$3,0),FALSE)</f>
        <v>1.2E-2</v>
      </c>
      <c r="P112" s="35">
        <f>VLOOKUP($A112,'Extraction Filer'!$B$4:$V$385,MATCH(P$1,'Extraction Filer'!$B$3:$V$3,0),FALSE)</f>
        <v>2.6314000000000002</v>
      </c>
      <c r="Q112" s="30">
        <f>IF(VLOOKUP($A112,'Extraction Filer'!$B$4:$V$385,MATCH(Q$1,'Extraction Filer'!$B$3:$V$3,0),FALSE)&lt;0,"سالب",VLOOKUP($A112,'Extraction Filer'!$B$4:$V$385,MATCH(Q$1,'Extraction Filer'!$B$3:$V$3,0),FALSE))</f>
        <v>6.8714188438988222</v>
      </c>
      <c r="R112" s="35">
        <f>VLOOKUP($A112,'Extraction Filer'!$B$4:$Z$385,MATCH(R$1,'Extraction Filer'!$B$3:$Z$3,0),FALSE)</f>
        <v>3.7905630360280766E-2</v>
      </c>
      <c r="S112" s="35">
        <f>VLOOKUP($A112,'Extraction Filer'!$B$4:$Z$385,MATCH(S$1,'Extraction Filer'!$B$3:$Z$3,0),FALSE)</f>
        <v>-6.8254674055934092E-8</v>
      </c>
      <c r="T112" s="31">
        <f>VLOOKUP($A112,'Extraction Filer'!$B$4:$V$385,MATCH(T$1,'Extraction Filer'!$B$3:$V$3,0),FALSE)</f>
        <v>0</v>
      </c>
      <c r="U112" s="31">
        <f>IF(L112&gt;0,VLOOKUP($A112,'Extraction Filer'!$B$4:$V$385,MATCH(U$1,'Extraction Filer'!$B$3:$V$3,0),FALSE),"حققت خسائر")</f>
        <v>0</v>
      </c>
      <c r="V112" s="31">
        <f>VLOOKUP($A112,'Extraction Filer'!$B$4:$V$385,MATCH(V$1,'Extraction Filer'!$B$3:$V$3,0),FALSE)</f>
        <v>-1</v>
      </c>
      <c r="W112" s="7" t="str">
        <f>IF(T112="unavailable","NA",IF(T112&gt;0,IF(AND(U112&gt;0,U112&lt;0.75)=TRUE,1,IF(U112&gt;1,-1,IF(L112&lt;0,-1,0)))+IF(T112&gt;0,IF(VLOOKUP(A112,'Extraction Filer'!$B$4:$W$385,MATCH('Extraction Filer'!$W$1,'Extraction Filer'!$B$1:$W$1,0),FALSE)&gt;1,1,0),0)+IF(M112&gt;0.05,1,IF(M112&lt;-0.05,-1,0))+IF(Q112="سالب",-1,IF(Q112&lt;40,1,0))+IF(T112&gt;AVERAGEIFS($T$2:$T$382,$T$2:$T$382,"&gt;0.001"),1,0),"NA"))</f>
        <v>NA</v>
      </c>
    </row>
    <row r="113" spans="1:23" ht="15.75">
      <c r="A113" s="9" t="s">
        <v>398</v>
      </c>
      <c r="B113" s="36" t="str">
        <f>VLOOKUP(A113,'Scoring Logic'!$A$12:$D$394,3,FALSE)</f>
        <v>سيكو السعودية ريت</v>
      </c>
      <c r="C113" s="36" t="str">
        <f>VLOOKUP(A113,'Scoring Logic'!$A$12:$D$394,4,FALSE)</f>
        <v>تداول</v>
      </c>
      <c r="D113" s="30">
        <f>VLOOKUP($A113,'Extraction Filer'!$B$4:$V$385,MATCH(D$1,'Extraction Filer'!$B$3:$V$3,0),FALSE)</f>
        <v>4.04</v>
      </c>
      <c r="E113" s="31">
        <f>VLOOKUP($A113,'Extraction Filer'!$B$4:$V$385,MATCH(E$1,'Extraction Filer'!$B$3:$V$3,0),FALSE)</f>
        <v>4.9350600000000001E-2</v>
      </c>
      <c r="F113" s="30">
        <f>VLOOKUP($A113,'Extraction Filer'!$B$4:$V$385,MATCH(F$1,'Extraction Filer'!$B$3:$V$3,0),FALSE)</f>
        <v>4.83</v>
      </c>
      <c r="G113" s="30">
        <f>VLOOKUP($A113,'Extraction Filer'!$B$4:$V$385,MATCH(G$1,'Extraction Filer'!$B$3:$V$3,0),FALSE)</f>
        <v>3.48</v>
      </c>
      <c r="H113" s="32">
        <f>VLOOKUP($A113,'Extraction Filer'!$B$4:$V$385,MATCH(H$1,'Extraction Filer'!$B$3:$V$3,0),FALSE)</f>
        <v>231249600</v>
      </c>
      <c r="I113" s="33">
        <f>VLOOKUP($A113,'Extraction Filer'!$B$4:$V$385,MATCH(I$1,'Extraction Filer'!$B$3:$V$3,0),FALSE)</f>
        <v>43123</v>
      </c>
      <c r="J113" s="30" t="str">
        <f>IF(VLOOKUP($A113,'Extraction Filer'!$B$4:$V$385,MATCH(J$1,'Extraction Filer'!$B$3:$V$3,0),FALSE)&gt;0,VLOOKUP($A113,'Extraction Filer'!$B$4:$V$385,MATCH(J$1,'Extraction Filer'!$B$3:$V$3,0),FALSE),"غير متوفر")</f>
        <v>غير متوفر</v>
      </c>
      <c r="K113" s="30" t="str">
        <f>IFERROR(IF(D113/VLOOKUP($A113,'Extraction Filer'!$B$4:$V$385,MATCH("متوسط توقعات المحللين لمكرر الربح",'Extraction Filer'!$B$3:$V$3,0),FALSE)&gt;0,D113/VLOOKUP($A113,'Extraction Filer'!$B$4:$V$385,MATCH("متوسط توقعات المحللين لمكرر الربح",'Extraction Filer'!$B$3:$V$3,0),FALSE),"غير متوفر"),"غير متوفر")</f>
        <v>غير متوفر</v>
      </c>
      <c r="L113" s="32">
        <f>VLOOKUP($A113,'Extraction Filer'!$B$4:$V$385,MATCH(L$1,'Extraction Filer'!$B$3:$V$3,0),FALSE)</f>
        <v>-106112029</v>
      </c>
      <c r="M113" s="35">
        <f>VLOOKUP($A113,'Extraction Filer'!$B$4:$V$385,MATCH(M$1,'Extraction Filer'!$B$3:$V$3,0),FALSE)</f>
        <v>0.37359999999999999</v>
      </c>
      <c r="N113" s="30">
        <f>VLOOKUP($A113,'Extraction Filer'!$B$4:$V$385,MATCH(N$1,'Extraction Filer'!$B$3:$V$3,0),FALSE)</f>
        <v>14.078914139722976</v>
      </c>
      <c r="O113" s="35">
        <f>VLOOKUP($A113,'Extraction Filer'!$B$4:$V$385,MATCH(O$1,'Extraction Filer'!$B$3:$V$3,0),FALSE)</f>
        <v>-0.45839999999999997</v>
      </c>
      <c r="P113" s="35">
        <f>VLOOKUP($A113,'Extraction Filer'!$B$4:$V$385,MATCH(P$1,'Extraction Filer'!$B$3:$V$3,0),FALSE)</f>
        <v>67.5137</v>
      </c>
      <c r="Q113" s="30">
        <f>IF(VLOOKUP($A113,'Extraction Filer'!$B$4:$V$385,MATCH(Q$1,'Extraction Filer'!$B$3:$V$3,0),FALSE)&lt;0,"سالب",VLOOKUP($A113,'Extraction Filer'!$B$4:$V$385,MATCH(Q$1,'Extraction Filer'!$B$3:$V$3,0),FALSE))</f>
        <v>30.50808013671865</v>
      </c>
      <c r="R113" s="35">
        <f>VLOOKUP($A113,'Extraction Filer'!$B$4:$Z$385,MATCH(R$1,'Extraction Filer'!$B$3:$Z$3,0),FALSE)</f>
        <v>-0.34575010660139338</v>
      </c>
      <c r="S113" s="35">
        <f>VLOOKUP($A113,'Extraction Filer'!$B$4:$Z$385,MATCH(S$1,'Extraction Filer'!$B$3:$Z$3,0),FALSE)</f>
        <v>1.3697198803709985E-2</v>
      </c>
      <c r="T113" s="31">
        <f>VLOOKUP($A113,'Extraction Filer'!$B$4:$V$385,MATCH(T$1,'Extraction Filer'!$B$3:$V$3,0),FALSE)</f>
        <v>0</v>
      </c>
      <c r="U113" s="31" t="str">
        <f>IF(L113&gt;0,VLOOKUP($A113,'Extraction Filer'!$B$4:$V$385,MATCH(U$1,'Extraction Filer'!$B$3:$V$3,0),FALSE),"حققت خسائر")</f>
        <v>حققت خسائر</v>
      </c>
      <c r="V113" s="31">
        <f>VLOOKUP($A113,'Extraction Filer'!$B$4:$V$385,MATCH(V$1,'Extraction Filer'!$B$3:$V$3,0),FALSE)</f>
        <v>-1</v>
      </c>
      <c r="W113" s="7" t="str">
        <f>IF(T113="unavailable","NA",IF(T113&gt;0,IF(AND(U113&gt;0,U113&lt;0.75)=TRUE,1,IF(U113&gt;1,-1,IF(L113&lt;0,-1,0)))+IF(T113&gt;0,IF(VLOOKUP(A113,'Extraction Filer'!$B$4:$W$385,MATCH('Extraction Filer'!$W$1,'Extraction Filer'!$B$1:$W$1,0),FALSE)&gt;1,1,0),0)+IF(M113&gt;0.05,1,IF(M113&lt;-0.05,-1,0))+IF(Q113="سالب",-1,IF(Q113&lt;40,1,0))+IF(T113&gt;AVERAGEIFS($T$2:$T$382,$T$2:$T$382,"&gt;0.001"),1,0),"NA"))</f>
        <v>NA</v>
      </c>
    </row>
    <row r="114" spans="1:23" ht="15.75">
      <c r="A114" s="9" t="s">
        <v>118</v>
      </c>
      <c r="B114" s="36" t="str">
        <f>VLOOKUP(A114,'Scoring Logic'!$A$12:$D$394,3,FALSE)</f>
        <v>مياهنا</v>
      </c>
      <c r="C114" s="36" t="str">
        <f>VLOOKUP(A114,'Scoring Logic'!$A$12:$D$394,4,FALSE)</f>
        <v>تداول</v>
      </c>
      <c r="D114" s="30">
        <f>VLOOKUP($A114,'Extraction Filer'!$B$4:$V$385,MATCH(D$1,'Extraction Filer'!$B$3:$V$3,0),FALSE)</f>
        <v>23.04</v>
      </c>
      <c r="E114" s="31">
        <f>VLOOKUP($A114,'Extraction Filer'!$B$4:$V$385,MATCH(E$1,'Extraction Filer'!$B$3:$V$3,0),FALSE)</f>
        <v>0.1151985</v>
      </c>
      <c r="F114" s="30">
        <f>VLOOKUP($A114,'Extraction Filer'!$B$4:$V$385,MATCH(F$1,'Extraction Filer'!$B$3:$V$3,0),FALSE)</f>
        <v>45.55</v>
      </c>
      <c r="G114" s="30">
        <f>VLOOKUP($A114,'Extraction Filer'!$B$4:$V$385,MATCH(G$1,'Extraction Filer'!$B$3:$V$3,0),FALSE)</f>
        <v>12.64</v>
      </c>
      <c r="H114" s="32" t="str">
        <f>VLOOKUP($A114,'Extraction Filer'!$B$4:$V$385,MATCH(H$1,'Extraction Filer'!$B$3:$V$3,0),FALSE)</f>
        <v>Unavailable</v>
      </c>
      <c r="I114" s="33">
        <f>VLOOKUP($A114,'Extraction Filer'!$B$4:$V$385,MATCH(I$1,'Extraction Filer'!$B$3:$V$3,0),FALSE)</f>
        <v>45449</v>
      </c>
      <c r="J114" s="30" t="str">
        <f>IF(VLOOKUP($A114,'Extraction Filer'!$B$4:$V$385,MATCH(J$1,'Extraction Filer'!$B$3:$V$3,0),FALSE)&gt;0,VLOOKUP($A114,'Extraction Filer'!$B$4:$V$385,MATCH(J$1,'Extraction Filer'!$B$3:$V$3,0),FALSE),"غير متوفر")</f>
        <v>غير متوفر</v>
      </c>
      <c r="K114" s="30" t="str">
        <f>IFERROR(IF(D114/VLOOKUP($A114,'Extraction Filer'!$B$4:$V$385,MATCH("متوسط توقعات المحللين لمكرر الربح",'Extraction Filer'!$B$3:$V$3,0),FALSE)&gt;0,D114/VLOOKUP($A114,'Extraction Filer'!$B$4:$V$385,MATCH("متوسط توقعات المحللين لمكرر الربح",'Extraction Filer'!$B$3:$V$3,0),FALSE),"غير متوفر"),"غير متوفر")</f>
        <v>غير متوفر</v>
      </c>
      <c r="L114" s="32" t="str">
        <f>VLOOKUP($A114,'Extraction Filer'!$B$4:$V$385,MATCH(L$1,'Extraction Filer'!$B$3:$V$3,0),FALSE)</f>
        <v>Unavailable</v>
      </c>
      <c r="M114" s="35" t="str">
        <f>VLOOKUP($A114,'Extraction Filer'!$B$4:$V$385,MATCH(M$1,'Extraction Filer'!$B$3:$V$3,0),FALSE)</f>
        <v>Unavailable</v>
      </c>
      <c r="N114" s="30" t="str">
        <f>VLOOKUP($A114,'Extraction Filer'!$B$4:$V$385,MATCH(N$1,'Extraction Filer'!$B$3:$V$3,0),FALSE)</f>
        <v>Unavailable</v>
      </c>
      <c r="O114" s="35" t="str">
        <f>VLOOKUP($A114,'Extraction Filer'!$B$4:$V$385,MATCH(O$1,'Extraction Filer'!$B$3:$V$3,0),FALSE)</f>
        <v>Unavailable</v>
      </c>
      <c r="P114" s="35" t="str">
        <f>VLOOKUP($A114,'Extraction Filer'!$B$4:$V$385,MATCH(P$1,'Extraction Filer'!$B$3:$V$3,0),FALSE)</f>
        <v>Unavailable</v>
      </c>
      <c r="Q114" s="30" t="str">
        <f>IF(VLOOKUP($A114,'Extraction Filer'!$B$4:$V$385,MATCH(Q$1,'Extraction Filer'!$B$3:$V$3,0),FALSE)&lt;0,"سالب",VLOOKUP($A114,'Extraction Filer'!$B$4:$V$385,MATCH(Q$1,'Extraction Filer'!$B$3:$V$3,0),FALSE))</f>
        <v>Unavailable</v>
      </c>
      <c r="R114" s="35" t="str">
        <f>VLOOKUP($A114,'Extraction Filer'!$B$4:$Z$385,MATCH(R$1,'Extraction Filer'!$B$3:$Z$3,0),FALSE)</f>
        <v>Unavailable</v>
      </c>
      <c r="S114" s="35" t="str">
        <f>VLOOKUP($A114,'Extraction Filer'!$B$4:$Z$385,MATCH(S$1,'Extraction Filer'!$B$3:$Z$3,0),FALSE)</f>
        <v>Unavailable</v>
      </c>
      <c r="T114" s="31" t="str">
        <f>VLOOKUP($A114,'Extraction Filer'!$B$4:$V$385,MATCH(T$1,'Extraction Filer'!$B$3:$V$3,0),FALSE)</f>
        <v>Unavailable</v>
      </c>
      <c r="U114" s="31" t="str">
        <f>IF(L114&gt;0,VLOOKUP($A114,'Extraction Filer'!$B$4:$V$385,MATCH(U$1,'Extraction Filer'!$B$3:$V$3,0),FALSE),"حققت خسائر")</f>
        <v>Unavailable</v>
      </c>
      <c r="V114" s="31" t="str">
        <f>VLOOKUP($A114,'Extraction Filer'!$B$4:$V$385,MATCH(V$1,'Extraction Filer'!$B$3:$V$3,0),FALSE)</f>
        <v>Unavailable</v>
      </c>
      <c r="W114" s="7" t="str">
        <f>IF(T114="unavailable","NA",IF(T114&gt;0,IF(AND(U114&gt;0,U114&lt;0.75)=TRUE,1,IF(U114&gt;1,-1,IF(L114&lt;0,-1,0)))+IF(T114&gt;0,IF(VLOOKUP(A114,'Extraction Filer'!$B$4:$W$385,MATCH('Extraction Filer'!$W$1,'Extraction Filer'!$B$1:$W$1,0),FALSE)&gt;1,1,0),0)+IF(M114&gt;0.05,1,IF(M114&lt;-0.05,-1,0))+IF(Q114="سالب",-1,IF(Q114&lt;40,1,0))+IF(T114&gt;AVERAGEIFS($T$2:$T$382,$T$2:$T$382,"&gt;0.001"),1,0),"NA"))</f>
        <v>NA</v>
      </c>
    </row>
    <row r="115" spans="1:23" ht="15.75">
      <c r="A115" s="9" t="s">
        <v>138</v>
      </c>
      <c r="B115" s="36" t="str">
        <f>VLOOKUP(A115,'Scoring Logic'!$A$12:$D$394,3,FALSE)</f>
        <v>فيبكو</v>
      </c>
      <c r="C115" s="36" t="str">
        <f>VLOOKUP(A115,'Scoring Logic'!$A$12:$D$394,4,FALSE)</f>
        <v>تداول</v>
      </c>
      <c r="D115" s="30">
        <f>VLOOKUP($A115,'Extraction Filer'!$B$4:$V$385,MATCH(D$1,'Extraction Filer'!$B$3:$V$3,0),FALSE)</f>
        <v>37.700000000000003</v>
      </c>
      <c r="E115" s="31">
        <f>VLOOKUP($A115,'Extraction Filer'!$B$4:$V$385,MATCH(E$1,'Extraction Filer'!$B$3:$V$3,0),FALSE)</f>
        <v>-1.04987E-2</v>
      </c>
      <c r="F115" s="30">
        <f>VLOOKUP($A115,'Extraction Filer'!$B$4:$V$385,MATCH(F$1,'Extraction Filer'!$B$3:$V$3,0),FALSE)</f>
        <v>56.1</v>
      </c>
      <c r="G115" s="30">
        <f>VLOOKUP($A115,'Extraction Filer'!$B$4:$V$385,MATCH(G$1,'Extraction Filer'!$B$3:$V$3,0),FALSE)</f>
        <v>32.9</v>
      </c>
      <c r="H115" s="32">
        <f>VLOOKUP($A115,'Extraction Filer'!$B$4:$V$385,MATCH(H$1,'Extraction Filer'!$B$3:$V$3,0),FALSE)</f>
        <v>433550000</v>
      </c>
      <c r="I115" s="33">
        <f>VLOOKUP($A115,'Extraction Filer'!$B$4:$V$385,MATCH(I$1,'Extraction Filer'!$B$3:$V$3,0),FALSE)</f>
        <v>40241</v>
      </c>
      <c r="J115" s="30">
        <f>IF(VLOOKUP($A115,'Extraction Filer'!$B$4:$V$385,MATCH(J$1,'Extraction Filer'!$B$3:$V$3,0),FALSE)&gt;0,VLOOKUP($A115,'Extraction Filer'!$B$4:$V$385,MATCH(J$1,'Extraction Filer'!$B$3:$V$3,0),FALSE),"غير متوفر")</f>
        <v>41.43</v>
      </c>
      <c r="K115" s="30" t="str">
        <f>IFERROR(IF(D115/VLOOKUP($A115,'Extraction Filer'!$B$4:$V$385,MATCH("متوسط توقعات المحللين لمكرر الربح",'Extraction Filer'!$B$3:$V$3,0),FALSE)&gt;0,D115/VLOOKUP($A115,'Extraction Filer'!$B$4:$V$385,MATCH("متوسط توقعات المحللين لمكرر الربح",'Extraction Filer'!$B$3:$V$3,0),FALSE),"غير متوفر"),"غير متوفر")</f>
        <v>غير متوفر</v>
      </c>
      <c r="L115" s="32">
        <f>VLOOKUP($A115,'Extraction Filer'!$B$4:$V$385,MATCH(L$1,'Extraction Filer'!$B$3:$V$3,0),FALSE)</f>
        <v>930890</v>
      </c>
      <c r="M115" s="35">
        <f>VLOOKUP($A115,'Extraction Filer'!$B$4:$V$385,MATCH(M$1,'Extraction Filer'!$B$3:$V$3,0),FALSE)</f>
        <v>-0.9224</v>
      </c>
      <c r="N115" s="30">
        <f>VLOOKUP($A115,'Extraction Filer'!$B$4:$V$385,MATCH(N$1,'Extraction Filer'!$B$3:$V$3,0),FALSE)</f>
        <v>1.848262701057293</v>
      </c>
      <c r="O115" s="35">
        <f>VLOOKUP($A115,'Extraction Filer'!$B$4:$V$385,MATCH(O$1,'Extraction Filer'!$B$3:$V$3,0),FALSE)</f>
        <v>3.2099999999999997E-2</v>
      </c>
      <c r="P115" s="35">
        <f>VLOOKUP($A115,'Extraction Filer'!$B$4:$V$385,MATCH(P$1,'Extraction Filer'!$B$3:$V$3,0),FALSE)</f>
        <v>-0.66549999999999998</v>
      </c>
      <c r="Q115" s="30">
        <f>IF(VLOOKUP($A115,'Extraction Filer'!$B$4:$V$385,MATCH(Q$1,'Extraction Filer'!$B$3:$V$3,0),FALSE)&lt;0,"سالب",VLOOKUP($A115,'Extraction Filer'!$B$4:$V$385,MATCH(Q$1,'Extraction Filer'!$B$3:$V$3,0),FALSE))</f>
        <v>57.121212121212118</v>
      </c>
      <c r="R115" s="35">
        <f>VLOOKUP($A115,'Extraction Filer'!$B$4:$Z$385,MATCH(R$1,'Extraction Filer'!$B$3:$Z$3,0),FALSE)</f>
        <v>6.3823477325479685E-3</v>
      </c>
      <c r="S115" s="35">
        <f>VLOOKUP($A115,'Extraction Filer'!$B$4:$Z$385,MATCH(S$1,'Extraction Filer'!$B$3:$Z$3,0),FALSE)</f>
        <v>-1.3223772843664911E-3</v>
      </c>
      <c r="T115" s="31">
        <f>VLOOKUP($A115,'Extraction Filer'!$B$4:$V$385,MATCH(T$1,'Extraction Filer'!$B$3:$V$3,0),FALSE)</f>
        <v>0</v>
      </c>
      <c r="U115" s="31">
        <f>IF(L115&gt;0,VLOOKUP($A115,'Extraction Filer'!$B$4:$V$385,MATCH(U$1,'Extraction Filer'!$B$3:$V$3,0),FALSE),"حققت خسائر")</f>
        <v>0</v>
      </c>
      <c r="V115" s="31">
        <f>VLOOKUP($A115,'Extraction Filer'!$B$4:$V$385,MATCH(V$1,'Extraction Filer'!$B$3:$V$3,0),FALSE)</f>
        <v>0</v>
      </c>
      <c r="W115" s="7" t="str">
        <f>IF(T115="unavailable","NA",IF(T115&gt;0,IF(AND(U115&gt;0,U115&lt;0.75)=TRUE,1,IF(U115&gt;1,-1,IF(L115&lt;0,-1,0)))+IF(T115&gt;0,IF(VLOOKUP(A115,'Extraction Filer'!$B$4:$W$385,MATCH('Extraction Filer'!$W$1,'Extraction Filer'!$B$1:$W$1,0),FALSE)&gt;1,1,0),0)+IF(M115&gt;0.05,1,IF(M115&lt;-0.05,-1,0))+IF(Q115="سالب",-1,IF(Q115&lt;40,1,0))+IF(T115&gt;AVERAGEIFS($T$2:$T$382,$T$2:$T$382,"&gt;0.001"),1,0),"NA"))</f>
        <v>NA</v>
      </c>
    </row>
    <row r="116" spans="1:23" ht="15.75">
      <c r="A116" s="9" t="s">
        <v>170</v>
      </c>
      <c r="B116" s="36" t="str">
        <f>VLOOKUP(A116,'Scoring Logic'!$A$12:$D$394,3,FALSE)</f>
        <v>المطاحن العربية</v>
      </c>
      <c r="C116" s="36" t="str">
        <f>VLOOKUP(A116,'Scoring Logic'!$A$12:$D$394,4,FALSE)</f>
        <v>تداول</v>
      </c>
      <c r="D116" s="30">
        <f>VLOOKUP($A116,'Extraction Filer'!$B$4:$V$385,MATCH(D$1,'Extraction Filer'!$B$3:$V$3,0),FALSE)</f>
        <v>45.55</v>
      </c>
      <c r="E116" s="31">
        <f>VLOOKUP($A116,'Extraction Filer'!$B$4:$V$385,MATCH(E$1,'Extraction Filer'!$B$3:$V$3,0),FALSE)</f>
        <v>-2.5668400000000001E-2</v>
      </c>
      <c r="F116" s="30">
        <f>VLOOKUP($A116,'Extraction Filer'!$B$4:$V$385,MATCH(F$1,'Extraction Filer'!$B$3:$V$3,0),FALSE)</f>
        <v>72.599999999999994</v>
      </c>
      <c r="G116" s="30">
        <f>VLOOKUP($A116,'Extraction Filer'!$B$4:$V$385,MATCH(G$1,'Extraction Filer'!$B$3:$V$3,0),FALSE)</f>
        <v>42.55</v>
      </c>
      <c r="H116" s="32" t="str">
        <f>VLOOKUP($A116,'Extraction Filer'!$B$4:$V$385,MATCH(H$1,'Extraction Filer'!$B$3:$V$3,0),FALSE)</f>
        <v>Unavailable</v>
      </c>
      <c r="I116" s="33">
        <f>VLOOKUP($A116,'Extraction Filer'!$B$4:$V$385,MATCH(I$1,'Extraction Filer'!$B$3:$V$3,0),FALSE)</f>
        <v>45573</v>
      </c>
      <c r="J116" s="30">
        <f>IF(VLOOKUP($A116,'Extraction Filer'!$B$4:$V$385,MATCH(J$1,'Extraction Filer'!$B$3:$V$3,0),FALSE)&gt;0,VLOOKUP($A116,'Extraction Filer'!$B$4:$V$385,MATCH(J$1,'Extraction Filer'!$B$3:$V$3,0),FALSE),"غير متوفر")</f>
        <v>10.95</v>
      </c>
      <c r="K116" s="30" t="str">
        <f>IFERROR(IF(D116/VLOOKUP($A116,'Extraction Filer'!$B$4:$V$385,MATCH("متوسط توقعات المحللين لمكرر الربح",'Extraction Filer'!$B$3:$V$3,0),FALSE)&gt;0,D116/VLOOKUP($A116,'Extraction Filer'!$B$4:$V$385,MATCH("متوسط توقعات المحللين لمكرر الربح",'Extraction Filer'!$B$3:$V$3,0),FALSE),"غير متوفر"),"غير متوفر")</f>
        <v>غير متوفر</v>
      </c>
      <c r="L116" s="32" t="str">
        <f>VLOOKUP($A116,'Extraction Filer'!$B$4:$V$385,MATCH(L$1,'Extraction Filer'!$B$3:$V$3,0),FALSE)</f>
        <v>Unavailable</v>
      </c>
      <c r="M116" s="35" t="str">
        <f>VLOOKUP($A116,'Extraction Filer'!$B$4:$V$385,MATCH(M$1,'Extraction Filer'!$B$3:$V$3,0),FALSE)</f>
        <v>Unavailable</v>
      </c>
      <c r="N116" s="30" t="str">
        <f>VLOOKUP($A116,'Extraction Filer'!$B$4:$V$385,MATCH(N$1,'Extraction Filer'!$B$3:$V$3,0),FALSE)</f>
        <v>Unavailable</v>
      </c>
      <c r="O116" s="35" t="str">
        <f>VLOOKUP($A116,'Extraction Filer'!$B$4:$V$385,MATCH(O$1,'Extraction Filer'!$B$3:$V$3,0),FALSE)</f>
        <v>Unavailable</v>
      </c>
      <c r="P116" s="35" t="str">
        <f>VLOOKUP($A116,'Extraction Filer'!$B$4:$V$385,MATCH(P$1,'Extraction Filer'!$B$3:$V$3,0),FALSE)</f>
        <v>Unavailable</v>
      </c>
      <c r="Q116" s="30" t="str">
        <f>IF(VLOOKUP($A116,'Extraction Filer'!$B$4:$V$385,MATCH(Q$1,'Extraction Filer'!$B$3:$V$3,0),FALSE)&lt;0,"سالب",VLOOKUP($A116,'Extraction Filer'!$B$4:$V$385,MATCH(Q$1,'Extraction Filer'!$B$3:$V$3,0),FALSE))</f>
        <v>Unavailable</v>
      </c>
      <c r="R116" s="35" t="str">
        <f>VLOOKUP($A116,'Extraction Filer'!$B$4:$Z$385,MATCH(R$1,'Extraction Filer'!$B$3:$Z$3,0),FALSE)</f>
        <v>Unavailable</v>
      </c>
      <c r="S116" s="35" t="str">
        <f>VLOOKUP($A116,'Extraction Filer'!$B$4:$Z$385,MATCH(S$1,'Extraction Filer'!$B$3:$Z$3,0),FALSE)</f>
        <v>Unavailable</v>
      </c>
      <c r="T116" s="31" t="str">
        <f>VLOOKUP($A116,'Extraction Filer'!$B$4:$V$385,MATCH(T$1,'Extraction Filer'!$B$3:$V$3,0),FALSE)</f>
        <v>Unavailable</v>
      </c>
      <c r="U116" s="31" t="str">
        <f>IF(L116&gt;0,VLOOKUP($A116,'Extraction Filer'!$B$4:$V$385,MATCH(U$1,'Extraction Filer'!$B$3:$V$3,0),FALSE),"حققت خسائر")</f>
        <v>Unavailable</v>
      </c>
      <c r="V116" s="31" t="str">
        <f>VLOOKUP($A116,'Extraction Filer'!$B$4:$V$385,MATCH(V$1,'Extraction Filer'!$B$3:$V$3,0),FALSE)</f>
        <v>Unavailable</v>
      </c>
      <c r="W116" s="7" t="str">
        <f>IF(T116="unavailable","NA",IF(T116&gt;0,IF(AND(U116&gt;0,U116&lt;0.75)=TRUE,1,IF(U116&gt;1,-1,IF(L116&lt;0,-1,0)))+IF(T116&gt;0,IF(VLOOKUP(A116,'Extraction Filer'!$B$4:$W$385,MATCH('Extraction Filer'!$W$1,'Extraction Filer'!$B$1:$W$1,0),FALSE)&gt;1,1,0),0)+IF(M116&gt;0.05,1,IF(M116&lt;-0.05,-1,0))+IF(Q116="سالب",-1,IF(Q116&lt;40,1,0))+IF(T116&gt;AVERAGEIFS($T$2:$T$382,$T$2:$T$382,"&gt;0.001"),1,0),"NA"))</f>
        <v>NA</v>
      </c>
    </row>
    <row r="117" spans="1:23" ht="15.75">
      <c r="A117" s="9" t="s">
        <v>637</v>
      </c>
      <c r="B117" s="36" t="str">
        <f>VLOOKUP(A117,'Scoring Logic'!$A$12:$D$394,3,FALSE)</f>
        <v>ملان</v>
      </c>
      <c r="C117" s="36" t="str">
        <f>VLOOKUP(A117,'Scoring Logic'!$A$12:$D$394,4,FALSE)</f>
        <v>نمو</v>
      </c>
      <c r="D117" s="30">
        <f>VLOOKUP($A117,'Extraction Filer'!$B$4:$V$385,MATCH(D$1,'Extraction Filer'!$B$3:$V$3,0),FALSE)</f>
        <v>2.91</v>
      </c>
      <c r="E117" s="31">
        <f>VLOOKUP($A117,'Extraction Filer'!$B$4:$V$385,MATCH(E$1,'Extraction Filer'!$B$3:$V$3,0),FALSE)</f>
        <v>-7.9113900000000001E-2</v>
      </c>
      <c r="F117" s="30">
        <f>VLOOKUP($A117,'Extraction Filer'!$B$4:$V$385,MATCH(F$1,'Extraction Filer'!$B$3:$V$3,0),FALSE)</f>
        <v>4.5999999999999996</v>
      </c>
      <c r="G117" s="30">
        <f>VLOOKUP($A117,'Extraction Filer'!$B$4:$V$385,MATCH(G$1,'Extraction Filer'!$B$3:$V$3,0),FALSE)</f>
        <v>2.88</v>
      </c>
      <c r="H117" s="32">
        <f>VLOOKUP($A117,'Extraction Filer'!$B$4:$V$385,MATCH(H$1,'Extraction Filer'!$B$3:$V$3,0),FALSE)</f>
        <v>77406000</v>
      </c>
      <c r="I117" s="33">
        <f>VLOOKUP($A117,'Extraction Filer'!$B$4:$V$385,MATCH(I$1,'Extraction Filer'!$B$3:$V$3,0),FALSE)</f>
        <v>44920</v>
      </c>
      <c r="J117" s="30">
        <f>IF(VLOOKUP($A117,'Extraction Filer'!$B$4:$V$385,MATCH(J$1,'Extraction Filer'!$B$3:$V$3,0),FALSE)&gt;0,VLOOKUP($A117,'Extraction Filer'!$B$4:$V$385,MATCH(J$1,'Extraction Filer'!$B$3:$V$3,0),FALSE),"غير متوفر")</f>
        <v>3</v>
      </c>
      <c r="K117" s="30" t="str">
        <f>IFERROR(IF(D117/VLOOKUP($A117,'Extraction Filer'!$B$4:$V$385,MATCH("متوسط توقعات المحللين لمكرر الربح",'Extraction Filer'!$B$3:$V$3,0),FALSE)&gt;0,D117/VLOOKUP($A117,'Extraction Filer'!$B$4:$V$385,MATCH("متوسط توقعات المحللين لمكرر الربح",'Extraction Filer'!$B$3:$V$3,0),FALSE),"غير متوفر"),"غير متوفر")</f>
        <v>غير متوفر</v>
      </c>
      <c r="L117" s="32">
        <f>VLOOKUP($A117,'Extraction Filer'!$B$4:$V$385,MATCH(L$1,'Extraction Filer'!$B$3:$V$3,0),FALSE)</f>
        <v>-4122774</v>
      </c>
      <c r="M117" s="35">
        <f>VLOOKUP($A117,'Extraction Filer'!$B$4:$V$385,MATCH(M$1,'Extraction Filer'!$B$3:$V$3,0),FALSE)</f>
        <v>-5.2876000000000003</v>
      </c>
      <c r="N117" s="30">
        <f>VLOOKUP($A117,'Extraction Filer'!$B$4:$V$385,MATCH(N$1,'Extraction Filer'!$B$3:$V$3,0),FALSE)</f>
        <v>1.234589580785495</v>
      </c>
      <c r="O117" s="35">
        <f>VLOOKUP($A117,'Extraction Filer'!$B$4:$V$385,MATCH(O$1,'Extraction Filer'!$B$3:$V$3,0),FALSE)</f>
        <v>0.06</v>
      </c>
      <c r="P117" s="35">
        <f>VLOOKUP($A117,'Extraction Filer'!$B$4:$V$385,MATCH(P$1,'Extraction Filer'!$B$3:$V$3,0),FALSE)</f>
        <v>-0.48859999999999998</v>
      </c>
      <c r="Q117" s="30" t="str">
        <f>IF(VLOOKUP($A117,'Extraction Filer'!$B$4:$V$385,MATCH(Q$1,'Extraction Filer'!$B$3:$V$3,0),FALSE)&lt;0,"سالب",VLOOKUP($A117,'Extraction Filer'!$B$4:$V$385,MATCH(Q$1,'Extraction Filer'!$B$3:$V$3,0),FALSE))</f>
        <v>سالب</v>
      </c>
      <c r="R117" s="35">
        <f>VLOOKUP($A117,'Extraction Filer'!$B$4:$Z$385,MATCH(R$1,'Extraction Filer'!$B$3:$Z$3,0),FALSE)</f>
        <v>-0.11645343736229904</v>
      </c>
      <c r="S117" s="35">
        <f>VLOOKUP($A117,'Extraction Filer'!$B$4:$Z$385,MATCH(S$1,'Extraction Filer'!$B$3:$Z$3,0),FALSE)</f>
        <v>-6.159452311281749E-2</v>
      </c>
      <c r="T117" s="31">
        <f>VLOOKUP($A117,'Extraction Filer'!$B$4:$V$385,MATCH(T$1,'Extraction Filer'!$B$3:$V$3,0),FALSE)</f>
        <v>0</v>
      </c>
      <c r="U117" s="31" t="str">
        <f>IF(L117&gt;0,VLOOKUP($A117,'Extraction Filer'!$B$4:$V$385,MATCH(U$1,'Extraction Filer'!$B$3:$V$3,0),FALSE),"حققت خسائر")</f>
        <v>حققت خسائر</v>
      </c>
      <c r="V117" s="31">
        <f>VLOOKUP($A117,'Extraction Filer'!$B$4:$V$385,MATCH(V$1,'Extraction Filer'!$B$3:$V$3,0),FALSE)</f>
        <v>0</v>
      </c>
      <c r="W117" s="7" t="str">
        <f>IF(T117="unavailable","NA",IF(T117&gt;0,IF(AND(U117&gt;0,U117&lt;0.75)=TRUE,1,IF(U117&gt;1,-1,IF(L117&lt;0,-1,0)))+IF(T117&gt;0,IF(VLOOKUP(A117,'Extraction Filer'!$B$4:$W$385,MATCH('Extraction Filer'!$W$1,'Extraction Filer'!$B$1:$W$1,0),FALSE)&gt;1,1,0),0)+IF(M117&gt;0.05,1,IF(M117&lt;-0.05,-1,0))+IF(Q117="سالب",-1,IF(Q117&lt;40,1,0))+IF(T117&gt;AVERAGEIFS($T$2:$T$382,$T$2:$T$382,"&gt;0.001"),1,0),"NA"))</f>
        <v>NA</v>
      </c>
    </row>
    <row r="118" spans="1:23" ht="15.75">
      <c r="A118" s="9" t="s">
        <v>51</v>
      </c>
      <c r="B118" s="36" t="str">
        <f>VLOOKUP(A118,'Scoring Logic'!$A$12:$D$394,3,FALSE)</f>
        <v>تكوين</v>
      </c>
      <c r="C118" s="36" t="str">
        <f>VLOOKUP(A118,'Scoring Logic'!$A$12:$D$394,4,FALSE)</f>
        <v>تداول</v>
      </c>
      <c r="D118" s="30">
        <f>VLOOKUP($A118,'Extraction Filer'!$B$4:$V$385,MATCH(D$1,'Extraction Filer'!$B$3:$V$3,0),FALSE)</f>
        <v>8.99</v>
      </c>
      <c r="E118" s="31">
        <f>VLOOKUP($A118,'Extraction Filer'!$B$4:$V$385,MATCH(E$1,'Extraction Filer'!$B$3:$V$3,0),FALSE)</f>
        <v>-9.9118942999999998E-3</v>
      </c>
      <c r="F118" s="30">
        <f>VLOOKUP($A118,'Extraction Filer'!$B$4:$V$385,MATCH(F$1,'Extraction Filer'!$B$3:$V$3,0),FALSE)</f>
        <v>15.08</v>
      </c>
      <c r="G118" s="30">
        <f>VLOOKUP($A118,'Extraction Filer'!$B$4:$V$385,MATCH(G$1,'Extraction Filer'!$B$3:$V$3,0),FALSE)</f>
        <v>7.65</v>
      </c>
      <c r="H118" s="32">
        <f>VLOOKUP($A118,'Extraction Filer'!$B$4:$V$385,MATCH(H$1,'Extraction Filer'!$B$3:$V$3,0),FALSE)</f>
        <v>687416844</v>
      </c>
      <c r="I118" s="33">
        <f>VLOOKUP($A118,'Extraction Filer'!$B$4:$V$385,MATCH(I$1,'Extraction Filer'!$B$3:$V$3,0),FALSE)</f>
        <v>40950</v>
      </c>
      <c r="J118" s="30" t="str">
        <f>IF(VLOOKUP($A118,'Extraction Filer'!$B$4:$V$385,MATCH(J$1,'Extraction Filer'!$B$3:$V$3,0),FALSE)&gt;0,VLOOKUP($A118,'Extraction Filer'!$B$4:$V$385,MATCH(J$1,'Extraction Filer'!$B$3:$V$3,0),FALSE),"غير متوفر")</f>
        <v>غير متوفر</v>
      </c>
      <c r="K118" s="30">
        <f>IFERROR(IF(D118/VLOOKUP($A118,'Extraction Filer'!$B$4:$V$385,MATCH("متوسط توقعات المحللين لمكرر الربح",'Extraction Filer'!$B$3:$V$3,0),FALSE)&gt;0,D118/VLOOKUP($A118,'Extraction Filer'!$B$4:$V$385,MATCH("متوسط توقعات المحللين لمكرر الربح",'Extraction Filer'!$B$3:$V$3,0),FALSE),"غير متوفر"),"غير متوفر")</f>
        <v>56.1875</v>
      </c>
      <c r="L118" s="32">
        <f>VLOOKUP($A118,'Extraction Filer'!$B$4:$V$385,MATCH(L$1,'Extraction Filer'!$B$3:$V$3,0),FALSE)</f>
        <v>-163028999</v>
      </c>
      <c r="M118" s="35">
        <f>VLOOKUP($A118,'Extraction Filer'!$B$4:$V$385,MATCH(M$1,'Extraction Filer'!$B$3:$V$3,0),FALSE)</f>
        <v>-0.40539999999999998</v>
      </c>
      <c r="N118" s="30">
        <f>VLOOKUP($A118,'Extraction Filer'!$B$4:$V$385,MATCH(N$1,'Extraction Filer'!$B$3:$V$3,0),FALSE)</f>
        <v>0.97909795867208282</v>
      </c>
      <c r="O118" s="35">
        <f>VLOOKUP($A118,'Extraction Filer'!$B$4:$V$385,MATCH(O$1,'Extraction Filer'!$B$3:$V$3,0),FALSE)</f>
        <v>-0.21740000000000001</v>
      </c>
      <c r="P118" s="35">
        <f>VLOOKUP($A118,'Extraction Filer'!$B$4:$V$385,MATCH(P$1,'Extraction Filer'!$B$3:$V$3,0),FALSE)</f>
        <v>-3.1646999999999998</v>
      </c>
      <c r="Q118" s="30" t="str">
        <f>IF(VLOOKUP($A118,'Extraction Filer'!$B$4:$V$385,MATCH(Q$1,'Extraction Filer'!$B$3:$V$3,0),FALSE)&lt;0,"سالب",VLOOKUP($A118,'Extraction Filer'!$B$4:$V$385,MATCH(Q$1,'Extraction Filer'!$B$3:$V$3,0),FALSE))</f>
        <v>سالب</v>
      </c>
      <c r="R118" s="35">
        <f>VLOOKUP($A118,'Extraction Filer'!$B$4:$Z$385,MATCH(R$1,'Extraction Filer'!$B$3:$Z$3,0),FALSE)</f>
        <v>-0.41464873735848334</v>
      </c>
      <c r="S118" s="35">
        <f>VLOOKUP($A118,'Extraction Filer'!$B$4:$Z$385,MATCH(S$1,'Extraction Filer'!$B$3:$Z$3,0),FALSE)</f>
        <v>-6.0937276985901907E-2</v>
      </c>
      <c r="T118" s="31">
        <f>VLOOKUP($A118,'Extraction Filer'!$B$4:$V$385,MATCH(T$1,'Extraction Filer'!$B$3:$V$3,0),FALSE)</f>
        <v>0</v>
      </c>
      <c r="U118" s="31" t="str">
        <f>IF(L118&gt;0,VLOOKUP($A118,'Extraction Filer'!$B$4:$V$385,MATCH(U$1,'Extraction Filer'!$B$3:$V$3,0),FALSE),"حققت خسائر")</f>
        <v>حققت خسائر</v>
      </c>
      <c r="V118" s="31">
        <f>VLOOKUP($A118,'Extraction Filer'!$B$4:$V$385,MATCH(V$1,'Extraction Filer'!$B$3:$V$3,0),FALSE)</f>
        <v>0</v>
      </c>
      <c r="W118" s="7" t="str">
        <f>IF(T118="unavailable","NA",IF(T118&gt;0,IF(AND(U118&gt;0,U118&lt;0.75)=TRUE,1,IF(U118&gt;1,-1,IF(L118&lt;0,-1,0)))+IF(T118&gt;0,IF(VLOOKUP(A118,'Extraction Filer'!$B$4:$W$385,MATCH('Extraction Filer'!$W$1,'Extraction Filer'!$B$1:$W$1,0),FALSE)&gt;1,1,0),0)+IF(M118&gt;0.05,1,IF(M118&lt;-0.05,-1,0))+IF(Q118="سالب",-1,IF(Q118&lt;40,1,0))+IF(T118&gt;AVERAGEIFS($T$2:$T$382,$T$2:$T$382,"&gt;0.001"),1,0),"NA"))</f>
        <v>NA</v>
      </c>
    </row>
    <row r="119" spans="1:23" ht="15.75">
      <c r="A119" s="9" t="s">
        <v>342</v>
      </c>
      <c r="B119" s="36" t="str">
        <f>VLOOKUP(A119,'Scoring Logic'!$A$12:$D$394,3,FALSE)</f>
        <v>الأبحاث والإعلام</v>
      </c>
      <c r="C119" s="36" t="str">
        <f>VLOOKUP(A119,'Scoring Logic'!$A$12:$D$394,4,FALSE)</f>
        <v>تداول</v>
      </c>
      <c r="D119" s="30">
        <f>VLOOKUP($A119,'Extraction Filer'!$B$4:$V$385,MATCH(D$1,'Extraction Filer'!$B$3:$V$3,0),FALSE)</f>
        <v>167.2</v>
      </c>
      <c r="E119" s="31">
        <f>VLOOKUP($A119,'Extraction Filer'!$B$4:$V$385,MATCH(E$1,'Extraction Filer'!$B$3:$V$3,0),FALSE)</f>
        <v>-2.9035999999999999E-2</v>
      </c>
      <c r="F119" s="30">
        <f>VLOOKUP($A119,'Extraction Filer'!$B$4:$V$385,MATCH(F$1,'Extraction Filer'!$B$3:$V$3,0),FALSE)</f>
        <v>309</v>
      </c>
      <c r="G119" s="30">
        <f>VLOOKUP($A119,'Extraction Filer'!$B$4:$V$385,MATCH(G$1,'Extraction Filer'!$B$3:$V$3,0),FALSE)</f>
        <v>152</v>
      </c>
      <c r="H119" s="32">
        <f>VLOOKUP($A119,'Extraction Filer'!$B$4:$V$385,MATCH(H$1,'Extraction Filer'!$B$3:$V$3,0),FALSE)</f>
        <v>13376000000</v>
      </c>
      <c r="I119" s="33">
        <f>VLOOKUP($A119,'Extraction Filer'!$B$4:$V$385,MATCH(I$1,'Extraction Filer'!$B$3:$V$3,0),FALSE)</f>
        <v>40240</v>
      </c>
      <c r="J119" s="30">
        <f>IF(VLOOKUP($A119,'Extraction Filer'!$B$4:$V$385,MATCH(J$1,'Extraction Filer'!$B$3:$V$3,0),FALSE)&gt;0,VLOOKUP($A119,'Extraction Filer'!$B$4:$V$385,MATCH(J$1,'Extraction Filer'!$B$3:$V$3,0),FALSE),"غير متوفر")</f>
        <v>66.349999999999994</v>
      </c>
      <c r="K119" s="30">
        <f>IFERROR(IF(D119/VLOOKUP($A119,'Extraction Filer'!$B$4:$V$385,MATCH("متوسط توقعات المحللين لمكرر الربح",'Extraction Filer'!$B$3:$V$3,0),FALSE)&gt;0,D119/VLOOKUP($A119,'Extraction Filer'!$B$4:$V$385,MATCH("متوسط توقعات المحللين لمكرر الربح",'Extraction Filer'!$B$3:$V$3,0),FALSE),"غير متوفر"),"غير متوفر")</f>
        <v>20.365408038976852</v>
      </c>
      <c r="L119" s="32">
        <f>VLOOKUP($A119,'Extraction Filer'!$B$4:$V$385,MATCH(L$1,'Extraction Filer'!$B$3:$V$3,0),FALSE)</f>
        <v>201690000</v>
      </c>
      <c r="M119" s="35">
        <f>VLOOKUP($A119,'Extraction Filer'!$B$4:$V$385,MATCH(M$1,'Extraction Filer'!$B$3:$V$3,0),FALSE)</f>
        <v>-0.63959999999999995</v>
      </c>
      <c r="N119" s="30">
        <f>VLOOKUP($A119,'Extraction Filer'!$B$4:$V$385,MATCH(N$1,'Extraction Filer'!$B$3:$V$3,0),FALSE)</f>
        <v>4.0988567630574746</v>
      </c>
      <c r="O119" s="35">
        <f>VLOOKUP($A119,'Extraction Filer'!$B$4:$V$385,MATCH(O$1,'Extraction Filer'!$B$3:$V$3,0),FALSE)</f>
        <v>-0.12889999999999999</v>
      </c>
      <c r="P119" s="35">
        <f>VLOOKUP($A119,'Extraction Filer'!$B$4:$V$385,MATCH(P$1,'Extraction Filer'!$B$3:$V$3,0),FALSE)</f>
        <v>1.0653999999999999</v>
      </c>
      <c r="Q119" s="30">
        <f>IF(VLOOKUP($A119,'Extraction Filer'!$B$4:$V$385,MATCH(Q$1,'Extraction Filer'!$B$3:$V$3,0),FALSE)&lt;0,"سالب",VLOOKUP($A119,'Extraction Filer'!$B$4:$V$385,MATCH(Q$1,'Extraction Filer'!$B$3:$V$3,0),FALSE))</f>
        <v>211.77603639203997</v>
      </c>
      <c r="R119" s="35">
        <f>VLOOKUP($A119,'Extraction Filer'!$B$4:$Z$385,MATCH(R$1,'Extraction Filer'!$B$3:$Z$3,0),FALSE)</f>
        <v>6.2888662487919689E-2</v>
      </c>
      <c r="S119" s="35">
        <f>VLOOKUP($A119,'Extraction Filer'!$B$4:$Z$385,MATCH(S$1,'Extraction Filer'!$B$3:$Z$3,0),FALSE)</f>
        <v>0.14156204228726121</v>
      </c>
      <c r="T119" s="31">
        <f>VLOOKUP($A119,'Extraction Filer'!$B$4:$V$385,MATCH(T$1,'Extraction Filer'!$B$3:$V$3,0),FALSE)</f>
        <v>0</v>
      </c>
      <c r="U119" s="31">
        <f>IF(L119&gt;0,VLOOKUP($A119,'Extraction Filer'!$B$4:$V$385,MATCH(U$1,'Extraction Filer'!$B$3:$V$3,0),FALSE),"حققت خسائر")</f>
        <v>0</v>
      </c>
      <c r="V119" s="31">
        <f>VLOOKUP($A119,'Extraction Filer'!$B$4:$V$385,MATCH(V$1,'Extraction Filer'!$B$3:$V$3,0),FALSE)</f>
        <v>0</v>
      </c>
      <c r="W119" s="7" t="str">
        <f>IF(T119="unavailable","NA",IF(T119&gt;0,IF(AND(U119&gt;0,U119&lt;0.75)=TRUE,1,IF(U119&gt;1,-1,IF(L119&lt;0,-1,0)))+IF(T119&gt;0,IF(VLOOKUP(A119,'Extraction Filer'!$B$4:$W$385,MATCH('Extraction Filer'!$W$1,'Extraction Filer'!$B$1:$W$1,0),FALSE)&gt;1,1,0),0)+IF(M119&gt;0.05,1,IF(M119&lt;-0.05,-1,0))+IF(Q119="سالب",-1,IF(Q119&lt;40,1,0))+IF(T119&gt;AVERAGEIFS($T$2:$T$382,$T$2:$T$382,"&gt;0.001"),1,0),"NA"))</f>
        <v>NA</v>
      </c>
    </row>
    <row r="120" spans="1:23" ht="15.75">
      <c r="A120" s="9" t="s">
        <v>681</v>
      </c>
      <c r="B120" s="36" t="str">
        <f>VLOOKUP(A120,'Scoring Logic'!$A$12:$D$394,3,FALSE)</f>
        <v>دار المركبة</v>
      </c>
      <c r="C120" s="36" t="str">
        <f>VLOOKUP(A120,'Scoring Logic'!$A$12:$D$394,4,FALSE)</f>
        <v>نمو</v>
      </c>
      <c r="D120" s="30">
        <f>VLOOKUP($A120,'Extraction Filer'!$B$4:$V$385,MATCH(D$1,'Extraction Filer'!$B$3:$V$3,0),FALSE)</f>
        <v>3.49</v>
      </c>
      <c r="E120" s="31">
        <f>VLOOKUP($A120,'Extraction Filer'!$B$4:$V$385,MATCH(E$1,'Extraction Filer'!$B$3:$V$3,0),FALSE)</f>
        <v>0.17508420000000002</v>
      </c>
      <c r="F120" s="30">
        <f>VLOOKUP($A120,'Extraction Filer'!$B$4:$V$385,MATCH(F$1,'Extraction Filer'!$B$3:$V$3,0),FALSE)</f>
        <v>5</v>
      </c>
      <c r="G120" s="30">
        <f>VLOOKUP($A120,'Extraction Filer'!$B$4:$V$385,MATCH(G$1,'Extraction Filer'!$B$3:$V$3,0),FALSE)</f>
        <v>1.45</v>
      </c>
      <c r="H120" s="32">
        <f>VLOOKUP($A120,'Extraction Filer'!$B$4:$V$385,MATCH(H$1,'Extraction Filer'!$B$3:$V$3,0),FALSE)</f>
        <v>174500000</v>
      </c>
      <c r="I120" s="33">
        <f>VLOOKUP($A120,'Extraction Filer'!$B$4:$V$385,MATCH(I$1,'Extraction Filer'!$B$3:$V$3,0),FALSE)</f>
        <v>45167</v>
      </c>
      <c r="J120" s="30" t="str">
        <f>IF(VLOOKUP($A120,'Extraction Filer'!$B$4:$V$385,MATCH(J$1,'Extraction Filer'!$B$3:$V$3,0),FALSE)&gt;0,VLOOKUP($A120,'Extraction Filer'!$B$4:$V$385,MATCH(J$1,'Extraction Filer'!$B$3:$V$3,0),FALSE),"غير متوفر")</f>
        <v>غير متوفر</v>
      </c>
      <c r="K120" s="30" t="str">
        <f>IFERROR(IF(D120/VLOOKUP($A120,'Extraction Filer'!$B$4:$V$385,MATCH("متوسط توقعات المحللين لمكرر الربح",'Extraction Filer'!$B$3:$V$3,0),FALSE)&gt;0,D120/VLOOKUP($A120,'Extraction Filer'!$B$4:$V$385,MATCH("متوسط توقعات المحللين لمكرر الربح",'Extraction Filer'!$B$3:$V$3,0),FALSE),"غير متوفر"),"غير متوفر")</f>
        <v>غير متوفر</v>
      </c>
      <c r="L120" s="32">
        <f>VLOOKUP($A120,'Extraction Filer'!$B$4:$V$385,MATCH(L$1,'Extraction Filer'!$B$3:$V$3,0),FALSE)</f>
        <v>-73939</v>
      </c>
      <c r="M120" s="35">
        <f>VLOOKUP($A120,'Extraction Filer'!$B$4:$V$385,MATCH(M$1,'Extraction Filer'!$B$3:$V$3,0),FALSE)</f>
        <v>-1.0283</v>
      </c>
      <c r="N120" s="30">
        <f>VLOOKUP($A120,'Extraction Filer'!$B$4:$V$385,MATCH(N$1,'Extraction Filer'!$B$3:$V$3,0),FALSE)</f>
        <v>2.4583075269741843</v>
      </c>
      <c r="O120" s="35">
        <f>VLOOKUP($A120,'Extraction Filer'!$B$4:$V$385,MATCH(O$1,'Extraction Filer'!$B$3:$V$3,0),FALSE)</f>
        <v>0.18229999999999999</v>
      </c>
      <c r="P120" s="35">
        <f>VLOOKUP($A120,'Extraction Filer'!$B$4:$V$385,MATCH(P$1,'Extraction Filer'!$B$3:$V$3,0),FALSE)</f>
        <v>-4.0708000000000002</v>
      </c>
      <c r="Q120" s="30" t="str">
        <f>IF(VLOOKUP($A120,'Extraction Filer'!$B$4:$V$385,MATCH(Q$1,'Extraction Filer'!$B$3:$V$3,0),FALSE)&lt;0,"سالب",VLOOKUP($A120,'Extraction Filer'!$B$4:$V$385,MATCH(Q$1,'Extraction Filer'!$B$3:$V$3,0),FALSE))</f>
        <v>سالب</v>
      </c>
      <c r="R120" s="35">
        <f>VLOOKUP($A120,'Extraction Filer'!$B$4:$Z$385,MATCH(R$1,'Extraction Filer'!$B$3:$Z$3,0),FALSE)</f>
        <v>-3.4429875471021151E-3</v>
      </c>
      <c r="S120" s="35">
        <f>VLOOKUP($A120,'Extraction Filer'!$B$4:$Z$385,MATCH(S$1,'Extraction Filer'!$B$3:$Z$3,0),FALSE)</f>
        <v>-3.2713364462017641E-2</v>
      </c>
      <c r="T120" s="31">
        <f>VLOOKUP($A120,'Extraction Filer'!$B$4:$V$385,MATCH(T$1,'Extraction Filer'!$B$3:$V$3,0),FALSE)</f>
        <v>0</v>
      </c>
      <c r="U120" s="31" t="str">
        <f>IF(L120&gt;0,VLOOKUP($A120,'Extraction Filer'!$B$4:$V$385,MATCH(U$1,'Extraction Filer'!$B$3:$V$3,0),FALSE),"حققت خسائر")</f>
        <v>حققت خسائر</v>
      </c>
      <c r="V120" s="31">
        <f>VLOOKUP($A120,'Extraction Filer'!$B$4:$V$385,MATCH(V$1,'Extraction Filer'!$B$3:$V$3,0),FALSE)</f>
        <v>0</v>
      </c>
      <c r="W120" s="7" t="str">
        <f>IF(T120="unavailable","NA",IF(T120&gt;0,IF(AND(U120&gt;0,U120&lt;0.75)=TRUE,1,IF(U120&gt;1,-1,IF(L120&lt;0,-1,0)))+IF(T120&gt;0,IF(VLOOKUP(A120,'Extraction Filer'!$B$4:$W$385,MATCH('Extraction Filer'!$W$1,'Extraction Filer'!$B$1:$W$1,0),FALSE)&gt;1,1,0),0)+IF(M120&gt;0.05,1,IF(M120&lt;-0.05,-1,0))+IF(Q120="سالب",-1,IF(Q120&lt;40,1,0))+IF(T120&gt;AVERAGEIFS($T$2:$T$382,$T$2:$T$382,"&gt;0.001"),1,0),"NA"))</f>
        <v>NA</v>
      </c>
    </row>
    <row r="121" spans="1:23" ht="15.75">
      <c r="A121" s="9" t="s">
        <v>701</v>
      </c>
      <c r="B121" s="36" t="str">
        <f>VLOOKUP(A121,'Scoring Logic'!$A$12:$D$394,3,FALSE)</f>
        <v>حديد الرياض</v>
      </c>
      <c r="C121" s="36" t="str">
        <f>VLOOKUP(A121,'Scoring Logic'!$A$12:$D$394,4,FALSE)</f>
        <v>نمو</v>
      </c>
      <c r="D121" s="30">
        <f>VLOOKUP($A121,'Extraction Filer'!$B$4:$V$385,MATCH(D$1,'Extraction Filer'!$B$3:$V$3,0),FALSE)</f>
        <v>1.9</v>
      </c>
      <c r="E121" s="31">
        <f>VLOOKUP($A121,'Extraction Filer'!$B$4:$V$385,MATCH(E$1,'Extraction Filer'!$B$3:$V$3,0),FALSE)</f>
        <v>-6.403940000000001E-2</v>
      </c>
      <c r="F121" s="30">
        <f>VLOOKUP($A121,'Extraction Filer'!$B$4:$V$385,MATCH(F$1,'Extraction Filer'!$B$3:$V$3,0),FALSE)</f>
        <v>3.2857099999999999</v>
      </c>
      <c r="G121" s="30">
        <f>VLOOKUP($A121,'Extraction Filer'!$B$4:$V$385,MATCH(G$1,'Extraction Filer'!$B$3:$V$3,0),FALSE)</f>
        <v>1.66</v>
      </c>
      <c r="H121" s="32">
        <f>VLOOKUP($A121,'Extraction Filer'!$B$4:$V$385,MATCH(H$1,'Extraction Filer'!$B$3:$V$3,0),FALSE)</f>
        <v>133000000</v>
      </c>
      <c r="I121" s="33">
        <f>VLOOKUP($A121,'Extraction Filer'!$B$4:$V$385,MATCH(I$1,'Extraction Filer'!$B$3:$V$3,0),FALSE)</f>
        <v>45263</v>
      </c>
      <c r="J121" s="30">
        <f>IF(VLOOKUP($A121,'Extraction Filer'!$B$4:$V$385,MATCH(J$1,'Extraction Filer'!$B$3:$V$3,0),FALSE)&gt;0,VLOOKUP($A121,'Extraction Filer'!$B$4:$V$385,MATCH(J$1,'Extraction Filer'!$B$3:$V$3,0),FALSE),"غير متوفر")</f>
        <v>11.88</v>
      </c>
      <c r="K121" s="30" t="str">
        <f>IFERROR(IF(D121/VLOOKUP($A121,'Extraction Filer'!$B$4:$V$385,MATCH("متوسط توقعات المحللين لمكرر الربح",'Extraction Filer'!$B$3:$V$3,0),FALSE)&gt;0,D121/VLOOKUP($A121,'Extraction Filer'!$B$4:$V$385,MATCH("متوسط توقعات المحللين لمكرر الربح",'Extraction Filer'!$B$3:$V$3,0),FALSE),"غير متوفر"),"غير متوفر")</f>
        <v>غير متوفر</v>
      </c>
      <c r="L121" s="32">
        <f>VLOOKUP($A121,'Extraction Filer'!$B$4:$V$385,MATCH(L$1,'Extraction Filer'!$B$3:$V$3,0),FALSE)</f>
        <v>2534236</v>
      </c>
      <c r="M121" s="35">
        <f>VLOOKUP($A121,'Extraction Filer'!$B$4:$V$385,MATCH(M$1,'Extraction Filer'!$B$3:$V$3,0),FALSE)</f>
        <v>1.1879999999999999</v>
      </c>
      <c r="N121" s="30">
        <f>VLOOKUP($A121,'Extraction Filer'!$B$4:$V$385,MATCH(N$1,'Extraction Filer'!$B$3:$V$3,0),FALSE)</f>
        <v>0.99105364695596077</v>
      </c>
      <c r="O121" s="35">
        <f>VLOOKUP($A121,'Extraction Filer'!$B$4:$V$385,MATCH(O$1,'Extraction Filer'!$B$3:$V$3,0),FALSE)</f>
        <v>-0.14030000000000001</v>
      </c>
      <c r="P121" s="35">
        <f>VLOOKUP($A121,'Extraction Filer'!$B$4:$V$385,MATCH(P$1,'Extraction Filer'!$B$3:$V$3,0),FALSE)</f>
        <v>-1.4569000000000001</v>
      </c>
      <c r="Q121" s="30" t="str">
        <f>IF(VLOOKUP($A121,'Extraction Filer'!$B$4:$V$385,MATCH(Q$1,'Extraction Filer'!$B$3:$V$3,0),FALSE)&lt;0,"سالب",VLOOKUP($A121,'Extraction Filer'!$B$4:$V$385,MATCH(Q$1,'Extraction Filer'!$B$3:$V$3,0),FALSE))</f>
        <v>سالب</v>
      </c>
      <c r="R121" s="35">
        <f>VLOOKUP($A121,'Extraction Filer'!$B$4:$Z$385,MATCH(R$1,'Extraction Filer'!$B$3:$Z$3,0),FALSE)</f>
        <v>0.16003444390939578</v>
      </c>
      <c r="S121" s="35">
        <f>VLOOKUP($A121,'Extraction Filer'!$B$4:$Z$385,MATCH(S$1,'Extraction Filer'!$B$3:$Z$3,0),FALSE)</f>
        <v>8.0273507593399004E-2</v>
      </c>
      <c r="T121" s="31">
        <f>VLOOKUP($A121,'Extraction Filer'!$B$4:$V$385,MATCH(T$1,'Extraction Filer'!$B$3:$V$3,0),FALSE)</f>
        <v>0</v>
      </c>
      <c r="U121" s="31">
        <f>IF(L121&gt;0,VLOOKUP($A121,'Extraction Filer'!$B$4:$V$385,MATCH(U$1,'Extraction Filer'!$B$3:$V$3,0),FALSE),"حققت خسائر")</f>
        <v>0</v>
      </c>
      <c r="V121" s="31">
        <f>VLOOKUP($A121,'Extraction Filer'!$B$4:$V$385,MATCH(V$1,'Extraction Filer'!$B$3:$V$3,0),FALSE)</f>
        <v>0</v>
      </c>
      <c r="W121" s="7" t="str">
        <f>IF(T121="unavailable","NA",IF(T121&gt;0,IF(AND(U121&gt;0,U121&lt;0.75)=TRUE,1,IF(U121&gt;1,-1,IF(L121&lt;0,-1,0)))+IF(T121&gt;0,IF(VLOOKUP(A121,'Extraction Filer'!$B$4:$W$385,MATCH('Extraction Filer'!$W$1,'Extraction Filer'!$B$1:$W$1,0),FALSE)&gt;1,1,0),0)+IF(M121&gt;0.05,1,IF(M121&lt;-0.05,-1,0))+IF(Q121="سالب",-1,IF(Q121&lt;40,1,0))+IF(T121&gt;AVERAGEIFS($T$2:$T$382,$T$2:$T$382,"&gt;0.001"),1,0),"NA"))</f>
        <v>NA</v>
      </c>
    </row>
    <row r="122" spans="1:23" ht="15.75">
      <c r="A122" s="9" t="s">
        <v>556</v>
      </c>
      <c r="B122" s="36" t="str">
        <f>VLOOKUP(A122,'Scoring Logic'!$A$12:$D$394,3,FALSE)</f>
        <v>الوطنية للبناء والتسويق</v>
      </c>
      <c r="C122" s="36" t="str">
        <f>VLOOKUP(A122,'Scoring Logic'!$A$12:$D$394,4,FALSE)</f>
        <v>نمو</v>
      </c>
      <c r="D122" s="30">
        <f>VLOOKUP($A122,'Extraction Filer'!$B$4:$V$385,MATCH(D$1,'Extraction Filer'!$B$3:$V$3,0),FALSE)</f>
        <v>198</v>
      </c>
      <c r="E122" s="31">
        <f>VLOOKUP($A122,'Extraction Filer'!$B$4:$V$385,MATCH(E$1,'Extraction Filer'!$B$3:$V$3,0),FALSE)</f>
        <v>0.23749999999999999</v>
      </c>
      <c r="F122" s="30">
        <f>VLOOKUP($A122,'Extraction Filer'!$B$4:$V$385,MATCH(F$1,'Extraction Filer'!$B$3:$V$3,0),FALSE)</f>
        <v>301</v>
      </c>
      <c r="G122" s="30">
        <f>VLOOKUP($A122,'Extraction Filer'!$B$4:$V$385,MATCH(G$1,'Extraction Filer'!$B$3:$V$3,0),FALSE)</f>
        <v>145.19999999999999</v>
      </c>
      <c r="H122" s="32">
        <f>VLOOKUP($A122,'Extraction Filer'!$B$4:$V$385,MATCH(H$1,'Extraction Filer'!$B$3:$V$3,0),FALSE)</f>
        <v>2376000000</v>
      </c>
      <c r="I122" s="33">
        <f>VLOOKUP($A122,'Extraction Filer'!$B$4:$V$385,MATCH(I$1,'Extraction Filer'!$B$3:$V$3,0),FALSE)</f>
        <v>44378</v>
      </c>
      <c r="J122" s="30">
        <f>IF(VLOOKUP($A122,'Extraction Filer'!$B$4:$V$385,MATCH(J$1,'Extraction Filer'!$B$3:$V$3,0),FALSE)&gt;0,VLOOKUP($A122,'Extraction Filer'!$B$4:$V$385,MATCH(J$1,'Extraction Filer'!$B$3:$V$3,0),FALSE),"غير متوفر")</f>
        <v>52.52</v>
      </c>
      <c r="K122" s="30" t="str">
        <f>IFERROR(IF(D122/VLOOKUP($A122,'Extraction Filer'!$B$4:$V$385,MATCH("متوسط توقعات المحللين لمكرر الربح",'Extraction Filer'!$B$3:$V$3,0),FALSE)&gt;0,D122/VLOOKUP($A122,'Extraction Filer'!$B$4:$V$385,MATCH("متوسط توقعات المحللين لمكرر الربح",'Extraction Filer'!$B$3:$V$3,0),FALSE),"غير متوفر"),"غير متوفر")</f>
        <v>غير متوفر</v>
      </c>
      <c r="L122" s="32">
        <f>VLOOKUP($A122,'Extraction Filer'!$B$4:$V$385,MATCH(L$1,'Extraction Filer'!$B$3:$V$3,0),FALSE)</f>
        <v>19749414</v>
      </c>
      <c r="M122" s="35">
        <f>VLOOKUP($A122,'Extraction Filer'!$B$4:$V$385,MATCH(M$1,'Extraction Filer'!$B$3:$V$3,0),FALSE)</f>
        <v>-0.20979999999999999</v>
      </c>
      <c r="N122" s="30">
        <f>VLOOKUP($A122,'Extraction Filer'!$B$4:$V$385,MATCH(N$1,'Extraction Filer'!$B$3:$V$3,0),FALSE)</f>
        <v>4.4168867888005021</v>
      </c>
      <c r="O122" s="35">
        <f>VLOOKUP($A122,'Extraction Filer'!$B$4:$V$385,MATCH(O$1,'Extraction Filer'!$B$3:$V$3,0),FALSE)</f>
        <v>7.4200000000000002E-2</v>
      </c>
      <c r="P122" s="35">
        <f>VLOOKUP($A122,'Extraction Filer'!$B$4:$V$385,MATCH(P$1,'Extraction Filer'!$B$3:$V$3,0),FALSE)</f>
        <v>-1.9300000000000001E-2</v>
      </c>
      <c r="Q122" s="30">
        <f>IF(VLOOKUP($A122,'Extraction Filer'!$B$4:$V$385,MATCH(Q$1,'Extraction Filer'!$B$3:$V$3,0),FALSE)&lt;0,"سالب",VLOOKUP($A122,'Extraction Filer'!$B$4:$V$385,MATCH(Q$1,'Extraction Filer'!$B$3:$V$3,0),FALSE))</f>
        <v>74.566609825318295</v>
      </c>
      <c r="R122" s="35">
        <f>VLOOKUP($A122,'Extraction Filer'!$B$4:$Z$385,MATCH(R$1,'Extraction Filer'!$B$3:$Z$3,0),FALSE)</f>
        <v>5.7381065556001726E-2</v>
      </c>
      <c r="S122" s="35">
        <f>VLOOKUP($A122,'Extraction Filer'!$B$4:$Z$385,MATCH(S$1,'Extraction Filer'!$B$3:$Z$3,0),FALSE)</f>
        <v>5.3204479061396047E-2</v>
      </c>
      <c r="T122" s="31">
        <f>VLOOKUP($A122,'Extraction Filer'!$B$4:$V$385,MATCH(T$1,'Extraction Filer'!$B$3:$V$3,0),FALSE)</f>
        <v>0</v>
      </c>
      <c r="U122" s="31">
        <f>IF(L122&gt;0,VLOOKUP($A122,'Extraction Filer'!$B$4:$V$385,MATCH(U$1,'Extraction Filer'!$B$3:$V$3,0),FALSE),"حققت خسائر")</f>
        <v>0</v>
      </c>
      <c r="V122" s="31">
        <f>VLOOKUP($A122,'Extraction Filer'!$B$4:$V$385,MATCH(V$1,'Extraction Filer'!$B$3:$V$3,0),FALSE)</f>
        <v>0</v>
      </c>
      <c r="W122" s="7" t="str">
        <f>IF(T122="unavailable","NA",IF(T122&gt;0,IF(AND(U122&gt;0,U122&lt;0.75)=TRUE,1,IF(U122&gt;1,-1,IF(L122&lt;0,-1,0)))+IF(T122&gt;0,IF(VLOOKUP(A122,'Extraction Filer'!$B$4:$W$385,MATCH('Extraction Filer'!$W$1,'Extraction Filer'!$B$1:$W$1,0),FALSE)&gt;1,1,0),0)+IF(M122&gt;0.05,1,IF(M122&lt;-0.05,-1,0))+IF(Q122="سالب",-1,IF(Q122&lt;40,1,0))+IF(T122&gt;AVERAGEIFS($T$2:$T$382,$T$2:$T$382,"&gt;0.001"),1,0),"NA"))</f>
        <v>NA</v>
      </c>
    </row>
    <row r="123" spans="1:23" ht="15.75">
      <c r="A123" s="9" t="s">
        <v>79</v>
      </c>
      <c r="B123" s="36" t="str">
        <f>VLOOKUP(A123,'Scoring Logic'!$A$12:$D$394,3,FALSE)</f>
        <v>سييرا</v>
      </c>
      <c r="C123" s="36" t="str">
        <f>VLOOKUP(A123,'Scoring Logic'!$A$12:$D$394,4,FALSE)</f>
        <v>تداول</v>
      </c>
      <c r="D123" s="30">
        <f>VLOOKUP($A123,'Extraction Filer'!$B$4:$V$385,MATCH(D$1,'Extraction Filer'!$B$3:$V$3,0),FALSE)</f>
        <v>24.18</v>
      </c>
      <c r="E123" s="31">
        <f>VLOOKUP($A123,'Extraction Filer'!$B$4:$V$385,MATCH(E$1,'Extraction Filer'!$B$3:$V$3,0),FALSE)</f>
        <v>0</v>
      </c>
      <c r="F123" s="30">
        <f>VLOOKUP($A123,'Extraction Filer'!$B$4:$V$385,MATCH(F$1,'Extraction Filer'!$B$3:$V$3,0),FALSE)</f>
        <v>30</v>
      </c>
      <c r="G123" s="30">
        <f>VLOOKUP($A123,'Extraction Filer'!$B$4:$V$385,MATCH(G$1,'Extraction Filer'!$B$3:$V$3,0),FALSE)</f>
        <v>20.82</v>
      </c>
      <c r="H123" s="32">
        <f>VLOOKUP($A123,'Extraction Filer'!$B$4:$V$385,MATCH(H$1,'Extraction Filer'!$B$3:$V$3,0),FALSE)</f>
        <v>7254000000</v>
      </c>
      <c r="I123" s="33">
        <f>VLOOKUP($A123,'Extraction Filer'!$B$4:$V$385,MATCH(I$1,'Extraction Filer'!$B$3:$V$3,0),FALSE)</f>
        <v>41069</v>
      </c>
      <c r="J123" s="30" t="str">
        <f>IF(VLOOKUP($A123,'Extraction Filer'!$B$4:$V$385,MATCH(J$1,'Extraction Filer'!$B$3:$V$3,0),FALSE)&gt;0,VLOOKUP($A123,'Extraction Filer'!$B$4:$V$385,MATCH(J$1,'Extraction Filer'!$B$3:$V$3,0),FALSE),"غير متوفر")</f>
        <v>غير متوفر</v>
      </c>
      <c r="K123" s="30">
        <f>IFERROR(IF(D123/VLOOKUP($A123,'Extraction Filer'!$B$4:$V$385,MATCH("متوسط توقعات المحللين لمكرر الربح",'Extraction Filer'!$B$3:$V$3,0),FALSE)&gt;0,D123/VLOOKUP($A123,'Extraction Filer'!$B$4:$V$385,MATCH("متوسط توقعات المحللين لمكرر الربح",'Extraction Filer'!$B$3:$V$3,0),FALSE),"غير متوفر"),"غير متوفر")</f>
        <v>18.890625</v>
      </c>
      <c r="L123" s="32">
        <f>VLOOKUP($A123,'Extraction Filer'!$B$4:$V$385,MATCH(L$1,'Extraction Filer'!$B$3:$V$3,0),FALSE)</f>
        <v>-198975107</v>
      </c>
      <c r="M123" s="35">
        <f>VLOOKUP($A123,'Extraction Filer'!$B$4:$V$385,MATCH(M$1,'Extraction Filer'!$B$3:$V$3,0),FALSE)</f>
        <v>-1.7751999999999999</v>
      </c>
      <c r="N123" s="30">
        <f>VLOOKUP($A123,'Extraction Filer'!$B$4:$V$385,MATCH(N$1,'Extraction Filer'!$B$3:$V$3,0),FALSE)</f>
        <v>1.7665059491647781</v>
      </c>
      <c r="O123" s="35">
        <f>VLOOKUP($A123,'Extraction Filer'!$B$4:$V$385,MATCH(O$1,'Extraction Filer'!$B$3:$V$3,0),FALSE)</f>
        <v>0.24779999999999999</v>
      </c>
      <c r="P123" s="35">
        <f>VLOOKUP($A123,'Extraction Filer'!$B$4:$V$385,MATCH(P$1,'Extraction Filer'!$B$3:$V$3,0),FALSE)</f>
        <v>1.0881000000000001</v>
      </c>
      <c r="Q123" s="30">
        <f>IF(VLOOKUP($A123,'Extraction Filer'!$B$4:$V$385,MATCH(Q$1,'Extraction Filer'!$B$3:$V$3,0),FALSE)&lt;0,"سالب",VLOOKUP($A123,'Extraction Filer'!$B$4:$V$385,MATCH(Q$1,'Extraction Filer'!$B$3:$V$3,0),FALSE))</f>
        <v>69.625768882913562</v>
      </c>
      <c r="R123" s="35">
        <f>VLOOKUP($A123,'Extraction Filer'!$B$4:$Z$385,MATCH(R$1,'Extraction Filer'!$B$3:$Z$3,0),FALSE)</f>
        <v>-3.0378241713593841E-2</v>
      </c>
      <c r="S123" s="35">
        <f>VLOOKUP($A123,'Extraction Filer'!$B$4:$Z$385,MATCH(S$1,'Extraction Filer'!$B$3:$Z$3,0),FALSE)</f>
        <v>1.4711830874383433E-4</v>
      </c>
      <c r="T123" s="31">
        <f>VLOOKUP($A123,'Extraction Filer'!$B$4:$V$385,MATCH(T$1,'Extraction Filer'!$B$3:$V$3,0),FALSE)</f>
        <v>0</v>
      </c>
      <c r="U123" s="31" t="str">
        <f>IF(L123&gt;0,VLOOKUP($A123,'Extraction Filer'!$B$4:$V$385,MATCH(U$1,'Extraction Filer'!$B$3:$V$3,0),FALSE),"حققت خسائر")</f>
        <v>حققت خسائر</v>
      </c>
      <c r="V123" s="31">
        <f>VLOOKUP($A123,'Extraction Filer'!$B$4:$V$385,MATCH(V$1,'Extraction Filer'!$B$3:$V$3,0),FALSE)</f>
        <v>0</v>
      </c>
      <c r="W123" s="7" t="str">
        <f>IF(T123="unavailable","NA",IF(T123&gt;0,IF(AND(U123&gt;0,U123&lt;0.75)=TRUE,1,IF(U123&gt;1,-1,IF(L123&lt;0,-1,0)))+IF(T123&gt;0,IF(VLOOKUP(A123,'Extraction Filer'!$B$4:$W$385,MATCH('Extraction Filer'!$W$1,'Extraction Filer'!$B$1:$W$1,0),FALSE)&gt;1,1,0),0)+IF(M123&gt;0.05,1,IF(M123&lt;-0.05,-1,0))+IF(Q123="سالب",-1,IF(Q123&lt;40,1,0))+IF(T123&gt;AVERAGEIFS($T$2:$T$382,$T$2:$T$382,"&gt;0.001"),1,0),"NA"))</f>
        <v>NA</v>
      </c>
    </row>
    <row r="124" spans="1:23" ht="15.75">
      <c r="A124" s="9" t="s">
        <v>705</v>
      </c>
      <c r="B124" s="36" t="str">
        <f>VLOOKUP(A124,'Scoring Logic'!$A$12:$D$394,3,FALSE)</f>
        <v>أرماح</v>
      </c>
      <c r="C124" s="36" t="str">
        <f>VLOOKUP(A124,'Scoring Logic'!$A$12:$D$394,4,FALSE)</f>
        <v>نمو</v>
      </c>
      <c r="D124" s="30">
        <f>VLOOKUP($A124,'Extraction Filer'!$B$4:$V$385,MATCH(D$1,'Extraction Filer'!$B$3:$V$3,0),FALSE)</f>
        <v>88.6</v>
      </c>
      <c r="E124" s="31">
        <f>VLOOKUP($A124,'Extraction Filer'!$B$4:$V$385,MATCH(E$1,'Extraction Filer'!$B$3:$V$3,0),FALSE)</f>
        <v>-2.2522522999999998E-3</v>
      </c>
      <c r="F124" s="30">
        <f>VLOOKUP($A124,'Extraction Filer'!$B$4:$V$385,MATCH(F$1,'Extraction Filer'!$B$3:$V$3,0),FALSE)</f>
        <v>107.6</v>
      </c>
      <c r="G124" s="30">
        <f>VLOOKUP($A124,'Extraction Filer'!$B$4:$V$385,MATCH(G$1,'Extraction Filer'!$B$3:$V$3,0),FALSE)</f>
        <v>45.1</v>
      </c>
      <c r="H124" s="32">
        <f>VLOOKUP($A124,'Extraction Filer'!$B$4:$V$385,MATCH(H$1,'Extraction Filer'!$B$3:$V$3,0),FALSE)</f>
        <v>2911325120</v>
      </c>
      <c r="I124" s="33">
        <f>VLOOKUP($A124,'Extraction Filer'!$B$4:$V$385,MATCH(I$1,'Extraction Filer'!$B$3:$V$3,0),FALSE)</f>
        <v>45260</v>
      </c>
      <c r="J124" s="30">
        <f>IF(VLOOKUP($A124,'Extraction Filer'!$B$4:$V$385,MATCH(J$1,'Extraction Filer'!$B$3:$V$3,0),FALSE)&gt;0,VLOOKUP($A124,'Extraction Filer'!$B$4:$V$385,MATCH(J$1,'Extraction Filer'!$B$3:$V$3,0),FALSE),"غير متوفر")</f>
        <v>180.82</v>
      </c>
      <c r="K124" s="30" t="str">
        <f>IFERROR(IF(D124/VLOOKUP($A124,'Extraction Filer'!$B$4:$V$385,MATCH("متوسط توقعات المحللين لمكرر الربح",'Extraction Filer'!$B$3:$V$3,0),FALSE)&gt;0,D124/VLOOKUP($A124,'Extraction Filer'!$B$4:$V$385,MATCH("متوسط توقعات المحللين لمكرر الربح",'Extraction Filer'!$B$3:$V$3,0),FALSE),"غير متوفر"),"غير متوفر")</f>
        <v>غير متوفر</v>
      </c>
      <c r="L124" s="32">
        <f>VLOOKUP($A124,'Extraction Filer'!$B$4:$V$385,MATCH(L$1,'Extraction Filer'!$B$3:$V$3,0),FALSE)</f>
        <v>16054416</v>
      </c>
      <c r="M124" s="35">
        <f>VLOOKUP($A124,'Extraction Filer'!$B$4:$V$385,MATCH(M$1,'Extraction Filer'!$B$3:$V$3,0),FALSE)</f>
        <v>1.0302</v>
      </c>
      <c r="N124" s="30">
        <f>VLOOKUP($A124,'Extraction Filer'!$B$4:$V$385,MATCH(N$1,'Extraction Filer'!$B$3:$V$3,0),FALSE)</f>
        <v>22.801091798926944</v>
      </c>
      <c r="O124" s="35">
        <f>VLOOKUP($A124,'Extraction Filer'!$B$4:$V$385,MATCH(O$1,'Extraction Filer'!$B$3:$V$3,0),FALSE)</f>
        <v>5.0724</v>
      </c>
      <c r="P124" s="35">
        <f>VLOOKUP($A124,'Extraction Filer'!$B$4:$V$385,MATCH(P$1,'Extraction Filer'!$B$3:$V$3,0),FALSE)</f>
        <v>0.55169999999999997</v>
      </c>
      <c r="Q124" s="30" t="str">
        <f>IF(VLOOKUP($A124,'Extraction Filer'!$B$4:$V$385,MATCH(Q$1,'Extraction Filer'!$B$3:$V$3,0),FALSE)&lt;0,"سالب",VLOOKUP($A124,'Extraction Filer'!$B$4:$V$385,MATCH(Q$1,'Extraction Filer'!$B$3:$V$3,0),FALSE))</f>
        <v>سالب</v>
      </c>
      <c r="R124" s="35">
        <f>VLOOKUP($A124,'Extraction Filer'!$B$4:$Z$385,MATCH(R$1,'Extraction Filer'!$B$3:$Z$3,0),FALSE)</f>
        <v>4.1965147172824777E-2</v>
      </c>
      <c r="S124" s="35">
        <f>VLOOKUP($A124,'Extraction Filer'!$B$4:$Z$385,MATCH(S$1,'Extraction Filer'!$B$3:$Z$3,0),FALSE)</f>
        <v>4.5834293574780298E-2</v>
      </c>
      <c r="T124" s="31">
        <f>VLOOKUP($A124,'Extraction Filer'!$B$4:$V$385,MATCH(T$1,'Extraction Filer'!$B$3:$V$3,0),FALSE)</f>
        <v>0</v>
      </c>
      <c r="U124" s="31">
        <f>IF(L124&gt;0,VLOOKUP($A124,'Extraction Filer'!$B$4:$V$385,MATCH(U$1,'Extraction Filer'!$B$3:$V$3,0),FALSE),"حققت خسائر")</f>
        <v>0</v>
      </c>
      <c r="V124" s="31">
        <f>VLOOKUP($A124,'Extraction Filer'!$B$4:$V$385,MATCH(V$1,'Extraction Filer'!$B$3:$V$3,0),FALSE)</f>
        <v>0</v>
      </c>
      <c r="W124" s="7" t="str">
        <f>IF(T124="unavailable","NA",IF(T124&gt;0,IF(AND(U124&gt;0,U124&lt;0.75)=TRUE,1,IF(U124&gt;1,-1,IF(L124&lt;0,-1,0)))+IF(T124&gt;0,IF(VLOOKUP(A124,'Extraction Filer'!$B$4:$W$385,MATCH('Extraction Filer'!$W$1,'Extraction Filer'!$B$1:$W$1,0),FALSE)&gt;1,1,0),0)+IF(M124&gt;0.05,1,IF(M124&lt;-0.05,-1,0))+IF(Q124="سالب",-1,IF(Q124&lt;40,1,0))+IF(T124&gt;AVERAGEIFS($T$2:$T$382,$T$2:$T$382,"&gt;0.001"),1,0),"NA"))</f>
        <v>NA</v>
      </c>
    </row>
    <row r="125" spans="1:23" ht="15.75">
      <c r="A125" s="9" t="s">
        <v>560</v>
      </c>
      <c r="B125" s="36" t="str">
        <f>VLOOKUP(A125,'Scoring Logic'!$A$12:$D$394,3,FALSE)</f>
        <v>حديد وطني</v>
      </c>
      <c r="C125" s="36" t="str">
        <f>VLOOKUP(A125,'Scoring Logic'!$A$12:$D$394,4,FALSE)</f>
        <v>نمو</v>
      </c>
      <c r="D125" s="30">
        <f>VLOOKUP($A125,'Extraction Filer'!$B$4:$V$385,MATCH(D$1,'Extraction Filer'!$B$3:$V$3,0),FALSE)</f>
        <v>2.2400000000000002</v>
      </c>
      <c r="E125" s="31">
        <f>VLOOKUP($A125,'Extraction Filer'!$B$4:$V$385,MATCH(E$1,'Extraction Filer'!$B$3:$V$3,0),FALSE)</f>
        <v>1.35747E-2</v>
      </c>
      <c r="F125" s="30">
        <f>VLOOKUP($A125,'Extraction Filer'!$B$4:$V$385,MATCH(F$1,'Extraction Filer'!$B$3:$V$3,0),FALSE)</f>
        <v>3.2</v>
      </c>
      <c r="G125" s="30">
        <f>VLOOKUP($A125,'Extraction Filer'!$B$4:$V$385,MATCH(G$1,'Extraction Filer'!$B$3:$V$3,0),FALSE)</f>
        <v>1.96</v>
      </c>
      <c r="H125" s="32">
        <f>VLOOKUP($A125,'Extraction Filer'!$B$4:$V$385,MATCH(H$1,'Extraction Filer'!$B$3:$V$3,0),FALSE)</f>
        <v>406896000</v>
      </c>
      <c r="I125" s="33">
        <f>VLOOKUP($A125,'Extraction Filer'!$B$4:$V$385,MATCH(I$1,'Extraction Filer'!$B$3:$V$3,0),FALSE)</f>
        <v>44378</v>
      </c>
      <c r="J125" s="30">
        <f>IF(VLOOKUP($A125,'Extraction Filer'!$B$4:$V$385,MATCH(J$1,'Extraction Filer'!$B$3:$V$3,0),FALSE)&gt;0,VLOOKUP($A125,'Extraction Filer'!$B$4:$V$385,MATCH(J$1,'Extraction Filer'!$B$3:$V$3,0),FALSE),"غير متوفر")</f>
        <v>74.67</v>
      </c>
      <c r="K125" s="30" t="str">
        <f>IFERROR(IF(D125/VLOOKUP($A125,'Extraction Filer'!$B$4:$V$385,MATCH("متوسط توقعات المحللين لمكرر الربح",'Extraction Filer'!$B$3:$V$3,0),FALSE)&gt;0,D125/VLOOKUP($A125,'Extraction Filer'!$B$4:$V$385,MATCH("متوسط توقعات المحللين لمكرر الربح",'Extraction Filer'!$B$3:$V$3,0),FALSE),"غير متوفر"),"غير متوفر")</f>
        <v>غير متوفر</v>
      </c>
      <c r="L125" s="32">
        <f>VLOOKUP($A125,'Extraction Filer'!$B$4:$V$385,MATCH(L$1,'Extraction Filer'!$B$3:$V$3,0),FALSE)</f>
        <v>9867906</v>
      </c>
      <c r="M125" s="35">
        <f>VLOOKUP($A125,'Extraction Filer'!$B$4:$V$385,MATCH(M$1,'Extraction Filer'!$B$3:$V$3,0),FALSE)</f>
        <v>1.3247</v>
      </c>
      <c r="N125" s="30">
        <f>VLOOKUP($A125,'Extraction Filer'!$B$4:$V$385,MATCH(N$1,'Extraction Filer'!$B$3:$V$3,0),FALSE)</f>
        <v>0.73539141526888996</v>
      </c>
      <c r="O125" s="35">
        <f>VLOOKUP($A125,'Extraction Filer'!$B$4:$V$385,MATCH(O$1,'Extraction Filer'!$B$3:$V$3,0),FALSE)</f>
        <v>0.495</v>
      </c>
      <c r="P125" s="35">
        <f>VLOOKUP($A125,'Extraction Filer'!$B$4:$V$385,MATCH(P$1,'Extraction Filer'!$B$3:$V$3,0),FALSE)</f>
        <v>4.6188000000000002</v>
      </c>
      <c r="Q125" s="30">
        <f>IF(VLOOKUP($A125,'Extraction Filer'!$B$4:$V$385,MATCH(Q$1,'Extraction Filer'!$B$3:$V$3,0),FALSE)&lt;0,"سالب",VLOOKUP($A125,'Extraction Filer'!$B$4:$V$385,MATCH(Q$1,'Extraction Filer'!$B$3:$V$3,0),FALSE))</f>
        <v>11.319691482656582</v>
      </c>
      <c r="R125" s="35">
        <f>VLOOKUP($A125,'Extraction Filer'!$B$4:$Z$385,MATCH(R$1,'Extraction Filer'!$B$3:$Z$3,0),FALSE)</f>
        <v>3.969346993018346E-2</v>
      </c>
      <c r="S125" s="35">
        <f>VLOOKUP($A125,'Extraction Filer'!$B$4:$Z$385,MATCH(S$1,'Extraction Filer'!$B$3:$Z$3,0),FALSE)</f>
        <v>4.7425267914738591E-2</v>
      </c>
      <c r="T125" s="31">
        <f>VLOOKUP($A125,'Extraction Filer'!$B$4:$V$385,MATCH(T$1,'Extraction Filer'!$B$3:$V$3,0),FALSE)</f>
        <v>0</v>
      </c>
      <c r="U125" s="31">
        <f>IF(L125&gt;0,VLOOKUP($A125,'Extraction Filer'!$B$4:$V$385,MATCH(U$1,'Extraction Filer'!$B$3:$V$3,0),FALSE),"حققت خسائر")</f>
        <v>0</v>
      </c>
      <c r="V125" s="31">
        <f>VLOOKUP($A125,'Extraction Filer'!$B$4:$V$385,MATCH(V$1,'Extraction Filer'!$B$3:$V$3,0),FALSE)</f>
        <v>0</v>
      </c>
      <c r="W125" s="7" t="str">
        <f>IF(T125="unavailable","NA",IF(T125&gt;0,IF(AND(U125&gt;0,U125&lt;0.75)=TRUE,1,IF(U125&gt;1,-1,IF(L125&lt;0,-1,0)))+IF(T125&gt;0,IF(VLOOKUP(A125,'Extraction Filer'!$B$4:$W$385,MATCH('Extraction Filer'!$W$1,'Extraction Filer'!$B$1:$W$1,0),FALSE)&gt;1,1,0),0)+IF(M125&gt;0.05,1,IF(M125&lt;-0.05,-1,0))+IF(Q125="سالب",-1,IF(Q125&lt;40,1,0))+IF(T125&gt;AVERAGEIFS($T$2:$T$382,$T$2:$T$382,"&gt;0.001"),1,0),"NA"))</f>
        <v>NA</v>
      </c>
    </row>
    <row r="126" spans="1:23" ht="15.75">
      <c r="A126" s="9" t="s">
        <v>372</v>
      </c>
      <c r="B126" s="36" t="str">
        <f>VLOOKUP(A126,'Scoring Logic'!$A$12:$D$394,3,FALSE)</f>
        <v>مدينة المعرفة</v>
      </c>
      <c r="C126" s="36" t="str">
        <f>VLOOKUP(A126,'Scoring Logic'!$A$12:$D$394,4,FALSE)</f>
        <v>تداول</v>
      </c>
      <c r="D126" s="30">
        <f>VLOOKUP($A126,'Extraction Filer'!$B$4:$V$385,MATCH(D$1,'Extraction Filer'!$B$3:$V$3,0),FALSE)</f>
        <v>14.36</v>
      </c>
      <c r="E126" s="31">
        <f>VLOOKUP($A126,'Extraction Filer'!$B$4:$V$385,MATCH(E$1,'Extraction Filer'!$B$3:$V$3,0),FALSE)</f>
        <v>1.1267599999999999E-2</v>
      </c>
      <c r="F126" s="30">
        <f>VLOOKUP($A126,'Extraction Filer'!$B$4:$V$385,MATCH(F$1,'Extraction Filer'!$B$3:$V$3,0),FALSE)</f>
        <v>17.3</v>
      </c>
      <c r="G126" s="30">
        <f>VLOOKUP($A126,'Extraction Filer'!$B$4:$V$385,MATCH(G$1,'Extraction Filer'!$B$3:$V$3,0),FALSE)</f>
        <v>12.36</v>
      </c>
      <c r="H126" s="32">
        <f>VLOOKUP($A126,'Extraction Filer'!$B$4:$V$385,MATCH(H$1,'Extraction Filer'!$B$3:$V$3,0),FALSE)</f>
        <v>4872348000</v>
      </c>
      <c r="I126" s="33">
        <f>VLOOKUP($A126,'Extraction Filer'!$B$4:$V$385,MATCH(I$1,'Extraction Filer'!$B$3:$V$3,0),FALSE)</f>
        <v>40401</v>
      </c>
      <c r="J126" s="30" t="str">
        <f>IF(VLOOKUP($A126,'Extraction Filer'!$B$4:$V$385,MATCH(J$1,'Extraction Filer'!$B$3:$V$3,0),FALSE)&gt;0,VLOOKUP($A126,'Extraction Filer'!$B$4:$V$385,MATCH(J$1,'Extraction Filer'!$B$3:$V$3,0),FALSE),"غير متوفر")</f>
        <v>غير متوفر</v>
      </c>
      <c r="K126" s="30" t="str">
        <f>IFERROR(IF(D126/VLOOKUP($A126,'Extraction Filer'!$B$4:$V$385,MATCH("متوسط توقعات المحللين لمكرر الربح",'Extraction Filer'!$B$3:$V$3,0),FALSE)&gt;0,D126/VLOOKUP($A126,'Extraction Filer'!$B$4:$V$385,MATCH("متوسط توقعات المحللين لمكرر الربح",'Extraction Filer'!$B$3:$V$3,0),FALSE),"غير متوفر"),"غير متوفر")</f>
        <v>غير متوفر</v>
      </c>
      <c r="L126" s="32">
        <f>VLOOKUP($A126,'Extraction Filer'!$B$4:$V$385,MATCH(L$1,'Extraction Filer'!$B$3:$V$3,0),FALSE)</f>
        <v>-20956495</v>
      </c>
      <c r="M126" s="35">
        <f>VLOOKUP($A126,'Extraction Filer'!$B$4:$V$385,MATCH(M$1,'Extraction Filer'!$B$3:$V$3,0),FALSE)</f>
        <v>0.54</v>
      </c>
      <c r="N126" s="30">
        <f>VLOOKUP($A126,'Extraction Filer'!$B$4:$V$385,MATCH(N$1,'Extraction Filer'!$B$3:$V$3,0),FALSE)</f>
        <v>30.681341417625216</v>
      </c>
      <c r="O126" s="35">
        <f>VLOOKUP($A126,'Extraction Filer'!$B$4:$V$385,MATCH(O$1,'Extraction Filer'!$B$3:$V$3,0),FALSE)</f>
        <v>1.3752</v>
      </c>
      <c r="P126" s="35">
        <f>VLOOKUP($A126,'Extraction Filer'!$B$4:$V$385,MATCH(P$1,'Extraction Filer'!$B$3:$V$3,0),FALSE)</f>
        <v>-5.3255999999999997</v>
      </c>
      <c r="Q126" s="30" t="str">
        <f>IF(VLOOKUP($A126,'Extraction Filer'!$B$4:$V$385,MATCH(Q$1,'Extraction Filer'!$B$3:$V$3,0),FALSE)&lt;0,"سالب",VLOOKUP($A126,'Extraction Filer'!$B$4:$V$385,MATCH(Q$1,'Extraction Filer'!$B$3:$V$3,0),FALSE))</f>
        <v>سالب</v>
      </c>
      <c r="R126" s="35">
        <f>VLOOKUP($A126,'Extraction Filer'!$B$4:$Z$385,MATCH(R$1,'Extraction Filer'!$B$3:$Z$3,0),FALSE)</f>
        <v>-7.0302714395377884E-3</v>
      </c>
      <c r="S126" s="35">
        <f>VLOOKUP($A126,'Extraction Filer'!$B$4:$Z$385,MATCH(S$1,'Extraction Filer'!$B$3:$Z$3,0),FALSE)</f>
        <v>-1.3204369967583025E-2</v>
      </c>
      <c r="T126" s="31">
        <f>VLOOKUP($A126,'Extraction Filer'!$B$4:$V$385,MATCH(T$1,'Extraction Filer'!$B$3:$V$3,0),FALSE)</f>
        <v>0</v>
      </c>
      <c r="U126" s="31" t="str">
        <f>IF(L126&gt;0,VLOOKUP($A126,'Extraction Filer'!$B$4:$V$385,MATCH(U$1,'Extraction Filer'!$B$3:$V$3,0),FALSE),"حققت خسائر")</f>
        <v>حققت خسائر</v>
      </c>
      <c r="V126" s="31">
        <f>VLOOKUP($A126,'Extraction Filer'!$B$4:$V$385,MATCH(V$1,'Extraction Filer'!$B$3:$V$3,0),FALSE)</f>
        <v>0</v>
      </c>
      <c r="W126" s="7" t="str">
        <f>IF(T126="unavailable","NA",IF(T126&gt;0,IF(AND(U126&gt;0,U126&lt;0.75)=TRUE,1,IF(U126&gt;1,-1,IF(L126&lt;0,-1,0)))+IF(T126&gt;0,IF(VLOOKUP(A126,'Extraction Filer'!$B$4:$W$385,MATCH('Extraction Filer'!$W$1,'Extraction Filer'!$B$1:$W$1,0),FALSE)&gt;1,1,0),0)+IF(M126&gt;0.05,1,IF(M126&lt;-0.05,-1,0))+IF(Q126="سالب",-1,IF(Q126&lt;40,1,0))+IF(T126&gt;AVERAGEIFS($T$2:$T$382,$T$2:$T$382,"&gt;0.001"),1,0),"NA"))</f>
        <v>NA</v>
      </c>
    </row>
    <row r="127" spans="1:23" ht="15.75">
      <c r="A127" s="9" t="s">
        <v>717</v>
      </c>
      <c r="B127" s="36" t="str">
        <f>VLOOKUP(A127,'Scoring Logic'!$A$12:$D$394,3,FALSE)</f>
        <v>كوارا</v>
      </c>
      <c r="C127" s="36" t="str">
        <f>VLOOKUP(A127,'Scoring Logic'!$A$12:$D$394,4,FALSE)</f>
        <v>نمو</v>
      </c>
      <c r="D127" s="30">
        <f>VLOOKUP($A127,'Extraction Filer'!$B$4:$V$385,MATCH(D$1,'Extraction Filer'!$B$3:$V$3,0),FALSE)</f>
        <v>18.48</v>
      </c>
      <c r="E127" s="31">
        <f>VLOOKUP($A127,'Extraction Filer'!$B$4:$V$385,MATCH(E$1,'Extraction Filer'!$B$3:$V$3,0),FALSE)</f>
        <v>-2.32558E-2</v>
      </c>
      <c r="F127" s="30">
        <f>VLOOKUP($A127,'Extraction Filer'!$B$4:$V$385,MATCH(F$1,'Extraction Filer'!$B$3:$V$3,0),FALSE)</f>
        <v>20</v>
      </c>
      <c r="G127" s="30">
        <f>VLOOKUP($A127,'Extraction Filer'!$B$4:$V$385,MATCH(G$1,'Extraction Filer'!$B$3:$V$3,0),FALSE)</f>
        <v>14.32</v>
      </c>
      <c r="H127" s="32">
        <f>VLOOKUP($A127,'Extraction Filer'!$B$4:$V$385,MATCH(H$1,'Extraction Filer'!$B$3:$V$3,0),FALSE)</f>
        <v>554400000</v>
      </c>
      <c r="I127" s="33">
        <f>VLOOKUP($A127,'Extraction Filer'!$B$4:$V$385,MATCH(I$1,'Extraction Filer'!$B$3:$V$3,0),FALSE)</f>
        <v>45358</v>
      </c>
      <c r="J127" s="30">
        <f>IF(VLOOKUP($A127,'Extraction Filer'!$B$4:$V$385,MATCH(J$1,'Extraction Filer'!$B$3:$V$3,0),FALSE)&gt;0,VLOOKUP($A127,'Extraction Filer'!$B$4:$V$385,MATCH(J$1,'Extraction Filer'!$B$3:$V$3,0),FALSE),"غير متوفر")</f>
        <v>12.83</v>
      </c>
      <c r="K127" s="30" t="str">
        <f>IFERROR(IF(D127/VLOOKUP($A127,'Extraction Filer'!$B$4:$V$385,MATCH("متوسط توقعات المحللين لمكرر الربح",'Extraction Filer'!$B$3:$V$3,0),FALSE)&gt;0,D127/VLOOKUP($A127,'Extraction Filer'!$B$4:$V$385,MATCH("متوسط توقعات المحللين لمكرر الربح",'Extraction Filer'!$B$3:$V$3,0),FALSE),"غير متوفر"),"غير متوفر")</f>
        <v>غير متوفر</v>
      </c>
      <c r="L127" s="32">
        <f>VLOOKUP($A127,'Extraction Filer'!$B$4:$V$385,MATCH(L$1,'Extraction Filer'!$B$3:$V$3,0),FALSE)</f>
        <v>43246388</v>
      </c>
      <c r="M127" s="35">
        <f>VLOOKUP($A127,'Extraction Filer'!$B$4:$V$385,MATCH(M$1,'Extraction Filer'!$B$3:$V$3,0),FALSE)</f>
        <v>-0.19600000000000001</v>
      </c>
      <c r="N127" s="30">
        <f>VLOOKUP($A127,'Extraction Filer'!$B$4:$V$385,MATCH(N$1,'Extraction Filer'!$B$3:$V$3,0),FALSE)</f>
        <v>2.6773863601614338</v>
      </c>
      <c r="O127" s="35">
        <f>VLOOKUP($A127,'Extraction Filer'!$B$4:$V$385,MATCH(O$1,'Extraction Filer'!$B$3:$V$3,0),FALSE)</f>
        <v>0.1973</v>
      </c>
      <c r="P127" s="35">
        <f>VLOOKUP($A127,'Extraction Filer'!$B$4:$V$385,MATCH(P$1,'Extraction Filer'!$B$3:$V$3,0),FALSE)</f>
        <v>-1.4419999999999999</v>
      </c>
      <c r="Q127" s="30" t="str">
        <f>IF(VLOOKUP($A127,'Extraction Filer'!$B$4:$V$385,MATCH(Q$1,'Extraction Filer'!$B$3:$V$3,0),FALSE)&lt;0,"سالب",VLOOKUP($A127,'Extraction Filer'!$B$4:$V$385,MATCH(Q$1,'Extraction Filer'!$B$3:$V$3,0),FALSE))</f>
        <v>سالب</v>
      </c>
      <c r="R127" s="35">
        <f>VLOOKUP($A127,'Extraction Filer'!$B$4:$Z$385,MATCH(R$1,'Extraction Filer'!$B$3:$Z$3,0),FALSE)</f>
        <v>9.8500427074589239E-2</v>
      </c>
      <c r="S127" s="35">
        <f>VLOOKUP($A127,'Extraction Filer'!$B$4:$Z$385,MATCH(S$1,'Extraction Filer'!$B$3:$Z$3,0),FALSE)</f>
        <v>5.2084168448928561E-2</v>
      </c>
      <c r="T127" s="31">
        <f>VLOOKUP($A127,'Extraction Filer'!$B$4:$V$385,MATCH(T$1,'Extraction Filer'!$B$3:$V$3,0),FALSE)</f>
        <v>0</v>
      </c>
      <c r="U127" s="31">
        <f>IF(L127&gt;0,VLOOKUP($A127,'Extraction Filer'!$B$4:$V$385,MATCH(U$1,'Extraction Filer'!$B$3:$V$3,0),FALSE),"حققت خسائر")</f>
        <v>0</v>
      </c>
      <c r="V127" s="31">
        <f>VLOOKUP($A127,'Extraction Filer'!$B$4:$V$385,MATCH(V$1,'Extraction Filer'!$B$3:$V$3,0),FALSE)</f>
        <v>0</v>
      </c>
      <c r="W127" s="7" t="str">
        <f>IF(T127="unavailable","NA",IF(T127&gt;0,IF(AND(U127&gt;0,U127&lt;0.75)=TRUE,1,IF(U127&gt;1,-1,IF(L127&lt;0,-1,0)))+IF(T127&gt;0,IF(VLOOKUP(A127,'Extraction Filer'!$B$4:$W$385,MATCH('Extraction Filer'!$W$1,'Extraction Filer'!$B$1:$W$1,0),FALSE)&gt;1,1,0),0)+IF(M127&gt;0.05,1,IF(M127&lt;-0.05,-1,0))+IF(Q127="سالب",-1,IF(Q127&lt;40,1,0))+IF(T127&gt;AVERAGEIFS($T$2:$T$382,$T$2:$T$382,"&gt;0.001"),1,0),"NA"))</f>
        <v>NA</v>
      </c>
    </row>
    <row r="128" spans="1:23" ht="15.75">
      <c r="A128" s="9" t="s">
        <v>470</v>
      </c>
      <c r="B128" s="36" t="str">
        <f>VLOOKUP(A128,'Scoring Logic'!$A$12:$D$394,3,FALSE)</f>
        <v>بحر العرب</v>
      </c>
      <c r="C128" s="36" t="str">
        <f>VLOOKUP(A128,'Scoring Logic'!$A$12:$D$394,4,FALSE)</f>
        <v>تداول</v>
      </c>
      <c r="D128" s="30">
        <f>VLOOKUP($A128,'Extraction Filer'!$B$4:$V$385,MATCH(D$1,'Extraction Filer'!$B$3:$V$3,0),FALSE)</f>
        <v>6</v>
      </c>
      <c r="E128" s="31">
        <f>VLOOKUP($A128,'Extraction Filer'!$B$4:$V$385,MATCH(E$1,'Extraction Filer'!$B$3:$V$3,0),FALSE)</f>
        <v>2.7397300000000003E-2</v>
      </c>
      <c r="F128" s="30">
        <f>VLOOKUP($A128,'Extraction Filer'!$B$4:$V$385,MATCH(F$1,'Extraction Filer'!$B$3:$V$3,0),FALSE)</f>
        <v>8.08</v>
      </c>
      <c r="G128" s="30">
        <f>VLOOKUP($A128,'Extraction Filer'!$B$4:$V$385,MATCH(G$1,'Extraction Filer'!$B$3:$V$3,0),FALSE)</f>
        <v>4.9400000000000004</v>
      </c>
      <c r="H128" s="32">
        <f>VLOOKUP($A128,'Extraction Filer'!$B$4:$V$385,MATCH(H$1,'Extraction Filer'!$B$3:$V$3,0),FALSE)</f>
        <v>600000000</v>
      </c>
      <c r="I128" s="33">
        <f>VLOOKUP($A128,'Extraction Filer'!$B$4:$V$385,MATCH(I$1,'Extraction Filer'!$B$3:$V$3,0),FALSE)</f>
        <v>43936</v>
      </c>
      <c r="J128" s="30" t="str">
        <f>IF(VLOOKUP($A128,'Extraction Filer'!$B$4:$V$385,MATCH(J$1,'Extraction Filer'!$B$3:$V$3,0),FALSE)&gt;0,VLOOKUP($A128,'Extraction Filer'!$B$4:$V$385,MATCH(J$1,'Extraction Filer'!$B$3:$V$3,0),FALSE),"غير متوفر")</f>
        <v>غير متوفر</v>
      </c>
      <c r="K128" s="30" t="str">
        <f>IFERROR(IF(D128/VLOOKUP($A128,'Extraction Filer'!$B$4:$V$385,MATCH("متوسط توقعات المحللين لمكرر الربح",'Extraction Filer'!$B$3:$V$3,0),FALSE)&gt;0,D128/VLOOKUP($A128,'Extraction Filer'!$B$4:$V$385,MATCH("متوسط توقعات المحللين لمكرر الربح",'Extraction Filer'!$B$3:$V$3,0),FALSE),"غير متوفر"),"غير متوفر")</f>
        <v>غير متوفر</v>
      </c>
      <c r="L128" s="32">
        <f>VLOOKUP($A128,'Extraction Filer'!$B$4:$V$385,MATCH(L$1,'Extraction Filer'!$B$3:$V$3,0),FALSE)</f>
        <v>-11952243</v>
      </c>
      <c r="M128" s="35">
        <f>VLOOKUP($A128,'Extraction Filer'!$B$4:$V$385,MATCH(M$1,'Extraction Filer'!$B$3:$V$3,0),FALSE)</f>
        <v>6.4100000000000004E-2</v>
      </c>
      <c r="N128" s="30">
        <f>VLOOKUP($A128,'Extraction Filer'!$B$4:$V$385,MATCH(N$1,'Extraction Filer'!$B$3:$V$3,0),FALSE)</f>
        <v>12.821430593856611</v>
      </c>
      <c r="O128" s="35">
        <f>VLOOKUP($A128,'Extraction Filer'!$B$4:$V$385,MATCH(O$1,'Extraction Filer'!$B$3:$V$3,0),FALSE)</f>
        <v>7.9000000000000008E-3</v>
      </c>
      <c r="P128" s="35">
        <f>VLOOKUP($A128,'Extraction Filer'!$B$4:$V$385,MATCH(P$1,'Extraction Filer'!$B$3:$V$3,0),FALSE)</f>
        <v>0.43690000000000001</v>
      </c>
      <c r="Q128" s="30">
        <f>IF(VLOOKUP($A128,'Extraction Filer'!$B$4:$V$385,MATCH(Q$1,'Extraction Filer'!$B$3:$V$3,0),FALSE)&lt;0,"سالب",VLOOKUP($A128,'Extraction Filer'!$B$4:$V$385,MATCH(Q$1,'Extraction Filer'!$B$3:$V$3,0),FALSE))</f>
        <v>261.31687153183515</v>
      </c>
      <c r="R128" s="35">
        <f>VLOOKUP($A128,'Extraction Filer'!$B$4:$Z$385,MATCH(R$1,'Extraction Filer'!$B$3:$Z$3,0),FALSE)</f>
        <v>-0.10235884883859914</v>
      </c>
      <c r="S128" s="35">
        <f>VLOOKUP($A128,'Extraction Filer'!$B$4:$Z$385,MATCH(S$1,'Extraction Filer'!$B$3:$Z$3,0),FALSE)</f>
        <v>-0.10245860989255778</v>
      </c>
      <c r="T128" s="31">
        <f>VLOOKUP($A128,'Extraction Filer'!$B$4:$V$385,MATCH(T$1,'Extraction Filer'!$B$3:$V$3,0),FALSE)</f>
        <v>0</v>
      </c>
      <c r="U128" s="31" t="str">
        <f>IF(L128&gt;0,VLOOKUP($A128,'Extraction Filer'!$B$4:$V$385,MATCH(U$1,'Extraction Filer'!$B$3:$V$3,0),FALSE),"حققت خسائر")</f>
        <v>حققت خسائر</v>
      </c>
      <c r="V128" s="31">
        <f>VLOOKUP($A128,'Extraction Filer'!$B$4:$V$385,MATCH(V$1,'Extraction Filer'!$B$3:$V$3,0),FALSE)</f>
        <v>0</v>
      </c>
      <c r="W128" s="7" t="str">
        <f>IF(T128="unavailable","NA",IF(T128&gt;0,IF(AND(U128&gt;0,U128&lt;0.75)=TRUE,1,IF(U128&gt;1,-1,IF(L128&lt;0,-1,0)))+IF(T128&gt;0,IF(VLOOKUP(A128,'Extraction Filer'!$B$4:$W$385,MATCH('Extraction Filer'!$W$1,'Extraction Filer'!$B$1:$W$1,0),FALSE)&gt;1,1,0),0)+IF(M128&gt;0.05,1,IF(M128&lt;-0.05,-1,0))+IF(Q128="سالب",-1,IF(Q128&lt;40,1,0))+IF(T128&gt;AVERAGEIFS($T$2:$T$382,$T$2:$T$382,"&gt;0.001"),1,0),"NA"))</f>
        <v>NA</v>
      </c>
    </row>
    <row r="129" spans="1:23" ht="15.75">
      <c r="A129" s="9" t="s">
        <v>488</v>
      </c>
      <c r="B129" s="36" t="str">
        <f>VLOOKUP(A129,'Scoring Logic'!$A$12:$D$394,3,FALSE)</f>
        <v>سلامة</v>
      </c>
      <c r="C129" s="36" t="str">
        <f>VLOOKUP(A129,'Scoring Logic'!$A$12:$D$394,4,FALSE)</f>
        <v>تداول</v>
      </c>
      <c r="D129" s="30">
        <f>VLOOKUP($A129,'Extraction Filer'!$B$4:$V$385,MATCH(D$1,'Extraction Filer'!$B$3:$V$3,0),FALSE)</f>
        <v>14.9</v>
      </c>
      <c r="E129" s="31">
        <f>VLOOKUP($A129,'Extraction Filer'!$B$4:$V$385,MATCH(E$1,'Extraction Filer'!$B$3:$V$3,0),FALSE)</f>
        <v>-1.8445300000000001E-2</v>
      </c>
      <c r="F129" s="30">
        <f>VLOOKUP($A129,'Extraction Filer'!$B$4:$V$385,MATCH(F$1,'Extraction Filer'!$B$3:$V$3,0),FALSE)</f>
        <v>36.700000000000003</v>
      </c>
      <c r="G129" s="30">
        <f>VLOOKUP($A129,'Extraction Filer'!$B$4:$V$385,MATCH(G$1,'Extraction Filer'!$B$3:$V$3,0),FALSE)</f>
        <v>12.94</v>
      </c>
      <c r="H129" s="32">
        <f>VLOOKUP($A129,'Extraction Filer'!$B$4:$V$385,MATCH(H$1,'Extraction Filer'!$B$3:$V$3,0),FALSE)</f>
        <v>447000000</v>
      </c>
      <c r="I129" s="33">
        <f>VLOOKUP($A129,'Extraction Filer'!$B$4:$V$385,MATCH(I$1,'Extraction Filer'!$B$3:$V$3,0),FALSE)</f>
        <v>40241</v>
      </c>
      <c r="J129" s="30">
        <f>IF(VLOOKUP($A129,'Extraction Filer'!$B$4:$V$385,MATCH(J$1,'Extraction Filer'!$B$3:$V$3,0),FALSE)&gt;0,VLOOKUP($A129,'Extraction Filer'!$B$4:$V$385,MATCH(J$1,'Extraction Filer'!$B$3:$V$3,0),FALSE),"غير متوفر")</f>
        <v>12.11</v>
      </c>
      <c r="K129" s="30" t="str">
        <f>IFERROR(IF(D129/VLOOKUP($A129,'Extraction Filer'!$B$4:$V$385,MATCH("متوسط توقعات المحللين لمكرر الربح",'Extraction Filer'!$B$3:$V$3,0),FALSE)&gt;0,D129/VLOOKUP($A129,'Extraction Filer'!$B$4:$V$385,MATCH("متوسط توقعات المحللين لمكرر الربح",'Extraction Filer'!$B$3:$V$3,0),FALSE),"غير متوفر"),"غير متوفر")</f>
        <v>غير متوفر</v>
      </c>
      <c r="L129" s="32">
        <f>VLOOKUP($A129,'Extraction Filer'!$B$4:$V$385,MATCH(L$1,'Extraction Filer'!$B$3:$V$3,0),FALSE)</f>
        <v>28485000</v>
      </c>
      <c r="M129" s="35">
        <f>VLOOKUP($A129,'Extraction Filer'!$B$4:$V$385,MATCH(M$1,'Extraction Filer'!$B$3:$V$3,0),FALSE)</f>
        <v>-0.4128</v>
      </c>
      <c r="N129" s="30">
        <f>VLOOKUP($A129,'Extraction Filer'!$B$4:$V$385,MATCH(N$1,'Extraction Filer'!$B$3:$V$3,0),FALSE)</f>
        <v>0.68013547933574958</v>
      </c>
      <c r="O129" s="35">
        <f>VLOOKUP($A129,'Extraction Filer'!$B$4:$V$385,MATCH(O$1,'Extraction Filer'!$B$3:$V$3,0),FALSE)</f>
        <v>-0.26989999999999997</v>
      </c>
      <c r="P129" s="35">
        <f>VLOOKUP($A129,'Extraction Filer'!$B$4:$V$385,MATCH(P$1,'Extraction Filer'!$B$3:$V$3,0),FALSE)</f>
        <v>-4.1204000000000001</v>
      </c>
      <c r="Q129" s="30" t="str">
        <f>IF(VLOOKUP($A129,'Extraction Filer'!$B$4:$V$385,MATCH(Q$1,'Extraction Filer'!$B$3:$V$3,0),FALSE)&lt;0,"سالب",VLOOKUP($A129,'Extraction Filer'!$B$4:$V$385,MATCH(Q$1,'Extraction Filer'!$B$3:$V$3,0),FALSE))</f>
        <v>سالب</v>
      </c>
      <c r="R129" s="35">
        <f>VLOOKUP($A129,'Extraction Filer'!$B$4:$Z$385,MATCH(R$1,'Extraction Filer'!$B$3:$Z$3,0),FALSE)</f>
        <v>0.12275847802758996</v>
      </c>
      <c r="S129" s="35">
        <f>VLOOKUP($A129,'Extraction Filer'!$B$4:$Z$385,MATCH(S$1,'Extraction Filer'!$B$3:$Z$3,0),FALSE)</f>
        <v>0</v>
      </c>
      <c r="T129" s="31">
        <f>VLOOKUP($A129,'Extraction Filer'!$B$4:$V$385,MATCH(T$1,'Extraction Filer'!$B$3:$V$3,0),FALSE)</f>
        <v>0</v>
      </c>
      <c r="U129" s="31">
        <f>IF(L129&gt;0,VLOOKUP($A129,'Extraction Filer'!$B$4:$V$385,MATCH(U$1,'Extraction Filer'!$B$3:$V$3,0),FALSE),"حققت خسائر")</f>
        <v>0</v>
      </c>
      <c r="V129" s="31">
        <f>VLOOKUP($A129,'Extraction Filer'!$B$4:$V$385,MATCH(V$1,'Extraction Filer'!$B$3:$V$3,0),FALSE)</f>
        <v>0</v>
      </c>
      <c r="W129" s="7" t="str">
        <f>IF(T129="unavailable","NA",IF(T129&gt;0,IF(AND(U129&gt;0,U129&lt;0.75)=TRUE,1,IF(U129&gt;1,-1,IF(L129&lt;0,-1,0)))+IF(T129&gt;0,IF(VLOOKUP(A129,'Extraction Filer'!$B$4:$W$385,MATCH('Extraction Filer'!$W$1,'Extraction Filer'!$B$1:$W$1,0),FALSE)&gt;1,1,0),0)+IF(M129&gt;0.05,1,IF(M129&lt;-0.05,-1,0))+IF(Q129="سالب",-1,IF(Q129&lt;40,1,0))+IF(T129&gt;AVERAGEIFS($T$2:$T$382,$T$2:$T$382,"&gt;0.001"),1,0),"NA"))</f>
        <v>NA</v>
      </c>
    </row>
    <row r="130" spans="1:23" ht="15.75">
      <c r="A130" s="9" t="s">
        <v>723</v>
      </c>
      <c r="B130" s="36" t="str">
        <f>VLOOKUP(A130,'Scoring Logic'!$A$12:$D$394,3,FALSE)</f>
        <v>طاقات</v>
      </c>
      <c r="C130" s="36" t="str">
        <f>VLOOKUP(A130,'Scoring Logic'!$A$12:$D$394,4,FALSE)</f>
        <v>نمو</v>
      </c>
      <c r="D130" s="30">
        <f>VLOOKUP($A130,'Extraction Filer'!$B$4:$V$385,MATCH(D$1,'Extraction Filer'!$B$3:$V$3,0),FALSE)</f>
        <v>9.5</v>
      </c>
      <c r="E130" s="31">
        <f>VLOOKUP($A130,'Extraction Filer'!$B$4:$V$385,MATCH(E$1,'Extraction Filer'!$B$3:$V$3,0),FALSE)</f>
        <v>-7.2265599999999999E-2</v>
      </c>
      <c r="F130" s="30">
        <f>VLOOKUP($A130,'Extraction Filer'!$B$4:$V$385,MATCH(F$1,'Extraction Filer'!$B$3:$V$3,0),FALSE)</f>
        <v>18</v>
      </c>
      <c r="G130" s="30">
        <f>VLOOKUP($A130,'Extraction Filer'!$B$4:$V$385,MATCH(G$1,'Extraction Filer'!$B$3:$V$3,0),FALSE)</f>
        <v>9.06</v>
      </c>
      <c r="H130" s="32">
        <f>VLOOKUP($A130,'Extraction Filer'!$B$4:$V$385,MATCH(H$1,'Extraction Filer'!$B$3:$V$3,0),FALSE)</f>
        <v>115781250</v>
      </c>
      <c r="I130" s="33">
        <f>VLOOKUP($A130,'Extraction Filer'!$B$4:$V$385,MATCH(I$1,'Extraction Filer'!$B$3:$V$3,0),FALSE)</f>
        <v>45379</v>
      </c>
      <c r="J130" s="30" t="str">
        <f>IF(VLOOKUP($A130,'Extraction Filer'!$B$4:$V$385,MATCH(J$1,'Extraction Filer'!$B$3:$V$3,0),FALSE)&gt;0,VLOOKUP($A130,'Extraction Filer'!$B$4:$V$385,MATCH(J$1,'Extraction Filer'!$B$3:$V$3,0),FALSE),"غير متوفر")</f>
        <v>غير متوفر</v>
      </c>
      <c r="K130" s="30" t="str">
        <f>IFERROR(IF(D130/VLOOKUP($A130,'Extraction Filer'!$B$4:$V$385,MATCH("متوسط توقعات المحللين لمكرر الربح",'Extraction Filer'!$B$3:$V$3,0),FALSE)&gt;0,D130/VLOOKUP($A130,'Extraction Filer'!$B$4:$V$385,MATCH("متوسط توقعات المحللين لمكرر الربح",'Extraction Filer'!$B$3:$V$3,0),FALSE),"غير متوفر"),"غير متوفر")</f>
        <v>غير متوفر</v>
      </c>
      <c r="L130" s="32">
        <f>VLOOKUP($A130,'Extraction Filer'!$B$4:$V$385,MATCH(L$1,'Extraction Filer'!$B$3:$V$3,0),FALSE)</f>
        <v>-15941037</v>
      </c>
      <c r="M130" s="35">
        <f>VLOOKUP($A130,'Extraction Filer'!$B$4:$V$385,MATCH(M$1,'Extraction Filer'!$B$3:$V$3,0),FALSE)</f>
        <v>-14.9686</v>
      </c>
      <c r="N130" s="30">
        <f>VLOOKUP($A130,'Extraction Filer'!$B$4:$V$385,MATCH(N$1,'Extraction Filer'!$B$3:$V$3,0),FALSE)</f>
        <v>0.71010213584738913</v>
      </c>
      <c r="O130" s="35">
        <f>VLOOKUP($A130,'Extraction Filer'!$B$4:$V$385,MATCH(O$1,'Extraction Filer'!$B$3:$V$3,0),FALSE)</f>
        <v>-0.34820000000000001</v>
      </c>
      <c r="P130" s="35">
        <f>VLOOKUP($A130,'Extraction Filer'!$B$4:$V$385,MATCH(P$1,'Extraction Filer'!$B$3:$V$3,0),FALSE)</f>
        <v>0.2369</v>
      </c>
      <c r="Q130" s="30" t="str">
        <f>IF(VLOOKUP($A130,'Extraction Filer'!$B$4:$V$385,MATCH(Q$1,'Extraction Filer'!$B$3:$V$3,0),FALSE)&lt;0,"سالب",VLOOKUP($A130,'Extraction Filer'!$B$4:$V$385,MATCH(Q$1,'Extraction Filer'!$B$3:$V$3,0),FALSE))</f>
        <v>سالب</v>
      </c>
      <c r="R130" s="35">
        <f>VLOOKUP($A130,'Extraction Filer'!$B$4:$Z$385,MATCH(R$1,'Extraction Filer'!$B$3:$Z$3,0),FALSE)</f>
        <v>-0.106375665027465</v>
      </c>
      <c r="S130" s="35">
        <f>VLOOKUP($A130,'Extraction Filer'!$B$4:$Z$385,MATCH(S$1,'Extraction Filer'!$B$3:$Z$3,0),FALSE)</f>
        <v>-0.13689876018914443</v>
      </c>
      <c r="T130" s="31">
        <f>VLOOKUP($A130,'Extraction Filer'!$B$4:$V$385,MATCH(T$1,'Extraction Filer'!$B$3:$V$3,0),FALSE)</f>
        <v>0</v>
      </c>
      <c r="U130" s="31" t="str">
        <f>IF(L130&gt;0,VLOOKUP($A130,'Extraction Filer'!$B$4:$V$385,MATCH(U$1,'Extraction Filer'!$B$3:$V$3,0),FALSE),"حققت خسائر")</f>
        <v>حققت خسائر</v>
      </c>
      <c r="V130" s="31">
        <f>VLOOKUP($A130,'Extraction Filer'!$B$4:$V$385,MATCH(V$1,'Extraction Filer'!$B$3:$V$3,0),FALSE)</f>
        <v>0</v>
      </c>
      <c r="W130" s="7" t="str">
        <f>IF(T130="unavailable","NA",IF(T130&gt;0,IF(AND(U130&gt;0,U130&lt;0.75)=TRUE,1,IF(U130&gt;1,-1,IF(L130&lt;0,-1,0)))+IF(T130&gt;0,IF(VLOOKUP(A130,'Extraction Filer'!$B$4:$W$385,MATCH('Extraction Filer'!$W$1,'Extraction Filer'!$B$1:$W$1,0),FALSE)&gt;1,1,0),0)+IF(M130&gt;0.05,1,IF(M130&lt;-0.05,-1,0))+IF(Q130="سالب",-1,IF(Q130&lt;40,1,0))+IF(T130&gt;AVERAGEIFS($T$2:$T$382,$T$2:$T$382,"&gt;0.001"),1,0),"NA"))</f>
        <v>NA</v>
      </c>
    </row>
    <row r="131" spans="1:23" ht="15.75">
      <c r="A131" s="9" t="s">
        <v>498</v>
      </c>
      <c r="B131" s="36" t="str">
        <f>VLOOKUP(A131,'Scoring Logic'!$A$12:$D$394,3,FALSE)</f>
        <v>سايكو</v>
      </c>
      <c r="C131" s="36" t="str">
        <f>VLOOKUP(A131,'Scoring Logic'!$A$12:$D$394,4,FALSE)</f>
        <v>تداول</v>
      </c>
      <c r="D131" s="30">
        <f>VLOOKUP($A131,'Extraction Filer'!$B$4:$V$385,MATCH(D$1,'Extraction Filer'!$B$3:$V$3,0),FALSE)</f>
        <v>15.28</v>
      </c>
      <c r="E131" s="31">
        <f>VLOOKUP($A131,'Extraction Filer'!$B$4:$V$385,MATCH(E$1,'Extraction Filer'!$B$3:$V$3,0),FALSE)</f>
        <v>7.9155673000000006E-3</v>
      </c>
      <c r="F131" s="30">
        <f>VLOOKUP($A131,'Extraction Filer'!$B$4:$V$385,MATCH(F$1,'Extraction Filer'!$B$3:$V$3,0),FALSE)</f>
        <v>22.3</v>
      </c>
      <c r="G131" s="30">
        <f>VLOOKUP($A131,'Extraction Filer'!$B$4:$V$385,MATCH(G$1,'Extraction Filer'!$B$3:$V$3,0),FALSE)</f>
        <v>12.98</v>
      </c>
      <c r="H131" s="32">
        <f>VLOOKUP($A131,'Extraction Filer'!$B$4:$V$385,MATCH(H$1,'Extraction Filer'!$B$3:$V$3,0),FALSE)</f>
        <v>458400000</v>
      </c>
      <c r="I131" s="33">
        <f>VLOOKUP($A131,'Extraction Filer'!$B$4:$V$385,MATCH(I$1,'Extraction Filer'!$B$3:$V$3,0),FALSE)</f>
        <v>40240</v>
      </c>
      <c r="J131" s="30">
        <f>IF(VLOOKUP($A131,'Extraction Filer'!$B$4:$V$385,MATCH(J$1,'Extraction Filer'!$B$3:$V$3,0),FALSE)&gt;0,VLOOKUP($A131,'Extraction Filer'!$B$4:$V$385,MATCH(J$1,'Extraction Filer'!$B$3:$V$3,0),FALSE),"غير متوفر")</f>
        <v>9.3699999999999992</v>
      </c>
      <c r="K131" s="30" t="str">
        <f>IFERROR(IF(D131/VLOOKUP($A131,'Extraction Filer'!$B$4:$V$385,MATCH("متوسط توقعات المحللين لمكرر الربح",'Extraction Filer'!$B$3:$V$3,0),FALSE)&gt;0,D131/VLOOKUP($A131,'Extraction Filer'!$B$4:$V$385,MATCH("متوسط توقعات المحللين لمكرر الربح",'Extraction Filer'!$B$3:$V$3,0),FALSE),"غير متوفر"),"غير متوفر")</f>
        <v>غير متوفر</v>
      </c>
      <c r="L131" s="32">
        <f>VLOOKUP($A131,'Extraction Filer'!$B$4:$V$385,MATCH(L$1,'Extraction Filer'!$B$3:$V$3,0),FALSE)</f>
        <v>49318000</v>
      </c>
      <c r="M131" s="35">
        <f>VLOOKUP($A131,'Extraction Filer'!$B$4:$V$385,MATCH(M$1,'Extraction Filer'!$B$3:$V$3,0),FALSE)</f>
        <v>-0.30630000000000002</v>
      </c>
      <c r="N131" s="30">
        <f>VLOOKUP($A131,'Extraction Filer'!$B$4:$V$385,MATCH(N$1,'Extraction Filer'!$B$3:$V$3,0),FALSE)</f>
        <v>0.50318497206906276</v>
      </c>
      <c r="O131" s="35">
        <f>VLOOKUP($A131,'Extraction Filer'!$B$4:$V$385,MATCH(O$1,'Extraction Filer'!$B$3:$V$3,0),FALSE)</f>
        <v>-0.35399999999999998</v>
      </c>
      <c r="P131" s="35">
        <f>VLOOKUP($A131,'Extraction Filer'!$B$4:$V$385,MATCH(P$1,'Extraction Filer'!$B$3:$V$3,0),FALSE)</f>
        <v>14.9216</v>
      </c>
      <c r="Q131" s="30">
        <f>IF(VLOOKUP($A131,'Extraction Filer'!$B$4:$V$385,MATCH(Q$1,'Extraction Filer'!$B$3:$V$3,0),FALSE)&lt;0,"سالب",VLOOKUP($A131,'Extraction Filer'!$B$4:$V$385,MATCH(Q$1,'Extraction Filer'!$B$3:$V$3,0),FALSE))</f>
        <v>2.858461269845229</v>
      </c>
      <c r="R131" s="35">
        <f>VLOOKUP($A131,'Extraction Filer'!$B$4:$Z$385,MATCH(R$1,'Extraction Filer'!$B$3:$Z$3,0),FALSE)</f>
        <v>0.14212157910624321</v>
      </c>
      <c r="S131" s="35">
        <f>VLOOKUP($A131,'Extraction Filer'!$B$4:$Z$385,MATCH(S$1,'Extraction Filer'!$B$3:$Z$3,0),FALSE)</f>
        <v>0.2407397107670623</v>
      </c>
      <c r="T131" s="31">
        <f>VLOOKUP($A131,'Extraction Filer'!$B$4:$V$385,MATCH(T$1,'Extraction Filer'!$B$3:$V$3,0),FALSE)</f>
        <v>0</v>
      </c>
      <c r="U131" s="31">
        <f>IF(L131&gt;0,VLOOKUP($A131,'Extraction Filer'!$B$4:$V$385,MATCH(U$1,'Extraction Filer'!$B$3:$V$3,0),FALSE),"حققت خسائر")</f>
        <v>0</v>
      </c>
      <c r="V131" s="31">
        <f>VLOOKUP($A131,'Extraction Filer'!$B$4:$V$385,MATCH(V$1,'Extraction Filer'!$B$3:$V$3,0),FALSE)</f>
        <v>0</v>
      </c>
      <c r="W131" s="7" t="str">
        <f>IF(T131="unavailable","NA",IF(T131&gt;0,IF(AND(U131&gt;0,U131&lt;0.75)=TRUE,1,IF(U131&gt;1,-1,IF(L131&lt;0,-1,0)))+IF(T131&gt;0,IF(VLOOKUP(A131,'Extraction Filer'!$B$4:$W$385,MATCH('Extraction Filer'!$W$1,'Extraction Filer'!$B$1:$W$1,0),FALSE)&gt;1,1,0),0)+IF(M131&gt;0.05,1,IF(M131&lt;-0.05,-1,0))+IF(Q131="سالب",-1,IF(Q131&lt;40,1,0))+IF(T131&gt;AVERAGEIFS($T$2:$T$382,$T$2:$T$382,"&gt;0.001"),1,0),"NA"))</f>
        <v>NA</v>
      </c>
    </row>
    <row r="132" spans="1:23">
      <c r="A132" s="9" t="s">
        <v>544</v>
      </c>
      <c r="B132" s="36">
        <f>VLOOKUP(A132,'Scoring Logic'!$A$12:$D$394,3,FALSE)</f>
        <v>0</v>
      </c>
      <c r="C132" s="36">
        <f>VLOOKUP(A132,'Scoring Logic'!$A$12:$D$394,4,FALSE)</f>
        <v>0</v>
      </c>
      <c r="D132" s="30">
        <f>VLOOKUP($A132,'Extraction Filer'!$B$4:$V$385,MATCH(D$1,'Extraction Filer'!$B$3:$V$3,0),FALSE)</f>
        <v>24.46</v>
      </c>
      <c r="E132" s="31">
        <f>VLOOKUP($A132,'Extraction Filer'!$B$4:$V$385,MATCH(E$1,'Extraction Filer'!$B$3:$V$3,0),FALSE)</f>
        <v>-3.3201599999999998E-2</v>
      </c>
      <c r="F132" s="30">
        <f>VLOOKUP($A132,'Extraction Filer'!$B$4:$V$385,MATCH(F$1,'Extraction Filer'!$B$3:$V$3,0),FALSE)</f>
        <v>33.25</v>
      </c>
      <c r="G132" s="30">
        <f>VLOOKUP($A132,'Extraction Filer'!$B$4:$V$385,MATCH(G$1,'Extraction Filer'!$B$3:$V$3,0),FALSE)</f>
        <v>23</v>
      </c>
      <c r="H132" s="32">
        <f>VLOOKUP($A132,'Extraction Filer'!$B$4:$V$385,MATCH(H$1,'Extraction Filer'!$B$3:$V$3,0),FALSE)</f>
        <v>87694114</v>
      </c>
      <c r="I132" s="33">
        <f>VLOOKUP($A132,'Extraction Filer'!$B$4:$V$385,MATCH(I$1,'Extraction Filer'!$B$3:$V$3,0),FALSE)</f>
        <v>41206</v>
      </c>
      <c r="J132" s="30" t="str">
        <f>IF(VLOOKUP($A132,'Extraction Filer'!$B$4:$V$385,MATCH(J$1,'Extraction Filer'!$B$3:$V$3,0),FALSE)&gt;0,VLOOKUP($A132,'Extraction Filer'!$B$4:$V$385,MATCH(J$1,'Extraction Filer'!$B$3:$V$3,0),FALSE),"غير متوفر")</f>
        <v>غير متوفر</v>
      </c>
      <c r="K132" s="30" t="str">
        <f>IFERROR(IF(D132/VLOOKUP($A132,'Extraction Filer'!$B$4:$V$385,MATCH("متوسط توقعات المحللين لمكرر الربح",'Extraction Filer'!$B$3:$V$3,0),FALSE)&gt;0,D132/VLOOKUP($A132,'Extraction Filer'!$B$4:$V$385,MATCH("متوسط توقعات المحللين لمكرر الربح",'Extraction Filer'!$B$3:$V$3,0),FALSE),"غير متوفر"),"غير متوفر")</f>
        <v>غير متوفر</v>
      </c>
      <c r="L132" s="32" t="str">
        <f>VLOOKUP($A132,'Extraction Filer'!$B$4:$V$385,MATCH(L$1,'Extraction Filer'!$B$3:$V$3,0),FALSE)</f>
        <v>Unavailable</v>
      </c>
      <c r="M132" s="35" t="str">
        <f>VLOOKUP($A132,'Extraction Filer'!$B$4:$V$385,MATCH(M$1,'Extraction Filer'!$B$3:$V$3,0),FALSE)</f>
        <v>Unavailable</v>
      </c>
      <c r="N132" s="30">
        <f>VLOOKUP($A132,'Extraction Filer'!$B$4:$V$385,MATCH(N$1,'Extraction Filer'!$B$3:$V$3,0),FALSE)</f>
        <v>0</v>
      </c>
      <c r="O132" s="35" t="str">
        <f>VLOOKUP($A132,'Extraction Filer'!$B$4:$V$385,MATCH(O$1,'Extraction Filer'!$B$3:$V$3,0),FALSE)</f>
        <v>Unavailable</v>
      </c>
      <c r="P132" s="35" t="str">
        <f>VLOOKUP($A132,'Extraction Filer'!$B$4:$V$385,MATCH(P$1,'Extraction Filer'!$B$3:$V$3,0),FALSE)</f>
        <v>Unavailable</v>
      </c>
      <c r="Q132" s="30">
        <f>IF(VLOOKUP($A132,'Extraction Filer'!$B$4:$V$385,MATCH(Q$1,'Extraction Filer'!$B$3:$V$3,0),FALSE)&lt;0,"سالب",VLOOKUP($A132,'Extraction Filer'!$B$4:$V$385,MATCH(Q$1,'Extraction Filer'!$B$3:$V$3,0),FALSE))</f>
        <v>0</v>
      </c>
      <c r="R132" s="35">
        <f>VLOOKUP($A132,'Extraction Filer'!$B$4:$Z$385,MATCH(R$1,'Extraction Filer'!$B$3:$Z$3,0),FALSE)</f>
        <v>0</v>
      </c>
      <c r="S132" s="35">
        <f>VLOOKUP($A132,'Extraction Filer'!$B$4:$Z$385,MATCH(S$1,'Extraction Filer'!$B$3:$Z$3,0),FALSE)</f>
        <v>0</v>
      </c>
      <c r="T132" s="31">
        <f>VLOOKUP($A132,'Extraction Filer'!$B$4:$V$385,MATCH(T$1,'Extraction Filer'!$B$3:$V$3,0),FALSE)</f>
        <v>0</v>
      </c>
      <c r="U132" s="31">
        <f>IF(L132&gt;0,VLOOKUP($A132,'Extraction Filer'!$B$4:$V$385,MATCH(U$1,'Extraction Filer'!$B$3:$V$3,0),FALSE),"حققت خسائر")</f>
        <v>0</v>
      </c>
      <c r="V132" s="31" t="str">
        <f>VLOOKUP($A132,'Extraction Filer'!$B$4:$V$385,MATCH(V$1,'Extraction Filer'!$B$3:$V$3,0),FALSE)</f>
        <v>Unavailable</v>
      </c>
      <c r="W132" s="7" t="str">
        <f>IF(T132="unavailable","NA",IF(T132&gt;0,IF(AND(U132&gt;0,U132&lt;0.75)=TRUE,1,IF(U132&gt;1,-1,IF(L132&lt;0,-1,0)))+IF(T132&gt;0,IF(VLOOKUP(A132,'Extraction Filer'!$B$4:$W$385,MATCH('Extraction Filer'!$W$1,'Extraction Filer'!$B$1:$W$1,0),FALSE)&gt;1,1,0),0)+IF(M132&gt;0.05,1,IF(M132&lt;-0.05,-1,0))+IF(Q132="سالب",-1,IF(Q132&lt;40,1,0))+IF(T132&gt;AVERAGEIFS($T$2:$T$382,$T$2:$T$382,"&gt;0.001"),1,0),"NA"))</f>
        <v>NA</v>
      </c>
    </row>
    <row r="133" spans="1:23" ht="15.75">
      <c r="A133" s="9" t="s">
        <v>745</v>
      </c>
      <c r="B133" s="36" t="str">
        <f>VLOOKUP(A133,'Scoring Logic'!$A$12:$D$394,3,FALSE)</f>
        <v>الجادة الأولى</v>
      </c>
      <c r="C133" s="36" t="str">
        <f>VLOOKUP(A133,'Scoring Logic'!$A$12:$D$394,4,FALSE)</f>
        <v>نمو</v>
      </c>
      <c r="D133" s="30">
        <f>VLOOKUP($A133,'Extraction Filer'!$B$4:$V$385,MATCH(D$1,'Extraction Filer'!$B$3:$V$3,0),FALSE)</f>
        <v>9</v>
      </c>
      <c r="E133" s="31">
        <f>VLOOKUP($A133,'Extraction Filer'!$B$4:$V$385,MATCH(E$1,'Extraction Filer'!$B$3:$V$3,0),FALSE)</f>
        <v>-2.1739099999999997E-2</v>
      </c>
      <c r="F133" s="30">
        <f>VLOOKUP($A133,'Extraction Filer'!$B$4:$V$385,MATCH(F$1,'Extraction Filer'!$B$3:$V$3,0),FALSE)</f>
        <v>11</v>
      </c>
      <c r="G133" s="30">
        <f>VLOOKUP($A133,'Extraction Filer'!$B$4:$V$385,MATCH(G$1,'Extraction Filer'!$B$3:$V$3,0),FALSE)</f>
        <v>6.6</v>
      </c>
      <c r="H133" s="32" t="str">
        <f>VLOOKUP($A133,'Extraction Filer'!$B$4:$V$385,MATCH(H$1,'Extraction Filer'!$B$3:$V$3,0),FALSE)</f>
        <v>Unavailable</v>
      </c>
      <c r="I133" s="33">
        <f>VLOOKUP($A133,'Extraction Filer'!$B$4:$V$385,MATCH(I$1,'Extraction Filer'!$B$3:$V$3,0),FALSE)</f>
        <v>45581</v>
      </c>
      <c r="J133" s="30" t="str">
        <f>IF(VLOOKUP($A133,'Extraction Filer'!$B$4:$V$385,MATCH(J$1,'Extraction Filer'!$B$3:$V$3,0),FALSE)&gt;0,VLOOKUP($A133,'Extraction Filer'!$B$4:$V$385,MATCH(J$1,'Extraction Filer'!$B$3:$V$3,0),FALSE),"غير متوفر")</f>
        <v>غير متوفر</v>
      </c>
      <c r="K133" s="30" t="str">
        <f>IFERROR(IF(D133/VLOOKUP($A133,'Extraction Filer'!$B$4:$V$385,MATCH("متوسط توقعات المحللين لمكرر الربح",'Extraction Filer'!$B$3:$V$3,0),FALSE)&gt;0,D133/VLOOKUP($A133,'Extraction Filer'!$B$4:$V$385,MATCH("متوسط توقعات المحللين لمكرر الربح",'Extraction Filer'!$B$3:$V$3,0),FALSE),"غير متوفر"),"غير متوفر")</f>
        <v>غير متوفر</v>
      </c>
      <c r="L133" s="32" t="str">
        <f>VLOOKUP($A133,'Extraction Filer'!$B$4:$V$385,MATCH(L$1,'Extraction Filer'!$B$3:$V$3,0),FALSE)</f>
        <v>Unavailable</v>
      </c>
      <c r="M133" s="35" t="str">
        <f>VLOOKUP($A133,'Extraction Filer'!$B$4:$V$385,MATCH(M$1,'Extraction Filer'!$B$3:$V$3,0),FALSE)</f>
        <v>Unavailable</v>
      </c>
      <c r="N133" s="30" t="str">
        <f>VLOOKUP($A133,'Extraction Filer'!$B$4:$V$385,MATCH(N$1,'Extraction Filer'!$B$3:$V$3,0),FALSE)</f>
        <v>Unavailable</v>
      </c>
      <c r="O133" s="35" t="str">
        <f>VLOOKUP($A133,'Extraction Filer'!$B$4:$V$385,MATCH(O$1,'Extraction Filer'!$B$3:$V$3,0),FALSE)</f>
        <v>Unavailable</v>
      </c>
      <c r="P133" s="35" t="str">
        <f>VLOOKUP($A133,'Extraction Filer'!$B$4:$V$385,MATCH(P$1,'Extraction Filer'!$B$3:$V$3,0),FALSE)</f>
        <v>Unavailable</v>
      </c>
      <c r="Q133" s="30" t="str">
        <f>IF(VLOOKUP($A133,'Extraction Filer'!$B$4:$V$385,MATCH(Q$1,'Extraction Filer'!$B$3:$V$3,0),FALSE)&lt;0,"سالب",VLOOKUP($A133,'Extraction Filer'!$B$4:$V$385,MATCH(Q$1,'Extraction Filer'!$B$3:$V$3,0),FALSE))</f>
        <v>Unavailable</v>
      </c>
      <c r="R133" s="35" t="str">
        <f>VLOOKUP($A133,'Extraction Filer'!$B$4:$Z$385,MATCH(R$1,'Extraction Filer'!$B$3:$Z$3,0),FALSE)</f>
        <v>Unavailable</v>
      </c>
      <c r="S133" s="35" t="str">
        <f>VLOOKUP($A133,'Extraction Filer'!$B$4:$Z$385,MATCH(S$1,'Extraction Filer'!$B$3:$Z$3,0),FALSE)</f>
        <v>Unavailable</v>
      </c>
      <c r="T133" s="31" t="str">
        <f>VLOOKUP($A133,'Extraction Filer'!$B$4:$V$385,MATCH(T$1,'Extraction Filer'!$B$3:$V$3,0),FALSE)</f>
        <v>Unavailable</v>
      </c>
      <c r="U133" s="31" t="str">
        <f>IF(L133&gt;0,VLOOKUP($A133,'Extraction Filer'!$B$4:$V$385,MATCH(U$1,'Extraction Filer'!$B$3:$V$3,0),FALSE),"حققت خسائر")</f>
        <v>Unavailable</v>
      </c>
      <c r="V133" s="31" t="str">
        <f>VLOOKUP($A133,'Extraction Filer'!$B$4:$V$385,MATCH(V$1,'Extraction Filer'!$B$3:$V$3,0),FALSE)</f>
        <v>Unavailable</v>
      </c>
      <c r="W133" s="7" t="str">
        <f>IF(T133="unavailable","NA",IF(T133&gt;0,IF(AND(U133&gt;0,U133&lt;0.75)=TRUE,1,IF(U133&gt;1,-1,IF(L133&lt;0,-1,0)))+IF(T133&gt;0,IF(VLOOKUP(A133,'Extraction Filer'!$B$4:$W$385,MATCH('Extraction Filer'!$W$1,'Extraction Filer'!$B$1:$W$1,0),FALSE)&gt;1,1,0),0)+IF(M133&gt;0.05,1,IF(M133&lt;-0.05,-1,0))+IF(Q133="سالب",-1,IF(Q133&lt;40,1,0))+IF(T133&gt;AVERAGEIFS($T$2:$T$382,$T$2:$T$382,"&gt;0.001"),1,0),"NA"))</f>
        <v>NA</v>
      </c>
    </row>
    <row r="134" spans="1:23" ht="15.75">
      <c r="A134" s="9" t="s">
        <v>47</v>
      </c>
      <c r="B134" s="36" t="str">
        <f>VLOOKUP(A134,'Scoring Logic'!$A$12:$D$394,3,FALSE)</f>
        <v>أملاك</v>
      </c>
      <c r="C134" s="36" t="str">
        <f>VLOOKUP(A134,'Scoring Logic'!$A$12:$D$394,4,FALSE)</f>
        <v>تداول</v>
      </c>
      <c r="D134" s="30">
        <f>VLOOKUP($A134,'Extraction Filer'!$B$4:$V$385,MATCH(D$1,'Extraction Filer'!$B$3:$V$3,0),FALSE)</f>
        <v>12.6</v>
      </c>
      <c r="E134" s="31">
        <f>VLOOKUP($A134,'Extraction Filer'!$B$4:$V$385,MATCH(E$1,'Extraction Filer'!$B$3:$V$3,0),FALSE)</f>
        <v>2.77325E-2</v>
      </c>
      <c r="F134" s="30">
        <f>VLOOKUP($A134,'Extraction Filer'!$B$4:$V$385,MATCH(F$1,'Extraction Filer'!$B$3:$V$3,0),FALSE)</f>
        <v>14.22</v>
      </c>
      <c r="G134" s="30">
        <f>VLOOKUP($A134,'Extraction Filer'!$B$4:$V$385,MATCH(G$1,'Extraction Filer'!$B$3:$V$3,0),FALSE)</f>
        <v>10.08</v>
      </c>
      <c r="H134" s="32">
        <f>VLOOKUP($A134,'Extraction Filer'!$B$4:$V$385,MATCH(H$1,'Extraction Filer'!$B$3:$V$3,0),FALSE)</f>
        <v>1284255000</v>
      </c>
      <c r="I134" s="33">
        <f>VLOOKUP($A134,'Extraction Filer'!$B$4:$V$385,MATCH(I$1,'Extraction Filer'!$B$3:$V$3,0),FALSE)</f>
        <v>44026</v>
      </c>
      <c r="J134" s="30">
        <f>IF(VLOOKUP($A134,'Extraction Filer'!$B$4:$V$385,MATCH(J$1,'Extraction Filer'!$B$3:$V$3,0),FALSE)&gt;0,VLOOKUP($A134,'Extraction Filer'!$B$4:$V$385,MATCH(J$1,'Extraction Filer'!$B$3:$V$3,0),FALSE),"غير متوفر")</f>
        <v>28</v>
      </c>
      <c r="K134" s="30" t="str">
        <f>IFERROR(IF(D134/VLOOKUP($A134,'Extraction Filer'!$B$4:$V$385,MATCH("متوسط توقعات المحللين لمكرر الربح",'Extraction Filer'!$B$3:$V$3,0),FALSE)&gt;0,D134/VLOOKUP($A134,'Extraction Filer'!$B$4:$V$385,MATCH("متوسط توقعات المحللين لمكرر الربح",'Extraction Filer'!$B$3:$V$3,0),FALSE),"غير متوفر"),"غير متوفر")</f>
        <v>غير متوفر</v>
      </c>
      <c r="L134" s="32">
        <f>VLOOKUP($A134,'Extraction Filer'!$B$4:$V$385,MATCH(L$1,'Extraction Filer'!$B$3:$V$3,0),FALSE)</f>
        <v>46314000</v>
      </c>
      <c r="M134" s="35">
        <f>VLOOKUP($A134,'Extraction Filer'!$B$4:$V$385,MATCH(M$1,'Extraction Filer'!$B$3:$V$3,0),FALSE)</f>
        <v>0.45610000000000001</v>
      </c>
      <c r="N134" s="30">
        <f>VLOOKUP($A134,'Extraction Filer'!$B$4:$V$385,MATCH(N$1,'Extraction Filer'!$B$3:$V$3,0),FALSE)</f>
        <v>3.2844976406951321</v>
      </c>
      <c r="O134" s="35">
        <f>VLOOKUP($A134,'Extraction Filer'!$B$4:$V$385,MATCH(O$1,'Extraction Filer'!$B$3:$V$3,0),FALSE)</f>
        <v>0.50260000000000005</v>
      </c>
      <c r="P134" s="35">
        <f>VLOOKUP($A134,'Extraction Filer'!$B$4:$V$385,MATCH(P$1,'Extraction Filer'!$B$3:$V$3,0),FALSE)</f>
        <v>-0.36699999999999999</v>
      </c>
      <c r="Q134" s="30" t="str">
        <f>IF(VLOOKUP($A134,'Extraction Filer'!$B$4:$V$385,MATCH(Q$1,'Extraction Filer'!$B$3:$V$3,0),FALSE)&lt;0,"سالب",VLOOKUP($A134,'Extraction Filer'!$B$4:$V$385,MATCH(Q$1,'Extraction Filer'!$B$3:$V$3,0),FALSE))</f>
        <v>سالب</v>
      </c>
      <c r="R134" s="35">
        <f>VLOOKUP($A134,'Extraction Filer'!$B$4:$Z$385,MATCH(R$1,'Extraction Filer'!$B$3:$Z$3,0),FALSE)</f>
        <v>3.8372916744342123E-2</v>
      </c>
      <c r="S134" s="35">
        <f>VLOOKUP($A134,'Extraction Filer'!$B$4:$Z$385,MATCH(S$1,'Extraction Filer'!$B$3:$Z$3,0),FALSE)</f>
        <v>3.7438151688459063E-2</v>
      </c>
      <c r="T134" s="31">
        <f>VLOOKUP($A134,'Extraction Filer'!$B$4:$V$385,MATCH(T$1,'Extraction Filer'!$B$3:$V$3,0),FALSE)</f>
        <v>0</v>
      </c>
      <c r="U134" s="31">
        <f>IF(L134&gt;0,VLOOKUP($A134,'Extraction Filer'!$B$4:$V$385,MATCH(U$1,'Extraction Filer'!$B$3:$V$3,0),FALSE),"حققت خسائر")</f>
        <v>0</v>
      </c>
      <c r="V134" s="31">
        <f>VLOOKUP($A134,'Extraction Filer'!$B$4:$V$385,MATCH(V$1,'Extraction Filer'!$B$3:$V$3,0),FALSE)</f>
        <v>-1</v>
      </c>
      <c r="W134" s="7" t="str">
        <f>IF(T134="unavailable","NA",IF(T134&gt;0,IF(AND(U134&gt;0,U134&lt;0.75)=TRUE,1,IF(U134&gt;1,-1,IF(L134&lt;0,-1,0)))+IF(T134&gt;0,IF(VLOOKUP(A134,'Extraction Filer'!$B$4:$W$385,MATCH('Extraction Filer'!$W$1,'Extraction Filer'!$B$1:$W$1,0),FALSE)&gt;1,1,0),0)+IF(M134&gt;0.05,1,IF(M134&lt;-0.05,-1,0))+IF(Q134="سالب",-1,IF(Q134&lt;40,1,0))+IF(T134&gt;AVERAGEIFS($T$2:$T$382,$T$2:$T$382,"&gt;0.001"),1,0),"NA"))</f>
        <v>NA</v>
      </c>
    </row>
    <row r="135" spans="1:23" ht="15.75">
      <c r="A135" s="9" t="s">
        <v>246</v>
      </c>
      <c r="B135" s="36" t="str">
        <f>VLOOKUP(A135,'Scoring Logic'!$A$12:$D$394,3,FALSE)</f>
        <v>ساكو</v>
      </c>
      <c r="C135" s="36" t="str">
        <f>VLOOKUP(A135,'Scoring Logic'!$A$12:$D$394,4,FALSE)</f>
        <v>تداول</v>
      </c>
      <c r="D135" s="30">
        <f>VLOOKUP($A135,'Extraction Filer'!$B$4:$V$385,MATCH(D$1,'Extraction Filer'!$B$3:$V$3,0),FALSE)</f>
        <v>31.7</v>
      </c>
      <c r="E135" s="31">
        <f>VLOOKUP($A135,'Extraction Filer'!$B$4:$V$385,MATCH(E$1,'Extraction Filer'!$B$3:$V$3,0),FALSE)</f>
        <v>-1.2461099999999999E-2</v>
      </c>
      <c r="F135" s="30">
        <f>VLOOKUP($A135,'Extraction Filer'!$B$4:$V$385,MATCH(F$1,'Extraction Filer'!$B$3:$V$3,0),FALSE)</f>
        <v>41.7</v>
      </c>
      <c r="G135" s="30">
        <f>VLOOKUP($A135,'Extraction Filer'!$B$4:$V$385,MATCH(G$1,'Extraction Filer'!$B$3:$V$3,0),FALSE)</f>
        <v>27.45</v>
      </c>
      <c r="H135" s="32">
        <f>VLOOKUP($A135,'Extraction Filer'!$B$4:$V$385,MATCH(H$1,'Extraction Filer'!$B$3:$V$3,0),FALSE)</f>
        <v>1137788858</v>
      </c>
      <c r="I135" s="33">
        <f>VLOOKUP($A135,'Extraction Filer'!$B$4:$V$385,MATCH(I$1,'Extraction Filer'!$B$3:$V$3,0),FALSE)</f>
        <v>42359</v>
      </c>
      <c r="J135" s="30" t="str">
        <f>IF(VLOOKUP($A135,'Extraction Filer'!$B$4:$V$385,MATCH(J$1,'Extraction Filer'!$B$3:$V$3,0),FALSE)&gt;0,VLOOKUP($A135,'Extraction Filer'!$B$4:$V$385,MATCH(J$1,'Extraction Filer'!$B$3:$V$3,0),FALSE),"غير متوفر")</f>
        <v>غير متوفر</v>
      </c>
      <c r="K135" s="30" t="str">
        <f>IFERROR(IF(D135/VLOOKUP($A135,'Extraction Filer'!$B$4:$V$385,MATCH("متوسط توقعات المحللين لمكرر الربح",'Extraction Filer'!$B$3:$V$3,0),FALSE)&gt;0,D135/VLOOKUP($A135,'Extraction Filer'!$B$4:$V$385,MATCH("متوسط توقعات المحللين لمكرر الربح",'Extraction Filer'!$B$3:$V$3,0),FALSE),"غير متوفر"),"غير متوفر")</f>
        <v>غير متوفر</v>
      </c>
      <c r="L135" s="32">
        <f>VLOOKUP($A135,'Extraction Filer'!$B$4:$V$385,MATCH(L$1,'Extraction Filer'!$B$3:$V$3,0),FALSE)</f>
        <v>-14085758</v>
      </c>
      <c r="M135" s="35">
        <f>VLOOKUP($A135,'Extraction Filer'!$B$4:$V$385,MATCH(M$1,'Extraction Filer'!$B$3:$V$3,0),FALSE)</f>
        <v>0.79579999999999995</v>
      </c>
      <c r="N135" s="30">
        <f>VLOOKUP($A135,'Extraction Filer'!$B$4:$V$385,MATCH(N$1,'Extraction Filer'!$B$3:$V$3,0),FALSE)</f>
        <v>1.1450770973829696</v>
      </c>
      <c r="O135" s="35">
        <f>VLOOKUP($A135,'Extraction Filer'!$B$4:$V$385,MATCH(O$1,'Extraction Filer'!$B$3:$V$3,0),FALSE)</f>
        <v>6.83E-2</v>
      </c>
      <c r="P135" s="35">
        <f>VLOOKUP($A135,'Extraction Filer'!$B$4:$V$385,MATCH(P$1,'Extraction Filer'!$B$3:$V$3,0),FALSE)</f>
        <v>-1.3109999999999999</v>
      </c>
      <c r="Q135" s="30" t="str">
        <f>IF(VLOOKUP($A135,'Extraction Filer'!$B$4:$V$385,MATCH(Q$1,'Extraction Filer'!$B$3:$V$3,0),FALSE)&lt;0,"سالب",VLOOKUP($A135,'Extraction Filer'!$B$4:$V$385,MATCH(Q$1,'Extraction Filer'!$B$3:$V$3,0),FALSE))</f>
        <v>سالب</v>
      </c>
      <c r="R135" s="35">
        <f>VLOOKUP($A135,'Extraction Filer'!$B$4:$Z$385,MATCH(R$1,'Extraction Filer'!$B$3:$Z$3,0),FALSE)</f>
        <v>-4.2811618009593079E-2</v>
      </c>
      <c r="S135" s="35">
        <f>VLOOKUP($A135,'Extraction Filer'!$B$4:$Z$385,MATCH(S$1,'Extraction Filer'!$B$3:$Z$3,0),FALSE)</f>
        <v>2.7090660802157704E-2</v>
      </c>
      <c r="T135" s="31">
        <f>VLOOKUP($A135,'Extraction Filer'!$B$4:$V$385,MATCH(T$1,'Extraction Filer'!$B$3:$V$3,0),FALSE)</f>
        <v>0</v>
      </c>
      <c r="U135" s="31" t="str">
        <f>IF(L135&gt;0,VLOOKUP($A135,'Extraction Filer'!$B$4:$V$385,MATCH(U$1,'Extraction Filer'!$B$3:$V$3,0),FALSE),"حققت خسائر")</f>
        <v>حققت خسائر</v>
      </c>
      <c r="V135" s="31">
        <f>VLOOKUP($A135,'Extraction Filer'!$B$4:$V$385,MATCH(V$1,'Extraction Filer'!$B$3:$V$3,0),FALSE)</f>
        <v>0</v>
      </c>
      <c r="W135" s="7" t="str">
        <f>IF(T135="unavailable","NA",IF(T135&gt;0,IF(AND(U135&gt;0,U135&lt;0.75)=TRUE,1,IF(U135&gt;1,-1,IF(L135&lt;0,-1,0)))+IF(T135&gt;0,IF(VLOOKUP(A135,'Extraction Filer'!$B$4:$W$385,MATCH('Extraction Filer'!$W$1,'Extraction Filer'!$B$1:$W$1,0),FALSE)&gt;1,1,0),0)+IF(M135&gt;0.05,1,IF(M135&lt;-0.05,-1,0))+IF(Q135="سالب",-1,IF(Q135&lt;40,1,0))+IF(T135&gt;AVERAGEIFS($T$2:$T$382,$T$2:$T$382,"&gt;0.001"),1,0),"NA"))</f>
        <v>NA</v>
      </c>
    </row>
    <row r="136" spans="1:23">
      <c r="A136" s="9" t="s">
        <v>546</v>
      </c>
      <c r="B136" s="36">
        <f>VLOOKUP(A136,'Scoring Logic'!$A$12:$D$394,3,FALSE)</f>
        <v>0</v>
      </c>
      <c r="C136" s="36">
        <f>VLOOKUP(A136,'Scoring Logic'!$A$12:$D$394,4,FALSE)</f>
        <v>0</v>
      </c>
      <c r="D136" s="30">
        <f>VLOOKUP($A136,'Extraction Filer'!$B$4:$V$385,MATCH(D$1,'Extraction Filer'!$B$3:$V$3,0),FALSE)</f>
        <v>46.8</v>
      </c>
      <c r="E136" s="31">
        <f>VLOOKUP($A136,'Extraction Filer'!$B$4:$V$385,MATCH(E$1,'Extraction Filer'!$B$3:$V$3,0),FALSE)</f>
        <v>-3.1948882E-3</v>
      </c>
      <c r="F136" s="30">
        <f>VLOOKUP($A136,'Extraction Filer'!$B$4:$V$385,MATCH(F$1,'Extraction Filer'!$B$3:$V$3,0),FALSE)</f>
        <v>49.55</v>
      </c>
      <c r="G136" s="30">
        <f>VLOOKUP($A136,'Extraction Filer'!$B$4:$V$385,MATCH(G$1,'Extraction Filer'!$B$3:$V$3,0),FALSE)</f>
        <v>43</v>
      </c>
      <c r="H136" s="32">
        <f>VLOOKUP($A136,'Extraction Filer'!$B$4:$V$385,MATCH(H$1,'Extraction Filer'!$B$3:$V$3,0),FALSE)</f>
        <v>101922210</v>
      </c>
      <c r="I136" s="33">
        <f>VLOOKUP($A136,'Extraction Filer'!$B$4:$V$385,MATCH(I$1,'Extraction Filer'!$B$3:$V$3,0),FALSE)</f>
        <v>42535</v>
      </c>
      <c r="J136" s="30" t="str">
        <f>IF(VLOOKUP($A136,'Extraction Filer'!$B$4:$V$385,MATCH(J$1,'Extraction Filer'!$B$3:$V$3,0),FALSE)&gt;0,VLOOKUP($A136,'Extraction Filer'!$B$4:$V$385,MATCH(J$1,'Extraction Filer'!$B$3:$V$3,0),FALSE),"غير متوفر")</f>
        <v>غير متوفر</v>
      </c>
      <c r="K136" s="30" t="str">
        <f>IFERROR(IF(D136/VLOOKUP($A136,'Extraction Filer'!$B$4:$V$385,MATCH("متوسط توقعات المحللين لمكرر الربح",'Extraction Filer'!$B$3:$V$3,0),FALSE)&gt;0,D136/VLOOKUP($A136,'Extraction Filer'!$B$4:$V$385,MATCH("متوسط توقعات المحللين لمكرر الربح",'Extraction Filer'!$B$3:$V$3,0),FALSE),"غير متوفر"),"غير متوفر")</f>
        <v>غير متوفر</v>
      </c>
      <c r="L136" s="32" t="str">
        <f>VLOOKUP($A136,'Extraction Filer'!$B$4:$V$385,MATCH(L$1,'Extraction Filer'!$B$3:$V$3,0),FALSE)</f>
        <v>Unavailable</v>
      </c>
      <c r="M136" s="35" t="str">
        <f>VLOOKUP($A136,'Extraction Filer'!$B$4:$V$385,MATCH(M$1,'Extraction Filer'!$B$3:$V$3,0),FALSE)</f>
        <v>Unavailable</v>
      </c>
      <c r="N136" s="30">
        <f>VLOOKUP($A136,'Extraction Filer'!$B$4:$V$385,MATCH(N$1,'Extraction Filer'!$B$3:$V$3,0),FALSE)</f>
        <v>0</v>
      </c>
      <c r="O136" s="35" t="str">
        <f>VLOOKUP($A136,'Extraction Filer'!$B$4:$V$385,MATCH(O$1,'Extraction Filer'!$B$3:$V$3,0),FALSE)</f>
        <v>Unavailable</v>
      </c>
      <c r="P136" s="35" t="str">
        <f>VLOOKUP($A136,'Extraction Filer'!$B$4:$V$385,MATCH(P$1,'Extraction Filer'!$B$3:$V$3,0),FALSE)</f>
        <v>Unavailable</v>
      </c>
      <c r="Q136" s="30">
        <f>IF(VLOOKUP($A136,'Extraction Filer'!$B$4:$V$385,MATCH(Q$1,'Extraction Filer'!$B$3:$V$3,0),FALSE)&lt;0,"سالب",VLOOKUP($A136,'Extraction Filer'!$B$4:$V$385,MATCH(Q$1,'Extraction Filer'!$B$3:$V$3,0),FALSE))</f>
        <v>0</v>
      </c>
      <c r="R136" s="35">
        <f>VLOOKUP($A136,'Extraction Filer'!$B$4:$Z$385,MATCH(R$1,'Extraction Filer'!$B$3:$Z$3,0),FALSE)</f>
        <v>0</v>
      </c>
      <c r="S136" s="35">
        <f>VLOOKUP($A136,'Extraction Filer'!$B$4:$Z$385,MATCH(S$1,'Extraction Filer'!$B$3:$Z$3,0),FALSE)</f>
        <v>0</v>
      </c>
      <c r="T136" s="31">
        <f>VLOOKUP($A136,'Extraction Filer'!$B$4:$V$385,MATCH(T$1,'Extraction Filer'!$B$3:$V$3,0),FALSE)</f>
        <v>0</v>
      </c>
      <c r="U136" s="31">
        <f>IF(L136&gt;0,VLOOKUP($A136,'Extraction Filer'!$B$4:$V$385,MATCH(U$1,'Extraction Filer'!$B$3:$V$3,0),FALSE),"حققت خسائر")</f>
        <v>0</v>
      </c>
      <c r="V136" s="31" t="str">
        <f>VLOOKUP($A136,'Extraction Filer'!$B$4:$V$385,MATCH(V$1,'Extraction Filer'!$B$3:$V$3,0),FALSE)</f>
        <v>Unavailable</v>
      </c>
      <c r="W136" s="7" t="str">
        <f>IF(T136="unavailable","NA",IF(T136&gt;0,IF(AND(U136&gt;0,U136&lt;0.75)=TRUE,1,IF(U136&gt;1,-1,IF(L136&lt;0,-1,0)))+IF(T136&gt;0,IF(VLOOKUP(A136,'Extraction Filer'!$B$4:$W$385,MATCH('Extraction Filer'!$W$1,'Extraction Filer'!$B$1:$W$1,0),FALSE)&gt;1,1,0),0)+IF(M136&gt;0.05,1,IF(M136&lt;-0.05,-1,0))+IF(Q136="سالب",-1,IF(Q136&lt;40,1,0))+IF(T136&gt;AVERAGEIFS($T$2:$T$382,$T$2:$T$382,"&gt;0.001"),1,0),"NA"))</f>
        <v>NA</v>
      </c>
    </row>
    <row r="137" spans="1:23" ht="15.75">
      <c r="A137" s="9" t="s">
        <v>737</v>
      </c>
      <c r="B137" s="36" t="str">
        <f>VLOOKUP(A137,'Scoring Logic'!$A$12:$D$394,3,FALSE)</f>
        <v>ثروة</v>
      </c>
      <c r="C137" s="36" t="str">
        <f>VLOOKUP(A137,'Scoring Logic'!$A$12:$D$394,4,FALSE)</f>
        <v>نمو</v>
      </c>
      <c r="D137" s="30">
        <f>VLOOKUP($A137,'Extraction Filer'!$B$4:$V$385,MATCH(D$1,'Extraction Filer'!$B$3:$V$3,0),FALSE)</f>
        <v>49</v>
      </c>
      <c r="E137" s="31">
        <f>VLOOKUP($A137,'Extraction Filer'!$B$4:$V$385,MATCH(E$1,'Extraction Filer'!$B$3:$V$3,0),FALSE)</f>
        <v>-3.9215699999999999E-2</v>
      </c>
      <c r="F137" s="30">
        <f>VLOOKUP($A137,'Extraction Filer'!$B$4:$V$385,MATCH(F$1,'Extraction Filer'!$B$3:$V$3,0),FALSE)</f>
        <v>61</v>
      </c>
      <c r="G137" s="30">
        <f>VLOOKUP($A137,'Extraction Filer'!$B$4:$V$385,MATCH(G$1,'Extraction Filer'!$B$3:$V$3,0),FALSE)</f>
        <v>45.05</v>
      </c>
      <c r="H137" s="32" t="str">
        <f>VLOOKUP($A137,'Extraction Filer'!$B$4:$V$385,MATCH(H$1,'Extraction Filer'!$B$3:$V$3,0),FALSE)</f>
        <v>Unavailable</v>
      </c>
      <c r="I137" s="33">
        <f>VLOOKUP($A137,'Extraction Filer'!$B$4:$V$385,MATCH(I$1,'Extraction Filer'!$B$3:$V$3,0),FALSE)</f>
        <v>45531</v>
      </c>
      <c r="J137" s="30" t="str">
        <f>IF(VLOOKUP($A137,'Extraction Filer'!$B$4:$V$385,MATCH(J$1,'Extraction Filer'!$B$3:$V$3,0),FALSE)&gt;0,VLOOKUP($A137,'Extraction Filer'!$B$4:$V$385,MATCH(J$1,'Extraction Filer'!$B$3:$V$3,0),FALSE),"غير متوفر")</f>
        <v>غير متوفر</v>
      </c>
      <c r="K137" s="30" t="str">
        <f>IFERROR(IF(D137/VLOOKUP($A137,'Extraction Filer'!$B$4:$V$385,MATCH("متوسط توقعات المحللين لمكرر الربح",'Extraction Filer'!$B$3:$V$3,0),FALSE)&gt;0,D137/VLOOKUP($A137,'Extraction Filer'!$B$4:$V$385,MATCH("متوسط توقعات المحللين لمكرر الربح",'Extraction Filer'!$B$3:$V$3,0),FALSE),"غير متوفر"),"غير متوفر")</f>
        <v>غير متوفر</v>
      </c>
      <c r="L137" s="32" t="str">
        <f>VLOOKUP($A137,'Extraction Filer'!$B$4:$V$385,MATCH(L$1,'Extraction Filer'!$B$3:$V$3,0),FALSE)</f>
        <v>Unavailable</v>
      </c>
      <c r="M137" s="35" t="str">
        <f>VLOOKUP($A137,'Extraction Filer'!$B$4:$V$385,MATCH(M$1,'Extraction Filer'!$B$3:$V$3,0),FALSE)</f>
        <v>Unavailable</v>
      </c>
      <c r="N137" s="30" t="str">
        <f>VLOOKUP($A137,'Extraction Filer'!$B$4:$V$385,MATCH(N$1,'Extraction Filer'!$B$3:$V$3,0),FALSE)</f>
        <v>Unavailable</v>
      </c>
      <c r="O137" s="35" t="str">
        <f>VLOOKUP($A137,'Extraction Filer'!$B$4:$V$385,MATCH(O$1,'Extraction Filer'!$B$3:$V$3,0),FALSE)</f>
        <v>Unavailable</v>
      </c>
      <c r="P137" s="35" t="str">
        <f>VLOOKUP($A137,'Extraction Filer'!$B$4:$V$385,MATCH(P$1,'Extraction Filer'!$B$3:$V$3,0),FALSE)</f>
        <v>Unavailable</v>
      </c>
      <c r="Q137" s="30" t="str">
        <f>IF(VLOOKUP($A137,'Extraction Filer'!$B$4:$V$385,MATCH(Q$1,'Extraction Filer'!$B$3:$V$3,0),FALSE)&lt;0,"سالب",VLOOKUP($A137,'Extraction Filer'!$B$4:$V$385,MATCH(Q$1,'Extraction Filer'!$B$3:$V$3,0),FALSE))</f>
        <v>Unavailable</v>
      </c>
      <c r="R137" s="35" t="str">
        <f>VLOOKUP($A137,'Extraction Filer'!$B$4:$Z$385,MATCH(R$1,'Extraction Filer'!$B$3:$Z$3,0),FALSE)</f>
        <v>Unavailable</v>
      </c>
      <c r="S137" s="35" t="str">
        <f>VLOOKUP($A137,'Extraction Filer'!$B$4:$Z$385,MATCH(S$1,'Extraction Filer'!$B$3:$Z$3,0),FALSE)</f>
        <v>Unavailable</v>
      </c>
      <c r="T137" s="31" t="str">
        <f>VLOOKUP($A137,'Extraction Filer'!$B$4:$V$385,MATCH(T$1,'Extraction Filer'!$B$3:$V$3,0),FALSE)</f>
        <v>Unavailable</v>
      </c>
      <c r="U137" s="31" t="str">
        <f>IF(L137&gt;0,VLOOKUP($A137,'Extraction Filer'!$B$4:$V$385,MATCH(U$1,'Extraction Filer'!$B$3:$V$3,0),FALSE),"حققت خسائر")</f>
        <v>Unavailable</v>
      </c>
      <c r="V137" s="31" t="str">
        <f>VLOOKUP($A137,'Extraction Filer'!$B$4:$V$385,MATCH(V$1,'Extraction Filer'!$B$3:$V$3,0),FALSE)</f>
        <v>Unavailable</v>
      </c>
      <c r="W137" s="7" t="str">
        <f>IF(T137="unavailable","NA",IF(T137&gt;0,IF(AND(U137&gt;0,U137&lt;0.75)=TRUE,1,IF(U137&gt;1,-1,IF(L137&lt;0,-1,0)))+IF(T137&gt;0,IF(VLOOKUP(A137,'Extraction Filer'!$B$4:$W$385,MATCH('Extraction Filer'!$W$1,'Extraction Filer'!$B$1:$W$1,0),FALSE)&gt;1,1,0),0)+IF(M137&gt;0.05,1,IF(M137&lt;-0.05,-1,0))+IF(Q137="سالب",-1,IF(Q137&lt;40,1,0))+IF(T137&gt;AVERAGEIFS($T$2:$T$382,$T$2:$T$382,"&gt;0.001"),1,0),"NA"))</f>
        <v>NA</v>
      </c>
    </row>
    <row r="138" spans="1:23" ht="15.75">
      <c r="A138" s="9" t="s">
        <v>657</v>
      </c>
      <c r="B138" s="36" t="str">
        <f>VLOOKUP(A138,'Scoring Logic'!$A$12:$D$394,3,FALSE)</f>
        <v>آفاق الغذاء</v>
      </c>
      <c r="C138" s="36" t="str">
        <f>VLOOKUP(A138,'Scoring Logic'!$A$12:$D$394,4,FALSE)</f>
        <v>نمو</v>
      </c>
      <c r="D138" s="30">
        <f>VLOOKUP($A138,'Extraction Filer'!$B$4:$V$385,MATCH(D$1,'Extraction Filer'!$B$3:$V$3,0),FALSE)</f>
        <v>35.950000000000003</v>
      </c>
      <c r="E138" s="31">
        <f>VLOOKUP($A138,'Extraction Filer'!$B$4:$V$385,MATCH(E$1,'Extraction Filer'!$B$3:$V$3,0),FALSE)</f>
        <v>-3.0997299999999998E-2</v>
      </c>
      <c r="F138" s="30">
        <f>VLOOKUP($A138,'Extraction Filer'!$B$4:$V$385,MATCH(F$1,'Extraction Filer'!$B$3:$V$3,0),FALSE)</f>
        <v>57.6</v>
      </c>
      <c r="G138" s="30">
        <f>VLOOKUP($A138,'Extraction Filer'!$B$4:$V$385,MATCH(G$1,'Extraction Filer'!$B$3:$V$3,0),FALSE)</f>
        <v>34</v>
      </c>
      <c r="H138" s="32">
        <f>VLOOKUP($A138,'Extraction Filer'!$B$4:$V$385,MATCH(H$1,'Extraction Filer'!$B$3:$V$3,0),FALSE)</f>
        <v>287600000</v>
      </c>
      <c r="I138" s="33">
        <f>VLOOKUP($A138,'Extraction Filer'!$B$4:$V$385,MATCH(I$1,'Extraction Filer'!$B$3:$V$3,0),FALSE)</f>
        <v>45011</v>
      </c>
      <c r="J138" s="30">
        <f>IF(VLOOKUP($A138,'Extraction Filer'!$B$4:$V$385,MATCH(J$1,'Extraction Filer'!$B$3:$V$3,0),FALSE)&gt;0,VLOOKUP($A138,'Extraction Filer'!$B$4:$V$385,MATCH(J$1,'Extraction Filer'!$B$3:$V$3,0),FALSE),"غير متوفر")</f>
        <v>26.05</v>
      </c>
      <c r="K138" s="30" t="str">
        <f>IFERROR(IF(D138/VLOOKUP($A138,'Extraction Filer'!$B$4:$V$385,MATCH("متوسط توقعات المحللين لمكرر الربح",'Extraction Filer'!$B$3:$V$3,0),FALSE)&gt;0,D138/VLOOKUP($A138,'Extraction Filer'!$B$4:$V$385,MATCH("متوسط توقعات المحللين لمكرر الربح",'Extraction Filer'!$B$3:$V$3,0),FALSE),"غير متوفر"),"غير متوفر")</f>
        <v>غير متوفر</v>
      </c>
      <c r="L138" s="32">
        <f>VLOOKUP($A138,'Extraction Filer'!$B$4:$V$385,MATCH(L$1,'Extraction Filer'!$B$3:$V$3,0),FALSE)</f>
        <v>9249056</v>
      </c>
      <c r="M138" s="35">
        <f>VLOOKUP($A138,'Extraction Filer'!$B$4:$V$385,MATCH(M$1,'Extraction Filer'!$B$3:$V$3,0),FALSE)</f>
        <v>4.07E-2</v>
      </c>
      <c r="N138" s="30">
        <f>VLOOKUP($A138,'Extraction Filer'!$B$4:$V$385,MATCH(N$1,'Extraction Filer'!$B$3:$V$3,0),FALSE)</f>
        <v>5.2180954332683882</v>
      </c>
      <c r="O138" s="35">
        <f>VLOOKUP($A138,'Extraction Filer'!$B$4:$V$385,MATCH(O$1,'Extraction Filer'!$B$3:$V$3,0),FALSE)</f>
        <v>-0.1731</v>
      </c>
      <c r="P138" s="35">
        <f>VLOOKUP($A138,'Extraction Filer'!$B$4:$V$385,MATCH(P$1,'Extraction Filer'!$B$3:$V$3,0),FALSE)</f>
        <v>1.3055000000000001</v>
      </c>
      <c r="Q138" s="30">
        <f>IF(VLOOKUP($A138,'Extraction Filer'!$B$4:$V$385,MATCH(Q$1,'Extraction Filer'!$B$3:$V$3,0),FALSE)&lt;0,"سالب",VLOOKUP($A138,'Extraction Filer'!$B$4:$V$385,MATCH(Q$1,'Extraction Filer'!$B$3:$V$3,0),FALSE))</f>
        <v>59.858155319841522</v>
      </c>
      <c r="R138" s="35">
        <f>VLOOKUP($A138,'Extraction Filer'!$B$4:$Z$385,MATCH(R$1,'Extraction Filer'!$B$3:$Z$3,0),FALSE)</f>
        <v>9.4665817118765497E-2</v>
      </c>
      <c r="S138" s="35">
        <f>VLOOKUP($A138,'Extraction Filer'!$B$4:$Z$385,MATCH(S$1,'Extraction Filer'!$B$3:$Z$3,0),FALSE)</f>
        <v>8.715993552272655E-2</v>
      </c>
      <c r="T138" s="31">
        <f>VLOOKUP($A138,'Extraction Filer'!$B$4:$V$385,MATCH(T$1,'Extraction Filer'!$B$3:$V$3,0),FALSE)</f>
        <v>0</v>
      </c>
      <c r="U138" s="31">
        <f>IF(L138&gt;0,VLOOKUP($A138,'Extraction Filer'!$B$4:$V$385,MATCH(U$1,'Extraction Filer'!$B$3:$V$3,0),FALSE),"حققت خسائر")</f>
        <v>0</v>
      </c>
      <c r="V138" s="31">
        <f>VLOOKUP($A138,'Extraction Filer'!$B$4:$V$385,MATCH(V$1,'Extraction Filer'!$B$3:$V$3,0),FALSE)</f>
        <v>0</v>
      </c>
      <c r="W138" s="7" t="str">
        <f>IF(T138="unavailable","NA",IF(T138&gt;0,IF(AND(U138&gt;0,U138&lt;0.75)=TRUE,1,IF(U138&gt;1,-1,IF(L138&lt;0,-1,0)))+IF(T138&gt;0,IF(VLOOKUP(A138,'Extraction Filer'!$B$4:$W$385,MATCH('Extraction Filer'!$W$1,'Extraction Filer'!$B$1:$W$1,0),FALSE)&gt;1,1,0),0)+IF(M138&gt;0.05,1,IF(M138&lt;-0.05,-1,0))+IF(Q138="سالب",-1,IF(Q138&lt;40,1,0))+IF(T138&gt;AVERAGEIFS($T$2:$T$382,$T$2:$T$382,"&gt;0.001"),1,0),"NA"))</f>
        <v>NA</v>
      </c>
    </row>
    <row r="139" spans="1:23" ht="15.75">
      <c r="A139" s="9" t="s">
        <v>476</v>
      </c>
      <c r="B139" s="36" t="str">
        <f>VLOOKUP(A139,'Scoring Logic'!$A$12:$D$394,3,FALSE)</f>
        <v>توبي</v>
      </c>
      <c r="C139" s="36" t="str">
        <f>VLOOKUP(A139,'Scoring Logic'!$A$12:$D$394,4,FALSE)</f>
        <v>تداول</v>
      </c>
      <c r="D139" s="30">
        <f>VLOOKUP($A139,'Extraction Filer'!$B$4:$V$385,MATCH(D$1,'Extraction Filer'!$B$3:$V$3,0),FALSE)</f>
        <v>12.64</v>
      </c>
      <c r="E139" s="31">
        <f>VLOOKUP($A139,'Extraction Filer'!$B$4:$V$385,MATCH(E$1,'Extraction Filer'!$B$3:$V$3,0),FALSE)</f>
        <v>-4.9624099999999997E-2</v>
      </c>
      <c r="F139" s="30">
        <f>VLOOKUP($A139,'Extraction Filer'!$B$4:$V$385,MATCH(F$1,'Extraction Filer'!$B$3:$V$3,0),FALSE)</f>
        <v>17</v>
      </c>
      <c r="G139" s="30">
        <f>VLOOKUP($A139,'Extraction Filer'!$B$4:$V$385,MATCH(G$1,'Extraction Filer'!$B$3:$V$3,0),FALSE)</f>
        <v>11.42</v>
      </c>
      <c r="H139" s="32">
        <f>VLOOKUP($A139,'Extraction Filer'!$B$4:$V$385,MATCH(H$1,'Extraction Filer'!$B$3:$V$3,0),FALSE)</f>
        <v>3792000000</v>
      </c>
      <c r="I139" s="33">
        <f>VLOOKUP($A139,'Extraction Filer'!$B$4:$V$385,MATCH(I$1,'Extraction Filer'!$B$3:$V$3,0),FALSE)</f>
        <v>44892</v>
      </c>
      <c r="J139" s="30">
        <f>IF(VLOOKUP($A139,'Extraction Filer'!$B$4:$V$385,MATCH(J$1,'Extraction Filer'!$B$3:$V$3,0),FALSE)&gt;0,VLOOKUP($A139,'Extraction Filer'!$B$4:$V$385,MATCH(J$1,'Extraction Filer'!$B$3:$V$3,0),FALSE),"غير متوفر")</f>
        <v>23.41</v>
      </c>
      <c r="K139" s="30">
        <f>IFERROR(IF(D139/VLOOKUP($A139,'Extraction Filer'!$B$4:$V$385,MATCH("متوسط توقعات المحللين لمكرر الربح",'Extraction Filer'!$B$3:$V$3,0),FALSE)&gt;0,D139/VLOOKUP($A139,'Extraction Filer'!$B$4:$V$385,MATCH("متوسط توقعات المحللين لمكرر الربح",'Extraction Filer'!$B$3:$V$3,0),FALSE),"غير متوفر"),"غير متوفر")</f>
        <v>11.49090909090909</v>
      </c>
      <c r="L139" s="32">
        <f>VLOOKUP($A139,'Extraction Filer'!$B$4:$V$385,MATCH(L$1,'Extraction Filer'!$B$3:$V$3,0),FALSE)</f>
        <v>163335937</v>
      </c>
      <c r="M139" s="35">
        <f>VLOOKUP($A139,'Extraction Filer'!$B$4:$V$385,MATCH(M$1,'Extraction Filer'!$B$3:$V$3,0),FALSE)</f>
        <v>0.26329999999999998</v>
      </c>
      <c r="N139" s="30">
        <f>VLOOKUP($A139,'Extraction Filer'!$B$4:$V$385,MATCH(N$1,'Extraction Filer'!$B$3:$V$3,0),FALSE)</f>
        <v>3.5405234556929246</v>
      </c>
      <c r="O139" s="35">
        <f>VLOOKUP($A139,'Extraction Filer'!$B$4:$V$385,MATCH(O$1,'Extraction Filer'!$B$3:$V$3,0),FALSE)</f>
        <v>-5.1900000000000002E-2</v>
      </c>
      <c r="P139" s="35">
        <f>VLOOKUP($A139,'Extraction Filer'!$B$4:$V$385,MATCH(P$1,'Extraction Filer'!$B$3:$V$3,0),FALSE)</f>
        <v>0.54659999999999997</v>
      </c>
      <c r="Q139" s="30" t="str">
        <f>IF(VLOOKUP($A139,'Extraction Filer'!$B$4:$V$385,MATCH(Q$1,'Extraction Filer'!$B$3:$V$3,0),FALSE)&lt;0,"سالب",VLOOKUP($A139,'Extraction Filer'!$B$4:$V$385,MATCH(Q$1,'Extraction Filer'!$B$3:$V$3,0),FALSE))</f>
        <v>سالب</v>
      </c>
      <c r="R139" s="35">
        <f>VLOOKUP($A139,'Extraction Filer'!$B$4:$Z$385,MATCH(R$1,'Extraction Filer'!$B$3:$Z$3,0),FALSE)</f>
        <v>0.33836602932525639</v>
      </c>
      <c r="S139" s="35">
        <f>VLOOKUP($A139,'Extraction Filer'!$B$4:$Z$385,MATCH(S$1,'Extraction Filer'!$B$3:$Z$3,0),FALSE)</f>
        <v>0.24847273617420937</v>
      </c>
      <c r="T139" s="31">
        <f>VLOOKUP($A139,'Extraction Filer'!$B$4:$V$385,MATCH(T$1,'Extraction Filer'!$B$3:$V$3,0),FALSE)</f>
        <v>0</v>
      </c>
      <c r="U139" s="31">
        <f>IF(L139&gt;0,VLOOKUP($A139,'Extraction Filer'!$B$4:$V$385,MATCH(U$1,'Extraction Filer'!$B$3:$V$3,0),FALSE),"حققت خسائر")</f>
        <v>0</v>
      </c>
      <c r="V139" s="31">
        <f>VLOOKUP($A139,'Extraction Filer'!$B$4:$V$385,MATCH(V$1,'Extraction Filer'!$B$3:$V$3,0),FALSE)</f>
        <v>-1</v>
      </c>
      <c r="W139" s="7" t="str">
        <f>IF(T139="unavailable","NA",IF(T139&gt;0,IF(AND(U139&gt;0,U139&lt;0.75)=TRUE,1,IF(U139&gt;1,-1,IF(L139&lt;0,-1,0)))+IF(T139&gt;0,IF(VLOOKUP(A139,'Extraction Filer'!$B$4:$W$385,MATCH('Extraction Filer'!$W$1,'Extraction Filer'!$B$1:$W$1,0),FALSE)&gt;1,1,0),0)+IF(M139&gt;0.05,1,IF(M139&lt;-0.05,-1,0))+IF(Q139="سالب",-1,IF(Q139&lt;40,1,0))+IF(T139&gt;AVERAGEIFS($T$2:$T$382,$T$2:$T$382,"&gt;0.001"),1,0),"NA"))</f>
        <v>NA</v>
      </c>
    </row>
    <row r="140" spans="1:23" ht="15.75">
      <c r="A140" s="9" t="s">
        <v>651</v>
      </c>
      <c r="B140" s="36" t="str">
        <f>VLOOKUP(A140,'Scoring Logic'!$A$12:$D$394,3,FALSE)</f>
        <v>نولجنت</v>
      </c>
      <c r="C140" s="36" t="str">
        <f>VLOOKUP(A140,'Scoring Logic'!$A$12:$D$394,4,FALSE)</f>
        <v>نمو</v>
      </c>
      <c r="D140" s="30">
        <f>VLOOKUP($A140,'Extraction Filer'!$B$4:$V$385,MATCH(D$1,'Extraction Filer'!$B$3:$V$3,0),FALSE)</f>
        <v>31.7</v>
      </c>
      <c r="E140" s="31">
        <f>VLOOKUP($A140,'Extraction Filer'!$B$4:$V$385,MATCH(E$1,'Extraction Filer'!$B$3:$V$3,0),FALSE)</f>
        <v>-3.9393900000000003E-2</v>
      </c>
      <c r="F140" s="30">
        <f>VLOOKUP($A140,'Extraction Filer'!$B$4:$V$385,MATCH(F$1,'Extraction Filer'!$B$3:$V$3,0),FALSE)</f>
        <v>37</v>
      </c>
      <c r="G140" s="30">
        <f>VLOOKUP($A140,'Extraction Filer'!$B$4:$V$385,MATCH(G$1,'Extraction Filer'!$B$3:$V$3,0),FALSE)</f>
        <v>18.96</v>
      </c>
      <c r="H140" s="32">
        <f>VLOOKUP($A140,'Extraction Filer'!$B$4:$V$385,MATCH(H$1,'Extraction Filer'!$B$3:$V$3,0),FALSE)</f>
        <v>110950000</v>
      </c>
      <c r="I140" s="33">
        <f>VLOOKUP($A140,'Extraction Filer'!$B$4:$V$385,MATCH(I$1,'Extraction Filer'!$B$3:$V$3,0),FALSE)</f>
        <v>45014</v>
      </c>
      <c r="J140" s="30" t="str">
        <f>IF(VLOOKUP($A140,'Extraction Filer'!$B$4:$V$385,MATCH(J$1,'Extraction Filer'!$B$3:$V$3,0),FALSE)&gt;0,VLOOKUP($A140,'Extraction Filer'!$B$4:$V$385,MATCH(J$1,'Extraction Filer'!$B$3:$V$3,0),FALSE),"غير متوفر")</f>
        <v>غير متوفر</v>
      </c>
      <c r="K140" s="30" t="str">
        <f>IFERROR(IF(D140/VLOOKUP($A140,'Extraction Filer'!$B$4:$V$385,MATCH("متوسط توقعات المحللين لمكرر الربح",'Extraction Filer'!$B$3:$V$3,0),FALSE)&gt;0,D140/VLOOKUP($A140,'Extraction Filer'!$B$4:$V$385,MATCH("متوسط توقعات المحللين لمكرر الربح",'Extraction Filer'!$B$3:$V$3,0),FALSE),"غير متوفر"),"غير متوفر")</f>
        <v>غير متوفر</v>
      </c>
      <c r="L140" s="32">
        <f>VLOOKUP($A140,'Extraction Filer'!$B$4:$V$385,MATCH(L$1,'Extraction Filer'!$B$3:$V$3,0),FALSE)</f>
        <v>-2388194</v>
      </c>
      <c r="M140" s="35">
        <f>VLOOKUP($A140,'Extraction Filer'!$B$4:$V$385,MATCH(M$1,'Extraction Filer'!$B$3:$V$3,0),FALSE)</f>
        <v>-2.6978</v>
      </c>
      <c r="N140" s="30">
        <f>VLOOKUP($A140,'Extraction Filer'!$B$4:$V$385,MATCH(N$1,'Extraction Filer'!$B$3:$V$3,0),FALSE)</f>
        <v>1.992339647095684</v>
      </c>
      <c r="O140" s="35">
        <f>VLOOKUP($A140,'Extraction Filer'!$B$4:$V$385,MATCH(O$1,'Extraction Filer'!$B$3:$V$3,0),FALSE)</f>
        <v>-0.112</v>
      </c>
      <c r="P140" s="35">
        <f>VLOOKUP($A140,'Extraction Filer'!$B$4:$V$385,MATCH(P$1,'Extraction Filer'!$B$3:$V$3,0),FALSE)</f>
        <v>-0.65290000000000004</v>
      </c>
      <c r="Q140" s="30">
        <f>IF(VLOOKUP($A140,'Extraction Filer'!$B$4:$V$385,MATCH(Q$1,'Extraction Filer'!$B$3:$V$3,0),FALSE)&lt;0,"سالب",VLOOKUP($A140,'Extraction Filer'!$B$4:$V$385,MATCH(Q$1,'Extraction Filer'!$B$3:$V$3,0),FALSE))</f>
        <v>366.60840142876498</v>
      </c>
      <c r="R140" s="35">
        <f>VLOOKUP($A140,'Extraction Filer'!$B$4:$Z$385,MATCH(R$1,'Extraction Filer'!$B$3:$Z$3,0),FALSE)</f>
        <v>-6.0866037038103685E-2</v>
      </c>
      <c r="S140" s="35">
        <f>VLOOKUP($A140,'Extraction Filer'!$B$4:$Z$385,MATCH(S$1,'Extraction Filer'!$B$3:$Z$3,0),FALSE)</f>
        <v>-0.28436329274287198</v>
      </c>
      <c r="T140" s="31">
        <f>VLOOKUP($A140,'Extraction Filer'!$B$4:$V$385,MATCH(T$1,'Extraction Filer'!$B$3:$V$3,0),FALSE)</f>
        <v>0</v>
      </c>
      <c r="U140" s="31" t="str">
        <f>IF(L140&gt;0,VLOOKUP($A140,'Extraction Filer'!$B$4:$V$385,MATCH(U$1,'Extraction Filer'!$B$3:$V$3,0),FALSE),"حققت خسائر")</f>
        <v>حققت خسائر</v>
      </c>
      <c r="V140" s="31">
        <f>VLOOKUP($A140,'Extraction Filer'!$B$4:$V$385,MATCH(V$1,'Extraction Filer'!$B$3:$V$3,0),FALSE)</f>
        <v>0</v>
      </c>
      <c r="W140" s="7" t="str">
        <f>IF(T140="unavailable","NA",IF(T140&gt;0,IF(AND(U140&gt;0,U140&lt;0.75)=TRUE,1,IF(U140&gt;1,-1,IF(L140&lt;0,-1,0)))+IF(T140&gt;0,IF(VLOOKUP(A140,'Extraction Filer'!$B$4:$W$385,MATCH('Extraction Filer'!$W$1,'Extraction Filer'!$B$1:$W$1,0),FALSE)&gt;1,1,0),0)+IF(M140&gt;0.05,1,IF(M140&lt;-0.05,-1,0))+IF(Q140="سالب",-1,IF(Q140&lt;40,1,0))+IF(T140&gt;AVERAGEIFS($T$2:$T$382,$T$2:$T$382,"&gt;0.001"),1,0),"NA"))</f>
        <v>NA</v>
      </c>
    </row>
    <row r="141" spans="1:23">
      <c r="A141" s="9" t="s">
        <v>484</v>
      </c>
      <c r="B141" s="36">
        <f>VLOOKUP(A141,'Scoring Logic'!$A$12:$D$394,3,FALSE)</f>
        <v>0</v>
      </c>
      <c r="C141" s="36">
        <f>VLOOKUP(A141,'Scoring Logic'!$A$12:$D$394,4,FALSE)</f>
        <v>0</v>
      </c>
      <c r="D141" s="30">
        <f>VLOOKUP($A141,'Extraction Filer'!$B$4:$V$385,MATCH(D$1,'Extraction Filer'!$B$3:$V$3,0),FALSE)</f>
        <v>22</v>
      </c>
      <c r="E141" s="31">
        <f>VLOOKUP($A141,'Extraction Filer'!$B$4:$V$385,MATCH(E$1,'Extraction Filer'!$B$3:$V$3,0),FALSE)</f>
        <v>3.77358E-2</v>
      </c>
      <c r="F141" s="30">
        <f>VLOOKUP($A141,'Extraction Filer'!$B$4:$V$385,MATCH(F$1,'Extraction Filer'!$B$3:$V$3,0),FALSE)</f>
        <v>35.049999999999997</v>
      </c>
      <c r="G141" s="30">
        <f>VLOOKUP($A141,'Extraction Filer'!$B$4:$V$385,MATCH(G$1,'Extraction Filer'!$B$3:$V$3,0),FALSE)</f>
        <v>17.88</v>
      </c>
      <c r="H141" s="32">
        <f>VLOOKUP($A141,'Extraction Filer'!$B$4:$V$385,MATCH(H$1,'Extraction Filer'!$B$3:$V$3,0),FALSE)</f>
        <v>2310000000</v>
      </c>
      <c r="I141" s="33">
        <f>VLOOKUP($A141,'Extraction Filer'!$B$4:$V$385,MATCH(I$1,'Extraction Filer'!$B$3:$V$3,0),FALSE)</f>
        <v>40241</v>
      </c>
      <c r="J141" s="30">
        <f>IF(VLOOKUP($A141,'Extraction Filer'!$B$4:$V$385,MATCH(J$1,'Extraction Filer'!$B$3:$V$3,0),FALSE)&gt;0,VLOOKUP($A141,'Extraction Filer'!$B$4:$V$385,MATCH(J$1,'Extraction Filer'!$B$3:$V$3,0),FALSE),"غير متوفر")</f>
        <v>14.47</v>
      </c>
      <c r="K141" s="30">
        <f>IFERROR(IF(D141/VLOOKUP($A141,'Extraction Filer'!$B$4:$V$385,MATCH("متوسط توقعات المحللين لمكرر الربح",'Extraction Filer'!$B$3:$V$3,0),FALSE)&gt;0,D141/VLOOKUP($A141,'Extraction Filer'!$B$4:$V$385,MATCH("متوسط توقعات المحللين لمكرر الربح",'Extraction Filer'!$B$3:$V$3,0),FALSE),"غير متوفر"),"غير متوفر")</f>
        <v>16.883854430476891</v>
      </c>
      <c r="L141" s="32">
        <f>VLOOKUP($A141,'Extraction Filer'!$B$4:$V$385,MATCH(L$1,'Extraction Filer'!$B$3:$V$3,0),FALSE)</f>
        <v>101994000</v>
      </c>
      <c r="M141" s="35">
        <f>VLOOKUP($A141,'Extraction Filer'!$B$4:$V$385,MATCH(M$1,'Extraction Filer'!$B$3:$V$3,0),FALSE)</f>
        <v>-0.49380000000000002</v>
      </c>
      <c r="N141" s="30">
        <f>VLOOKUP($A141,'Extraction Filer'!$B$4:$V$385,MATCH(N$1,'Extraction Filer'!$B$3:$V$3,0),FALSE)</f>
        <v>0.63415335859697819</v>
      </c>
      <c r="O141" s="35">
        <f>VLOOKUP($A141,'Extraction Filer'!$B$4:$V$385,MATCH(O$1,'Extraction Filer'!$B$3:$V$3,0),FALSE)</f>
        <v>4.3099999999999999E-2</v>
      </c>
      <c r="P141" s="35">
        <f>VLOOKUP($A141,'Extraction Filer'!$B$4:$V$385,MATCH(P$1,'Extraction Filer'!$B$3:$V$3,0),FALSE)</f>
        <v>-2.0789</v>
      </c>
      <c r="Q141" s="30" t="str">
        <f>IF(VLOOKUP($A141,'Extraction Filer'!$B$4:$V$385,MATCH(Q$1,'Extraction Filer'!$B$3:$V$3,0),FALSE)&lt;0,"سالب",VLOOKUP($A141,'Extraction Filer'!$B$4:$V$385,MATCH(Q$1,'Extraction Filer'!$B$3:$V$3,0),FALSE))</f>
        <v>سالب</v>
      </c>
      <c r="R141" s="35">
        <f>VLOOKUP($A141,'Extraction Filer'!$B$4:$Z$385,MATCH(R$1,'Extraction Filer'!$B$3:$Z$3,0),FALSE)</f>
        <v>0.10287390623853476</v>
      </c>
      <c r="S141" s="35">
        <f>VLOOKUP($A141,'Extraction Filer'!$B$4:$Z$385,MATCH(S$1,'Extraction Filer'!$B$3:$Z$3,0),FALSE)</f>
        <v>0.88841438454226762</v>
      </c>
      <c r="T141" s="31">
        <f>VLOOKUP($A141,'Extraction Filer'!$B$4:$V$385,MATCH(T$1,'Extraction Filer'!$B$3:$V$3,0),FALSE)</f>
        <v>0</v>
      </c>
      <c r="U141" s="31">
        <f>IF(L141&gt;0,VLOOKUP($A141,'Extraction Filer'!$B$4:$V$385,MATCH(U$1,'Extraction Filer'!$B$3:$V$3,0),FALSE),"حققت خسائر")</f>
        <v>0</v>
      </c>
      <c r="V141" s="31">
        <f>VLOOKUP($A141,'Extraction Filer'!$B$4:$V$385,MATCH(V$1,'Extraction Filer'!$B$3:$V$3,0),FALSE)</f>
        <v>0</v>
      </c>
      <c r="W141" s="7" t="str">
        <f>IF(T141="unavailable","NA",IF(T141&gt;0,IF(AND(U141&gt;0,U141&lt;0.75)=TRUE,1,IF(U141&gt;1,-1,IF(L141&lt;0,-1,0)))+IF(T141&gt;0,IF(VLOOKUP(A141,'Extraction Filer'!$B$4:$W$385,MATCH('Extraction Filer'!$W$1,'Extraction Filer'!$B$1:$W$1,0),FALSE)&gt;1,1,0),0)+IF(M141&gt;0.05,1,IF(M141&lt;-0.05,-1,0))+IF(Q141="سالب",-1,IF(Q141&lt;40,1,0))+IF(T141&gt;AVERAGEIFS($T$2:$T$382,$T$2:$T$382,"&gt;0.001"),1,0),"NA"))</f>
        <v>NA</v>
      </c>
    </row>
    <row r="142" spans="1:23" ht="15.75">
      <c r="A142" s="9" t="s">
        <v>92</v>
      </c>
      <c r="B142" s="36" t="str">
        <f>VLOOKUP(A142,'Scoring Logic'!$A$12:$D$394,3,FALSE)</f>
        <v>تمكين</v>
      </c>
      <c r="C142" s="36" t="str">
        <f>VLOOKUP(A142,'Scoring Logic'!$A$12:$D$394,4,FALSE)</f>
        <v>تداول</v>
      </c>
      <c r="D142" s="30">
        <f>VLOOKUP($A142,'Extraction Filer'!$B$4:$V$385,MATCH(D$1,'Extraction Filer'!$B$3:$V$3,0),FALSE)</f>
        <v>52.8</v>
      </c>
      <c r="E142" s="31">
        <f>VLOOKUP($A142,'Extraction Filer'!$B$4:$V$385,MATCH(E$1,'Extraction Filer'!$B$3:$V$3,0),FALSE)</f>
        <v>5.7142857000000002E-3</v>
      </c>
      <c r="F142" s="30">
        <f>VLOOKUP($A142,'Extraction Filer'!$B$4:$V$385,MATCH(F$1,'Extraction Filer'!$B$3:$V$3,0),FALSE)</f>
        <v>83.5</v>
      </c>
      <c r="G142" s="30">
        <f>VLOOKUP($A142,'Extraction Filer'!$B$4:$V$385,MATCH(G$1,'Extraction Filer'!$B$3:$V$3,0),FALSE)</f>
        <v>46.8</v>
      </c>
      <c r="H142" s="32" t="str">
        <f>VLOOKUP($A142,'Extraction Filer'!$B$4:$V$385,MATCH(H$1,'Extraction Filer'!$B$3:$V$3,0),FALSE)</f>
        <v>Unavailable</v>
      </c>
      <c r="I142" s="33">
        <f>VLOOKUP($A142,'Extraction Filer'!$B$4:$V$385,MATCH(I$1,'Extraction Filer'!$B$3:$V$3,0),FALSE)</f>
        <v>45623</v>
      </c>
      <c r="J142" s="30" t="str">
        <f>IF(VLOOKUP($A142,'Extraction Filer'!$B$4:$V$385,MATCH(J$1,'Extraction Filer'!$B$3:$V$3,0),FALSE)&gt;0,VLOOKUP($A142,'Extraction Filer'!$B$4:$V$385,MATCH(J$1,'Extraction Filer'!$B$3:$V$3,0),FALSE),"غير متوفر")</f>
        <v>غير متوفر</v>
      </c>
      <c r="K142" s="30" t="str">
        <f>IFERROR(IF(D142/VLOOKUP($A142,'Extraction Filer'!$B$4:$V$385,MATCH("متوسط توقعات المحللين لمكرر الربح",'Extraction Filer'!$B$3:$V$3,0),FALSE)&gt;0,D142/VLOOKUP($A142,'Extraction Filer'!$B$4:$V$385,MATCH("متوسط توقعات المحللين لمكرر الربح",'Extraction Filer'!$B$3:$V$3,0),FALSE),"غير متوفر"),"غير متوفر")</f>
        <v>غير متوفر</v>
      </c>
      <c r="L142" s="32" t="str">
        <f>VLOOKUP($A142,'Extraction Filer'!$B$4:$V$385,MATCH(L$1,'Extraction Filer'!$B$3:$V$3,0),FALSE)</f>
        <v>Unavailable</v>
      </c>
      <c r="M142" s="35" t="str">
        <f>VLOOKUP($A142,'Extraction Filer'!$B$4:$V$385,MATCH(M$1,'Extraction Filer'!$B$3:$V$3,0),FALSE)</f>
        <v>Unavailable</v>
      </c>
      <c r="N142" s="30" t="str">
        <f>VLOOKUP($A142,'Extraction Filer'!$B$4:$V$385,MATCH(N$1,'Extraction Filer'!$B$3:$V$3,0),FALSE)</f>
        <v>Unavailable</v>
      </c>
      <c r="O142" s="35" t="str">
        <f>VLOOKUP($A142,'Extraction Filer'!$B$4:$V$385,MATCH(O$1,'Extraction Filer'!$B$3:$V$3,0),FALSE)</f>
        <v>Unavailable</v>
      </c>
      <c r="P142" s="35" t="str">
        <f>VLOOKUP($A142,'Extraction Filer'!$B$4:$V$385,MATCH(P$1,'Extraction Filer'!$B$3:$V$3,0),FALSE)</f>
        <v>Unavailable</v>
      </c>
      <c r="Q142" s="30" t="str">
        <f>IF(VLOOKUP($A142,'Extraction Filer'!$B$4:$V$385,MATCH(Q$1,'Extraction Filer'!$B$3:$V$3,0),FALSE)&lt;0,"سالب",VLOOKUP($A142,'Extraction Filer'!$B$4:$V$385,MATCH(Q$1,'Extraction Filer'!$B$3:$V$3,0),FALSE))</f>
        <v>Unavailable</v>
      </c>
      <c r="R142" s="35" t="str">
        <f>VLOOKUP($A142,'Extraction Filer'!$B$4:$Z$385,MATCH(R$1,'Extraction Filer'!$B$3:$Z$3,0),FALSE)</f>
        <v>Unavailable</v>
      </c>
      <c r="S142" s="35" t="str">
        <f>VLOOKUP($A142,'Extraction Filer'!$B$4:$Z$385,MATCH(S$1,'Extraction Filer'!$B$3:$Z$3,0),FALSE)</f>
        <v>Unavailable</v>
      </c>
      <c r="T142" s="31" t="str">
        <f>VLOOKUP($A142,'Extraction Filer'!$B$4:$V$385,MATCH(T$1,'Extraction Filer'!$B$3:$V$3,0),FALSE)</f>
        <v>Unavailable</v>
      </c>
      <c r="U142" s="31" t="str">
        <f>IF(L142&gt;0,VLOOKUP($A142,'Extraction Filer'!$B$4:$V$385,MATCH(U$1,'Extraction Filer'!$B$3:$V$3,0),FALSE),"حققت خسائر")</f>
        <v>Unavailable</v>
      </c>
      <c r="V142" s="31" t="str">
        <f>VLOOKUP($A142,'Extraction Filer'!$B$4:$V$385,MATCH(V$1,'Extraction Filer'!$B$3:$V$3,0),FALSE)</f>
        <v>Unavailable</v>
      </c>
      <c r="W142" s="7" t="str">
        <f>IF(T142="unavailable","NA",IF(T142&gt;0,IF(AND(U142&gt;0,U142&lt;0.75)=TRUE,1,IF(U142&gt;1,-1,IF(L142&lt;0,-1,0)))+IF(T142&gt;0,IF(VLOOKUP(A142,'Extraction Filer'!$B$4:$W$385,MATCH('Extraction Filer'!$W$1,'Extraction Filer'!$B$1:$W$1,0),FALSE)&gt;1,1,0),0)+IF(M142&gt;0.05,1,IF(M142&lt;-0.05,-1,0))+IF(Q142="سالب",-1,IF(Q142&lt;40,1,0))+IF(T142&gt;AVERAGEIFS($T$2:$T$382,$T$2:$T$382,"&gt;0.001"),1,0),"NA"))</f>
        <v>NA</v>
      </c>
    </row>
    <row r="143" spans="1:23" ht="15.75">
      <c r="A143" s="9" t="s">
        <v>112</v>
      </c>
      <c r="B143" s="36" t="str">
        <f>VLOOKUP(A143,'Scoring Logic'!$A$12:$D$394,3,FALSE)</f>
        <v>الخريف</v>
      </c>
      <c r="C143" s="36" t="str">
        <f>VLOOKUP(A143,'Scoring Logic'!$A$12:$D$394,4,FALSE)</f>
        <v>تداول</v>
      </c>
      <c r="D143" s="30">
        <f>VLOOKUP($A143,'Extraction Filer'!$B$4:$V$385,MATCH(D$1,'Extraction Filer'!$B$3:$V$3,0),FALSE)</f>
        <v>157.80000000000001</v>
      </c>
      <c r="E143" s="31">
        <f>VLOOKUP($A143,'Extraction Filer'!$B$4:$V$385,MATCH(E$1,'Extraction Filer'!$B$3:$V$3,0),FALSE)</f>
        <v>-2.9520300000000003E-2</v>
      </c>
      <c r="F143" s="30">
        <f>VLOOKUP($A143,'Extraction Filer'!$B$4:$V$385,MATCH(F$1,'Extraction Filer'!$B$3:$V$3,0),FALSE)</f>
        <v>194</v>
      </c>
      <c r="G143" s="30">
        <f>VLOOKUP($A143,'Extraction Filer'!$B$4:$V$385,MATCH(G$1,'Extraction Filer'!$B$3:$V$3,0),FALSE)</f>
        <v>138.6</v>
      </c>
      <c r="H143" s="32">
        <f>VLOOKUP($A143,'Extraction Filer'!$B$4:$V$385,MATCH(H$1,'Extraction Filer'!$B$3:$V$3,0),FALSE)</f>
        <v>5523000000</v>
      </c>
      <c r="I143" s="33">
        <f>VLOOKUP($A143,'Extraction Filer'!$B$4:$V$385,MATCH(I$1,'Extraction Filer'!$B$3:$V$3,0),FALSE)</f>
        <v>44313</v>
      </c>
      <c r="J143" s="30">
        <f>IF(VLOOKUP($A143,'Extraction Filer'!$B$4:$V$385,MATCH(J$1,'Extraction Filer'!$B$3:$V$3,0),FALSE)&gt;0,VLOOKUP($A143,'Extraction Filer'!$B$4:$V$385,MATCH(J$1,'Extraction Filer'!$B$3:$V$3,0),FALSE),"غير متوفر")</f>
        <v>24.02</v>
      </c>
      <c r="K143" s="30">
        <f>IFERROR(IF(D143/VLOOKUP($A143,'Extraction Filer'!$B$4:$V$385,MATCH("متوسط توقعات المحللين لمكرر الربح",'Extraction Filer'!$B$3:$V$3,0),FALSE)&gt;0,D143/VLOOKUP($A143,'Extraction Filer'!$B$4:$V$385,MATCH("متوسط توقعات المحللين لمكرر الربح",'Extraction Filer'!$B$3:$V$3,0),FALSE),"غير متوفر"),"غير متوفر")</f>
        <v>10.21359223300971</v>
      </c>
      <c r="L143" s="32">
        <f>VLOOKUP($A143,'Extraction Filer'!$B$4:$V$385,MATCH(L$1,'Extraction Filer'!$B$3:$V$3,0),FALSE)</f>
        <v>230002218</v>
      </c>
      <c r="M143" s="35">
        <f>VLOOKUP($A143,'Extraction Filer'!$B$4:$V$385,MATCH(M$1,'Extraction Filer'!$B$3:$V$3,0),FALSE)</f>
        <v>0.64259999999999995</v>
      </c>
      <c r="N143" s="30">
        <f>VLOOKUP($A143,'Extraction Filer'!$B$4:$V$385,MATCH(N$1,'Extraction Filer'!$B$3:$V$3,0),FALSE)</f>
        <v>2.8291949641294729</v>
      </c>
      <c r="O143" s="35">
        <f>VLOOKUP($A143,'Extraction Filer'!$B$4:$V$385,MATCH(O$1,'Extraction Filer'!$B$3:$V$3,0),FALSE)</f>
        <v>0.1421</v>
      </c>
      <c r="P143" s="35">
        <f>VLOOKUP($A143,'Extraction Filer'!$B$4:$V$385,MATCH(P$1,'Extraction Filer'!$B$3:$V$3,0),FALSE)</f>
        <v>2.9634</v>
      </c>
      <c r="Q143" s="30">
        <f>IF(VLOOKUP($A143,'Extraction Filer'!$B$4:$V$385,MATCH(Q$1,'Extraction Filer'!$B$3:$V$3,0),FALSE)&lt;0,"سالب",VLOOKUP($A143,'Extraction Filer'!$B$4:$V$385,MATCH(Q$1,'Extraction Filer'!$B$3:$V$3,0),FALSE))</f>
        <v>64.283588043811307</v>
      </c>
      <c r="R143" s="35">
        <f>VLOOKUP($A143,'Extraction Filer'!$B$4:$Z$385,MATCH(R$1,'Extraction Filer'!$B$3:$Z$3,0),FALSE)</f>
        <v>0.33921619591517965</v>
      </c>
      <c r="S143" s="35">
        <f>VLOOKUP($A143,'Extraction Filer'!$B$4:$Z$385,MATCH(S$1,'Extraction Filer'!$B$3:$Z$3,0),FALSE)</f>
        <v>0.21910146340554776</v>
      </c>
      <c r="T143" s="31">
        <f>VLOOKUP($A143,'Extraction Filer'!$B$4:$V$385,MATCH(T$1,'Extraction Filer'!$B$3:$V$3,0),FALSE)</f>
        <v>0</v>
      </c>
      <c r="U143" s="31">
        <f>IF(L143&gt;0,VLOOKUP($A143,'Extraction Filer'!$B$4:$V$385,MATCH(U$1,'Extraction Filer'!$B$3:$V$3,0),FALSE),"حققت خسائر")</f>
        <v>0</v>
      </c>
      <c r="V143" s="31">
        <f>VLOOKUP($A143,'Extraction Filer'!$B$4:$V$385,MATCH(V$1,'Extraction Filer'!$B$3:$V$3,0),FALSE)</f>
        <v>0</v>
      </c>
      <c r="W143" s="7" t="str">
        <f>IF(T143="unavailable","NA",IF(T143&gt;0,IF(AND(U143&gt;0,U143&lt;0.75)=TRUE,1,IF(U143&gt;1,-1,IF(L143&lt;0,-1,0)))+IF(T143&gt;0,IF(VLOOKUP(A143,'Extraction Filer'!$B$4:$W$385,MATCH('Extraction Filer'!$W$1,'Extraction Filer'!$B$1:$W$1,0),FALSE)&gt;1,1,0),0)+IF(M143&gt;0.05,1,IF(M143&lt;-0.05,-1,0))+IF(Q143="سالب",-1,IF(Q143&lt;40,1,0))+IF(T143&gt;AVERAGEIFS($T$2:$T$382,$T$2:$T$382,"&gt;0.001"),1,0),"NA"))</f>
        <v>NA</v>
      </c>
    </row>
    <row r="144" spans="1:23" ht="15.75">
      <c r="A144" s="9" t="s">
        <v>140</v>
      </c>
      <c r="B144" s="36" t="str">
        <f>VLOOKUP(A144,'Scoring Logic'!$A$12:$D$394,3,FALSE)</f>
        <v>سيسكو القابضة</v>
      </c>
      <c r="C144" s="36" t="str">
        <f>VLOOKUP(A144,'Scoring Logic'!$A$12:$D$394,4,FALSE)</f>
        <v>تداول</v>
      </c>
      <c r="D144" s="30">
        <f>VLOOKUP($A144,'Extraction Filer'!$B$4:$V$385,MATCH(D$1,'Extraction Filer'!$B$3:$V$3,0),FALSE)</f>
        <v>28.9</v>
      </c>
      <c r="E144" s="31">
        <f>VLOOKUP($A144,'Extraction Filer'!$B$4:$V$385,MATCH(E$1,'Extraction Filer'!$B$3:$V$3,0),FALSE)</f>
        <v>-3.6666700000000003E-2</v>
      </c>
      <c r="F144" s="30">
        <f>VLOOKUP($A144,'Extraction Filer'!$B$4:$V$385,MATCH(F$1,'Extraction Filer'!$B$3:$V$3,0),FALSE)</f>
        <v>39.6</v>
      </c>
      <c r="G144" s="30">
        <f>VLOOKUP($A144,'Extraction Filer'!$B$4:$V$385,MATCH(G$1,'Extraction Filer'!$B$3:$V$3,0),FALSE)</f>
        <v>25</v>
      </c>
      <c r="H144" s="32">
        <f>VLOOKUP($A144,'Extraction Filer'!$B$4:$V$385,MATCH(H$1,'Extraction Filer'!$B$3:$V$3,0),FALSE)</f>
        <v>2350595892</v>
      </c>
      <c r="I144" s="33">
        <f>VLOOKUP($A144,'Extraction Filer'!$B$4:$V$385,MATCH(I$1,'Extraction Filer'!$B$3:$V$3,0),FALSE)</f>
        <v>40240</v>
      </c>
      <c r="J144" s="30" t="str">
        <f>IF(VLOOKUP($A144,'Extraction Filer'!$B$4:$V$385,MATCH(J$1,'Extraction Filer'!$B$3:$V$3,0),FALSE)&gt;0,VLOOKUP($A144,'Extraction Filer'!$B$4:$V$385,MATCH(J$1,'Extraction Filer'!$B$3:$V$3,0),FALSE),"غير متوفر")</f>
        <v>غير متوفر</v>
      </c>
      <c r="K144" s="30">
        <f>IFERROR(IF(D144/VLOOKUP($A144,'Extraction Filer'!$B$4:$V$385,MATCH("متوسط توقعات المحللين لمكرر الربح",'Extraction Filer'!$B$3:$V$3,0),FALSE)&gt;0,D144/VLOOKUP($A144,'Extraction Filer'!$B$4:$V$385,MATCH("متوسط توقعات المحللين لمكرر الربح",'Extraction Filer'!$B$3:$V$3,0),FALSE),"غير متوفر"),"غير متوفر")</f>
        <v>16.609195402298848</v>
      </c>
      <c r="L144" s="32">
        <f>VLOOKUP($A144,'Extraction Filer'!$B$4:$V$385,MATCH(L$1,'Extraction Filer'!$B$3:$V$3,0),FALSE)</f>
        <v>-666715</v>
      </c>
      <c r="M144" s="35">
        <f>VLOOKUP($A144,'Extraction Filer'!$B$4:$V$385,MATCH(M$1,'Extraction Filer'!$B$3:$V$3,0),FALSE)</f>
        <v>-1.0104</v>
      </c>
      <c r="N144" s="30">
        <f>VLOOKUP($A144,'Extraction Filer'!$B$4:$V$385,MATCH(N$1,'Extraction Filer'!$B$3:$V$3,0),FALSE)</f>
        <v>1.7921120265534105</v>
      </c>
      <c r="O144" s="35">
        <f>VLOOKUP($A144,'Extraction Filer'!$B$4:$V$385,MATCH(O$1,'Extraction Filer'!$B$3:$V$3,0),FALSE)</f>
        <v>-0.1762</v>
      </c>
      <c r="P144" s="35">
        <f>VLOOKUP($A144,'Extraction Filer'!$B$4:$V$385,MATCH(P$1,'Extraction Filer'!$B$3:$V$3,0),FALSE)</f>
        <v>1.2354000000000001</v>
      </c>
      <c r="Q144" s="30">
        <f>IF(VLOOKUP($A144,'Extraction Filer'!$B$4:$V$385,MATCH(Q$1,'Extraction Filer'!$B$3:$V$3,0),FALSE)&lt;0,"سالب",VLOOKUP($A144,'Extraction Filer'!$B$4:$V$385,MATCH(Q$1,'Extraction Filer'!$B$3:$V$3,0),FALSE))</f>
        <v>45.442749700622699</v>
      </c>
      <c r="R144" s="35">
        <f>VLOOKUP($A144,'Extraction Filer'!$B$4:$Z$385,MATCH(R$1,'Extraction Filer'!$B$3:$Z$3,0),FALSE)</f>
        <v>-4.5226319695236002E-4</v>
      </c>
      <c r="S144" s="35">
        <f>VLOOKUP($A144,'Extraction Filer'!$B$4:$Z$385,MATCH(S$1,'Extraction Filer'!$B$3:$Z$3,0),FALSE)</f>
        <v>3.0730719421165544E-2</v>
      </c>
      <c r="T144" s="31">
        <f>VLOOKUP($A144,'Extraction Filer'!$B$4:$V$385,MATCH(T$1,'Extraction Filer'!$B$3:$V$3,0),FALSE)</f>
        <v>0</v>
      </c>
      <c r="U144" s="31" t="str">
        <f>IF(L144&gt;0,VLOOKUP($A144,'Extraction Filer'!$B$4:$V$385,MATCH(U$1,'Extraction Filer'!$B$3:$V$3,0),FALSE),"حققت خسائر")</f>
        <v>حققت خسائر</v>
      </c>
      <c r="V144" s="31">
        <f>VLOOKUP($A144,'Extraction Filer'!$B$4:$V$385,MATCH(V$1,'Extraction Filer'!$B$3:$V$3,0),FALSE)</f>
        <v>-0.50029999999999997</v>
      </c>
      <c r="W144" s="7" t="str">
        <f>IF(T144="unavailable","NA",IF(T144&gt;0,IF(AND(U144&gt;0,U144&lt;0.75)=TRUE,1,IF(U144&gt;1,-1,IF(L144&lt;0,-1,0)))+IF(T144&gt;0,IF(VLOOKUP(A144,'Extraction Filer'!$B$4:$W$385,MATCH('Extraction Filer'!$W$1,'Extraction Filer'!$B$1:$W$1,0),FALSE)&gt;1,1,0),0)+IF(M144&gt;0.05,1,IF(M144&lt;-0.05,-1,0))+IF(Q144="سالب",-1,IF(Q144&lt;40,1,0))+IF(T144&gt;AVERAGEIFS($T$2:$T$382,$T$2:$T$382,"&gt;0.001"),1,0),"NA"))</f>
        <v>NA</v>
      </c>
    </row>
    <row r="145" spans="1:23" ht="15.75">
      <c r="A145" s="9" t="s">
        <v>675</v>
      </c>
      <c r="B145" s="36" t="str">
        <f>VLOOKUP(A145,'Scoring Logic'!$A$12:$D$394,3,FALSE)</f>
        <v>بروميديكس</v>
      </c>
      <c r="C145" s="36" t="str">
        <f>VLOOKUP(A145,'Scoring Logic'!$A$12:$D$394,4,FALSE)</f>
        <v>نمو</v>
      </c>
      <c r="D145" s="30">
        <f>VLOOKUP($A145,'Extraction Filer'!$B$4:$V$385,MATCH(D$1,'Extraction Filer'!$B$3:$V$3,0),FALSE)</f>
        <v>99.8</v>
      </c>
      <c r="E145" s="31">
        <f>VLOOKUP($A145,'Extraction Filer'!$B$4:$V$385,MATCH(E$1,'Extraction Filer'!$B$3:$V$3,0),FALSE)</f>
        <v>2.0080320999999999E-3</v>
      </c>
      <c r="F145" s="30">
        <f>VLOOKUP($A145,'Extraction Filer'!$B$4:$V$385,MATCH(F$1,'Extraction Filer'!$B$3:$V$3,0),FALSE)</f>
        <v>115</v>
      </c>
      <c r="G145" s="30">
        <f>VLOOKUP($A145,'Extraction Filer'!$B$4:$V$385,MATCH(G$1,'Extraction Filer'!$B$3:$V$3,0),FALSE)</f>
        <v>78</v>
      </c>
      <c r="H145" s="32">
        <f>VLOOKUP($A145,'Extraction Filer'!$B$4:$V$385,MATCH(H$1,'Extraction Filer'!$B$3:$V$3,0),FALSE)</f>
        <v>349300000</v>
      </c>
      <c r="I145" s="33">
        <f>VLOOKUP($A145,'Extraction Filer'!$B$4:$V$385,MATCH(I$1,'Extraction Filer'!$B$3:$V$3,0),FALSE)</f>
        <v>45133</v>
      </c>
      <c r="J145" s="30">
        <f>IF(VLOOKUP($A145,'Extraction Filer'!$B$4:$V$385,MATCH(J$1,'Extraction Filer'!$B$3:$V$3,0),FALSE)&gt;0,VLOOKUP($A145,'Extraction Filer'!$B$4:$V$385,MATCH(J$1,'Extraction Filer'!$B$3:$V$3,0),FALSE),"غير متوفر")</f>
        <v>12.57</v>
      </c>
      <c r="K145" s="30" t="str">
        <f>IFERROR(IF(D145/VLOOKUP($A145,'Extraction Filer'!$B$4:$V$385,MATCH("متوسط توقعات المحللين لمكرر الربح",'Extraction Filer'!$B$3:$V$3,0),FALSE)&gt;0,D145/VLOOKUP($A145,'Extraction Filer'!$B$4:$V$385,MATCH("متوسط توقعات المحللين لمكرر الربح",'Extraction Filer'!$B$3:$V$3,0),FALSE),"غير متوفر"),"غير متوفر")</f>
        <v>غير متوفر</v>
      </c>
      <c r="L145" s="32">
        <f>VLOOKUP($A145,'Extraction Filer'!$B$4:$V$385,MATCH(L$1,'Extraction Filer'!$B$3:$V$3,0),FALSE)</f>
        <v>35404685</v>
      </c>
      <c r="M145" s="35">
        <f>VLOOKUP($A145,'Extraction Filer'!$B$4:$V$385,MATCH(M$1,'Extraction Filer'!$B$3:$V$3,0),FALSE)</f>
        <v>0.30649999999999999</v>
      </c>
      <c r="N145" s="30">
        <f>VLOOKUP($A145,'Extraction Filer'!$B$4:$V$385,MATCH(N$1,'Extraction Filer'!$B$3:$V$3,0),FALSE)</f>
        <v>1.6240174409709529</v>
      </c>
      <c r="O145" s="35">
        <f>VLOOKUP($A145,'Extraction Filer'!$B$4:$V$385,MATCH(O$1,'Extraction Filer'!$B$3:$V$3,0),FALSE)</f>
        <v>0.42070000000000002</v>
      </c>
      <c r="P145" s="35">
        <f>VLOOKUP($A145,'Extraction Filer'!$B$4:$V$385,MATCH(P$1,'Extraction Filer'!$B$3:$V$3,0),FALSE)</f>
        <v>0.37269999999999998</v>
      </c>
      <c r="Q145" s="30" t="str">
        <f>IF(VLOOKUP($A145,'Extraction Filer'!$B$4:$V$385,MATCH(Q$1,'Extraction Filer'!$B$3:$V$3,0),FALSE)&lt;0,"سالب",VLOOKUP($A145,'Extraction Filer'!$B$4:$V$385,MATCH(Q$1,'Extraction Filer'!$B$3:$V$3,0),FALSE))</f>
        <v>سالب</v>
      </c>
      <c r="R145" s="35">
        <f>VLOOKUP($A145,'Extraction Filer'!$B$4:$Z$385,MATCH(R$1,'Extraction Filer'!$B$3:$Z$3,0),FALSE)</f>
        <v>0.2022862736767824</v>
      </c>
      <c r="S145" s="35">
        <f>VLOOKUP($A145,'Extraction Filer'!$B$4:$Z$385,MATCH(S$1,'Extraction Filer'!$B$3:$Z$3,0),FALSE)</f>
        <v>0.12442279353090704</v>
      </c>
      <c r="T145" s="31">
        <f>VLOOKUP($A145,'Extraction Filer'!$B$4:$V$385,MATCH(T$1,'Extraction Filer'!$B$3:$V$3,0),FALSE)</f>
        <v>0</v>
      </c>
      <c r="U145" s="31">
        <f>IF(L145&gt;0,VLOOKUP($A145,'Extraction Filer'!$B$4:$V$385,MATCH(U$1,'Extraction Filer'!$B$3:$V$3,0),FALSE),"حققت خسائر")</f>
        <v>0.49999513789189221</v>
      </c>
      <c r="V145" s="31">
        <f>VLOOKUP($A145,'Extraction Filer'!$B$4:$V$385,MATCH(V$1,'Extraction Filer'!$B$3:$V$3,0),FALSE)</f>
        <v>-1</v>
      </c>
      <c r="W145" s="7" t="str">
        <f>IF(T145="unavailable","NA",IF(T145&gt;0,IF(AND(U145&gt;0,U145&lt;0.75)=TRUE,1,IF(U145&gt;1,-1,IF(L145&lt;0,-1,0)))+IF(T145&gt;0,IF(VLOOKUP(A145,'Extraction Filer'!$B$4:$W$385,MATCH('Extraction Filer'!$W$1,'Extraction Filer'!$B$1:$W$1,0),FALSE)&gt;1,1,0),0)+IF(M145&gt;0.05,1,IF(M145&lt;-0.05,-1,0))+IF(Q145="سالب",-1,IF(Q145&lt;40,1,0))+IF(T145&gt;AVERAGEIFS($T$2:$T$382,$T$2:$T$382,"&gt;0.001"),1,0),"NA"))</f>
        <v>NA</v>
      </c>
    </row>
    <row r="146" spans="1:23" ht="15.75">
      <c r="A146" s="9" t="s">
        <v>709</v>
      </c>
      <c r="B146" s="36" t="str">
        <f>VLOOKUP(A146,'Scoring Logic'!$A$12:$D$394,3,FALSE)</f>
        <v>المجتمع الطبية</v>
      </c>
      <c r="C146" s="36" t="str">
        <f>VLOOKUP(A146,'Scoring Logic'!$A$12:$D$394,4,FALSE)</f>
        <v>نمو</v>
      </c>
      <c r="D146" s="30">
        <f>VLOOKUP($A146,'Extraction Filer'!$B$4:$V$385,MATCH(D$1,'Extraction Filer'!$B$3:$V$3,0),FALSE)</f>
        <v>30.45</v>
      </c>
      <c r="E146" s="31">
        <f>VLOOKUP($A146,'Extraction Filer'!$B$4:$V$385,MATCH(E$1,'Extraction Filer'!$B$3:$V$3,0),FALSE)</f>
        <v>3.22034E-2</v>
      </c>
      <c r="F146" s="30">
        <f>VLOOKUP($A146,'Extraction Filer'!$B$4:$V$385,MATCH(F$1,'Extraction Filer'!$B$3:$V$3,0),FALSE)</f>
        <v>34</v>
      </c>
      <c r="G146" s="30">
        <f>VLOOKUP($A146,'Extraction Filer'!$B$4:$V$385,MATCH(G$1,'Extraction Filer'!$B$3:$V$3,0),FALSE)</f>
        <v>28.8</v>
      </c>
      <c r="H146" s="32">
        <f>VLOOKUP($A146,'Extraction Filer'!$B$4:$V$385,MATCH(H$1,'Extraction Filer'!$B$3:$V$3,0),FALSE)</f>
        <v>289275000</v>
      </c>
      <c r="I146" s="33">
        <f>VLOOKUP($A146,'Extraction Filer'!$B$4:$V$385,MATCH(I$1,'Extraction Filer'!$B$3:$V$3,0),FALSE)</f>
        <v>45252</v>
      </c>
      <c r="J146" s="30">
        <f>IF(VLOOKUP($A146,'Extraction Filer'!$B$4:$V$385,MATCH(J$1,'Extraction Filer'!$B$3:$V$3,0),FALSE)&gt;0,VLOOKUP($A146,'Extraction Filer'!$B$4:$V$385,MATCH(J$1,'Extraction Filer'!$B$3:$V$3,0),FALSE),"غير متوفر")</f>
        <v>145</v>
      </c>
      <c r="K146" s="30" t="str">
        <f>IFERROR(IF(D146/VLOOKUP($A146,'Extraction Filer'!$B$4:$V$385,MATCH("متوسط توقعات المحللين لمكرر الربح",'Extraction Filer'!$B$3:$V$3,0),FALSE)&gt;0,D146/VLOOKUP($A146,'Extraction Filer'!$B$4:$V$385,MATCH("متوسط توقعات المحللين لمكرر الربح",'Extraction Filer'!$B$3:$V$3,0),FALSE),"غير متوفر"),"غير متوفر")</f>
        <v>غير متوفر</v>
      </c>
      <c r="L146" s="32">
        <f>VLOOKUP($A146,'Extraction Filer'!$B$4:$V$385,MATCH(L$1,'Extraction Filer'!$B$3:$V$3,0),FALSE)</f>
        <v>2041126</v>
      </c>
      <c r="M146" s="35">
        <f>VLOOKUP($A146,'Extraction Filer'!$B$4:$V$385,MATCH(M$1,'Extraction Filer'!$B$3:$V$3,0),FALSE)</f>
        <v>-0.40279999999999999</v>
      </c>
      <c r="N146" s="30">
        <f>VLOOKUP($A146,'Extraction Filer'!$B$4:$V$385,MATCH(N$1,'Extraction Filer'!$B$3:$V$3,0),FALSE)</f>
        <v>0.7004207490574913</v>
      </c>
      <c r="O146" s="35">
        <f>VLOOKUP($A146,'Extraction Filer'!$B$4:$V$385,MATCH(O$1,'Extraction Filer'!$B$3:$V$3,0),FALSE)</f>
        <v>0.1108</v>
      </c>
      <c r="P146" s="35">
        <f>VLOOKUP($A146,'Extraction Filer'!$B$4:$V$385,MATCH(P$1,'Extraction Filer'!$B$3:$V$3,0),FALSE)</f>
        <v>27.662700000000001</v>
      </c>
      <c r="Q146" s="30">
        <f>IF(VLOOKUP($A146,'Extraction Filer'!$B$4:$V$385,MATCH(Q$1,'Extraction Filer'!$B$3:$V$3,0),FALSE)&lt;0,"سالب",VLOOKUP($A146,'Extraction Filer'!$B$4:$V$385,MATCH(Q$1,'Extraction Filer'!$B$3:$V$3,0),FALSE))</f>
        <v>14.457387303847575</v>
      </c>
      <c r="R146" s="35">
        <f>VLOOKUP($A146,'Extraction Filer'!$B$4:$Z$385,MATCH(R$1,'Extraction Filer'!$B$3:$Z$3,0),FALSE)</f>
        <v>1.5607984125067764E-2</v>
      </c>
      <c r="S146" s="35">
        <f>VLOOKUP($A146,'Extraction Filer'!$B$4:$Z$385,MATCH(S$1,'Extraction Filer'!$B$3:$Z$3,0),FALSE)</f>
        <v>6.4440943319733811E-3</v>
      </c>
      <c r="T146" s="31">
        <f>VLOOKUP($A146,'Extraction Filer'!$B$4:$V$385,MATCH(T$1,'Extraction Filer'!$B$3:$V$3,0),FALSE)</f>
        <v>0</v>
      </c>
      <c r="U146" s="31">
        <f>IF(L146&gt;0,VLOOKUP($A146,'Extraction Filer'!$B$4:$V$385,MATCH(U$1,'Extraction Filer'!$B$3:$V$3,0),FALSE),"حققت خسائر")</f>
        <v>0</v>
      </c>
      <c r="V146" s="31">
        <f>VLOOKUP($A146,'Extraction Filer'!$B$4:$V$385,MATCH(V$1,'Extraction Filer'!$B$3:$V$3,0),FALSE)</f>
        <v>0</v>
      </c>
      <c r="W146" s="7" t="str">
        <f>IF(T146="unavailable","NA",IF(T146&gt;0,IF(AND(U146&gt;0,U146&lt;0.75)=TRUE,1,IF(U146&gt;1,-1,IF(L146&lt;0,-1,0)))+IF(T146&gt;0,IF(VLOOKUP(A146,'Extraction Filer'!$B$4:$W$385,MATCH('Extraction Filer'!$W$1,'Extraction Filer'!$B$1:$W$1,0),FALSE)&gt;1,1,0),0)+IF(M146&gt;0.05,1,IF(M146&lt;-0.05,-1,0))+IF(Q146="سالب",-1,IF(Q146&lt;40,1,0))+IF(T146&gt;AVERAGEIFS($T$2:$T$382,$T$2:$T$382,"&gt;0.001"),1,0),"NA"))</f>
        <v>NA</v>
      </c>
    </row>
    <row r="147" spans="1:23" ht="15.75">
      <c r="A147" s="9" t="s">
        <v>106</v>
      </c>
      <c r="B147" s="36" t="str">
        <f>VLOOKUP(A147,'Scoring Logic'!$A$12:$D$394,3,FALSE)</f>
        <v>التصنيع</v>
      </c>
      <c r="C147" s="36" t="str">
        <f>VLOOKUP(A147,'Scoring Logic'!$A$12:$D$394,4,FALSE)</f>
        <v>تداول</v>
      </c>
      <c r="D147" s="30">
        <f>VLOOKUP($A147,'Extraction Filer'!$B$4:$V$385,MATCH(D$1,'Extraction Filer'!$B$3:$V$3,0),FALSE)</f>
        <v>9.4</v>
      </c>
      <c r="E147" s="31">
        <f>VLOOKUP($A147,'Extraction Filer'!$B$4:$V$385,MATCH(E$1,'Extraction Filer'!$B$3:$V$3,0),FALSE)</f>
        <v>2.95728E-2</v>
      </c>
      <c r="F147" s="30">
        <f>VLOOKUP($A147,'Extraction Filer'!$B$4:$V$385,MATCH(F$1,'Extraction Filer'!$B$3:$V$3,0),FALSE)</f>
        <v>14.24</v>
      </c>
      <c r="G147" s="30">
        <f>VLOOKUP($A147,'Extraction Filer'!$B$4:$V$385,MATCH(G$1,'Extraction Filer'!$B$3:$V$3,0),FALSE)</f>
        <v>8.5299999999999994</v>
      </c>
      <c r="H147" s="32">
        <f>VLOOKUP($A147,'Extraction Filer'!$B$4:$V$385,MATCH(H$1,'Extraction Filer'!$B$3:$V$3,0),FALSE)</f>
        <v>6287793480</v>
      </c>
      <c r="I147" s="33">
        <f>VLOOKUP($A147,'Extraction Filer'!$B$4:$V$385,MATCH(I$1,'Extraction Filer'!$B$3:$V$3,0),FALSE)</f>
        <v>40241</v>
      </c>
      <c r="J147" s="30">
        <f>IF(VLOOKUP($A147,'Extraction Filer'!$B$4:$V$385,MATCH(J$1,'Extraction Filer'!$B$3:$V$3,0),FALSE)&gt;0,VLOOKUP($A147,'Extraction Filer'!$B$4:$V$385,MATCH(J$1,'Extraction Filer'!$B$3:$V$3,0),FALSE),"غير متوفر")</f>
        <v>62.67</v>
      </c>
      <c r="K147" s="30" t="str">
        <f>IFERROR(IF(D147/VLOOKUP($A147,'Extraction Filer'!$B$4:$V$385,MATCH("متوسط توقعات المحللين لمكرر الربح",'Extraction Filer'!$B$3:$V$3,0),FALSE)&gt;0,D147/VLOOKUP($A147,'Extraction Filer'!$B$4:$V$385,MATCH("متوسط توقعات المحللين لمكرر الربح",'Extraction Filer'!$B$3:$V$3,0),FALSE),"غير متوفر"),"غير متوفر")</f>
        <v>غير متوفر</v>
      </c>
      <c r="L147" s="32">
        <f>VLOOKUP($A147,'Extraction Filer'!$B$4:$V$385,MATCH(L$1,'Extraction Filer'!$B$3:$V$3,0),FALSE)</f>
        <v>102754000</v>
      </c>
      <c r="M147" s="35">
        <f>VLOOKUP($A147,'Extraction Filer'!$B$4:$V$385,MATCH(M$1,'Extraction Filer'!$B$3:$V$3,0),FALSE)</f>
        <v>-0.41110000000000002</v>
      </c>
      <c r="N147" s="30">
        <f>VLOOKUP($A147,'Extraction Filer'!$B$4:$V$385,MATCH(N$1,'Extraction Filer'!$B$3:$V$3,0),FALSE)</f>
        <v>1.6119811150004797</v>
      </c>
      <c r="O147" s="35">
        <f>VLOOKUP($A147,'Extraction Filer'!$B$4:$V$385,MATCH(O$1,'Extraction Filer'!$B$3:$V$3,0),FALSE)</f>
        <v>9.3600000000000003E-2</v>
      </c>
      <c r="P147" s="35">
        <f>VLOOKUP($A147,'Extraction Filer'!$B$4:$V$385,MATCH(P$1,'Extraction Filer'!$B$3:$V$3,0),FALSE)</f>
        <v>-4.5605000000000002</v>
      </c>
      <c r="Q147" s="30">
        <f>IF(VLOOKUP($A147,'Extraction Filer'!$B$4:$V$385,MATCH(Q$1,'Extraction Filer'!$B$3:$V$3,0),FALSE)&lt;0,"سالب",VLOOKUP($A147,'Extraction Filer'!$B$4:$V$385,MATCH(Q$1,'Extraction Filer'!$B$3:$V$3,0),FALSE))</f>
        <v>19.292266823758982</v>
      </c>
      <c r="R147" s="35">
        <f>VLOOKUP($A147,'Extraction Filer'!$B$4:$Z$385,MATCH(R$1,'Extraction Filer'!$B$3:$Z$3,0),FALSE)</f>
        <v>1.0696636764788396E-2</v>
      </c>
      <c r="S147" s="35">
        <f>VLOOKUP($A147,'Extraction Filer'!$B$4:$Z$385,MATCH(S$1,'Extraction Filer'!$B$3:$Z$3,0),FALSE)</f>
        <v>-9.0447349552688315E-3</v>
      </c>
      <c r="T147" s="31">
        <f>VLOOKUP($A147,'Extraction Filer'!$B$4:$V$385,MATCH(T$1,'Extraction Filer'!$B$3:$V$3,0),FALSE)</f>
        <v>0</v>
      </c>
      <c r="U147" s="31">
        <f>IF(L147&gt;0,VLOOKUP($A147,'Extraction Filer'!$B$4:$V$385,MATCH(U$1,'Extraction Filer'!$B$3:$V$3,0),FALSE),"حققت خسائر")</f>
        <v>0</v>
      </c>
      <c r="V147" s="31">
        <f>VLOOKUP($A147,'Extraction Filer'!$B$4:$V$385,MATCH(V$1,'Extraction Filer'!$B$3:$V$3,0),FALSE)</f>
        <v>0</v>
      </c>
      <c r="W147" s="7" t="str">
        <f>IF(T147="unavailable","NA",IF(T147&gt;0,IF(AND(U147&gt;0,U147&lt;0.75)=TRUE,1,IF(U147&gt;1,-1,IF(L147&lt;0,-1,0)))+IF(T147&gt;0,IF(VLOOKUP(A147,'Extraction Filer'!$B$4:$W$385,MATCH('Extraction Filer'!$W$1,'Extraction Filer'!$B$1:$W$1,0),FALSE)&gt;1,1,0),0)+IF(M147&gt;0.05,1,IF(M147&lt;-0.05,-1,0))+IF(Q147="سالب",-1,IF(Q147&lt;40,1,0))+IF(T147&gt;AVERAGEIFS($T$2:$T$382,$T$2:$T$382,"&gt;0.001"),1,0),"NA"))</f>
        <v>NA</v>
      </c>
    </row>
    <row r="148" spans="1:23" ht="15.75">
      <c r="A148" s="9" t="s">
        <v>53</v>
      </c>
      <c r="B148" s="36" t="str">
        <f>VLOOKUP(A148,'Scoring Logic'!$A$12:$D$394,3,FALSE)</f>
        <v>مبكو</v>
      </c>
      <c r="C148" s="36" t="str">
        <f>VLOOKUP(A148,'Scoring Logic'!$A$12:$D$394,4,FALSE)</f>
        <v>تداول</v>
      </c>
      <c r="D148" s="30">
        <f>VLOOKUP($A148,'Extraction Filer'!$B$4:$V$385,MATCH(D$1,'Extraction Filer'!$B$3:$V$3,0),FALSE)</f>
        <v>28.25</v>
      </c>
      <c r="E148" s="31">
        <f>VLOOKUP($A148,'Extraction Filer'!$B$4:$V$385,MATCH(E$1,'Extraction Filer'!$B$3:$V$3,0),FALSE)</f>
        <v>-8.7719297999999998E-3</v>
      </c>
      <c r="F148" s="30">
        <f>VLOOKUP($A148,'Extraction Filer'!$B$4:$V$385,MATCH(F$1,'Extraction Filer'!$B$3:$V$3,0),FALSE)</f>
        <v>45.35</v>
      </c>
      <c r="G148" s="30">
        <f>VLOOKUP($A148,'Extraction Filer'!$B$4:$V$385,MATCH(G$1,'Extraction Filer'!$B$3:$V$3,0),FALSE)</f>
        <v>24.96</v>
      </c>
      <c r="H148" s="32">
        <f>VLOOKUP($A148,'Extraction Filer'!$B$4:$V$385,MATCH(H$1,'Extraction Filer'!$B$3:$V$3,0),FALSE)</f>
        <v>2448333258</v>
      </c>
      <c r="I148" s="33">
        <f>VLOOKUP($A148,'Extraction Filer'!$B$4:$V$385,MATCH(I$1,'Extraction Filer'!$B$3:$V$3,0),FALSE)</f>
        <v>42359</v>
      </c>
      <c r="J148" s="30" t="str">
        <f>IF(VLOOKUP($A148,'Extraction Filer'!$B$4:$V$385,MATCH(J$1,'Extraction Filer'!$B$3:$V$3,0),FALSE)&gt;0,VLOOKUP($A148,'Extraction Filer'!$B$4:$V$385,MATCH(J$1,'Extraction Filer'!$B$3:$V$3,0),FALSE),"غير متوفر")</f>
        <v>غير متوفر</v>
      </c>
      <c r="K148" s="30">
        <f>IFERROR(IF(D148/VLOOKUP($A148,'Extraction Filer'!$B$4:$V$385,MATCH("متوسط توقعات المحللين لمكرر الربح",'Extraction Filer'!$B$3:$V$3,0),FALSE)&gt;0,D148/VLOOKUP($A148,'Extraction Filer'!$B$4:$V$385,MATCH("متوسط توقعات المحللين لمكرر الربح",'Extraction Filer'!$B$3:$V$3,0),FALSE),"غير متوفر"),"غير متوفر")</f>
        <v>27.427184466019416</v>
      </c>
      <c r="L148" s="32">
        <f>VLOOKUP($A148,'Extraction Filer'!$B$4:$V$385,MATCH(L$1,'Extraction Filer'!$B$3:$V$3,0),FALSE)</f>
        <v>-77326129</v>
      </c>
      <c r="M148" s="35">
        <f>VLOOKUP($A148,'Extraction Filer'!$B$4:$V$385,MATCH(M$1,'Extraction Filer'!$B$3:$V$3,0),FALSE)</f>
        <v>3.6700000000000003E-2</v>
      </c>
      <c r="N148" s="30">
        <f>VLOOKUP($A148,'Extraction Filer'!$B$4:$V$385,MATCH(N$1,'Extraction Filer'!$B$3:$V$3,0),FALSE)</f>
        <v>2.2983520840396405</v>
      </c>
      <c r="O148" s="35">
        <f>VLOOKUP($A148,'Extraction Filer'!$B$4:$V$385,MATCH(O$1,'Extraction Filer'!$B$3:$V$3,0),FALSE)</f>
        <v>0.22900000000000001</v>
      </c>
      <c r="P148" s="35">
        <f>VLOOKUP($A148,'Extraction Filer'!$B$4:$V$385,MATCH(P$1,'Extraction Filer'!$B$3:$V$3,0),FALSE)</f>
        <v>-1.6757</v>
      </c>
      <c r="Q148" s="30" t="str">
        <f>IF(VLOOKUP($A148,'Extraction Filer'!$B$4:$V$385,MATCH(Q$1,'Extraction Filer'!$B$3:$V$3,0),FALSE)&lt;0,"سالب",VLOOKUP($A148,'Extraction Filer'!$B$4:$V$385,MATCH(Q$1,'Extraction Filer'!$B$3:$V$3,0),FALSE))</f>
        <v>سالب</v>
      </c>
      <c r="R148" s="35">
        <f>VLOOKUP($A148,'Extraction Filer'!$B$4:$Z$385,MATCH(R$1,'Extraction Filer'!$B$3:$Z$3,0),FALSE)</f>
        <v>-4.6906354079332357E-2</v>
      </c>
      <c r="S148" s="35">
        <f>VLOOKUP($A148,'Extraction Filer'!$B$4:$Z$385,MATCH(S$1,'Extraction Filer'!$B$3:$Z$3,0),FALSE)</f>
        <v>-1.7112496051706838E-2</v>
      </c>
      <c r="T148" s="31">
        <f>VLOOKUP($A148,'Extraction Filer'!$B$4:$V$385,MATCH(T$1,'Extraction Filer'!$B$3:$V$3,0),FALSE)</f>
        <v>0</v>
      </c>
      <c r="U148" s="31" t="str">
        <f>IF(L148&gt;0,VLOOKUP($A148,'Extraction Filer'!$B$4:$V$385,MATCH(U$1,'Extraction Filer'!$B$3:$V$3,0),FALSE),"حققت خسائر")</f>
        <v>حققت خسائر</v>
      </c>
      <c r="V148" s="31">
        <f>VLOOKUP($A148,'Extraction Filer'!$B$4:$V$385,MATCH(V$1,'Extraction Filer'!$B$3:$V$3,0),FALSE)</f>
        <v>-1</v>
      </c>
      <c r="W148" s="7" t="str">
        <f>IF(T148="unavailable","NA",IF(T148&gt;0,IF(AND(U148&gt;0,U148&lt;0.75)=TRUE,1,IF(U148&gt;1,-1,IF(L148&lt;0,-1,0)))+IF(T148&gt;0,IF(VLOOKUP(A148,'Extraction Filer'!$B$4:$W$385,MATCH('Extraction Filer'!$W$1,'Extraction Filer'!$B$1:$W$1,0),FALSE)&gt;1,1,0),0)+IF(M148&gt;0.05,1,IF(M148&lt;-0.05,-1,0))+IF(Q148="سالب",-1,IF(Q148&lt;40,1,0))+IF(T148&gt;AVERAGEIFS($T$2:$T$382,$T$2:$T$382,"&gt;0.001"),1,0),"NA"))</f>
        <v>NA</v>
      </c>
    </row>
    <row r="149" spans="1:23" ht="15.75">
      <c r="A149" s="9" t="s">
        <v>200</v>
      </c>
      <c r="B149" s="36" t="str">
        <f>VLOOKUP(A149,'Scoring Logic'!$A$12:$D$394,3,FALSE)</f>
        <v>أسمنت نجران</v>
      </c>
      <c r="C149" s="36" t="str">
        <f>VLOOKUP(A149,'Scoring Logic'!$A$12:$D$394,4,FALSE)</f>
        <v>تداول</v>
      </c>
      <c r="D149" s="30">
        <f>VLOOKUP($A149,'Extraction Filer'!$B$4:$V$385,MATCH(D$1,'Extraction Filer'!$B$3:$V$3,0),FALSE)</f>
        <v>8.5500000000000007</v>
      </c>
      <c r="E149" s="31">
        <f>VLOOKUP($A149,'Extraction Filer'!$B$4:$V$385,MATCH(E$1,'Extraction Filer'!$B$3:$V$3,0),FALSE)</f>
        <v>-2.1739099999999997E-2</v>
      </c>
      <c r="F149" s="30">
        <f>VLOOKUP($A149,'Extraction Filer'!$B$4:$V$385,MATCH(F$1,'Extraction Filer'!$B$3:$V$3,0),FALSE)</f>
        <v>10.08</v>
      </c>
      <c r="G149" s="30">
        <f>VLOOKUP($A149,'Extraction Filer'!$B$4:$V$385,MATCH(G$1,'Extraction Filer'!$B$3:$V$3,0),FALSE)</f>
        <v>7.94</v>
      </c>
      <c r="H149" s="32">
        <f>VLOOKUP($A149,'Extraction Filer'!$B$4:$V$385,MATCH(H$1,'Extraction Filer'!$B$3:$V$3,0),FALSE)</f>
        <v>1446700031</v>
      </c>
      <c r="I149" s="33">
        <f>VLOOKUP($A149,'Extraction Filer'!$B$4:$V$385,MATCH(I$1,'Extraction Filer'!$B$3:$V$3,0),FALSE)</f>
        <v>41041</v>
      </c>
      <c r="J149" s="30">
        <f>IF(VLOOKUP($A149,'Extraction Filer'!$B$4:$V$385,MATCH(J$1,'Extraction Filer'!$B$3:$V$3,0),FALSE)&gt;0,VLOOKUP($A149,'Extraction Filer'!$B$4:$V$385,MATCH(J$1,'Extraction Filer'!$B$3:$V$3,0),FALSE),"غير متوفر")</f>
        <v>21.38</v>
      </c>
      <c r="K149" s="30">
        <f>IFERROR(IF(D149/VLOOKUP($A149,'Extraction Filer'!$B$4:$V$385,MATCH("متوسط توقعات المحللين لمكرر الربح",'Extraction Filer'!$B$3:$V$3,0),FALSE)&gt;0,D149/VLOOKUP($A149,'Extraction Filer'!$B$4:$V$385,MATCH("متوسط توقعات المحللين لمكرر الربح",'Extraction Filer'!$B$3:$V$3,0),FALSE),"غير متوفر"),"غير متوفر")</f>
        <v>17.100000000000001</v>
      </c>
      <c r="L149" s="32">
        <f>VLOOKUP($A149,'Extraction Filer'!$B$4:$V$385,MATCH(L$1,'Extraction Filer'!$B$3:$V$3,0),FALSE)</f>
        <v>68430000</v>
      </c>
      <c r="M149" s="35">
        <f>VLOOKUP($A149,'Extraction Filer'!$B$4:$V$385,MATCH(M$1,'Extraction Filer'!$B$3:$V$3,0),FALSE)</f>
        <v>-1.4500000000000001E-2</v>
      </c>
      <c r="N149" s="30">
        <f>VLOOKUP($A149,'Extraction Filer'!$B$4:$V$385,MATCH(N$1,'Extraction Filer'!$B$3:$V$3,0),FALSE)</f>
        <v>2.7066164600892417</v>
      </c>
      <c r="O149" s="35">
        <f>VLOOKUP($A149,'Extraction Filer'!$B$4:$V$385,MATCH(O$1,'Extraction Filer'!$B$3:$V$3,0),FALSE)</f>
        <v>0.10059999999999999</v>
      </c>
      <c r="P149" s="35">
        <f>VLOOKUP($A149,'Extraction Filer'!$B$4:$V$385,MATCH(P$1,'Extraction Filer'!$B$3:$V$3,0),FALSE)</f>
        <v>2.0377000000000001</v>
      </c>
      <c r="Q149" s="30">
        <f>IF(VLOOKUP($A149,'Extraction Filer'!$B$4:$V$385,MATCH(Q$1,'Extraction Filer'!$B$3:$V$3,0),FALSE)&lt;0,"سالب",VLOOKUP($A149,'Extraction Filer'!$B$4:$V$385,MATCH(Q$1,'Extraction Filer'!$B$3:$V$3,0),FALSE))</f>
        <v>35.94017914192731</v>
      </c>
      <c r="R149" s="35">
        <f>VLOOKUP($A149,'Extraction Filer'!$B$4:$Z$385,MATCH(R$1,'Extraction Filer'!$B$3:$Z$3,0),FALSE)</f>
        <v>3.3605047386775409E-2</v>
      </c>
      <c r="S149" s="35">
        <f>VLOOKUP($A149,'Extraction Filer'!$B$4:$Z$385,MATCH(S$1,'Extraction Filer'!$B$3:$Z$3,0),FALSE)</f>
        <v>5.056123230194489E-2</v>
      </c>
      <c r="T149" s="31">
        <f>VLOOKUP($A149,'Extraction Filer'!$B$4:$V$385,MATCH(T$1,'Extraction Filer'!$B$3:$V$3,0),FALSE)</f>
        <v>0</v>
      </c>
      <c r="U149" s="31">
        <f>IF(L149&gt;0,VLOOKUP($A149,'Extraction Filer'!$B$4:$V$385,MATCH(U$1,'Extraction Filer'!$B$3:$V$3,0),FALSE),"حققت خسائر")</f>
        <v>0</v>
      </c>
      <c r="V149" s="31">
        <f>VLOOKUP($A149,'Extraction Filer'!$B$4:$V$385,MATCH(V$1,'Extraction Filer'!$B$3:$V$3,0),FALSE)</f>
        <v>-1</v>
      </c>
      <c r="W149" s="7" t="str">
        <f>IF(T149="unavailable","NA",IF(T149&gt;0,IF(AND(U149&gt;0,U149&lt;0.75)=TRUE,1,IF(U149&gt;1,-1,IF(L149&lt;0,-1,0)))+IF(T149&gt;0,IF(VLOOKUP(A149,'Extraction Filer'!$B$4:$W$385,MATCH('Extraction Filer'!$W$1,'Extraction Filer'!$B$1:$W$1,0),FALSE)&gt;1,1,0),0)+IF(M149&gt;0.05,1,IF(M149&lt;-0.05,-1,0))+IF(Q149="سالب",-1,IF(Q149&lt;40,1,0))+IF(T149&gt;AVERAGEIFS($T$2:$T$382,$T$2:$T$382,"&gt;0.001"),1,0),"NA"))</f>
        <v>NA</v>
      </c>
    </row>
    <row r="150" spans="1:23" ht="15.75">
      <c r="A150" s="9" t="s">
        <v>448</v>
      </c>
      <c r="B150" s="36" t="str">
        <f>VLOOKUP(A150,'Scoring Logic'!$A$12:$D$394,3,FALSE)</f>
        <v>جاكو</v>
      </c>
      <c r="C150" s="36" t="str">
        <f>VLOOKUP(A150,'Scoring Logic'!$A$12:$D$394,4,FALSE)</f>
        <v>تداول</v>
      </c>
      <c r="D150" s="30">
        <f>VLOOKUP($A150,'Extraction Filer'!$B$4:$V$385,MATCH(D$1,'Extraction Filer'!$B$3:$V$3,0),FALSE)</f>
        <v>17.84</v>
      </c>
      <c r="E150" s="31">
        <f>VLOOKUP($A150,'Extraction Filer'!$B$4:$V$385,MATCH(E$1,'Extraction Filer'!$B$3:$V$3,0),FALSE)</f>
        <v>-3.3519553000000003E-3</v>
      </c>
      <c r="F150" s="30">
        <f>VLOOKUP($A150,'Extraction Filer'!$B$4:$V$385,MATCH(F$1,'Extraction Filer'!$B$3:$V$3,0),FALSE)</f>
        <v>21.46</v>
      </c>
      <c r="G150" s="30">
        <f>VLOOKUP($A150,'Extraction Filer'!$B$4:$V$385,MATCH(G$1,'Extraction Filer'!$B$3:$V$3,0),FALSE)</f>
        <v>15.9</v>
      </c>
      <c r="H150" s="32">
        <f>VLOOKUP($A150,'Extraction Filer'!$B$4:$V$385,MATCH(H$1,'Extraction Filer'!$B$3:$V$3,0),FALSE)</f>
        <v>535200000</v>
      </c>
      <c r="I150" s="33">
        <f>VLOOKUP($A150,'Extraction Filer'!$B$4:$V$385,MATCH(I$1,'Extraction Filer'!$B$3:$V$3,0),FALSE)</f>
        <v>40240</v>
      </c>
      <c r="J150" s="30" t="str">
        <f>IF(VLOOKUP($A150,'Extraction Filer'!$B$4:$V$385,MATCH(J$1,'Extraction Filer'!$B$3:$V$3,0),FALSE)&gt;0,VLOOKUP($A150,'Extraction Filer'!$B$4:$V$385,MATCH(J$1,'Extraction Filer'!$B$3:$V$3,0),FALSE),"غير متوفر")</f>
        <v>غير متوفر</v>
      </c>
      <c r="K150" s="30" t="str">
        <f>IFERROR(IF(D150/VLOOKUP($A150,'Extraction Filer'!$B$4:$V$385,MATCH("متوسط توقعات المحللين لمكرر الربح",'Extraction Filer'!$B$3:$V$3,0),FALSE)&gt;0,D150/VLOOKUP($A150,'Extraction Filer'!$B$4:$V$385,MATCH("متوسط توقعات المحللين لمكرر الربح",'Extraction Filer'!$B$3:$V$3,0),FALSE),"غير متوفر"),"غير متوفر")</f>
        <v>غير متوفر</v>
      </c>
      <c r="L150" s="32">
        <f>VLOOKUP($A150,'Extraction Filer'!$B$4:$V$385,MATCH(L$1,'Extraction Filer'!$B$3:$V$3,0),FALSE)</f>
        <v>-10340533</v>
      </c>
      <c r="M150" s="35">
        <f>VLOOKUP($A150,'Extraction Filer'!$B$4:$V$385,MATCH(M$1,'Extraction Filer'!$B$3:$V$3,0),FALSE)</f>
        <v>-1.9522999999999999</v>
      </c>
      <c r="N150" s="30">
        <f>VLOOKUP($A150,'Extraction Filer'!$B$4:$V$385,MATCH(N$1,'Extraction Filer'!$B$3:$V$3,0),FALSE)</f>
        <v>52.800774253505871</v>
      </c>
      <c r="O150" s="35">
        <f>VLOOKUP($A150,'Extraction Filer'!$B$4:$V$385,MATCH(O$1,'Extraction Filer'!$B$3:$V$3,0),FALSE)</f>
        <v>-5.3699999999999998E-2</v>
      </c>
      <c r="P150" s="35">
        <f>VLOOKUP($A150,'Extraction Filer'!$B$4:$V$385,MATCH(P$1,'Extraction Filer'!$B$3:$V$3,0),FALSE)</f>
        <v>-0.63959999999999995</v>
      </c>
      <c r="Q150" s="30">
        <f>IF(VLOOKUP($A150,'Extraction Filer'!$B$4:$V$385,MATCH(Q$1,'Extraction Filer'!$B$3:$V$3,0),FALSE)&lt;0,"سالب",VLOOKUP($A150,'Extraction Filer'!$B$4:$V$385,MATCH(Q$1,'Extraction Filer'!$B$3:$V$3,0),FALSE))</f>
        <v>131.45390921869662</v>
      </c>
      <c r="R150" s="35">
        <f>VLOOKUP($A150,'Extraction Filer'!$B$4:$Z$385,MATCH(R$1,'Extraction Filer'!$B$3:$Z$3,0),FALSE)</f>
        <v>-3.5189295584184752E-2</v>
      </c>
      <c r="S150" s="35">
        <f>VLOOKUP($A150,'Extraction Filer'!$B$4:$Z$385,MATCH(S$1,'Extraction Filer'!$B$3:$Z$3,0),FALSE)</f>
        <v>-1.1766405810847275E-2</v>
      </c>
      <c r="T150" s="31">
        <f>VLOOKUP($A150,'Extraction Filer'!$B$4:$V$385,MATCH(T$1,'Extraction Filer'!$B$3:$V$3,0),FALSE)</f>
        <v>0</v>
      </c>
      <c r="U150" s="31" t="str">
        <f>IF(L150&gt;0,VLOOKUP($A150,'Extraction Filer'!$B$4:$V$385,MATCH(U$1,'Extraction Filer'!$B$3:$V$3,0),FALSE),"حققت خسائر")</f>
        <v>حققت خسائر</v>
      </c>
      <c r="V150" s="31">
        <f>VLOOKUP($A150,'Extraction Filer'!$B$4:$V$385,MATCH(V$1,'Extraction Filer'!$B$3:$V$3,0),FALSE)</f>
        <v>-1</v>
      </c>
      <c r="W150" s="7" t="str">
        <f>IF(T150="unavailable","NA",IF(T150&gt;0,IF(AND(U150&gt;0,U150&lt;0.75)=TRUE,1,IF(U150&gt;1,-1,IF(L150&lt;0,-1,0)))+IF(T150&gt;0,IF(VLOOKUP(A150,'Extraction Filer'!$B$4:$W$385,MATCH('Extraction Filer'!$W$1,'Extraction Filer'!$B$1:$W$1,0),FALSE)&gt;1,1,0),0)+IF(M150&gt;0.05,1,IF(M150&lt;-0.05,-1,0))+IF(Q150="سالب",-1,IF(Q150&lt;40,1,0))+IF(T150&gt;AVERAGEIFS($T$2:$T$382,$T$2:$T$382,"&gt;0.001"),1,0),"NA"))</f>
        <v>NA</v>
      </c>
    </row>
    <row r="151" spans="1:23" ht="15.75">
      <c r="A151" s="9" t="s">
        <v>57</v>
      </c>
      <c r="B151" s="36" t="str">
        <f>VLOOKUP(A151,'Scoring Logic'!$A$12:$D$394,3,FALSE)</f>
        <v>معادن</v>
      </c>
      <c r="C151" s="36" t="str">
        <f>VLOOKUP(A151,'Scoring Logic'!$A$12:$D$394,4,FALSE)</f>
        <v>تداول</v>
      </c>
      <c r="D151" s="30">
        <f>VLOOKUP($A151,'Extraction Filer'!$B$4:$V$385,MATCH(D$1,'Extraction Filer'!$B$3:$V$3,0),FALSE)</f>
        <v>44.45</v>
      </c>
      <c r="E151" s="31">
        <f>VLOOKUP($A151,'Extraction Filer'!$B$4:$V$385,MATCH(E$1,'Extraction Filer'!$B$3:$V$3,0),FALSE)</f>
        <v>-3.1590399999999998E-2</v>
      </c>
      <c r="F151" s="30">
        <f>VLOOKUP($A151,'Extraction Filer'!$B$4:$V$385,MATCH(F$1,'Extraction Filer'!$B$3:$V$3,0),FALSE)</f>
        <v>57.4</v>
      </c>
      <c r="G151" s="30">
        <f>VLOOKUP($A151,'Extraction Filer'!$B$4:$V$385,MATCH(G$1,'Extraction Filer'!$B$3:$V$3,0),FALSE)</f>
        <v>37.85</v>
      </c>
      <c r="H151" s="32">
        <f>VLOOKUP($A151,'Extraction Filer'!$B$4:$V$385,MATCH(H$1,'Extraction Filer'!$B$3:$V$3,0),FALSE)</f>
        <v>163749650415</v>
      </c>
      <c r="I151" s="33">
        <f>VLOOKUP($A151,'Extraction Filer'!$B$4:$V$385,MATCH(I$1,'Extraction Filer'!$B$3:$V$3,0),FALSE)</f>
        <v>40240</v>
      </c>
      <c r="J151" s="30">
        <f>IF(VLOOKUP($A151,'Extraction Filer'!$B$4:$V$385,MATCH(J$1,'Extraction Filer'!$B$3:$V$3,0),FALSE)&gt;0,VLOOKUP($A151,'Extraction Filer'!$B$4:$V$385,MATCH(J$1,'Extraction Filer'!$B$3:$V$3,0),FALSE),"غير متوفر")</f>
        <v>54.21</v>
      </c>
      <c r="K151" s="30">
        <f>IFERROR(IF(D151/VLOOKUP($A151,'Extraction Filer'!$B$4:$V$385,MATCH("متوسط توقعات المحللين لمكرر الربح",'Extraction Filer'!$B$3:$V$3,0),FALSE)&gt;0,D151/VLOOKUP($A151,'Extraction Filer'!$B$4:$V$385,MATCH("متوسط توقعات المحللين لمكرر الربح",'Extraction Filer'!$B$3:$V$3,0),FALSE),"غير متوفر"),"غير متوفر")</f>
        <v>18.443983402489625</v>
      </c>
      <c r="L151" s="32">
        <f>VLOOKUP($A151,'Extraction Filer'!$B$4:$V$385,MATCH(L$1,'Extraction Filer'!$B$3:$V$3,0),FALSE)</f>
        <v>2871544808</v>
      </c>
      <c r="M151" s="35">
        <f>VLOOKUP($A151,'Extraction Filer'!$B$4:$V$385,MATCH(M$1,'Extraction Filer'!$B$3:$V$3,0),FALSE)</f>
        <v>0.82050000000000001</v>
      </c>
      <c r="N151" s="30">
        <f>VLOOKUP($A151,'Extraction Filer'!$B$4:$V$385,MATCH(N$1,'Extraction Filer'!$B$3:$V$3,0),FALSE)</f>
        <v>5.0313051923259708</v>
      </c>
      <c r="O151" s="35">
        <f>VLOOKUP($A151,'Extraction Filer'!$B$4:$V$385,MATCH(O$1,'Extraction Filer'!$B$3:$V$3,0),FALSE)</f>
        <v>0.1119</v>
      </c>
      <c r="P151" s="35">
        <f>VLOOKUP($A151,'Extraction Filer'!$B$4:$V$385,MATCH(P$1,'Extraction Filer'!$B$3:$V$3,0),FALSE)</f>
        <v>0.59330000000000005</v>
      </c>
      <c r="Q151" s="30">
        <f>IF(VLOOKUP($A151,'Extraction Filer'!$B$4:$V$385,MATCH(Q$1,'Extraction Filer'!$B$3:$V$3,0),FALSE)&lt;0,"سالب",VLOOKUP($A151,'Extraction Filer'!$B$4:$V$385,MATCH(Q$1,'Extraction Filer'!$B$3:$V$3,0),FALSE))</f>
        <v>26.057390507642889</v>
      </c>
      <c r="R151" s="35">
        <f>VLOOKUP($A151,'Extraction Filer'!$B$4:$Z$385,MATCH(R$1,'Extraction Filer'!$B$3:$Z$3,0),FALSE)</f>
        <v>5.8393822079600893E-2</v>
      </c>
      <c r="S151" s="35">
        <f>VLOOKUP($A151,'Extraction Filer'!$B$4:$Z$385,MATCH(S$1,'Extraction Filer'!$B$3:$Z$3,0),FALSE)</f>
        <v>5.3232345010694203E-2</v>
      </c>
      <c r="T151" s="31">
        <f>VLOOKUP($A151,'Extraction Filer'!$B$4:$V$385,MATCH(T$1,'Extraction Filer'!$B$3:$V$3,0),FALSE)</f>
        <v>0</v>
      </c>
      <c r="U151" s="31">
        <f>IF(L151&gt;0,VLOOKUP($A151,'Extraction Filer'!$B$4:$V$385,MATCH(U$1,'Extraction Filer'!$B$3:$V$3,0),FALSE),"حققت خسائر")</f>
        <v>0</v>
      </c>
      <c r="V151" s="31">
        <f>VLOOKUP($A151,'Extraction Filer'!$B$4:$V$385,MATCH(V$1,'Extraction Filer'!$B$3:$V$3,0),FALSE)</f>
        <v>0</v>
      </c>
      <c r="W151" s="7" t="str">
        <f>IF(T151="unavailable","NA",IF(T151&gt;0,IF(AND(U151&gt;0,U151&lt;0.75)=TRUE,1,IF(U151&gt;1,-1,IF(L151&lt;0,-1,0)))+IF(T151&gt;0,IF(VLOOKUP(A151,'Extraction Filer'!$B$4:$W$385,MATCH('Extraction Filer'!$W$1,'Extraction Filer'!$B$1:$W$1,0),FALSE)&gt;1,1,0),0)+IF(M151&gt;0.05,1,IF(M151&lt;-0.05,-1,0))+IF(Q151="سالب",-1,IF(Q151&lt;40,1,0))+IF(T151&gt;AVERAGEIFS($T$2:$T$382,$T$2:$T$382,"&gt;0.001"),1,0),"NA"))</f>
        <v>NA</v>
      </c>
    </row>
    <row r="152" spans="1:23">
      <c r="A152" s="9" t="s">
        <v>559</v>
      </c>
      <c r="B152" s="36">
        <f>VLOOKUP(A152,'Scoring Logic'!$A$12:$D$394,3,FALSE)</f>
        <v>0</v>
      </c>
      <c r="C152" s="36">
        <f>VLOOKUP(A152,'Scoring Logic'!$A$12:$D$394,4,FALSE)</f>
        <v>0</v>
      </c>
      <c r="D152" s="30">
        <f>VLOOKUP($A152,'Extraction Filer'!$B$4:$V$385,MATCH(D$1,'Extraction Filer'!$B$3:$V$3,0),FALSE)</f>
        <v>34.799999999999997</v>
      </c>
      <c r="E152" s="31">
        <f>VLOOKUP($A152,'Extraction Filer'!$B$4:$V$385,MATCH(E$1,'Extraction Filer'!$B$3:$V$3,0),FALSE)</f>
        <v>0</v>
      </c>
      <c r="F152" s="30">
        <f>VLOOKUP($A152,'Extraction Filer'!$B$4:$V$385,MATCH(F$1,'Extraction Filer'!$B$3:$V$3,0),FALSE)</f>
        <v>37</v>
      </c>
      <c r="G152" s="30">
        <f>VLOOKUP($A152,'Extraction Filer'!$B$4:$V$385,MATCH(G$1,'Extraction Filer'!$B$3:$V$3,0),FALSE)</f>
        <v>29.1</v>
      </c>
      <c r="H152" s="32">
        <f>VLOOKUP($A152,'Extraction Filer'!$B$4:$V$385,MATCH(H$1,'Extraction Filer'!$B$3:$V$3,0),FALSE)</f>
        <v>4176000000</v>
      </c>
      <c r="I152" s="33">
        <f>VLOOKUP($A152,'Extraction Filer'!$B$4:$V$385,MATCH(I$1,'Extraction Filer'!$B$3:$V$3,0),FALSE)</f>
        <v>44377</v>
      </c>
      <c r="J152" s="30">
        <f>IF(VLOOKUP($A152,'Extraction Filer'!$B$4:$V$385,MATCH(J$1,'Extraction Filer'!$B$3:$V$3,0),FALSE)&gt;0,VLOOKUP($A152,'Extraction Filer'!$B$4:$V$385,MATCH(J$1,'Extraction Filer'!$B$3:$V$3,0),FALSE),"غير متوفر")</f>
        <v>17.846153846153847</v>
      </c>
      <c r="K152" s="30">
        <f>IFERROR(IF(D152/VLOOKUP($A152,'Extraction Filer'!$B$4:$V$385,MATCH("متوسط توقعات المحللين لمكرر الربح",'Extraction Filer'!$B$3:$V$3,0),FALSE)&gt;0,D152/VLOOKUP($A152,'Extraction Filer'!$B$4:$V$385,MATCH("متوسط توقعات المحللين لمكرر الربح",'Extraction Filer'!$B$3:$V$3,0),FALSE),"غير متوفر"),"غير متوفر")</f>
        <v>18.709677419354836</v>
      </c>
      <c r="L152" s="32">
        <f>VLOOKUP($A152,'Extraction Filer'!$B$4:$V$385,MATCH(L$1,'Extraction Filer'!$B$3:$V$3,0),FALSE)</f>
        <v>310439020</v>
      </c>
      <c r="M152" s="35">
        <f>VLOOKUP($A152,'Extraction Filer'!$B$4:$V$385,MATCH(M$1,'Extraction Filer'!$B$3:$V$3,0),FALSE)</f>
        <v>0.64449999999999996</v>
      </c>
      <c r="N152" s="30">
        <f>VLOOKUP($A152,'Extraction Filer'!$B$4:$V$385,MATCH(N$1,'Extraction Filer'!$B$3:$V$3,0),FALSE)</f>
        <v>6.9832061717576144</v>
      </c>
      <c r="O152" s="35">
        <f>VLOOKUP($A152,'Extraction Filer'!$B$4:$V$385,MATCH(O$1,'Extraction Filer'!$B$3:$V$3,0),FALSE)</f>
        <v>0.22689999999999999</v>
      </c>
      <c r="P152" s="35">
        <f>VLOOKUP($A152,'Extraction Filer'!$B$4:$V$385,MATCH(P$1,'Extraction Filer'!$B$3:$V$3,0),FALSE)</f>
        <v>0.73260000000000003</v>
      </c>
      <c r="Q152" s="30">
        <f>IF(VLOOKUP($A152,'Extraction Filer'!$B$4:$V$385,MATCH(Q$1,'Extraction Filer'!$B$3:$V$3,0),FALSE)&lt;0,"سالب",VLOOKUP($A152,'Extraction Filer'!$B$4:$V$385,MATCH(Q$1,'Extraction Filer'!$B$3:$V$3,0),FALSE))</f>
        <v>16.738486370422926</v>
      </c>
      <c r="R152" s="35">
        <f>VLOOKUP($A152,'Extraction Filer'!$B$4:$Z$385,MATCH(R$1,'Extraction Filer'!$B$3:$Z$3,0),FALSE)</f>
        <v>0.11346016318004053</v>
      </c>
      <c r="S152" s="35">
        <f>VLOOKUP($A152,'Extraction Filer'!$B$4:$Z$385,MATCH(S$1,'Extraction Filer'!$B$3:$Z$3,0),FALSE)</f>
        <v>0.11205534216384797</v>
      </c>
      <c r="T152" s="31">
        <f>VLOOKUP($A152,'Extraction Filer'!$B$4:$V$385,MATCH(T$1,'Extraction Filer'!$B$3:$V$3,0),FALSE)</f>
        <v>0</v>
      </c>
      <c r="U152" s="31">
        <f>IF(L152&gt;0,VLOOKUP($A152,'Extraction Filer'!$B$4:$V$385,MATCH(U$1,'Extraction Filer'!$B$3:$V$3,0),FALSE),"حققت خسائر")</f>
        <v>1.0268815253875063</v>
      </c>
      <c r="V152" s="31">
        <f>VLOOKUP($A152,'Extraction Filer'!$B$4:$V$385,MATCH(V$1,'Extraction Filer'!$B$3:$V$3,0),FALSE)</f>
        <v>0.13200000000000001</v>
      </c>
      <c r="W152" s="7" t="str">
        <f>IF(T152="unavailable","NA",IF(T152&gt;0,IF(AND(U152&gt;0,U152&lt;0.75)=TRUE,1,IF(U152&gt;1,-1,IF(L152&lt;0,-1,0)))+IF(T152&gt;0,IF(VLOOKUP(A152,'Extraction Filer'!$B$4:$W$385,MATCH('Extraction Filer'!$W$1,'Extraction Filer'!$B$1:$W$1,0),FALSE)&gt;1,1,0),0)+IF(M152&gt;0.05,1,IF(M152&lt;-0.05,-1,0))+IF(Q152="سالب",-1,IF(Q152&lt;40,1,0))+IF(T152&gt;AVERAGEIFS($T$2:$T$382,$T$2:$T$382,"&gt;0.001"),1,0),"NA"))</f>
        <v>NA</v>
      </c>
    </row>
    <row r="153" spans="1:23">
      <c r="A153" s="9" t="s">
        <v>558</v>
      </c>
      <c r="B153" s="36">
        <f>VLOOKUP(A153,'Scoring Logic'!$A$12:$D$394,3,FALSE)</f>
        <v>0</v>
      </c>
      <c r="C153" s="36">
        <f>VLOOKUP(A153,'Scoring Logic'!$A$12:$D$394,4,FALSE)</f>
        <v>0</v>
      </c>
      <c r="D153" s="30">
        <f>VLOOKUP($A153,'Extraction Filer'!$B$4:$V$385,MATCH(D$1,'Extraction Filer'!$B$3:$V$3,0),FALSE)</f>
        <v>57</v>
      </c>
      <c r="E153" s="31">
        <f>VLOOKUP($A153,'Extraction Filer'!$B$4:$V$385,MATCH(E$1,'Extraction Filer'!$B$3:$V$3,0),FALSE)</f>
        <v>0</v>
      </c>
      <c r="F153" s="30">
        <f>VLOOKUP($A153,'Extraction Filer'!$B$4:$V$385,MATCH(F$1,'Extraction Filer'!$B$3:$V$3,0),FALSE)</f>
        <v>61</v>
      </c>
      <c r="G153" s="30">
        <f>VLOOKUP($A153,'Extraction Filer'!$B$4:$V$385,MATCH(G$1,'Extraction Filer'!$B$3:$V$3,0),FALSE)</f>
        <v>43.35</v>
      </c>
      <c r="H153" s="32">
        <f>VLOOKUP($A153,'Extraction Filer'!$B$4:$V$385,MATCH(H$1,'Extraction Filer'!$B$3:$V$3,0),FALSE)</f>
        <v>2137500000</v>
      </c>
      <c r="I153" s="33">
        <f>VLOOKUP($A153,'Extraction Filer'!$B$4:$V$385,MATCH(I$1,'Extraction Filer'!$B$3:$V$3,0),FALSE)</f>
        <v>44378</v>
      </c>
      <c r="J153" s="30">
        <f>IF(VLOOKUP($A153,'Extraction Filer'!$B$4:$V$385,MATCH(J$1,'Extraction Filer'!$B$3:$V$3,0),FALSE)&gt;0,VLOOKUP($A153,'Extraction Filer'!$B$4:$V$385,MATCH(J$1,'Extraction Filer'!$B$3:$V$3,0),FALSE),"غير متوفر")</f>
        <v>24.358974358974361</v>
      </c>
      <c r="K153" s="30" t="str">
        <f>IFERROR(IF(D153/VLOOKUP($A153,'Extraction Filer'!$B$4:$V$385,MATCH("متوسط توقعات المحللين لمكرر الربح",'Extraction Filer'!$B$3:$V$3,0),FALSE)&gt;0,D153/VLOOKUP($A153,'Extraction Filer'!$B$4:$V$385,MATCH("متوسط توقعات المحللين لمكرر الربح",'Extraction Filer'!$B$3:$V$3,0),FALSE),"غير متوفر"),"غير متوفر")</f>
        <v>غير متوفر</v>
      </c>
      <c r="L153" s="32">
        <f>VLOOKUP($A153,'Extraction Filer'!$B$4:$V$385,MATCH(L$1,'Extraction Filer'!$B$3:$V$3,0),FALSE)</f>
        <v>106604000</v>
      </c>
      <c r="M153" s="35">
        <f>VLOOKUP($A153,'Extraction Filer'!$B$4:$V$385,MATCH(M$1,'Extraction Filer'!$B$3:$V$3,0),FALSE)</f>
        <v>3.49E-2</v>
      </c>
      <c r="N153" s="30">
        <f>VLOOKUP($A153,'Extraction Filer'!$B$4:$V$385,MATCH(N$1,'Extraction Filer'!$B$3:$V$3,0),FALSE)</f>
        <v>7.5685163712302641</v>
      </c>
      <c r="O153" s="35">
        <f>VLOOKUP($A153,'Extraction Filer'!$B$4:$V$385,MATCH(O$1,'Extraction Filer'!$B$3:$V$3,0),FALSE)</f>
        <v>0.56859999999999999</v>
      </c>
      <c r="P153" s="35">
        <f>VLOOKUP($A153,'Extraction Filer'!$B$4:$V$385,MATCH(P$1,'Extraction Filer'!$B$3:$V$3,0),FALSE)</f>
        <v>-0.56100000000000005</v>
      </c>
      <c r="Q153" s="30" t="str">
        <f>IF(VLOOKUP($A153,'Extraction Filer'!$B$4:$V$385,MATCH(Q$1,'Extraction Filer'!$B$3:$V$3,0),FALSE)&lt;0,"سالب",VLOOKUP($A153,'Extraction Filer'!$B$4:$V$385,MATCH(Q$1,'Extraction Filer'!$B$3:$V$3,0),FALSE))</f>
        <v>سالب</v>
      </c>
      <c r="R153" s="35">
        <f>VLOOKUP($A153,'Extraction Filer'!$B$4:$Z$385,MATCH(R$1,'Extraction Filer'!$B$3:$Z$3,0),FALSE)</f>
        <v>0.17726381280860276</v>
      </c>
      <c r="S153" s="35">
        <f>VLOOKUP($A153,'Extraction Filer'!$B$4:$Z$385,MATCH(S$1,'Extraction Filer'!$B$3:$Z$3,0),FALSE)</f>
        <v>0.10790977521745036</v>
      </c>
      <c r="T153" s="31">
        <f>VLOOKUP($A153,'Extraction Filer'!$B$4:$V$385,MATCH(T$1,'Extraction Filer'!$B$3:$V$3,0),FALSE)</f>
        <v>0</v>
      </c>
      <c r="U153" s="31">
        <f>IF(L153&gt;0,VLOOKUP($A153,'Extraction Filer'!$B$4:$V$385,MATCH(U$1,'Extraction Filer'!$B$3:$V$3,0),FALSE),"حققت خسائر")</f>
        <v>0.42790885938394552</v>
      </c>
      <c r="V153" s="31">
        <f>VLOOKUP($A153,'Extraction Filer'!$B$4:$V$385,MATCH(V$1,'Extraction Filer'!$B$3:$V$3,0),FALSE)</f>
        <v>-1</v>
      </c>
      <c r="W153" s="7" t="str">
        <f>IF(T153="unavailable","NA",IF(T153&gt;0,IF(AND(U153&gt;0,U153&lt;0.75)=TRUE,1,IF(U153&gt;1,-1,IF(L153&lt;0,-1,0)))+IF(T153&gt;0,IF(VLOOKUP(A153,'Extraction Filer'!$B$4:$W$385,MATCH('Extraction Filer'!$W$1,'Extraction Filer'!$B$1:$W$1,0),FALSE)&gt;1,1,0),0)+IF(M153&gt;0.05,1,IF(M153&lt;-0.05,-1,0))+IF(Q153="سالب",-1,IF(Q153&lt;40,1,0))+IF(T153&gt;AVERAGEIFS($T$2:$T$382,$T$2:$T$382,"&gt;0.001"),1,0),"NA"))</f>
        <v>NA</v>
      </c>
    </row>
    <row r="154" spans="1:23" ht="15.75">
      <c r="A154" s="9" t="s">
        <v>597</v>
      </c>
      <c r="B154" s="36" t="str">
        <f>VLOOKUP(A154,'Scoring Logic'!$A$12:$D$394,3,FALSE)</f>
        <v>المركز الآلي</v>
      </c>
      <c r="C154" s="36" t="str">
        <f>VLOOKUP(A154,'Scoring Logic'!$A$12:$D$394,4,FALSE)</f>
        <v>نمو</v>
      </c>
      <c r="D154" s="30">
        <f>VLOOKUP($A154,'Extraction Filer'!$B$4:$V$385,MATCH(D$1,'Extraction Filer'!$B$3:$V$3,0),FALSE)</f>
        <v>66.2</v>
      </c>
      <c r="E154" s="31">
        <f>VLOOKUP($A154,'Extraction Filer'!$B$4:$V$385,MATCH(E$1,'Extraction Filer'!$B$3:$V$3,0),FALSE)</f>
        <v>0</v>
      </c>
      <c r="F154" s="30">
        <f>VLOOKUP($A154,'Extraction Filer'!$B$4:$V$385,MATCH(F$1,'Extraction Filer'!$B$3:$V$3,0),FALSE)</f>
        <v>72.900000000000006</v>
      </c>
      <c r="G154" s="30">
        <f>VLOOKUP($A154,'Extraction Filer'!$B$4:$V$385,MATCH(G$1,'Extraction Filer'!$B$3:$V$3,0),FALSE)</f>
        <v>48</v>
      </c>
      <c r="H154" s="32">
        <f>VLOOKUP($A154,'Extraction Filer'!$B$4:$V$385,MATCH(H$1,'Extraction Filer'!$B$3:$V$3,0),FALSE)</f>
        <v>198600000</v>
      </c>
      <c r="I154" s="33">
        <f>VLOOKUP($A154,'Extraction Filer'!$B$4:$V$385,MATCH(I$1,'Extraction Filer'!$B$3:$V$3,0),FALSE)</f>
        <v>44621</v>
      </c>
      <c r="J154" s="30">
        <f>IF(VLOOKUP($A154,'Extraction Filer'!$B$4:$V$385,MATCH(J$1,'Extraction Filer'!$B$3:$V$3,0),FALSE)&gt;0,VLOOKUP($A154,'Extraction Filer'!$B$4:$V$385,MATCH(J$1,'Extraction Filer'!$B$3:$V$3,0),FALSE),"غير متوفر")</f>
        <v>48.676470588235297</v>
      </c>
      <c r="K154" s="30" t="str">
        <f>IFERROR(IF(D154/VLOOKUP($A154,'Extraction Filer'!$B$4:$V$385,MATCH("متوسط توقعات المحللين لمكرر الربح",'Extraction Filer'!$B$3:$V$3,0),FALSE)&gt;0,D154/VLOOKUP($A154,'Extraction Filer'!$B$4:$V$385,MATCH("متوسط توقعات المحللين لمكرر الربح",'Extraction Filer'!$B$3:$V$3,0),FALSE),"غير متوفر"),"غير متوفر")</f>
        <v>غير متوفر</v>
      </c>
      <c r="L154" s="32">
        <f>VLOOKUP($A154,'Extraction Filer'!$B$4:$V$385,MATCH(L$1,'Extraction Filer'!$B$3:$V$3,0),FALSE)</f>
        <v>4075666</v>
      </c>
      <c r="M154" s="35">
        <f>VLOOKUP($A154,'Extraction Filer'!$B$4:$V$385,MATCH(M$1,'Extraction Filer'!$B$3:$V$3,0),FALSE)</f>
        <v>-0.13159999999999999</v>
      </c>
      <c r="N154" s="30">
        <f>VLOOKUP($A154,'Extraction Filer'!$B$4:$V$385,MATCH(N$1,'Extraction Filer'!$B$3:$V$3,0),FALSE)</f>
        <v>1.7271127128018533</v>
      </c>
      <c r="O154" s="35">
        <f>VLOOKUP($A154,'Extraction Filer'!$B$4:$V$385,MATCH(O$1,'Extraction Filer'!$B$3:$V$3,0),FALSE)</f>
        <v>0.20230000000000001</v>
      </c>
      <c r="P154" s="35">
        <f>VLOOKUP($A154,'Extraction Filer'!$B$4:$V$385,MATCH(P$1,'Extraction Filer'!$B$3:$V$3,0),FALSE)</f>
        <v>-1.1294999999999999</v>
      </c>
      <c r="Q154" s="30" t="str">
        <f>IF(VLOOKUP($A154,'Extraction Filer'!$B$4:$V$385,MATCH(Q$1,'Extraction Filer'!$B$3:$V$3,0),FALSE)&lt;0,"سالب",VLOOKUP($A154,'Extraction Filer'!$B$4:$V$385,MATCH(Q$1,'Extraction Filer'!$B$3:$V$3,0),FALSE))</f>
        <v>سالب</v>
      </c>
      <c r="R154" s="35">
        <f>VLOOKUP($A154,'Extraction Filer'!$B$4:$Z$385,MATCH(R$1,'Extraction Filer'!$B$3:$Z$3,0),FALSE)</f>
        <v>8.7628654798410865E-2</v>
      </c>
      <c r="S154" s="35">
        <f>VLOOKUP($A154,'Extraction Filer'!$B$4:$Z$385,MATCH(S$1,'Extraction Filer'!$B$3:$Z$3,0),FALSE)</f>
        <v>7.1933766355407824E-2</v>
      </c>
      <c r="T154" s="31">
        <f>VLOOKUP($A154,'Extraction Filer'!$B$4:$V$385,MATCH(T$1,'Extraction Filer'!$B$3:$V$3,0),FALSE)</f>
        <v>0</v>
      </c>
      <c r="U154" s="31">
        <f>IF(L154&gt;0,VLOOKUP($A154,'Extraction Filer'!$B$4:$V$385,MATCH(U$1,'Extraction Filer'!$B$3:$V$3,0),FALSE),"حققت خسائر")</f>
        <v>0</v>
      </c>
      <c r="V154" s="31">
        <f>VLOOKUP($A154,'Extraction Filer'!$B$4:$V$385,MATCH(V$1,'Extraction Filer'!$B$3:$V$3,0),FALSE)</f>
        <v>0</v>
      </c>
      <c r="W154" s="7" t="str">
        <f>IF(T154="unavailable","NA",IF(T154&gt;0,IF(AND(U154&gt;0,U154&lt;0.75)=TRUE,1,IF(U154&gt;1,-1,IF(L154&lt;0,-1,0)))+IF(T154&gt;0,IF(VLOOKUP(A154,'Extraction Filer'!$B$4:$W$385,MATCH('Extraction Filer'!$W$1,'Extraction Filer'!$B$1:$W$1,0),FALSE)&gt;1,1,0),0)+IF(M154&gt;0.05,1,IF(M154&lt;-0.05,-1,0))+IF(Q154="سالب",-1,IF(Q154&lt;40,1,0))+IF(T154&gt;AVERAGEIFS($T$2:$T$382,$T$2:$T$382,"&gt;0.001"),1,0),"NA"))</f>
        <v>NA</v>
      </c>
    </row>
    <row r="155" spans="1:23">
      <c r="A155" s="9" t="s">
        <v>198</v>
      </c>
      <c r="B155" s="36">
        <f>VLOOKUP(A155,'Scoring Logic'!$A$12:$D$394,3,FALSE)</f>
        <v>0</v>
      </c>
      <c r="C155" s="36">
        <f>VLOOKUP(A155,'Scoring Logic'!$A$12:$D$394,4,FALSE)</f>
        <v>0</v>
      </c>
      <c r="D155" s="30">
        <f>VLOOKUP($A155,'Extraction Filer'!$B$4:$V$385,MATCH(D$1,'Extraction Filer'!$B$3:$V$3,0),FALSE)</f>
        <v>11.6</v>
      </c>
      <c r="E155" s="31">
        <f>VLOOKUP($A155,'Extraction Filer'!$B$4:$V$385,MATCH(E$1,'Extraction Filer'!$B$3:$V$3,0),FALSE)</f>
        <v>0</v>
      </c>
      <c r="F155" s="30">
        <f>VLOOKUP($A155,'Extraction Filer'!$B$4:$V$385,MATCH(F$1,'Extraction Filer'!$B$3:$V$3,0),FALSE)</f>
        <v>13.1</v>
      </c>
      <c r="G155" s="30">
        <f>VLOOKUP($A155,'Extraction Filer'!$B$4:$V$385,MATCH(G$1,'Extraction Filer'!$B$3:$V$3,0),FALSE)</f>
        <v>11.02</v>
      </c>
      <c r="H155" s="32">
        <f>VLOOKUP($A155,'Extraction Filer'!$B$4:$V$385,MATCH(H$1,'Extraction Filer'!$B$3:$V$3,0),FALSE)</f>
        <v>1135640000</v>
      </c>
      <c r="I155" s="33">
        <f>VLOOKUP($A155,'Extraction Filer'!$B$4:$V$385,MATCH(I$1,'Extraction Filer'!$B$3:$V$3,0),FALSE)</f>
        <v>40925</v>
      </c>
      <c r="J155" s="30">
        <f>IF(VLOOKUP($A155,'Extraction Filer'!$B$4:$V$385,MATCH(J$1,'Extraction Filer'!$B$3:$V$3,0),FALSE)&gt;0,VLOOKUP($A155,'Extraction Filer'!$B$4:$V$385,MATCH(J$1,'Extraction Filer'!$B$3:$V$3,0),FALSE),"غير متوفر")</f>
        <v>55.238095238095241</v>
      </c>
      <c r="K155" s="30" t="str">
        <f>IFERROR(IF(D155/VLOOKUP($A155,'Extraction Filer'!$B$4:$V$385,MATCH("متوسط توقعات المحللين لمكرر الربح",'Extraction Filer'!$B$3:$V$3,0),FALSE)&gt;0,D155/VLOOKUP($A155,'Extraction Filer'!$B$4:$V$385,MATCH("متوسط توقعات المحللين لمكرر الربح",'Extraction Filer'!$B$3:$V$3,0),FALSE),"غير متوفر"),"غير متوفر")</f>
        <v>غير متوفر</v>
      </c>
      <c r="L155" s="32">
        <f>VLOOKUP($A155,'Extraction Filer'!$B$4:$V$385,MATCH(L$1,'Extraction Filer'!$B$3:$V$3,0),FALSE)</f>
        <v>21105096</v>
      </c>
      <c r="M155" s="35">
        <f>VLOOKUP($A155,'Extraction Filer'!$B$4:$V$385,MATCH(M$1,'Extraction Filer'!$B$3:$V$3,0),FALSE)</f>
        <v>0.4995</v>
      </c>
      <c r="N155" s="30">
        <f>VLOOKUP($A155,'Extraction Filer'!$B$4:$V$385,MATCH(N$1,'Extraction Filer'!$B$3:$V$3,0),FALSE)</f>
        <v>8.7568976067723625</v>
      </c>
      <c r="O155" s="35">
        <f>VLOOKUP($A155,'Extraction Filer'!$B$4:$V$385,MATCH(O$1,'Extraction Filer'!$B$3:$V$3,0),FALSE)</f>
        <v>-0.37319999999999998</v>
      </c>
      <c r="P155" s="35">
        <f>VLOOKUP($A155,'Extraction Filer'!$B$4:$V$385,MATCH(P$1,'Extraction Filer'!$B$3:$V$3,0),FALSE)</f>
        <v>-0.90159999999999996</v>
      </c>
      <c r="Q155" s="30">
        <f>IF(VLOOKUP($A155,'Extraction Filer'!$B$4:$V$385,MATCH(Q$1,'Extraction Filer'!$B$3:$V$3,0),FALSE)&lt;0,"سالب",VLOOKUP($A155,'Extraction Filer'!$B$4:$V$385,MATCH(Q$1,'Extraction Filer'!$B$3:$V$3,0),FALSE))</f>
        <v>95.424803978929646</v>
      </c>
      <c r="R155" s="35">
        <f>VLOOKUP($A155,'Extraction Filer'!$B$4:$Z$385,MATCH(R$1,'Extraction Filer'!$B$3:$Z$3,0),FALSE)</f>
        <v>1.8409831625272984E-2</v>
      </c>
      <c r="S155" s="35">
        <f>VLOOKUP($A155,'Extraction Filer'!$B$4:$Z$385,MATCH(S$1,'Extraction Filer'!$B$3:$Z$3,0),FALSE)</f>
        <v>1.9817934619856571E-2</v>
      </c>
      <c r="T155" s="31">
        <f>VLOOKUP($A155,'Extraction Filer'!$B$4:$V$385,MATCH(T$1,'Extraction Filer'!$B$3:$V$3,0),FALSE)</f>
        <v>0</v>
      </c>
      <c r="U155" s="31">
        <f>IF(L155&gt;0,VLOOKUP($A155,'Extraction Filer'!$B$4:$V$385,MATCH(U$1,'Extraction Filer'!$B$3:$V$3,0),FALSE),"حققت خسائر")</f>
        <v>3.1721261036637061</v>
      </c>
      <c r="V155" s="31">
        <f>VLOOKUP($A155,'Extraction Filer'!$B$4:$V$385,MATCH(V$1,'Extraction Filer'!$B$3:$V$3,0),FALSE)</f>
        <v>0.74590000000000001</v>
      </c>
      <c r="W155" s="7" t="str">
        <f>IF(T155="unavailable","NA",IF(T155&gt;0,IF(AND(U155&gt;0,U155&lt;0.75)=TRUE,1,IF(U155&gt;1,-1,IF(L155&lt;0,-1,0)))+IF(T155&gt;0,IF(VLOOKUP(A155,'Extraction Filer'!$B$4:$W$385,MATCH('Extraction Filer'!$W$1,'Extraction Filer'!$B$1:$W$1,0),FALSE)&gt;1,1,0),0)+IF(M155&gt;0.05,1,IF(M155&lt;-0.05,-1,0))+IF(Q155="سالب",-1,IF(Q155&lt;40,1,0))+IF(T155&gt;AVERAGEIFS($T$2:$T$382,$T$2:$T$382,"&gt;0.001"),1,0),"NA"))</f>
        <v>NA</v>
      </c>
    </row>
    <row r="156" spans="1:23">
      <c r="A156" s="9" t="s">
        <v>250</v>
      </c>
      <c r="B156" s="36">
        <f>VLOOKUP(A156,'Scoring Logic'!$A$12:$D$394,3,FALSE)</f>
        <v>0</v>
      </c>
      <c r="C156" s="36">
        <f>VLOOKUP(A156,'Scoring Logic'!$A$12:$D$394,4,FALSE)</f>
        <v>0</v>
      </c>
      <c r="D156" s="30">
        <f>VLOOKUP($A156,'Extraction Filer'!$B$4:$V$385,MATCH(D$1,'Extraction Filer'!$B$3:$V$3,0),FALSE)</f>
        <v>27</v>
      </c>
      <c r="E156" s="31">
        <f>VLOOKUP($A156,'Extraction Filer'!$B$4:$V$385,MATCH(E$1,'Extraction Filer'!$B$3:$V$3,0),FALSE)</f>
        <v>0</v>
      </c>
      <c r="F156" s="30">
        <f>VLOOKUP($A156,'Extraction Filer'!$B$4:$V$385,MATCH(F$1,'Extraction Filer'!$B$3:$V$3,0),FALSE)</f>
        <v>29.2</v>
      </c>
      <c r="G156" s="30">
        <f>VLOOKUP($A156,'Extraction Filer'!$B$4:$V$385,MATCH(G$1,'Extraction Filer'!$B$3:$V$3,0),FALSE)</f>
        <v>18.2</v>
      </c>
      <c r="H156" s="32">
        <f>VLOOKUP($A156,'Extraction Filer'!$B$4:$V$385,MATCH(H$1,'Extraction Filer'!$B$3:$V$3,0),FALSE)</f>
        <v>2700000000</v>
      </c>
      <c r="I156" s="33">
        <f>VLOOKUP($A156,'Extraction Filer'!$B$4:$V$385,MATCH(I$1,'Extraction Filer'!$B$3:$V$3,0),FALSE)</f>
        <v>40241</v>
      </c>
      <c r="J156" s="30">
        <f>IF(VLOOKUP($A156,'Extraction Filer'!$B$4:$V$385,MATCH(J$1,'Extraction Filer'!$B$3:$V$3,0),FALSE)&gt;0,VLOOKUP($A156,'Extraction Filer'!$B$4:$V$385,MATCH(J$1,'Extraction Filer'!$B$3:$V$3,0),FALSE),"غير متوفر")</f>
        <v>81.818181818181813</v>
      </c>
      <c r="K156" s="30" t="str">
        <f>IFERROR(IF(D156/VLOOKUP($A156,'Extraction Filer'!$B$4:$V$385,MATCH("متوسط توقعات المحللين لمكرر الربح",'Extraction Filer'!$B$3:$V$3,0),FALSE)&gt;0,D156/VLOOKUP($A156,'Extraction Filer'!$B$4:$V$385,MATCH("متوسط توقعات المحللين لمكرر الربح",'Extraction Filer'!$B$3:$V$3,0),FALSE),"غير متوفر"),"غير متوفر")</f>
        <v>غير متوفر</v>
      </c>
      <c r="L156" s="32">
        <f>VLOOKUP($A156,'Extraction Filer'!$B$4:$V$385,MATCH(L$1,'Extraction Filer'!$B$3:$V$3,0),FALSE)</f>
        <v>66416931</v>
      </c>
      <c r="M156" s="35">
        <f>VLOOKUP($A156,'Extraction Filer'!$B$4:$V$385,MATCH(M$1,'Extraction Filer'!$B$3:$V$3,0),FALSE)</f>
        <v>3.8342999999999998</v>
      </c>
      <c r="N156" s="30">
        <f>VLOOKUP($A156,'Extraction Filer'!$B$4:$V$385,MATCH(N$1,'Extraction Filer'!$B$3:$V$3,0),FALSE)</f>
        <v>4.7502169995889094</v>
      </c>
      <c r="O156" s="35">
        <f>VLOOKUP($A156,'Extraction Filer'!$B$4:$V$385,MATCH(O$1,'Extraction Filer'!$B$3:$V$3,0),FALSE)</f>
        <v>0.20130000000000001</v>
      </c>
      <c r="P156" s="35">
        <f>VLOOKUP($A156,'Extraction Filer'!$B$4:$V$385,MATCH(P$1,'Extraction Filer'!$B$3:$V$3,0),FALSE)</f>
        <v>-1.2058</v>
      </c>
      <c r="Q156" s="30" t="str">
        <f>IF(VLOOKUP($A156,'Extraction Filer'!$B$4:$V$385,MATCH(Q$1,'Extraction Filer'!$B$3:$V$3,0),FALSE)&lt;0,"سالب",VLOOKUP($A156,'Extraction Filer'!$B$4:$V$385,MATCH(Q$1,'Extraction Filer'!$B$3:$V$3,0),FALSE))</f>
        <v>سالب</v>
      </c>
      <c r="R156" s="35">
        <f>VLOOKUP($A156,'Extraction Filer'!$B$4:$Z$385,MATCH(R$1,'Extraction Filer'!$B$3:$Z$3,0),FALSE)</f>
        <v>2.49278332302958E-2</v>
      </c>
      <c r="S156" s="35">
        <f>VLOOKUP($A156,'Extraction Filer'!$B$4:$Z$385,MATCH(S$1,'Extraction Filer'!$B$3:$Z$3,0),FALSE)</f>
        <v>2.5477398152296223E-2</v>
      </c>
      <c r="T156" s="31">
        <f>VLOOKUP($A156,'Extraction Filer'!$B$4:$V$385,MATCH(T$1,'Extraction Filer'!$B$3:$V$3,0),FALSE)</f>
        <v>0</v>
      </c>
      <c r="U156" s="31">
        <f>IF(L156&gt;0,VLOOKUP($A156,'Extraction Filer'!$B$4:$V$385,MATCH(U$1,'Extraction Filer'!$B$3:$V$3,0),FALSE),"حققت خسائر")</f>
        <v>6.9582434685117349E-3</v>
      </c>
      <c r="V156" s="31">
        <f>VLOOKUP($A156,'Extraction Filer'!$B$4:$V$385,MATCH(V$1,'Extraction Filer'!$B$3:$V$3,0),FALSE)</f>
        <v>-0.18720000000000001</v>
      </c>
      <c r="W156" s="7" t="str">
        <f>IF(T156="unavailable","NA",IF(T156&gt;0,IF(AND(U156&gt;0,U156&lt;0.75)=TRUE,1,IF(U156&gt;1,-1,IF(L156&lt;0,-1,0)))+IF(T156&gt;0,IF(VLOOKUP(A156,'Extraction Filer'!$B$4:$W$385,MATCH('Extraction Filer'!$W$1,'Extraction Filer'!$B$1:$W$1,0),FALSE)&gt;1,1,0),0)+IF(M156&gt;0.05,1,IF(M156&lt;-0.05,-1,0))+IF(Q156="سالب",-1,IF(Q156&lt;40,1,0))+IF(T156&gt;AVERAGEIFS($T$2:$T$382,$T$2:$T$382,"&gt;0.001"),1,0),"NA"))</f>
        <v>NA</v>
      </c>
    </row>
    <row r="157" spans="1:23" ht="15.75">
      <c r="A157" s="9" t="s">
        <v>102</v>
      </c>
      <c r="B157" s="36" t="str">
        <f>VLOOKUP(A157,'Scoring Logic'!$A$12:$D$394,3,FALSE)</f>
        <v>الخزف السعودي</v>
      </c>
      <c r="C157" s="36" t="str">
        <f>VLOOKUP(A157,'Scoring Logic'!$A$12:$D$394,4,FALSE)</f>
        <v>تداول</v>
      </c>
      <c r="D157" s="30">
        <f>VLOOKUP($A157,'Extraction Filer'!$B$4:$V$385,MATCH(D$1,'Extraction Filer'!$B$3:$V$3,0),FALSE)</f>
        <v>26.4</v>
      </c>
      <c r="E157" s="31">
        <f>VLOOKUP($A157,'Extraction Filer'!$B$4:$V$385,MATCH(E$1,'Extraction Filer'!$B$3:$V$3,0),FALSE)</f>
        <v>-7.0422499999999999E-2</v>
      </c>
      <c r="F157" s="30">
        <f>VLOOKUP($A157,'Extraction Filer'!$B$4:$V$385,MATCH(F$1,'Extraction Filer'!$B$3:$V$3,0),FALSE)</f>
        <v>37.35</v>
      </c>
      <c r="G157" s="30">
        <f>VLOOKUP($A157,'Extraction Filer'!$B$4:$V$385,MATCH(G$1,'Extraction Filer'!$B$3:$V$3,0),FALSE)</f>
        <v>24</v>
      </c>
      <c r="H157" s="32">
        <f>VLOOKUP($A157,'Extraction Filer'!$B$4:$V$385,MATCH(H$1,'Extraction Filer'!$B$3:$V$3,0),FALSE)</f>
        <v>2631552000</v>
      </c>
      <c r="I157" s="33">
        <f>VLOOKUP($A157,'Extraction Filer'!$B$4:$V$385,MATCH(I$1,'Extraction Filer'!$B$3:$V$3,0),FALSE)</f>
        <v>40241</v>
      </c>
      <c r="J157" s="30" t="str">
        <f>IF(VLOOKUP($A157,'Extraction Filer'!$B$4:$V$385,MATCH(J$1,'Extraction Filer'!$B$3:$V$3,0),FALSE)&gt;0,VLOOKUP($A157,'Extraction Filer'!$B$4:$V$385,MATCH(J$1,'Extraction Filer'!$B$3:$V$3,0),FALSE),"غير متوفر")</f>
        <v>غير متوفر</v>
      </c>
      <c r="K157" s="30">
        <f>IFERROR(IF(D157/VLOOKUP($A157,'Extraction Filer'!$B$4:$V$385,MATCH("متوسط توقعات المحللين لمكرر الربح",'Extraction Filer'!$B$3:$V$3,0),FALSE)&gt;0,D157/VLOOKUP($A157,'Extraction Filer'!$B$4:$V$385,MATCH("متوسط توقعات المحللين لمكرر الربح",'Extraction Filer'!$B$3:$V$3,0),FALSE),"غير متوفر"),"غير متوفر")</f>
        <v>25.882352941176467</v>
      </c>
      <c r="L157" s="32">
        <f>VLOOKUP($A157,'Extraction Filer'!$B$4:$V$385,MATCH(L$1,'Extraction Filer'!$B$3:$V$3,0),FALSE)</f>
        <v>-71859000</v>
      </c>
      <c r="M157" s="35">
        <f>VLOOKUP($A157,'Extraction Filer'!$B$4:$V$385,MATCH(M$1,'Extraction Filer'!$B$3:$V$3,0),FALSE)</f>
        <v>0.65839999999999999</v>
      </c>
      <c r="N157" s="30">
        <f>VLOOKUP($A157,'Extraction Filer'!$B$4:$V$385,MATCH(N$1,'Extraction Filer'!$B$3:$V$3,0),FALSE)</f>
        <v>1.9510363679634519</v>
      </c>
      <c r="O157" s="35">
        <f>VLOOKUP($A157,'Extraction Filer'!$B$4:$V$385,MATCH(O$1,'Extraction Filer'!$B$3:$V$3,0),FALSE)</f>
        <v>2.58E-2</v>
      </c>
      <c r="P157" s="35">
        <f>VLOOKUP($A157,'Extraction Filer'!$B$4:$V$385,MATCH(P$1,'Extraction Filer'!$B$3:$V$3,0),FALSE)</f>
        <v>1.8070999999999999</v>
      </c>
      <c r="Q157" s="30">
        <f>IF(VLOOKUP($A157,'Extraction Filer'!$B$4:$V$385,MATCH(Q$1,'Extraction Filer'!$B$3:$V$3,0),FALSE)&lt;0,"سالب",VLOOKUP($A157,'Extraction Filer'!$B$4:$V$385,MATCH(Q$1,'Extraction Filer'!$B$3:$V$3,0),FALSE))</f>
        <v>29.444926822718525</v>
      </c>
      <c r="R157" s="35">
        <f>VLOOKUP($A157,'Extraction Filer'!$B$4:$Z$385,MATCH(R$1,'Extraction Filer'!$B$3:$Z$3,0),FALSE)</f>
        <v>-4.8222864404860268E-2</v>
      </c>
      <c r="S157" s="35">
        <f>VLOOKUP($A157,'Extraction Filer'!$B$4:$Z$385,MATCH(S$1,'Extraction Filer'!$B$3:$Z$3,0),FALSE)</f>
        <v>-3.9173140233084575E-2</v>
      </c>
      <c r="T157" s="31">
        <f>VLOOKUP($A157,'Extraction Filer'!$B$4:$V$385,MATCH(T$1,'Extraction Filer'!$B$3:$V$3,0),FALSE)</f>
        <v>0</v>
      </c>
      <c r="U157" s="31" t="str">
        <f>IF(L157&gt;0,VLOOKUP($A157,'Extraction Filer'!$B$4:$V$385,MATCH(U$1,'Extraction Filer'!$B$3:$V$3,0),FALSE),"حققت خسائر")</f>
        <v>حققت خسائر</v>
      </c>
      <c r="V157" s="31">
        <f>VLOOKUP($A157,'Extraction Filer'!$B$4:$V$385,MATCH(V$1,'Extraction Filer'!$B$3:$V$3,0),FALSE)</f>
        <v>-1</v>
      </c>
      <c r="W157" s="7" t="str">
        <f>IF(T157="unavailable","NA",IF(T157&gt;0,IF(AND(U157&gt;0,U157&lt;0.75)=TRUE,1,IF(U157&gt;1,-1,IF(L157&lt;0,-1,0)))+IF(T157&gt;0,IF(VLOOKUP(A157,'Extraction Filer'!$B$4:$W$385,MATCH('Extraction Filer'!$W$1,'Extraction Filer'!$B$1:$W$1,0),FALSE)&gt;1,1,0),0)+IF(M157&gt;0.05,1,IF(M157&lt;-0.05,-1,0))+IF(Q157="سالب",-1,IF(Q157&lt;40,1,0))+IF(T157&gt;AVERAGEIFS($T$2:$T$382,$T$2:$T$382,"&gt;0.001"),1,0),"NA"))</f>
        <v>NA</v>
      </c>
    </row>
    <row r="158" spans="1:23" ht="15.75">
      <c r="A158" s="9" t="s">
        <v>775</v>
      </c>
      <c r="B158" s="36" t="str">
        <f>VLOOKUP(A158,'Scoring Logic'!$A$12:$D$394,3,FALSE)</f>
        <v>إتمام</v>
      </c>
      <c r="C158" s="36" t="str">
        <f>VLOOKUP(A158,'Scoring Logic'!$A$12:$D$394,4,FALSE)</f>
        <v>نمو</v>
      </c>
      <c r="D158" s="30">
        <f>VLOOKUP($A158,'Extraction Filer'!$B$4:$V$385,MATCH(D$1,'Extraction Filer'!$B$3:$V$3,0),FALSE)</f>
        <v>17.82</v>
      </c>
      <c r="E158" s="31">
        <f>VLOOKUP($A158,'Extraction Filer'!$B$4:$V$385,MATCH(E$1,'Extraction Filer'!$B$3:$V$3,0),FALSE)</f>
        <v>-5.4140099999999997E-2</v>
      </c>
      <c r="F158" s="30">
        <f>VLOOKUP($A158,'Extraction Filer'!$B$4:$V$385,MATCH(F$1,'Extraction Filer'!$B$3:$V$3,0),FALSE)</f>
        <v>19.96</v>
      </c>
      <c r="G158" s="30">
        <f>VLOOKUP($A158,'Extraction Filer'!$B$4:$V$385,MATCH(G$1,'Extraction Filer'!$B$3:$V$3,0),FALSE)</f>
        <v>16.5</v>
      </c>
      <c r="H158" s="32" t="str">
        <f>VLOOKUP($A158,'Extraction Filer'!$B$4:$V$385,MATCH(H$1,'Extraction Filer'!$B$3:$V$3,0),FALSE)</f>
        <v>Unavailable</v>
      </c>
      <c r="I158" s="33">
        <f>VLOOKUP($A158,'Extraction Filer'!$B$4:$V$385,MATCH(I$1,'Extraction Filer'!$B$3:$V$3,0),FALSE)</f>
        <v>45678</v>
      </c>
      <c r="J158" s="30" t="str">
        <f>IF(VLOOKUP($A158,'Extraction Filer'!$B$4:$V$385,MATCH(J$1,'Extraction Filer'!$B$3:$V$3,0),FALSE)&gt;0,VLOOKUP($A158,'Extraction Filer'!$B$4:$V$385,MATCH(J$1,'Extraction Filer'!$B$3:$V$3,0),FALSE),"غير متوفر")</f>
        <v>غير متوفر</v>
      </c>
      <c r="K158" s="30" t="str">
        <f>IFERROR(IF(D158/VLOOKUP($A158,'Extraction Filer'!$B$4:$V$385,MATCH("متوسط توقعات المحللين لمكرر الربح",'Extraction Filer'!$B$3:$V$3,0),FALSE)&gt;0,D158/VLOOKUP($A158,'Extraction Filer'!$B$4:$V$385,MATCH("متوسط توقعات المحللين لمكرر الربح",'Extraction Filer'!$B$3:$V$3,0),FALSE),"غير متوفر"),"غير متوفر")</f>
        <v>غير متوفر</v>
      </c>
      <c r="L158" s="32" t="str">
        <f>VLOOKUP($A158,'Extraction Filer'!$B$4:$V$385,MATCH(L$1,'Extraction Filer'!$B$3:$V$3,0),FALSE)</f>
        <v>Unavailable</v>
      </c>
      <c r="M158" s="35" t="str">
        <f>VLOOKUP($A158,'Extraction Filer'!$B$4:$V$385,MATCH(M$1,'Extraction Filer'!$B$3:$V$3,0),FALSE)</f>
        <v>Unavailable</v>
      </c>
      <c r="N158" s="30" t="str">
        <f>VLOOKUP($A158,'Extraction Filer'!$B$4:$V$385,MATCH(N$1,'Extraction Filer'!$B$3:$V$3,0),FALSE)</f>
        <v>Unavailable</v>
      </c>
      <c r="O158" s="35" t="str">
        <f>VLOOKUP($A158,'Extraction Filer'!$B$4:$V$385,MATCH(O$1,'Extraction Filer'!$B$3:$V$3,0),FALSE)</f>
        <v>Unavailable</v>
      </c>
      <c r="P158" s="35" t="str">
        <f>VLOOKUP($A158,'Extraction Filer'!$B$4:$V$385,MATCH(P$1,'Extraction Filer'!$B$3:$V$3,0),FALSE)</f>
        <v>Unavailable</v>
      </c>
      <c r="Q158" s="30" t="str">
        <f>IF(VLOOKUP($A158,'Extraction Filer'!$B$4:$V$385,MATCH(Q$1,'Extraction Filer'!$B$3:$V$3,0),FALSE)&lt;0,"سالب",VLOOKUP($A158,'Extraction Filer'!$B$4:$V$385,MATCH(Q$1,'Extraction Filer'!$B$3:$V$3,0),FALSE))</f>
        <v>Unavailable</v>
      </c>
      <c r="R158" s="35" t="str">
        <f>VLOOKUP($A158,'Extraction Filer'!$B$4:$Z$385,MATCH(R$1,'Extraction Filer'!$B$3:$Z$3,0),FALSE)</f>
        <v>Unavailable</v>
      </c>
      <c r="S158" s="35" t="str">
        <f>VLOOKUP($A158,'Extraction Filer'!$B$4:$Z$385,MATCH(S$1,'Extraction Filer'!$B$3:$Z$3,0),FALSE)</f>
        <v>Unavailable</v>
      </c>
      <c r="T158" s="31" t="str">
        <f>VLOOKUP($A158,'Extraction Filer'!$B$4:$V$385,MATCH(T$1,'Extraction Filer'!$B$3:$V$3,0),FALSE)</f>
        <v>Unavailable</v>
      </c>
      <c r="U158" s="31" t="str">
        <f>IF(L158&gt;0,VLOOKUP($A158,'Extraction Filer'!$B$4:$V$385,MATCH(U$1,'Extraction Filer'!$B$3:$V$3,0),FALSE),"حققت خسائر")</f>
        <v>Unavailable</v>
      </c>
      <c r="V158" s="31" t="str">
        <f>VLOOKUP($A158,'Extraction Filer'!$B$4:$V$385,MATCH(V$1,'Extraction Filer'!$B$3:$V$3,0),FALSE)</f>
        <v>Unavailable</v>
      </c>
      <c r="W158" s="7" t="str">
        <f>IF(T158="unavailable","NA",IF(T158&gt;0,IF(AND(U158&gt;0,U158&lt;0.75)=TRUE,1,IF(U158&gt;1,-1,IF(L158&lt;0,-1,0)))+IF(T158&gt;0,IF(VLOOKUP(A158,'Extraction Filer'!$B$4:$W$385,MATCH('Extraction Filer'!$W$1,'Extraction Filer'!$B$1:$W$1,0),FALSE)&gt;1,1,0),0)+IF(M158&gt;0.05,1,IF(M158&lt;-0.05,-1,0))+IF(Q158="سالب",-1,IF(Q158&lt;40,1,0))+IF(T158&gt;AVERAGEIFS($T$2:$T$382,$T$2:$T$382,"&gt;0.001"),1,0),"NA"))</f>
        <v>NA</v>
      </c>
    </row>
    <row r="159" spans="1:23" ht="15.75">
      <c r="A159" s="9" t="s">
        <v>665</v>
      </c>
      <c r="B159" s="36" t="str">
        <f>VLOOKUP(A159,'Scoring Logic'!$A$12:$D$394,3,FALSE)</f>
        <v>ميار</v>
      </c>
      <c r="C159" s="36" t="str">
        <f>VLOOKUP(A159,'Scoring Logic'!$A$12:$D$394,4,FALSE)</f>
        <v>نمو</v>
      </c>
      <c r="D159" s="30">
        <f>VLOOKUP($A159,'Extraction Filer'!$B$4:$V$385,MATCH(D$1,'Extraction Filer'!$B$3:$V$3,0),FALSE)</f>
        <v>3.19</v>
      </c>
      <c r="E159" s="31">
        <f>VLOOKUP($A159,'Extraction Filer'!$B$4:$V$385,MATCH(E$1,'Extraction Filer'!$B$3:$V$3,0),FALSE)</f>
        <v>3.2362500000000002E-2</v>
      </c>
      <c r="F159" s="30">
        <f>VLOOKUP($A159,'Extraction Filer'!$B$4:$V$385,MATCH(F$1,'Extraction Filer'!$B$3:$V$3,0),FALSE)</f>
        <v>5</v>
      </c>
      <c r="G159" s="30">
        <f>VLOOKUP($A159,'Extraction Filer'!$B$4:$V$385,MATCH(G$1,'Extraction Filer'!$B$3:$V$3,0),FALSE)</f>
        <v>2.75</v>
      </c>
      <c r="H159" s="32">
        <f>VLOOKUP($A159,'Extraction Filer'!$B$4:$V$385,MATCH(H$1,'Extraction Filer'!$B$3:$V$3,0),FALSE)</f>
        <v>382701429</v>
      </c>
      <c r="I159" s="33">
        <f>VLOOKUP($A159,'Extraction Filer'!$B$4:$V$385,MATCH(I$1,'Extraction Filer'!$B$3:$V$3,0),FALSE)</f>
        <v>45027</v>
      </c>
      <c r="J159" s="30" t="str">
        <f>IF(VLOOKUP($A159,'Extraction Filer'!$B$4:$V$385,MATCH(J$1,'Extraction Filer'!$B$3:$V$3,0),FALSE)&gt;0,VLOOKUP($A159,'Extraction Filer'!$B$4:$V$385,MATCH(J$1,'Extraction Filer'!$B$3:$V$3,0),FALSE),"غير متوفر")</f>
        <v>غير متوفر</v>
      </c>
      <c r="K159" s="30" t="str">
        <f>IFERROR(IF(D159/VLOOKUP($A159,'Extraction Filer'!$B$4:$V$385,MATCH("متوسط توقعات المحللين لمكرر الربح",'Extraction Filer'!$B$3:$V$3,0),FALSE)&gt;0,D159/VLOOKUP($A159,'Extraction Filer'!$B$4:$V$385,MATCH("متوسط توقعات المحللين لمكرر الربح",'Extraction Filer'!$B$3:$V$3,0),FALSE),"غير متوفر"),"غير متوفر")</f>
        <v>غير متوفر</v>
      </c>
      <c r="L159" s="32">
        <f>VLOOKUP($A159,'Extraction Filer'!$B$4:$V$385,MATCH(L$1,'Extraction Filer'!$B$3:$V$3,0),FALSE)</f>
        <v>-19515118</v>
      </c>
      <c r="M159" s="35">
        <f>VLOOKUP($A159,'Extraction Filer'!$B$4:$V$385,MATCH(M$1,'Extraction Filer'!$B$3:$V$3,0),FALSE)</f>
        <v>-28.673300000000001</v>
      </c>
      <c r="N159" s="30">
        <f>VLOOKUP($A159,'Extraction Filer'!$B$4:$V$385,MATCH(N$1,'Extraction Filer'!$B$3:$V$3,0),FALSE)</f>
        <v>1.3250036111147272</v>
      </c>
      <c r="O159" s="35">
        <f>VLOOKUP($A159,'Extraction Filer'!$B$4:$V$385,MATCH(O$1,'Extraction Filer'!$B$3:$V$3,0),FALSE)</f>
        <v>-0.14219999999999999</v>
      </c>
      <c r="P159" s="35">
        <f>VLOOKUP($A159,'Extraction Filer'!$B$4:$V$385,MATCH(P$1,'Extraction Filer'!$B$3:$V$3,0),FALSE)</f>
        <v>0.80789999999999995</v>
      </c>
      <c r="Q159" s="30">
        <f>IF(VLOOKUP($A159,'Extraction Filer'!$B$4:$V$385,MATCH(Q$1,'Extraction Filer'!$B$3:$V$3,0),FALSE)&lt;0,"سالب",VLOOKUP($A159,'Extraction Filer'!$B$4:$V$385,MATCH(Q$1,'Extraction Filer'!$B$3:$V$3,0),FALSE))</f>
        <v>29.472296837519607</v>
      </c>
      <c r="R159" s="35">
        <f>VLOOKUP($A159,'Extraction Filer'!$B$4:$Z$385,MATCH(R$1,'Extraction Filer'!$B$3:$Z$3,0),FALSE)</f>
        <v>-0.24032838675659801</v>
      </c>
      <c r="S159" s="35">
        <f>VLOOKUP($A159,'Extraction Filer'!$B$4:$Z$385,MATCH(S$1,'Extraction Filer'!$B$3:$Z$3,0),FALSE)</f>
        <v>2.3724419505397977E-2</v>
      </c>
      <c r="T159" s="31">
        <f>VLOOKUP($A159,'Extraction Filer'!$B$4:$V$385,MATCH(T$1,'Extraction Filer'!$B$3:$V$3,0),FALSE)</f>
        <v>0</v>
      </c>
      <c r="U159" s="31" t="str">
        <f>IF(L159&gt;0,VLOOKUP($A159,'Extraction Filer'!$B$4:$V$385,MATCH(U$1,'Extraction Filer'!$B$3:$V$3,0),FALSE),"حققت خسائر")</f>
        <v>حققت خسائر</v>
      </c>
      <c r="V159" s="31">
        <f>VLOOKUP($A159,'Extraction Filer'!$B$4:$V$385,MATCH(V$1,'Extraction Filer'!$B$3:$V$3,0),FALSE)</f>
        <v>0</v>
      </c>
      <c r="W159" s="7" t="str">
        <f>IF(T159="unavailable","NA",IF(T159&gt;0,IF(AND(U159&gt;0,U159&lt;0.75)=TRUE,1,IF(U159&gt;1,-1,IF(L159&lt;0,-1,0)))+IF(T159&gt;0,IF(VLOOKUP(A159,'Extraction Filer'!$B$4:$W$385,MATCH('Extraction Filer'!$W$1,'Extraction Filer'!$B$1:$W$1,0),FALSE)&gt;1,1,0),0)+IF(M159&gt;0.05,1,IF(M159&lt;-0.05,-1,0))+IF(Q159="سالب",-1,IF(Q159&lt;40,1,0))+IF(T159&gt;AVERAGEIFS($T$2:$T$382,$T$2:$T$382,"&gt;0.001"),1,0),"NA"))</f>
        <v>NA</v>
      </c>
    </row>
    <row r="160" spans="1:23">
      <c r="A160" s="9" t="s">
        <v>490</v>
      </c>
      <c r="B160" s="36">
        <f>VLOOKUP(A160,'Scoring Logic'!$A$12:$D$394,3,FALSE)</f>
        <v>0</v>
      </c>
      <c r="C160" s="36">
        <f>VLOOKUP(A160,'Scoring Logic'!$A$12:$D$394,4,FALSE)</f>
        <v>0</v>
      </c>
      <c r="D160" s="30">
        <f>VLOOKUP($A160,'Extraction Filer'!$B$4:$V$385,MATCH(D$1,'Extraction Filer'!$B$3:$V$3,0),FALSE)</f>
        <v>5.63</v>
      </c>
      <c r="E160" s="31">
        <f>VLOOKUP($A160,'Extraction Filer'!$B$4:$V$385,MATCH(E$1,'Extraction Filer'!$B$3:$V$3,0),FALSE)</f>
        <v>0</v>
      </c>
      <c r="F160" s="30">
        <f>VLOOKUP($A160,'Extraction Filer'!$B$4:$V$385,MATCH(F$1,'Extraction Filer'!$B$3:$V$3,0),FALSE)</f>
        <v>5.63</v>
      </c>
      <c r="G160" s="30">
        <f>VLOOKUP($A160,'Extraction Filer'!$B$4:$V$385,MATCH(G$1,'Extraction Filer'!$B$3:$V$3,0),FALSE)</f>
        <v>5.63</v>
      </c>
      <c r="H160" s="32" t="str">
        <f>VLOOKUP($A160,'Extraction Filer'!$B$4:$V$385,MATCH(H$1,'Extraction Filer'!$B$3:$V$3,0),FALSE)</f>
        <v>Unavailable</v>
      </c>
      <c r="I160" s="33">
        <f>VLOOKUP($A160,'Extraction Filer'!$B$4:$V$385,MATCH(I$1,'Extraction Filer'!$B$3:$V$3,0),FALSE)</f>
        <v>45642</v>
      </c>
      <c r="J160" s="30" t="str">
        <f>IF(VLOOKUP($A160,'Extraction Filer'!$B$4:$V$385,MATCH(J$1,'Extraction Filer'!$B$3:$V$3,0),FALSE)&gt;0,VLOOKUP($A160,'Extraction Filer'!$B$4:$V$385,MATCH(J$1,'Extraction Filer'!$B$3:$V$3,0),FALSE),"غير متوفر")</f>
        <v>غير متوفر</v>
      </c>
      <c r="K160" s="30" t="str">
        <f>IFERROR(IF(D160/VLOOKUP($A160,'Extraction Filer'!$B$4:$V$385,MATCH("متوسط توقعات المحللين لمكرر الربح",'Extraction Filer'!$B$3:$V$3,0),FALSE)&gt;0,D160/VLOOKUP($A160,'Extraction Filer'!$B$4:$V$385,MATCH("متوسط توقعات المحللين لمكرر الربح",'Extraction Filer'!$B$3:$V$3,0),FALSE),"غير متوفر"),"غير متوفر")</f>
        <v>غير متوفر</v>
      </c>
      <c r="L160" s="32" t="str">
        <f>VLOOKUP($A160,'Extraction Filer'!$B$4:$V$385,MATCH(L$1,'Extraction Filer'!$B$3:$V$3,0),FALSE)</f>
        <v>Unavailable</v>
      </c>
      <c r="M160" s="35" t="str">
        <f>VLOOKUP($A160,'Extraction Filer'!$B$4:$V$385,MATCH(M$1,'Extraction Filer'!$B$3:$V$3,0),FALSE)</f>
        <v>Unavailable</v>
      </c>
      <c r="N160" s="30" t="str">
        <f>VLOOKUP($A160,'Extraction Filer'!$B$4:$V$385,MATCH(N$1,'Extraction Filer'!$B$3:$V$3,0),FALSE)</f>
        <v>Unavailable</v>
      </c>
      <c r="O160" s="35" t="str">
        <f>VLOOKUP($A160,'Extraction Filer'!$B$4:$V$385,MATCH(O$1,'Extraction Filer'!$B$3:$V$3,0),FALSE)</f>
        <v>Unavailable</v>
      </c>
      <c r="P160" s="35" t="str">
        <f>VLOOKUP($A160,'Extraction Filer'!$B$4:$V$385,MATCH(P$1,'Extraction Filer'!$B$3:$V$3,0),FALSE)</f>
        <v>Unavailable</v>
      </c>
      <c r="Q160" s="30" t="str">
        <f>IF(VLOOKUP($A160,'Extraction Filer'!$B$4:$V$385,MATCH(Q$1,'Extraction Filer'!$B$3:$V$3,0),FALSE)&lt;0,"سالب",VLOOKUP($A160,'Extraction Filer'!$B$4:$V$385,MATCH(Q$1,'Extraction Filer'!$B$3:$V$3,0),FALSE))</f>
        <v>Unavailable</v>
      </c>
      <c r="R160" s="35" t="str">
        <f>VLOOKUP($A160,'Extraction Filer'!$B$4:$Z$385,MATCH(R$1,'Extraction Filer'!$B$3:$Z$3,0),FALSE)</f>
        <v>Unavailable</v>
      </c>
      <c r="S160" s="35" t="str">
        <f>VLOOKUP($A160,'Extraction Filer'!$B$4:$Z$385,MATCH(S$1,'Extraction Filer'!$B$3:$Z$3,0),FALSE)</f>
        <v>Unavailable</v>
      </c>
      <c r="T160" s="31" t="str">
        <f>VLOOKUP($A160,'Extraction Filer'!$B$4:$V$385,MATCH(T$1,'Extraction Filer'!$B$3:$V$3,0),FALSE)</f>
        <v>Unavailable</v>
      </c>
      <c r="U160" s="31" t="str">
        <f>IF(L160&gt;0,VLOOKUP($A160,'Extraction Filer'!$B$4:$V$385,MATCH(U$1,'Extraction Filer'!$B$3:$V$3,0),FALSE),"حققت خسائر")</f>
        <v>Unavailable</v>
      </c>
      <c r="V160" s="31" t="str">
        <f>VLOOKUP($A160,'Extraction Filer'!$B$4:$V$385,MATCH(V$1,'Extraction Filer'!$B$3:$V$3,0),FALSE)</f>
        <v>Unavailable</v>
      </c>
      <c r="W160" s="7" t="str">
        <f>IF(T160="unavailable","NA",IF(T160&gt;0,IF(AND(U160&gt;0,U160&lt;0.75)=TRUE,1,IF(U160&gt;1,-1,IF(L160&lt;0,-1,0)))+IF(T160&gt;0,IF(VLOOKUP(A160,'Extraction Filer'!$B$4:$W$385,MATCH('Extraction Filer'!$W$1,'Extraction Filer'!$B$1:$W$1,0),FALSE)&gt;1,1,0),0)+IF(M160&gt;0.05,1,IF(M160&lt;-0.05,-1,0))+IF(Q160="سالب",-1,IF(Q160&lt;40,1,0))+IF(T160&gt;AVERAGEIFS($T$2:$T$382,$T$2:$T$382,"&gt;0.001"),1,0),"NA"))</f>
        <v>NA</v>
      </c>
    </row>
    <row r="161" spans="1:23">
      <c r="A161" s="9" t="s">
        <v>500</v>
      </c>
      <c r="B161" s="36">
        <f>VLOOKUP(A161,'Scoring Logic'!$A$12:$D$394,3,FALSE)</f>
        <v>0</v>
      </c>
      <c r="C161" s="36">
        <f>VLOOKUP(A161,'Scoring Logic'!$A$12:$D$394,4,FALSE)</f>
        <v>0</v>
      </c>
      <c r="D161" s="30">
        <f>VLOOKUP($A161,'Extraction Filer'!$B$4:$V$385,MATCH(D$1,'Extraction Filer'!$B$3:$V$3,0),FALSE)</f>
        <v>9.5</v>
      </c>
      <c r="E161" s="31">
        <f>VLOOKUP($A161,'Extraction Filer'!$B$4:$V$385,MATCH(E$1,'Extraction Filer'!$B$3:$V$3,0),FALSE)</f>
        <v>0</v>
      </c>
      <c r="F161" s="30">
        <f>VLOOKUP($A161,'Extraction Filer'!$B$4:$V$385,MATCH(F$1,'Extraction Filer'!$B$3:$V$3,0),FALSE)</f>
        <v>9.5</v>
      </c>
      <c r="G161" s="30">
        <f>VLOOKUP($A161,'Extraction Filer'!$B$4:$V$385,MATCH(G$1,'Extraction Filer'!$B$3:$V$3,0),FALSE)</f>
        <v>9.5</v>
      </c>
      <c r="H161" s="32">
        <f>VLOOKUP($A161,'Extraction Filer'!$B$4:$V$385,MATCH(H$1,'Extraction Filer'!$B$3:$V$3,0),FALSE)</f>
        <v>95000000</v>
      </c>
      <c r="I161" s="33">
        <f>VLOOKUP($A161,'Extraction Filer'!$B$4:$V$385,MATCH(I$1,'Extraction Filer'!$B$3:$V$3,0),FALSE)</f>
        <v>40241</v>
      </c>
      <c r="J161" s="30" t="str">
        <f>IF(VLOOKUP($A161,'Extraction Filer'!$B$4:$V$385,MATCH(J$1,'Extraction Filer'!$B$3:$V$3,0),FALSE)&gt;0,VLOOKUP($A161,'Extraction Filer'!$B$4:$V$385,MATCH(J$1,'Extraction Filer'!$B$3:$V$3,0),FALSE),"غير متوفر")</f>
        <v>غير متوفر</v>
      </c>
      <c r="K161" s="30" t="str">
        <f>IFERROR(IF(D161/VLOOKUP($A161,'Extraction Filer'!$B$4:$V$385,MATCH("متوسط توقعات المحللين لمكرر الربح",'Extraction Filer'!$B$3:$V$3,0),FALSE)&gt;0,D161/VLOOKUP($A161,'Extraction Filer'!$B$4:$V$385,MATCH("متوسط توقعات المحللين لمكرر الربح",'Extraction Filer'!$B$3:$V$3,0),FALSE),"غير متوفر"),"غير متوفر")</f>
        <v>غير متوفر</v>
      </c>
      <c r="L161" s="32">
        <f>VLOOKUP($A161,'Extraction Filer'!$B$4:$V$385,MATCH(L$1,'Extraction Filer'!$B$3:$V$3,0),FALSE)</f>
        <v>-34570000</v>
      </c>
      <c r="M161" s="35">
        <f>VLOOKUP($A161,'Extraction Filer'!$B$4:$V$385,MATCH(M$1,'Extraction Filer'!$B$3:$V$3,0),FALSE)</f>
        <v>0.78110000000000002</v>
      </c>
      <c r="N161" s="30">
        <f>VLOOKUP($A161,'Extraction Filer'!$B$4:$V$385,MATCH(N$1,'Extraction Filer'!$B$3:$V$3,0),FALSE)</f>
        <v>9.7666289709057263</v>
      </c>
      <c r="O161" s="35">
        <f>VLOOKUP($A161,'Extraction Filer'!$B$4:$V$385,MATCH(O$1,'Extraction Filer'!$B$3:$V$3,0),FALSE)</f>
        <v>-0.94520000000000004</v>
      </c>
      <c r="P161" s="35">
        <f>VLOOKUP($A161,'Extraction Filer'!$B$4:$V$385,MATCH(P$1,'Extraction Filer'!$B$3:$V$3,0),FALSE)</f>
        <v>1.0266999999999999</v>
      </c>
      <c r="Q161" s="30">
        <f>IF(VLOOKUP($A161,'Extraction Filer'!$B$4:$V$385,MATCH(Q$1,'Extraction Filer'!$B$3:$V$3,0),FALSE)&lt;0,"سالب",VLOOKUP($A161,'Extraction Filer'!$B$4:$V$385,MATCH(Q$1,'Extraction Filer'!$B$3:$V$3,0),FALSE))</f>
        <v>23.923444976076556</v>
      </c>
      <c r="R161" s="35">
        <f>VLOOKUP($A161,'Extraction Filer'!$B$4:$Z$385,MATCH(R$1,'Extraction Filer'!$B$3:$Z$3,0),FALSE)</f>
        <v>0.3813069062312151</v>
      </c>
      <c r="S161" s="35">
        <f>VLOOKUP($A161,'Extraction Filer'!$B$4:$Z$385,MATCH(S$1,'Extraction Filer'!$B$3:$Z$3,0),FALSE)</f>
        <v>-13.169904761904762</v>
      </c>
      <c r="T161" s="31">
        <f>VLOOKUP($A161,'Extraction Filer'!$B$4:$V$385,MATCH(T$1,'Extraction Filer'!$B$3:$V$3,0),FALSE)</f>
        <v>0</v>
      </c>
      <c r="U161" s="31" t="str">
        <f>IF(L161&gt;0,VLOOKUP($A161,'Extraction Filer'!$B$4:$V$385,MATCH(U$1,'Extraction Filer'!$B$3:$V$3,0),FALSE),"حققت خسائر")</f>
        <v>حققت خسائر</v>
      </c>
      <c r="V161" s="31">
        <f>VLOOKUP($A161,'Extraction Filer'!$B$4:$V$385,MATCH(V$1,'Extraction Filer'!$B$3:$V$3,0),FALSE)</f>
        <v>0</v>
      </c>
      <c r="W161" s="7" t="str">
        <f>IF(T161="unavailable","NA",IF(T161&gt;0,IF(AND(U161&gt;0,U161&lt;0.75)=TRUE,1,IF(U161&gt;1,-1,IF(L161&lt;0,-1,0)))+IF(T161&gt;0,IF(VLOOKUP(A161,'Extraction Filer'!$B$4:$W$385,MATCH('Extraction Filer'!$W$1,'Extraction Filer'!$B$1:$W$1,0),FALSE)&gt;1,1,0),0)+IF(M161&gt;0.05,1,IF(M161&lt;-0.05,-1,0))+IF(Q161="سالب",-1,IF(Q161&lt;40,1,0))+IF(T161&gt;AVERAGEIFS($T$2:$T$382,$T$2:$T$382,"&gt;0.001"),1,0),"NA"))</f>
        <v>NA</v>
      </c>
    </row>
    <row r="162" spans="1:23" ht="15.75">
      <c r="A162" s="9" t="s">
        <v>711</v>
      </c>
      <c r="B162" s="36" t="str">
        <f>VLOOKUP(A162,'Scoring Logic'!$A$12:$D$394,3,FALSE)</f>
        <v>عبر الخليج</v>
      </c>
      <c r="C162" s="36" t="str">
        <f>VLOOKUP(A162,'Scoring Logic'!$A$12:$D$394,4,FALSE)</f>
        <v>نمو</v>
      </c>
      <c r="D162" s="30">
        <f>VLOOKUP($A162,'Extraction Filer'!$B$4:$V$385,MATCH(D$1,'Extraction Filer'!$B$3:$V$3,0),FALSE)</f>
        <v>27</v>
      </c>
      <c r="E162" s="31">
        <f>VLOOKUP($A162,'Extraction Filer'!$B$4:$V$385,MATCH(E$1,'Extraction Filer'!$B$3:$V$3,0),FALSE)</f>
        <v>0</v>
      </c>
      <c r="F162" s="30">
        <f>VLOOKUP($A162,'Extraction Filer'!$B$4:$V$385,MATCH(F$1,'Extraction Filer'!$B$3:$V$3,0),FALSE)</f>
        <v>38.999960000000002</v>
      </c>
      <c r="G162" s="30">
        <f>VLOOKUP($A162,'Extraction Filer'!$B$4:$V$385,MATCH(G$1,'Extraction Filer'!$B$3:$V$3,0),FALSE)</f>
        <v>23.64</v>
      </c>
      <c r="H162" s="32">
        <f>VLOOKUP($A162,'Extraction Filer'!$B$4:$V$385,MATCH(H$1,'Extraction Filer'!$B$3:$V$3,0),FALSE)</f>
        <v>202500000</v>
      </c>
      <c r="I162" s="33">
        <f>VLOOKUP($A162,'Extraction Filer'!$B$4:$V$385,MATCH(I$1,'Extraction Filer'!$B$3:$V$3,0),FALSE)</f>
        <v>45340</v>
      </c>
      <c r="J162" s="30" t="str">
        <f>IF(VLOOKUP($A162,'Extraction Filer'!$B$4:$V$385,MATCH(J$1,'Extraction Filer'!$B$3:$V$3,0),FALSE)&gt;0,VLOOKUP($A162,'Extraction Filer'!$B$4:$V$385,MATCH(J$1,'Extraction Filer'!$B$3:$V$3,0),FALSE),"غير متوفر")</f>
        <v>غير متوفر</v>
      </c>
      <c r="K162" s="30" t="str">
        <f>IFERROR(IF(D162/VLOOKUP($A162,'Extraction Filer'!$B$4:$V$385,MATCH("متوسط توقعات المحللين لمكرر الربح",'Extraction Filer'!$B$3:$V$3,0),FALSE)&gt;0,D162/VLOOKUP($A162,'Extraction Filer'!$B$4:$V$385,MATCH("متوسط توقعات المحللين لمكرر الربح",'Extraction Filer'!$B$3:$V$3,0),FALSE),"غير متوفر"),"غير متوفر")</f>
        <v>غير متوفر</v>
      </c>
      <c r="L162" s="32">
        <f>VLOOKUP($A162,'Extraction Filer'!$B$4:$V$385,MATCH(L$1,'Extraction Filer'!$B$3:$V$3,0),FALSE)</f>
        <v>18936622</v>
      </c>
      <c r="M162" s="35">
        <f>VLOOKUP($A162,'Extraction Filer'!$B$4:$V$385,MATCH(M$1,'Extraction Filer'!$B$3:$V$3,0),FALSE)</f>
        <v>-0.30330000000000001</v>
      </c>
      <c r="N162" s="30">
        <f>VLOOKUP($A162,'Extraction Filer'!$B$4:$V$385,MATCH(N$1,'Extraction Filer'!$B$3:$V$3,0),FALSE)</f>
        <v>0.70424229262367621</v>
      </c>
      <c r="O162" s="35">
        <f>VLOOKUP($A162,'Extraction Filer'!$B$4:$V$385,MATCH(O$1,'Extraction Filer'!$B$3:$V$3,0),FALSE)</f>
        <v>1.67E-2</v>
      </c>
      <c r="P162" s="35">
        <f>VLOOKUP($A162,'Extraction Filer'!$B$4:$V$385,MATCH(P$1,'Extraction Filer'!$B$3:$V$3,0),FALSE)</f>
        <v>3.2800000000000003E-2</v>
      </c>
      <c r="Q162" s="30">
        <f>IF(VLOOKUP($A162,'Extraction Filer'!$B$4:$V$385,MATCH(Q$1,'Extraction Filer'!$B$3:$V$3,0),FALSE)&lt;0,"سالب",VLOOKUP($A162,'Extraction Filer'!$B$4:$V$385,MATCH(Q$1,'Extraction Filer'!$B$3:$V$3,0),FALSE))</f>
        <v>4.6514880075680738</v>
      </c>
      <c r="R162" s="35">
        <f>VLOOKUP($A162,'Extraction Filer'!$B$4:$Z$385,MATCH(R$1,'Extraction Filer'!$B$3:$Z$3,0),FALSE)</f>
        <v>0.13568905389316435</v>
      </c>
      <c r="S162" s="35">
        <f>VLOOKUP($A162,'Extraction Filer'!$B$4:$Z$385,MATCH(S$1,'Extraction Filer'!$B$3:$Z$3,0),FALSE)</f>
        <v>7.450204434562134E-2</v>
      </c>
      <c r="T162" s="31">
        <f>VLOOKUP($A162,'Extraction Filer'!$B$4:$V$385,MATCH(T$1,'Extraction Filer'!$B$3:$V$3,0),FALSE)</f>
        <v>0</v>
      </c>
      <c r="U162" s="31">
        <f>IF(L162&gt;0,VLOOKUP($A162,'Extraction Filer'!$B$4:$V$385,MATCH(U$1,'Extraction Filer'!$B$3:$V$3,0),FALSE),"حققت خسائر")</f>
        <v>4.0353996610201621E-2</v>
      </c>
      <c r="V162" s="31">
        <f>VLOOKUP($A162,'Extraction Filer'!$B$4:$V$385,MATCH(V$1,'Extraction Filer'!$B$3:$V$3,0),FALSE)</f>
        <v>-0.83430000000000004</v>
      </c>
      <c r="W162" s="7" t="str">
        <f>IF(T162="unavailable","NA",IF(T162&gt;0,IF(AND(U162&gt;0,U162&lt;0.75)=TRUE,1,IF(U162&gt;1,-1,IF(L162&lt;0,-1,0)))+IF(T162&gt;0,IF(VLOOKUP(A162,'Extraction Filer'!$B$4:$W$385,MATCH('Extraction Filer'!$W$1,'Extraction Filer'!$B$1:$W$1,0),FALSE)&gt;1,1,0),0)+IF(M162&gt;0.05,1,IF(M162&lt;-0.05,-1,0))+IF(Q162="سالب",-1,IF(Q162&lt;40,1,0))+IF(T162&gt;AVERAGEIFS($T$2:$T$382,$T$2:$T$382,"&gt;0.001"),1,0),"NA"))</f>
        <v>NA</v>
      </c>
    </row>
    <row r="163" spans="1:23">
      <c r="A163" s="9" t="s">
        <v>496</v>
      </c>
      <c r="B163" s="36">
        <f>VLOOKUP(A163,'Scoring Logic'!$A$12:$D$394,3,FALSE)</f>
        <v>0</v>
      </c>
      <c r="C163" s="36">
        <f>VLOOKUP(A163,'Scoring Logic'!$A$12:$D$394,4,FALSE)</f>
        <v>0</v>
      </c>
      <c r="D163" s="30">
        <f>VLOOKUP($A163,'Extraction Filer'!$B$4:$V$385,MATCH(D$1,'Extraction Filer'!$B$3:$V$3,0),FALSE)</f>
        <v>11.5</v>
      </c>
      <c r="E163" s="31">
        <f>VLOOKUP($A163,'Extraction Filer'!$B$4:$V$385,MATCH(E$1,'Extraction Filer'!$B$3:$V$3,0),FALSE)</f>
        <v>0</v>
      </c>
      <c r="F163" s="30">
        <f>VLOOKUP($A163,'Extraction Filer'!$B$4:$V$385,MATCH(F$1,'Extraction Filer'!$B$3:$V$3,0),FALSE)</f>
        <v>31.8</v>
      </c>
      <c r="G163" s="30">
        <f>VLOOKUP($A163,'Extraction Filer'!$B$4:$V$385,MATCH(G$1,'Extraction Filer'!$B$3:$V$3,0),FALSE)</f>
        <v>0</v>
      </c>
      <c r="H163" s="32">
        <f>VLOOKUP($A163,'Extraction Filer'!$B$4:$V$385,MATCH(H$1,'Extraction Filer'!$B$3:$V$3,0),FALSE)</f>
        <v>0</v>
      </c>
      <c r="I163" s="33">
        <f>VLOOKUP($A163,'Extraction Filer'!$B$4:$V$385,MATCH(I$1,'Extraction Filer'!$B$3:$V$3,0),FALSE)</f>
        <v>40240</v>
      </c>
      <c r="J163" s="30" t="str">
        <f>IF(VLOOKUP($A163,'Extraction Filer'!$B$4:$V$385,MATCH(J$1,'Extraction Filer'!$B$3:$V$3,0),FALSE)&gt;0,VLOOKUP($A163,'Extraction Filer'!$B$4:$V$385,MATCH(J$1,'Extraction Filer'!$B$3:$V$3,0),FALSE),"غير متوفر")</f>
        <v>غير متوفر</v>
      </c>
      <c r="K163" s="30" t="str">
        <f>IFERROR(IF(D163/VLOOKUP($A163,'Extraction Filer'!$B$4:$V$385,MATCH("متوسط توقعات المحللين لمكرر الربح",'Extraction Filer'!$B$3:$V$3,0),FALSE)&gt;0,D163/VLOOKUP($A163,'Extraction Filer'!$B$4:$V$385,MATCH("متوسط توقعات المحللين لمكرر الربح",'Extraction Filer'!$B$3:$V$3,0),FALSE),"غير متوفر"),"غير متوفر")</f>
        <v>غير متوفر</v>
      </c>
      <c r="L163" s="32">
        <f>VLOOKUP($A163,'Extraction Filer'!$B$4:$V$385,MATCH(L$1,'Extraction Filer'!$B$3:$V$3,0),FALSE)</f>
        <v>-5604000</v>
      </c>
      <c r="M163" s="35">
        <f>VLOOKUP($A163,'Extraction Filer'!$B$4:$V$385,MATCH(M$1,'Extraction Filer'!$B$3:$V$3,0),FALSE)</f>
        <v>0.82240000000000002</v>
      </c>
      <c r="N163" s="30">
        <f>VLOOKUP($A163,'Extraction Filer'!$B$4:$V$385,MATCH(N$1,'Extraction Filer'!$B$3:$V$3,0),FALSE)</f>
        <v>0</v>
      </c>
      <c r="O163" s="35">
        <f>VLOOKUP($A163,'Extraction Filer'!$B$4:$V$385,MATCH(O$1,'Extraction Filer'!$B$3:$V$3,0),FALSE)</f>
        <v>0.154</v>
      </c>
      <c r="P163" s="35">
        <f>VLOOKUP($A163,'Extraction Filer'!$B$4:$V$385,MATCH(P$1,'Extraction Filer'!$B$3:$V$3,0),FALSE)</f>
        <v>1.0104</v>
      </c>
      <c r="Q163" s="30">
        <f>IF(VLOOKUP($A163,'Extraction Filer'!$B$4:$V$385,MATCH(Q$1,'Extraction Filer'!$B$3:$V$3,0),FALSE)&lt;0,"سالب",VLOOKUP($A163,'Extraction Filer'!$B$4:$V$385,MATCH(Q$1,'Extraction Filer'!$B$3:$V$3,0),FALSE))</f>
        <v>0</v>
      </c>
      <c r="R163" s="35">
        <f>VLOOKUP($A163,'Extraction Filer'!$B$4:$Z$385,MATCH(R$1,'Extraction Filer'!$B$3:$Z$3,0),FALSE)</f>
        <v>-1.9103595243005429E-2</v>
      </c>
      <c r="S163" s="35">
        <f>VLOOKUP($A163,'Extraction Filer'!$B$4:$Z$385,MATCH(S$1,'Extraction Filer'!$B$3:$Z$3,0),FALSE)</f>
        <v>-4.96720997946267E-3</v>
      </c>
      <c r="T163" s="31">
        <f>VLOOKUP($A163,'Extraction Filer'!$B$4:$V$385,MATCH(T$1,'Extraction Filer'!$B$3:$V$3,0),FALSE)</f>
        <v>0</v>
      </c>
      <c r="U163" s="31" t="str">
        <f>IF(L163&gt;0,VLOOKUP($A163,'Extraction Filer'!$B$4:$V$385,MATCH(U$1,'Extraction Filer'!$B$3:$V$3,0),FALSE),"حققت خسائر")</f>
        <v>حققت خسائر</v>
      </c>
      <c r="V163" s="31">
        <f>VLOOKUP($A163,'Extraction Filer'!$B$4:$V$385,MATCH(V$1,'Extraction Filer'!$B$3:$V$3,0),FALSE)</f>
        <v>0</v>
      </c>
      <c r="W163" s="7" t="str">
        <f>IF(T163="unavailable","NA",IF(T163&gt;0,IF(AND(U163&gt;0,U163&lt;0.75)=TRUE,1,IF(U163&gt;1,-1,IF(L163&lt;0,-1,0)))+IF(T163&gt;0,IF(VLOOKUP(A163,'Extraction Filer'!$B$4:$W$385,MATCH('Extraction Filer'!$W$1,'Extraction Filer'!$B$1:$W$1,0),FALSE)&gt;1,1,0),0)+IF(M163&gt;0.05,1,IF(M163&lt;-0.05,-1,0))+IF(Q163="سالب",-1,IF(Q163&lt;40,1,0))+IF(T163&gt;AVERAGEIFS($T$2:$T$382,$T$2:$T$382,"&gt;0.001"),1,0),"NA"))</f>
        <v>NA</v>
      </c>
    </row>
    <row r="164" spans="1:23" ht="15.75">
      <c r="A164" s="9" t="s">
        <v>777</v>
      </c>
      <c r="B164" s="36" t="str">
        <f>VLOOKUP(A164,'Scoring Logic'!$A$12:$D$394,3,FALSE)</f>
        <v>سمايل كير</v>
      </c>
      <c r="C164" s="36" t="str">
        <f>VLOOKUP(A164,'Scoring Logic'!$A$12:$D$394,4,FALSE)</f>
        <v>نمو</v>
      </c>
      <c r="D164" s="30">
        <f>VLOOKUP($A164,'Extraction Filer'!$B$4:$V$385,MATCH(D$1,'Extraction Filer'!$B$3:$V$3,0),FALSE)</f>
        <v>5.85</v>
      </c>
      <c r="E164" s="31">
        <f>VLOOKUP($A164,'Extraction Filer'!$B$4:$V$385,MATCH(E$1,'Extraction Filer'!$B$3:$V$3,0),FALSE)</f>
        <v>-5.4927299999999998E-2</v>
      </c>
      <c r="F164" s="30">
        <f>VLOOKUP($A164,'Extraction Filer'!$B$4:$V$385,MATCH(F$1,'Extraction Filer'!$B$3:$V$3,0),FALSE)</f>
        <v>6.95</v>
      </c>
      <c r="G164" s="30">
        <f>VLOOKUP($A164,'Extraction Filer'!$B$4:$V$385,MATCH(G$1,'Extraction Filer'!$B$3:$V$3,0),FALSE)</f>
        <v>5.55</v>
      </c>
      <c r="H164" s="32" t="str">
        <f>VLOOKUP($A164,'Extraction Filer'!$B$4:$V$385,MATCH(H$1,'Extraction Filer'!$B$3:$V$3,0),FALSE)</f>
        <v>Unavailable</v>
      </c>
      <c r="I164" s="33">
        <f>VLOOKUP($A164,'Extraction Filer'!$B$4:$V$385,MATCH(I$1,'Extraction Filer'!$B$3:$V$3,0),FALSE)</f>
        <v>45691</v>
      </c>
      <c r="J164" s="30" t="str">
        <f>IF(VLOOKUP($A164,'Extraction Filer'!$B$4:$V$385,MATCH(J$1,'Extraction Filer'!$B$3:$V$3,0),FALSE)&gt;0,VLOOKUP($A164,'Extraction Filer'!$B$4:$V$385,MATCH(J$1,'Extraction Filer'!$B$3:$V$3,0),FALSE),"غير متوفر")</f>
        <v>غير متوفر</v>
      </c>
      <c r="K164" s="30" t="str">
        <f>IFERROR(IF(D164/VLOOKUP($A164,'Extraction Filer'!$B$4:$V$385,MATCH("متوسط توقعات المحللين لمكرر الربح",'Extraction Filer'!$B$3:$V$3,0),FALSE)&gt;0,D164/VLOOKUP($A164,'Extraction Filer'!$B$4:$V$385,MATCH("متوسط توقعات المحللين لمكرر الربح",'Extraction Filer'!$B$3:$V$3,0),FALSE),"غير متوفر"),"غير متوفر")</f>
        <v>غير متوفر</v>
      </c>
      <c r="L164" s="32" t="str">
        <f>VLOOKUP($A164,'Extraction Filer'!$B$4:$V$385,MATCH(L$1,'Extraction Filer'!$B$3:$V$3,0),FALSE)</f>
        <v>Unavailable</v>
      </c>
      <c r="M164" s="35" t="str">
        <f>VLOOKUP($A164,'Extraction Filer'!$B$4:$V$385,MATCH(M$1,'Extraction Filer'!$B$3:$V$3,0),FALSE)</f>
        <v>Unavailable</v>
      </c>
      <c r="N164" s="30" t="str">
        <f>VLOOKUP($A164,'Extraction Filer'!$B$4:$V$385,MATCH(N$1,'Extraction Filer'!$B$3:$V$3,0),FALSE)</f>
        <v>Unavailable</v>
      </c>
      <c r="O164" s="35" t="str">
        <f>VLOOKUP($A164,'Extraction Filer'!$B$4:$V$385,MATCH(O$1,'Extraction Filer'!$B$3:$V$3,0),FALSE)</f>
        <v>Unavailable</v>
      </c>
      <c r="P164" s="35" t="str">
        <f>VLOOKUP($A164,'Extraction Filer'!$B$4:$V$385,MATCH(P$1,'Extraction Filer'!$B$3:$V$3,0),FALSE)</f>
        <v>Unavailable</v>
      </c>
      <c r="Q164" s="30" t="str">
        <f>IF(VLOOKUP($A164,'Extraction Filer'!$B$4:$V$385,MATCH(Q$1,'Extraction Filer'!$B$3:$V$3,0),FALSE)&lt;0,"سالب",VLOOKUP($A164,'Extraction Filer'!$B$4:$V$385,MATCH(Q$1,'Extraction Filer'!$B$3:$V$3,0),FALSE))</f>
        <v>Unavailable</v>
      </c>
      <c r="R164" s="35" t="str">
        <f>VLOOKUP($A164,'Extraction Filer'!$B$4:$Z$385,MATCH(R$1,'Extraction Filer'!$B$3:$Z$3,0),FALSE)</f>
        <v>Unavailable</v>
      </c>
      <c r="S164" s="35" t="str">
        <f>VLOOKUP($A164,'Extraction Filer'!$B$4:$Z$385,MATCH(S$1,'Extraction Filer'!$B$3:$Z$3,0),FALSE)</f>
        <v>Unavailable</v>
      </c>
      <c r="T164" s="31" t="str">
        <f>VLOOKUP($A164,'Extraction Filer'!$B$4:$V$385,MATCH(T$1,'Extraction Filer'!$B$3:$V$3,0),FALSE)</f>
        <v>Unavailable</v>
      </c>
      <c r="U164" s="31" t="str">
        <f>IF(L164&gt;0,VLOOKUP($A164,'Extraction Filer'!$B$4:$V$385,MATCH(U$1,'Extraction Filer'!$B$3:$V$3,0),FALSE),"حققت خسائر")</f>
        <v>Unavailable</v>
      </c>
      <c r="V164" s="31" t="str">
        <f>VLOOKUP($A164,'Extraction Filer'!$B$4:$V$385,MATCH(V$1,'Extraction Filer'!$B$3:$V$3,0),FALSE)</f>
        <v>Unavailable</v>
      </c>
      <c r="W164" s="7" t="str">
        <f>IF(T164="unavailable","NA",IF(T164&gt;0,IF(AND(U164&gt;0,U164&lt;0.75)=TRUE,1,IF(U164&gt;1,-1,IF(L164&lt;0,-1,0)))+IF(T164&gt;0,IF(VLOOKUP(A164,'Extraction Filer'!$B$4:$W$385,MATCH('Extraction Filer'!$W$1,'Extraction Filer'!$B$1:$W$1,0),FALSE)&gt;1,1,0),0)+IF(M164&gt;0.05,1,IF(M164&lt;-0.05,-1,0))+IF(Q164="سالب",-1,IF(Q164&lt;40,1,0))+IF(T164&gt;AVERAGEIFS($T$2:$T$382,$T$2:$T$382,"&gt;0.001"),1,0),"NA"))</f>
        <v>NA</v>
      </c>
    </row>
    <row r="165" spans="1:23">
      <c r="A165" s="9" t="s">
        <v>542</v>
      </c>
      <c r="B165" s="36">
        <f>VLOOKUP(A165,'Scoring Logic'!$A$12:$D$394,3,FALSE)</f>
        <v>0</v>
      </c>
      <c r="C165" s="36">
        <f>VLOOKUP(A165,'Scoring Logic'!$A$12:$D$394,4,FALSE)</f>
        <v>0</v>
      </c>
      <c r="D165" s="30">
        <f>VLOOKUP($A165,'Extraction Filer'!$B$4:$V$385,MATCH(D$1,'Extraction Filer'!$B$3:$V$3,0),FALSE)</f>
        <v>49.9</v>
      </c>
      <c r="E165" s="31">
        <f>VLOOKUP($A165,'Extraction Filer'!$B$4:$V$385,MATCH(E$1,'Extraction Filer'!$B$3:$V$3,0),FALSE)</f>
        <v>-1.0010010000000001E-3</v>
      </c>
      <c r="F165" s="30">
        <f>VLOOKUP($A165,'Extraction Filer'!$B$4:$V$385,MATCH(F$1,'Extraction Filer'!$B$3:$V$3,0),FALSE)</f>
        <v>53.5</v>
      </c>
      <c r="G165" s="30">
        <f>VLOOKUP($A165,'Extraction Filer'!$B$4:$V$385,MATCH(G$1,'Extraction Filer'!$B$3:$V$3,0),FALSE)</f>
        <v>47.05</v>
      </c>
      <c r="H165" s="32">
        <f>VLOOKUP($A165,'Extraction Filer'!$B$4:$V$385,MATCH(H$1,'Extraction Filer'!$B$3:$V$3,0),FALSE)</f>
        <v>32435000</v>
      </c>
      <c r="I165" s="33">
        <f>VLOOKUP($A165,'Extraction Filer'!$B$4:$V$385,MATCH(I$1,'Extraction Filer'!$B$3:$V$3,0),FALSE)</f>
        <v>41202</v>
      </c>
      <c r="J165" s="30">
        <f>IF(VLOOKUP($A165,'Extraction Filer'!$B$4:$V$385,MATCH(J$1,'Extraction Filer'!$B$3:$V$3,0),FALSE)&gt;0,VLOOKUP($A165,'Extraction Filer'!$B$4:$V$385,MATCH(J$1,'Extraction Filer'!$B$3:$V$3,0),FALSE),"غير متوفر")</f>
        <v>34.22</v>
      </c>
      <c r="K165" s="30" t="str">
        <f>IFERROR(IF(D165/VLOOKUP($A165,'Extraction Filer'!$B$4:$V$385,MATCH("متوسط توقعات المحللين لمكرر الربح",'Extraction Filer'!$B$3:$V$3,0),FALSE)&gt;0,D165/VLOOKUP($A165,'Extraction Filer'!$B$4:$V$385,MATCH("متوسط توقعات المحللين لمكرر الربح",'Extraction Filer'!$B$3:$V$3,0),FALSE),"غير متوفر"),"غير متوفر")</f>
        <v>غير متوفر</v>
      </c>
      <c r="L165" s="32" t="str">
        <f>VLOOKUP($A165,'Extraction Filer'!$B$4:$V$385,MATCH(L$1,'Extraction Filer'!$B$3:$V$3,0),FALSE)</f>
        <v>Unavailable</v>
      </c>
      <c r="M165" s="35" t="str">
        <f>VLOOKUP($A165,'Extraction Filer'!$B$4:$V$385,MATCH(M$1,'Extraction Filer'!$B$3:$V$3,0),FALSE)</f>
        <v>Unavailable</v>
      </c>
      <c r="N165" s="30">
        <f>VLOOKUP($A165,'Extraction Filer'!$B$4:$V$385,MATCH(N$1,'Extraction Filer'!$B$3:$V$3,0),FALSE)</f>
        <v>0</v>
      </c>
      <c r="O165" s="35" t="str">
        <f>VLOOKUP($A165,'Extraction Filer'!$B$4:$V$385,MATCH(O$1,'Extraction Filer'!$B$3:$V$3,0),FALSE)</f>
        <v>Unavailable</v>
      </c>
      <c r="P165" s="35" t="str">
        <f>VLOOKUP($A165,'Extraction Filer'!$B$4:$V$385,MATCH(P$1,'Extraction Filer'!$B$3:$V$3,0),FALSE)</f>
        <v>Unavailable</v>
      </c>
      <c r="Q165" s="30">
        <f>IF(VLOOKUP($A165,'Extraction Filer'!$B$4:$V$385,MATCH(Q$1,'Extraction Filer'!$B$3:$V$3,0),FALSE)&lt;0,"سالب",VLOOKUP($A165,'Extraction Filer'!$B$4:$V$385,MATCH(Q$1,'Extraction Filer'!$B$3:$V$3,0),FALSE))</f>
        <v>0</v>
      </c>
      <c r="R165" s="35">
        <f>VLOOKUP($A165,'Extraction Filer'!$B$4:$Z$385,MATCH(R$1,'Extraction Filer'!$B$3:$Z$3,0),FALSE)</f>
        <v>0</v>
      </c>
      <c r="S165" s="35">
        <f>VLOOKUP($A165,'Extraction Filer'!$B$4:$Z$385,MATCH(S$1,'Extraction Filer'!$B$3:$Z$3,0),FALSE)</f>
        <v>0</v>
      </c>
      <c r="T165" s="31">
        <f>VLOOKUP($A165,'Extraction Filer'!$B$4:$V$385,MATCH(T$1,'Extraction Filer'!$B$3:$V$3,0),FALSE)</f>
        <v>0</v>
      </c>
      <c r="U165" s="31">
        <f>IF(L165&gt;0,VLOOKUP($A165,'Extraction Filer'!$B$4:$V$385,MATCH(U$1,'Extraction Filer'!$B$3:$V$3,0),FALSE),"حققت خسائر")</f>
        <v>0</v>
      </c>
      <c r="V165" s="31" t="str">
        <f>VLOOKUP($A165,'Extraction Filer'!$B$4:$V$385,MATCH(V$1,'Extraction Filer'!$B$3:$V$3,0),FALSE)</f>
        <v>Unavailable</v>
      </c>
      <c r="W165" s="7" t="str">
        <f>IF(T165="unavailable","NA",IF(T165&gt;0,IF(AND(U165&gt;0,U165&lt;0.75)=TRUE,1,IF(U165&gt;1,-1,IF(L165&lt;0,-1,0)))+IF(T165&gt;0,IF(VLOOKUP(A165,'Extraction Filer'!$B$4:$W$385,MATCH('Extraction Filer'!$W$1,'Extraction Filer'!$B$1:$W$1,0),FALSE)&gt;1,1,0),0)+IF(M165&gt;0.05,1,IF(M165&lt;-0.05,-1,0))+IF(Q165="سالب",-1,IF(Q165&lt;40,1,0))+IF(T165&gt;AVERAGEIFS($T$2:$T$382,$T$2:$T$382,"&gt;0.001"),1,0),"NA"))</f>
        <v>NA</v>
      </c>
    </row>
    <row r="166" spans="1:23" ht="15.75">
      <c r="A166" s="9" t="s">
        <v>172</v>
      </c>
      <c r="B166" s="36" t="str">
        <f>VLOOKUP(A166,'Scoring Logic'!$A$12:$D$394,3,FALSE)</f>
        <v>المطاحن الرابعة</v>
      </c>
      <c r="C166" s="36" t="str">
        <f>VLOOKUP(A166,'Scoring Logic'!$A$12:$D$394,4,FALSE)</f>
        <v>تداول</v>
      </c>
      <c r="D166" s="30">
        <f>VLOOKUP($A166,'Extraction Filer'!$B$4:$V$385,MATCH(D$1,'Extraction Filer'!$B$3:$V$3,0),FALSE)</f>
        <v>3.97</v>
      </c>
      <c r="E166" s="31">
        <f>VLOOKUP($A166,'Extraction Filer'!$B$4:$V$385,MATCH(E$1,'Extraction Filer'!$B$3:$V$3,0),FALSE)</f>
        <v>-4.7961600000000007E-2</v>
      </c>
      <c r="F166" s="30">
        <f>VLOOKUP($A166,'Extraction Filer'!$B$4:$V$385,MATCH(F$1,'Extraction Filer'!$B$3:$V$3,0),FALSE)</f>
        <v>5.79</v>
      </c>
      <c r="G166" s="30">
        <f>VLOOKUP($A166,'Extraction Filer'!$B$4:$V$385,MATCH(G$1,'Extraction Filer'!$B$3:$V$3,0),FALSE)</f>
        <v>3.7</v>
      </c>
      <c r="H166" s="32" t="str">
        <f>VLOOKUP($A166,'Extraction Filer'!$B$4:$V$385,MATCH(H$1,'Extraction Filer'!$B$3:$V$3,0),FALSE)</f>
        <v>Unavailable</v>
      </c>
      <c r="I166" s="33">
        <f>VLOOKUP($A166,'Extraction Filer'!$B$4:$V$385,MATCH(I$1,'Extraction Filer'!$B$3:$V$3,0),FALSE)</f>
        <v>45594</v>
      </c>
      <c r="J166" s="30">
        <f>IF(VLOOKUP($A166,'Extraction Filer'!$B$4:$V$385,MATCH(J$1,'Extraction Filer'!$B$3:$V$3,0),FALSE)&gt;0,VLOOKUP($A166,'Extraction Filer'!$B$4:$V$385,MATCH(J$1,'Extraction Filer'!$B$3:$V$3,0),FALSE),"غير متوفر")</f>
        <v>12.41</v>
      </c>
      <c r="K166" s="30" t="str">
        <f>IFERROR(IF(D166/VLOOKUP($A166,'Extraction Filer'!$B$4:$V$385,MATCH("متوسط توقعات المحللين لمكرر الربح",'Extraction Filer'!$B$3:$V$3,0),FALSE)&gt;0,D166/VLOOKUP($A166,'Extraction Filer'!$B$4:$V$385,MATCH("متوسط توقعات المحللين لمكرر الربح",'Extraction Filer'!$B$3:$V$3,0),FALSE),"غير متوفر"),"غير متوفر")</f>
        <v>غير متوفر</v>
      </c>
      <c r="L166" s="32" t="str">
        <f>VLOOKUP($A166,'Extraction Filer'!$B$4:$V$385,MATCH(L$1,'Extraction Filer'!$B$3:$V$3,0),FALSE)</f>
        <v>Unavailable</v>
      </c>
      <c r="M166" s="35" t="str">
        <f>VLOOKUP($A166,'Extraction Filer'!$B$4:$V$385,MATCH(M$1,'Extraction Filer'!$B$3:$V$3,0),FALSE)</f>
        <v>Unavailable</v>
      </c>
      <c r="N166" s="30" t="str">
        <f>VLOOKUP($A166,'Extraction Filer'!$B$4:$V$385,MATCH(N$1,'Extraction Filer'!$B$3:$V$3,0),FALSE)</f>
        <v>Unavailable</v>
      </c>
      <c r="O166" s="35" t="str">
        <f>VLOOKUP($A166,'Extraction Filer'!$B$4:$V$385,MATCH(O$1,'Extraction Filer'!$B$3:$V$3,0),FALSE)</f>
        <v>Unavailable</v>
      </c>
      <c r="P166" s="35" t="str">
        <f>VLOOKUP($A166,'Extraction Filer'!$B$4:$V$385,MATCH(P$1,'Extraction Filer'!$B$3:$V$3,0),FALSE)</f>
        <v>Unavailable</v>
      </c>
      <c r="Q166" s="30" t="str">
        <f>IF(VLOOKUP($A166,'Extraction Filer'!$B$4:$V$385,MATCH(Q$1,'Extraction Filer'!$B$3:$V$3,0),FALSE)&lt;0,"سالب",VLOOKUP($A166,'Extraction Filer'!$B$4:$V$385,MATCH(Q$1,'Extraction Filer'!$B$3:$V$3,0),FALSE))</f>
        <v>Unavailable</v>
      </c>
      <c r="R166" s="35" t="str">
        <f>VLOOKUP($A166,'Extraction Filer'!$B$4:$Z$385,MATCH(R$1,'Extraction Filer'!$B$3:$Z$3,0),FALSE)</f>
        <v>Unavailable</v>
      </c>
      <c r="S166" s="35" t="str">
        <f>VLOOKUP($A166,'Extraction Filer'!$B$4:$Z$385,MATCH(S$1,'Extraction Filer'!$B$3:$Z$3,0),FALSE)</f>
        <v>Unavailable</v>
      </c>
      <c r="T166" s="31" t="str">
        <f>VLOOKUP($A166,'Extraction Filer'!$B$4:$V$385,MATCH(T$1,'Extraction Filer'!$B$3:$V$3,0),FALSE)</f>
        <v>Unavailable</v>
      </c>
      <c r="U166" s="31" t="str">
        <f>IF(L166&gt;0,VLOOKUP($A166,'Extraction Filer'!$B$4:$V$385,MATCH(U$1,'Extraction Filer'!$B$3:$V$3,0),FALSE),"حققت خسائر")</f>
        <v>Unavailable</v>
      </c>
      <c r="V166" s="31" t="str">
        <f>VLOOKUP($A166,'Extraction Filer'!$B$4:$V$385,MATCH(V$1,'Extraction Filer'!$B$3:$V$3,0),FALSE)</f>
        <v>Unavailable</v>
      </c>
      <c r="W166" s="7" t="str">
        <f>IF(T166="unavailable","NA",IF(T166&gt;0,IF(AND(U166&gt;0,U166&lt;0.75)=TRUE,1,IF(U166&gt;1,-1,IF(L166&lt;0,-1,0)))+IF(T166&gt;0,IF(VLOOKUP(A166,'Extraction Filer'!$B$4:$W$385,MATCH('Extraction Filer'!$W$1,'Extraction Filer'!$B$1:$W$1,0),FALSE)&gt;1,1,0),0)+IF(M166&gt;0.05,1,IF(M166&lt;-0.05,-1,0))+IF(Q166="سالب",-1,IF(Q166&lt;40,1,0))+IF(T166&gt;AVERAGEIFS($T$2:$T$382,$T$2:$T$382,"&gt;0.001"),1,0),"NA"))</f>
        <v>NA</v>
      </c>
    </row>
    <row r="167" spans="1:23">
      <c r="A167" s="9" t="s">
        <v>536</v>
      </c>
      <c r="B167" s="36">
        <f>VLOOKUP(A167,'Scoring Logic'!$A$12:$D$394,3,FALSE)</f>
        <v>0</v>
      </c>
      <c r="C167" s="36">
        <f>VLOOKUP(A167,'Scoring Logic'!$A$12:$D$394,4,FALSE)</f>
        <v>0</v>
      </c>
      <c r="D167" s="30">
        <f>VLOOKUP($A167,'Extraction Filer'!$B$4:$V$385,MATCH(D$1,'Extraction Filer'!$B$3:$V$3,0),FALSE)</f>
        <v>12.8</v>
      </c>
      <c r="E167" s="31">
        <f>VLOOKUP($A167,'Extraction Filer'!$B$4:$V$385,MATCH(E$1,'Extraction Filer'!$B$3:$V$3,0),FALSE)</f>
        <v>3.1347962000000001E-3</v>
      </c>
      <c r="F167" s="30">
        <f>VLOOKUP($A167,'Extraction Filer'!$B$4:$V$385,MATCH(F$1,'Extraction Filer'!$B$3:$V$3,0),FALSE)</f>
        <v>19.18</v>
      </c>
      <c r="G167" s="30">
        <f>VLOOKUP($A167,'Extraction Filer'!$B$4:$V$385,MATCH(G$1,'Extraction Filer'!$B$3:$V$3,0),FALSE)</f>
        <v>11.4</v>
      </c>
      <c r="H167" s="32">
        <f>VLOOKUP($A167,'Extraction Filer'!$B$4:$V$385,MATCH(H$1,'Extraction Filer'!$B$3:$V$3,0),FALSE)</f>
        <v>384000000</v>
      </c>
      <c r="I167" s="33">
        <f>VLOOKUP($A167,'Extraction Filer'!$B$4:$V$385,MATCH(I$1,'Extraction Filer'!$B$3:$V$3,0),FALSE)</f>
        <v>41092</v>
      </c>
      <c r="J167" s="30">
        <f>IF(VLOOKUP($A167,'Extraction Filer'!$B$4:$V$385,MATCH(J$1,'Extraction Filer'!$B$3:$V$3,0),FALSE)&gt;0,VLOOKUP($A167,'Extraction Filer'!$B$4:$V$385,MATCH(J$1,'Extraction Filer'!$B$3:$V$3,0),FALSE),"غير متوفر")</f>
        <v>21.694915254237287</v>
      </c>
      <c r="K167" s="30" t="str">
        <f>IFERROR(IF(D167/VLOOKUP($A167,'Extraction Filer'!$B$4:$V$385,MATCH("متوسط توقعات المحللين لمكرر الربح",'Extraction Filer'!$B$3:$V$3,0),FALSE)&gt;0,D167/VLOOKUP($A167,'Extraction Filer'!$B$4:$V$385,MATCH("متوسط توقعات المحللين لمكرر الربح",'Extraction Filer'!$B$3:$V$3,0),FALSE),"غير متوفر"),"غير متوفر")</f>
        <v>غير متوفر</v>
      </c>
      <c r="L167" s="32">
        <f>VLOOKUP($A167,'Extraction Filer'!$B$4:$V$385,MATCH(L$1,'Extraction Filer'!$B$3:$V$3,0),FALSE)</f>
        <v>27237000</v>
      </c>
      <c r="M167" s="35">
        <f>VLOOKUP($A167,'Extraction Filer'!$B$4:$V$385,MATCH(M$1,'Extraction Filer'!$B$3:$V$3,0),FALSE)</f>
        <v>1.5971</v>
      </c>
      <c r="N167" s="30">
        <f>VLOOKUP($A167,'Extraction Filer'!$B$4:$V$385,MATCH(N$1,'Extraction Filer'!$B$3:$V$3,0),FALSE)</f>
        <v>1.71149689122635</v>
      </c>
      <c r="O167" s="35">
        <f>VLOOKUP($A167,'Extraction Filer'!$B$4:$V$385,MATCH(O$1,'Extraction Filer'!$B$3:$V$3,0),FALSE)</f>
        <v>0.1822</v>
      </c>
      <c r="P167" s="35">
        <f>VLOOKUP($A167,'Extraction Filer'!$B$4:$V$385,MATCH(P$1,'Extraction Filer'!$B$3:$V$3,0),FALSE)</f>
        <v>1.7078</v>
      </c>
      <c r="Q167" s="30">
        <f>IF(VLOOKUP($A167,'Extraction Filer'!$B$4:$V$385,MATCH(Q$1,'Extraction Filer'!$B$3:$V$3,0),FALSE)&lt;0,"سالب",VLOOKUP($A167,'Extraction Filer'!$B$4:$V$385,MATCH(Q$1,'Extraction Filer'!$B$3:$V$3,0),FALSE))</f>
        <v>28.014882906544106</v>
      </c>
      <c r="R167" s="35">
        <f>VLOOKUP($A167,'Extraction Filer'!$B$4:$Z$385,MATCH(R$1,'Extraction Filer'!$B$3:$Z$3,0),FALSE)</f>
        <v>4.5111086049396641E-2</v>
      </c>
      <c r="S167" s="35">
        <f>VLOOKUP($A167,'Extraction Filer'!$B$4:$Z$385,MATCH(S$1,'Extraction Filer'!$B$3:$Z$3,0),FALSE)</f>
        <v>7.8999825465501883E-2</v>
      </c>
      <c r="T167" s="31">
        <f>VLOOKUP($A167,'Extraction Filer'!$B$4:$V$385,MATCH(T$1,'Extraction Filer'!$B$3:$V$3,0),FALSE)</f>
        <v>0</v>
      </c>
      <c r="U167" s="31">
        <f>IF(L167&gt;0,VLOOKUP($A167,'Extraction Filer'!$B$4:$V$385,MATCH(U$1,'Extraction Filer'!$B$3:$V$3,0),FALSE),"حققت خسائر")</f>
        <v>0</v>
      </c>
      <c r="V167" s="31">
        <f>VLOOKUP($A167,'Extraction Filer'!$B$4:$V$385,MATCH(V$1,'Extraction Filer'!$B$3:$V$3,0),FALSE)</f>
        <v>0</v>
      </c>
      <c r="W167" s="7" t="str">
        <f>IF(T167="unavailable","NA",IF(T167&gt;0,IF(AND(U167&gt;0,U167&lt;0.75)=TRUE,1,IF(U167&gt;1,-1,IF(L167&lt;0,-1,0)))+IF(T167&gt;0,IF(VLOOKUP(A167,'Extraction Filer'!$B$4:$W$385,MATCH('Extraction Filer'!$W$1,'Extraction Filer'!$B$1:$W$1,0),FALSE)&gt;1,1,0),0)+IF(M167&gt;0.05,1,IF(M167&lt;-0.05,-1,0))+IF(Q167="سالب",-1,IF(Q167&lt;40,1,0))+IF(T167&gt;AVERAGEIFS($T$2:$T$382,$T$2:$T$382,"&gt;0.001"),1,0),"NA"))</f>
        <v>NA</v>
      </c>
    </row>
    <row r="168" spans="1:23" ht="15.75">
      <c r="A168" s="9" t="s">
        <v>494</v>
      </c>
      <c r="B168" s="36" t="str">
        <f>VLOOKUP(A168,'Scoring Logic'!$A$12:$D$394,3,FALSE)</f>
        <v>الدرع العربي</v>
      </c>
      <c r="C168" s="36" t="str">
        <f>VLOOKUP(A168,'Scoring Logic'!$A$12:$D$394,4,FALSE)</f>
        <v>تداول</v>
      </c>
      <c r="D168" s="30">
        <f>VLOOKUP($A168,'Extraction Filer'!$B$4:$V$385,MATCH(D$1,'Extraction Filer'!$B$3:$V$3,0),FALSE)</f>
        <v>17.579999999999998</v>
      </c>
      <c r="E168" s="31">
        <f>VLOOKUP($A168,'Extraction Filer'!$B$4:$V$385,MATCH(E$1,'Extraction Filer'!$B$3:$V$3,0),FALSE)</f>
        <v>3.6556600000000002E-2</v>
      </c>
      <c r="F168" s="30">
        <f>VLOOKUP($A168,'Extraction Filer'!$B$4:$V$385,MATCH(F$1,'Extraction Filer'!$B$3:$V$3,0),FALSE)</f>
        <v>24.86</v>
      </c>
      <c r="G168" s="30">
        <f>VLOOKUP($A168,'Extraction Filer'!$B$4:$V$385,MATCH(G$1,'Extraction Filer'!$B$3:$V$3,0),FALSE)</f>
        <v>16.04</v>
      </c>
      <c r="H168" s="32">
        <f>VLOOKUP($A168,'Extraction Filer'!$B$4:$V$385,MATCH(H$1,'Extraction Filer'!$B$3:$V$3,0),FALSE)</f>
        <v>1122526300</v>
      </c>
      <c r="I168" s="33">
        <f>VLOOKUP($A168,'Extraction Filer'!$B$4:$V$385,MATCH(I$1,'Extraction Filer'!$B$3:$V$3,0),FALSE)</f>
        <v>40241</v>
      </c>
      <c r="J168" s="30">
        <f>IF(VLOOKUP($A168,'Extraction Filer'!$B$4:$V$385,MATCH(J$1,'Extraction Filer'!$B$3:$V$3,0),FALSE)&gt;0,VLOOKUP($A168,'Extraction Filer'!$B$4:$V$385,MATCH(J$1,'Extraction Filer'!$B$3:$V$3,0),FALSE),"غير متوفر")</f>
        <v>17.07</v>
      </c>
      <c r="K168" s="30">
        <f>IFERROR(IF(D168/VLOOKUP($A168,'Extraction Filer'!$B$4:$V$385,MATCH("متوسط توقعات المحللين لمكرر الربح",'Extraction Filer'!$B$3:$V$3,0),FALSE)&gt;0,D168/VLOOKUP($A168,'Extraction Filer'!$B$4:$V$385,MATCH("متوسط توقعات المحللين لمكرر الربح",'Extraction Filer'!$B$3:$V$3,0),FALSE),"غير متوفر"),"غير متوفر")</f>
        <v>37.206349206349202</v>
      </c>
      <c r="L168" s="32">
        <f>VLOOKUP($A168,'Extraction Filer'!$B$4:$V$385,MATCH(L$1,'Extraction Filer'!$B$3:$V$3,0),FALSE)</f>
        <v>84378000</v>
      </c>
      <c r="M168" s="35">
        <f>VLOOKUP($A168,'Extraction Filer'!$B$4:$V$385,MATCH(M$1,'Extraction Filer'!$B$3:$V$3,0),FALSE)</f>
        <v>0.43459999999999999</v>
      </c>
      <c r="N168" s="30">
        <f>VLOOKUP($A168,'Extraction Filer'!$B$4:$V$385,MATCH(N$1,'Extraction Filer'!$B$3:$V$3,0),FALSE)</f>
        <v>0.82467691421577449</v>
      </c>
      <c r="O168" s="35">
        <f>VLOOKUP($A168,'Extraction Filer'!$B$4:$V$385,MATCH(O$1,'Extraction Filer'!$B$3:$V$3,0),FALSE)</f>
        <v>0.44040000000000001</v>
      </c>
      <c r="P168" s="35">
        <f>VLOOKUP($A168,'Extraction Filer'!$B$4:$V$385,MATCH(P$1,'Extraction Filer'!$B$3:$V$3,0),FALSE)</f>
        <v>-0.58609999999999995</v>
      </c>
      <c r="Q168" s="30">
        <f>IF(VLOOKUP($A168,'Extraction Filer'!$B$4:$V$385,MATCH(Q$1,'Extraction Filer'!$B$3:$V$3,0),FALSE)&lt;0,"سالب",VLOOKUP($A168,'Extraction Filer'!$B$4:$V$385,MATCH(Q$1,'Extraction Filer'!$B$3:$V$3,0),FALSE))</f>
        <v>27.434898328282337</v>
      </c>
      <c r="R168" s="35">
        <f>VLOOKUP($A168,'Extraction Filer'!$B$4:$Z$385,MATCH(R$1,'Extraction Filer'!$B$3:$Z$3,0),FALSE)</f>
        <v>5.3608331915741179E-2</v>
      </c>
      <c r="S168" s="35">
        <f>VLOOKUP($A168,'Extraction Filer'!$B$4:$Z$385,MATCH(S$1,'Extraction Filer'!$B$3:$Z$3,0),FALSE)</f>
        <v>0</v>
      </c>
      <c r="T168" s="31">
        <f>VLOOKUP($A168,'Extraction Filer'!$B$4:$V$385,MATCH(T$1,'Extraction Filer'!$B$3:$V$3,0),FALSE)</f>
        <v>0</v>
      </c>
      <c r="U168" s="31">
        <f>IF(L168&gt;0,VLOOKUP($A168,'Extraction Filer'!$B$4:$V$385,MATCH(U$1,'Extraction Filer'!$B$3:$V$3,0),FALSE),"حققت خسائر")</f>
        <v>0</v>
      </c>
      <c r="V168" s="31">
        <f>VLOOKUP($A168,'Extraction Filer'!$B$4:$V$385,MATCH(V$1,'Extraction Filer'!$B$3:$V$3,0),FALSE)</f>
        <v>0</v>
      </c>
      <c r="W168" s="7" t="str">
        <f>IF(T168="unavailable","NA",IF(T168&gt;0,IF(AND(U168&gt;0,U168&lt;0.75)=TRUE,1,IF(U168&gt;1,-1,IF(L168&lt;0,-1,0)))+IF(T168&gt;0,IF(VLOOKUP(A168,'Extraction Filer'!$B$4:$W$385,MATCH('Extraction Filer'!$W$1,'Extraction Filer'!$B$1:$W$1,0),FALSE)&gt;1,1,0),0)+IF(M168&gt;0.05,1,IF(M168&lt;-0.05,-1,0))+IF(Q168="سالب",-1,IF(Q168&lt;40,1,0))+IF(T168&gt;AVERAGEIFS($T$2:$T$382,$T$2:$T$382,"&gt;0.001"),1,0),"NA"))</f>
        <v>NA</v>
      </c>
    </row>
    <row r="169" spans="1:23" ht="15.75">
      <c r="A169" s="9" t="s">
        <v>699</v>
      </c>
      <c r="B169" s="36" t="str">
        <f>VLOOKUP(A169,'Scoring Logic'!$A$12:$D$394,3,FALSE)</f>
        <v>لانا</v>
      </c>
      <c r="C169" s="36" t="str">
        <f>VLOOKUP(A169,'Scoring Logic'!$A$12:$D$394,4,FALSE)</f>
        <v>نمو</v>
      </c>
      <c r="D169" s="30">
        <f>VLOOKUP($A169,'Extraction Filer'!$B$4:$V$385,MATCH(D$1,'Extraction Filer'!$B$3:$V$3,0),FALSE)</f>
        <v>30</v>
      </c>
      <c r="E169" s="31">
        <f>VLOOKUP($A169,'Extraction Filer'!$B$4:$V$385,MATCH(E$1,'Extraction Filer'!$B$3:$V$3,0),FALSE)</f>
        <v>-3.3222591000000002E-3</v>
      </c>
      <c r="F169" s="30">
        <f>VLOOKUP($A169,'Extraction Filer'!$B$4:$V$385,MATCH(F$1,'Extraction Filer'!$B$3:$V$3,0),FALSE)</f>
        <v>40.66666</v>
      </c>
      <c r="G169" s="30">
        <f>VLOOKUP($A169,'Extraction Filer'!$B$4:$V$385,MATCH(G$1,'Extraction Filer'!$B$3:$V$3,0),FALSE)</f>
        <v>20</v>
      </c>
      <c r="H169" s="32">
        <f>VLOOKUP($A169,'Extraction Filer'!$B$4:$V$385,MATCH(H$1,'Extraction Filer'!$B$3:$V$3,0),FALSE)</f>
        <v>162000000</v>
      </c>
      <c r="I169" s="33">
        <f>VLOOKUP($A169,'Extraction Filer'!$B$4:$V$385,MATCH(I$1,'Extraction Filer'!$B$3:$V$3,0),FALSE)</f>
        <v>45266</v>
      </c>
      <c r="J169" s="30">
        <f>IF(VLOOKUP($A169,'Extraction Filer'!$B$4:$V$385,MATCH(J$1,'Extraction Filer'!$B$3:$V$3,0),FALSE)&gt;0,VLOOKUP($A169,'Extraction Filer'!$B$4:$V$385,MATCH(J$1,'Extraction Filer'!$B$3:$V$3,0),FALSE),"غير متوفر")</f>
        <v>45.45</v>
      </c>
      <c r="K169" s="30" t="str">
        <f>IFERROR(IF(D169/VLOOKUP($A169,'Extraction Filer'!$B$4:$V$385,MATCH("متوسط توقعات المحللين لمكرر الربح",'Extraction Filer'!$B$3:$V$3,0),FALSE)&gt;0,D169/VLOOKUP($A169,'Extraction Filer'!$B$4:$V$385,MATCH("متوسط توقعات المحللين لمكرر الربح",'Extraction Filer'!$B$3:$V$3,0),FALSE),"غير متوفر"),"غير متوفر")</f>
        <v>غير متوفر</v>
      </c>
      <c r="L169" s="32">
        <f>VLOOKUP($A169,'Extraction Filer'!$B$4:$V$385,MATCH(L$1,'Extraction Filer'!$B$3:$V$3,0),FALSE)</f>
        <v>3220462</v>
      </c>
      <c r="M169" s="35">
        <f>VLOOKUP($A169,'Extraction Filer'!$B$4:$V$385,MATCH(M$1,'Extraction Filer'!$B$3:$V$3,0),FALSE)</f>
        <v>-0.4521</v>
      </c>
      <c r="N169" s="30">
        <f>VLOOKUP($A169,'Extraction Filer'!$B$4:$V$385,MATCH(N$1,'Extraction Filer'!$B$3:$V$3,0),FALSE)</f>
        <v>3.3309887558979066</v>
      </c>
      <c r="O169" s="35">
        <f>VLOOKUP($A169,'Extraction Filer'!$B$4:$V$385,MATCH(O$1,'Extraction Filer'!$B$3:$V$3,0),FALSE)</f>
        <v>0.192</v>
      </c>
      <c r="P169" s="35">
        <f>VLOOKUP($A169,'Extraction Filer'!$B$4:$V$385,MATCH(P$1,'Extraction Filer'!$B$3:$V$3,0),FALSE)</f>
        <v>3.0165000000000002</v>
      </c>
      <c r="Q169" s="30">
        <f>IF(VLOOKUP($A169,'Extraction Filer'!$B$4:$V$385,MATCH(Q$1,'Extraction Filer'!$B$3:$V$3,0),FALSE)&lt;0,"سالب",VLOOKUP($A169,'Extraction Filer'!$B$4:$V$385,MATCH(Q$1,'Extraction Filer'!$B$3:$V$3,0),FALSE))</f>
        <v>113.43544857768052</v>
      </c>
      <c r="R169" s="35">
        <f>VLOOKUP($A169,'Extraction Filer'!$B$4:$Z$385,MATCH(R$1,'Extraction Filer'!$B$3:$Z$3,0),FALSE)</f>
        <v>5.2122212741018047E-2</v>
      </c>
      <c r="S169" s="35">
        <f>VLOOKUP($A169,'Extraction Filer'!$B$4:$Z$385,MATCH(S$1,'Extraction Filer'!$B$3:$Z$3,0),FALSE)</f>
        <v>5.6798913151141536E-2</v>
      </c>
      <c r="T169" s="31">
        <f>VLOOKUP($A169,'Extraction Filer'!$B$4:$V$385,MATCH(T$1,'Extraction Filer'!$B$3:$V$3,0),FALSE)</f>
        <v>0</v>
      </c>
      <c r="U169" s="31">
        <f>IF(L169&gt;0,VLOOKUP($A169,'Extraction Filer'!$B$4:$V$385,MATCH(U$1,'Extraction Filer'!$B$3:$V$3,0),FALSE),"حققت خسائر")</f>
        <v>0</v>
      </c>
      <c r="V169" s="31">
        <f>VLOOKUP($A169,'Extraction Filer'!$B$4:$V$385,MATCH(V$1,'Extraction Filer'!$B$3:$V$3,0),FALSE)</f>
        <v>0</v>
      </c>
      <c r="W169" s="7" t="str">
        <f>IF(T169="unavailable","NA",IF(T169&gt;0,IF(AND(U169&gt;0,U169&lt;0.75)=TRUE,1,IF(U169&gt;1,-1,IF(L169&lt;0,-1,0)))+IF(T169&gt;0,IF(VLOOKUP(A169,'Extraction Filer'!$B$4:$W$385,MATCH('Extraction Filer'!$W$1,'Extraction Filer'!$B$1:$W$1,0),FALSE)&gt;1,1,0),0)+IF(M169&gt;0.05,1,IF(M169&lt;-0.05,-1,0))+IF(Q169="سالب",-1,IF(Q169&lt;40,1,0))+IF(T169&gt;AVERAGEIFS($T$2:$T$382,$T$2:$T$382,"&gt;0.001"),1,0),"NA"))</f>
        <v>NA</v>
      </c>
    </row>
    <row r="170" spans="1:23" ht="15.75">
      <c r="A170" s="9" t="s">
        <v>206</v>
      </c>
      <c r="B170" s="36" t="str">
        <f>VLOOKUP(A170,'Scoring Logic'!$A$12:$D$394,3,FALSE)</f>
        <v>أسمنت ام القرى</v>
      </c>
      <c r="C170" s="36" t="str">
        <f>VLOOKUP(A170,'Scoring Logic'!$A$12:$D$394,4,FALSE)</f>
        <v>تداول</v>
      </c>
      <c r="D170" s="30">
        <f>VLOOKUP($A170,'Extraction Filer'!$B$4:$V$385,MATCH(D$1,'Extraction Filer'!$B$3:$V$3,0),FALSE)</f>
        <v>18.2</v>
      </c>
      <c r="E170" s="31">
        <f>VLOOKUP($A170,'Extraction Filer'!$B$4:$V$385,MATCH(E$1,'Extraction Filer'!$B$3:$V$3,0),FALSE)</f>
        <v>-5.9917400000000003E-2</v>
      </c>
      <c r="F170" s="30">
        <f>VLOOKUP($A170,'Extraction Filer'!$B$4:$V$385,MATCH(F$1,'Extraction Filer'!$B$3:$V$3,0),FALSE)</f>
        <v>20.34</v>
      </c>
      <c r="G170" s="30">
        <f>VLOOKUP($A170,'Extraction Filer'!$B$4:$V$385,MATCH(G$1,'Extraction Filer'!$B$3:$V$3,0),FALSE)</f>
        <v>15.1</v>
      </c>
      <c r="H170" s="32">
        <f>VLOOKUP($A170,'Extraction Filer'!$B$4:$V$385,MATCH(H$1,'Extraction Filer'!$B$3:$V$3,0),FALSE)</f>
        <v>1001000000</v>
      </c>
      <c r="I170" s="33">
        <f>VLOOKUP($A170,'Extraction Filer'!$B$4:$V$385,MATCH(I$1,'Extraction Filer'!$B$3:$V$3,0),FALSE)</f>
        <v>42359</v>
      </c>
      <c r="J170" s="30">
        <f>IF(VLOOKUP($A170,'Extraction Filer'!$B$4:$V$385,MATCH(J$1,'Extraction Filer'!$B$3:$V$3,0),FALSE)&gt;0,VLOOKUP($A170,'Extraction Filer'!$B$4:$V$385,MATCH(J$1,'Extraction Filer'!$B$3:$V$3,0),FALSE),"غير متوفر")</f>
        <v>29.35</v>
      </c>
      <c r="K170" s="30">
        <f>IFERROR(IF(D170/VLOOKUP($A170,'Extraction Filer'!$B$4:$V$385,MATCH("متوسط توقعات المحللين لمكرر الربح",'Extraction Filer'!$B$3:$V$3,0),FALSE)&gt;0,D170/VLOOKUP($A170,'Extraction Filer'!$B$4:$V$385,MATCH("متوسط توقعات المحللين لمكرر الربح",'Extraction Filer'!$B$3:$V$3,0),FALSE),"غير متوفر"),"غير متوفر")</f>
        <v>10.963855421686747</v>
      </c>
      <c r="L170" s="32">
        <f>VLOOKUP($A170,'Extraction Filer'!$B$4:$V$385,MATCH(L$1,'Extraction Filer'!$B$3:$V$3,0),FALSE)</f>
        <v>47719184</v>
      </c>
      <c r="M170" s="35">
        <f>VLOOKUP($A170,'Extraction Filer'!$B$4:$V$385,MATCH(M$1,'Extraction Filer'!$B$3:$V$3,0),FALSE)</f>
        <v>11.0776</v>
      </c>
      <c r="N170" s="30">
        <f>VLOOKUP($A170,'Extraction Filer'!$B$4:$V$385,MATCH(N$1,'Extraction Filer'!$B$3:$V$3,0),FALSE)</f>
        <v>3.7689622666558651</v>
      </c>
      <c r="O170" s="35">
        <f>VLOOKUP($A170,'Extraction Filer'!$B$4:$V$385,MATCH(O$1,'Extraction Filer'!$B$3:$V$3,0),FALSE)</f>
        <v>0.57199999999999995</v>
      </c>
      <c r="P170" s="35">
        <f>VLOOKUP($A170,'Extraction Filer'!$B$4:$V$385,MATCH(P$1,'Extraction Filer'!$B$3:$V$3,0),FALSE)</f>
        <v>-0.20660000000000001</v>
      </c>
      <c r="Q170" s="30">
        <f>IF(VLOOKUP($A170,'Extraction Filer'!$B$4:$V$385,MATCH(Q$1,'Extraction Filer'!$B$3:$V$3,0),FALSE)&lt;0,"سالب",VLOOKUP($A170,'Extraction Filer'!$B$4:$V$385,MATCH(Q$1,'Extraction Filer'!$B$3:$V$3,0),FALSE))</f>
        <v>31.691890741684279</v>
      </c>
      <c r="R170" s="35">
        <f>VLOOKUP($A170,'Extraction Filer'!$B$4:$Z$385,MATCH(R$1,'Extraction Filer'!$B$3:$Z$3,0),FALSE)</f>
        <v>5.9714748685890245E-2</v>
      </c>
      <c r="S170" s="35">
        <f>VLOOKUP($A170,'Extraction Filer'!$B$4:$Z$385,MATCH(S$1,'Extraction Filer'!$B$3:$Z$3,0),FALSE)</f>
        <v>6.7887326543633039E-2</v>
      </c>
      <c r="T170" s="31">
        <f>VLOOKUP($A170,'Extraction Filer'!$B$4:$V$385,MATCH(T$1,'Extraction Filer'!$B$3:$V$3,0),FALSE)</f>
        <v>0</v>
      </c>
      <c r="U170" s="31">
        <f>IF(L170&gt;0,VLOOKUP($A170,'Extraction Filer'!$B$4:$V$385,MATCH(U$1,'Extraction Filer'!$B$3:$V$3,0),FALSE),"حققت خسائر")</f>
        <v>0</v>
      </c>
      <c r="V170" s="31">
        <f>VLOOKUP($A170,'Extraction Filer'!$B$4:$V$385,MATCH(V$1,'Extraction Filer'!$B$3:$V$3,0),FALSE)</f>
        <v>0</v>
      </c>
      <c r="W170" s="7" t="str">
        <f>IF(T170="unavailable","NA",IF(T170&gt;0,IF(AND(U170&gt;0,U170&lt;0.75)=TRUE,1,IF(U170&gt;1,-1,IF(L170&lt;0,-1,0)))+IF(T170&gt;0,IF(VLOOKUP(A170,'Extraction Filer'!$B$4:$W$385,MATCH('Extraction Filer'!$W$1,'Extraction Filer'!$B$1:$W$1,0),FALSE)&gt;1,1,0),0)+IF(M170&gt;0.05,1,IF(M170&lt;-0.05,-1,0))+IF(Q170="سالب",-1,IF(Q170&lt;40,1,0))+IF(T170&gt;AVERAGEIFS($T$2:$T$382,$T$2:$T$382,"&gt;0.001"),1,0),"NA"))</f>
        <v>NA</v>
      </c>
    </row>
    <row r="171" spans="1:23" ht="15.75">
      <c r="A171" s="9" t="s">
        <v>506</v>
      </c>
      <c r="B171" s="36" t="str">
        <f>VLOOKUP(A171,'Scoring Logic'!$A$12:$D$394,3,FALSE)</f>
        <v>التأمين العربية</v>
      </c>
      <c r="C171" s="36" t="str">
        <f>VLOOKUP(A171,'Scoring Logic'!$A$12:$D$394,4,FALSE)</f>
        <v>تداول</v>
      </c>
      <c r="D171" s="30">
        <f>VLOOKUP($A171,'Extraction Filer'!$B$4:$V$385,MATCH(D$1,'Extraction Filer'!$B$3:$V$3,0),FALSE)</f>
        <v>12.62</v>
      </c>
      <c r="E171" s="31">
        <f>VLOOKUP($A171,'Extraction Filer'!$B$4:$V$385,MATCH(E$1,'Extraction Filer'!$B$3:$V$3,0),FALSE)</f>
        <v>6.3795853000000007E-3</v>
      </c>
      <c r="F171" s="30">
        <f>VLOOKUP($A171,'Extraction Filer'!$B$4:$V$385,MATCH(F$1,'Extraction Filer'!$B$3:$V$3,0),FALSE)</f>
        <v>17.62</v>
      </c>
      <c r="G171" s="30">
        <f>VLOOKUP($A171,'Extraction Filer'!$B$4:$V$385,MATCH(G$1,'Extraction Filer'!$B$3:$V$3,0),FALSE)</f>
        <v>11.6</v>
      </c>
      <c r="H171" s="32">
        <f>VLOOKUP($A171,'Extraction Filer'!$B$4:$V$385,MATCH(H$1,'Extraction Filer'!$B$3:$V$3,0),FALSE)</f>
        <v>668860000</v>
      </c>
      <c r="I171" s="33">
        <f>VLOOKUP($A171,'Extraction Filer'!$B$4:$V$385,MATCH(I$1,'Extraction Filer'!$B$3:$V$3,0),FALSE)</f>
        <v>40240</v>
      </c>
      <c r="J171" s="30">
        <f>IF(VLOOKUP($A171,'Extraction Filer'!$B$4:$V$385,MATCH(J$1,'Extraction Filer'!$B$3:$V$3,0),FALSE)&gt;0,VLOOKUP($A171,'Extraction Filer'!$B$4:$V$385,MATCH(J$1,'Extraction Filer'!$B$3:$V$3,0),FALSE),"غير متوفر")</f>
        <v>15.39</v>
      </c>
      <c r="K171" s="30" t="str">
        <f>IFERROR(IF(D171/VLOOKUP($A171,'Extraction Filer'!$B$4:$V$385,MATCH("متوسط توقعات المحللين لمكرر الربح",'Extraction Filer'!$B$3:$V$3,0),FALSE)&gt;0,D171/VLOOKUP($A171,'Extraction Filer'!$B$4:$V$385,MATCH("متوسط توقعات المحللين لمكرر الربح",'Extraction Filer'!$B$3:$V$3,0),FALSE),"غير متوفر"),"غير متوفر")</f>
        <v>غير متوفر</v>
      </c>
      <c r="L171" s="32">
        <f>VLOOKUP($A171,'Extraction Filer'!$B$4:$V$385,MATCH(L$1,'Extraction Filer'!$B$3:$V$3,0),FALSE)</f>
        <v>30688926</v>
      </c>
      <c r="M171" s="35">
        <f>VLOOKUP($A171,'Extraction Filer'!$B$4:$V$385,MATCH(M$1,'Extraction Filer'!$B$3:$V$3,0),FALSE)</f>
        <v>-0.52139999999999997</v>
      </c>
      <c r="N171" s="30">
        <f>VLOOKUP($A171,'Extraction Filer'!$B$4:$V$385,MATCH(N$1,'Extraction Filer'!$B$3:$V$3,0),FALSE)</f>
        <v>1.0167784404419209</v>
      </c>
      <c r="O171" s="35">
        <f>VLOOKUP($A171,'Extraction Filer'!$B$4:$V$385,MATCH(O$1,'Extraction Filer'!$B$3:$V$3,0),FALSE)</f>
        <v>-0.23630000000000001</v>
      </c>
      <c r="P171" s="35">
        <f>VLOOKUP($A171,'Extraction Filer'!$B$4:$V$385,MATCH(P$1,'Extraction Filer'!$B$3:$V$3,0),FALSE)</f>
        <v>-1.3378000000000001</v>
      </c>
      <c r="Q171" s="30" t="str">
        <f>IF(VLOOKUP($A171,'Extraction Filer'!$B$4:$V$385,MATCH(Q$1,'Extraction Filer'!$B$3:$V$3,0),FALSE)&lt;0,"سالب",VLOOKUP($A171,'Extraction Filer'!$B$4:$V$385,MATCH(Q$1,'Extraction Filer'!$B$3:$V$3,0),FALSE))</f>
        <v>سالب</v>
      </c>
      <c r="R171" s="35">
        <f>VLOOKUP($A171,'Extraction Filer'!$B$4:$Z$385,MATCH(R$1,'Extraction Filer'!$B$3:$Z$3,0),FALSE)</f>
        <v>5.2166878860053327E-2</v>
      </c>
      <c r="S171" s="35">
        <f>VLOOKUP($A171,'Extraction Filer'!$B$4:$Z$385,MATCH(S$1,'Extraction Filer'!$B$3:$Z$3,0),FALSE)</f>
        <v>0.14299260045061138</v>
      </c>
      <c r="T171" s="31">
        <f>VLOOKUP($A171,'Extraction Filer'!$B$4:$V$385,MATCH(T$1,'Extraction Filer'!$B$3:$V$3,0),FALSE)</f>
        <v>0</v>
      </c>
      <c r="U171" s="31">
        <f>IF(L171&gt;0,VLOOKUP($A171,'Extraction Filer'!$B$4:$V$385,MATCH(U$1,'Extraction Filer'!$B$3:$V$3,0),FALSE),"حققت خسائر")</f>
        <v>0</v>
      </c>
      <c r="V171" s="31">
        <f>VLOOKUP($A171,'Extraction Filer'!$B$4:$V$385,MATCH(V$1,'Extraction Filer'!$B$3:$V$3,0),FALSE)</f>
        <v>0</v>
      </c>
      <c r="W171" s="7" t="str">
        <f>IF(T171="unavailable","NA",IF(T171&gt;0,IF(AND(U171&gt;0,U171&lt;0.75)=TRUE,1,IF(U171&gt;1,-1,IF(L171&lt;0,-1,0)))+IF(T171&gt;0,IF(VLOOKUP(A171,'Extraction Filer'!$B$4:$W$385,MATCH('Extraction Filer'!$W$1,'Extraction Filer'!$B$1:$W$1,0),FALSE)&gt;1,1,0),0)+IF(M171&gt;0.05,1,IF(M171&lt;-0.05,-1,0))+IF(Q171="سالب",-1,IF(Q171&lt;40,1,0))+IF(T171&gt;AVERAGEIFS($T$2:$T$382,$T$2:$T$382,"&gt;0.001"),1,0),"NA"))</f>
        <v>NA</v>
      </c>
    </row>
    <row r="172" spans="1:23" ht="15.75">
      <c r="A172" s="9" t="s">
        <v>364</v>
      </c>
      <c r="B172" s="36" t="str">
        <f>VLOOKUP(A172,'Scoring Logic'!$A$12:$D$394,3,FALSE)</f>
        <v>الخليج للتدريب</v>
      </c>
      <c r="C172" s="36" t="str">
        <f>VLOOKUP(A172,'Scoring Logic'!$A$12:$D$394,4,FALSE)</f>
        <v>تداول</v>
      </c>
      <c r="D172" s="30">
        <f>VLOOKUP($A172,'Extraction Filer'!$B$4:$V$385,MATCH(D$1,'Extraction Filer'!$B$3:$V$3,0),FALSE)</f>
        <v>28.6</v>
      </c>
      <c r="E172" s="31">
        <f>VLOOKUP($A172,'Extraction Filer'!$B$4:$V$385,MATCH(E$1,'Extraction Filer'!$B$3:$V$3,0),FALSE)</f>
        <v>2.1428600000000003E-2</v>
      </c>
      <c r="F172" s="30">
        <f>VLOOKUP($A172,'Extraction Filer'!$B$4:$V$385,MATCH(F$1,'Extraction Filer'!$B$3:$V$3,0),FALSE)</f>
        <v>39.6</v>
      </c>
      <c r="G172" s="30">
        <f>VLOOKUP($A172,'Extraction Filer'!$B$4:$V$385,MATCH(G$1,'Extraction Filer'!$B$3:$V$3,0),FALSE)</f>
        <v>24.68</v>
      </c>
      <c r="H172" s="32">
        <f>VLOOKUP($A172,'Extraction Filer'!$B$4:$V$385,MATCH(H$1,'Extraction Filer'!$B$3:$V$3,0),FALSE)</f>
        <v>1859000000</v>
      </c>
      <c r="I172" s="33">
        <f>VLOOKUP($A172,'Extraction Filer'!$B$4:$V$385,MATCH(I$1,'Extraction Filer'!$B$3:$V$3,0),FALSE)</f>
        <v>40240</v>
      </c>
      <c r="J172" s="30">
        <f>IF(VLOOKUP($A172,'Extraction Filer'!$B$4:$V$385,MATCH(J$1,'Extraction Filer'!$B$3:$V$3,0),FALSE)&gt;0,VLOOKUP($A172,'Extraction Filer'!$B$4:$V$385,MATCH(J$1,'Extraction Filer'!$B$3:$V$3,0),FALSE),"غير متوفر")</f>
        <v>51.07</v>
      </c>
      <c r="K172" s="30" t="str">
        <f>IFERROR(IF(D172/VLOOKUP($A172,'Extraction Filer'!$B$4:$V$385,MATCH("متوسط توقعات المحللين لمكرر الربح",'Extraction Filer'!$B$3:$V$3,0),FALSE)&gt;0,D172/VLOOKUP($A172,'Extraction Filer'!$B$4:$V$385,MATCH("متوسط توقعات المحللين لمكرر الربح",'Extraction Filer'!$B$3:$V$3,0),FALSE),"غير متوفر"),"غير متوفر")</f>
        <v>غير متوفر</v>
      </c>
      <c r="L172" s="32">
        <f>VLOOKUP($A172,'Extraction Filer'!$B$4:$V$385,MATCH(L$1,'Extraction Filer'!$B$3:$V$3,0),FALSE)</f>
        <v>20008145</v>
      </c>
      <c r="M172" s="35">
        <f>VLOOKUP($A172,'Extraction Filer'!$B$4:$V$385,MATCH(M$1,'Extraction Filer'!$B$3:$V$3,0),FALSE)</f>
        <v>-6.835</v>
      </c>
      <c r="N172" s="30">
        <f>VLOOKUP($A172,'Extraction Filer'!$B$4:$V$385,MATCH(N$1,'Extraction Filer'!$B$3:$V$3,0),FALSE)</f>
        <v>1.6284403221690915</v>
      </c>
      <c r="O172" s="35">
        <f>VLOOKUP($A172,'Extraction Filer'!$B$4:$V$385,MATCH(O$1,'Extraction Filer'!$B$3:$V$3,0),FALSE)</f>
        <v>0.1166</v>
      </c>
      <c r="P172" s="35">
        <f>VLOOKUP($A172,'Extraction Filer'!$B$4:$V$385,MATCH(P$1,'Extraction Filer'!$B$3:$V$3,0),FALSE)</f>
        <v>0.26860000000000001</v>
      </c>
      <c r="Q172" s="30">
        <f>IF(VLOOKUP($A172,'Extraction Filer'!$B$4:$V$385,MATCH(Q$1,'Extraction Filer'!$B$3:$V$3,0),FALSE)&lt;0,"سالب",VLOOKUP($A172,'Extraction Filer'!$B$4:$V$385,MATCH(Q$1,'Extraction Filer'!$B$3:$V$3,0),FALSE))</f>
        <v>33.307219684763915</v>
      </c>
      <c r="R172" s="35">
        <f>VLOOKUP($A172,'Extraction Filer'!$B$4:$Z$385,MATCH(R$1,'Extraction Filer'!$B$3:$Z$3,0),FALSE)</f>
        <v>3.9169357366232151E-2</v>
      </c>
      <c r="S172" s="35">
        <f>VLOOKUP($A172,'Extraction Filer'!$B$4:$Z$385,MATCH(S$1,'Extraction Filer'!$B$3:$Z$3,0),FALSE)</f>
        <v>7.3726817929101615E-2</v>
      </c>
      <c r="T172" s="31">
        <f>VLOOKUP($A172,'Extraction Filer'!$B$4:$V$385,MATCH(T$1,'Extraction Filer'!$B$3:$V$3,0),FALSE)</f>
        <v>0</v>
      </c>
      <c r="U172" s="31">
        <f>IF(L172&gt;0,VLOOKUP($A172,'Extraction Filer'!$B$4:$V$385,MATCH(U$1,'Extraction Filer'!$B$3:$V$3,0),FALSE),"حققت خسائر")</f>
        <v>0.33033112265030068</v>
      </c>
      <c r="V172" s="31">
        <f>VLOOKUP($A172,'Extraction Filer'!$B$4:$V$385,MATCH(V$1,'Extraction Filer'!$B$3:$V$3,0),FALSE)</f>
        <v>0.97009999999999996</v>
      </c>
      <c r="W172" s="7" t="str">
        <f>IF(T172="unavailable","NA",IF(T172&gt;0,IF(AND(U172&gt;0,U172&lt;0.75)=TRUE,1,IF(U172&gt;1,-1,IF(L172&lt;0,-1,0)))+IF(T172&gt;0,IF(VLOOKUP(A172,'Extraction Filer'!$B$4:$W$385,MATCH('Extraction Filer'!$W$1,'Extraction Filer'!$B$1:$W$1,0),FALSE)&gt;1,1,0),0)+IF(M172&gt;0.05,1,IF(M172&lt;-0.05,-1,0))+IF(Q172="سالب",-1,IF(Q172&lt;40,1,0))+IF(T172&gt;AVERAGEIFS($T$2:$T$382,$T$2:$T$382,"&gt;0.001"),1,0),"NA"))</f>
        <v>NA</v>
      </c>
    </row>
    <row r="173" spans="1:23" ht="15.75">
      <c r="A173" s="9" t="s">
        <v>184</v>
      </c>
      <c r="B173" s="36" t="str">
        <f>VLOOKUP(A173,'Scoring Logic'!$A$12:$D$394,3,FALSE)</f>
        <v>ارتبيكس</v>
      </c>
      <c r="C173" s="36" t="str">
        <f>VLOOKUP(A173,'Scoring Logic'!$A$12:$D$394,4,FALSE)</f>
        <v>تداول</v>
      </c>
      <c r="D173" s="30">
        <f>VLOOKUP($A173,'Extraction Filer'!$B$4:$V$385,MATCH(D$1,'Extraction Filer'!$B$3:$V$3,0),FALSE)</f>
        <v>13.52</v>
      </c>
      <c r="E173" s="31">
        <f>VLOOKUP($A173,'Extraction Filer'!$B$4:$V$385,MATCH(E$1,'Extraction Filer'!$B$3:$V$3,0),FALSE)</f>
        <v>-4.9226399999999997E-2</v>
      </c>
      <c r="F173" s="30">
        <f>VLOOKUP($A173,'Extraction Filer'!$B$4:$V$385,MATCH(F$1,'Extraction Filer'!$B$3:$V$3,0),FALSE)</f>
        <v>20.5</v>
      </c>
      <c r="G173" s="30">
        <f>VLOOKUP($A173,'Extraction Filer'!$B$4:$V$385,MATCH(G$1,'Extraction Filer'!$B$3:$V$3,0),FALSE)</f>
        <v>11.52</v>
      </c>
      <c r="H173" s="32">
        <f>VLOOKUP($A173,'Extraction Filer'!$B$4:$V$385,MATCH(H$1,'Extraction Filer'!$B$3:$V$3,0),FALSE)</f>
        <v>1098500000</v>
      </c>
      <c r="I173" s="33">
        <f>VLOOKUP($A173,'Extraction Filer'!$B$4:$V$385,MATCH(I$1,'Extraction Filer'!$B$3:$V$3,0),FALSE)</f>
        <v>40240</v>
      </c>
      <c r="J173" s="30" t="str">
        <f>IF(VLOOKUP($A173,'Extraction Filer'!$B$4:$V$385,MATCH(J$1,'Extraction Filer'!$B$3:$V$3,0),FALSE)&gt;0,VLOOKUP($A173,'Extraction Filer'!$B$4:$V$385,MATCH(J$1,'Extraction Filer'!$B$3:$V$3,0),FALSE),"غير متوفر")</f>
        <v>غير متوفر</v>
      </c>
      <c r="K173" s="30" t="str">
        <f>IFERROR(IF(D173/VLOOKUP($A173,'Extraction Filer'!$B$4:$V$385,MATCH("متوسط توقعات المحللين لمكرر الربح",'Extraction Filer'!$B$3:$V$3,0),FALSE)&gt;0,D173/VLOOKUP($A173,'Extraction Filer'!$B$4:$V$385,MATCH("متوسط توقعات المحللين لمكرر الربح",'Extraction Filer'!$B$3:$V$3,0),FALSE),"غير متوفر"),"غير متوفر")</f>
        <v>غير متوفر</v>
      </c>
      <c r="L173" s="32">
        <f>VLOOKUP($A173,'Extraction Filer'!$B$4:$V$385,MATCH(L$1,'Extraction Filer'!$B$3:$V$3,0),FALSE)</f>
        <v>-23165000</v>
      </c>
      <c r="M173" s="35">
        <f>VLOOKUP($A173,'Extraction Filer'!$B$4:$V$385,MATCH(M$1,'Extraction Filer'!$B$3:$V$3,0),FALSE)</f>
        <v>-0.29239999999999999</v>
      </c>
      <c r="N173" s="30">
        <f>VLOOKUP($A173,'Extraction Filer'!$B$4:$V$385,MATCH(N$1,'Extraction Filer'!$B$3:$V$3,0),FALSE)</f>
        <v>2.0000436969037105</v>
      </c>
      <c r="O173" s="35">
        <f>VLOOKUP($A173,'Extraction Filer'!$B$4:$V$385,MATCH(O$1,'Extraction Filer'!$B$3:$V$3,0),FALSE)</f>
        <v>-0.19289999999999999</v>
      </c>
      <c r="P173" s="35">
        <f>VLOOKUP($A173,'Extraction Filer'!$B$4:$V$385,MATCH(P$1,'Extraction Filer'!$B$3:$V$3,0),FALSE)</f>
        <v>0.50549999999999995</v>
      </c>
      <c r="Q173" s="30" t="str">
        <f>IF(VLOOKUP($A173,'Extraction Filer'!$B$4:$V$385,MATCH(Q$1,'Extraction Filer'!$B$3:$V$3,0),FALSE)&lt;0,"سالب",VLOOKUP($A173,'Extraction Filer'!$B$4:$V$385,MATCH(Q$1,'Extraction Filer'!$B$3:$V$3,0),FALSE))</f>
        <v>سالب</v>
      </c>
      <c r="R173" s="35">
        <f>VLOOKUP($A173,'Extraction Filer'!$B$4:$Z$385,MATCH(R$1,'Extraction Filer'!$B$3:$Z$3,0),FALSE)</f>
        <v>-1.9360631140695542E-2</v>
      </c>
      <c r="S173" s="35">
        <f>VLOOKUP($A173,'Extraction Filer'!$B$4:$Z$385,MATCH(S$1,'Extraction Filer'!$B$3:$Z$3,0),FALSE)</f>
        <v>2.9453143876353852E-2</v>
      </c>
      <c r="T173" s="31">
        <f>VLOOKUP($A173,'Extraction Filer'!$B$4:$V$385,MATCH(T$1,'Extraction Filer'!$B$3:$V$3,0),FALSE)</f>
        <v>0</v>
      </c>
      <c r="U173" s="31" t="str">
        <f>IF(L173&gt;0,VLOOKUP($A173,'Extraction Filer'!$B$4:$V$385,MATCH(U$1,'Extraction Filer'!$B$3:$V$3,0),FALSE),"حققت خسائر")</f>
        <v>حققت خسائر</v>
      </c>
      <c r="V173" s="31">
        <f>VLOOKUP($A173,'Extraction Filer'!$B$4:$V$385,MATCH(V$1,'Extraction Filer'!$B$3:$V$3,0),FALSE)</f>
        <v>0</v>
      </c>
      <c r="W173" s="7" t="str">
        <f>IF(T173="unavailable","NA",IF(T173&gt;0,IF(AND(U173&gt;0,U173&lt;0.75)=TRUE,1,IF(U173&gt;1,-1,IF(L173&lt;0,-1,0)))+IF(T173&gt;0,IF(VLOOKUP(A173,'Extraction Filer'!$B$4:$W$385,MATCH('Extraction Filer'!$W$1,'Extraction Filer'!$B$1:$W$1,0),FALSE)&gt;1,1,0),0)+IF(M173&gt;0.05,1,IF(M173&lt;-0.05,-1,0))+IF(Q173="سالب",-1,IF(Q173&lt;40,1,0))+IF(T173&gt;AVERAGEIFS($T$2:$T$382,$T$2:$T$382,"&gt;0.001"),1,0),"NA"))</f>
        <v>NA</v>
      </c>
    </row>
    <row r="174" spans="1:23" ht="15.75">
      <c r="A174" s="9" t="s">
        <v>492</v>
      </c>
      <c r="B174" s="36" t="str">
        <f>VLOOKUP(A174,'Scoring Logic'!$A$12:$D$394,3,FALSE)</f>
        <v>ولاء</v>
      </c>
      <c r="C174" s="36" t="str">
        <f>VLOOKUP(A174,'Scoring Logic'!$A$12:$D$394,4,FALSE)</f>
        <v>تداول</v>
      </c>
      <c r="D174" s="30">
        <f>VLOOKUP($A174,'Extraction Filer'!$B$4:$V$385,MATCH(D$1,'Extraction Filer'!$B$3:$V$3,0),FALSE)</f>
        <v>18.600000000000001</v>
      </c>
      <c r="E174" s="31">
        <f>VLOOKUP($A174,'Extraction Filer'!$B$4:$V$385,MATCH(E$1,'Extraction Filer'!$B$3:$V$3,0),FALSE)</f>
        <v>-1.1689700000000001E-2</v>
      </c>
      <c r="F174" s="30">
        <f>VLOOKUP($A174,'Extraction Filer'!$B$4:$V$385,MATCH(F$1,'Extraction Filer'!$B$3:$V$3,0),FALSE)</f>
        <v>35.299999999999997</v>
      </c>
      <c r="G174" s="30">
        <f>VLOOKUP($A174,'Extraction Filer'!$B$4:$V$385,MATCH(G$1,'Extraction Filer'!$B$3:$V$3,0),FALSE)</f>
        <v>16.84</v>
      </c>
      <c r="H174" s="32">
        <f>VLOOKUP($A174,'Extraction Filer'!$B$4:$V$385,MATCH(H$1,'Extraction Filer'!$B$3:$V$3,0),FALSE)</f>
        <v>2372584938</v>
      </c>
      <c r="I174" s="33">
        <f>VLOOKUP($A174,'Extraction Filer'!$B$4:$V$385,MATCH(I$1,'Extraction Filer'!$B$3:$V$3,0),FALSE)</f>
        <v>40240</v>
      </c>
      <c r="J174" s="30">
        <f>IF(VLOOKUP($A174,'Extraction Filer'!$B$4:$V$385,MATCH(J$1,'Extraction Filer'!$B$3:$V$3,0),FALSE)&gt;0,VLOOKUP($A174,'Extraction Filer'!$B$4:$V$385,MATCH(J$1,'Extraction Filer'!$B$3:$V$3,0),FALSE),"غير متوفر")</f>
        <v>14.65</v>
      </c>
      <c r="K174" s="30">
        <f>IFERROR(IF(D174/VLOOKUP($A174,'Extraction Filer'!$B$4:$V$385,MATCH("متوسط توقعات المحللين لمكرر الربح",'Extraction Filer'!$B$3:$V$3,0),FALSE)&gt;0,D174/VLOOKUP($A174,'Extraction Filer'!$B$4:$V$385,MATCH("متوسط توقعات المحللين لمكرر الربح",'Extraction Filer'!$B$3:$V$3,0),FALSE),"غير متوفر"),"غير متوفر")</f>
        <v>8.4578901656564209</v>
      </c>
      <c r="L174" s="32">
        <f>VLOOKUP($A174,'Extraction Filer'!$B$4:$V$385,MATCH(L$1,'Extraction Filer'!$B$3:$V$3,0),FALSE)</f>
        <v>64303000</v>
      </c>
      <c r="M174" s="35">
        <f>VLOOKUP($A174,'Extraction Filer'!$B$4:$V$385,MATCH(M$1,'Extraction Filer'!$B$3:$V$3,0),FALSE)</f>
        <v>-0.5655</v>
      </c>
      <c r="N174" s="30">
        <f>VLOOKUP($A174,'Extraction Filer'!$B$4:$V$385,MATCH(N$1,'Extraction Filer'!$B$3:$V$3,0),FALSE)</f>
        <v>0.78884457043340173</v>
      </c>
      <c r="O174" s="35">
        <f>VLOOKUP($A174,'Extraction Filer'!$B$4:$V$385,MATCH(O$1,'Extraction Filer'!$B$3:$V$3,0),FALSE)</f>
        <v>1.7899999999999999E-2</v>
      </c>
      <c r="P174" s="35">
        <f>VLOOKUP($A174,'Extraction Filer'!$B$4:$V$385,MATCH(P$1,'Extraction Filer'!$B$3:$V$3,0),FALSE)</f>
        <v>-0.85150000000000003</v>
      </c>
      <c r="Q174" s="30">
        <f>IF(VLOOKUP($A174,'Extraction Filer'!$B$4:$V$385,MATCH(Q$1,'Extraction Filer'!$B$3:$V$3,0),FALSE)&lt;0,"سالب",VLOOKUP($A174,'Extraction Filer'!$B$4:$V$385,MATCH(Q$1,'Extraction Filer'!$B$3:$V$3,0),FALSE))</f>
        <v>39.040757881919305</v>
      </c>
      <c r="R174" s="35">
        <f>VLOOKUP($A174,'Extraction Filer'!$B$4:$Z$385,MATCH(R$1,'Extraction Filer'!$B$3:$Z$3,0),FALSE)</f>
        <v>4.4159371496558582E-2</v>
      </c>
      <c r="S174" s="35">
        <f>VLOOKUP($A174,'Extraction Filer'!$B$4:$Z$385,MATCH(S$1,'Extraction Filer'!$B$3:$Z$3,0),FALSE)</f>
        <v>0.36038336357775386</v>
      </c>
      <c r="T174" s="31">
        <f>VLOOKUP($A174,'Extraction Filer'!$B$4:$V$385,MATCH(T$1,'Extraction Filer'!$B$3:$V$3,0),FALSE)</f>
        <v>0</v>
      </c>
      <c r="U174" s="31">
        <f>IF(L174&gt;0,VLOOKUP($A174,'Extraction Filer'!$B$4:$V$385,MATCH(U$1,'Extraction Filer'!$B$3:$V$3,0),FALSE),"حققت خسائر")</f>
        <v>0</v>
      </c>
      <c r="V174" s="31">
        <f>VLOOKUP($A174,'Extraction Filer'!$B$4:$V$385,MATCH(V$1,'Extraction Filer'!$B$3:$V$3,0),FALSE)</f>
        <v>0</v>
      </c>
      <c r="W174" s="7" t="str">
        <f>IF(T174="unavailable","NA",IF(T174&gt;0,IF(AND(U174&gt;0,U174&lt;0.75)=TRUE,1,IF(U174&gt;1,-1,IF(L174&lt;0,-1,0)))+IF(T174&gt;0,IF(VLOOKUP(A174,'Extraction Filer'!$B$4:$W$385,MATCH('Extraction Filer'!$W$1,'Extraction Filer'!$B$1:$W$1,0),FALSE)&gt;1,1,0),0)+IF(M174&gt;0.05,1,IF(M174&lt;-0.05,-1,0))+IF(Q174="سالب",-1,IF(Q174&lt;40,1,0))+IF(T174&gt;AVERAGEIFS($T$2:$T$382,$T$2:$T$382,"&gt;0.001"),1,0),"NA"))</f>
        <v>NA</v>
      </c>
    </row>
    <row r="175" spans="1:23" ht="15.75">
      <c r="A175" s="9" t="s">
        <v>152</v>
      </c>
      <c r="B175" s="36" t="str">
        <f>VLOOKUP(A175,'Scoring Logic'!$A$12:$D$394,3,FALSE)</f>
        <v>الكيمائية</v>
      </c>
      <c r="C175" s="36" t="str">
        <f>VLOOKUP(A175,'Scoring Logic'!$A$12:$D$394,4,FALSE)</f>
        <v>تداول</v>
      </c>
      <c r="D175" s="30">
        <f>VLOOKUP($A175,'Extraction Filer'!$B$4:$V$385,MATCH(D$1,'Extraction Filer'!$B$3:$V$3,0),FALSE)</f>
        <v>8.52</v>
      </c>
      <c r="E175" s="31">
        <f>VLOOKUP($A175,'Extraction Filer'!$B$4:$V$385,MATCH(E$1,'Extraction Filer'!$B$3:$V$3,0),FALSE)</f>
        <v>-1.7301E-2</v>
      </c>
      <c r="F175" s="30">
        <f>VLOOKUP($A175,'Extraction Filer'!$B$4:$V$385,MATCH(F$1,'Extraction Filer'!$B$3:$V$3,0),FALSE)</f>
        <v>12.24</v>
      </c>
      <c r="G175" s="30">
        <f>VLOOKUP($A175,'Extraction Filer'!$B$4:$V$385,MATCH(G$1,'Extraction Filer'!$B$3:$V$3,0),FALSE)</f>
        <v>7</v>
      </c>
      <c r="H175" s="32">
        <f>VLOOKUP($A175,'Extraction Filer'!$B$4:$V$385,MATCH(H$1,'Extraction Filer'!$B$3:$V$3,0),FALSE)</f>
        <v>7184064000</v>
      </c>
      <c r="I175" s="33">
        <f>VLOOKUP($A175,'Extraction Filer'!$B$4:$V$385,MATCH(I$1,'Extraction Filer'!$B$3:$V$3,0),FALSE)</f>
        <v>40240</v>
      </c>
      <c r="J175" s="30">
        <f>IF(VLOOKUP($A175,'Extraction Filer'!$B$4:$V$385,MATCH(J$1,'Extraction Filer'!$B$3:$V$3,0),FALSE)&gt;0,VLOOKUP($A175,'Extraction Filer'!$B$4:$V$385,MATCH(J$1,'Extraction Filer'!$B$3:$V$3,0),FALSE),"غير متوفر")</f>
        <v>24.34</v>
      </c>
      <c r="K175" s="30" t="str">
        <f>IFERROR(IF(D175/VLOOKUP($A175,'Extraction Filer'!$B$4:$V$385,MATCH("متوسط توقعات المحللين لمكرر الربح",'Extraction Filer'!$B$3:$V$3,0),FALSE)&gt;0,D175/VLOOKUP($A175,'Extraction Filer'!$B$4:$V$385,MATCH("متوسط توقعات المحللين لمكرر الربح",'Extraction Filer'!$B$3:$V$3,0),FALSE),"غير متوفر"),"غير متوفر")</f>
        <v>غير متوفر</v>
      </c>
      <c r="L175" s="32">
        <f>VLOOKUP($A175,'Extraction Filer'!$B$4:$V$385,MATCH(L$1,'Extraction Filer'!$B$3:$V$3,0),FALSE)</f>
        <v>291237000</v>
      </c>
      <c r="M175" s="35">
        <f>VLOOKUP($A175,'Extraction Filer'!$B$4:$V$385,MATCH(M$1,'Extraction Filer'!$B$3:$V$3,0),FALSE)</f>
        <v>0.59250000000000003</v>
      </c>
      <c r="N175" s="30">
        <f>VLOOKUP($A175,'Extraction Filer'!$B$4:$V$385,MATCH(N$1,'Extraction Filer'!$B$3:$V$3,0),FALSE)</f>
        <v>1.1268625064310902</v>
      </c>
      <c r="O175" s="35">
        <f>VLOOKUP($A175,'Extraction Filer'!$B$4:$V$385,MATCH(O$1,'Extraction Filer'!$B$3:$V$3,0),FALSE)</f>
        <v>0.31319999999999998</v>
      </c>
      <c r="P175" s="35">
        <f>VLOOKUP($A175,'Extraction Filer'!$B$4:$V$385,MATCH(P$1,'Extraction Filer'!$B$3:$V$3,0),FALSE)</f>
        <v>-1.8062</v>
      </c>
      <c r="Q175" s="30">
        <f>IF(VLOOKUP($A175,'Extraction Filer'!$B$4:$V$385,MATCH(Q$1,'Extraction Filer'!$B$3:$V$3,0),FALSE)&lt;0,"سالب",VLOOKUP($A175,'Extraction Filer'!$B$4:$V$385,MATCH(Q$1,'Extraction Filer'!$B$3:$V$3,0),FALSE))</f>
        <v>39.186516118474877</v>
      </c>
      <c r="R175" s="35">
        <f>VLOOKUP($A175,'Extraction Filer'!$B$4:$Z$385,MATCH(R$1,'Extraction Filer'!$B$3:$Z$3,0),FALSE)</f>
        <v>0.14589977653168101</v>
      </c>
      <c r="S175" s="35">
        <f>VLOOKUP($A175,'Extraction Filer'!$B$4:$Z$385,MATCH(S$1,'Extraction Filer'!$B$3:$Z$3,0),FALSE)</f>
        <v>0.10186357872344493</v>
      </c>
      <c r="T175" s="31">
        <f>VLOOKUP($A175,'Extraction Filer'!$B$4:$V$385,MATCH(T$1,'Extraction Filer'!$B$3:$V$3,0),FALSE)</f>
        <v>0</v>
      </c>
      <c r="U175" s="31">
        <f>IF(L175&gt;0,VLOOKUP($A175,'Extraction Filer'!$B$4:$V$385,MATCH(U$1,'Extraction Filer'!$B$3:$V$3,0),FALSE),"حققت خسائر")</f>
        <v>0.14490603872447524</v>
      </c>
      <c r="V175" s="31">
        <f>VLOOKUP($A175,'Extraction Filer'!$B$4:$V$385,MATCH(V$1,'Extraction Filer'!$B$3:$V$3,0),FALSE)</f>
        <v>-5.9999999999999995E-4</v>
      </c>
      <c r="W175" s="7" t="str">
        <f>IF(T175="unavailable","NA",IF(T175&gt;0,IF(AND(U175&gt;0,U175&lt;0.75)=TRUE,1,IF(U175&gt;1,-1,IF(L175&lt;0,-1,0)))+IF(T175&gt;0,IF(VLOOKUP(A175,'Extraction Filer'!$B$4:$W$385,MATCH('Extraction Filer'!$W$1,'Extraction Filer'!$B$1:$W$1,0),FALSE)&gt;1,1,0),0)+IF(M175&gt;0.05,1,IF(M175&lt;-0.05,-1,0))+IF(Q175="سالب",-1,IF(Q175&lt;40,1,0))+IF(T175&gt;AVERAGEIFS($T$2:$T$382,$T$2:$T$382,"&gt;0.001"),1,0),"NA"))</f>
        <v>NA</v>
      </c>
    </row>
    <row r="176" spans="1:23" ht="15.75">
      <c r="A176" s="9" t="s">
        <v>328</v>
      </c>
      <c r="B176" s="36" t="str">
        <f>VLOOKUP(A176,'Scoring Logic'!$A$12:$D$394,3,FALSE)</f>
        <v>شمس</v>
      </c>
      <c r="C176" s="36" t="str">
        <f>VLOOKUP(A176,'Scoring Logic'!$A$12:$D$394,4,FALSE)</f>
        <v>تداول</v>
      </c>
      <c r="D176" s="30">
        <f>VLOOKUP($A176,'Extraction Filer'!$B$4:$V$385,MATCH(D$1,'Extraction Filer'!$B$3:$V$3,0),FALSE)</f>
        <v>0.86</v>
      </c>
      <c r="E176" s="31">
        <f>VLOOKUP($A176,'Extraction Filer'!$B$4:$V$385,MATCH(E$1,'Extraction Filer'!$B$3:$V$3,0),FALSE)</f>
        <v>7.4999999999999997E-2</v>
      </c>
      <c r="F176" s="30">
        <f>VLOOKUP($A176,'Extraction Filer'!$B$4:$V$385,MATCH(F$1,'Extraction Filer'!$B$3:$V$3,0),FALSE)</f>
        <v>1.1100000000000001</v>
      </c>
      <c r="G176" s="30">
        <f>VLOOKUP($A176,'Extraction Filer'!$B$4:$V$385,MATCH(G$1,'Extraction Filer'!$B$3:$V$3,0),FALSE)</f>
        <v>0.7</v>
      </c>
      <c r="H176" s="32">
        <f>VLOOKUP($A176,'Extraction Filer'!$B$4:$V$385,MATCH(H$1,'Extraction Filer'!$B$3:$V$3,0),FALSE)</f>
        <v>994566264</v>
      </c>
      <c r="I176" s="33">
        <f>VLOOKUP($A176,'Extraction Filer'!$B$4:$V$385,MATCH(I$1,'Extraction Filer'!$B$3:$V$3,0),FALSE)</f>
        <v>40240</v>
      </c>
      <c r="J176" s="30" t="str">
        <f>IF(VLOOKUP($A176,'Extraction Filer'!$B$4:$V$385,MATCH(J$1,'Extraction Filer'!$B$3:$V$3,0),FALSE)&gt;0,VLOOKUP($A176,'Extraction Filer'!$B$4:$V$385,MATCH(J$1,'Extraction Filer'!$B$3:$V$3,0),FALSE),"غير متوفر")</f>
        <v>غير متوفر</v>
      </c>
      <c r="K176" s="30" t="str">
        <f>IFERROR(IF(D176/VLOOKUP($A176,'Extraction Filer'!$B$4:$V$385,MATCH("متوسط توقعات المحللين لمكرر الربح",'Extraction Filer'!$B$3:$V$3,0),FALSE)&gt;0,D176/VLOOKUP($A176,'Extraction Filer'!$B$4:$V$385,MATCH("متوسط توقعات المحللين لمكرر الربح",'Extraction Filer'!$B$3:$V$3,0),FALSE),"غير متوفر"),"غير متوفر")</f>
        <v>غير متوفر</v>
      </c>
      <c r="L176" s="32">
        <f>VLOOKUP($A176,'Extraction Filer'!$B$4:$V$385,MATCH(L$1,'Extraction Filer'!$B$3:$V$3,0),FALSE)</f>
        <v>-41970734</v>
      </c>
      <c r="M176" s="35">
        <f>VLOOKUP($A176,'Extraction Filer'!$B$4:$V$385,MATCH(M$1,'Extraction Filer'!$B$3:$V$3,0),FALSE)</f>
        <v>-5.1104000000000003</v>
      </c>
      <c r="N176" s="30">
        <f>VLOOKUP($A176,'Extraction Filer'!$B$4:$V$385,MATCH(N$1,'Extraction Filer'!$B$3:$V$3,0),FALSE)</f>
        <v>111.3059581819649</v>
      </c>
      <c r="O176" s="35">
        <f>VLOOKUP($A176,'Extraction Filer'!$B$4:$V$385,MATCH(O$1,'Extraction Filer'!$B$3:$V$3,0),FALSE)</f>
        <v>-3.9399999999999998E-2</v>
      </c>
      <c r="P176" s="35">
        <f>VLOOKUP($A176,'Extraction Filer'!$B$4:$V$385,MATCH(P$1,'Extraction Filer'!$B$3:$V$3,0),FALSE)</f>
        <v>2.1438000000000001</v>
      </c>
      <c r="Q176" s="30">
        <f>IF(VLOOKUP($A176,'Extraction Filer'!$B$4:$V$385,MATCH(Q$1,'Extraction Filer'!$B$3:$V$3,0),FALSE)&lt;0,"سالب",VLOOKUP($A176,'Extraction Filer'!$B$4:$V$385,MATCH(Q$1,'Extraction Filer'!$B$3:$V$3,0),FALSE))</f>
        <v>59.779184814105442</v>
      </c>
      <c r="R176" s="35">
        <f>VLOOKUP($A176,'Extraction Filer'!$B$4:$Z$385,MATCH(R$1,'Extraction Filer'!$B$3:$Z$3,0),FALSE)</f>
        <v>-8.2018295221898865E-2</v>
      </c>
      <c r="S176" s="35">
        <f>VLOOKUP($A176,'Extraction Filer'!$B$4:$Z$385,MATCH(S$1,'Extraction Filer'!$B$3:$Z$3,0),FALSE)</f>
        <v>-4.9195298983084959E-2</v>
      </c>
      <c r="T176" s="31">
        <f>VLOOKUP($A176,'Extraction Filer'!$B$4:$V$385,MATCH(T$1,'Extraction Filer'!$B$3:$V$3,0),FALSE)</f>
        <v>0</v>
      </c>
      <c r="U176" s="31" t="str">
        <f>IF(L176&gt;0,VLOOKUP($A176,'Extraction Filer'!$B$4:$V$385,MATCH(U$1,'Extraction Filer'!$B$3:$V$3,0),FALSE),"حققت خسائر")</f>
        <v>حققت خسائر</v>
      </c>
      <c r="V176" s="31">
        <f>VLOOKUP($A176,'Extraction Filer'!$B$4:$V$385,MATCH(V$1,'Extraction Filer'!$B$3:$V$3,0),FALSE)</f>
        <v>0</v>
      </c>
      <c r="W176" s="7" t="str">
        <f>IF(T176="unavailable","NA",IF(T176&gt;0,IF(AND(U176&gt;0,U176&lt;0.75)=TRUE,1,IF(U176&gt;1,-1,IF(L176&lt;0,-1,0)))+IF(T176&gt;0,IF(VLOOKUP(A176,'Extraction Filer'!$B$4:$W$385,MATCH('Extraction Filer'!$W$1,'Extraction Filer'!$B$1:$W$1,0),FALSE)&gt;1,1,0),0)+IF(M176&gt;0.05,1,IF(M176&lt;-0.05,-1,0))+IF(Q176="سالب",-1,IF(Q176&lt;40,1,0))+IF(T176&gt;AVERAGEIFS($T$2:$T$382,$T$2:$T$382,"&gt;0.001"),1,0),"NA"))</f>
        <v>NA</v>
      </c>
    </row>
    <row r="177" spans="1:23" ht="15.75">
      <c r="A177" s="9" t="s">
        <v>186</v>
      </c>
      <c r="B177" s="36" t="str">
        <f>VLOOKUP(A177,'Scoring Logic'!$A$12:$D$394,3,FALSE)</f>
        <v>كيان السعودية</v>
      </c>
      <c r="C177" s="36" t="str">
        <f>VLOOKUP(A177,'Scoring Logic'!$A$12:$D$394,4,FALSE)</f>
        <v>تداول</v>
      </c>
      <c r="D177" s="30">
        <f>VLOOKUP($A177,'Extraction Filer'!$B$4:$V$385,MATCH(D$1,'Extraction Filer'!$B$3:$V$3,0),FALSE)</f>
        <v>5.91</v>
      </c>
      <c r="E177" s="31">
        <f>VLOOKUP($A177,'Extraction Filer'!$B$4:$V$385,MATCH(E$1,'Extraction Filer'!$B$3:$V$3,0),FALSE)</f>
        <v>-2.1523199999999999E-2</v>
      </c>
      <c r="F177" s="30">
        <f>VLOOKUP($A177,'Extraction Filer'!$B$4:$V$385,MATCH(F$1,'Extraction Filer'!$B$3:$V$3,0),FALSE)</f>
        <v>9.56</v>
      </c>
      <c r="G177" s="30">
        <f>VLOOKUP($A177,'Extraction Filer'!$B$4:$V$385,MATCH(G$1,'Extraction Filer'!$B$3:$V$3,0),FALSE)</f>
        <v>5.44</v>
      </c>
      <c r="H177" s="32">
        <f>VLOOKUP($A177,'Extraction Filer'!$B$4:$V$385,MATCH(H$1,'Extraction Filer'!$B$3:$V$3,0),FALSE)</f>
        <v>8865000000</v>
      </c>
      <c r="I177" s="33">
        <f>VLOOKUP($A177,'Extraction Filer'!$B$4:$V$385,MATCH(I$1,'Extraction Filer'!$B$3:$V$3,0),FALSE)</f>
        <v>40241</v>
      </c>
      <c r="J177" s="30" t="str">
        <f>IF(VLOOKUP($A177,'Extraction Filer'!$B$4:$V$385,MATCH(J$1,'Extraction Filer'!$B$3:$V$3,0),FALSE)&gt;0,VLOOKUP($A177,'Extraction Filer'!$B$4:$V$385,MATCH(J$1,'Extraction Filer'!$B$3:$V$3,0),FALSE),"غير متوفر")</f>
        <v>غير متوفر</v>
      </c>
      <c r="K177" s="30" t="str">
        <f>IFERROR(IF(D177/VLOOKUP($A177,'Extraction Filer'!$B$4:$V$385,MATCH("متوسط توقعات المحللين لمكرر الربح",'Extraction Filer'!$B$3:$V$3,0),FALSE)&gt;0,D177/VLOOKUP($A177,'Extraction Filer'!$B$4:$V$385,MATCH("متوسط توقعات المحللين لمكرر الربح",'Extraction Filer'!$B$3:$V$3,0),FALSE),"غير متوفر"),"غير متوفر")</f>
        <v>غير متوفر</v>
      </c>
      <c r="L177" s="32">
        <f>VLOOKUP($A177,'Extraction Filer'!$B$4:$V$385,MATCH(L$1,'Extraction Filer'!$B$3:$V$3,0),FALSE)</f>
        <v>-1803719000</v>
      </c>
      <c r="M177" s="35">
        <f>VLOOKUP($A177,'Extraction Filer'!$B$4:$V$385,MATCH(M$1,'Extraction Filer'!$B$3:$V$3,0),FALSE)</f>
        <v>0.15579999999999999</v>
      </c>
      <c r="N177" s="30">
        <f>VLOOKUP($A177,'Extraction Filer'!$B$4:$V$385,MATCH(N$1,'Extraction Filer'!$B$3:$V$3,0),FALSE)</f>
        <v>1.0159267287074452</v>
      </c>
      <c r="O177" s="35">
        <f>VLOOKUP($A177,'Extraction Filer'!$B$4:$V$385,MATCH(O$1,'Extraction Filer'!$B$3:$V$3,0),FALSE)</f>
        <v>6.8000000000000005E-2</v>
      </c>
      <c r="P177" s="35">
        <f>VLOOKUP($A177,'Extraction Filer'!$B$4:$V$385,MATCH(P$1,'Extraction Filer'!$B$3:$V$3,0),FALSE)</f>
        <v>13.6341</v>
      </c>
      <c r="Q177" s="30">
        <f>IF(VLOOKUP($A177,'Extraction Filer'!$B$4:$V$385,MATCH(Q$1,'Extraction Filer'!$B$3:$V$3,0),FALSE)&lt;0,"سالب",VLOOKUP($A177,'Extraction Filer'!$B$4:$V$385,MATCH(Q$1,'Extraction Filer'!$B$3:$V$3,0),FALSE))</f>
        <v>6.252212782583797</v>
      </c>
      <c r="R177" s="35">
        <f>VLOOKUP($A177,'Extraction Filer'!$B$4:$Z$385,MATCH(R$1,'Extraction Filer'!$B$3:$Z$3,0),FALSE)</f>
        <v>-0.14749887993987912</v>
      </c>
      <c r="S177" s="35">
        <f>VLOOKUP($A177,'Extraction Filer'!$B$4:$Z$385,MATCH(S$1,'Extraction Filer'!$B$3:$Z$3,0),FALSE)</f>
        <v>-5.7151587442182648E-2</v>
      </c>
      <c r="T177" s="31">
        <f>VLOOKUP($A177,'Extraction Filer'!$B$4:$V$385,MATCH(T$1,'Extraction Filer'!$B$3:$V$3,0),FALSE)</f>
        <v>0</v>
      </c>
      <c r="U177" s="31" t="str">
        <f>IF(L177&gt;0,VLOOKUP($A177,'Extraction Filer'!$B$4:$V$385,MATCH(U$1,'Extraction Filer'!$B$3:$V$3,0),FALSE),"حققت خسائر")</f>
        <v>حققت خسائر</v>
      </c>
      <c r="V177" s="31">
        <f>VLOOKUP($A177,'Extraction Filer'!$B$4:$V$385,MATCH(V$1,'Extraction Filer'!$B$3:$V$3,0),FALSE)</f>
        <v>0</v>
      </c>
      <c r="W177" s="7" t="str">
        <f>IF(T177="unavailable","NA",IF(T177&gt;0,IF(AND(U177&gt;0,U177&lt;0.75)=TRUE,1,IF(U177&gt;1,-1,IF(L177&lt;0,-1,0)))+IF(T177&gt;0,IF(VLOOKUP(A177,'Extraction Filer'!$B$4:$W$385,MATCH('Extraction Filer'!$W$1,'Extraction Filer'!$B$1:$W$1,0),FALSE)&gt;1,1,0),0)+IF(M177&gt;0.05,1,IF(M177&lt;-0.05,-1,0))+IF(Q177="سالب",-1,IF(Q177&lt;40,1,0))+IF(T177&gt;AVERAGEIFS($T$2:$T$382,$T$2:$T$382,"&gt;0.001"),1,0),"NA"))</f>
        <v>NA</v>
      </c>
    </row>
    <row r="178" spans="1:23" ht="15.75">
      <c r="A178" s="9" t="s">
        <v>482</v>
      </c>
      <c r="B178" s="36" t="str">
        <f>VLOOKUP(A178,'Scoring Logic'!$A$12:$D$394,3,FALSE)</f>
        <v>ملاذ للتامين</v>
      </c>
      <c r="C178" s="36" t="str">
        <f>VLOOKUP(A178,'Scoring Logic'!$A$12:$D$394,4,FALSE)</f>
        <v>تداول</v>
      </c>
      <c r="D178" s="30">
        <f>VLOOKUP($A178,'Extraction Filer'!$B$4:$V$385,MATCH(D$1,'Extraction Filer'!$B$3:$V$3,0),FALSE)</f>
        <v>14.06</v>
      </c>
      <c r="E178" s="31">
        <f>VLOOKUP($A178,'Extraction Filer'!$B$4:$V$385,MATCH(E$1,'Extraction Filer'!$B$3:$V$3,0),FALSE)</f>
        <v>2.6277400000000003E-2</v>
      </c>
      <c r="F178" s="30">
        <f>VLOOKUP($A178,'Extraction Filer'!$B$4:$V$385,MATCH(F$1,'Extraction Filer'!$B$3:$V$3,0),FALSE)</f>
        <v>22.06</v>
      </c>
      <c r="G178" s="30">
        <f>VLOOKUP($A178,'Extraction Filer'!$B$4:$V$385,MATCH(G$1,'Extraction Filer'!$B$3:$V$3,0),FALSE)</f>
        <v>11.58</v>
      </c>
      <c r="H178" s="32">
        <f>VLOOKUP($A178,'Extraction Filer'!$B$4:$V$385,MATCH(H$1,'Extraction Filer'!$B$3:$V$3,0),FALSE)</f>
        <v>703000000</v>
      </c>
      <c r="I178" s="33">
        <f>VLOOKUP($A178,'Extraction Filer'!$B$4:$V$385,MATCH(I$1,'Extraction Filer'!$B$3:$V$3,0),FALSE)</f>
        <v>40240</v>
      </c>
      <c r="J178" s="30">
        <f>IF(VLOOKUP($A178,'Extraction Filer'!$B$4:$V$385,MATCH(J$1,'Extraction Filer'!$B$3:$V$3,0),FALSE)&gt;0,VLOOKUP($A178,'Extraction Filer'!$B$4:$V$385,MATCH(J$1,'Extraction Filer'!$B$3:$V$3,0),FALSE),"غير متوفر")</f>
        <v>27.57</v>
      </c>
      <c r="K178" s="30">
        <f>IFERROR(IF(D178/VLOOKUP($A178,'Extraction Filer'!$B$4:$V$385,MATCH("متوسط توقعات المحللين لمكرر الربح",'Extraction Filer'!$B$3:$V$3,0),FALSE)&gt;0,D178/VLOOKUP($A178,'Extraction Filer'!$B$4:$V$385,MATCH("متوسط توقعات المحللين لمكرر الربح",'Extraction Filer'!$B$3:$V$3,0),FALSE),"غير متوفر"),"غير متوفر")</f>
        <v>9.5646258503401373</v>
      </c>
      <c r="L178" s="32">
        <f>VLOOKUP($A178,'Extraction Filer'!$B$4:$V$385,MATCH(L$1,'Extraction Filer'!$B$3:$V$3,0),FALSE)</f>
        <v>27480000</v>
      </c>
      <c r="M178" s="35">
        <f>VLOOKUP($A178,'Extraction Filer'!$B$4:$V$385,MATCH(M$1,'Extraction Filer'!$B$3:$V$3,0),FALSE)</f>
        <v>-0.2959</v>
      </c>
      <c r="N178" s="30">
        <f>VLOOKUP($A178,'Extraction Filer'!$B$4:$V$385,MATCH(N$1,'Extraction Filer'!$B$3:$V$3,0),FALSE)</f>
        <v>0.6868292911687236</v>
      </c>
      <c r="O178" s="35">
        <f>VLOOKUP($A178,'Extraction Filer'!$B$4:$V$385,MATCH(O$1,'Extraction Filer'!$B$3:$V$3,0),FALSE)</f>
        <v>6.1899999999999997E-2</v>
      </c>
      <c r="P178" s="35">
        <f>VLOOKUP($A178,'Extraction Filer'!$B$4:$V$385,MATCH(P$1,'Extraction Filer'!$B$3:$V$3,0),FALSE)</f>
        <v>3.2475999999999998</v>
      </c>
      <c r="Q178" s="30">
        <f>IF(VLOOKUP($A178,'Extraction Filer'!$B$4:$V$385,MATCH(Q$1,'Extraction Filer'!$B$3:$V$3,0),FALSE)&lt;0,"سالب",VLOOKUP($A178,'Extraction Filer'!$B$4:$V$385,MATCH(Q$1,'Extraction Filer'!$B$3:$V$3,0),FALSE))</f>
        <v>2.8138796716206427</v>
      </c>
      <c r="R178" s="35">
        <f>VLOOKUP($A178,'Extraction Filer'!$B$4:$Z$385,MATCH(R$1,'Extraction Filer'!$B$3:$Z$3,0),FALSE)</f>
        <v>6.6697936380896675E-2</v>
      </c>
      <c r="S178" s="35">
        <f>VLOOKUP($A178,'Extraction Filer'!$B$4:$Z$385,MATCH(S$1,'Extraction Filer'!$B$3:$Z$3,0),FALSE)</f>
        <v>0.36192929106074961</v>
      </c>
      <c r="T178" s="31">
        <f>VLOOKUP($A178,'Extraction Filer'!$B$4:$V$385,MATCH(T$1,'Extraction Filer'!$B$3:$V$3,0),FALSE)</f>
        <v>0</v>
      </c>
      <c r="U178" s="31">
        <f>IF(L178&gt;0,VLOOKUP($A178,'Extraction Filer'!$B$4:$V$385,MATCH(U$1,'Extraction Filer'!$B$3:$V$3,0),FALSE),"حققت خسائر")</f>
        <v>0</v>
      </c>
      <c r="V178" s="31">
        <f>VLOOKUP($A178,'Extraction Filer'!$B$4:$V$385,MATCH(V$1,'Extraction Filer'!$B$3:$V$3,0),FALSE)</f>
        <v>0</v>
      </c>
      <c r="W178" s="7" t="str">
        <f>IF(T178="unavailable","NA",IF(T178&gt;0,IF(AND(U178&gt;0,U178&lt;0.75)=TRUE,1,IF(U178&gt;1,-1,IF(L178&lt;0,-1,0)))+IF(T178&gt;0,IF(VLOOKUP(A178,'Extraction Filer'!$B$4:$W$385,MATCH('Extraction Filer'!$W$1,'Extraction Filer'!$B$1:$W$1,0),FALSE)&gt;1,1,0),0)+IF(M178&gt;0.05,1,IF(M178&lt;-0.05,-1,0))+IF(Q178="سالب",-1,IF(Q178&lt;40,1,0))+IF(T178&gt;AVERAGEIFS($T$2:$T$382,$T$2:$T$382,"&gt;0.001"),1,0),"NA"))</f>
        <v>NA</v>
      </c>
    </row>
    <row r="179" spans="1:23" ht="15.75">
      <c r="A179" s="9" t="s">
        <v>725</v>
      </c>
      <c r="B179" s="36" t="str">
        <f>VLOOKUP(A179,'Scoring Logic'!$A$12:$D$394,3,FALSE)</f>
        <v>كومل</v>
      </c>
      <c r="C179" s="36" t="str">
        <f>VLOOKUP(A179,'Scoring Logic'!$A$12:$D$394,4,FALSE)</f>
        <v>نمو</v>
      </c>
      <c r="D179" s="30">
        <f>VLOOKUP($A179,'Extraction Filer'!$B$4:$V$385,MATCH(D$1,'Extraction Filer'!$B$3:$V$3,0),FALSE)</f>
        <v>58.5</v>
      </c>
      <c r="E179" s="31">
        <f>VLOOKUP($A179,'Extraction Filer'!$B$4:$V$385,MATCH(E$1,'Extraction Filer'!$B$3:$V$3,0),FALSE)</f>
        <v>8.6206896999999998E-3</v>
      </c>
      <c r="F179" s="30">
        <f>VLOOKUP($A179,'Extraction Filer'!$B$4:$V$385,MATCH(F$1,'Extraction Filer'!$B$3:$V$3,0),FALSE)</f>
        <v>69.5</v>
      </c>
      <c r="G179" s="30">
        <f>VLOOKUP($A179,'Extraction Filer'!$B$4:$V$385,MATCH(G$1,'Extraction Filer'!$B$3:$V$3,0),FALSE)</f>
        <v>35.75</v>
      </c>
      <c r="H179" s="32">
        <f>VLOOKUP($A179,'Extraction Filer'!$B$4:$V$385,MATCH(H$1,'Extraction Filer'!$B$3:$V$3,0),FALSE)</f>
        <v>409500000</v>
      </c>
      <c r="I179" s="33">
        <f>VLOOKUP($A179,'Extraction Filer'!$B$4:$V$385,MATCH(I$1,'Extraction Filer'!$B$3:$V$3,0),FALSE)</f>
        <v>45421</v>
      </c>
      <c r="J179" s="30">
        <f>IF(VLOOKUP($A179,'Extraction Filer'!$B$4:$V$385,MATCH(J$1,'Extraction Filer'!$B$3:$V$3,0),FALSE)&gt;0,VLOOKUP($A179,'Extraction Filer'!$B$4:$V$385,MATCH(J$1,'Extraction Filer'!$B$3:$V$3,0),FALSE),"غير متوفر")</f>
        <v>17.670000000000002</v>
      </c>
      <c r="K179" s="30" t="str">
        <f>IFERROR(IF(D179/VLOOKUP($A179,'Extraction Filer'!$B$4:$V$385,MATCH("متوسط توقعات المحللين لمكرر الربح",'Extraction Filer'!$B$3:$V$3,0),FALSE)&gt;0,D179/VLOOKUP($A179,'Extraction Filer'!$B$4:$V$385,MATCH("متوسط توقعات المحللين لمكرر الربح",'Extraction Filer'!$B$3:$V$3,0),FALSE),"غير متوفر"),"غير متوفر")</f>
        <v>غير متوفر</v>
      </c>
      <c r="L179" s="32">
        <f>VLOOKUP($A179,'Extraction Filer'!$B$4:$V$385,MATCH(L$1,'Extraction Filer'!$B$3:$V$3,0),FALSE)</f>
        <v>23384258</v>
      </c>
      <c r="M179" s="35">
        <f>VLOOKUP($A179,'Extraction Filer'!$B$4:$V$385,MATCH(M$1,'Extraction Filer'!$B$3:$V$3,0),FALSE)</f>
        <v>0.248</v>
      </c>
      <c r="N179" s="30">
        <f>VLOOKUP($A179,'Extraction Filer'!$B$4:$V$385,MATCH(N$1,'Extraction Filer'!$B$3:$V$3,0),FALSE)</f>
        <v>3.4124137228063747</v>
      </c>
      <c r="O179" s="35">
        <f>VLOOKUP($A179,'Extraction Filer'!$B$4:$V$385,MATCH(O$1,'Extraction Filer'!$B$3:$V$3,0),FALSE)</f>
        <v>0.17760000000000001</v>
      </c>
      <c r="P179" s="35">
        <f>VLOOKUP($A179,'Extraction Filer'!$B$4:$V$385,MATCH(P$1,'Extraction Filer'!$B$3:$V$3,0),FALSE)</f>
        <v>-0.50360000000000005</v>
      </c>
      <c r="Q179" s="30" t="str">
        <f>IF(VLOOKUP($A179,'Extraction Filer'!$B$4:$V$385,MATCH(Q$1,'Extraction Filer'!$B$3:$V$3,0),FALSE)&lt;0,"سالب",VLOOKUP($A179,'Extraction Filer'!$B$4:$V$385,MATCH(Q$1,'Extraction Filer'!$B$3:$V$3,0),FALSE))</f>
        <v>سالب</v>
      </c>
      <c r="R179" s="35">
        <f>VLOOKUP($A179,'Extraction Filer'!$B$4:$Z$385,MATCH(R$1,'Extraction Filer'!$B$3:$Z$3,0),FALSE)</f>
        <v>0.23493145322061684</v>
      </c>
      <c r="S179" s="35">
        <f>VLOOKUP($A179,'Extraction Filer'!$B$4:$Z$385,MATCH(S$1,'Extraction Filer'!$B$3:$Z$3,0),FALSE)</f>
        <v>0.15862855374552862</v>
      </c>
      <c r="T179" s="31">
        <f>VLOOKUP($A179,'Extraction Filer'!$B$4:$V$385,MATCH(T$1,'Extraction Filer'!$B$3:$V$3,0),FALSE)</f>
        <v>0</v>
      </c>
      <c r="U179" s="31">
        <f>IF(L179&gt;0,VLOOKUP($A179,'Extraction Filer'!$B$4:$V$385,MATCH(U$1,'Extraction Filer'!$B$3:$V$3,0),FALSE),"حققت خسائر")</f>
        <v>0.19885172324048084</v>
      </c>
      <c r="V179" s="31">
        <f>VLOOKUP($A179,'Extraction Filer'!$B$4:$V$385,MATCH(V$1,'Extraction Filer'!$B$3:$V$3,0),FALSE)</f>
        <v>-1</v>
      </c>
      <c r="W179" s="7" t="str">
        <f>IF(T179="unavailable","NA",IF(T179&gt;0,IF(AND(U179&gt;0,U179&lt;0.75)=TRUE,1,IF(U179&gt;1,-1,IF(L179&lt;0,-1,0)))+IF(T179&gt;0,IF(VLOOKUP(A179,'Extraction Filer'!$B$4:$W$385,MATCH('Extraction Filer'!$W$1,'Extraction Filer'!$B$1:$W$1,0),FALSE)&gt;1,1,0),0)+IF(M179&gt;0.05,1,IF(M179&lt;-0.05,-1,0))+IF(Q179="سالب",-1,IF(Q179&lt;40,1,0))+IF(T179&gt;AVERAGEIFS($T$2:$T$382,$T$2:$T$382,"&gt;0.001"),1,0),"NA"))</f>
        <v>NA</v>
      </c>
    </row>
    <row r="180" spans="1:23" ht="15.75">
      <c r="A180" s="9" t="s">
        <v>282</v>
      </c>
      <c r="B180" s="36" t="str">
        <f>VLOOKUP(A180,'Scoring Logic'!$A$12:$D$394,3,FALSE)</f>
        <v>تهامة</v>
      </c>
      <c r="C180" s="36" t="str">
        <f>VLOOKUP(A180,'Scoring Logic'!$A$12:$D$394,4,FALSE)</f>
        <v>تداول</v>
      </c>
      <c r="D180" s="30">
        <f>VLOOKUP($A180,'Extraction Filer'!$B$4:$V$385,MATCH(D$1,'Extraction Filer'!$B$3:$V$3,0),FALSE)</f>
        <v>16.46</v>
      </c>
      <c r="E180" s="31">
        <f>VLOOKUP($A180,'Extraction Filer'!$B$4:$V$385,MATCH(E$1,'Extraction Filer'!$B$3:$V$3,0),FALSE)</f>
        <v>2.4906600000000001E-2</v>
      </c>
      <c r="F180" s="30">
        <f>VLOOKUP($A180,'Extraction Filer'!$B$4:$V$385,MATCH(F$1,'Extraction Filer'!$B$3:$V$3,0),FALSE)</f>
        <v>18.079999999999998</v>
      </c>
      <c r="G180" s="30">
        <f>VLOOKUP($A180,'Extraction Filer'!$B$4:$V$385,MATCH(G$1,'Extraction Filer'!$B$3:$V$3,0),FALSE)</f>
        <v>14.7</v>
      </c>
      <c r="H180" s="32">
        <f>VLOOKUP($A180,'Extraction Filer'!$B$4:$V$385,MATCH(H$1,'Extraction Filer'!$B$3:$V$3,0),FALSE)</f>
        <v>658400000</v>
      </c>
      <c r="I180" s="33">
        <f>VLOOKUP($A180,'Extraction Filer'!$B$4:$V$385,MATCH(I$1,'Extraction Filer'!$B$3:$V$3,0),FALSE)</f>
        <v>40241</v>
      </c>
      <c r="J180" s="30" t="str">
        <f>IF(VLOOKUP($A180,'Extraction Filer'!$B$4:$V$385,MATCH(J$1,'Extraction Filer'!$B$3:$V$3,0),FALSE)&gt;0,VLOOKUP($A180,'Extraction Filer'!$B$4:$V$385,MATCH(J$1,'Extraction Filer'!$B$3:$V$3,0),FALSE),"غير متوفر")</f>
        <v>غير متوفر</v>
      </c>
      <c r="K180" s="30" t="str">
        <f>IFERROR(IF(D180/VLOOKUP($A180,'Extraction Filer'!$B$4:$V$385,MATCH("متوسط توقعات المحللين لمكرر الربح",'Extraction Filer'!$B$3:$V$3,0),FALSE)&gt;0,D180/VLOOKUP($A180,'Extraction Filer'!$B$4:$V$385,MATCH("متوسط توقعات المحللين لمكرر الربح",'Extraction Filer'!$B$3:$V$3,0),FALSE),"غير متوفر"),"غير متوفر")</f>
        <v>غير متوفر</v>
      </c>
      <c r="L180" s="32">
        <f>VLOOKUP($A180,'Extraction Filer'!$B$4:$V$385,MATCH(L$1,'Extraction Filer'!$B$3:$V$3,0),FALSE)</f>
        <v>-28997742</v>
      </c>
      <c r="M180" s="35">
        <f>VLOOKUP($A180,'Extraction Filer'!$B$4:$V$385,MATCH(M$1,'Extraction Filer'!$B$3:$V$3,0),FALSE)</f>
        <v>0.22600000000000001</v>
      </c>
      <c r="N180" s="30">
        <f>VLOOKUP($A180,'Extraction Filer'!$B$4:$V$385,MATCH(N$1,'Extraction Filer'!$B$3:$V$3,0),FALSE)</f>
        <v>9.5835288599805821</v>
      </c>
      <c r="O180" s="35">
        <f>VLOOKUP($A180,'Extraction Filer'!$B$4:$V$385,MATCH(O$1,'Extraction Filer'!$B$3:$V$3,0),FALSE)</f>
        <v>-0.16789999999999999</v>
      </c>
      <c r="P180" s="35">
        <f>VLOOKUP($A180,'Extraction Filer'!$B$4:$V$385,MATCH(P$1,'Extraction Filer'!$B$3:$V$3,0),FALSE)</f>
        <v>-2.2749999999999999</v>
      </c>
      <c r="Q180" s="30" t="str">
        <f>IF(VLOOKUP($A180,'Extraction Filer'!$B$4:$V$385,MATCH(Q$1,'Extraction Filer'!$B$3:$V$3,0),FALSE)&lt;0,"سالب",VLOOKUP($A180,'Extraction Filer'!$B$4:$V$385,MATCH(Q$1,'Extraction Filer'!$B$3:$V$3,0),FALSE))</f>
        <v>سالب</v>
      </c>
      <c r="R180" s="35">
        <f>VLOOKUP($A180,'Extraction Filer'!$B$4:$Z$385,MATCH(R$1,'Extraction Filer'!$B$3:$Z$3,0),FALSE)</f>
        <v>-0.13415771572735449</v>
      </c>
      <c r="S180" s="35">
        <f>VLOOKUP($A180,'Extraction Filer'!$B$4:$Z$385,MATCH(S$1,'Extraction Filer'!$B$3:$Z$3,0),FALSE)</f>
        <v>-0.14139303489203872</v>
      </c>
      <c r="T180" s="31">
        <f>VLOOKUP($A180,'Extraction Filer'!$B$4:$V$385,MATCH(T$1,'Extraction Filer'!$B$3:$V$3,0),FALSE)</f>
        <v>0</v>
      </c>
      <c r="U180" s="31" t="str">
        <f>IF(L180&gt;0,VLOOKUP($A180,'Extraction Filer'!$B$4:$V$385,MATCH(U$1,'Extraction Filer'!$B$3:$V$3,0),FALSE),"حققت خسائر")</f>
        <v>حققت خسائر</v>
      </c>
      <c r="V180" s="31">
        <f>VLOOKUP($A180,'Extraction Filer'!$B$4:$V$385,MATCH(V$1,'Extraction Filer'!$B$3:$V$3,0),FALSE)</f>
        <v>0</v>
      </c>
      <c r="W180" s="7" t="str">
        <f>IF(T180="unavailable","NA",IF(T180&gt;0,IF(AND(U180&gt;0,U180&lt;0.75)=TRUE,1,IF(U180&gt;1,-1,IF(L180&lt;0,-1,0)))+IF(T180&gt;0,IF(VLOOKUP(A180,'Extraction Filer'!$B$4:$W$385,MATCH('Extraction Filer'!$W$1,'Extraction Filer'!$B$1:$W$1,0),FALSE)&gt;1,1,0),0)+IF(M180&gt;0.05,1,IF(M180&lt;-0.05,-1,0))+IF(Q180="سالب",-1,IF(Q180&lt;40,1,0))+IF(T180&gt;AVERAGEIFS($T$2:$T$382,$T$2:$T$382,"&gt;0.001"),1,0),"NA"))</f>
        <v>NA</v>
      </c>
    </row>
    <row r="181" spans="1:23" ht="15.75">
      <c r="A181" s="9" t="s">
        <v>599</v>
      </c>
      <c r="B181" s="36" t="str">
        <f>VLOOKUP(A181,'Scoring Logic'!$A$12:$D$394,3,FALSE)</f>
        <v>عزم</v>
      </c>
      <c r="C181" s="36" t="str">
        <f>VLOOKUP(A181,'Scoring Logic'!$A$12:$D$394,4,FALSE)</f>
        <v>نمو</v>
      </c>
      <c r="D181" s="30">
        <f>VLOOKUP($A181,'Extraction Filer'!$B$4:$V$385,MATCH(D$1,'Extraction Filer'!$B$3:$V$3,0),FALSE)</f>
        <v>28.6</v>
      </c>
      <c r="E181" s="31">
        <f>VLOOKUP($A181,'Extraction Filer'!$B$4:$V$385,MATCH(E$1,'Extraction Filer'!$B$3:$V$3,0),FALSE)</f>
        <v>3.5087718999999998E-3</v>
      </c>
      <c r="F181" s="30">
        <f>VLOOKUP($A181,'Extraction Filer'!$B$4:$V$385,MATCH(F$1,'Extraction Filer'!$B$3:$V$3,0),FALSE)</f>
        <v>35.85</v>
      </c>
      <c r="G181" s="30">
        <f>VLOOKUP($A181,'Extraction Filer'!$B$4:$V$385,MATCH(G$1,'Extraction Filer'!$B$3:$V$3,0),FALSE)</f>
        <v>14.68</v>
      </c>
      <c r="H181" s="32">
        <f>VLOOKUP($A181,'Extraction Filer'!$B$4:$V$385,MATCH(H$1,'Extraction Filer'!$B$3:$V$3,0),FALSE)</f>
        <v>1716000000</v>
      </c>
      <c r="I181" s="33">
        <f>VLOOKUP($A181,'Extraction Filer'!$B$4:$V$385,MATCH(I$1,'Extraction Filer'!$B$3:$V$3,0),FALSE)</f>
        <v>44627</v>
      </c>
      <c r="J181" s="30">
        <f>IF(VLOOKUP($A181,'Extraction Filer'!$B$4:$V$385,MATCH(J$1,'Extraction Filer'!$B$3:$V$3,0),FALSE)&gt;0,VLOOKUP($A181,'Extraction Filer'!$B$4:$V$385,MATCH(J$1,'Extraction Filer'!$B$3:$V$3,0),FALSE),"غير متوفر")</f>
        <v>53.96</v>
      </c>
      <c r="K181" s="30">
        <f>IFERROR(IF(D181/VLOOKUP($A181,'Extraction Filer'!$B$4:$V$385,MATCH("متوسط توقعات المحللين لمكرر الربح",'Extraction Filer'!$B$3:$V$3,0),FALSE)&gt;0,D181/VLOOKUP($A181,'Extraction Filer'!$B$4:$V$385,MATCH("متوسط توقعات المحللين لمكرر الربح",'Extraction Filer'!$B$3:$V$3,0),FALSE),"غير متوفر"),"غير متوفر")</f>
        <v>40.857142857142861</v>
      </c>
      <c r="L181" s="32">
        <f>VLOOKUP($A181,'Extraction Filer'!$B$4:$V$385,MATCH(L$1,'Extraction Filer'!$B$3:$V$3,0),FALSE)</f>
        <v>21772106</v>
      </c>
      <c r="M181" s="35">
        <f>VLOOKUP($A181,'Extraction Filer'!$B$4:$V$385,MATCH(M$1,'Extraction Filer'!$B$3:$V$3,0),FALSE)</f>
        <v>0.21079999999999999</v>
      </c>
      <c r="N181" s="30">
        <f>VLOOKUP($A181,'Extraction Filer'!$B$4:$V$385,MATCH(N$1,'Extraction Filer'!$B$3:$V$3,0),FALSE)</f>
        <v>9.8523140421656077</v>
      </c>
      <c r="O181" s="35">
        <f>VLOOKUP($A181,'Extraction Filer'!$B$4:$V$385,MATCH(O$1,'Extraction Filer'!$B$3:$V$3,0),FALSE)</f>
        <v>0.14319999999999999</v>
      </c>
      <c r="P181" s="35">
        <f>VLOOKUP($A181,'Extraction Filer'!$B$4:$V$385,MATCH(P$1,'Extraction Filer'!$B$3:$V$3,0),FALSE)</f>
        <v>-1.0389999999999999</v>
      </c>
      <c r="Q181" s="30">
        <f>IF(VLOOKUP($A181,'Extraction Filer'!$B$4:$V$385,MATCH(Q$1,'Extraction Filer'!$B$3:$V$3,0),FALSE)&lt;0,"سالب",VLOOKUP($A181,'Extraction Filer'!$B$4:$V$385,MATCH(Q$1,'Extraction Filer'!$B$3:$V$3,0),FALSE))</f>
        <v>2105.7850184931121</v>
      </c>
      <c r="R181" s="35">
        <f>VLOOKUP($A181,'Extraction Filer'!$B$4:$Z$385,MATCH(R$1,'Extraction Filer'!$B$3:$Z$3,0),FALSE)</f>
        <v>0.20891324520078203</v>
      </c>
      <c r="S181" s="35">
        <f>VLOOKUP($A181,'Extraction Filer'!$B$4:$Z$385,MATCH(S$1,'Extraction Filer'!$B$3:$Z$3,0),FALSE)</f>
        <v>0.1151714628499696</v>
      </c>
      <c r="T181" s="31">
        <f>VLOOKUP($A181,'Extraction Filer'!$B$4:$V$385,MATCH(T$1,'Extraction Filer'!$B$3:$V$3,0),FALSE)</f>
        <v>0</v>
      </c>
      <c r="U181" s="31">
        <f>IF(L181&gt;0,VLOOKUP($A181,'Extraction Filer'!$B$4:$V$385,MATCH(U$1,'Extraction Filer'!$B$3:$V$3,0),FALSE),"حققت خسائر")</f>
        <v>0</v>
      </c>
      <c r="V181" s="31">
        <f>VLOOKUP($A181,'Extraction Filer'!$B$4:$V$385,MATCH(V$1,'Extraction Filer'!$B$3:$V$3,0),FALSE)</f>
        <v>0</v>
      </c>
      <c r="W181" s="7" t="str">
        <f>IF(T181="unavailable","NA",IF(T181&gt;0,IF(AND(U181&gt;0,U181&lt;0.75)=TRUE,1,IF(U181&gt;1,-1,IF(L181&lt;0,-1,0)))+IF(T181&gt;0,IF(VLOOKUP(A181,'Extraction Filer'!$B$4:$W$385,MATCH('Extraction Filer'!$W$1,'Extraction Filer'!$B$1:$W$1,0),FALSE)&gt;1,1,0),0)+IF(M181&gt;0.05,1,IF(M181&lt;-0.05,-1,0))+IF(Q181="سالب",-1,IF(Q181&lt;40,1,0))+IF(T181&gt;AVERAGEIFS($T$2:$T$382,$T$2:$T$382,"&gt;0.001"),1,0),"NA"))</f>
        <v>NA</v>
      </c>
    </row>
    <row r="182" spans="1:23" ht="15.75">
      <c r="A182" s="9" t="s">
        <v>312</v>
      </c>
      <c r="B182" s="36" t="str">
        <f>VLOOKUP(A182,'Scoring Logic'!$A$12:$D$394,3,FALSE)</f>
        <v>رؤوم</v>
      </c>
      <c r="C182" s="36" t="str">
        <f>VLOOKUP(A182,'Scoring Logic'!$A$12:$D$394,4,FALSE)</f>
        <v>تداول</v>
      </c>
      <c r="D182" s="30">
        <f>VLOOKUP($A182,'Extraction Filer'!$B$4:$V$385,MATCH(D$1,'Extraction Filer'!$B$3:$V$3,0),FALSE)</f>
        <v>80.5</v>
      </c>
      <c r="E182" s="31">
        <f>VLOOKUP($A182,'Extraction Filer'!$B$4:$V$385,MATCH(E$1,'Extraction Filer'!$B$3:$V$3,0),FALSE)</f>
        <v>-3.3613400000000002E-2</v>
      </c>
      <c r="F182" s="30">
        <f>VLOOKUP($A182,'Extraction Filer'!$B$4:$V$385,MATCH(F$1,'Extraction Filer'!$B$3:$V$3,0),FALSE)</f>
        <v>102.7</v>
      </c>
      <c r="G182" s="30">
        <f>VLOOKUP($A182,'Extraction Filer'!$B$4:$V$385,MATCH(G$1,'Extraction Filer'!$B$3:$V$3,0),FALSE)</f>
        <v>62.6</v>
      </c>
      <c r="H182" s="32" t="str">
        <f>VLOOKUP($A182,'Extraction Filer'!$B$4:$V$385,MATCH(H$1,'Extraction Filer'!$B$3:$V$3,0),FALSE)</f>
        <v>Unavailable</v>
      </c>
      <c r="I182" s="33">
        <f>VLOOKUP($A182,'Extraction Filer'!$B$4:$V$385,MATCH(I$1,'Extraction Filer'!$B$3:$V$3,0),FALSE)</f>
        <v>44613</v>
      </c>
      <c r="J182" s="30">
        <f>IF(VLOOKUP($A182,'Extraction Filer'!$B$4:$V$385,MATCH(J$1,'Extraction Filer'!$B$3:$V$3,0),FALSE)&gt;0,VLOOKUP($A182,'Extraction Filer'!$B$4:$V$385,MATCH(J$1,'Extraction Filer'!$B$3:$V$3,0),FALSE),"غير متوفر")</f>
        <v>20.38</v>
      </c>
      <c r="K182" s="30" t="str">
        <f>IFERROR(IF(D182/VLOOKUP($A182,'Extraction Filer'!$B$4:$V$385,MATCH("متوسط توقعات المحللين لمكرر الربح",'Extraction Filer'!$B$3:$V$3,0),FALSE)&gt;0,D182/VLOOKUP($A182,'Extraction Filer'!$B$4:$V$385,MATCH("متوسط توقعات المحللين لمكرر الربح",'Extraction Filer'!$B$3:$V$3,0),FALSE),"غير متوفر"),"غير متوفر")</f>
        <v>غير متوفر</v>
      </c>
      <c r="L182" s="32" t="str">
        <f>VLOOKUP($A182,'Extraction Filer'!$B$4:$V$385,MATCH(L$1,'Extraction Filer'!$B$3:$V$3,0),FALSE)</f>
        <v>Unavailable</v>
      </c>
      <c r="M182" s="35" t="str">
        <f>VLOOKUP($A182,'Extraction Filer'!$B$4:$V$385,MATCH(M$1,'Extraction Filer'!$B$3:$V$3,0),FALSE)</f>
        <v>Unavailable</v>
      </c>
      <c r="N182" s="30" t="str">
        <f>VLOOKUP($A182,'Extraction Filer'!$B$4:$V$385,MATCH(N$1,'Extraction Filer'!$B$3:$V$3,0),FALSE)</f>
        <v>Unavailable</v>
      </c>
      <c r="O182" s="35" t="str">
        <f>VLOOKUP($A182,'Extraction Filer'!$B$4:$V$385,MATCH(O$1,'Extraction Filer'!$B$3:$V$3,0),FALSE)</f>
        <v>Unavailable</v>
      </c>
      <c r="P182" s="35" t="str">
        <f>VLOOKUP($A182,'Extraction Filer'!$B$4:$V$385,MATCH(P$1,'Extraction Filer'!$B$3:$V$3,0),FALSE)</f>
        <v>Unavailable</v>
      </c>
      <c r="Q182" s="30" t="str">
        <f>IF(VLOOKUP($A182,'Extraction Filer'!$B$4:$V$385,MATCH(Q$1,'Extraction Filer'!$B$3:$V$3,0),FALSE)&lt;0,"سالب",VLOOKUP($A182,'Extraction Filer'!$B$4:$V$385,MATCH(Q$1,'Extraction Filer'!$B$3:$V$3,0),FALSE))</f>
        <v>Unavailable</v>
      </c>
      <c r="R182" s="35" t="str">
        <f>VLOOKUP($A182,'Extraction Filer'!$B$4:$Z$385,MATCH(R$1,'Extraction Filer'!$B$3:$Z$3,0),FALSE)</f>
        <v>Unavailable</v>
      </c>
      <c r="S182" s="35" t="str">
        <f>VLOOKUP($A182,'Extraction Filer'!$B$4:$Z$385,MATCH(S$1,'Extraction Filer'!$B$3:$Z$3,0),FALSE)</f>
        <v>Unavailable</v>
      </c>
      <c r="T182" s="31" t="str">
        <f>VLOOKUP($A182,'Extraction Filer'!$B$4:$V$385,MATCH(T$1,'Extraction Filer'!$B$3:$V$3,0),FALSE)</f>
        <v>Unavailable</v>
      </c>
      <c r="U182" s="31" t="str">
        <f>IF(L182&gt;0,VLOOKUP($A182,'Extraction Filer'!$B$4:$V$385,MATCH(U$1,'Extraction Filer'!$B$3:$V$3,0),FALSE),"حققت خسائر")</f>
        <v>Unavailable</v>
      </c>
      <c r="V182" s="31" t="str">
        <f>VLOOKUP($A182,'Extraction Filer'!$B$4:$V$385,MATCH(V$1,'Extraction Filer'!$B$3:$V$3,0),FALSE)</f>
        <v>Unavailable</v>
      </c>
      <c r="W182" s="7" t="str">
        <f>IF(T182="unavailable","NA",IF(T182&gt;0,IF(AND(U182&gt;0,U182&lt;0.75)=TRUE,1,IF(U182&gt;1,-1,IF(L182&lt;0,-1,0)))+IF(T182&gt;0,IF(VLOOKUP(A182,'Extraction Filer'!$B$4:$W$385,MATCH('Extraction Filer'!$W$1,'Extraction Filer'!$B$1:$W$1,0),FALSE)&gt;1,1,0),0)+IF(M182&gt;0.05,1,IF(M182&lt;-0.05,-1,0))+IF(Q182="سالب",-1,IF(Q182&lt;40,1,0))+IF(T182&gt;AVERAGEIFS($T$2:$T$382,$T$2:$T$382,"&gt;0.001"),1,0),"NA"))</f>
        <v>NA</v>
      </c>
    </row>
    <row r="183" spans="1:23" ht="15.75">
      <c r="A183" s="9" t="s">
        <v>428</v>
      </c>
      <c r="B183" s="36" t="str">
        <f>VLOOKUP(A183,'Scoring Logic'!$A$12:$D$394,3,FALSE)</f>
        <v>حلواني إخوان</v>
      </c>
      <c r="C183" s="36" t="str">
        <f>VLOOKUP(A183,'Scoring Logic'!$A$12:$D$394,4,FALSE)</f>
        <v>تداول</v>
      </c>
      <c r="D183" s="30">
        <f>VLOOKUP($A183,'Extraction Filer'!$B$4:$V$385,MATCH(D$1,'Extraction Filer'!$B$3:$V$3,0),FALSE)</f>
        <v>48.3</v>
      </c>
      <c r="E183" s="31">
        <f>VLOOKUP($A183,'Extraction Filer'!$B$4:$V$385,MATCH(E$1,'Extraction Filer'!$B$3:$V$3,0),FALSE)</f>
        <v>1.5772899999999999E-2</v>
      </c>
      <c r="F183" s="30">
        <f>VLOOKUP($A183,'Extraction Filer'!$B$4:$V$385,MATCH(F$1,'Extraction Filer'!$B$3:$V$3,0),FALSE)</f>
        <v>69.400000000000006</v>
      </c>
      <c r="G183" s="30">
        <f>VLOOKUP($A183,'Extraction Filer'!$B$4:$V$385,MATCH(G$1,'Extraction Filer'!$B$3:$V$3,0),FALSE)</f>
        <v>42.9</v>
      </c>
      <c r="H183" s="32">
        <f>VLOOKUP($A183,'Extraction Filer'!$B$4:$V$385,MATCH(H$1,'Extraction Filer'!$B$3:$V$3,0),FALSE)</f>
        <v>1707750007</v>
      </c>
      <c r="I183" s="33">
        <f>VLOOKUP($A183,'Extraction Filer'!$B$4:$V$385,MATCH(I$1,'Extraction Filer'!$B$3:$V$3,0),FALSE)</f>
        <v>40241</v>
      </c>
      <c r="J183" s="30">
        <f>IF(VLOOKUP($A183,'Extraction Filer'!$B$4:$V$385,MATCH(J$1,'Extraction Filer'!$B$3:$V$3,0),FALSE)&gt;0,VLOOKUP($A183,'Extraction Filer'!$B$4:$V$385,MATCH(J$1,'Extraction Filer'!$B$3:$V$3,0),FALSE),"غير متوفر")</f>
        <v>38.33</v>
      </c>
      <c r="K183" s="30" t="str">
        <f>IFERROR(IF(D183/VLOOKUP($A183,'Extraction Filer'!$B$4:$V$385,MATCH("متوسط توقعات المحللين لمكرر الربح",'Extraction Filer'!$B$3:$V$3,0),FALSE)&gt;0,D183/VLOOKUP($A183,'Extraction Filer'!$B$4:$V$385,MATCH("متوسط توقعات المحللين لمكرر الربح",'Extraction Filer'!$B$3:$V$3,0),FALSE),"غير متوفر"),"غير متوفر")</f>
        <v>غير متوفر</v>
      </c>
      <c r="L183" s="32">
        <f>VLOOKUP($A183,'Extraction Filer'!$B$4:$V$385,MATCH(L$1,'Extraction Filer'!$B$3:$V$3,0),FALSE)</f>
        <v>44667304</v>
      </c>
      <c r="M183" s="35">
        <f>VLOOKUP($A183,'Extraction Filer'!$B$4:$V$385,MATCH(M$1,'Extraction Filer'!$B$3:$V$3,0),FALSE)</f>
        <v>1.4557</v>
      </c>
      <c r="N183" s="30">
        <f>VLOOKUP($A183,'Extraction Filer'!$B$4:$V$385,MATCH(N$1,'Extraction Filer'!$B$3:$V$3,0),FALSE)</f>
        <v>1.7572987498312804</v>
      </c>
      <c r="O183" s="35">
        <f>VLOOKUP($A183,'Extraction Filer'!$B$4:$V$385,MATCH(O$1,'Extraction Filer'!$B$3:$V$3,0),FALSE)</f>
        <v>0.09</v>
      </c>
      <c r="P183" s="35">
        <f>VLOOKUP($A183,'Extraction Filer'!$B$4:$V$385,MATCH(P$1,'Extraction Filer'!$B$3:$V$3,0),FALSE)</f>
        <v>0.84830000000000005</v>
      </c>
      <c r="Q183" s="30">
        <f>IF(VLOOKUP($A183,'Extraction Filer'!$B$4:$V$385,MATCH(Q$1,'Extraction Filer'!$B$3:$V$3,0),FALSE)&lt;0,"سالب",VLOOKUP($A183,'Extraction Filer'!$B$4:$V$385,MATCH(Q$1,'Extraction Filer'!$B$3:$V$3,0),FALSE))</f>
        <v>34.322849859123068</v>
      </c>
      <c r="R183" s="35">
        <f>VLOOKUP($A183,'Extraction Filer'!$B$4:$Z$385,MATCH(R$1,'Extraction Filer'!$B$3:$Z$3,0),FALSE)</f>
        <v>0.16775959245404146</v>
      </c>
      <c r="S183" s="35">
        <f>VLOOKUP($A183,'Extraction Filer'!$B$4:$Z$385,MATCH(S$1,'Extraction Filer'!$B$3:$Z$3,0),FALSE)</f>
        <v>0.1439838424684135</v>
      </c>
      <c r="T183" s="31">
        <f>VLOOKUP($A183,'Extraction Filer'!$B$4:$V$385,MATCH(T$1,'Extraction Filer'!$B$3:$V$3,0),FALSE)</f>
        <v>0</v>
      </c>
      <c r="U183" s="31">
        <f>IF(L183&gt;0,VLOOKUP($A183,'Extraction Filer'!$B$4:$V$385,MATCH(U$1,'Extraction Filer'!$B$3:$V$3,0),FALSE),"حققت خسائر")</f>
        <v>0</v>
      </c>
      <c r="V183" s="31">
        <f>VLOOKUP($A183,'Extraction Filer'!$B$4:$V$385,MATCH(V$1,'Extraction Filer'!$B$3:$V$3,0),FALSE)</f>
        <v>0</v>
      </c>
      <c r="W183" s="7" t="str">
        <f>IF(T183="unavailable","NA",IF(T183&gt;0,IF(AND(U183&gt;0,U183&lt;0.75)=TRUE,1,IF(U183&gt;1,-1,IF(L183&lt;0,-1,0)))+IF(T183&gt;0,IF(VLOOKUP(A183,'Extraction Filer'!$B$4:$W$385,MATCH('Extraction Filer'!$W$1,'Extraction Filer'!$B$1:$W$1,0),FALSE)&gt;1,1,0),0)+IF(M183&gt;0.05,1,IF(M183&lt;-0.05,-1,0))+IF(Q183="سالب",-1,IF(Q183&lt;40,1,0))+IF(T183&gt;AVERAGEIFS($T$2:$T$382,$T$2:$T$382,"&gt;0.001"),1,0),"NA"))</f>
        <v>NA</v>
      </c>
    </row>
    <row r="184" spans="1:23" ht="15.75">
      <c r="A184" s="9" t="s">
        <v>749</v>
      </c>
      <c r="B184" s="36" t="str">
        <f>VLOOKUP(A184,'Scoring Logic'!$A$12:$D$394,3,FALSE)</f>
        <v>مياه سما</v>
      </c>
      <c r="C184" s="36" t="str">
        <f>VLOOKUP(A184,'Scoring Logic'!$A$12:$D$394,4,FALSE)</f>
        <v>نمو</v>
      </c>
      <c r="D184" s="30">
        <f>VLOOKUP($A184,'Extraction Filer'!$B$4:$V$385,MATCH(D$1,'Extraction Filer'!$B$3:$V$3,0),FALSE)</f>
        <v>3.17</v>
      </c>
      <c r="E184" s="31">
        <f>VLOOKUP($A184,'Extraction Filer'!$B$4:$V$385,MATCH(E$1,'Extraction Filer'!$B$3:$V$3,0),FALSE)</f>
        <v>-9.3749999999999997E-3</v>
      </c>
      <c r="F184" s="30">
        <f>VLOOKUP($A184,'Extraction Filer'!$B$4:$V$385,MATCH(F$1,'Extraction Filer'!$B$3:$V$3,0),FALSE)</f>
        <v>4.37</v>
      </c>
      <c r="G184" s="30">
        <f>VLOOKUP($A184,'Extraction Filer'!$B$4:$V$385,MATCH(G$1,'Extraction Filer'!$B$3:$V$3,0),FALSE)</f>
        <v>2.88</v>
      </c>
      <c r="H184" s="32" t="str">
        <f>VLOOKUP($A184,'Extraction Filer'!$B$4:$V$385,MATCH(H$1,'Extraction Filer'!$B$3:$V$3,0),FALSE)</f>
        <v>Unavailable</v>
      </c>
      <c r="I184" s="33">
        <f>VLOOKUP($A184,'Extraction Filer'!$B$4:$V$385,MATCH(I$1,'Extraction Filer'!$B$3:$V$3,0),FALSE)</f>
        <v>45586</v>
      </c>
      <c r="J184" s="30" t="str">
        <f>IF(VLOOKUP($A184,'Extraction Filer'!$B$4:$V$385,MATCH(J$1,'Extraction Filer'!$B$3:$V$3,0),FALSE)&gt;0,VLOOKUP($A184,'Extraction Filer'!$B$4:$V$385,MATCH(J$1,'Extraction Filer'!$B$3:$V$3,0),FALSE),"غير متوفر")</f>
        <v>غير متوفر</v>
      </c>
      <c r="K184" s="30" t="str">
        <f>IFERROR(IF(D184/VLOOKUP($A184,'Extraction Filer'!$B$4:$V$385,MATCH("متوسط توقعات المحللين لمكرر الربح",'Extraction Filer'!$B$3:$V$3,0),FALSE)&gt;0,D184/VLOOKUP($A184,'Extraction Filer'!$B$4:$V$385,MATCH("متوسط توقعات المحللين لمكرر الربح",'Extraction Filer'!$B$3:$V$3,0),FALSE),"غير متوفر"),"غير متوفر")</f>
        <v>غير متوفر</v>
      </c>
      <c r="L184" s="32" t="str">
        <f>VLOOKUP($A184,'Extraction Filer'!$B$4:$V$385,MATCH(L$1,'Extraction Filer'!$B$3:$V$3,0),FALSE)</f>
        <v>Unavailable</v>
      </c>
      <c r="M184" s="35" t="str">
        <f>VLOOKUP($A184,'Extraction Filer'!$B$4:$V$385,MATCH(M$1,'Extraction Filer'!$B$3:$V$3,0),FALSE)</f>
        <v>Unavailable</v>
      </c>
      <c r="N184" s="30" t="str">
        <f>VLOOKUP($A184,'Extraction Filer'!$B$4:$V$385,MATCH(N$1,'Extraction Filer'!$B$3:$V$3,0),FALSE)</f>
        <v>Unavailable</v>
      </c>
      <c r="O184" s="35" t="str">
        <f>VLOOKUP($A184,'Extraction Filer'!$B$4:$V$385,MATCH(O$1,'Extraction Filer'!$B$3:$V$3,0),FALSE)</f>
        <v>Unavailable</v>
      </c>
      <c r="P184" s="35" t="str">
        <f>VLOOKUP($A184,'Extraction Filer'!$B$4:$V$385,MATCH(P$1,'Extraction Filer'!$B$3:$V$3,0),FALSE)</f>
        <v>Unavailable</v>
      </c>
      <c r="Q184" s="30" t="str">
        <f>IF(VLOOKUP($A184,'Extraction Filer'!$B$4:$V$385,MATCH(Q$1,'Extraction Filer'!$B$3:$V$3,0),FALSE)&lt;0,"سالب",VLOOKUP($A184,'Extraction Filer'!$B$4:$V$385,MATCH(Q$1,'Extraction Filer'!$B$3:$V$3,0),FALSE))</f>
        <v>Unavailable</v>
      </c>
      <c r="R184" s="35" t="str">
        <f>VLOOKUP($A184,'Extraction Filer'!$B$4:$Z$385,MATCH(R$1,'Extraction Filer'!$B$3:$Z$3,0),FALSE)</f>
        <v>Unavailable</v>
      </c>
      <c r="S184" s="35" t="str">
        <f>VLOOKUP($A184,'Extraction Filer'!$B$4:$Z$385,MATCH(S$1,'Extraction Filer'!$B$3:$Z$3,0),FALSE)</f>
        <v>Unavailable</v>
      </c>
      <c r="T184" s="31" t="str">
        <f>VLOOKUP($A184,'Extraction Filer'!$B$4:$V$385,MATCH(T$1,'Extraction Filer'!$B$3:$V$3,0),FALSE)</f>
        <v>Unavailable</v>
      </c>
      <c r="U184" s="31" t="str">
        <f>IF(L184&gt;0,VLOOKUP($A184,'Extraction Filer'!$B$4:$V$385,MATCH(U$1,'Extraction Filer'!$B$3:$V$3,0),FALSE),"حققت خسائر")</f>
        <v>Unavailable</v>
      </c>
      <c r="V184" s="31" t="str">
        <f>VLOOKUP($A184,'Extraction Filer'!$B$4:$V$385,MATCH(V$1,'Extraction Filer'!$B$3:$V$3,0),FALSE)</f>
        <v>Unavailable</v>
      </c>
      <c r="W184" s="7" t="str">
        <f>IF(T184="unavailable","NA",IF(T184&gt;0,IF(AND(U184&gt;0,U184&lt;0.75)=TRUE,1,IF(U184&gt;1,-1,IF(L184&lt;0,-1,0)))+IF(T184&gt;0,IF(VLOOKUP(A184,'Extraction Filer'!$B$4:$W$385,MATCH('Extraction Filer'!$W$1,'Extraction Filer'!$B$1:$W$1,0),FALSE)&gt;1,1,0),0)+IF(M184&gt;0.05,1,IF(M184&lt;-0.05,-1,0))+IF(Q184="سالب",-1,IF(Q184&lt;40,1,0))+IF(T184&gt;AVERAGEIFS($T$2:$T$382,$T$2:$T$382,"&gt;0.001"),1,0),"NA"))</f>
        <v>NA</v>
      </c>
    </row>
    <row r="185" spans="1:23" ht="15.75">
      <c r="A185" s="9" t="s">
        <v>63</v>
      </c>
      <c r="B185" s="36" t="str">
        <f>VLOOKUP(A185,'Scoring Logic'!$A$12:$D$394,3,FALSE)</f>
        <v>شاكر</v>
      </c>
      <c r="C185" s="36" t="str">
        <f>VLOOKUP(A185,'Scoring Logic'!$A$12:$D$394,4,FALSE)</f>
        <v>تداول</v>
      </c>
      <c r="D185" s="30">
        <f>VLOOKUP($A185,'Extraction Filer'!$B$4:$V$385,MATCH(D$1,'Extraction Filer'!$B$3:$V$3,0),FALSE)</f>
        <v>30.1</v>
      </c>
      <c r="E185" s="31">
        <f>VLOOKUP($A185,'Extraction Filer'!$B$4:$V$385,MATCH(E$1,'Extraction Filer'!$B$3:$V$3,0),FALSE)</f>
        <v>2.5553699999999999E-2</v>
      </c>
      <c r="F185" s="30">
        <f>VLOOKUP($A185,'Extraction Filer'!$B$4:$V$385,MATCH(F$1,'Extraction Filer'!$B$3:$V$3,0),FALSE)</f>
        <v>32.6</v>
      </c>
      <c r="G185" s="30">
        <f>VLOOKUP($A185,'Extraction Filer'!$B$4:$V$385,MATCH(G$1,'Extraction Filer'!$B$3:$V$3,0),FALSE)</f>
        <v>23.28</v>
      </c>
      <c r="H185" s="32">
        <f>VLOOKUP($A185,'Extraction Filer'!$B$4:$V$385,MATCH(H$1,'Extraction Filer'!$B$3:$V$3,0),FALSE)</f>
        <v>1670550000</v>
      </c>
      <c r="I185" s="33">
        <f>VLOOKUP($A185,'Extraction Filer'!$B$4:$V$385,MATCH(I$1,'Extraction Filer'!$B$3:$V$3,0),FALSE)</f>
        <v>40346</v>
      </c>
      <c r="J185" s="30">
        <f>IF(VLOOKUP($A185,'Extraction Filer'!$B$4:$V$385,MATCH(J$1,'Extraction Filer'!$B$3:$V$3,0),FALSE)&gt;0,VLOOKUP($A185,'Extraction Filer'!$B$4:$V$385,MATCH(J$1,'Extraction Filer'!$B$3:$V$3,0),FALSE),"غير متوفر")</f>
        <v>23.7</v>
      </c>
      <c r="K185" s="30" t="str">
        <f>IFERROR(IF(D185/VLOOKUP($A185,'Extraction Filer'!$B$4:$V$385,MATCH("متوسط توقعات المحللين لمكرر الربح",'Extraction Filer'!$B$3:$V$3,0),FALSE)&gt;0,D185/VLOOKUP($A185,'Extraction Filer'!$B$4:$V$385,MATCH("متوسط توقعات المحللين لمكرر الربح",'Extraction Filer'!$B$3:$V$3,0),FALSE),"غير متوفر"),"غير متوفر")</f>
        <v>غير متوفر</v>
      </c>
      <c r="L185" s="32">
        <f>VLOOKUP($A185,'Extraction Filer'!$B$4:$V$385,MATCH(L$1,'Extraction Filer'!$B$3:$V$3,0),FALSE)</f>
        <v>81586000</v>
      </c>
      <c r="M185" s="35">
        <f>VLOOKUP($A185,'Extraction Filer'!$B$4:$V$385,MATCH(M$1,'Extraction Filer'!$B$3:$V$3,0),FALSE)</f>
        <v>0.247</v>
      </c>
      <c r="N185" s="30">
        <f>VLOOKUP($A185,'Extraction Filer'!$B$4:$V$385,MATCH(N$1,'Extraction Filer'!$B$3:$V$3,0),FALSE)</f>
        <v>1.1798452722143984</v>
      </c>
      <c r="O185" s="35">
        <f>VLOOKUP($A185,'Extraction Filer'!$B$4:$V$385,MATCH(O$1,'Extraction Filer'!$B$3:$V$3,0),FALSE)</f>
        <v>0.14530000000000001</v>
      </c>
      <c r="P185" s="35">
        <f>VLOOKUP($A185,'Extraction Filer'!$B$4:$V$385,MATCH(P$1,'Extraction Filer'!$B$3:$V$3,0),FALSE)</f>
        <v>7.2579000000000002</v>
      </c>
      <c r="Q185" s="30">
        <f>IF(VLOOKUP($A185,'Extraction Filer'!$B$4:$V$385,MATCH(Q$1,'Extraction Filer'!$B$3:$V$3,0),FALSE)&lt;0,"سالب",VLOOKUP($A185,'Extraction Filer'!$B$4:$V$385,MATCH(Q$1,'Extraction Filer'!$B$3:$V$3,0),FALSE))</f>
        <v>10.868546891773205</v>
      </c>
      <c r="R185" s="35">
        <f>VLOOKUP($A185,'Extraction Filer'!$B$4:$Z$385,MATCH(R$1,'Extraction Filer'!$B$3:$Z$3,0),FALSE)</f>
        <v>0.10535389033696432</v>
      </c>
      <c r="S185" s="35">
        <f>VLOOKUP($A185,'Extraction Filer'!$B$4:$Z$385,MATCH(S$1,'Extraction Filer'!$B$3:$Z$3,0),FALSE)</f>
        <v>6.7064621063543897E-2</v>
      </c>
      <c r="T185" s="31">
        <f>VLOOKUP($A185,'Extraction Filer'!$B$4:$V$385,MATCH(T$1,'Extraction Filer'!$B$3:$V$3,0),FALSE)</f>
        <v>0</v>
      </c>
      <c r="U185" s="31">
        <f>IF(L185&gt;0,VLOOKUP($A185,'Extraction Filer'!$B$4:$V$385,MATCH(U$1,'Extraction Filer'!$B$3:$V$3,0),FALSE),"حققت خسائر")</f>
        <v>0</v>
      </c>
      <c r="V185" s="31">
        <f>VLOOKUP($A185,'Extraction Filer'!$B$4:$V$385,MATCH(V$1,'Extraction Filer'!$B$3:$V$3,0),FALSE)</f>
        <v>0</v>
      </c>
      <c r="W185" s="7" t="str">
        <f>IF(T185="unavailable","NA",IF(T185&gt;0,IF(AND(U185&gt;0,U185&lt;0.75)=TRUE,1,IF(U185&gt;1,-1,IF(L185&lt;0,-1,0)))+IF(T185&gt;0,IF(VLOOKUP(A185,'Extraction Filer'!$B$4:$W$385,MATCH('Extraction Filer'!$W$1,'Extraction Filer'!$B$1:$W$1,0),FALSE)&gt;1,1,0),0)+IF(M185&gt;0.05,1,IF(M185&lt;-0.05,-1,0))+IF(Q185="سالب",-1,IF(Q185&lt;40,1,0))+IF(T185&gt;AVERAGEIFS($T$2:$T$382,$T$2:$T$382,"&gt;0.001"),1,0),"NA"))</f>
        <v>NA</v>
      </c>
    </row>
    <row r="186" spans="1:23" ht="15.75">
      <c r="A186" s="9" t="s">
        <v>747</v>
      </c>
      <c r="B186" s="36" t="str">
        <f>VLOOKUP(A186,'Scoring Logic'!$A$12:$D$394,3,FALSE)</f>
        <v>المتحدة للزجاج المسطح</v>
      </c>
      <c r="C186" s="36" t="str">
        <f>VLOOKUP(A186,'Scoring Logic'!$A$12:$D$394,4,FALSE)</f>
        <v>نمو</v>
      </c>
      <c r="D186" s="30">
        <f>VLOOKUP($A186,'Extraction Filer'!$B$4:$V$385,MATCH(D$1,'Extraction Filer'!$B$3:$V$3,0),FALSE)</f>
        <v>40</v>
      </c>
      <c r="E186" s="31">
        <f>VLOOKUP($A186,'Extraction Filer'!$B$4:$V$385,MATCH(E$1,'Extraction Filer'!$B$3:$V$3,0),FALSE)</f>
        <v>8.1081100000000003E-2</v>
      </c>
      <c r="F186" s="30">
        <f>VLOOKUP($A186,'Extraction Filer'!$B$4:$V$385,MATCH(F$1,'Extraction Filer'!$B$3:$V$3,0),FALSE)</f>
        <v>54</v>
      </c>
      <c r="G186" s="30">
        <f>VLOOKUP($A186,'Extraction Filer'!$B$4:$V$385,MATCH(G$1,'Extraction Filer'!$B$3:$V$3,0),FALSE)</f>
        <v>29.9</v>
      </c>
      <c r="H186" s="32" t="str">
        <f>VLOOKUP($A186,'Extraction Filer'!$B$4:$V$385,MATCH(H$1,'Extraction Filer'!$B$3:$V$3,0),FALSE)</f>
        <v>Unavailable</v>
      </c>
      <c r="I186" s="33">
        <f>VLOOKUP($A186,'Extraction Filer'!$B$4:$V$385,MATCH(I$1,'Extraction Filer'!$B$3:$V$3,0),FALSE)</f>
        <v>45553</v>
      </c>
      <c r="J186" s="30" t="str">
        <f>IF(VLOOKUP($A186,'Extraction Filer'!$B$4:$V$385,MATCH(J$1,'Extraction Filer'!$B$3:$V$3,0),FALSE)&gt;0,VLOOKUP($A186,'Extraction Filer'!$B$4:$V$385,MATCH(J$1,'Extraction Filer'!$B$3:$V$3,0),FALSE),"غير متوفر")</f>
        <v>غير متوفر</v>
      </c>
      <c r="K186" s="30" t="str">
        <f>IFERROR(IF(D186/VLOOKUP($A186,'Extraction Filer'!$B$4:$V$385,MATCH("متوسط توقعات المحللين لمكرر الربح",'Extraction Filer'!$B$3:$V$3,0),FALSE)&gt;0,D186/VLOOKUP($A186,'Extraction Filer'!$B$4:$V$385,MATCH("متوسط توقعات المحللين لمكرر الربح",'Extraction Filer'!$B$3:$V$3,0),FALSE),"غير متوفر"),"غير متوفر")</f>
        <v>غير متوفر</v>
      </c>
      <c r="L186" s="32" t="str">
        <f>VLOOKUP($A186,'Extraction Filer'!$B$4:$V$385,MATCH(L$1,'Extraction Filer'!$B$3:$V$3,0),FALSE)</f>
        <v>Unavailable</v>
      </c>
      <c r="M186" s="35" t="str">
        <f>VLOOKUP($A186,'Extraction Filer'!$B$4:$V$385,MATCH(M$1,'Extraction Filer'!$B$3:$V$3,0),FALSE)</f>
        <v>Unavailable</v>
      </c>
      <c r="N186" s="30" t="str">
        <f>VLOOKUP($A186,'Extraction Filer'!$B$4:$V$385,MATCH(N$1,'Extraction Filer'!$B$3:$V$3,0),FALSE)</f>
        <v>Unavailable</v>
      </c>
      <c r="O186" s="35" t="str">
        <f>VLOOKUP($A186,'Extraction Filer'!$B$4:$V$385,MATCH(O$1,'Extraction Filer'!$B$3:$V$3,0),FALSE)</f>
        <v>Unavailable</v>
      </c>
      <c r="P186" s="35" t="str">
        <f>VLOOKUP($A186,'Extraction Filer'!$B$4:$V$385,MATCH(P$1,'Extraction Filer'!$B$3:$V$3,0),FALSE)</f>
        <v>Unavailable</v>
      </c>
      <c r="Q186" s="30" t="str">
        <f>IF(VLOOKUP($A186,'Extraction Filer'!$B$4:$V$385,MATCH(Q$1,'Extraction Filer'!$B$3:$V$3,0),FALSE)&lt;0,"سالب",VLOOKUP($A186,'Extraction Filer'!$B$4:$V$385,MATCH(Q$1,'Extraction Filer'!$B$3:$V$3,0),FALSE))</f>
        <v>Unavailable</v>
      </c>
      <c r="R186" s="35" t="str">
        <f>VLOOKUP($A186,'Extraction Filer'!$B$4:$Z$385,MATCH(R$1,'Extraction Filer'!$B$3:$Z$3,0),FALSE)</f>
        <v>Unavailable</v>
      </c>
      <c r="S186" s="35" t="str">
        <f>VLOOKUP($A186,'Extraction Filer'!$B$4:$Z$385,MATCH(S$1,'Extraction Filer'!$B$3:$Z$3,0),FALSE)</f>
        <v>Unavailable</v>
      </c>
      <c r="T186" s="31" t="str">
        <f>VLOOKUP($A186,'Extraction Filer'!$B$4:$V$385,MATCH(T$1,'Extraction Filer'!$B$3:$V$3,0),FALSE)</f>
        <v>Unavailable</v>
      </c>
      <c r="U186" s="31" t="str">
        <f>IF(L186&gt;0,VLOOKUP($A186,'Extraction Filer'!$B$4:$V$385,MATCH(U$1,'Extraction Filer'!$B$3:$V$3,0),FALSE),"حققت خسائر")</f>
        <v>Unavailable</v>
      </c>
      <c r="V186" s="31" t="str">
        <f>VLOOKUP($A186,'Extraction Filer'!$B$4:$V$385,MATCH(V$1,'Extraction Filer'!$B$3:$V$3,0),FALSE)</f>
        <v>Unavailable</v>
      </c>
      <c r="W186" s="7" t="str">
        <f>IF(T186="unavailable","NA",IF(T186&gt;0,IF(AND(U186&gt;0,U186&lt;0.75)=TRUE,1,IF(U186&gt;1,-1,IF(L186&lt;0,-1,0)))+IF(T186&gt;0,IF(VLOOKUP(A186,'Extraction Filer'!$B$4:$W$385,MATCH('Extraction Filer'!$W$1,'Extraction Filer'!$B$1:$W$1,0),FALSE)&gt;1,1,0),0)+IF(M186&gt;0.05,1,IF(M186&lt;-0.05,-1,0))+IF(Q186="سالب",-1,IF(Q186&lt;40,1,0))+IF(T186&gt;AVERAGEIFS($T$2:$T$382,$T$2:$T$382,"&gt;0.001"),1,0),"NA"))</f>
        <v>NA</v>
      </c>
    </row>
    <row r="187" spans="1:23">
      <c r="A187" s="9" t="s">
        <v>584</v>
      </c>
      <c r="B187" s="36">
        <f>VLOOKUP(A187,'Scoring Logic'!$A$12:$D$394,3,FALSE)</f>
        <v>0</v>
      </c>
      <c r="C187" s="36">
        <f>VLOOKUP(A187,'Scoring Logic'!$A$12:$D$394,4,FALSE)</f>
        <v>0</v>
      </c>
      <c r="D187" s="30">
        <f>VLOOKUP($A187,'Extraction Filer'!$B$4:$V$385,MATCH(D$1,'Extraction Filer'!$B$3:$V$3,0),FALSE)</f>
        <v>37.6</v>
      </c>
      <c r="E187" s="31">
        <f>VLOOKUP($A187,'Extraction Filer'!$B$4:$V$385,MATCH(E$1,'Extraction Filer'!$B$3:$V$3,0),FALSE)</f>
        <v>2.73224E-2</v>
      </c>
      <c r="F187" s="30">
        <f>VLOOKUP($A187,'Extraction Filer'!$B$4:$V$385,MATCH(F$1,'Extraction Filer'!$B$3:$V$3,0),FALSE)</f>
        <v>37.6</v>
      </c>
      <c r="G187" s="30">
        <f>VLOOKUP($A187,'Extraction Filer'!$B$4:$V$385,MATCH(G$1,'Extraction Filer'!$B$3:$V$3,0),FALSE)</f>
        <v>37.6</v>
      </c>
      <c r="H187" s="32">
        <f>VLOOKUP($A187,'Extraction Filer'!$B$4:$V$385,MATCH(H$1,'Extraction Filer'!$B$3:$V$3,0),FALSE)</f>
        <v>7699201600</v>
      </c>
      <c r="I187" s="33">
        <f>VLOOKUP($A187,'Extraction Filer'!$B$4:$V$385,MATCH(I$1,'Extraction Filer'!$B$3:$V$3,0),FALSE)</f>
        <v>44707</v>
      </c>
      <c r="J187" s="30">
        <f>IF(VLOOKUP($A187,'Extraction Filer'!$B$4:$V$385,MATCH(J$1,'Extraction Filer'!$B$3:$V$3,0),FALSE)&gt;0,VLOOKUP($A187,'Extraction Filer'!$B$4:$V$385,MATCH(J$1,'Extraction Filer'!$B$3:$V$3,0),FALSE),"غير متوفر")</f>
        <v>72.307692307692307</v>
      </c>
      <c r="K187" s="30">
        <f>IFERROR(IF(D187/VLOOKUP($A187,'Extraction Filer'!$B$4:$V$385,MATCH("متوسط توقعات المحللين لمكرر الربح",'Extraction Filer'!$B$3:$V$3,0),FALSE)&gt;0,D187/VLOOKUP($A187,'Extraction Filer'!$B$4:$V$385,MATCH("متوسط توقعات المحللين لمكرر الربح",'Extraction Filer'!$B$3:$V$3,0),FALSE),"غير متوفر"),"غير متوفر")</f>
        <v>25.066666666666666</v>
      </c>
      <c r="L187" s="32">
        <f>VLOOKUP($A187,'Extraction Filer'!$B$4:$V$385,MATCH(L$1,'Extraction Filer'!$B$3:$V$3,0),FALSE)</f>
        <v>173085554</v>
      </c>
      <c r="M187" s="35">
        <f>VLOOKUP($A187,'Extraction Filer'!$B$4:$V$385,MATCH(M$1,'Extraction Filer'!$B$3:$V$3,0),FALSE)</f>
        <v>1.1252</v>
      </c>
      <c r="N187" s="30">
        <f>VLOOKUP($A187,'Extraction Filer'!$B$4:$V$385,MATCH(N$1,'Extraction Filer'!$B$3:$V$3,0),FALSE)</f>
        <v>4.7619044997814166</v>
      </c>
      <c r="O187" s="35">
        <f>VLOOKUP($A187,'Extraction Filer'!$B$4:$V$385,MATCH(O$1,'Extraction Filer'!$B$3:$V$3,0),FALSE)</f>
        <v>0.1137</v>
      </c>
      <c r="P187" s="35">
        <f>VLOOKUP($A187,'Extraction Filer'!$B$4:$V$385,MATCH(P$1,'Extraction Filer'!$B$3:$V$3,0),FALSE)</f>
        <v>21.499400000000001</v>
      </c>
      <c r="Q187" s="30">
        <f>IF(VLOOKUP($A187,'Extraction Filer'!$B$4:$V$385,MATCH(Q$1,'Extraction Filer'!$B$3:$V$3,0),FALSE)&lt;0,"سالب",VLOOKUP($A187,'Extraction Filer'!$B$4:$V$385,MATCH(Q$1,'Extraction Filer'!$B$3:$V$3,0),FALSE))</f>
        <v>78.514228666545236</v>
      </c>
      <c r="R187" s="35">
        <f>VLOOKUP($A187,'Extraction Filer'!$B$4:$Z$385,MATCH(R$1,'Extraction Filer'!$B$3:$Z$3,0),FALSE)</f>
        <v>0.12393662972957872</v>
      </c>
      <c r="S187" s="35">
        <f>VLOOKUP($A187,'Extraction Filer'!$B$4:$Z$385,MATCH(S$1,'Extraction Filer'!$B$3:$Z$3,0),FALSE)</f>
        <v>0.1968857842304072</v>
      </c>
      <c r="T187" s="31">
        <f>VLOOKUP($A187,'Extraction Filer'!$B$4:$V$385,MATCH(T$1,'Extraction Filer'!$B$3:$V$3,0),FALSE)</f>
        <v>0</v>
      </c>
      <c r="U187" s="31">
        <f>IF(L187&gt;0,VLOOKUP($A187,'Extraction Filer'!$B$4:$V$385,MATCH(U$1,'Extraction Filer'!$B$3:$V$3,0),FALSE),"حققت خسائر")</f>
        <v>0</v>
      </c>
      <c r="V187" s="31">
        <f>VLOOKUP($A187,'Extraction Filer'!$B$4:$V$385,MATCH(V$1,'Extraction Filer'!$B$3:$V$3,0),FALSE)</f>
        <v>0</v>
      </c>
      <c r="W187" s="7" t="str">
        <f>IF(T187="unavailable","NA",IF(T187&gt;0,IF(AND(U187&gt;0,U187&lt;0.75)=TRUE,1,IF(U187&gt;1,-1,IF(L187&lt;0,-1,0)))+IF(T187&gt;0,IF(VLOOKUP(A187,'Extraction Filer'!$B$4:$W$385,MATCH('Extraction Filer'!$W$1,'Extraction Filer'!$B$1:$W$1,0),FALSE)&gt;1,1,0),0)+IF(M187&gt;0.05,1,IF(M187&lt;-0.05,-1,0))+IF(Q187="سالب",-1,IF(Q187&lt;40,1,0))+IF(T187&gt;AVERAGEIFS($T$2:$T$382,$T$2:$T$382,"&gt;0.001"),1,0),"NA"))</f>
        <v>NA</v>
      </c>
    </row>
    <row r="188" spans="1:23" ht="15.75">
      <c r="A188" s="9" t="s">
        <v>144</v>
      </c>
      <c r="B188" s="36" t="str">
        <f>VLOOKUP(A188,'Scoring Logic'!$A$12:$D$394,3,FALSE)</f>
        <v>نماء للكيماويات</v>
      </c>
      <c r="C188" s="36" t="str">
        <f>VLOOKUP(A188,'Scoring Logic'!$A$12:$D$394,4,FALSE)</f>
        <v>تداول</v>
      </c>
      <c r="D188" s="30">
        <f>VLOOKUP($A188,'Extraction Filer'!$B$4:$V$385,MATCH(D$1,'Extraction Filer'!$B$3:$V$3,0),FALSE)</f>
        <v>27.75</v>
      </c>
      <c r="E188" s="31">
        <f>VLOOKUP($A188,'Extraction Filer'!$B$4:$V$385,MATCH(E$1,'Extraction Filer'!$B$3:$V$3,0),FALSE)</f>
        <v>-1.7699100000000002E-2</v>
      </c>
      <c r="F188" s="30">
        <f>VLOOKUP($A188,'Extraction Filer'!$B$4:$V$385,MATCH(F$1,'Extraction Filer'!$B$3:$V$3,0),FALSE)</f>
        <v>31.85</v>
      </c>
      <c r="G188" s="30">
        <f>VLOOKUP($A188,'Extraction Filer'!$B$4:$V$385,MATCH(G$1,'Extraction Filer'!$B$3:$V$3,0),FALSE)</f>
        <v>23.54</v>
      </c>
      <c r="H188" s="32">
        <f>VLOOKUP($A188,'Extraction Filer'!$B$4:$V$385,MATCH(H$1,'Extraction Filer'!$B$3:$V$3,0),FALSE)</f>
        <v>652680000</v>
      </c>
      <c r="I188" s="33">
        <f>VLOOKUP($A188,'Extraction Filer'!$B$4:$V$385,MATCH(I$1,'Extraction Filer'!$B$3:$V$3,0),FALSE)</f>
        <v>40240</v>
      </c>
      <c r="J188" s="30" t="str">
        <f>IF(VLOOKUP($A188,'Extraction Filer'!$B$4:$V$385,MATCH(J$1,'Extraction Filer'!$B$3:$V$3,0),FALSE)&gt;0,VLOOKUP($A188,'Extraction Filer'!$B$4:$V$385,MATCH(J$1,'Extraction Filer'!$B$3:$V$3,0),FALSE),"غير متوفر")</f>
        <v>غير متوفر</v>
      </c>
      <c r="K188" s="30" t="str">
        <f>IFERROR(IF(D188/VLOOKUP($A188,'Extraction Filer'!$B$4:$V$385,MATCH("متوسط توقعات المحللين لمكرر الربح",'Extraction Filer'!$B$3:$V$3,0),FALSE)&gt;0,D188/VLOOKUP($A188,'Extraction Filer'!$B$4:$V$385,MATCH("متوسط توقعات المحللين لمكرر الربح",'Extraction Filer'!$B$3:$V$3,0),FALSE),"غير متوفر"),"غير متوفر")</f>
        <v>غير متوفر</v>
      </c>
      <c r="L188" s="32">
        <f>VLOOKUP($A188,'Extraction Filer'!$B$4:$V$385,MATCH(L$1,'Extraction Filer'!$B$3:$V$3,0),FALSE)</f>
        <v>-82250000</v>
      </c>
      <c r="M188" s="35">
        <f>VLOOKUP($A188,'Extraction Filer'!$B$4:$V$385,MATCH(M$1,'Extraction Filer'!$B$3:$V$3,0),FALSE)</f>
        <v>-5.1181999999999999</v>
      </c>
      <c r="N188" s="30">
        <f>VLOOKUP($A188,'Extraction Filer'!$B$4:$V$385,MATCH(N$1,'Extraction Filer'!$B$3:$V$3,0),FALSE)</f>
        <v>1.700675131651975</v>
      </c>
      <c r="O188" s="35">
        <f>VLOOKUP($A188,'Extraction Filer'!$B$4:$V$385,MATCH(O$1,'Extraction Filer'!$B$3:$V$3,0),FALSE)</f>
        <v>-0.2286</v>
      </c>
      <c r="P188" s="35">
        <f>VLOOKUP($A188,'Extraction Filer'!$B$4:$V$385,MATCH(P$1,'Extraction Filer'!$B$3:$V$3,0),FALSE)</f>
        <v>-1.5883</v>
      </c>
      <c r="Q188" s="30" t="str">
        <f>IF(VLOOKUP($A188,'Extraction Filer'!$B$4:$V$385,MATCH(Q$1,'Extraction Filer'!$B$3:$V$3,0),FALSE)&lt;0,"سالب",VLOOKUP($A188,'Extraction Filer'!$B$4:$V$385,MATCH(Q$1,'Extraction Filer'!$B$3:$V$3,0),FALSE))</f>
        <v>سالب</v>
      </c>
      <c r="R188" s="35">
        <f>VLOOKUP($A188,'Extraction Filer'!$B$4:$Z$385,MATCH(R$1,'Extraction Filer'!$B$3:$Z$3,0),FALSE)</f>
        <v>-0.37093660930115091</v>
      </c>
      <c r="S188" s="35">
        <f>VLOOKUP($A188,'Extraction Filer'!$B$4:$Z$385,MATCH(S$1,'Extraction Filer'!$B$3:$Z$3,0),FALSE)</f>
        <v>-0.19978985674966876</v>
      </c>
      <c r="T188" s="31">
        <f>VLOOKUP($A188,'Extraction Filer'!$B$4:$V$385,MATCH(T$1,'Extraction Filer'!$B$3:$V$3,0),FALSE)</f>
        <v>0</v>
      </c>
      <c r="U188" s="31" t="str">
        <f>IF(L188&gt;0,VLOOKUP($A188,'Extraction Filer'!$B$4:$V$385,MATCH(U$1,'Extraction Filer'!$B$3:$V$3,0),FALSE),"حققت خسائر")</f>
        <v>حققت خسائر</v>
      </c>
      <c r="V188" s="31">
        <f>VLOOKUP($A188,'Extraction Filer'!$B$4:$V$385,MATCH(V$1,'Extraction Filer'!$B$3:$V$3,0),FALSE)</f>
        <v>0</v>
      </c>
      <c r="W188" s="7" t="str">
        <f>IF(T188="unavailable","NA",IF(T188&gt;0,IF(AND(U188&gt;0,U188&lt;0.75)=TRUE,1,IF(U188&gt;1,-1,IF(L188&lt;0,-1,0)))+IF(T188&gt;0,IF(VLOOKUP(A188,'Extraction Filer'!$B$4:$W$385,MATCH('Extraction Filer'!$W$1,'Extraction Filer'!$B$1:$W$1,0),FALSE)&gt;1,1,0),0)+IF(M188&gt;0.05,1,IF(M188&lt;-0.05,-1,0))+IF(Q188="سالب",-1,IF(Q188&lt;40,1,0))+IF(T188&gt;AVERAGEIFS($T$2:$T$382,$T$2:$T$382,"&gt;0.001"),1,0),"NA"))</f>
        <v>NA</v>
      </c>
    </row>
    <row r="189" spans="1:23" ht="15.75">
      <c r="A189" s="9" t="s">
        <v>659</v>
      </c>
      <c r="B189" s="36" t="str">
        <f>VLOOKUP(A189,'Scoring Logic'!$A$12:$D$394,3,FALSE)</f>
        <v>معيار</v>
      </c>
      <c r="C189" s="36" t="str">
        <f>VLOOKUP(A189,'Scoring Logic'!$A$12:$D$394,4,FALSE)</f>
        <v>نمو</v>
      </c>
      <c r="D189" s="30">
        <f>VLOOKUP($A189,'Extraction Filer'!$B$4:$V$385,MATCH(D$1,'Extraction Filer'!$B$3:$V$3,0),FALSE)</f>
        <v>65.599999999999994</v>
      </c>
      <c r="E189" s="31">
        <f>VLOOKUP($A189,'Extraction Filer'!$B$4:$V$385,MATCH(E$1,'Extraction Filer'!$B$3:$V$3,0),FALSE)</f>
        <v>-7.6056299999999993E-2</v>
      </c>
      <c r="F189" s="30">
        <f>VLOOKUP($A189,'Extraction Filer'!$B$4:$V$385,MATCH(F$1,'Extraction Filer'!$B$3:$V$3,0),FALSE)</f>
        <v>83</v>
      </c>
      <c r="G189" s="30">
        <f>VLOOKUP($A189,'Extraction Filer'!$B$4:$V$385,MATCH(G$1,'Extraction Filer'!$B$3:$V$3,0),FALSE)</f>
        <v>59.9</v>
      </c>
      <c r="H189" s="32">
        <f>VLOOKUP($A189,'Extraction Filer'!$B$4:$V$385,MATCH(H$1,'Extraction Filer'!$B$3:$V$3,0),FALSE)</f>
        <v>87051200</v>
      </c>
      <c r="I189" s="33">
        <f>VLOOKUP($A189,'Extraction Filer'!$B$4:$V$385,MATCH(I$1,'Extraction Filer'!$B$3:$V$3,0),FALSE)</f>
        <v>45047</v>
      </c>
      <c r="J189" s="30">
        <f>IF(VLOOKUP($A189,'Extraction Filer'!$B$4:$V$385,MATCH(J$1,'Extraction Filer'!$B$3:$V$3,0),FALSE)&gt;0,VLOOKUP($A189,'Extraction Filer'!$B$4:$V$385,MATCH(J$1,'Extraction Filer'!$B$3:$V$3,0),FALSE),"غير متوفر")</f>
        <v>3280</v>
      </c>
      <c r="K189" s="30" t="str">
        <f>IFERROR(IF(D189/VLOOKUP($A189,'Extraction Filer'!$B$4:$V$385,MATCH("متوسط توقعات المحللين لمكرر الربح",'Extraction Filer'!$B$3:$V$3,0),FALSE)&gt;0,D189/VLOOKUP($A189,'Extraction Filer'!$B$4:$V$385,MATCH("متوسط توقعات المحللين لمكرر الربح",'Extraction Filer'!$B$3:$V$3,0),FALSE),"غير متوفر"),"غير متوفر")</f>
        <v>غير متوفر</v>
      </c>
      <c r="L189" s="32">
        <f>VLOOKUP($A189,'Extraction Filer'!$B$4:$V$385,MATCH(L$1,'Extraction Filer'!$B$3:$V$3,0),FALSE)</f>
        <v>-224035</v>
      </c>
      <c r="M189" s="35">
        <f>VLOOKUP($A189,'Extraction Filer'!$B$4:$V$385,MATCH(M$1,'Extraction Filer'!$B$3:$V$3,0),FALSE)</f>
        <v>-0.66479999999999995</v>
      </c>
      <c r="N189" s="30">
        <f>VLOOKUP($A189,'Extraction Filer'!$B$4:$V$385,MATCH(N$1,'Extraction Filer'!$B$3:$V$3,0),FALSE)</f>
        <v>2.4894882414840658</v>
      </c>
      <c r="O189" s="35">
        <f>VLOOKUP($A189,'Extraction Filer'!$B$4:$V$385,MATCH(O$1,'Extraction Filer'!$B$3:$V$3,0),FALSE)</f>
        <v>-0.1036</v>
      </c>
      <c r="P189" s="35">
        <f>VLOOKUP($A189,'Extraction Filer'!$B$4:$V$385,MATCH(P$1,'Extraction Filer'!$B$3:$V$3,0),FALSE)</f>
        <v>-0.69159999999999999</v>
      </c>
      <c r="Q189" s="30" t="str">
        <f>IF(VLOOKUP($A189,'Extraction Filer'!$B$4:$V$385,MATCH(Q$1,'Extraction Filer'!$B$3:$V$3,0),FALSE)&lt;0,"سالب",VLOOKUP($A189,'Extraction Filer'!$B$4:$V$385,MATCH(Q$1,'Extraction Filer'!$B$3:$V$3,0),FALSE))</f>
        <v>سالب</v>
      </c>
      <c r="R189" s="35">
        <f>VLOOKUP($A189,'Extraction Filer'!$B$4:$Z$385,MATCH(R$1,'Extraction Filer'!$B$3:$Z$3,0),FALSE)</f>
        <v>-6.2983113421430604E-3</v>
      </c>
      <c r="S189" s="35">
        <f>VLOOKUP($A189,'Extraction Filer'!$B$4:$Z$385,MATCH(S$1,'Extraction Filer'!$B$3:$Z$3,0),FALSE)</f>
        <v>3.5185003441156351</v>
      </c>
      <c r="T189" s="31">
        <f>VLOOKUP($A189,'Extraction Filer'!$B$4:$V$385,MATCH(T$1,'Extraction Filer'!$B$3:$V$3,0),FALSE)</f>
        <v>0</v>
      </c>
      <c r="U189" s="31" t="str">
        <f>IF(L189&gt;0,VLOOKUP($A189,'Extraction Filer'!$B$4:$V$385,MATCH(U$1,'Extraction Filer'!$B$3:$V$3,0),FALSE),"حققت خسائر")</f>
        <v>حققت خسائر</v>
      </c>
      <c r="V189" s="31">
        <f>VLOOKUP($A189,'Extraction Filer'!$B$4:$V$385,MATCH(V$1,'Extraction Filer'!$B$3:$V$3,0),FALSE)</f>
        <v>0</v>
      </c>
      <c r="W189" s="7" t="str">
        <f>IF(T189="unavailable","NA",IF(T189&gt;0,IF(AND(U189&gt;0,U189&lt;0.75)=TRUE,1,IF(U189&gt;1,-1,IF(L189&lt;0,-1,0)))+IF(T189&gt;0,IF(VLOOKUP(A189,'Extraction Filer'!$B$4:$W$385,MATCH('Extraction Filer'!$W$1,'Extraction Filer'!$B$1:$W$1,0),FALSE)&gt;1,1,0),0)+IF(M189&gt;0.05,1,IF(M189&lt;-0.05,-1,0))+IF(Q189="سالب",-1,IF(Q189&lt;40,1,0))+IF(T189&gt;AVERAGEIFS($T$2:$T$382,$T$2:$T$382,"&gt;0.001"),1,0),"NA"))</f>
        <v>NA</v>
      </c>
    </row>
    <row r="190" spans="1:23" ht="15.75">
      <c r="A190" s="9" t="s">
        <v>182</v>
      </c>
      <c r="B190" s="36" t="str">
        <f>VLOOKUP(A190,'Scoring Logic'!$A$12:$D$394,3,FALSE)</f>
        <v>المتقدمة</v>
      </c>
      <c r="C190" s="36" t="str">
        <f>VLOOKUP(A190,'Scoring Logic'!$A$12:$D$394,4,FALSE)</f>
        <v>تداول</v>
      </c>
      <c r="D190" s="30">
        <f>VLOOKUP($A190,'Extraction Filer'!$B$4:$V$385,MATCH(D$1,'Extraction Filer'!$B$3:$V$3,0),FALSE)</f>
        <v>30.15</v>
      </c>
      <c r="E190" s="31">
        <f>VLOOKUP($A190,'Extraction Filer'!$B$4:$V$385,MATCH(E$1,'Extraction Filer'!$B$3:$V$3,0),FALSE)</f>
        <v>3.07692E-2</v>
      </c>
      <c r="F190" s="30">
        <f>VLOOKUP($A190,'Extraction Filer'!$B$4:$V$385,MATCH(F$1,'Extraction Filer'!$B$3:$V$3,0),FALSE)</f>
        <v>43.15</v>
      </c>
      <c r="G190" s="30">
        <f>VLOOKUP($A190,'Extraction Filer'!$B$4:$V$385,MATCH(G$1,'Extraction Filer'!$B$3:$V$3,0),FALSE)</f>
        <v>25.85</v>
      </c>
      <c r="H190" s="32">
        <f>VLOOKUP($A190,'Extraction Filer'!$B$4:$V$385,MATCH(H$1,'Extraction Filer'!$B$3:$V$3,0),FALSE)</f>
        <v>7793775000</v>
      </c>
      <c r="I190" s="33">
        <f>VLOOKUP($A190,'Extraction Filer'!$B$4:$V$385,MATCH(I$1,'Extraction Filer'!$B$3:$V$3,0),FALSE)</f>
        <v>40252</v>
      </c>
      <c r="J190" s="30" t="str">
        <f>IF(VLOOKUP($A190,'Extraction Filer'!$B$4:$V$385,MATCH(J$1,'Extraction Filer'!$B$3:$V$3,0),FALSE)&gt;0,VLOOKUP($A190,'Extraction Filer'!$B$4:$V$385,MATCH(J$1,'Extraction Filer'!$B$3:$V$3,0),FALSE),"غير متوفر")</f>
        <v>غير متوفر</v>
      </c>
      <c r="K190" s="30">
        <f>IFERROR(IF(D190/VLOOKUP($A190,'Extraction Filer'!$B$4:$V$385,MATCH("متوسط توقعات المحللين لمكرر الربح",'Extraction Filer'!$B$3:$V$3,0),FALSE)&gt;0,D190/VLOOKUP($A190,'Extraction Filer'!$B$4:$V$385,MATCH("متوسط توقعات المحللين لمكرر الربح",'Extraction Filer'!$B$3:$V$3,0),FALSE),"غير متوفر"),"غير متوفر")</f>
        <v>9.0667147819026574</v>
      </c>
      <c r="L190" s="32">
        <f>VLOOKUP($A190,'Extraction Filer'!$B$4:$V$385,MATCH(L$1,'Extraction Filer'!$B$3:$V$3,0),FALSE)</f>
        <v>-259179000</v>
      </c>
      <c r="M190" s="35">
        <f>VLOOKUP($A190,'Extraction Filer'!$B$4:$V$385,MATCH(M$1,'Extraction Filer'!$B$3:$V$3,0),FALSE)</f>
        <v>-2.5150999999999999</v>
      </c>
      <c r="N190" s="30">
        <f>VLOOKUP($A190,'Extraction Filer'!$B$4:$V$385,MATCH(N$1,'Extraction Filer'!$B$3:$V$3,0),FALSE)</f>
        <v>3.5546105003142414</v>
      </c>
      <c r="O190" s="35">
        <f>VLOOKUP($A190,'Extraction Filer'!$B$4:$V$385,MATCH(O$1,'Extraction Filer'!$B$3:$V$3,0),FALSE)</f>
        <v>-7.6200000000000004E-2</v>
      </c>
      <c r="P190" s="35">
        <f>VLOOKUP($A190,'Extraction Filer'!$B$4:$V$385,MATCH(P$1,'Extraction Filer'!$B$3:$V$3,0),FALSE)</f>
        <v>0.29499999999999998</v>
      </c>
      <c r="Q190" s="30" t="str">
        <f>IF(VLOOKUP($A190,'Extraction Filer'!$B$4:$V$385,MATCH(Q$1,'Extraction Filer'!$B$3:$V$3,0),FALSE)&lt;0,"سالب",VLOOKUP($A190,'Extraction Filer'!$B$4:$V$385,MATCH(Q$1,'Extraction Filer'!$B$3:$V$3,0),FALSE))</f>
        <v>سالب</v>
      </c>
      <c r="R190" s="35">
        <f>VLOOKUP($A190,'Extraction Filer'!$B$4:$Z$385,MATCH(R$1,'Extraction Filer'!$B$3:$Z$3,0),FALSE)</f>
        <v>-8.3146356502206184E-2</v>
      </c>
      <c r="S190" s="35">
        <f>VLOOKUP($A190,'Extraction Filer'!$B$4:$Z$385,MATCH(S$1,'Extraction Filer'!$B$3:$Z$3,0),FALSE)</f>
        <v>9.7649563557193671E-3</v>
      </c>
      <c r="T190" s="31">
        <f>VLOOKUP($A190,'Extraction Filer'!$B$4:$V$385,MATCH(T$1,'Extraction Filer'!$B$3:$V$3,0),FALSE)</f>
        <v>0</v>
      </c>
      <c r="U190" s="31" t="str">
        <f>IF(L190&gt;0,VLOOKUP($A190,'Extraction Filer'!$B$4:$V$385,MATCH(U$1,'Extraction Filer'!$B$3:$V$3,0),FALSE),"حققت خسائر")</f>
        <v>حققت خسائر</v>
      </c>
      <c r="V190" s="31">
        <f>VLOOKUP($A190,'Extraction Filer'!$B$4:$V$385,MATCH(V$1,'Extraction Filer'!$B$3:$V$3,0),FALSE)</f>
        <v>-0.99980000000000002</v>
      </c>
      <c r="W190" s="7" t="str">
        <f>IF(T190="unavailable","NA",IF(T190&gt;0,IF(AND(U190&gt;0,U190&lt;0.75)=TRUE,1,IF(U190&gt;1,-1,IF(L190&lt;0,-1,0)))+IF(T190&gt;0,IF(VLOOKUP(A190,'Extraction Filer'!$B$4:$W$385,MATCH('Extraction Filer'!$W$1,'Extraction Filer'!$B$1:$W$1,0),FALSE)&gt;1,1,0),0)+IF(M190&gt;0.05,1,IF(M190&lt;-0.05,-1,0))+IF(Q190="سالب",-1,IF(Q190&lt;40,1,0))+IF(T190&gt;AVERAGEIFS($T$2:$T$382,$T$2:$T$382,"&gt;0.001"),1,0),"NA"))</f>
        <v>NA</v>
      </c>
    </row>
    <row r="191" spans="1:23" ht="15.75">
      <c r="A191" s="9" t="s">
        <v>613</v>
      </c>
      <c r="B191" s="36" t="str">
        <f>VLOOKUP(A191,'Scoring Logic'!$A$12:$D$394,3,FALSE)</f>
        <v>أكاديمية التعليم</v>
      </c>
      <c r="C191" s="36" t="str">
        <f>VLOOKUP(A191,'Scoring Logic'!$A$12:$D$394,4,FALSE)</f>
        <v>نمو</v>
      </c>
      <c r="D191" s="30">
        <f>VLOOKUP($A191,'Extraction Filer'!$B$4:$V$385,MATCH(D$1,'Extraction Filer'!$B$3:$V$3,0),FALSE)</f>
        <v>8.7100000000000009</v>
      </c>
      <c r="E191" s="31">
        <f>VLOOKUP($A191,'Extraction Filer'!$B$4:$V$385,MATCH(E$1,'Extraction Filer'!$B$3:$V$3,0),FALSE)</f>
        <v>-1.80383E-2</v>
      </c>
      <c r="F191" s="30">
        <f>VLOOKUP($A191,'Extraction Filer'!$B$4:$V$385,MATCH(F$1,'Extraction Filer'!$B$3:$V$3,0),FALSE)</f>
        <v>11.7</v>
      </c>
      <c r="G191" s="30">
        <f>VLOOKUP($A191,'Extraction Filer'!$B$4:$V$385,MATCH(G$1,'Extraction Filer'!$B$3:$V$3,0),FALSE)</f>
        <v>6.9333299999999998</v>
      </c>
      <c r="H191" s="32">
        <f>VLOOKUP($A191,'Extraction Filer'!$B$4:$V$385,MATCH(H$1,'Extraction Filer'!$B$3:$V$3,0),FALSE)</f>
        <v>783900000</v>
      </c>
      <c r="I191" s="33">
        <f>VLOOKUP($A191,'Extraction Filer'!$B$4:$V$385,MATCH(I$1,'Extraction Filer'!$B$3:$V$3,0),FALSE)</f>
        <v>44762</v>
      </c>
      <c r="J191" s="30">
        <f>IF(VLOOKUP($A191,'Extraction Filer'!$B$4:$V$385,MATCH(J$1,'Extraction Filer'!$B$3:$V$3,0),FALSE)&gt;0,VLOOKUP($A191,'Extraction Filer'!$B$4:$V$385,MATCH(J$1,'Extraction Filer'!$B$3:$V$3,0),FALSE),"غير متوفر")</f>
        <v>39.590000000000003</v>
      </c>
      <c r="K191" s="30" t="str">
        <f>IFERROR(IF(D191/VLOOKUP($A191,'Extraction Filer'!$B$4:$V$385,MATCH("متوسط توقعات المحللين لمكرر الربح",'Extraction Filer'!$B$3:$V$3,0),FALSE)&gt;0,D191/VLOOKUP($A191,'Extraction Filer'!$B$4:$V$385,MATCH("متوسط توقعات المحللين لمكرر الربح",'Extraction Filer'!$B$3:$V$3,0),FALSE),"غير متوفر"),"غير متوفر")</f>
        <v>غير متوفر</v>
      </c>
      <c r="L191" s="32">
        <f>VLOOKUP($A191,'Extraction Filer'!$B$4:$V$385,MATCH(L$1,'Extraction Filer'!$B$3:$V$3,0),FALSE)</f>
        <v>22157457</v>
      </c>
      <c r="M191" s="35">
        <f>VLOOKUP($A191,'Extraction Filer'!$B$4:$V$385,MATCH(M$1,'Extraction Filer'!$B$3:$V$3,0),FALSE)</f>
        <v>-0.31130000000000002</v>
      </c>
      <c r="N191" s="30">
        <f>VLOOKUP($A191,'Extraction Filer'!$B$4:$V$385,MATCH(N$1,'Extraction Filer'!$B$3:$V$3,0),FALSE)</f>
        <v>7.4275934005183588</v>
      </c>
      <c r="O191" s="35">
        <f>VLOOKUP($A191,'Extraction Filer'!$B$4:$V$385,MATCH(O$1,'Extraction Filer'!$B$3:$V$3,0),FALSE)</f>
        <v>0.36720000000000003</v>
      </c>
      <c r="P191" s="35">
        <f>VLOOKUP($A191,'Extraction Filer'!$B$4:$V$385,MATCH(P$1,'Extraction Filer'!$B$3:$V$3,0),FALSE)</f>
        <v>0.18970000000000001</v>
      </c>
      <c r="Q191" s="30" t="str">
        <f>IF(VLOOKUP($A191,'Extraction Filer'!$B$4:$V$385,MATCH(Q$1,'Extraction Filer'!$B$3:$V$3,0),FALSE)&lt;0,"سالب",VLOOKUP($A191,'Extraction Filer'!$B$4:$V$385,MATCH(Q$1,'Extraction Filer'!$B$3:$V$3,0),FALSE))</f>
        <v>سالب</v>
      </c>
      <c r="R191" s="35">
        <f>VLOOKUP($A191,'Extraction Filer'!$B$4:$Z$385,MATCH(R$1,'Extraction Filer'!$B$3:$Z$3,0),FALSE)</f>
        <v>0.18869828647741893</v>
      </c>
      <c r="S191" s="35">
        <f>VLOOKUP($A191,'Extraction Filer'!$B$4:$Z$385,MATCH(S$1,'Extraction Filer'!$B$3:$Z$3,0),FALSE)</f>
        <v>8.7998811357183571E-2</v>
      </c>
      <c r="T191" s="31">
        <f>VLOOKUP($A191,'Extraction Filer'!$B$4:$V$385,MATCH(T$1,'Extraction Filer'!$B$3:$V$3,0),FALSE)</f>
        <v>0</v>
      </c>
      <c r="U191" s="31">
        <f>IF(L191&gt;0,VLOOKUP($A191,'Extraction Filer'!$B$4:$V$385,MATCH(U$1,'Extraction Filer'!$B$3:$V$3,0),FALSE),"حققت خسائر")</f>
        <v>0.81236759254457769</v>
      </c>
      <c r="V191" s="31">
        <f>VLOOKUP($A191,'Extraction Filer'!$B$4:$V$385,MATCH(V$1,'Extraction Filer'!$B$3:$V$3,0),FALSE)</f>
        <v>-0.57140000000000002</v>
      </c>
      <c r="W191" s="7" t="str">
        <f>IF(T191="unavailable","NA",IF(T191&gt;0,IF(AND(U191&gt;0,U191&lt;0.75)=TRUE,1,IF(U191&gt;1,-1,IF(L191&lt;0,-1,0)))+IF(T191&gt;0,IF(VLOOKUP(A191,'Extraction Filer'!$B$4:$W$385,MATCH('Extraction Filer'!$W$1,'Extraction Filer'!$B$1:$W$1,0),FALSE)&gt;1,1,0),0)+IF(M191&gt;0.05,1,IF(M191&lt;-0.05,-1,0))+IF(Q191="سالب",-1,IF(Q191&lt;40,1,0))+IF(T191&gt;AVERAGEIFS($T$2:$T$382,$T$2:$T$382,"&gt;0.001"),1,0),"NA"))</f>
        <v>NA</v>
      </c>
    </row>
    <row r="192" spans="1:23" ht="15.75">
      <c r="A192" s="9" t="s">
        <v>192</v>
      </c>
      <c r="B192" s="36" t="str">
        <f>VLOOKUP(A192,'Scoring Logic'!$A$12:$D$394,3,FALSE)</f>
        <v>بترو رابغ</v>
      </c>
      <c r="C192" s="36" t="str">
        <f>VLOOKUP(A192,'Scoring Logic'!$A$12:$D$394,4,FALSE)</f>
        <v>تداول</v>
      </c>
      <c r="D192" s="30">
        <f>VLOOKUP($A192,'Extraction Filer'!$B$4:$V$385,MATCH(D$1,'Extraction Filer'!$B$3:$V$3,0),FALSE)</f>
        <v>7.14</v>
      </c>
      <c r="E192" s="31">
        <f>VLOOKUP($A192,'Extraction Filer'!$B$4:$V$385,MATCH(E$1,'Extraction Filer'!$B$3:$V$3,0),FALSE)</f>
        <v>-9.6202499999999996E-2</v>
      </c>
      <c r="F192" s="30">
        <f>VLOOKUP($A192,'Extraction Filer'!$B$4:$V$385,MATCH(F$1,'Extraction Filer'!$B$3:$V$3,0),FALSE)</f>
        <v>8.92</v>
      </c>
      <c r="G192" s="30">
        <f>VLOOKUP($A192,'Extraction Filer'!$B$4:$V$385,MATCH(G$1,'Extraction Filer'!$B$3:$V$3,0),FALSE)</f>
        <v>6.58</v>
      </c>
      <c r="H192" s="32">
        <f>VLOOKUP($A192,'Extraction Filer'!$B$4:$V$385,MATCH(H$1,'Extraction Filer'!$B$3:$V$3,0),FALSE)</f>
        <v>11930940000</v>
      </c>
      <c r="I192" s="33">
        <f>VLOOKUP($A192,'Extraction Filer'!$B$4:$V$385,MATCH(I$1,'Extraction Filer'!$B$3:$V$3,0),FALSE)</f>
        <v>40240</v>
      </c>
      <c r="J192" s="30" t="str">
        <f>IF(VLOOKUP($A192,'Extraction Filer'!$B$4:$V$385,MATCH(J$1,'Extraction Filer'!$B$3:$V$3,0),FALSE)&gt;0,VLOOKUP($A192,'Extraction Filer'!$B$4:$V$385,MATCH(J$1,'Extraction Filer'!$B$3:$V$3,0),FALSE),"غير متوفر")</f>
        <v>غير متوفر</v>
      </c>
      <c r="K192" s="30" t="str">
        <f>IFERROR(IF(D192/VLOOKUP($A192,'Extraction Filer'!$B$4:$V$385,MATCH("متوسط توقعات المحللين لمكرر الربح",'Extraction Filer'!$B$3:$V$3,0),FALSE)&gt;0,D192/VLOOKUP($A192,'Extraction Filer'!$B$4:$V$385,MATCH("متوسط توقعات المحللين لمكرر الربح",'Extraction Filer'!$B$3:$V$3,0),FALSE),"غير متوفر"),"غير متوفر")</f>
        <v>غير متوفر</v>
      </c>
      <c r="L192" s="32">
        <f>VLOOKUP($A192,'Extraction Filer'!$B$4:$V$385,MATCH(L$1,'Extraction Filer'!$B$3:$V$3,0),FALSE)</f>
        <v>-4544513000</v>
      </c>
      <c r="M192" s="35">
        <f>VLOOKUP($A192,'Extraction Filer'!$B$4:$V$385,MATCH(M$1,'Extraction Filer'!$B$3:$V$3,0),FALSE)</f>
        <v>3.1600000000000003E-2</v>
      </c>
      <c r="N192" s="30">
        <f>VLOOKUP($A192,'Extraction Filer'!$B$4:$V$385,MATCH(N$1,'Extraction Filer'!$B$3:$V$3,0),FALSE)</f>
        <v>0.30320759722971924</v>
      </c>
      <c r="O192" s="35">
        <f>VLOOKUP($A192,'Extraction Filer'!$B$4:$V$385,MATCH(O$1,'Extraction Filer'!$B$3:$V$3,0),FALSE)</f>
        <v>-0.1178</v>
      </c>
      <c r="P192" s="35">
        <f>VLOOKUP($A192,'Extraction Filer'!$B$4:$V$385,MATCH(P$1,'Extraction Filer'!$B$3:$V$3,0),FALSE)</f>
        <v>2.2473000000000001</v>
      </c>
      <c r="Q192" s="30">
        <f>IF(VLOOKUP($A192,'Extraction Filer'!$B$4:$V$385,MATCH(Q$1,'Extraction Filer'!$B$3:$V$3,0),FALSE)&lt;0,"سالب",VLOOKUP($A192,'Extraction Filer'!$B$4:$V$385,MATCH(Q$1,'Extraction Filer'!$B$3:$V$3,0),FALSE))</f>
        <v>3.6087546996318935</v>
      </c>
      <c r="R192" s="35">
        <f>VLOOKUP($A192,'Extraction Filer'!$B$4:$Z$385,MATCH(R$1,'Extraction Filer'!$B$3:$Z$3,0),FALSE)</f>
        <v>-0.48274723981331352</v>
      </c>
      <c r="S192" s="35">
        <f>VLOOKUP($A192,'Extraction Filer'!$B$4:$Z$385,MATCH(S$1,'Extraction Filer'!$B$3:$Z$3,0),FALSE)</f>
        <v>-5.7903733103404291E-2</v>
      </c>
      <c r="T192" s="31">
        <f>VLOOKUP($A192,'Extraction Filer'!$B$4:$V$385,MATCH(T$1,'Extraction Filer'!$B$3:$V$3,0),FALSE)</f>
        <v>0</v>
      </c>
      <c r="U192" s="31" t="str">
        <f>IF(L192&gt;0,VLOOKUP($A192,'Extraction Filer'!$B$4:$V$385,MATCH(U$1,'Extraction Filer'!$B$3:$V$3,0),FALSE),"حققت خسائر")</f>
        <v>حققت خسائر</v>
      </c>
      <c r="V192" s="31">
        <f>VLOOKUP($A192,'Extraction Filer'!$B$4:$V$385,MATCH(V$1,'Extraction Filer'!$B$3:$V$3,0),FALSE)</f>
        <v>23</v>
      </c>
      <c r="W192" s="7" t="str">
        <f>IF(T192="unavailable","NA",IF(T192&gt;0,IF(AND(U192&gt;0,U192&lt;0.75)=TRUE,1,IF(U192&gt;1,-1,IF(L192&lt;0,-1,0)))+IF(T192&gt;0,IF(VLOOKUP(A192,'Extraction Filer'!$B$4:$W$385,MATCH('Extraction Filer'!$W$1,'Extraction Filer'!$B$1:$W$1,0),FALSE)&gt;1,1,0),0)+IF(M192&gt;0.05,1,IF(M192&lt;-0.05,-1,0))+IF(Q192="سالب",-1,IF(Q192&lt;40,1,0))+IF(T192&gt;AVERAGEIFS($T$2:$T$382,$T$2:$T$382,"&gt;0.001"),1,0),"NA"))</f>
        <v>NA</v>
      </c>
    </row>
    <row r="193" spans="1:23" ht="15.75">
      <c r="A193" s="9" t="s">
        <v>661</v>
      </c>
      <c r="B193" s="36" t="str">
        <f>VLOOKUP(A193,'Scoring Logic'!$A$12:$D$394,3,FALSE)</f>
        <v>الصناعات الجيرية</v>
      </c>
      <c r="C193" s="36" t="str">
        <f>VLOOKUP(A193,'Scoring Logic'!$A$12:$D$394,4,FALSE)</f>
        <v>نمو</v>
      </c>
      <c r="D193" s="30">
        <f>VLOOKUP($A193,'Extraction Filer'!$B$4:$V$385,MATCH(D$1,'Extraction Filer'!$B$3:$V$3,0),FALSE)</f>
        <v>12.22</v>
      </c>
      <c r="E193" s="31">
        <f>VLOOKUP($A193,'Extraction Filer'!$B$4:$V$385,MATCH(E$1,'Extraction Filer'!$B$3:$V$3,0),FALSE)</f>
        <v>-0.13333329999999999</v>
      </c>
      <c r="F193" s="30">
        <f>VLOOKUP($A193,'Extraction Filer'!$B$4:$V$385,MATCH(F$1,'Extraction Filer'!$B$3:$V$3,0),FALSE)</f>
        <v>14.2</v>
      </c>
      <c r="G193" s="30">
        <f>VLOOKUP($A193,'Extraction Filer'!$B$4:$V$385,MATCH(G$1,'Extraction Filer'!$B$3:$V$3,0),FALSE)</f>
        <v>10</v>
      </c>
      <c r="H193" s="32">
        <f>VLOOKUP($A193,'Extraction Filer'!$B$4:$V$385,MATCH(H$1,'Extraction Filer'!$B$3:$V$3,0),FALSE)</f>
        <v>268840000</v>
      </c>
      <c r="I193" s="33">
        <f>VLOOKUP($A193,'Extraction Filer'!$B$4:$V$385,MATCH(I$1,'Extraction Filer'!$B$3:$V$3,0),FALSE)</f>
        <v>45043</v>
      </c>
      <c r="J193" s="30">
        <f>IF(VLOOKUP($A193,'Extraction Filer'!$B$4:$V$385,MATCH(J$1,'Extraction Filer'!$B$3:$V$3,0),FALSE)&gt;0,VLOOKUP($A193,'Extraction Filer'!$B$4:$V$385,MATCH(J$1,'Extraction Filer'!$B$3:$V$3,0),FALSE),"غير متوفر")</f>
        <v>19.71</v>
      </c>
      <c r="K193" s="30" t="str">
        <f>IFERROR(IF(D193/VLOOKUP($A193,'Extraction Filer'!$B$4:$V$385,MATCH("متوسط توقعات المحللين لمكرر الربح",'Extraction Filer'!$B$3:$V$3,0),FALSE)&gt;0,D193/VLOOKUP($A193,'Extraction Filer'!$B$4:$V$385,MATCH("متوسط توقعات المحللين لمكرر الربح",'Extraction Filer'!$B$3:$V$3,0),FALSE),"غير متوفر"),"غير متوفر")</f>
        <v>غير متوفر</v>
      </c>
      <c r="L193" s="32">
        <f>VLOOKUP($A193,'Extraction Filer'!$B$4:$V$385,MATCH(L$1,'Extraction Filer'!$B$3:$V$3,0),FALSE)</f>
        <v>16177239</v>
      </c>
      <c r="M193" s="35">
        <f>VLOOKUP($A193,'Extraction Filer'!$B$4:$V$385,MATCH(M$1,'Extraction Filer'!$B$3:$V$3,0),FALSE)</f>
        <v>-0.3831</v>
      </c>
      <c r="N193" s="30">
        <f>VLOOKUP($A193,'Extraction Filer'!$B$4:$V$385,MATCH(N$1,'Extraction Filer'!$B$3:$V$3,0),FALSE)</f>
        <v>1.5957079373934044</v>
      </c>
      <c r="O193" s="35">
        <f>VLOOKUP($A193,'Extraction Filer'!$B$4:$V$385,MATCH(O$1,'Extraction Filer'!$B$3:$V$3,0),FALSE)</f>
        <v>5.33E-2</v>
      </c>
      <c r="P193" s="35">
        <f>VLOOKUP($A193,'Extraction Filer'!$B$4:$V$385,MATCH(P$1,'Extraction Filer'!$B$3:$V$3,0),FALSE)</f>
        <v>-1.4379</v>
      </c>
      <c r="Q193" s="30" t="str">
        <f>IF(VLOOKUP($A193,'Extraction Filer'!$B$4:$V$385,MATCH(Q$1,'Extraction Filer'!$B$3:$V$3,0),FALSE)&lt;0,"سالب",VLOOKUP($A193,'Extraction Filer'!$B$4:$V$385,MATCH(Q$1,'Extraction Filer'!$B$3:$V$3,0),FALSE))</f>
        <v>سالب</v>
      </c>
      <c r="R193" s="35">
        <f>VLOOKUP($A193,'Extraction Filer'!$B$4:$Z$385,MATCH(R$1,'Extraction Filer'!$B$3:$Z$3,0),FALSE)</f>
        <v>4.8461274426557725E-2</v>
      </c>
      <c r="S193" s="35">
        <f>VLOOKUP($A193,'Extraction Filer'!$B$4:$Z$385,MATCH(S$1,'Extraction Filer'!$B$3:$Z$3,0),FALSE)</f>
        <v>2.225115500604051E-2</v>
      </c>
      <c r="T193" s="31">
        <f>VLOOKUP($A193,'Extraction Filer'!$B$4:$V$385,MATCH(T$1,'Extraction Filer'!$B$3:$V$3,0),FALSE)</f>
        <v>0</v>
      </c>
      <c r="U193" s="31">
        <f>IF(L193&gt;0,VLOOKUP($A193,'Extraction Filer'!$B$4:$V$385,MATCH(U$1,'Extraction Filer'!$B$3:$V$3,0),FALSE),"حققت خسائر")</f>
        <v>0</v>
      </c>
      <c r="V193" s="31">
        <f>VLOOKUP($A193,'Extraction Filer'!$B$4:$V$385,MATCH(V$1,'Extraction Filer'!$B$3:$V$3,0),FALSE)</f>
        <v>-1</v>
      </c>
      <c r="W193" s="7" t="str">
        <f>IF(T193="unavailable","NA",IF(T193&gt;0,IF(AND(U193&gt;0,U193&lt;0.75)=TRUE,1,IF(U193&gt;1,-1,IF(L193&lt;0,-1,0)))+IF(T193&gt;0,IF(VLOOKUP(A193,'Extraction Filer'!$B$4:$W$385,MATCH('Extraction Filer'!$W$1,'Extraction Filer'!$B$1:$W$1,0),FALSE)&gt;1,1,0),0)+IF(M193&gt;0.05,1,IF(M193&lt;-0.05,-1,0))+IF(Q193="سالب",-1,IF(Q193&lt;40,1,0))+IF(T193&gt;AVERAGEIFS($T$2:$T$382,$T$2:$T$382,"&gt;0.001"),1,0),"NA"))</f>
        <v>NA</v>
      </c>
    </row>
    <row r="194" spans="1:23" ht="15.75">
      <c r="A194" s="9" t="s">
        <v>773</v>
      </c>
      <c r="B194" s="36" t="str">
        <f>VLOOKUP(A194,'Scoring Logic'!$A$12:$D$394,3,FALSE)</f>
        <v>الشهيلي المعدنية</v>
      </c>
      <c r="C194" s="36" t="str">
        <f>VLOOKUP(A194,'Scoring Logic'!$A$12:$D$394,4,FALSE)</f>
        <v>نمو</v>
      </c>
      <c r="D194" s="30">
        <f>VLOOKUP($A194,'Extraction Filer'!$B$4:$V$385,MATCH(D$1,'Extraction Filer'!$B$3:$V$3,0),FALSE)</f>
        <v>77</v>
      </c>
      <c r="E194" s="31">
        <f>VLOOKUP($A194,'Extraction Filer'!$B$4:$V$385,MATCH(E$1,'Extraction Filer'!$B$3:$V$3,0),FALSE)</f>
        <v>2.25764E-2</v>
      </c>
      <c r="F194" s="30">
        <f>VLOOKUP($A194,'Extraction Filer'!$B$4:$V$385,MATCH(F$1,'Extraction Filer'!$B$3:$V$3,0),FALSE)</f>
        <v>94</v>
      </c>
      <c r="G194" s="30">
        <f>VLOOKUP($A194,'Extraction Filer'!$B$4:$V$385,MATCH(G$1,'Extraction Filer'!$B$3:$V$3,0),FALSE)</f>
        <v>74</v>
      </c>
      <c r="H194" s="32" t="str">
        <f>VLOOKUP($A194,'Extraction Filer'!$B$4:$V$385,MATCH(H$1,'Extraction Filer'!$B$3:$V$3,0),FALSE)</f>
        <v>Unavailable</v>
      </c>
      <c r="I194" s="33">
        <f>VLOOKUP($A194,'Extraction Filer'!$B$4:$V$385,MATCH(I$1,'Extraction Filer'!$B$3:$V$3,0),FALSE)</f>
        <v>45686</v>
      </c>
      <c r="J194" s="30" t="str">
        <f>IF(VLOOKUP($A194,'Extraction Filer'!$B$4:$V$385,MATCH(J$1,'Extraction Filer'!$B$3:$V$3,0),FALSE)&gt;0,VLOOKUP($A194,'Extraction Filer'!$B$4:$V$385,MATCH(J$1,'Extraction Filer'!$B$3:$V$3,0),FALSE),"غير متوفر")</f>
        <v>غير متوفر</v>
      </c>
      <c r="K194" s="30" t="str">
        <f>IFERROR(IF(D194/VLOOKUP($A194,'Extraction Filer'!$B$4:$V$385,MATCH("متوسط توقعات المحللين لمكرر الربح",'Extraction Filer'!$B$3:$V$3,0),FALSE)&gt;0,D194/VLOOKUP($A194,'Extraction Filer'!$B$4:$V$385,MATCH("متوسط توقعات المحللين لمكرر الربح",'Extraction Filer'!$B$3:$V$3,0),FALSE),"غير متوفر"),"غير متوفر")</f>
        <v>غير متوفر</v>
      </c>
      <c r="L194" s="32" t="str">
        <f>VLOOKUP($A194,'Extraction Filer'!$B$4:$V$385,MATCH(L$1,'Extraction Filer'!$B$3:$V$3,0),FALSE)</f>
        <v>Unavailable</v>
      </c>
      <c r="M194" s="35" t="str">
        <f>VLOOKUP($A194,'Extraction Filer'!$B$4:$V$385,MATCH(M$1,'Extraction Filer'!$B$3:$V$3,0),FALSE)</f>
        <v>Unavailable</v>
      </c>
      <c r="N194" s="30" t="str">
        <f>VLOOKUP($A194,'Extraction Filer'!$B$4:$V$385,MATCH(N$1,'Extraction Filer'!$B$3:$V$3,0),FALSE)</f>
        <v>Unavailable</v>
      </c>
      <c r="O194" s="35" t="str">
        <f>VLOOKUP($A194,'Extraction Filer'!$B$4:$V$385,MATCH(O$1,'Extraction Filer'!$B$3:$V$3,0),FALSE)</f>
        <v>Unavailable</v>
      </c>
      <c r="P194" s="35" t="str">
        <f>VLOOKUP($A194,'Extraction Filer'!$B$4:$V$385,MATCH(P$1,'Extraction Filer'!$B$3:$V$3,0),FALSE)</f>
        <v>Unavailable</v>
      </c>
      <c r="Q194" s="30" t="str">
        <f>IF(VLOOKUP($A194,'Extraction Filer'!$B$4:$V$385,MATCH(Q$1,'Extraction Filer'!$B$3:$V$3,0),FALSE)&lt;0,"سالب",VLOOKUP($A194,'Extraction Filer'!$B$4:$V$385,MATCH(Q$1,'Extraction Filer'!$B$3:$V$3,0),FALSE))</f>
        <v>Unavailable</v>
      </c>
      <c r="R194" s="35" t="str">
        <f>VLOOKUP($A194,'Extraction Filer'!$B$4:$Z$385,MATCH(R$1,'Extraction Filer'!$B$3:$Z$3,0),FALSE)</f>
        <v>Unavailable</v>
      </c>
      <c r="S194" s="35" t="str">
        <f>VLOOKUP($A194,'Extraction Filer'!$B$4:$Z$385,MATCH(S$1,'Extraction Filer'!$B$3:$Z$3,0),FALSE)</f>
        <v>Unavailable</v>
      </c>
      <c r="T194" s="31" t="str">
        <f>VLOOKUP($A194,'Extraction Filer'!$B$4:$V$385,MATCH(T$1,'Extraction Filer'!$B$3:$V$3,0),FALSE)</f>
        <v>Unavailable</v>
      </c>
      <c r="U194" s="31" t="str">
        <f>IF(L194&gt;0,VLOOKUP($A194,'Extraction Filer'!$B$4:$V$385,MATCH(U$1,'Extraction Filer'!$B$3:$V$3,0),FALSE),"حققت خسائر")</f>
        <v>Unavailable</v>
      </c>
      <c r="V194" s="31" t="str">
        <f>VLOOKUP($A194,'Extraction Filer'!$B$4:$V$385,MATCH(V$1,'Extraction Filer'!$B$3:$V$3,0),FALSE)</f>
        <v>Unavailable</v>
      </c>
      <c r="W194" s="7" t="str">
        <f>IF(T194="unavailable","NA",IF(T194&gt;0,IF(AND(U194&gt;0,U194&lt;0.75)=TRUE,1,IF(U194&gt;1,-1,IF(L194&lt;0,-1,0)))+IF(T194&gt;0,IF(VLOOKUP(A194,'Extraction Filer'!$B$4:$W$385,MATCH('Extraction Filer'!$W$1,'Extraction Filer'!$B$1:$W$1,0),FALSE)&gt;1,1,0),0)+IF(M194&gt;0.05,1,IF(M194&lt;-0.05,-1,0))+IF(Q194="سالب",-1,IF(Q194&lt;40,1,0))+IF(T194&gt;AVERAGEIFS($T$2:$T$382,$T$2:$T$382,"&gt;0.001"),1,0),"NA"))</f>
        <v>NA</v>
      </c>
    </row>
    <row r="195" spans="1:23" ht="15.75">
      <c r="A195" s="9" t="s">
        <v>294</v>
      </c>
      <c r="B195" s="36" t="str">
        <f>VLOOKUP(A195,'Scoring Logic'!$A$12:$D$394,3,FALSE)</f>
        <v>المتحدة الدولية القابضة</v>
      </c>
      <c r="C195" s="36" t="str">
        <f>VLOOKUP(A195,'Scoring Logic'!$A$12:$D$394,4,FALSE)</f>
        <v>تداول</v>
      </c>
      <c r="D195" s="30">
        <f>VLOOKUP($A195,'Extraction Filer'!$B$4:$V$385,MATCH(D$1,'Extraction Filer'!$B$3:$V$3,0),FALSE)</f>
        <v>167.8</v>
      </c>
      <c r="E195" s="31">
        <f>VLOOKUP($A195,'Extraction Filer'!$B$4:$V$385,MATCH(E$1,'Extraction Filer'!$B$3:$V$3,0),FALSE)</f>
        <v>-9.4451003999999998E-3</v>
      </c>
      <c r="F195" s="30">
        <f>VLOOKUP($A195,'Extraction Filer'!$B$4:$V$385,MATCH(F$1,'Extraction Filer'!$B$3:$V$3,0),FALSE)</f>
        <v>200</v>
      </c>
      <c r="G195" s="30">
        <f>VLOOKUP($A195,'Extraction Filer'!$B$4:$V$385,MATCH(G$1,'Extraction Filer'!$B$3:$V$3,0),FALSE)</f>
        <v>145.19999999999999</v>
      </c>
      <c r="H195" s="32" t="str">
        <f>VLOOKUP($A195,'Extraction Filer'!$B$4:$V$385,MATCH(H$1,'Extraction Filer'!$B$3:$V$3,0),FALSE)</f>
        <v>Unavailable</v>
      </c>
      <c r="I195" s="33">
        <f>VLOOKUP($A195,'Extraction Filer'!$B$4:$V$385,MATCH(I$1,'Extraction Filer'!$B$3:$V$3,0),FALSE)</f>
        <v>45629</v>
      </c>
      <c r="J195" s="30" t="str">
        <f>IF(VLOOKUP($A195,'Extraction Filer'!$B$4:$V$385,MATCH(J$1,'Extraction Filer'!$B$3:$V$3,0),FALSE)&gt;0,VLOOKUP($A195,'Extraction Filer'!$B$4:$V$385,MATCH(J$1,'Extraction Filer'!$B$3:$V$3,0),FALSE),"غير متوفر")</f>
        <v>غير متوفر</v>
      </c>
      <c r="K195" s="30" t="str">
        <f>IFERROR(IF(D195/VLOOKUP($A195,'Extraction Filer'!$B$4:$V$385,MATCH("متوسط توقعات المحللين لمكرر الربح",'Extraction Filer'!$B$3:$V$3,0),FALSE)&gt;0,D195/VLOOKUP($A195,'Extraction Filer'!$B$4:$V$385,MATCH("متوسط توقعات المحللين لمكرر الربح",'Extraction Filer'!$B$3:$V$3,0),FALSE),"غير متوفر"),"غير متوفر")</f>
        <v>غير متوفر</v>
      </c>
      <c r="L195" s="32" t="str">
        <f>VLOOKUP($A195,'Extraction Filer'!$B$4:$V$385,MATCH(L$1,'Extraction Filer'!$B$3:$V$3,0),FALSE)</f>
        <v>Unavailable</v>
      </c>
      <c r="M195" s="35" t="str">
        <f>VLOOKUP($A195,'Extraction Filer'!$B$4:$V$385,MATCH(M$1,'Extraction Filer'!$B$3:$V$3,0),FALSE)</f>
        <v>Unavailable</v>
      </c>
      <c r="N195" s="30" t="str">
        <f>VLOOKUP($A195,'Extraction Filer'!$B$4:$V$385,MATCH(N$1,'Extraction Filer'!$B$3:$V$3,0),FALSE)</f>
        <v>Unavailable</v>
      </c>
      <c r="O195" s="35" t="str">
        <f>VLOOKUP($A195,'Extraction Filer'!$B$4:$V$385,MATCH(O$1,'Extraction Filer'!$B$3:$V$3,0),FALSE)</f>
        <v>Unavailable</v>
      </c>
      <c r="P195" s="35" t="str">
        <f>VLOOKUP($A195,'Extraction Filer'!$B$4:$V$385,MATCH(P$1,'Extraction Filer'!$B$3:$V$3,0),FALSE)</f>
        <v>Unavailable</v>
      </c>
      <c r="Q195" s="30" t="str">
        <f>IF(VLOOKUP($A195,'Extraction Filer'!$B$4:$V$385,MATCH(Q$1,'Extraction Filer'!$B$3:$V$3,0),FALSE)&lt;0,"سالب",VLOOKUP($A195,'Extraction Filer'!$B$4:$V$385,MATCH(Q$1,'Extraction Filer'!$B$3:$V$3,0),FALSE))</f>
        <v>Unavailable</v>
      </c>
      <c r="R195" s="35" t="str">
        <f>VLOOKUP($A195,'Extraction Filer'!$B$4:$Z$385,MATCH(R$1,'Extraction Filer'!$B$3:$Z$3,0),FALSE)</f>
        <v>Unavailable</v>
      </c>
      <c r="S195" s="35" t="str">
        <f>VLOOKUP($A195,'Extraction Filer'!$B$4:$Z$385,MATCH(S$1,'Extraction Filer'!$B$3:$Z$3,0),FALSE)</f>
        <v>Unavailable</v>
      </c>
      <c r="T195" s="31" t="str">
        <f>VLOOKUP($A195,'Extraction Filer'!$B$4:$V$385,MATCH(T$1,'Extraction Filer'!$B$3:$V$3,0),FALSE)</f>
        <v>Unavailable</v>
      </c>
      <c r="U195" s="31" t="str">
        <f>IF(L195&gt;0,VLOOKUP($A195,'Extraction Filer'!$B$4:$V$385,MATCH(U$1,'Extraction Filer'!$B$3:$V$3,0),FALSE),"حققت خسائر")</f>
        <v>Unavailable</v>
      </c>
      <c r="V195" s="31" t="str">
        <f>VLOOKUP($A195,'Extraction Filer'!$B$4:$V$385,MATCH(V$1,'Extraction Filer'!$B$3:$V$3,0),FALSE)</f>
        <v>Unavailable</v>
      </c>
      <c r="W195" s="7" t="str">
        <f>IF(T195="unavailable","NA",IF(T195&gt;0,IF(AND(U195&gt;0,U195&lt;0.75)=TRUE,1,IF(U195&gt;1,-1,IF(L195&lt;0,-1,0)))+IF(T195&gt;0,IF(VLOOKUP(A195,'Extraction Filer'!$B$4:$W$385,MATCH('Extraction Filer'!$W$1,'Extraction Filer'!$B$1:$W$1,0),FALSE)&gt;1,1,0),0)+IF(M195&gt;0.05,1,IF(M195&lt;-0.05,-1,0))+IF(Q195="سالب",-1,IF(Q195&lt;40,1,0))+IF(T195&gt;AVERAGEIFS($T$2:$T$382,$T$2:$T$382,"&gt;0.001"),1,0),"NA"))</f>
        <v>NA</v>
      </c>
    </row>
    <row r="196" spans="1:23" ht="15.75">
      <c r="A196" s="9" t="s">
        <v>735</v>
      </c>
      <c r="B196" s="36" t="str">
        <f>VLOOKUP(A196,'Scoring Logic'!$A$12:$D$394,3,FALSE)</f>
        <v>نفط الشرق</v>
      </c>
      <c r="C196" s="36" t="str">
        <f>VLOOKUP(A196,'Scoring Logic'!$A$12:$D$394,4,FALSE)</f>
        <v>نمو</v>
      </c>
      <c r="D196" s="30">
        <f>VLOOKUP($A196,'Extraction Filer'!$B$4:$V$385,MATCH(D$1,'Extraction Filer'!$B$3:$V$3,0),FALSE)</f>
        <v>4.22</v>
      </c>
      <c r="E196" s="31">
        <f>VLOOKUP($A196,'Extraction Filer'!$B$4:$V$385,MATCH(E$1,'Extraction Filer'!$B$3:$V$3,0),FALSE)</f>
        <v>-4.0909099999999997E-2</v>
      </c>
      <c r="F196" s="30">
        <f>VLOOKUP($A196,'Extraction Filer'!$B$4:$V$385,MATCH(F$1,'Extraction Filer'!$B$3:$V$3,0),FALSE)</f>
        <v>6</v>
      </c>
      <c r="G196" s="30">
        <f>VLOOKUP($A196,'Extraction Filer'!$B$4:$V$385,MATCH(G$1,'Extraction Filer'!$B$3:$V$3,0),FALSE)</f>
        <v>3.7</v>
      </c>
      <c r="H196" s="32" t="str">
        <f>VLOOKUP($A196,'Extraction Filer'!$B$4:$V$385,MATCH(H$1,'Extraction Filer'!$B$3:$V$3,0),FALSE)</f>
        <v>Unavailable</v>
      </c>
      <c r="I196" s="33">
        <f>VLOOKUP($A196,'Extraction Filer'!$B$4:$V$385,MATCH(I$1,'Extraction Filer'!$B$3:$V$3,0),FALSE)</f>
        <v>45468</v>
      </c>
      <c r="J196" s="30" t="str">
        <f>IF(VLOOKUP($A196,'Extraction Filer'!$B$4:$V$385,MATCH(J$1,'Extraction Filer'!$B$3:$V$3,0),FALSE)&gt;0,VLOOKUP($A196,'Extraction Filer'!$B$4:$V$385,MATCH(J$1,'Extraction Filer'!$B$3:$V$3,0),FALSE),"غير متوفر")</f>
        <v>غير متوفر</v>
      </c>
      <c r="K196" s="30" t="str">
        <f>IFERROR(IF(D196/VLOOKUP($A196,'Extraction Filer'!$B$4:$V$385,MATCH("متوسط توقعات المحللين لمكرر الربح",'Extraction Filer'!$B$3:$V$3,0),FALSE)&gt;0,D196/VLOOKUP($A196,'Extraction Filer'!$B$4:$V$385,MATCH("متوسط توقعات المحللين لمكرر الربح",'Extraction Filer'!$B$3:$V$3,0),FALSE),"غير متوفر"),"غير متوفر")</f>
        <v>غير متوفر</v>
      </c>
      <c r="L196" s="32" t="str">
        <f>VLOOKUP($A196,'Extraction Filer'!$B$4:$V$385,MATCH(L$1,'Extraction Filer'!$B$3:$V$3,0),FALSE)</f>
        <v>Unavailable</v>
      </c>
      <c r="M196" s="35" t="str">
        <f>VLOOKUP($A196,'Extraction Filer'!$B$4:$V$385,MATCH(M$1,'Extraction Filer'!$B$3:$V$3,0),FALSE)</f>
        <v>Unavailable</v>
      </c>
      <c r="N196" s="30" t="str">
        <f>VLOOKUP($A196,'Extraction Filer'!$B$4:$V$385,MATCH(N$1,'Extraction Filer'!$B$3:$V$3,0),FALSE)</f>
        <v>Unavailable</v>
      </c>
      <c r="O196" s="35" t="str">
        <f>VLOOKUP($A196,'Extraction Filer'!$B$4:$V$385,MATCH(O$1,'Extraction Filer'!$B$3:$V$3,0),FALSE)</f>
        <v>Unavailable</v>
      </c>
      <c r="P196" s="35" t="str">
        <f>VLOOKUP($A196,'Extraction Filer'!$B$4:$V$385,MATCH(P$1,'Extraction Filer'!$B$3:$V$3,0),FALSE)</f>
        <v>Unavailable</v>
      </c>
      <c r="Q196" s="30" t="str">
        <f>IF(VLOOKUP($A196,'Extraction Filer'!$B$4:$V$385,MATCH(Q$1,'Extraction Filer'!$B$3:$V$3,0),FALSE)&lt;0,"سالب",VLOOKUP($A196,'Extraction Filer'!$B$4:$V$385,MATCH(Q$1,'Extraction Filer'!$B$3:$V$3,0),FALSE))</f>
        <v>Unavailable</v>
      </c>
      <c r="R196" s="35" t="str">
        <f>VLOOKUP($A196,'Extraction Filer'!$B$4:$Z$385,MATCH(R$1,'Extraction Filer'!$B$3:$Z$3,0),FALSE)</f>
        <v>Unavailable</v>
      </c>
      <c r="S196" s="35" t="str">
        <f>VLOOKUP($A196,'Extraction Filer'!$B$4:$Z$385,MATCH(S$1,'Extraction Filer'!$B$3:$Z$3,0),FALSE)</f>
        <v>Unavailable</v>
      </c>
      <c r="T196" s="31" t="str">
        <f>VLOOKUP($A196,'Extraction Filer'!$B$4:$V$385,MATCH(T$1,'Extraction Filer'!$B$3:$V$3,0),FALSE)</f>
        <v>Unavailable</v>
      </c>
      <c r="U196" s="31" t="str">
        <f>IF(L196&gt;0,VLOOKUP($A196,'Extraction Filer'!$B$4:$V$385,MATCH(U$1,'Extraction Filer'!$B$3:$V$3,0),FALSE),"حققت خسائر")</f>
        <v>Unavailable</v>
      </c>
      <c r="V196" s="31" t="str">
        <f>VLOOKUP($A196,'Extraction Filer'!$B$4:$V$385,MATCH(V$1,'Extraction Filer'!$B$3:$V$3,0),FALSE)</f>
        <v>Unavailable</v>
      </c>
      <c r="W196" s="7" t="str">
        <f>IF(T196="unavailable","NA",IF(T196&gt;0,IF(AND(U196&gt;0,U196&lt;0.75)=TRUE,1,IF(U196&gt;1,-1,IF(L196&lt;0,-1,0)))+IF(T196&gt;0,IF(VLOOKUP(A196,'Extraction Filer'!$B$4:$W$385,MATCH('Extraction Filer'!$W$1,'Extraction Filer'!$B$1:$W$1,0),FALSE)&gt;1,1,0),0)+IF(M196&gt;0.05,1,IF(M196&lt;-0.05,-1,0))+IF(Q196="سالب",-1,IF(Q196&lt;40,1,0))+IF(T196&gt;AVERAGEIFS($T$2:$T$382,$T$2:$T$382,"&gt;0.001"),1,0),"NA"))</f>
        <v>NA</v>
      </c>
    </row>
    <row r="197" spans="1:23" ht="15.75">
      <c r="A197" s="9" t="s">
        <v>763</v>
      </c>
      <c r="B197" s="36" t="str">
        <f>VLOOKUP(A197,'Scoring Logic'!$A$12:$D$394,3,FALSE)</f>
        <v>الأعمال المتعددة</v>
      </c>
      <c r="C197" s="36" t="str">
        <f>VLOOKUP(A197,'Scoring Logic'!$A$12:$D$394,4,FALSE)</f>
        <v>نمو</v>
      </c>
      <c r="D197" s="30">
        <f>VLOOKUP($A197,'Extraction Filer'!$B$4:$V$385,MATCH(D$1,'Extraction Filer'!$B$3:$V$3,0),FALSE)</f>
        <v>18.68</v>
      </c>
      <c r="E197" s="31">
        <f>VLOOKUP($A197,'Extraction Filer'!$B$4:$V$385,MATCH(E$1,'Extraction Filer'!$B$3:$V$3,0),FALSE)</f>
        <v>-4.2051299999999993E-2</v>
      </c>
      <c r="F197" s="30">
        <f>VLOOKUP($A197,'Extraction Filer'!$B$4:$V$385,MATCH(F$1,'Extraction Filer'!$B$3:$V$3,0),FALSE)</f>
        <v>20.8</v>
      </c>
      <c r="G197" s="30">
        <f>VLOOKUP($A197,'Extraction Filer'!$B$4:$V$385,MATCH(G$1,'Extraction Filer'!$B$3:$V$3,0),FALSE)</f>
        <v>13.4</v>
      </c>
      <c r="H197" s="32" t="str">
        <f>VLOOKUP($A197,'Extraction Filer'!$B$4:$V$385,MATCH(H$1,'Extraction Filer'!$B$3:$V$3,0),FALSE)</f>
        <v>Unavailable</v>
      </c>
      <c r="I197" s="33">
        <f>VLOOKUP($A197,'Extraction Filer'!$B$4:$V$385,MATCH(I$1,'Extraction Filer'!$B$3:$V$3,0),FALSE)</f>
        <v>45630</v>
      </c>
      <c r="J197" s="30" t="str">
        <f>IF(VLOOKUP($A197,'Extraction Filer'!$B$4:$V$385,MATCH(J$1,'Extraction Filer'!$B$3:$V$3,0),FALSE)&gt;0,VLOOKUP($A197,'Extraction Filer'!$B$4:$V$385,MATCH(J$1,'Extraction Filer'!$B$3:$V$3,0),FALSE),"غير متوفر")</f>
        <v>غير متوفر</v>
      </c>
      <c r="K197" s="30" t="str">
        <f>IFERROR(IF(D197/VLOOKUP($A197,'Extraction Filer'!$B$4:$V$385,MATCH("متوسط توقعات المحللين لمكرر الربح",'Extraction Filer'!$B$3:$V$3,0),FALSE)&gt;0,D197/VLOOKUP($A197,'Extraction Filer'!$B$4:$V$385,MATCH("متوسط توقعات المحللين لمكرر الربح",'Extraction Filer'!$B$3:$V$3,0),FALSE),"غير متوفر"),"غير متوفر")</f>
        <v>غير متوفر</v>
      </c>
      <c r="L197" s="32" t="str">
        <f>VLOOKUP($A197,'Extraction Filer'!$B$4:$V$385,MATCH(L$1,'Extraction Filer'!$B$3:$V$3,0),FALSE)</f>
        <v>Unavailable</v>
      </c>
      <c r="M197" s="35" t="str">
        <f>VLOOKUP($A197,'Extraction Filer'!$B$4:$V$385,MATCH(M$1,'Extraction Filer'!$B$3:$V$3,0),FALSE)</f>
        <v>Unavailable</v>
      </c>
      <c r="N197" s="30" t="str">
        <f>VLOOKUP($A197,'Extraction Filer'!$B$4:$V$385,MATCH(N$1,'Extraction Filer'!$B$3:$V$3,0),FALSE)</f>
        <v>Unavailable</v>
      </c>
      <c r="O197" s="35" t="str">
        <f>VLOOKUP($A197,'Extraction Filer'!$B$4:$V$385,MATCH(O$1,'Extraction Filer'!$B$3:$V$3,0),FALSE)</f>
        <v>Unavailable</v>
      </c>
      <c r="P197" s="35" t="str">
        <f>VLOOKUP($A197,'Extraction Filer'!$B$4:$V$385,MATCH(P$1,'Extraction Filer'!$B$3:$V$3,0),FALSE)</f>
        <v>Unavailable</v>
      </c>
      <c r="Q197" s="30" t="str">
        <f>IF(VLOOKUP($A197,'Extraction Filer'!$B$4:$V$385,MATCH(Q$1,'Extraction Filer'!$B$3:$V$3,0),FALSE)&lt;0,"سالب",VLOOKUP($A197,'Extraction Filer'!$B$4:$V$385,MATCH(Q$1,'Extraction Filer'!$B$3:$V$3,0),FALSE))</f>
        <v>Unavailable</v>
      </c>
      <c r="R197" s="35" t="str">
        <f>VLOOKUP($A197,'Extraction Filer'!$B$4:$Z$385,MATCH(R$1,'Extraction Filer'!$B$3:$Z$3,0),FALSE)</f>
        <v>Unavailable</v>
      </c>
      <c r="S197" s="35" t="str">
        <f>VLOOKUP($A197,'Extraction Filer'!$B$4:$Z$385,MATCH(S$1,'Extraction Filer'!$B$3:$Z$3,0),FALSE)</f>
        <v>Unavailable</v>
      </c>
      <c r="T197" s="31" t="str">
        <f>VLOOKUP($A197,'Extraction Filer'!$B$4:$V$385,MATCH(T$1,'Extraction Filer'!$B$3:$V$3,0),FALSE)</f>
        <v>Unavailable</v>
      </c>
      <c r="U197" s="31" t="str">
        <f>IF(L197&gt;0,VLOOKUP($A197,'Extraction Filer'!$B$4:$V$385,MATCH(U$1,'Extraction Filer'!$B$3:$V$3,0),FALSE),"حققت خسائر")</f>
        <v>Unavailable</v>
      </c>
      <c r="V197" s="31" t="str">
        <f>VLOOKUP($A197,'Extraction Filer'!$B$4:$V$385,MATCH(V$1,'Extraction Filer'!$B$3:$V$3,0),FALSE)</f>
        <v>Unavailable</v>
      </c>
      <c r="W197" s="7" t="str">
        <f>IF(T197="unavailable","NA",IF(T197&gt;0,IF(AND(U197&gt;0,U197&lt;0.75)=TRUE,1,IF(U197&gt;1,-1,IF(L197&lt;0,-1,0)))+IF(T197&gt;0,IF(VLOOKUP(A197,'Extraction Filer'!$B$4:$W$385,MATCH('Extraction Filer'!$W$1,'Extraction Filer'!$B$1:$W$1,0),FALSE)&gt;1,1,0),0)+IF(M197&gt;0.05,1,IF(M197&lt;-0.05,-1,0))+IF(Q197="سالب",-1,IF(Q197&lt;40,1,0))+IF(T197&gt;AVERAGEIFS($T$2:$T$382,$T$2:$T$382,"&gt;0.001"),1,0),"NA"))</f>
        <v>NA</v>
      </c>
    </row>
    <row r="198" spans="1:23" ht="15.75">
      <c r="A198" s="9" t="s">
        <v>124</v>
      </c>
      <c r="B198" s="36" t="str">
        <f>VLOOKUP(A198,'Scoring Logic'!$A$12:$D$394,3,FALSE)</f>
        <v>الكابلات السعودية</v>
      </c>
      <c r="C198" s="36" t="str">
        <f>VLOOKUP(A198,'Scoring Logic'!$A$12:$D$394,4,FALSE)</f>
        <v>تداول</v>
      </c>
      <c r="D198" s="30">
        <f>VLOOKUP($A198,'Extraction Filer'!$B$4:$V$385,MATCH(D$1,'Extraction Filer'!$B$3:$V$3,0),FALSE)</f>
        <v>143.6</v>
      </c>
      <c r="E198" s="31">
        <f>VLOOKUP($A198,'Extraction Filer'!$B$4:$V$385,MATCH(E$1,'Extraction Filer'!$B$3:$V$3,0),FALSE)</f>
        <v>0.2026801</v>
      </c>
      <c r="F198" s="30">
        <f>VLOOKUP($A198,'Extraction Filer'!$B$4:$V$385,MATCH(F$1,'Extraction Filer'!$B$3:$V$3,0),FALSE)</f>
        <v>146.6</v>
      </c>
      <c r="G198" s="30">
        <f>VLOOKUP($A198,'Extraction Filer'!$B$4:$V$385,MATCH(G$1,'Extraction Filer'!$B$3:$V$3,0),FALSE)</f>
        <v>55.5</v>
      </c>
      <c r="H198" s="32">
        <f>VLOOKUP($A198,'Extraction Filer'!$B$4:$V$385,MATCH(H$1,'Extraction Filer'!$B$3:$V$3,0),FALSE)</f>
        <v>958229302</v>
      </c>
      <c r="I198" s="33">
        <f>VLOOKUP($A198,'Extraction Filer'!$B$4:$V$385,MATCH(I$1,'Extraction Filer'!$B$3:$V$3,0),FALSE)</f>
        <v>40240</v>
      </c>
      <c r="J198" s="30">
        <f>IF(VLOOKUP($A198,'Extraction Filer'!$B$4:$V$385,MATCH(J$1,'Extraction Filer'!$B$3:$V$3,0),FALSE)&gt;0,VLOOKUP($A198,'Extraction Filer'!$B$4:$V$385,MATCH(J$1,'Extraction Filer'!$B$3:$V$3,0),FALSE),"غير متوفر")</f>
        <v>52.41</v>
      </c>
      <c r="K198" s="30" t="str">
        <f>IFERROR(IF(D198/VLOOKUP($A198,'Extraction Filer'!$B$4:$V$385,MATCH("متوسط توقعات المحللين لمكرر الربح",'Extraction Filer'!$B$3:$V$3,0),FALSE)&gt;0,D198/VLOOKUP($A198,'Extraction Filer'!$B$4:$V$385,MATCH("متوسط توقعات المحللين لمكرر الربح",'Extraction Filer'!$B$3:$V$3,0),FALSE),"غير متوفر"),"غير متوفر")</f>
        <v>غير متوفر</v>
      </c>
      <c r="L198" s="32">
        <f>VLOOKUP($A198,'Extraction Filer'!$B$4:$V$385,MATCH(L$1,'Extraction Filer'!$B$3:$V$3,0),FALSE)</f>
        <v>26575000</v>
      </c>
      <c r="M198" s="35">
        <f>VLOOKUP($A198,'Extraction Filer'!$B$4:$V$385,MATCH(M$1,'Extraction Filer'!$B$3:$V$3,0),FALSE)</f>
        <v>1.0629999999999999</v>
      </c>
      <c r="N198" s="30">
        <f>VLOOKUP($A198,'Extraction Filer'!$B$4:$V$385,MATCH(N$1,'Extraction Filer'!$B$3:$V$3,0),FALSE)</f>
        <v>23.045992015199982</v>
      </c>
      <c r="O198" s="35">
        <f>VLOOKUP($A198,'Extraction Filer'!$B$4:$V$385,MATCH(O$1,'Extraction Filer'!$B$3:$V$3,0),FALSE)</f>
        <v>-0.57930000000000004</v>
      </c>
      <c r="P198" s="35">
        <f>VLOOKUP($A198,'Extraction Filer'!$B$4:$V$385,MATCH(P$1,'Extraction Filer'!$B$3:$V$3,0),FALSE)</f>
        <v>0.45040000000000002</v>
      </c>
      <c r="Q198" s="30" t="str">
        <f>IF(VLOOKUP($A198,'Extraction Filer'!$B$4:$V$385,MATCH(Q$1,'Extraction Filer'!$B$3:$V$3,0),FALSE)&lt;0,"سالب",VLOOKUP($A198,'Extraction Filer'!$B$4:$V$385,MATCH(Q$1,'Extraction Filer'!$B$3:$V$3,0),FALSE))</f>
        <v>سالب</v>
      </c>
      <c r="R198" s="35">
        <f>VLOOKUP($A198,'Extraction Filer'!$B$4:$Z$385,MATCH(R$1,'Extraction Filer'!$B$3:$Z$3,0),FALSE)</f>
        <v>-5.9078694710984023E-2</v>
      </c>
      <c r="S198" s="35">
        <f>VLOOKUP($A198,'Extraction Filer'!$B$4:$Z$385,MATCH(S$1,'Extraction Filer'!$B$3:$Z$3,0),FALSE)</f>
        <v>-8.1495258254202355E-2</v>
      </c>
      <c r="T198" s="31">
        <f>VLOOKUP($A198,'Extraction Filer'!$B$4:$V$385,MATCH(T$1,'Extraction Filer'!$B$3:$V$3,0),FALSE)</f>
        <v>0</v>
      </c>
      <c r="U198" s="31">
        <f>IF(L198&gt;0,VLOOKUP($A198,'Extraction Filer'!$B$4:$V$385,MATCH(U$1,'Extraction Filer'!$B$3:$V$3,0),FALSE),"حققت خسائر")</f>
        <v>0</v>
      </c>
      <c r="V198" s="31">
        <f>VLOOKUP($A198,'Extraction Filer'!$B$4:$V$385,MATCH(V$1,'Extraction Filer'!$B$3:$V$3,0),FALSE)</f>
        <v>0</v>
      </c>
      <c r="W198" s="7" t="str">
        <f>IF(T198="unavailable","NA",IF(T198&gt;0,IF(AND(U198&gt;0,U198&lt;0.75)=TRUE,1,IF(U198&gt;1,-1,IF(L198&lt;0,-1,0)))+IF(T198&gt;0,IF(VLOOKUP(A198,'Extraction Filer'!$B$4:$W$385,MATCH('Extraction Filer'!$W$1,'Extraction Filer'!$B$1:$W$1,0),FALSE)&gt;1,1,0),0)+IF(M198&gt;0.05,1,IF(M198&lt;-0.05,-1,0))+IF(Q198="سالب",-1,IF(Q198&lt;40,1,0))+IF(T198&gt;AVERAGEIFS($T$2:$T$382,$T$2:$T$382,"&gt;0.001"),1,0),"NA"))</f>
        <v>NA</v>
      </c>
    </row>
    <row r="199" spans="1:23" ht="15.75">
      <c r="A199" s="9" t="s">
        <v>538</v>
      </c>
      <c r="B199" s="36" t="str">
        <f>VLOOKUP(A199,'Scoring Logic'!$A$12:$D$394,3,FALSE)</f>
        <v>رسن</v>
      </c>
      <c r="C199" s="36" t="str">
        <f>VLOOKUP(A199,'Scoring Logic'!$A$12:$D$394,4,FALSE)</f>
        <v>تداول</v>
      </c>
      <c r="D199" s="30">
        <f>VLOOKUP($A199,'Extraction Filer'!$B$4:$V$385,MATCH(D$1,'Extraction Filer'!$B$3:$V$3,0),FALSE)</f>
        <v>83.8</v>
      </c>
      <c r="E199" s="31">
        <f>VLOOKUP($A199,'Extraction Filer'!$B$4:$V$385,MATCH(E$1,'Extraction Filer'!$B$3:$V$3,0),FALSE)</f>
        <v>6.8877599999999997E-2</v>
      </c>
      <c r="F199" s="30">
        <f>VLOOKUP($A199,'Extraction Filer'!$B$4:$V$385,MATCH(F$1,'Extraction Filer'!$B$3:$V$3,0),FALSE)</f>
        <v>96.2</v>
      </c>
      <c r="G199" s="30">
        <f>VLOOKUP($A199,'Extraction Filer'!$B$4:$V$385,MATCH(G$1,'Extraction Filer'!$B$3:$V$3,0),FALSE)</f>
        <v>37</v>
      </c>
      <c r="H199" s="32">
        <f>VLOOKUP($A199,'Extraction Filer'!$B$4:$V$385,MATCH(H$1,'Extraction Filer'!$B$3:$V$3,0),FALSE)</f>
        <v>6495086600</v>
      </c>
      <c r="I199" s="33">
        <f>VLOOKUP($A199,'Extraction Filer'!$B$4:$V$385,MATCH(I$1,'Extraction Filer'!$B$3:$V$3,0),FALSE)</f>
        <v>45456</v>
      </c>
      <c r="J199" s="30" t="str">
        <f>IF(VLOOKUP($A199,'Extraction Filer'!$B$4:$V$385,MATCH(J$1,'Extraction Filer'!$B$3:$V$3,0),FALSE)&gt;0,VLOOKUP($A199,'Extraction Filer'!$B$4:$V$385,MATCH(J$1,'Extraction Filer'!$B$3:$V$3,0),FALSE),"غير متوفر")</f>
        <v>غير متوفر</v>
      </c>
      <c r="K199" s="30" t="str">
        <f>IFERROR(IF(D199/VLOOKUP($A199,'Extraction Filer'!$B$4:$V$385,MATCH("متوسط توقعات المحللين لمكرر الربح",'Extraction Filer'!$B$3:$V$3,0),FALSE)&gt;0,D199/VLOOKUP($A199,'Extraction Filer'!$B$4:$V$385,MATCH("متوسط توقعات المحللين لمكرر الربح",'Extraction Filer'!$B$3:$V$3,0),FALSE),"غير متوفر"),"غير متوفر")</f>
        <v>غير متوفر</v>
      </c>
      <c r="L199" s="32">
        <f>VLOOKUP($A199,'Extraction Filer'!$B$4:$V$385,MATCH(L$1,'Extraction Filer'!$B$3:$V$3,0),FALSE)</f>
        <v>94400712</v>
      </c>
      <c r="M199" s="35">
        <f>VLOOKUP($A199,'Extraction Filer'!$B$4:$V$385,MATCH(M$1,'Extraction Filer'!$B$3:$V$3,0),FALSE)</f>
        <v>1.0613999999999999</v>
      </c>
      <c r="N199" s="30">
        <f>VLOOKUP($A199,'Extraction Filer'!$B$4:$V$385,MATCH(N$1,'Extraction Filer'!$B$3:$V$3,0),FALSE)</f>
        <v>18.212630191650621</v>
      </c>
      <c r="O199" s="35">
        <f>VLOOKUP($A199,'Extraction Filer'!$B$4:$V$385,MATCH(O$1,'Extraction Filer'!$B$3:$V$3,0),FALSE)</f>
        <v>0.39839999999999998</v>
      </c>
      <c r="P199" s="35">
        <f>VLOOKUP($A199,'Extraction Filer'!$B$4:$V$385,MATCH(P$1,'Extraction Filer'!$B$3:$V$3,0),FALSE)</f>
        <v>1.1391</v>
      </c>
      <c r="Q199" s="30">
        <f>IF(VLOOKUP($A199,'Extraction Filer'!$B$4:$V$385,MATCH(Q$1,'Extraction Filer'!$B$3:$V$3,0),FALSE)&lt;0,"سالب",VLOOKUP($A199,'Extraction Filer'!$B$4:$V$385,MATCH(Q$1,'Extraction Filer'!$B$3:$V$3,0),FALSE))</f>
        <v>42.039664577529237</v>
      </c>
      <c r="R199" s="35">
        <f>VLOOKUP($A199,'Extraction Filer'!$B$4:$Z$385,MATCH(R$1,'Extraction Filer'!$B$3:$Z$3,0),FALSE)</f>
        <v>0.30075290867883464</v>
      </c>
      <c r="S199" s="35">
        <f>VLOOKUP($A199,'Extraction Filer'!$B$4:$Z$385,MATCH(S$1,'Extraction Filer'!$B$3:$Z$3,0),FALSE)</f>
        <v>0.19725290025993655</v>
      </c>
      <c r="T199" s="31">
        <f>VLOOKUP($A199,'Extraction Filer'!$B$4:$V$385,MATCH(T$1,'Extraction Filer'!$B$3:$V$3,0),FALSE)</f>
        <v>0</v>
      </c>
      <c r="U199" s="31">
        <f>IF(L199&gt;0,VLOOKUP($A199,'Extraction Filer'!$B$4:$V$385,MATCH(U$1,'Extraction Filer'!$B$3:$V$3,0),FALSE),"حققت خسائر")</f>
        <v>0</v>
      </c>
      <c r="V199" s="31">
        <f>VLOOKUP($A199,'Extraction Filer'!$B$4:$V$385,MATCH(V$1,'Extraction Filer'!$B$3:$V$3,0),FALSE)</f>
        <v>0</v>
      </c>
      <c r="W199" s="7" t="str">
        <f>IF(T199="unavailable","NA",IF(T199&gt;0,IF(AND(U199&gt;0,U199&lt;0.75)=TRUE,1,IF(U199&gt;1,-1,IF(L199&lt;0,-1,0)))+IF(T199&gt;0,IF(VLOOKUP(A199,'Extraction Filer'!$B$4:$W$385,MATCH('Extraction Filer'!$W$1,'Extraction Filer'!$B$1:$W$1,0),FALSE)&gt;1,1,0),0)+IF(M199&gt;0.05,1,IF(M199&lt;-0.05,-1,0))+IF(Q199="سالب",-1,IF(Q199&lt;40,1,0))+IF(T199&gt;AVERAGEIFS($T$2:$T$382,$T$2:$T$382,"&gt;0.001"),1,0),"NA"))</f>
        <v>NA</v>
      </c>
    </row>
    <row r="200" spans="1:23" ht="15.75">
      <c r="A200" s="9" t="s">
        <v>510</v>
      </c>
      <c r="B200" s="36" t="str">
        <f>VLOOKUP(A200,'Scoring Logic'!$A$12:$D$394,3,FALSE)</f>
        <v>الصقر للتأمين</v>
      </c>
      <c r="C200" s="36" t="str">
        <f>VLOOKUP(A200,'Scoring Logic'!$A$12:$D$394,4,FALSE)</f>
        <v>تداول</v>
      </c>
      <c r="D200" s="30">
        <f>VLOOKUP($A200,'Extraction Filer'!$B$4:$V$385,MATCH(D$1,'Extraction Filer'!$B$3:$V$3,0),FALSE)</f>
        <v>14.42</v>
      </c>
      <c r="E200" s="31">
        <f>VLOOKUP($A200,'Extraction Filer'!$B$4:$V$385,MATCH(E$1,'Extraction Filer'!$B$3:$V$3,0),FALSE)</f>
        <v>-5.5172414000000001E-3</v>
      </c>
      <c r="F200" s="30">
        <f>VLOOKUP($A200,'Extraction Filer'!$B$4:$V$385,MATCH(F$1,'Extraction Filer'!$B$3:$V$3,0),FALSE)</f>
        <v>36.549999999999997</v>
      </c>
      <c r="G200" s="30">
        <f>VLOOKUP($A200,'Extraction Filer'!$B$4:$V$385,MATCH(G$1,'Extraction Filer'!$B$3:$V$3,0),FALSE)</f>
        <v>12.82</v>
      </c>
      <c r="H200" s="32">
        <f>VLOOKUP($A200,'Extraction Filer'!$B$4:$V$385,MATCH(H$1,'Extraction Filer'!$B$3:$V$3,0),FALSE)</f>
        <v>432600000</v>
      </c>
      <c r="I200" s="33">
        <f>VLOOKUP($A200,'Extraction Filer'!$B$4:$V$385,MATCH(I$1,'Extraction Filer'!$B$3:$V$3,0),FALSE)</f>
        <v>40240</v>
      </c>
      <c r="J200" s="30">
        <f>IF(VLOOKUP($A200,'Extraction Filer'!$B$4:$V$385,MATCH(J$1,'Extraction Filer'!$B$3:$V$3,0),FALSE)&gt;0,VLOOKUP($A200,'Extraction Filer'!$B$4:$V$385,MATCH(J$1,'Extraction Filer'!$B$3:$V$3,0),FALSE),"غير متوفر")</f>
        <v>11.72</v>
      </c>
      <c r="K200" s="30" t="str">
        <f>IFERROR(IF(D200/VLOOKUP($A200,'Extraction Filer'!$B$4:$V$385,MATCH("متوسط توقعات المحللين لمكرر الربح",'Extraction Filer'!$B$3:$V$3,0),FALSE)&gt;0,D200/VLOOKUP($A200,'Extraction Filer'!$B$4:$V$385,MATCH("متوسط توقعات المحللين لمكرر الربح",'Extraction Filer'!$B$3:$V$3,0),FALSE),"غير متوفر"),"غير متوفر")</f>
        <v>غير متوفر</v>
      </c>
      <c r="L200" s="32">
        <f>VLOOKUP($A200,'Extraction Filer'!$B$4:$V$385,MATCH(L$1,'Extraction Filer'!$B$3:$V$3,0),FALSE)</f>
        <v>31858208</v>
      </c>
      <c r="M200" s="35">
        <f>VLOOKUP($A200,'Extraction Filer'!$B$4:$V$385,MATCH(M$1,'Extraction Filer'!$B$3:$V$3,0),FALSE)</f>
        <v>-0.24679999999999999</v>
      </c>
      <c r="N200" s="30">
        <f>VLOOKUP($A200,'Extraction Filer'!$B$4:$V$385,MATCH(N$1,'Extraction Filer'!$B$3:$V$3,0),FALSE)</f>
        <v>0.83297223107803453</v>
      </c>
      <c r="O200" s="35">
        <f>VLOOKUP($A200,'Extraction Filer'!$B$4:$V$385,MATCH(O$1,'Extraction Filer'!$B$3:$V$3,0),FALSE)</f>
        <v>-2.5000000000000001E-3</v>
      </c>
      <c r="P200" s="35">
        <f>VLOOKUP($A200,'Extraction Filer'!$B$4:$V$385,MATCH(P$1,'Extraction Filer'!$B$3:$V$3,0),FALSE)</f>
        <v>8.7253000000000007</v>
      </c>
      <c r="Q200" s="30">
        <f>IF(VLOOKUP($A200,'Extraction Filer'!$B$4:$V$385,MATCH(Q$1,'Extraction Filer'!$B$3:$V$3,0),FALSE)&lt;0,"سالب",VLOOKUP($A200,'Extraction Filer'!$B$4:$V$385,MATCH(Q$1,'Extraction Filer'!$B$3:$V$3,0),FALSE))</f>
        <v>20.431660629266808</v>
      </c>
      <c r="R200" s="35">
        <f>VLOOKUP($A200,'Extraction Filer'!$B$4:$Z$385,MATCH(R$1,'Extraction Filer'!$B$3:$Z$3,0),FALSE)</f>
        <v>0.10664910363546012</v>
      </c>
      <c r="S200" s="35">
        <f>VLOOKUP($A200,'Extraction Filer'!$B$4:$Z$385,MATCH(S$1,'Extraction Filer'!$B$3:$Z$3,0),FALSE)</f>
        <v>0.28792080415536853</v>
      </c>
      <c r="T200" s="31">
        <f>VLOOKUP($A200,'Extraction Filer'!$B$4:$V$385,MATCH(T$1,'Extraction Filer'!$B$3:$V$3,0),FALSE)</f>
        <v>0</v>
      </c>
      <c r="U200" s="31">
        <f>IF(L200&gt;0,VLOOKUP($A200,'Extraction Filer'!$B$4:$V$385,MATCH(U$1,'Extraction Filer'!$B$3:$V$3,0),FALSE),"حققت خسائر")</f>
        <v>0</v>
      </c>
      <c r="V200" s="31">
        <f>VLOOKUP($A200,'Extraction Filer'!$B$4:$V$385,MATCH(V$1,'Extraction Filer'!$B$3:$V$3,0),FALSE)</f>
        <v>-0.44600000000000001</v>
      </c>
      <c r="W200" s="7" t="str">
        <f>IF(T200="unavailable","NA",IF(T200&gt;0,IF(AND(U200&gt;0,U200&lt;0.75)=TRUE,1,IF(U200&gt;1,-1,IF(L200&lt;0,-1,0)))+IF(T200&gt;0,IF(VLOOKUP(A200,'Extraction Filer'!$B$4:$W$385,MATCH('Extraction Filer'!$W$1,'Extraction Filer'!$B$1:$W$1,0),FALSE)&gt;1,1,0),0)+IF(M200&gt;0.05,1,IF(M200&lt;-0.05,-1,0))+IF(Q200="سالب",-1,IF(Q200&lt;40,1,0))+IF(T200&gt;AVERAGEIFS($T$2:$T$382,$T$2:$T$382,"&gt;0.001"),1,0),"NA"))</f>
        <v>NA</v>
      </c>
    </row>
    <row r="201" spans="1:23" ht="15.75">
      <c r="A201" s="9" t="s">
        <v>330</v>
      </c>
      <c r="B201" s="36" t="str">
        <f>VLOOKUP(A201,'Scoring Logic'!$A$12:$D$394,3,FALSE)</f>
        <v>مجموعة فتيحي</v>
      </c>
      <c r="C201" s="36" t="str">
        <f>VLOOKUP(A201,'Scoring Logic'!$A$12:$D$394,4,FALSE)</f>
        <v>تداول</v>
      </c>
      <c r="D201" s="30">
        <f>VLOOKUP($A201,'Extraction Filer'!$B$4:$V$385,MATCH(D$1,'Extraction Filer'!$B$3:$V$3,0),FALSE)</f>
        <v>4.09</v>
      </c>
      <c r="E201" s="31">
        <f>VLOOKUP($A201,'Extraction Filer'!$B$4:$V$385,MATCH(E$1,'Extraction Filer'!$B$3:$V$3,0),FALSE)</f>
        <v>4.6035800000000002E-2</v>
      </c>
      <c r="F201" s="30">
        <f>VLOOKUP($A201,'Extraction Filer'!$B$4:$V$385,MATCH(F$1,'Extraction Filer'!$B$3:$V$3,0),FALSE)</f>
        <v>4.87</v>
      </c>
      <c r="G201" s="30">
        <f>VLOOKUP($A201,'Extraction Filer'!$B$4:$V$385,MATCH(G$1,'Extraction Filer'!$B$3:$V$3,0),FALSE)</f>
        <v>3.29</v>
      </c>
      <c r="H201" s="32">
        <f>VLOOKUP($A201,'Extraction Filer'!$B$4:$V$385,MATCH(H$1,'Extraction Filer'!$B$3:$V$3,0),FALSE)</f>
        <v>1124750000</v>
      </c>
      <c r="I201" s="33">
        <f>VLOOKUP($A201,'Extraction Filer'!$B$4:$V$385,MATCH(I$1,'Extraction Filer'!$B$3:$V$3,0),FALSE)</f>
        <v>40241</v>
      </c>
      <c r="J201" s="30">
        <f>IF(VLOOKUP($A201,'Extraction Filer'!$B$4:$V$385,MATCH(J$1,'Extraction Filer'!$B$3:$V$3,0),FALSE)&gt;0,VLOOKUP($A201,'Extraction Filer'!$B$4:$V$385,MATCH(J$1,'Extraction Filer'!$B$3:$V$3,0),FALSE),"غير متوفر")</f>
        <v>81.8</v>
      </c>
      <c r="K201" s="30" t="str">
        <f>IFERROR(IF(D201/VLOOKUP($A201,'Extraction Filer'!$B$4:$V$385,MATCH("متوسط توقعات المحللين لمكرر الربح",'Extraction Filer'!$B$3:$V$3,0),FALSE)&gt;0,D201/VLOOKUP($A201,'Extraction Filer'!$B$4:$V$385,MATCH("متوسط توقعات المحللين لمكرر الربح",'Extraction Filer'!$B$3:$V$3,0),FALSE),"غير متوفر"),"غير متوفر")</f>
        <v>غير متوفر</v>
      </c>
      <c r="L201" s="32">
        <f>VLOOKUP($A201,'Extraction Filer'!$B$4:$V$385,MATCH(L$1,'Extraction Filer'!$B$3:$V$3,0),FALSE)</f>
        <v>14515000</v>
      </c>
      <c r="M201" s="35">
        <f>VLOOKUP($A201,'Extraction Filer'!$B$4:$V$385,MATCH(M$1,'Extraction Filer'!$B$3:$V$3,0),FALSE)</f>
        <v>1.7871999999999999</v>
      </c>
      <c r="N201" s="30">
        <f>VLOOKUP($A201,'Extraction Filer'!$B$4:$V$385,MATCH(N$1,'Extraction Filer'!$B$3:$V$3,0),FALSE)</f>
        <v>16.554073943247381</v>
      </c>
      <c r="O201" s="35">
        <f>VLOOKUP($A201,'Extraction Filer'!$B$4:$V$385,MATCH(O$1,'Extraction Filer'!$B$3:$V$3,0),FALSE)</f>
        <v>-7.8399999999999997E-2</v>
      </c>
      <c r="P201" s="35">
        <f>VLOOKUP($A201,'Extraction Filer'!$B$4:$V$385,MATCH(P$1,'Extraction Filer'!$B$3:$V$3,0),FALSE)</f>
        <v>6.5699999999999995E-2</v>
      </c>
      <c r="Q201" s="30">
        <f>IF(VLOOKUP($A201,'Extraction Filer'!$B$4:$V$385,MATCH(Q$1,'Extraction Filer'!$B$3:$V$3,0),FALSE)&lt;0,"سالب",VLOOKUP($A201,'Extraction Filer'!$B$4:$V$385,MATCH(Q$1,'Extraction Filer'!$B$3:$V$3,0),FALSE))</f>
        <v>1448.3748841042548</v>
      </c>
      <c r="R201" s="35">
        <f>VLOOKUP($A201,'Extraction Filer'!$B$4:$Z$385,MATCH(R$1,'Extraction Filer'!$B$3:$Z$3,0),FALSE)</f>
        <v>3.1416581319144168E-2</v>
      </c>
      <c r="S201" s="35">
        <f>VLOOKUP($A201,'Extraction Filer'!$B$4:$Z$385,MATCH(S$1,'Extraction Filer'!$B$3:$Z$3,0),FALSE)</f>
        <v>-2.8325414150756841E-2</v>
      </c>
      <c r="T201" s="31">
        <f>VLOOKUP($A201,'Extraction Filer'!$B$4:$V$385,MATCH(T$1,'Extraction Filer'!$B$3:$V$3,0),FALSE)</f>
        <v>0</v>
      </c>
      <c r="U201" s="31">
        <f>IF(L201&gt;0,VLOOKUP($A201,'Extraction Filer'!$B$4:$V$385,MATCH(U$1,'Extraction Filer'!$B$3:$V$3,0),FALSE),"حققت خسائر")</f>
        <v>0</v>
      </c>
      <c r="V201" s="31">
        <f>VLOOKUP($A201,'Extraction Filer'!$B$4:$V$385,MATCH(V$1,'Extraction Filer'!$B$3:$V$3,0),FALSE)</f>
        <v>-1</v>
      </c>
      <c r="W201" s="7" t="str">
        <f>IF(T201="unavailable","NA",IF(T201&gt;0,IF(AND(U201&gt;0,U201&lt;0.75)=TRUE,1,IF(U201&gt;1,-1,IF(L201&lt;0,-1,0)))+IF(T201&gt;0,IF(VLOOKUP(A201,'Extraction Filer'!$B$4:$W$385,MATCH('Extraction Filer'!$W$1,'Extraction Filer'!$B$1:$W$1,0),FALSE)&gt;1,1,0),0)+IF(M201&gt;0.05,1,IF(M201&lt;-0.05,-1,0))+IF(Q201="سالب",-1,IF(Q201&lt;40,1,0))+IF(T201&gt;AVERAGEIFS($T$2:$T$382,$T$2:$T$382,"&gt;0.001"),1,0),"NA"))</f>
        <v>NA</v>
      </c>
    </row>
    <row r="202" spans="1:23">
      <c r="A202" s="9" t="s">
        <v>552</v>
      </c>
      <c r="B202" s="36">
        <f>VLOOKUP(A202,'Scoring Logic'!$A$12:$D$394,3,FALSE)</f>
        <v>0</v>
      </c>
      <c r="C202" s="36">
        <f>VLOOKUP(A202,'Scoring Logic'!$A$12:$D$394,4,FALSE)</f>
        <v>0</v>
      </c>
      <c r="D202" s="30">
        <f>VLOOKUP($A202,'Extraction Filer'!$B$4:$V$385,MATCH(D$1,'Extraction Filer'!$B$3:$V$3,0),FALSE)</f>
        <v>17.72</v>
      </c>
      <c r="E202" s="31">
        <f>VLOOKUP($A202,'Extraction Filer'!$B$4:$V$385,MATCH(E$1,'Extraction Filer'!$B$3:$V$3,0),FALSE)</f>
        <v>0.1047382</v>
      </c>
      <c r="F202" s="30">
        <f>VLOOKUP($A202,'Extraction Filer'!$B$4:$V$385,MATCH(F$1,'Extraction Filer'!$B$3:$V$3,0),FALSE)</f>
        <v>19.32</v>
      </c>
      <c r="G202" s="30">
        <f>VLOOKUP($A202,'Extraction Filer'!$B$4:$V$385,MATCH(G$1,'Extraction Filer'!$B$3:$V$3,0),FALSE)</f>
        <v>12.3</v>
      </c>
      <c r="H202" s="32">
        <f>VLOOKUP($A202,'Extraction Filer'!$B$4:$V$385,MATCH(H$1,'Extraction Filer'!$B$3:$V$3,0),FALSE)</f>
        <v>125386649</v>
      </c>
      <c r="I202" s="33">
        <f>VLOOKUP($A202,'Extraction Filer'!$B$4:$V$385,MATCH(I$1,'Extraction Filer'!$B$3:$V$3,0),FALSE)</f>
        <v>44796</v>
      </c>
      <c r="J202" s="30" t="str">
        <f>IF(VLOOKUP($A202,'Extraction Filer'!$B$4:$V$385,MATCH(J$1,'Extraction Filer'!$B$3:$V$3,0),FALSE)&gt;0,VLOOKUP($A202,'Extraction Filer'!$B$4:$V$385,MATCH(J$1,'Extraction Filer'!$B$3:$V$3,0),FALSE),"غير متوفر")</f>
        <v>غير متوفر</v>
      </c>
      <c r="K202" s="30" t="str">
        <f>IFERROR(IF(D202/VLOOKUP($A202,'Extraction Filer'!$B$4:$V$385,MATCH("متوسط توقعات المحللين لمكرر الربح",'Extraction Filer'!$B$3:$V$3,0),FALSE)&gt;0,D202/VLOOKUP($A202,'Extraction Filer'!$B$4:$V$385,MATCH("متوسط توقعات المحللين لمكرر الربح",'Extraction Filer'!$B$3:$V$3,0),FALSE),"غير متوفر"),"غير متوفر")</f>
        <v>غير متوفر</v>
      </c>
      <c r="L202" s="32" t="str">
        <f>VLOOKUP($A202,'Extraction Filer'!$B$4:$V$385,MATCH(L$1,'Extraction Filer'!$B$3:$V$3,0),FALSE)</f>
        <v>Unavailable</v>
      </c>
      <c r="M202" s="35" t="str">
        <f>VLOOKUP($A202,'Extraction Filer'!$B$4:$V$385,MATCH(M$1,'Extraction Filer'!$B$3:$V$3,0),FALSE)</f>
        <v>Unavailable</v>
      </c>
      <c r="N202" s="30">
        <f>VLOOKUP($A202,'Extraction Filer'!$B$4:$V$385,MATCH(N$1,'Extraction Filer'!$B$3:$V$3,0),FALSE)</f>
        <v>0</v>
      </c>
      <c r="O202" s="35" t="str">
        <f>VLOOKUP($A202,'Extraction Filer'!$B$4:$V$385,MATCH(O$1,'Extraction Filer'!$B$3:$V$3,0),FALSE)</f>
        <v>Unavailable</v>
      </c>
      <c r="P202" s="35" t="str">
        <f>VLOOKUP($A202,'Extraction Filer'!$B$4:$V$385,MATCH(P$1,'Extraction Filer'!$B$3:$V$3,0),FALSE)</f>
        <v>Unavailable</v>
      </c>
      <c r="Q202" s="30">
        <f>IF(VLOOKUP($A202,'Extraction Filer'!$B$4:$V$385,MATCH(Q$1,'Extraction Filer'!$B$3:$V$3,0),FALSE)&lt;0,"سالب",VLOOKUP($A202,'Extraction Filer'!$B$4:$V$385,MATCH(Q$1,'Extraction Filer'!$B$3:$V$3,0),FALSE))</f>
        <v>0</v>
      </c>
      <c r="R202" s="35">
        <f>VLOOKUP($A202,'Extraction Filer'!$B$4:$Z$385,MATCH(R$1,'Extraction Filer'!$B$3:$Z$3,0),FALSE)</f>
        <v>0</v>
      </c>
      <c r="S202" s="35">
        <f>VLOOKUP($A202,'Extraction Filer'!$B$4:$Z$385,MATCH(S$1,'Extraction Filer'!$B$3:$Z$3,0),FALSE)</f>
        <v>0</v>
      </c>
      <c r="T202" s="31">
        <f>VLOOKUP($A202,'Extraction Filer'!$B$4:$V$385,MATCH(T$1,'Extraction Filer'!$B$3:$V$3,0),FALSE)</f>
        <v>0</v>
      </c>
      <c r="U202" s="31">
        <f>IF(L202&gt;0,VLOOKUP($A202,'Extraction Filer'!$B$4:$V$385,MATCH(U$1,'Extraction Filer'!$B$3:$V$3,0),FALSE),"حققت خسائر")</f>
        <v>0</v>
      </c>
      <c r="V202" s="31" t="str">
        <f>VLOOKUP($A202,'Extraction Filer'!$B$4:$V$385,MATCH(V$1,'Extraction Filer'!$B$3:$V$3,0),FALSE)</f>
        <v>Unavailable</v>
      </c>
      <c r="W202" s="7" t="str">
        <f>IF(T202="unavailable","NA",IF(T202&gt;0,IF(AND(U202&gt;0,U202&lt;0.75)=TRUE,1,IF(U202&gt;1,-1,IF(L202&lt;0,-1,0)))+IF(T202&gt;0,IF(VLOOKUP(A202,'Extraction Filer'!$B$4:$W$385,MATCH('Extraction Filer'!$W$1,'Extraction Filer'!$B$1:$W$1,0),FALSE)&gt;1,1,0),0)+IF(M202&gt;0.05,1,IF(M202&lt;-0.05,-1,0))+IF(Q202="سالب",-1,IF(Q202&lt;40,1,0))+IF(T202&gt;AVERAGEIFS($T$2:$T$382,$T$2:$T$382,"&gt;0.001"),1,0),"NA"))</f>
        <v>NA</v>
      </c>
    </row>
    <row r="203" spans="1:23" ht="15.75">
      <c r="A203" s="9" t="s">
        <v>486</v>
      </c>
      <c r="B203" s="36" t="str">
        <f>VLOOKUP(A203,'Scoring Logic'!$A$12:$D$394,3,FALSE)</f>
        <v>متكاملة</v>
      </c>
      <c r="C203" s="36" t="str">
        <f>VLOOKUP(A203,'Scoring Logic'!$A$12:$D$394,4,FALSE)</f>
        <v>تداول</v>
      </c>
      <c r="D203" s="30">
        <f>VLOOKUP($A203,'Extraction Filer'!$B$4:$V$385,MATCH(D$1,'Extraction Filer'!$B$3:$V$3,0),FALSE)</f>
        <v>17.3</v>
      </c>
      <c r="E203" s="31">
        <f>VLOOKUP($A203,'Extraction Filer'!$B$4:$V$385,MATCH(E$1,'Extraction Filer'!$B$3:$V$3,0),FALSE)</f>
        <v>0.1595174</v>
      </c>
      <c r="F203" s="30">
        <f>VLOOKUP($A203,'Extraction Filer'!$B$4:$V$385,MATCH(F$1,'Extraction Filer'!$B$3:$V$3,0),FALSE)</f>
        <v>22.46</v>
      </c>
      <c r="G203" s="30">
        <f>VLOOKUP($A203,'Extraction Filer'!$B$4:$V$385,MATCH(G$1,'Extraction Filer'!$B$3:$V$3,0),FALSE)</f>
        <v>13.3</v>
      </c>
      <c r="H203" s="32">
        <f>VLOOKUP($A203,'Extraction Filer'!$B$4:$V$385,MATCH(H$1,'Extraction Filer'!$B$3:$V$3,0),FALSE)</f>
        <v>1015200001</v>
      </c>
      <c r="I203" s="33">
        <f>VLOOKUP($A203,'Extraction Filer'!$B$4:$V$385,MATCH(I$1,'Extraction Filer'!$B$3:$V$3,0),FALSE)</f>
        <v>40240</v>
      </c>
      <c r="J203" s="30">
        <f>IF(VLOOKUP($A203,'Extraction Filer'!$B$4:$V$385,MATCH(J$1,'Extraction Filer'!$B$3:$V$3,0),FALSE)&gt;0,VLOOKUP($A203,'Extraction Filer'!$B$4:$V$385,MATCH(J$1,'Extraction Filer'!$B$3:$V$3,0),FALSE),"غير متوفر")</f>
        <v>36.04</v>
      </c>
      <c r="K203" s="30" t="str">
        <f>IFERROR(IF(D203/VLOOKUP($A203,'Extraction Filer'!$B$4:$V$385,MATCH("متوسط توقعات المحللين لمكرر الربح",'Extraction Filer'!$B$3:$V$3,0),FALSE)&gt;0,D203/VLOOKUP($A203,'Extraction Filer'!$B$4:$V$385,MATCH("متوسط توقعات المحللين لمكرر الربح",'Extraction Filer'!$B$3:$V$3,0),FALSE),"غير متوفر"),"غير متوفر")</f>
        <v>غير متوفر</v>
      </c>
      <c r="L203" s="32">
        <f>VLOOKUP($A203,'Extraction Filer'!$B$4:$V$385,MATCH(L$1,'Extraction Filer'!$B$3:$V$3,0),FALSE)</f>
        <v>15167075</v>
      </c>
      <c r="M203" s="35">
        <f>VLOOKUP($A203,'Extraction Filer'!$B$4:$V$385,MATCH(M$1,'Extraction Filer'!$B$3:$V$3,0),FALSE)</f>
        <v>-0.58989999999999998</v>
      </c>
      <c r="N203" s="30">
        <f>VLOOKUP($A203,'Extraction Filer'!$B$4:$V$385,MATCH(N$1,'Extraction Filer'!$B$3:$V$3,0),FALSE)</f>
        <v>1.2340342170775609</v>
      </c>
      <c r="O203" s="35">
        <f>VLOOKUP($A203,'Extraction Filer'!$B$4:$V$385,MATCH(O$1,'Extraction Filer'!$B$3:$V$3,0),FALSE)</f>
        <v>3.6600000000000001E-2</v>
      </c>
      <c r="P203" s="35">
        <f>VLOOKUP($A203,'Extraction Filer'!$B$4:$V$385,MATCH(P$1,'Extraction Filer'!$B$3:$V$3,0),FALSE)</f>
        <v>-1.5123</v>
      </c>
      <c r="Q203" s="30" t="str">
        <f>IF(VLOOKUP($A203,'Extraction Filer'!$B$4:$V$385,MATCH(Q$1,'Extraction Filer'!$B$3:$V$3,0),FALSE)&lt;0,"سالب",VLOOKUP($A203,'Extraction Filer'!$B$4:$V$385,MATCH(Q$1,'Extraction Filer'!$B$3:$V$3,0),FALSE))</f>
        <v>سالب</v>
      </c>
      <c r="R203" s="35">
        <f>VLOOKUP($A203,'Extraction Filer'!$B$4:$Z$385,MATCH(R$1,'Extraction Filer'!$B$3:$Z$3,0),FALSE)</f>
        <v>1.8794322555424327E-2</v>
      </c>
      <c r="S203" s="35">
        <f>VLOOKUP($A203,'Extraction Filer'!$B$4:$Z$385,MATCH(S$1,'Extraction Filer'!$B$3:$Z$3,0),FALSE)</f>
        <v>0.10171171378627314</v>
      </c>
      <c r="T203" s="31">
        <f>VLOOKUP($A203,'Extraction Filer'!$B$4:$V$385,MATCH(T$1,'Extraction Filer'!$B$3:$V$3,0),FALSE)</f>
        <v>0</v>
      </c>
      <c r="U203" s="31">
        <f>IF(L203&gt;0,VLOOKUP($A203,'Extraction Filer'!$B$4:$V$385,MATCH(U$1,'Extraction Filer'!$B$3:$V$3,0),FALSE),"حققت خسائر")</f>
        <v>0</v>
      </c>
      <c r="V203" s="31">
        <f>VLOOKUP($A203,'Extraction Filer'!$B$4:$V$385,MATCH(V$1,'Extraction Filer'!$B$3:$V$3,0),FALSE)</f>
        <v>0</v>
      </c>
      <c r="W203" s="7" t="str">
        <f>IF(T203="unavailable","NA",IF(T203&gt;0,IF(AND(U203&gt;0,U203&lt;0.75)=TRUE,1,IF(U203&gt;1,-1,IF(L203&lt;0,-1,0)))+IF(T203&gt;0,IF(VLOOKUP(A203,'Extraction Filer'!$B$4:$W$385,MATCH('Extraction Filer'!$W$1,'Extraction Filer'!$B$1:$W$1,0),FALSE)&gt;1,1,0),0)+IF(M203&gt;0.05,1,IF(M203&lt;-0.05,-1,0))+IF(Q203="سالب",-1,IF(Q203&lt;40,1,0))+IF(T203&gt;AVERAGEIFS($T$2:$T$382,$T$2:$T$382,"&gt;0.001"),1,0),"NA"))</f>
        <v>NA</v>
      </c>
    </row>
    <row r="204" spans="1:23" ht="15.75">
      <c r="A204" s="9" t="s">
        <v>136</v>
      </c>
      <c r="B204" s="36" t="str">
        <f>VLOOKUP(A204,'Scoring Logic'!$A$12:$D$394,3,FALSE)</f>
        <v>اللجين</v>
      </c>
      <c r="C204" s="36" t="str">
        <f>VLOOKUP(A204,'Scoring Logic'!$A$12:$D$394,4,FALSE)</f>
        <v>تداول</v>
      </c>
      <c r="D204" s="30">
        <f>VLOOKUP($A204,'Extraction Filer'!$B$4:$V$385,MATCH(D$1,'Extraction Filer'!$B$3:$V$3,0),FALSE)</f>
        <v>37.549999999999997</v>
      </c>
      <c r="E204" s="31">
        <f>VLOOKUP($A204,'Extraction Filer'!$B$4:$V$385,MATCH(E$1,'Extraction Filer'!$B$3:$V$3,0),FALSE)</f>
        <v>-3.9787798000000003E-3</v>
      </c>
      <c r="F204" s="30">
        <f>VLOOKUP($A204,'Extraction Filer'!$B$4:$V$385,MATCH(F$1,'Extraction Filer'!$B$3:$V$3,0),FALSE)</f>
        <v>45.4</v>
      </c>
      <c r="G204" s="30">
        <f>VLOOKUP($A204,'Extraction Filer'!$B$4:$V$385,MATCH(G$1,'Extraction Filer'!$B$3:$V$3,0),FALSE)</f>
        <v>31.7</v>
      </c>
      <c r="H204" s="32">
        <f>VLOOKUP($A204,'Extraction Filer'!$B$4:$V$385,MATCH(H$1,'Extraction Filer'!$B$3:$V$3,0),FALSE)</f>
        <v>2598460000</v>
      </c>
      <c r="I204" s="33">
        <f>VLOOKUP($A204,'Extraction Filer'!$B$4:$V$385,MATCH(I$1,'Extraction Filer'!$B$3:$V$3,0),FALSE)</f>
        <v>40240</v>
      </c>
      <c r="J204" s="30" t="str">
        <f>IF(VLOOKUP($A204,'Extraction Filer'!$B$4:$V$385,MATCH(J$1,'Extraction Filer'!$B$3:$V$3,0),FALSE)&gt;0,VLOOKUP($A204,'Extraction Filer'!$B$4:$V$385,MATCH(J$1,'Extraction Filer'!$B$3:$V$3,0),FALSE),"غير متوفر")</f>
        <v>غير متوفر</v>
      </c>
      <c r="K204" s="30">
        <f>IFERROR(IF(D204/VLOOKUP($A204,'Extraction Filer'!$B$4:$V$385,MATCH("متوسط توقعات المحللين لمكرر الربح",'Extraction Filer'!$B$3:$V$3,0),FALSE)&gt;0,D204/VLOOKUP($A204,'Extraction Filer'!$B$4:$V$385,MATCH("متوسط توقعات المحللين لمكرر الربح",'Extraction Filer'!$B$3:$V$3,0),FALSE),"غير متوفر"),"غير متوفر")</f>
        <v>10.488826815642456</v>
      </c>
      <c r="L204" s="32">
        <f>VLOOKUP($A204,'Extraction Filer'!$B$4:$V$385,MATCH(L$1,'Extraction Filer'!$B$3:$V$3,0),FALSE)</f>
        <v>-50703000</v>
      </c>
      <c r="M204" s="35">
        <f>VLOOKUP($A204,'Extraction Filer'!$B$4:$V$385,MATCH(M$1,'Extraction Filer'!$B$3:$V$3,0),FALSE)</f>
        <v>0.38350000000000001</v>
      </c>
      <c r="N204" s="30">
        <f>VLOOKUP($A204,'Extraction Filer'!$B$4:$V$385,MATCH(N$1,'Extraction Filer'!$B$3:$V$3,0),FALSE)</f>
        <v>1.6706808201474928</v>
      </c>
      <c r="O204" s="35">
        <f>VLOOKUP($A204,'Extraction Filer'!$B$4:$V$385,MATCH(O$1,'Extraction Filer'!$B$3:$V$3,0),FALSE)</f>
        <v>0.1135</v>
      </c>
      <c r="P204" s="35">
        <f>VLOOKUP($A204,'Extraction Filer'!$B$4:$V$385,MATCH(P$1,'Extraction Filer'!$B$3:$V$3,0),FALSE)</f>
        <v>-0.1227</v>
      </c>
      <c r="Q204" s="30">
        <f>IF(VLOOKUP($A204,'Extraction Filer'!$B$4:$V$385,MATCH(Q$1,'Extraction Filer'!$B$3:$V$3,0),FALSE)&lt;0,"سالب",VLOOKUP($A204,'Extraction Filer'!$B$4:$V$385,MATCH(Q$1,'Extraction Filer'!$B$3:$V$3,0),FALSE))</f>
        <v>12.838685132390941</v>
      </c>
      <c r="R204" s="35">
        <f>VLOOKUP($A204,'Extraction Filer'!$B$4:$Z$385,MATCH(R$1,'Extraction Filer'!$B$3:$Z$3,0),FALSE)</f>
        <v>-1.3392329171897874E-2</v>
      </c>
      <c r="S204" s="35">
        <f>VLOOKUP($A204,'Extraction Filer'!$B$4:$Z$385,MATCH(S$1,'Extraction Filer'!$B$3:$Z$3,0),FALSE)</f>
        <v>-8.7965647234684013E-3</v>
      </c>
      <c r="T204" s="31">
        <f>VLOOKUP($A204,'Extraction Filer'!$B$4:$V$385,MATCH(T$1,'Extraction Filer'!$B$3:$V$3,0),FALSE)</f>
        <v>0</v>
      </c>
      <c r="U204" s="31" t="str">
        <f>IF(L204&gt;0,VLOOKUP($A204,'Extraction Filer'!$B$4:$V$385,MATCH(U$1,'Extraction Filer'!$B$3:$V$3,0),FALSE),"حققت خسائر")</f>
        <v>حققت خسائر</v>
      </c>
      <c r="V204" s="31">
        <f>VLOOKUP($A204,'Extraction Filer'!$B$4:$V$385,MATCH(V$1,'Extraction Filer'!$B$3:$V$3,0),FALSE)</f>
        <v>0</v>
      </c>
      <c r="W204" s="7" t="str">
        <f>IF(T204="unavailable","NA",IF(T204&gt;0,IF(AND(U204&gt;0,U204&lt;0.75)=TRUE,1,IF(U204&gt;1,-1,IF(L204&lt;0,-1,0)))+IF(T204&gt;0,IF(VLOOKUP(A204,'Extraction Filer'!$B$4:$W$385,MATCH('Extraction Filer'!$W$1,'Extraction Filer'!$B$1:$W$1,0),FALSE)&gt;1,1,0),0)+IF(M204&gt;0.05,1,IF(M204&lt;-0.05,-1,0))+IF(Q204="سالب",-1,IF(Q204&lt;40,1,0))+IF(T204&gt;AVERAGEIFS($T$2:$T$382,$T$2:$T$382,"&gt;0.001"),1,0),"NA"))</f>
        <v>NA</v>
      </c>
    </row>
    <row r="205" spans="1:23" ht="15.75">
      <c r="A205" s="9" t="s">
        <v>695</v>
      </c>
      <c r="B205" s="36" t="str">
        <f>VLOOKUP(A205,'Scoring Logic'!$A$12:$D$394,3,FALSE)</f>
        <v>ملكية</v>
      </c>
      <c r="C205" s="36" t="str">
        <f>VLOOKUP(A205,'Scoring Logic'!$A$12:$D$394,4,FALSE)</f>
        <v>نمو</v>
      </c>
      <c r="D205" s="30">
        <f>VLOOKUP($A205,'Extraction Filer'!$B$4:$V$385,MATCH(D$1,'Extraction Filer'!$B$3:$V$3,0),FALSE)</f>
        <v>45</v>
      </c>
      <c r="E205" s="31">
        <f>VLOOKUP($A205,'Extraction Filer'!$B$4:$V$385,MATCH(E$1,'Extraction Filer'!$B$3:$V$3,0),FALSE)</f>
        <v>1.3513499999999999E-2</v>
      </c>
      <c r="F205" s="30">
        <f>VLOOKUP($A205,'Extraction Filer'!$B$4:$V$385,MATCH(F$1,'Extraction Filer'!$B$3:$V$3,0),FALSE)</f>
        <v>47</v>
      </c>
      <c r="G205" s="30">
        <f>VLOOKUP($A205,'Extraction Filer'!$B$4:$V$385,MATCH(G$1,'Extraction Filer'!$B$3:$V$3,0),FALSE)</f>
        <v>29</v>
      </c>
      <c r="H205" s="32">
        <f>VLOOKUP($A205,'Extraction Filer'!$B$4:$V$385,MATCH(H$1,'Extraction Filer'!$B$3:$V$3,0),FALSE)</f>
        <v>292500000</v>
      </c>
      <c r="I205" s="33">
        <f>VLOOKUP($A205,'Extraction Filer'!$B$4:$V$385,MATCH(I$1,'Extraction Filer'!$B$3:$V$3,0),FALSE)</f>
        <v>45242</v>
      </c>
      <c r="J205" s="30">
        <f>IF(VLOOKUP($A205,'Extraction Filer'!$B$4:$V$385,MATCH(J$1,'Extraction Filer'!$B$3:$V$3,0),FALSE)&gt;0,VLOOKUP($A205,'Extraction Filer'!$B$4:$V$385,MATCH(J$1,'Extraction Filer'!$B$3:$V$3,0),FALSE),"غير متوفر")</f>
        <v>18.440000000000001</v>
      </c>
      <c r="K205" s="30" t="str">
        <f>IFERROR(IF(D205/VLOOKUP($A205,'Extraction Filer'!$B$4:$V$385,MATCH("متوسط توقعات المحللين لمكرر الربح",'Extraction Filer'!$B$3:$V$3,0),FALSE)&gt;0,D205/VLOOKUP($A205,'Extraction Filer'!$B$4:$V$385,MATCH("متوسط توقعات المحللين لمكرر الربح",'Extraction Filer'!$B$3:$V$3,0),FALSE),"غير متوفر"),"غير متوفر")</f>
        <v>غير متوفر</v>
      </c>
      <c r="L205" s="32">
        <f>VLOOKUP($A205,'Extraction Filer'!$B$4:$V$385,MATCH(L$1,'Extraction Filer'!$B$3:$V$3,0),FALSE)</f>
        <v>15883885</v>
      </c>
      <c r="M205" s="35">
        <f>VLOOKUP($A205,'Extraction Filer'!$B$4:$V$385,MATCH(M$1,'Extraction Filer'!$B$3:$V$3,0),FALSE)</f>
        <v>0.16589999999999999</v>
      </c>
      <c r="N205" s="30">
        <f>VLOOKUP($A205,'Extraction Filer'!$B$4:$V$385,MATCH(N$1,'Extraction Filer'!$B$3:$V$3,0),FALSE)</f>
        <v>6.2814383304061474</v>
      </c>
      <c r="O205" s="35">
        <f>VLOOKUP($A205,'Extraction Filer'!$B$4:$V$385,MATCH(O$1,'Extraction Filer'!$B$3:$V$3,0),FALSE)</f>
        <v>-4.53E-2</v>
      </c>
      <c r="P205" s="35">
        <f>VLOOKUP($A205,'Extraction Filer'!$B$4:$V$385,MATCH(P$1,'Extraction Filer'!$B$3:$V$3,0),FALSE)</f>
        <v>2.2239</v>
      </c>
      <c r="Q205" s="30">
        <f>IF(VLOOKUP($A205,'Extraction Filer'!$B$4:$V$385,MATCH(Q$1,'Extraction Filer'!$B$3:$V$3,0),FALSE)&lt;0,"سالب",VLOOKUP($A205,'Extraction Filer'!$B$4:$V$385,MATCH(Q$1,'Extraction Filer'!$B$3:$V$3,0),FALSE))</f>
        <v>24.713333777187625</v>
      </c>
      <c r="R205" s="35">
        <f>VLOOKUP($A205,'Extraction Filer'!$B$4:$Z$385,MATCH(R$1,'Extraction Filer'!$B$3:$Z$3,0),FALSE)</f>
        <v>0.18583059204219651</v>
      </c>
      <c r="S205" s="35">
        <f>VLOOKUP($A205,'Extraction Filer'!$B$4:$Z$385,MATCH(S$1,'Extraction Filer'!$B$3:$Z$3,0),FALSE)</f>
        <v>0</v>
      </c>
      <c r="T205" s="31">
        <f>VLOOKUP($A205,'Extraction Filer'!$B$4:$V$385,MATCH(T$1,'Extraction Filer'!$B$3:$V$3,0),FALSE)</f>
        <v>0</v>
      </c>
      <c r="U205" s="31">
        <f>IF(L205&gt;0,VLOOKUP($A205,'Extraction Filer'!$B$4:$V$385,MATCH(U$1,'Extraction Filer'!$B$3:$V$3,0),FALSE),"حققت خسائر")</f>
        <v>0.988927582892976</v>
      </c>
      <c r="V205" s="31">
        <f>VLOOKUP($A205,'Extraction Filer'!$B$4:$V$385,MATCH(V$1,'Extraction Filer'!$B$3:$V$3,0),FALSE)</f>
        <v>0</v>
      </c>
      <c r="W205" s="7" t="str">
        <f>IF(T205="unavailable","NA",IF(T205&gt;0,IF(AND(U205&gt;0,U205&lt;0.75)=TRUE,1,IF(U205&gt;1,-1,IF(L205&lt;0,-1,0)))+IF(T205&gt;0,IF(VLOOKUP(A205,'Extraction Filer'!$B$4:$W$385,MATCH('Extraction Filer'!$W$1,'Extraction Filer'!$B$1:$W$1,0),FALSE)&gt;1,1,0),0)+IF(M205&gt;0.05,1,IF(M205&lt;-0.05,-1,0))+IF(Q205="سالب",-1,IF(Q205&lt;40,1,0))+IF(T205&gt;AVERAGEIFS($T$2:$T$382,$T$2:$T$382,"&gt;0.001"),1,0),"NA"))</f>
        <v>NA</v>
      </c>
    </row>
    <row r="206" spans="1:23" ht="15.75">
      <c r="A206" s="9" t="s">
        <v>49</v>
      </c>
      <c r="B206" s="36" t="str">
        <f>VLOOKUP(A206,'Scoring Logic'!$A$12:$D$394,3,FALSE)</f>
        <v>سهل</v>
      </c>
      <c r="C206" s="36" t="str">
        <f>VLOOKUP(A206,'Scoring Logic'!$A$12:$D$394,4,FALSE)</f>
        <v>تداول</v>
      </c>
      <c r="D206" s="30">
        <f>VLOOKUP($A206,'Extraction Filer'!$B$4:$V$385,MATCH(D$1,'Extraction Filer'!$B$3:$V$3,0),FALSE)</f>
        <v>20</v>
      </c>
      <c r="E206" s="31">
        <f>VLOOKUP($A206,'Extraction Filer'!$B$4:$V$385,MATCH(E$1,'Extraction Filer'!$B$3:$V$3,0),FALSE)</f>
        <v>0.1389522</v>
      </c>
      <c r="F206" s="30">
        <f>VLOOKUP($A206,'Extraction Filer'!$B$4:$V$385,MATCH(F$1,'Extraction Filer'!$B$3:$V$3,0),FALSE)</f>
        <v>20.079999999999998</v>
      </c>
      <c r="G206" s="30">
        <f>VLOOKUP($A206,'Extraction Filer'!$B$4:$V$385,MATCH(G$1,'Extraction Filer'!$B$3:$V$3,0),FALSE)</f>
        <v>14.52</v>
      </c>
      <c r="H206" s="32">
        <f>VLOOKUP($A206,'Extraction Filer'!$B$4:$V$385,MATCH(H$1,'Extraction Filer'!$B$3:$V$3,0),FALSE)</f>
        <v>2000000000</v>
      </c>
      <c r="I206" s="33">
        <f>VLOOKUP($A206,'Extraction Filer'!$B$4:$V$385,MATCH(I$1,'Extraction Filer'!$B$3:$V$3,0),FALSE)</f>
        <v>44676</v>
      </c>
      <c r="J206" s="30">
        <f>IF(VLOOKUP($A206,'Extraction Filer'!$B$4:$V$385,MATCH(J$1,'Extraction Filer'!$B$3:$V$3,0),FALSE)&gt;0,VLOOKUP($A206,'Extraction Filer'!$B$4:$V$385,MATCH(J$1,'Extraction Filer'!$B$3:$V$3,0),FALSE),"غير متوفر")</f>
        <v>74.069999999999993</v>
      </c>
      <c r="K206" s="30" t="str">
        <f>IFERROR(IF(D206/VLOOKUP($A206,'Extraction Filer'!$B$4:$V$385,MATCH("متوسط توقعات المحللين لمكرر الربح",'Extraction Filer'!$B$3:$V$3,0),FALSE)&gt;0,D206/VLOOKUP($A206,'Extraction Filer'!$B$4:$V$385,MATCH("متوسط توقعات المحللين لمكرر الربح",'Extraction Filer'!$B$3:$V$3,0),FALSE),"غير متوفر"),"غير متوفر")</f>
        <v>غير متوفر</v>
      </c>
      <c r="L206" s="32">
        <f>VLOOKUP($A206,'Extraction Filer'!$B$4:$V$385,MATCH(L$1,'Extraction Filer'!$B$3:$V$3,0),FALSE)</f>
        <v>26527000</v>
      </c>
      <c r="M206" s="35">
        <f>VLOOKUP($A206,'Extraction Filer'!$B$4:$V$385,MATCH(M$1,'Extraction Filer'!$B$3:$V$3,0),FALSE)</f>
        <v>10.403</v>
      </c>
      <c r="N206" s="30">
        <f>VLOOKUP($A206,'Extraction Filer'!$B$4:$V$385,MATCH(N$1,'Extraction Filer'!$B$3:$V$3,0),FALSE)</f>
        <v>10.087814424565844</v>
      </c>
      <c r="O206" s="35">
        <f>VLOOKUP($A206,'Extraction Filer'!$B$4:$V$385,MATCH(O$1,'Extraction Filer'!$B$3:$V$3,0),FALSE)</f>
        <v>0.1951</v>
      </c>
      <c r="P206" s="35">
        <f>VLOOKUP($A206,'Extraction Filer'!$B$4:$V$385,MATCH(P$1,'Extraction Filer'!$B$3:$V$3,0),FALSE)</f>
        <v>-0.31740000000000002</v>
      </c>
      <c r="Q206" s="30">
        <f>IF(VLOOKUP($A206,'Extraction Filer'!$B$4:$V$385,MATCH(Q$1,'Extraction Filer'!$B$3:$V$3,0),FALSE)&lt;0,"سالب",VLOOKUP($A206,'Extraction Filer'!$B$4:$V$385,MATCH(Q$1,'Extraction Filer'!$B$3:$V$3,0),FALSE))</f>
        <v>22.397921472887315</v>
      </c>
      <c r="R206" s="35">
        <f>VLOOKUP($A206,'Extraction Filer'!$B$4:$Z$385,MATCH(R$1,'Extraction Filer'!$B$3:$Z$3,0),FALSE)</f>
        <v>1.583330473307001E-2</v>
      </c>
      <c r="S206" s="35">
        <f>VLOOKUP($A206,'Extraction Filer'!$B$4:$Z$385,MATCH(S$1,'Extraction Filer'!$B$3:$Z$3,0),FALSE)</f>
        <v>1.0000373731476289E-2</v>
      </c>
      <c r="T206" s="31">
        <f>VLOOKUP($A206,'Extraction Filer'!$B$4:$V$385,MATCH(T$1,'Extraction Filer'!$B$3:$V$3,0),FALSE)</f>
        <v>0</v>
      </c>
      <c r="U206" s="31">
        <f>IF(L206&gt;0,VLOOKUP($A206,'Extraction Filer'!$B$4:$V$385,MATCH(U$1,'Extraction Filer'!$B$3:$V$3,0),FALSE),"حققت خسائر")</f>
        <v>0</v>
      </c>
      <c r="V206" s="31">
        <f>VLOOKUP($A206,'Extraction Filer'!$B$4:$V$385,MATCH(V$1,'Extraction Filer'!$B$3:$V$3,0),FALSE)</f>
        <v>-1</v>
      </c>
      <c r="W206" s="7" t="str">
        <f>IF(T206="unavailable","NA",IF(T206&gt;0,IF(AND(U206&gt;0,U206&lt;0.75)=TRUE,1,IF(U206&gt;1,-1,IF(L206&lt;0,-1,0)))+IF(T206&gt;0,IF(VLOOKUP(A206,'Extraction Filer'!$B$4:$W$385,MATCH('Extraction Filer'!$W$1,'Extraction Filer'!$B$1:$W$1,0),FALSE)&gt;1,1,0),0)+IF(M206&gt;0.05,1,IF(M206&lt;-0.05,-1,0))+IF(Q206="سالب",-1,IF(Q206&lt;40,1,0))+IF(T206&gt;AVERAGEIFS($T$2:$T$382,$T$2:$T$382,"&gt;0.001"),1,0),"NA"))</f>
        <v>NA</v>
      </c>
    </row>
    <row r="207" spans="1:23" ht="15.75">
      <c r="A207" s="9" t="s">
        <v>370</v>
      </c>
      <c r="B207" s="36" t="str">
        <f>VLOOKUP(A207,'Scoring Logic'!$A$12:$D$394,3,FALSE)</f>
        <v>دار الأركان</v>
      </c>
      <c r="C207" s="36" t="str">
        <f>VLOOKUP(A207,'Scoring Logic'!$A$12:$D$394,4,FALSE)</f>
        <v>تداول</v>
      </c>
      <c r="D207" s="30">
        <f>VLOOKUP($A207,'Extraction Filer'!$B$4:$V$385,MATCH(D$1,'Extraction Filer'!$B$3:$V$3,0),FALSE)</f>
        <v>23</v>
      </c>
      <c r="E207" s="31">
        <f>VLOOKUP($A207,'Extraction Filer'!$B$4:$V$385,MATCH(E$1,'Extraction Filer'!$B$3:$V$3,0),FALSE)</f>
        <v>0.11650489999999999</v>
      </c>
      <c r="F207" s="30">
        <f>VLOOKUP($A207,'Extraction Filer'!$B$4:$V$385,MATCH(F$1,'Extraction Filer'!$B$3:$V$3,0),FALSE)</f>
        <v>23.94</v>
      </c>
      <c r="G207" s="30">
        <f>VLOOKUP($A207,'Extraction Filer'!$B$4:$V$385,MATCH(G$1,'Extraction Filer'!$B$3:$V$3,0),FALSE)</f>
        <v>11.18</v>
      </c>
      <c r="H207" s="32">
        <f>VLOOKUP($A207,'Extraction Filer'!$B$4:$V$385,MATCH(H$1,'Extraction Filer'!$B$3:$V$3,0),FALSE)</f>
        <v>24840000000</v>
      </c>
      <c r="I207" s="33">
        <f>VLOOKUP($A207,'Extraction Filer'!$B$4:$V$385,MATCH(I$1,'Extraction Filer'!$B$3:$V$3,0),FALSE)</f>
        <v>40241</v>
      </c>
      <c r="J207" s="30">
        <f>IF(VLOOKUP($A207,'Extraction Filer'!$B$4:$V$385,MATCH(J$1,'Extraction Filer'!$B$3:$V$3,0),FALSE)&gt;0,VLOOKUP($A207,'Extraction Filer'!$B$4:$V$385,MATCH(J$1,'Extraction Filer'!$B$3:$V$3,0),FALSE),"غير متوفر")</f>
        <v>31.51</v>
      </c>
      <c r="K207" s="30">
        <f>IFERROR(IF(D207/VLOOKUP($A207,'Extraction Filer'!$B$4:$V$385,MATCH("متوسط توقعات المحللين لمكرر الربح",'Extraction Filer'!$B$3:$V$3,0),FALSE)&gt;0,D207/VLOOKUP($A207,'Extraction Filer'!$B$4:$V$385,MATCH("متوسط توقعات المحللين لمكرر الربح",'Extraction Filer'!$B$3:$V$3,0),FALSE),"غير متوفر"),"غير متوفر")</f>
        <v>17.356787635930061</v>
      </c>
      <c r="L207" s="32">
        <f>VLOOKUP($A207,'Extraction Filer'!$B$4:$V$385,MATCH(L$1,'Extraction Filer'!$B$3:$V$3,0),FALSE)</f>
        <v>806840000</v>
      </c>
      <c r="M207" s="35">
        <f>VLOOKUP($A207,'Extraction Filer'!$B$4:$V$385,MATCH(M$1,'Extraction Filer'!$B$3:$V$3,0),FALSE)</f>
        <v>0.32100000000000001</v>
      </c>
      <c r="N207" s="30">
        <f>VLOOKUP($A207,'Extraction Filer'!$B$4:$V$385,MATCH(N$1,'Extraction Filer'!$B$3:$V$3,0),FALSE)</f>
        <v>6.6081017881778825</v>
      </c>
      <c r="O207" s="35">
        <f>VLOOKUP($A207,'Extraction Filer'!$B$4:$V$385,MATCH(O$1,'Extraction Filer'!$B$3:$V$3,0),FALSE)</f>
        <v>0.3886</v>
      </c>
      <c r="P207" s="35">
        <f>VLOOKUP($A207,'Extraction Filer'!$B$4:$V$385,MATCH(P$1,'Extraction Filer'!$B$3:$V$3,0),FALSE)</f>
        <v>-0.42380000000000001</v>
      </c>
      <c r="Q207" s="30">
        <f>IF(VLOOKUP($A207,'Extraction Filer'!$B$4:$V$385,MATCH(Q$1,'Extraction Filer'!$B$3:$V$3,0),FALSE)&lt;0,"سالب",VLOOKUP($A207,'Extraction Filer'!$B$4:$V$385,MATCH(Q$1,'Extraction Filer'!$B$3:$V$3,0),FALSE))</f>
        <v>30.855379692589</v>
      </c>
      <c r="R207" s="35">
        <f>VLOOKUP($A207,'Extraction Filer'!$B$4:$Z$385,MATCH(R$1,'Extraction Filer'!$B$3:$Z$3,0),FALSE)</f>
        <v>3.896463944723759E-2</v>
      </c>
      <c r="S207" s="35">
        <f>VLOOKUP($A207,'Extraction Filer'!$B$4:$Z$385,MATCH(S$1,'Extraction Filer'!$B$3:$Z$3,0),FALSE)</f>
        <v>3.9895092453970417E-2</v>
      </c>
      <c r="T207" s="31">
        <f>VLOOKUP($A207,'Extraction Filer'!$B$4:$V$385,MATCH(T$1,'Extraction Filer'!$B$3:$V$3,0),FALSE)</f>
        <v>0</v>
      </c>
      <c r="U207" s="31">
        <f>IF(L207&gt;0,VLOOKUP($A207,'Extraction Filer'!$B$4:$V$385,MATCH(U$1,'Extraction Filer'!$B$3:$V$3,0),FALSE),"حققت خسائر")</f>
        <v>0</v>
      </c>
      <c r="V207" s="31">
        <f>VLOOKUP($A207,'Extraction Filer'!$B$4:$V$385,MATCH(V$1,'Extraction Filer'!$B$3:$V$3,0),FALSE)</f>
        <v>0</v>
      </c>
      <c r="W207" s="7" t="str">
        <f>IF(T207="unavailable","NA",IF(T207&gt;0,IF(AND(U207&gt;0,U207&lt;0.75)=TRUE,1,IF(U207&gt;1,-1,IF(L207&lt;0,-1,0)))+IF(T207&gt;0,IF(VLOOKUP(A207,'Extraction Filer'!$B$4:$W$385,MATCH('Extraction Filer'!$W$1,'Extraction Filer'!$B$1:$W$1,0),FALSE)&gt;1,1,0),0)+IF(M207&gt;0.05,1,IF(M207&lt;-0.05,-1,0))+IF(Q207="سالب",-1,IF(Q207&lt;40,1,0))+IF(T207&gt;AVERAGEIFS($T$2:$T$382,$T$2:$T$382,"&gt;0.001"),1,0),"NA"))</f>
        <v>NA</v>
      </c>
    </row>
    <row r="208" spans="1:23" ht="15.75">
      <c r="A208" s="9" t="s">
        <v>733</v>
      </c>
      <c r="B208" s="36" t="str">
        <f>VLOOKUP(A208,'Scoring Logic'!$A$12:$D$394,3,FALSE)</f>
        <v>ميرال</v>
      </c>
      <c r="C208" s="36" t="str">
        <f>VLOOKUP(A208,'Scoring Logic'!$A$12:$D$394,4,FALSE)</f>
        <v>نمو</v>
      </c>
      <c r="D208" s="30">
        <f>VLOOKUP($A208,'Extraction Filer'!$B$4:$V$385,MATCH(D$1,'Extraction Filer'!$B$3:$V$3,0),FALSE)</f>
        <v>117.6</v>
      </c>
      <c r="E208" s="31">
        <f>VLOOKUP($A208,'Extraction Filer'!$B$4:$V$385,MATCH(E$1,'Extraction Filer'!$B$3:$V$3,0),FALSE)</f>
        <v>1.3793100000000001E-2</v>
      </c>
      <c r="F208" s="30">
        <f>VLOOKUP($A208,'Extraction Filer'!$B$4:$V$385,MATCH(F$1,'Extraction Filer'!$B$3:$V$3,0),FALSE)</f>
        <v>145</v>
      </c>
      <c r="G208" s="30">
        <f>VLOOKUP($A208,'Extraction Filer'!$B$4:$V$385,MATCH(G$1,'Extraction Filer'!$B$3:$V$3,0),FALSE)</f>
        <v>73.7</v>
      </c>
      <c r="H208" s="32" t="str">
        <f>VLOOKUP($A208,'Extraction Filer'!$B$4:$V$385,MATCH(H$1,'Extraction Filer'!$B$3:$V$3,0),FALSE)</f>
        <v>Unavailable</v>
      </c>
      <c r="I208" s="33">
        <f>VLOOKUP($A208,'Extraction Filer'!$B$4:$V$385,MATCH(I$1,'Extraction Filer'!$B$3:$V$3,0),FALSE)</f>
        <v>45441</v>
      </c>
      <c r="J208" s="30" t="str">
        <f>IF(VLOOKUP($A208,'Extraction Filer'!$B$4:$V$385,MATCH(J$1,'Extraction Filer'!$B$3:$V$3,0),FALSE)&gt;0,VLOOKUP($A208,'Extraction Filer'!$B$4:$V$385,MATCH(J$1,'Extraction Filer'!$B$3:$V$3,0),FALSE),"غير متوفر")</f>
        <v>غير متوفر</v>
      </c>
      <c r="K208" s="30" t="str">
        <f>IFERROR(IF(D208/VLOOKUP($A208,'Extraction Filer'!$B$4:$V$385,MATCH("متوسط توقعات المحللين لمكرر الربح",'Extraction Filer'!$B$3:$V$3,0),FALSE)&gt;0,D208/VLOOKUP($A208,'Extraction Filer'!$B$4:$V$385,MATCH("متوسط توقعات المحللين لمكرر الربح",'Extraction Filer'!$B$3:$V$3,0),FALSE),"غير متوفر"),"غير متوفر")</f>
        <v>غير متوفر</v>
      </c>
      <c r="L208" s="32" t="str">
        <f>VLOOKUP($A208,'Extraction Filer'!$B$4:$V$385,MATCH(L$1,'Extraction Filer'!$B$3:$V$3,0),FALSE)</f>
        <v>Unavailable</v>
      </c>
      <c r="M208" s="35" t="str">
        <f>VLOOKUP($A208,'Extraction Filer'!$B$4:$V$385,MATCH(M$1,'Extraction Filer'!$B$3:$V$3,0),FALSE)</f>
        <v>Unavailable</v>
      </c>
      <c r="N208" s="30" t="str">
        <f>VLOOKUP($A208,'Extraction Filer'!$B$4:$V$385,MATCH(N$1,'Extraction Filer'!$B$3:$V$3,0),FALSE)</f>
        <v>Unavailable</v>
      </c>
      <c r="O208" s="35" t="str">
        <f>VLOOKUP($A208,'Extraction Filer'!$B$4:$V$385,MATCH(O$1,'Extraction Filer'!$B$3:$V$3,0),FALSE)</f>
        <v>Unavailable</v>
      </c>
      <c r="P208" s="35" t="str">
        <f>VLOOKUP($A208,'Extraction Filer'!$B$4:$V$385,MATCH(P$1,'Extraction Filer'!$B$3:$V$3,0),FALSE)</f>
        <v>Unavailable</v>
      </c>
      <c r="Q208" s="30" t="str">
        <f>IF(VLOOKUP($A208,'Extraction Filer'!$B$4:$V$385,MATCH(Q$1,'Extraction Filer'!$B$3:$V$3,0),FALSE)&lt;0,"سالب",VLOOKUP($A208,'Extraction Filer'!$B$4:$V$385,MATCH(Q$1,'Extraction Filer'!$B$3:$V$3,0),FALSE))</f>
        <v>Unavailable</v>
      </c>
      <c r="R208" s="35" t="str">
        <f>VLOOKUP($A208,'Extraction Filer'!$B$4:$Z$385,MATCH(R$1,'Extraction Filer'!$B$3:$Z$3,0),FALSE)</f>
        <v>Unavailable</v>
      </c>
      <c r="S208" s="35" t="str">
        <f>VLOOKUP($A208,'Extraction Filer'!$B$4:$Z$385,MATCH(S$1,'Extraction Filer'!$B$3:$Z$3,0),FALSE)</f>
        <v>Unavailable</v>
      </c>
      <c r="T208" s="31" t="str">
        <f>VLOOKUP($A208,'Extraction Filer'!$B$4:$V$385,MATCH(T$1,'Extraction Filer'!$B$3:$V$3,0),FALSE)</f>
        <v>Unavailable</v>
      </c>
      <c r="U208" s="31" t="str">
        <f>IF(L208&gt;0,VLOOKUP($A208,'Extraction Filer'!$B$4:$V$385,MATCH(U$1,'Extraction Filer'!$B$3:$V$3,0),FALSE),"حققت خسائر")</f>
        <v>Unavailable</v>
      </c>
      <c r="V208" s="31" t="str">
        <f>VLOOKUP($A208,'Extraction Filer'!$B$4:$V$385,MATCH(V$1,'Extraction Filer'!$B$3:$V$3,0),FALSE)</f>
        <v>Unavailable</v>
      </c>
      <c r="W208" s="7" t="str">
        <f>IF(T208="unavailable","NA",IF(T208&gt;0,IF(AND(U208&gt;0,U208&lt;0.75)=TRUE,1,IF(U208&gt;1,-1,IF(L208&lt;0,-1,0)))+IF(T208&gt;0,IF(VLOOKUP(A208,'Extraction Filer'!$B$4:$W$385,MATCH('Extraction Filer'!$W$1,'Extraction Filer'!$B$1:$W$1,0),FALSE)&gt;1,1,0),0)+IF(M208&gt;0.05,1,IF(M208&lt;-0.05,-1,0))+IF(Q208="سالب",-1,IF(Q208&lt;40,1,0))+IF(T208&gt;AVERAGEIFS($T$2:$T$382,$T$2:$T$382,"&gt;0.001"),1,0),"NA"))</f>
        <v>NA</v>
      </c>
    </row>
    <row r="209" spans="1:23" ht="15.75">
      <c r="A209" s="9" t="s">
        <v>154</v>
      </c>
      <c r="B209" s="36" t="str">
        <f>VLOOKUP(A209,'Scoring Logic'!$A$12:$D$394,3,FALSE)</f>
        <v>الزامل للصناعة</v>
      </c>
      <c r="C209" s="36" t="str">
        <f>VLOOKUP(A209,'Scoring Logic'!$A$12:$D$394,4,FALSE)</f>
        <v>تداول</v>
      </c>
      <c r="D209" s="30">
        <f>VLOOKUP($A209,'Extraction Filer'!$B$4:$V$385,MATCH(D$1,'Extraction Filer'!$B$3:$V$3,0),FALSE)</f>
        <v>37.25</v>
      </c>
      <c r="E209" s="31">
        <f>VLOOKUP($A209,'Extraction Filer'!$B$4:$V$385,MATCH(E$1,'Extraction Filer'!$B$3:$V$3,0),FALSE)</f>
        <v>0.2800687</v>
      </c>
      <c r="F209" s="30">
        <f>VLOOKUP($A209,'Extraction Filer'!$B$4:$V$385,MATCH(F$1,'Extraction Filer'!$B$3:$V$3,0),FALSE)</f>
        <v>40</v>
      </c>
      <c r="G209" s="30">
        <f>VLOOKUP($A209,'Extraction Filer'!$B$4:$V$385,MATCH(G$1,'Extraction Filer'!$B$3:$V$3,0),FALSE)</f>
        <v>19.72</v>
      </c>
      <c r="H209" s="32">
        <f>VLOOKUP($A209,'Extraction Filer'!$B$4:$V$385,MATCH(H$1,'Extraction Filer'!$B$3:$V$3,0),FALSE)</f>
        <v>2235000000</v>
      </c>
      <c r="I209" s="33">
        <f>VLOOKUP($A209,'Extraction Filer'!$B$4:$V$385,MATCH(I$1,'Extraction Filer'!$B$3:$V$3,0),FALSE)</f>
        <v>40241</v>
      </c>
      <c r="J209" s="30" t="str">
        <f>IF(VLOOKUP($A209,'Extraction Filer'!$B$4:$V$385,MATCH(J$1,'Extraction Filer'!$B$3:$V$3,0),FALSE)&gt;0,VLOOKUP($A209,'Extraction Filer'!$B$4:$V$385,MATCH(J$1,'Extraction Filer'!$B$3:$V$3,0),FALSE),"غير متوفر")</f>
        <v>غير متوفر</v>
      </c>
      <c r="K209" s="30">
        <f>IFERROR(IF(D209/VLOOKUP($A209,'Extraction Filer'!$B$4:$V$385,MATCH("متوسط توقعات المحللين لمكرر الربح",'Extraction Filer'!$B$3:$V$3,0),FALSE)&gt;0,D209/VLOOKUP($A209,'Extraction Filer'!$B$4:$V$385,MATCH("متوسط توقعات المحللين لمكرر الربح",'Extraction Filer'!$B$3:$V$3,0),FALSE),"غير متوفر"),"غير متوفر")</f>
        <v>19.102564102564102</v>
      </c>
      <c r="L209" s="32">
        <f>VLOOKUP($A209,'Extraction Filer'!$B$4:$V$385,MATCH(L$1,'Extraction Filer'!$B$3:$V$3,0),FALSE)</f>
        <v>26805000</v>
      </c>
      <c r="M209" s="35">
        <f>VLOOKUP($A209,'Extraction Filer'!$B$4:$V$385,MATCH(M$1,'Extraction Filer'!$B$3:$V$3,0),FALSE)</f>
        <v>1.0900000000000001</v>
      </c>
      <c r="N209" s="30">
        <f>VLOOKUP($A209,'Extraction Filer'!$B$4:$V$385,MATCH(N$1,'Extraction Filer'!$B$3:$V$3,0),FALSE)</f>
        <v>0.3669651864150309</v>
      </c>
      <c r="O209" s="35">
        <f>VLOOKUP($A209,'Extraction Filer'!$B$4:$V$385,MATCH(O$1,'Extraction Filer'!$B$3:$V$3,0),FALSE)</f>
        <v>0.30020000000000002</v>
      </c>
      <c r="P209" s="35">
        <f>VLOOKUP($A209,'Extraction Filer'!$B$4:$V$385,MATCH(P$1,'Extraction Filer'!$B$3:$V$3,0),FALSE)</f>
        <v>-0.6411</v>
      </c>
      <c r="Q209" s="30">
        <f>IF(VLOOKUP($A209,'Extraction Filer'!$B$4:$V$385,MATCH(Q$1,'Extraction Filer'!$B$3:$V$3,0),FALSE)&lt;0,"سالب",VLOOKUP($A209,'Extraction Filer'!$B$4:$V$385,MATCH(Q$1,'Extraction Filer'!$B$3:$V$3,0),FALSE))</f>
        <v>7.9864212971234592</v>
      </c>
      <c r="R209" s="35">
        <f>VLOOKUP($A209,'Extraction Filer'!$B$4:$Z$385,MATCH(R$1,'Extraction Filer'!$B$3:$Z$3,0),FALSE)</f>
        <v>5.4175812182433336E-2</v>
      </c>
      <c r="S209" s="35">
        <f>VLOOKUP($A209,'Extraction Filer'!$B$4:$Z$385,MATCH(S$1,'Extraction Filer'!$B$3:$Z$3,0),FALSE)</f>
        <v>0</v>
      </c>
      <c r="T209" s="31">
        <f>VLOOKUP($A209,'Extraction Filer'!$B$4:$V$385,MATCH(T$1,'Extraction Filer'!$B$3:$V$3,0),FALSE)</f>
        <v>0</v>
      </c>
      <c r="U209" s="31">
        <f>IF(L209&gt;0,VLOOKUP($A209,'Extraction Filer'!$B$4:$V$385,MATCH(U$1,'Extraction Filer'!$B$3:$V$3,0),FALSE),"حققت خسائر")</f>
        <v>0</v>
      </c>
      <c r="V209" s="31">
        <f>VLOOKUP($A209,'Extraction Filer'!$B$4:$V$385,MATCH(V$1,'Extraction Filer'!$B$3:$V$3,0),FALSE)</f>
        <v>0</v>
      </c>
      <c r="W209" s="7" t="str">
        <f>IF(T209="unavailable","NA",IF(T209&gt;0,IF(AND(U209&gt;0,U209&lt;0.75)=TRUE,1,IF(U209&gt;1,-1,IF(L209&lt;0,-1,0)))+IF(T209&gt;0,IF(VLOOKUP(A209,'Extraction Filer'!$B$4:$W$385,MATCH('Extraction Filer'!$W$1,'Extraction Filer'!$B$1:$W$1,0),FALSE)&gt;1,1,0),0)+IF(M209&gt;0.05,1,IF(M209&lt;-0.05,-1,0))+IF(Q209="سالب",-1,IF(Q209&lt;40,1,0))+IF(T209&gt;AVERAGEIFS($T$2:$T$382,$T$2:$T$382,"&gt;0.001"),1,0),"NA"))</f>
        <v>NA</v>
      </c>
    </row>
    <row r="210" spans="1:23" ht="15.75">
      <c r="A210" s="9" t="s">
        <v>627</v>
      </c>
      <c r="B210" s="36" t="str">
        <f>VLOOKUP(A210,'Scoring Logic'!$A$12:$D$394,3,FALSE)</f>
        <v>ابيكو</v>
      </c>
      <c r="C210" s="36" t="str">
        <f>VLOOKUP(A210,'Scoring Logic'!$A$12:$D$394,4,FALSE)</f>
        <v>نمو</v>
      </c>
      <c r="D210" s="30">
        <f>VLOOKUP($A210,'Extraction Filer'!$B$4:$V$385,MATCH(D$1,'Extraction Filer'!$B$3:$V$3,0),FALSE)</f>
        <v>51</v>
      </c>
      <c r="E210" s="31">
        <f>VLOOKUP($A210,'Extraction Filer'!$B$4:$V$385,MATCH(E$1,'Extraction Filer'!$B$3:$V$3,0),FALSE)</f>
        <v>3.3434699999999998E-2</v>
      </c>
      <c r="F210" s="30">
        <f>VLOOKUP($A210,'Extraction Filer'!$B$4:$V$385,MATCH(F$1,'Extraction Filer'!$B$3:$V$3,0),FALSE)</f>
        <v>54.7</v>
      </c>
      <c r="G210" s="30">
        <f>VLOOKUP($A210,'Extraction Filer'!$B$4:$V$385,MATCH(G$1,'Extraction Filer'!$B$3:$V$3,0),FALSE)</f>
        <v>31</v>
      </c>
      <c r="H210" s="32">
        <f>VLOOKUP($A210,'Extraction Filer'!$B$4:$V$385,MATCH(H$1,'Extraction Filer'!$B$3:$V$3,0),FALSE)</f>
        <v>255000000</v>
      </c>
      <c r="I210" s="33">
        <f>VLOOKUP($A210,'Extraction Filer'!$B$4:$V$385,MATCH(I$1,'Extraction Filer'!$B$3:$V$3,0),FALSE)</f>
        <v>44843</v>
      </c>
      <c r="J210" s="30">
        <f>IF(VLOOKUP($A210,'Extraction Filer'!$B$4:$V$385,MATCH(J$1,'Extraction Filer'!$B$3:$V$3,0),FALSE)&gt;0,VLOOKUP($A210,'Extraction Filer'!$B$4:$V$385,MATCH(J$1,'Extraction Filer'!$B$3:$V$3,0),FALSE),"غير متوفر")</f>
        <v>20.9</v>
      </c>
      <c r="K210" s="30" t="str">
        <f>IFERROR(IF(D210/VLOOKUP($A210,'Extraction Filer'!$B$4:$V$385,MATCH("متوسط توقعات المحللين لمكرر الربح",'Extraction Filer'!$B$3:$V$3,0),FALSE)&gt;0,D210/VLOOKUP($A210,'Extraction Filer'!$B$4:$V$385,MATCH("متوسط توقعات المحللين لمكرر الربح",'Extraction Filer'!$B$3:$V$3,0),FALSE),"غير متوفر"),"غير متوفر")</f>
        <v>غير متوفر</v>
      </c>
      <c r="L210" s="32">
        <f>VLOOKUP($A210,'Extraction Filer'!$B$4:$V$385,MATCH(L$1,'Extraction Filer'!$B$3:$V$3,0),FALSE)</f>
        <v>11819830</v>
      </c>
      <c r="M210" s="35">
        <f>VLOOKUP($A210,'Extraction Filer'!$B$4:$V$385,MATCH(M$1,'Extraction Filer'!$B$3:$V$3,0),FALSE)</f>
        <v>0.40089999999999998</v>
      </c>
      <c r="N210" s="30">
        <f>VLOOKUP($A210,'Extraction Filer'!$B$4:$V$385,MATCH(N$1,'Extraction Filer'!$B$3:$V$3,0),FALSE)</f>
        <v>2.0645456307494561</v>
      </c>
      <c r="O210" s="35">
        <f>VLOOKUP($A210,'Extraction Filer'!$B$4:$V$385,MATCH(O$1,'Extraction Filer'!$B$3:$V$3,0),FALSE)</f>
        <v>1.34E-2</v>
      </c>
      <c r="P210" s="35">
        <f>VLOOKUP($A210,'Extraction Filer'!$B$4:$V$385,MATCH(P$1,'Extraction Filer'!$B$3:$V$3,0),FALSE)</f>
        <v>-2.7063999999999999</v>
      </c>
      <c r="Q210" s="30" t="str">
        <f>IF(VLOOKUP($A210,'Extraction Filer'!$B$4:$V$385,MATCH(Q$1,'Extraction Filer'!$B$3:$V$3,0),FALSE)&lt;0,"سالب",VLOOKUP($A210,'Extraction Filer'!$B$4:$V$385,MATCH(Q$1,'Extraction Filer'!$B$3:$V$3,0),FALSE))</f>
        <v>سالب</v>
      </c>
      <c r="R210" s="35">
        <f>VLOOKUP($A210,'Extraction Filer'!$B$4:$Z$385,MATCH(R$1,'Extraction Filer'!$B$3:$Z$3,0),FALSE)</f>
        <v>8.602159530249856E-2</v>
      </c>
      <c r="S210" s="35">
        <f>VLOOKUP($A210,'Extraction Filer'!$B$4:$Z$385,MATCH(S$1,'Extraction Filer'!$B$3:$Z$3,0),FALSE)</f>
        <v>6.1801048788388081E-2</v>
      </c>
      <c r="T210" s="31">
        <f>VLOOKUP($A210,'Extraction Filer'!$B$4:$V$385,MATCH(T$1,'Extraction Filer'!$B$3:$V$3,0),FALSE)</f>
        <v>0</v>
      </c>
      <c r="U210" s="31">
        <f>IF(L210&gt;0,VLOOKUP($A210,'Extraction Filer'!$B$4:$V$385,MATCH(U$1,'Extraction Filer'!$B$3:$V$3,0),FALSE),"حققت خسائر")</f>
        <v>0</v>
      </c>
      <c r="V210" s="31">
        <f>VLOOKUP($A210,'Extraction Filer'!$B$4:$V$385,MATCH(V$1,'Extraction Filer'!$B$3:$V$3,0),FALSE)</f>
        <v>0</v>
      </c>
      <c r="W210" s="7" t="str">
        <f>IF(T210="unavailable","NA",IF(T210&gt;0,IF(AND(U210&gt;0,U210&lt;0.75)=TRUE,1,IF(U210&gt;1,-1,IF(L210&lt;0,-1,0)))+IF(T210&gt;0,IF(VLOOKUP(A210,'Extraction Filer'!$B$4:$W$385,MATCH('Extraction Filer'!$W$1,'Extraction Filer'!$B$1:$W$1,0),FALSE)&gt;1,1,0),0)+IF(M210&gt;0.05,1,IF(M210&lt;-0.05,-1,0))+IF(Q210="سالب",-1,IF(Q210&lt;40,1,0))+IF(T210&gt;AVERAGEIFS($T$2:$T$382,$T$2:$T$382,"&gt;0.001"),1,0),"NA"))</f>
        <v>NA</v>
      </c>
    </row>
    <row r="211" spans="1:23" ht="15.75">
      <c r="A211" s="9" t="s">
        <v>617</v>
      </c>
      <c r="B211" s="36" t="str">
        <f>VLOOKUP(A211,'Scoring Logic'!$A$12:$D$394,3,FALSE)</f>
        <v>نت وركرس</v>
      </c>
      <c r="C211" s="36" t="str">
        <f>VLOOKUP(A211,'Scoring Logic'!$A$12:$D$394,4,FALSE)</f>
        <v>نمو</v>
      </c>
      <c r="D211" s="30">
        <f>VLOOKUP($A211,'Extraction Filer'!$B$4:$V$385,MATCH(D$1,'Extraction Filer'!$B$3:$V$3,0),FALSE)</f>
        <v>69</v>
      </c>
      <c r="E211" s="31">
        <f>VLOOKUP($A211,'Extraction Filer'!$B$4:$V$385,MATCH(E$1,'Extraction Filer'!$B$3:$V$3,0),FALSE)</f>
        <v>-0.16867470000000001</v>
      </c>
      <c r="F211" s="30">
        <f>VLOOKUP($A211,'Extraction Filer'!$B$4:$V$385,MATCH(F$1,'Extraction Filer'!$B$3:$V$3,0),FALSE)</f>
        <v>89.7</v>
      </c>
      <c r="G211" s="30">
        <f>VLOOKUP($A211,'Extraction Filer'!$B$4:$V$385,MATCH(G$1,'Extraction Filer'!$B$3:$V$3,0),FALSE)</f>
        <v>65</v>
      </c>
      <c r="H211" s="32">
        <f>VLOOKUP($A211,'Extraction Filer'!$B$4:$V$385,MATCH(H$1,'Extraction Filer'!$B$3:$V$3,0),FALSE)</f>
        <v>414000000</v>
      </c>
      <c r="I211" s="33">
        <f>VLOOKUP($A211,'Extraction Filer'!$B$4:$V$385,MATCH(I$1,'Extraction Filer'!$B$3:$V$3,0),FALSE)</f>
        <v>44794</v>
      </c>
      <c r="J211" s="30">
        <f>IF(VLOOKUP($A211,'Extraction Filer'!$B$4:$V$385,MATCH(J$1,'Extraction Filer'!$B$3:$V$3,0),FALSE)&gt;0,VLOOKUP($A211,'Extraction Filer'!$B$4:$V$385,MATCH(J$1,'Extraction Filer'!$B$3:$V$3,0),FALSE),"غير متوفر")</f>
        <v>10.3</v>
      </c>
      <c r="K211" s="30" t="str">
        <f>IFERROR(IF(D211/VLOOKUP($A211,'Extraction Filer'!$B$4:$V$385,MATCH("متوسط توقعات المحللين لمكرر الربح",'Extraction Filer'!$B$3:$V$3,0),FALSE)&gt;0,D211/VLOOKUP($A211,'Extraction Filer'!$B$4:$V$385,MATCH("متوسط توقعات المحللين لمكرر الربح",'Extraction Filer'!$B$3:$V$3,0),FALSE),"غير متوفر"),"غير متوفر")</f>
        <v>غير متوفر</v>
      </c>
      <c r="L211" s="32">
        <f>VLOOKUP($A211,'Extraction Filer'!$B$4:$V$385,MATCH(L$1,'Extraction Filer'!$B$3:$V$3,0),FALSE)</f>
        <v>49863040</v>
      </c>
      <c r="M211" s="35">
        <f>VLOOKUP($A211,'Extraction Filer'!$B$4:$V$385,MATCH(M$1,'Extraction Filer'!$B$3:$V$3,0),FALSE)</f>
        <v>0.2147</v>
      </c>
      <c r="N211" s="30">
        <f>VLOOKUP($A211,'Extraction Filer'!$B$4:$V$385,MATCH(N$1,'Extraction Filer'!$B$3:$V$3,0),FALSE)</f>
        <v>0.73874822482281188</v>
      </c>
      <c r="O211" s="35">
        <f>VLOOKUP($A211,'Extraction Filer'!$B$4:$V$385,MATCH(O$1,'Extraction Filer'!$B$3:$V$3,0),FALSE)</f>
        <v>0.1588</v>
      </c>
      <c r="P211" s="35">
        <f>VLOOKUP($A211,'Extraction Filer'!$B$4:$V$385,MATCH(P$1,'Extraction Filer'!$B$3:$V$3,0),FALSE)</f>
        <v>0.58009999999999995</v>
      </c>
      <c r="Q211" s="30">
        <f>IF(VLOOKUP($A211,'Extraction Filer'!$B$4:$V$385,MATCH(Q$1,'Extraction Filer'!$B$3:$V$3,0),FALSE)&lt;0,"سالب",VLOOKUP($A211,'Extraction Filer'!$B$4:$V$385,MATCH(Q$1,'Extraction Filer'!$B$3:$V$3,0),FALSE))</f>
        <v>10.252208286042752</v>
      </c>
      <c r="R211" s="35">
        <f>VLOOKUP($A211,'Extraction Filer'!$B$4:$Z$385,MATCH(R$1,'Extraction Filer'!$B$3:$Z$3,0),FALSE)</f>
        <v>0.38243671176662297</v>
      </c>
      <c r="S211" s="35">
        <f>VLOOKUP($A211,'Extraction Filer'!$B$4:$Z$385,MATCH(S$1,'Extraction Filer'!$B$3:$Z$3,0),FALSE)</f>
        <v>0.26336150641221934</v>
      </c>
      <c r="T211" s="31">
        <f>VLOOKUP($A211,'Extraction Filer'!$B$4:$V$385,MATCH(T$1,'Extraction Filer'!$B$3:$V$3,0),FALSE)</f>
        <v>9.7101449275362323E-2</v>
      </c>
      <c r="U211" s="31">
        <f>IF(L211&gt;0,VLOOKUP($A211,'Extraction Filer'!$B$4:$V$385,MATCH(U$1,'Extraction Filer'!$B$3:$V$3,0),FALSE),"حققت خسائر")</f>
        <v>0.65654921806120115</v>
      </c>
      <c r="V211" s="31">
        <f>VLOOKUP($A211,'Extraction Filer'!$B$4:$V$385,MATCH(V$1,'Extraction Filer'!$B$3:$V$3,0),FALSE)</f>
        <v>1.6412</v>
      </c>
      <c r="W211" s="7">
        <f>IF(T211="unavailable","NA",IF(T211&gt;0,IF(AND(U211&gt;0,U211&lt;0.75)=TRUE,1,IF(U211&gt;1,-1,IF(L211&lt;0,-1,0)))+IF(T211&gt;0,IF(VLOOKUP(A211,'Extraction Filer'!$B$4:$W$385,MATCH('Extraction Filer'!$W$1,'Extraction Filer'!$B$1:$W$1,0),FALSE)&gt;1,1,0),0)+IF(M211&gt;0.05,1,IF(M211&lt;-0.05,-1,0))+IF(Q211="سالب",-1,IF(Q211&lt;40,1,0))+IF(T211&gt;AVERAGEIFS($T$2:$T$382,$T$2:$T$382,"&gt;0.001"),1,0),"NA"))</f>
        <v>5</v>
      </c>
    </row>
    <row r="212" spans="1:23" ht="15.75">
      <c r="A212" s="9" t="s">
        <v>132</v>
      </c>
      <c r="B212" s="36" t="str">
        <f>VLOOKUP(A212,'Scoring Logic'!$A$12:$D$394,3,FALSE)</f>
        <v>زجاج</v>
      </c>
      <c r="C212" s="36" t="str">
        <f>VLOOKUP(A212,'Scoring Logic'!$A$12:$D$394,4,FALSE)</f>
        <v>تداول</v>
      </c>
      <c r="D212" s="30">
        <f>VLOOKUP($A212,'Extraction Filer'!$B$4:$V$385,MATCH(D$1,'Extraction Filer'!$B$3:$V$3,0),FALSE)</f>
        <v>46.3</v>
      </c>
      <c r="E212" s="31">
        <f>VLOOKUP($A212,'Extraction Filer'!$B$4:$V$385,MATCH(E$1,'Extraction Filer'!$B$3:$V$3,0),FALSE)</f>
        <v>-4.3010753000000002E-3</v>
      </c>
      <c r="F212" s="30">
        <f>VLOOKUP($A212,'Extraction Filer'!$B$4:$V$385,MATCH(F$1,'Extraction Filer'!$B$3:$V$3,0),FALSE)</f>
        <v>59.6</v>
      </c>
      <c r="G212" s="30">
        <f>VLOOKUP($A212,'Extraction Filer'!$B$4:$V$385,MATCH(G$1,'Extraction Filer'!$B$3:$V$3,0),FALSE)</f>
        <v>39.25</v>
      </c>
      <c r="H212" s="32">
        <f>VLOOKUP($A212,'Extraction Filer'!$B$4:$V$385,MATCH(H$1,'Extraction Filer'!$B$3:$V$3,0),FALSE)</f>
        <v>1523270000</v>
      </c>
      <c r="I212" s="33">
        <f>VLOOKUP($A212,'Extraction Filer'!$B$4:$V$385,MATCH(I$1,'Extraction Filer'!$B$3:$V$3,0),FALSE)</f>
        <v>40240</v>
      </c>
      <c r="J212" s="30">
        <f>IF(VLOOKUP($A212,'Extraction Filer'!$B$4:$V$385,MATCH(J$1,'Extraction Filer'!$B$3:$V$3,0),FALSE)&gt;0,VLOOKUP($A212,'Extraction Filer'!$B$4:$V$385,MATCH(J$1,'Extraction Filer'!$B$3:$V$3,0),FALSE),"غير متوفر")</f>
        <v>15.08</v>
      </c>
      <c r="K212" s="30" t="str">
        <f>IFERROR(IF(D212/VLOOKUP($A212,'Extraction Filer'!$B$4:$V$385,MATCH("متوسط توقعات المحللين لمكرر الربح",'Extraction Filer'!$B$3:$V$3,0),FALSE)&gt;0,D212/VLOOKUP($A212,'Extraction Filer'!$B$4:$V$385,MATCH("متوسط توقعات المحللين لمكرر الربح",'Extraction Filer'!$B$3:$V$3,0),FALSE),"غير متوفر"),"غير متوفر")</f>
        <v>غير متوفر</v>
      </c>
      <c r="L212" s="32">
        <f>VLOOKUP($A212,'Extraction Filer'!$B$4:$V$385,MATCH(L$1,'Extraction Filer'!$B$3:$V$3,0),FALSE)</f>
        <v>96778579</v>
      </c>
      <c r="M212" s="35">
        <f>VLOOKUP($A212,'Extraction Filer'!$B$4:$V$385,MATCH(M$1,'Extraction Filer'!$B$3:$V$3,0),FALSE)</f>
        <v>1.0224</v>
      </c>
      <c r="N212" s="30">
        <f>VLOOKUP($A212,'Extraction Filer'!$B$4:$V$385,MATCH(N$1,'Extraction Filer'!$B$3:$V$3,0),FALSE)</f>
        <v>10.968478637226852</v>
      </c>
      <c r="O212" s="35">
        <f>VLOOKUP($A212,'Extraction Filer'!$B$4:$V$385,MATCH(O$1,'Extraction Filer'!$B$3:$V$3,0),FALSE)</f>
        <v>-9.74E-2</v>
      </c>
      <c r="P212" s="35">
        <f>VLOOKUP($A212,'Extraction Filer'!$B$4:$V$385,MATCH(P$1,'Extraction Filer'!$B$3:$V$3,0),FALSE)</f>
        <v>0.4929</v>
      </c>
      <c r="Q212" s="30">
        <f>IF(VLOOKUP($A212,'Extraction Filer'!$B$4:$V$385,MATCH(Q$1,'Extraction Filer'!$B$3:$V$3,0),FALSE)&lt;0,"سالب",VLOOKUP($A212,'Extraction Filer'!$B$4:$V$385,MATCH(Q$1,'Extraction Filer'!$B$3:$V$3,0),FALSE))</f>
        <v>23.094545013493441</v>
      </c>
      <c r="R212" s="35">
        <f>VLOOKUP($A212,'Extraction Filer'!$B$4:$Z$385,MATCH(R$1,'Extraction Filer'!$B$3:$Z$3,0),FALSE)</f>
        <v>0.12889002504431354</v>
      </c>
      <c r="S212" s="35">
        <f>VLOOKUP($A212,'Extraction Filer'!$B$4:$Z$385,MATCH(S$1,'Extraction Filer'!$B$3:$Z$3,0),FALSE)</f>
        <v>0</v>
      </c>
      <c r="T212" s="31">
        <f>VLOOKUP($A212,'Extraction Filer'!$B$4:$V$385,MATCH(T$1,'Extraction Filer'!$B$3:$V$3,0),FALSE)</f>
        <v>4.5356371490280781E-2</v>
      </c>
      <c r="U212" s="31">
        <f>IF(L212&gt;0,VLOOKUP($A212,'Extraction Filer'!$B$4:$V$385,MATCH(U$1,'Extraction Filer'!$B$3:$V$3,0),FALSE),"حققت خسائر")</f>
        <v>0.37360486559737566</v>
      </c>
      <c r="V212" s="31">
        <f>VLOOKUP($A212,'Extraction Filer'!$B$4:$V$385,MATCH(V$1,'Extraction Filer'!$B$3:$V$3,0),FALSE)</f>
        <v>-1</v>
      </c>
      <c r="W212" s="7">
        <f>IF(T212="unavailable","NA",IF(T212&gt;0,IF(AND(U212&gt;0,U212&lt;0.75)=TRUE,1,IF(U212&gt;1,-1,IF(L212&lt;0,-1,0)))+IF(T212&gt;0,IF(VLOOKUP(A212,'Extraction Filer'!$B$4:$W$385,MATCH('Extraction Filer'!$W$1,'Extraction Filer'!$B$1:$W$1,0),FALSE)&gt;1,1,0),0)+IF(M212&gt;0.05,1,IF(M212&lt;-0.05,-1,0))+IF(Q212="سالب",-1,IF(Q212&lt;40,1,0))+IF(T212&gt;AVERAGEIFS($T$2:$T$382,$T$2:$T$382,"&gt;0.001"),1,0),"NA"))</f>
        <v>5</v>
      </c>
    </row>
    <row r="213" spans="1:23" ht="15.75">
      <c r="A213" s="9" t="s">
        <v>69</v>
      </c>
      <c r="B213" s="36" t="str">
        <f>VLOOKUP(A213,'Scoring Logic'!$A$12:$D$394,3,FALSE)</f>
        <v>الصناعات الكهربائية</v>
      </c>
      <c r="C213" s="36" t="str">
        <f>VLOOKUP(A213,'Scoring Logic'!$A$12:$D$394,4,FALSE)</f>
        <v>تداول</v>
      </c>
      <c r="D213" s="30">
        <f>VLOOKUP($A213,'Extraction Filer'!$B$4:$V$385,MATCH(D$1,'Extraction Filer'!$B$3:$V$3,0),FALSE)</f>
        <v>6.9</v>
      </c>
      <c r="E213" s="31">
        <f>VLOOKUP($A213,'Extraction Filer'!$B$4:$V$385,MATCH(E$1,'Extraction Filer'!$B$3:$V$3,0),FALSE)</f>
        <v>0.12561169999999999</v>
      </c>
      <c r="F213" s="30">
        <f>VLOOKUP($A213,'Extraction Filer'!$B$4:$V$385,MATCH(F$1,'Extraction Filer'!$B$3:$V$3,0),FALSE)</f>
        <v>8.6999999999999993</v>
      </c>
      <c r="G213" s="30">
        <f>VLOOKUP($A213,'Extraction Filer'!$B$4:$V$385,MATCH(G$1,'Extraction Filer'!$B$3:$V$3,0),FALSE)</f>
        <v>4.41</v>
      </c>
      <c r="H213" s="32">
        <f>VLOOKUP($A213,'Extraction Filer'!$B$4:$V$385,MATCH(H$1,'Extraction Filer'!$B$3:$V$3,0),FALSE)</f>
        <v>7676250000</v>
      </c>
      <c r="I213" s="33">
        <f>VLOOKUP($A213,'Extraction Filer'!$B$4:$V$385,MATCH(I$1,'Extraction Filer'!$B$3:$V$3,0),FALSE)</f>
        <v>42360</v>
      </c>
      <c r="J213" s="30">
        <f>IF(VLOOKUP($A213,'Extraction Filer'!$B$4:$V$385,MATCH(J$1,'Extraction Filer'!$B$3:$V$3,0),FALSE)&gt;0,VLOOKUP($A213,'Extraction Filer'!$B$4:$V$385,MATCH(J$1,'Extraction Filer'!$B$3:$V$3,0),FALSE),"غير متوفر")</f>
        <v>19.170000000000002</v>
      </c>
      <c r="K213" s="30" t="str">
        <f>IFERROR(IF(D213/VLOOKUP($A213,'Extraction Filer'!$B$4:$V$385,MATCH("متوسط توقعات المحللين لمكرر الربح",'Extraction Filer'!$B$3:$V$3,0),FALSE)&gt;0,D213/VLOOKUP($A213,'Extraction Filer'!$B$4:$V$385,MATCH("متوسط توقعات المحللين لمكرر الربح",'Extraction Filer'!$B$3:$V$3,0),FALSE),"غير متوفر"),"غير متوفر")</f>
        <v>غير متوفر</v>
      </c>
      <c r="L213" s="32">
        <f>VLOOKUP($A213,'Extraction Filer'!$B$4:$V$385,MATCH(L$1,'Extraction Filer'!$B$3:$V$3,0),FALSE)</f>
        <v>401730726</v>
      </c>
      <c r="M213" s="35">
        <f>VLOOKUP($A213,'Extraction Filer'!$B$4:$V$385,MATCH(M$1,'Extraction Filer'!$B$3:$V$3,0),FALSE)</f>
        <v>0.99829999999999997</v>
      </c>
      <c r="N213" s="30">
        <f>VLOOKUP($A213,'Extraction Filer'!$B$4:$V$385,MATCH(N$1,'Extraction Filer'!$B$3:$V$3,0),FALSE)</f>
        <v>3.8631033433300543</v>
      </c>
      <c r="O213" s="35">
        <f>VLOOKUP($A213,'Extraction Filer'!$B$4:$V$385,MATCH(O$1,'Extraction Filer'!$B$3:$V$3,0),FALSE)</f>
        <v>0.27429999999999999</v>
      </c>
      <c r="P213" s="35">
        <f>VLOOKUP($A213,'Extraction Filer'!$B$4:$V$385,MATCH(P$1,'Extraction Filer'!$B$3:$V$3,0),FALSE)</f>
        <v>6.657</v>
      </c>
      <c r="Q213" s="30">
        <f>IF(VLOOKUP($A213,'Extraction Filer'!$B$4:$V$385,MATCH(Q$1,'Extraction Filer'!$B$3:$V$3,0),FALSE)&lt;0,"سالب",VLOOKUP($A213,'Extraction Filer'!$B$4:$V$385,MATCH(Q$1,'Extraction Filer'!$B$3:$V$3,0),FALSE))</f>
        <v>11.929823071628354</v>
      </c>
      <c r="R213" s="35">
        <f>VLOOKUP($A213,'Extraction Filer'!$B$4:$Z$385,MATCH(R$1,'Extraction Filer'!$B$3:$Z$3,0),FALSE)</f>
        <v>0.47833775519311966</v>
      </c>
      <c r="S213" s="35">
        <f>VLOOKUP($A213,'Extraction Filer'!$B$4:$Z$385,MATCH(S$1,'Extraction Filer'!$B$3:$Z$3,0),FALSE)</f>
        <v>0.47410120129524203</v>
      </c>
      <c r="T213" s="31">
        <f>VLOOKUP($A213,'Extraction Filer'!$B$4:$V$385,MATCH(T$1,'Extraction Filer'!$B$3:$V$3,0),FALSE)</f>
        <v>5.0724637681159417E-2</v>
      </c>
      <c r="U213" s="31">
        <f>IF(L213&gt;0,VLOOKUP($A213,'Extraction Filer'!$B$4:$V$385,MATCH(U$1,'Extraction Filer'!$B$3:$V$3,0),FALSE),"حققت خسائر")</f>
        <v>0.48934112398462648</v>
      </c>
      <c r="V213" s="31">
        <f>VLOOKUP($A213,'Extraction Filer'!$B$4:$V$385,MATCH(V$1,'Extraction Filer'!$B$3:$V$3,0),FALSE)</f>
        <v>1.339</v>
      </c>
      <c r="W213" s="7">
        <f>IF(T213="unavailable","NA",IF(T213&gt;0,IF(AND(U213&gt;0,U213&lt;0.75)=TRUE,1,IF(U213&gt;1,-1,IF(L213&lt;0,-1,0)))+IF(T213&gt;0,IF(VLOOKUP(A213,'Extraction Filer'!$B$4:$W$385,MATCH('Extraction Filer'!$W$1,'Extraction Filer'!$B$1:$W$1,0),FALSE)&gt;1,1,0),0)+IF(M213&gt;0.05,1,IF(M213&lt;-0.05,-1,0))+IF(Q213="سالب",-1,IF(Q213&lt;40,1,0))+IF(T213&gt;AVERAGEIFS($T$2:$T$382,$T$2:$T$382,"&gt;0.001"),1,0),"NA"))</f>
        <v>5</v>
      </c>
    </row>
    <row r="214" spans="1:23" ht="15.75">
      <c r="A214" s="9" t="s">
        <v>230</v>
      </c>
      <c r="B214" s="36" t="str">
        <f>VLOOKUP(A214,'Scoring Logic'!$A$12:$D$394,3,FALSE)</f>
        <v>أسمنت الرياض</v>
      </c>
      <c r="C214" s="36" t="str">
        <f>VLOOKUP(A214,'Scoring Logic'!$A$12:$D$394,4,FALSE)</f>
        <v>تداول</v>
      </c>
      <c r="D214" s="30">
        <f>VLOOKUP($A214,'Extraction Filer'!$B$4:$V$385,MATCH(D$1,'Extraction Filer'!$B$3:$V$3,0),FALSE)</f>
        <v>33.799999999999997</v>
      </c>
      <c r="E214" s="31">
        <f>VLOOKUP($A214,'Extraction Filer'!$B$4:$V$385,MATCH(E$1,'Extraction Filer'!$B$3:$V$3,0),FALSE)</f>
        <v>-6.5006899999999992E-2</v>
      </c>
      <c r="F214" s="30">
        <f>VLOOKUP($A214,'Extraction Filer'!$B$4:$V$385,MATCH(F$1,'Extraction Filer'!$B$3:$V$3,0),FALSE)</f>
        <v>37.299999999999997</v>
      </c>
      <c r="G214" s="30">
        <f>VLOOKUP($A214,'Extraction Filer'!$B$4:$V$385,MATCH(G$1,'Extraction Filer'!$B$3:$V$3,0),FALSE)</f>
        <v>22.64</v>
      </c>
      <c r="H214" s="32">
        <f>VLOOKUP($A214,'Extraction Filer'!$B$4:$V$385,MATCH(H$1,'Extraction Filer'!$B$3:$V$3,0),FALSE)</f>
        <v>4056000000</v>
      </c>
      <c r="I214" s="33">
        <f>VLOOKUP($A214,'Extraction Filer'!$B$4:$V$385,MATCH(I$1,'Extraction Filer'!$B$3:$V$3,0),FALSE)</f>
        <v>44076</v>
      </c>
      <c r="J214" s="30">
        <f>IF(VLOOKUP($A214,'Extraction Filer'!$B$4:$V$385,MATCH(J$1,'Extraction Filer'!$B$3:$V$3,0),FALSE)&gt;0,VLOOKUP($A214,'Extraction Filer'!$B$4:$V$385,MATCH(J$1,'Extraction Filer'!$B$3:$V$3,0),FALSE),"غير متوفر")</f>
        <v>13.05</v>
      </c>
      <c r="K214" s="30">
        <f>IFERROR(IF(D214/VLOOKUP($A214,'Extraction Filer'!$B$4:$V$385,MATCH("متوسط توقعات المحللين لمكرر الربح",'Extraction Filer'!$B$3:$V$3,0),FALSE)&gt;0,D214/VLOOKUP($A214,'Extraction Filer'!$B$4:$V$385,MATCH("متوسط توقعات المحللين لمكرر الربح",'Extraction Filer'!$B$3:$V$3,0),FALSE),"غير متوفر"),"غير متوفر")</f>
        <v>14.083333333333332</v>
      </c>
      <c r="L214" s="32">
        <f>VLOOKUP($A214,'Extraction Filer'!$B$4:$V$385,MATCH(L$1,'Extraction Filer'!$B$3:$V$3,0),FALSE)</f>
        <v>310439020</v>
      </c>
      <c r="M214" s="35">
        <f>VLOOKUP($A214,'Extraction Filer'!$B$4:$V$385,MATCH(M$1,'Extraction Filer'!$B$3:$V$3,0),FALSE)</f>
        <v>0.64449999999999996</v>
      </c>
      <c r="N214" s="30">
        <f>VLOOKUP($A214,'Extraction Filer'!$B$4:$V$385,MATCH(N$1,'Extraction Filer'!$B$3:$V$3,0),FALSE)</f>
        <v>5.1381032463843637</v>
      </c>
      <c r="O214" s="35">
        <f>VLOOKUP($A214,'Extraction Filer'!$B$4:$V$385,MATCH(O$1,'Extraction Filer'!$B$3:$V$3,0),FALSE)</f>
        <v>0.22689999999999999</v>
      </c>
      <c r="P214" s="35">
        <f>VLOOKUP($A214,'Extraction Filer'!$B$4:$V$385,MATCH(P$1,'Extraction Filer'!$B$3:$V$3,0),FALSE)</f>
        <v>0.73260000000000003</v>
      </c>
      <c r="Q214" s="30">
        <f>IF(VLOOKUP($A214,'Extraction Filer'!$B$4:$V$385,MATCH(Q$1,'Extraction Filer'!$B$3:$V$3,0),FALSE)&lt;0,"سالب",VLOOKUP($A214,'Extraction Filer'!$B$4:$V$385,MATCH(Q$1,'Extraction Filer'!$B$3:$V$3,0),FALSE))</f>
        <v>11.847729925434692</v>
      </c>
      <c r="R214" s="35">
        <f>VLOOKUP($A214,'Extraction Filer'!$B$4:$Z$385,MATCH(R$1,'Extraction Filer'!$B$3:$Z$3,0),FALSE)</f>
        <v>0.18037800012817168</v>
      </c>
      <c r="S214" s="35">
        <f>VLOOKUP($A214,'Extraction Filer'!$B$4:$Z$385,MATCH(S$1,'Extraction Filer'!$B$3:$Z$3,0),FALSE)</f>
        <v>0.20929040379748781</v>
      </c>
      <c r="T214" s="31">
        <f>VLOOKUP($A214,'Extraction Filer'!$B$4:$V$385,MATCH(T$1,'Extraction Filer'!$B$3:$V$3,0),FALSE)</f>
        <v>8.8757396449704151E-2</v>
      </c>
      <c r="U214" s="31">
        <f>IF(L214&gt;0,VLOOKUP($A214,'Extraction Filer'!$B$4:$V$385,MATCH(U$1,'Extraction Filer'!$B$3:$V$3,0),FALSE),"حققت خسائر")</f>
        <v>0.6789746179459013</v>
      </c>
      <c r="V214" s="31">
        <f>VLOOKUP($A214,'Extraction Filer'!$B$4:$V$385,MATCH(V$1,'Extraction Filer'!$B$3:$V$3,0),FALSE)</f>
        <v>0.13200000000000001</v>
      </c>
      <c r="W214" s="7">
        <f>IF(T214="unavailable","NA",IF(T214&gt;0,IF(AND(U214&gt;0,U214&lt;0.75)=TRUE,1,IF(U214&gt;1,-1,IF(L214&lt;0,-1,0)))+IF(T214&gt;0,IF(VLOOKUP(A214,'Extraction Filer'!$B$4:$W$385,MATCH('Extraction Filer'!$W$1,'Extraction Filer'!$B$1:$W$1,0),FALSE)&gt;1,1,0),0)+IF(M214&gt;0.05,1,IF(M214&lt;-0.05,-1,0))+IF(Q214="سالب",-1,IF(Q214&lt;40,1,0))+IF(T214&gt;AVERAGEIFS($T$2:$T$382,$T$2:$T$382,"&gt;0.001"),1,0),"NA"))</f>
        <v>5</v>
      </c>
    </row>
    <row r="215" spans="1:23" ht="15.75">
      <c r="A215" s="9" t="s">
        <v>166</v>
      </c>
      <c r="B215" s="36" t="str">
        <f>VLOOKUP(A215,'Scoring Logic'!$A$12:$D$394,3,FALSE)</f>
        <v>المطاحن الأولى</v>
      </c>
      <c r="C215" s="36" t="str">
        <f>VLOOKUP(A215,'Scoring Logic'!$A$12:$D$394,4,FALSE)</f>
        <v>تداول</v>
      </c>
      <c r="D215" s="30">
        <f>VLOOKUP($A215,'Extraction Filer'!$B$4:$V$385,MATCH(D$1,'Extraction Filer'!$B$3:$V$3,0),FALSE)</f>
        <v>59.2</v>
      </c>
      <c r="E215" s="31">
        <f>VLOOKUP($A215,'Extraction Filer'!$B$4:$V$385,MATCH(E$1,'Extraction Filer'!$B$3:$V$3,0),FALSE)</f>
        <v>-2.63158E-2</v>
      </c>
      <c r="F215" s="30">
        <f>VLOOKUP($A215,'Extraction Filer'!$B$4:$V$385,MATCH(F$1,'Extraction Filer'!$B$3:$V$3,0),FALSE)</f>
        <v>86.8</v>
      </c>
      <c r="G215" s="30">
        <f>VLOOKUP($A215,'Extraction Filer'!$B$4:$V$385,MATCH(G$1,'Extraction Filer'!$B$3:$V$3,0),FALSE)</f>
        <v>55.2</v>
      </c>
      <c r="H215" s="32">
        <f>VLOOKUP($A215,'Extraction Filer'!$B$4:$V$385,MATCH(H$1,'Extraction Filer'!$B$3:$V$3,0),FALSE)</f>
        <v>3267840000</v>
      </c>
      <c r="I215" s="33">
        <f>VLOOKUP($A215,'Extraction Filer'!$B$4:$V$385,MATCH(I$1,'Extraction Filer'!$B$3:$V$3,0),FALSE)</f>
        <v>45099</v>
      </c>
      <c r="J215" s="30">
        <f>IF(VLOOKUP($A215,'Extraction Filer'!$B$4:$V$385,MATCH(J$1,'Extraction Filer'!$B$3:$V$3,0),FALSE)&gt;0,VLOOKUP($A215,'Extraction Filer'!$B$4:$V$385,MATCH(J$1,'Extraction Filer'!$B$3:$V$3,0),FALSE),"غير متوفر")</f>
        <v>13.16</v>
      </c>
      <c r="K215" s="30" t="str">
        <f>IFERROR(IF(D215/VLOOKUP($A215,'Extraction Filer'!$B$4:$V$385,MATCH("متوسط توقعات المحللين لمكرر الربح",'Extraction Filer'!$B$3:$V$3,0),FALSE)&gt;0,D215/VLOOKUP($A215,'Extraction Filer'!$B$4:$V$385,MATCH("متوسط توقعات المحللين لمكرر الربح",'Extraction Filer'!$B$3:$V$3,0),FALSE),"غير متوفر"),"غير متوفر")</f>
        <v>غير متوفر</v>
      </c>
      <c r="L215" s="32">
        <f>VLOOKUP($A215,'Extraction Filer'!$B$4:$V$385,MATCH(L$1,'Extraction Filer'!$B$3:$V$3,0),FALSE)</f>
        <v>250902000</v>
      </c>
      <c r="M215" s="35">
        <f>VLOOKUP($A215,'Extraction Filer'!$B$4:$V$385,MATCH(M$1,'Extraction Filer'!$B$3:$V$3,0),FALSE)</f>
        <v>0.1394</v>
      </c>
      <c r="N215" s="30">
        <f>VLOOKUP($A215,'Extraction Filer'!$B$4:$V$385,MATCH(N$1,'Extraction Filer'!$B$3:$V$3,0),FALSE)</f>
        <v>3.115626087495412</v>
      </c>
      <c r="O215" s="35">
        <f>VLOOKUP($A215,'Extraction Filer'!$B$4:$V$385,MATCH(O$1,'Extraction Filer'!$B$3:$V$3,0),FALSE)</f>
        <v>8.77E-2</v>
      </c>
      <c r="P215" s="35">
        <f>VLOOKUP($A215,'Extraction Filer'!$B$4:$V$385,MATCH(P$1,'Extraction Filer'!$B$3:$V$3,0),FALSE)</f>
        <v>0.25509999999999999</v>
      </c>
      <c r="Q215" s="30">
        <f>IF(VLOOKUP($A215,'Extraction Filer'!$B$4:$V$385,MATCH(Q$1,'Extraction Filer'!$B$3:$V$3,0),FALSE)&lt;0,"سالب",VLOOKUP($A215,'Extraction Filer'!$B$4:$V$385,MATCH(Q$1,'Extraction Filer'!$B$3:$V$3,0),FALSE))</f>
        <v>12.975200838486778</v>
      </c>
      <c r="R215" s="35">
        <f>VLOOKUP($A215,'Extraction Filer'!$B$4:$Z$385,MATCH(R$1,'Extraction Filer'!$B$3:$Z$3,0),FALSE)</f>
        <v>0.27681332681752246</v>
      </c>
      <c r="S215" s="35">
        <f>VLOOKUP($A215,'Extraction Filer'!$B$4:$Z$385,MATCH(S$1,'Extraction Filer'!$B$3:$Z$3,0),FALSE)</f>
        <v>-1.4932141122839995E-9</v>
      </c>
      <c r="T215" s="31">
        <f>VLOOKUP($A215,'Extraction Filer'!$B$4:$V$385,MATCH(T$1,'Extraction Filer'!$B$3:$V$3,0),FALSE)</f>
        <v>4.7972972972972969E-2</v>
      </c>
      <c r="U215" s="31">
        <f>IF(L215&gt;0,VLOOKUP($A215,'Extraction Filer'!$B$4:$V$385,MATCH(U$1,'Extraction Filer'!$B$3:$V$3,0),FALSE),"حققت خسائر")</f>
        <v>0.65234196618600093</v>
      </c>
      <c r="V215" s="31">
        <f>VLOOKUP($A215,'Extraction Filer'!$B$4:$V$385,MATCH(V$1,'Extraction Filer'!$B$3:$V$3,0),FALSE)</f>
        <v>-1</v>
      </c>
      <c r="W215" s="7">
        <f>IF(T215="unavailable","NA",IF(T215&gt;0,IF(AND(U215&gt;0,U215&lt;0.75)=TRUE,1,IF(U215&gt;1,-1,IF(L215&lt;0,-1,0)))+IF(T215&gt;0,IF(VLOOKUP(A215,'Extraction Filer'!$B$4:$W$385,MATCH('Extraction Filer'!$W$1,'Extraction Filer'!$B$1:$W$1,0),FALSE)&gt;1,1,0),0)+IF(M215&gt;0.05,1,IF(M215&lt;-0.05,-1,0))+IF(Q215="سالب",-1,IF(Q215&lt;40,1,0))+IF(T215&gt;AVERAGEIFS($T$2:$T$382,$T$2:$T$382,"&gt;0.001"),1,0),"NA"))</f>
        <v>5</v>
      </c>
    </row>
    <row r="216" spans="1:23" ht="15.75">
      <c r="A216" s="9" t="s">
        <v>587</v>
      </c>
      <c r="B216" s="36" t="str">
        <f>VLOOKUP(A216,'Scoring Logic'!$A$12:$D$394,3,FALSE)</f>
        <v>جاز</v>
      </c>
      <c r="C216" s="36" t="str">
        <f>VLOOKUP(A216,'Scoring Logic'!$A$12:$D$394,4,FALSE)</f>
        <v>نمو</v>
      </c>
      <c r="D216" s="30">
        <f>VLOOKUP($A216,'Extraction Filer'!$B$4:$V$385,MATCH(D$1,'Extraction Filer'!$B$3:$V$3,0),FALSE)</f>
        <v>15.22</v>
      </c>
      <c r="E216" s="31">
        <f>VLOOKUP($A216,'Extraction Filer'!$B$4:$V$385,MATCH(E$1,'Extraction Filer'!$B$3:$V$3,0),FALSE)</f>
        <v>-5.4658400000000003E-2</v>
      </c>
      <c r="F216" s="30">
        <f>VLOOKUP($A216,'Extraction Filer'!$B$4:$V$385,MATCH(F$1,'Extraction Filer'!$B$3:$V$3,0),FALSE)</f>
        <v>19.899999999999999</v>
      </c>
      <c r="G216" s="30">
        <f>VLOOKUP($A216,'Extraction Filer'!$B$4:$V$385,MATCH(G$1,'Extraction Filer'!$B$3:$V$3,0),FALSE)</f>
        <v>9.2200000000000006</v>
      </c>
      <c r="H216" s="32">
        <f>VLOOKUP($A216,'Extraction Filer'!$B$4:$V$385,MATCH(H$1,'Extraction Filer'!$B$3:$V$3,0),FALSE)</f>
        <v>2402758814</v>
      </c>
      <c r="I216" s="33">
        <f>VLOOKUP($A216,'Extraction Filer'!$B$4:$V$385,MATCH(I$1,'Extraction Filer'!$B$3:$V$3,0),FALSE)</f>
        <v>44599</v>
      </c>
      <c r="J216" s="30">
        <f>IF(VLOOKUP($A216,'Extraction Filer'!$B$4:$V$385,MATCH(J$1,'Extraction Filer'!$B$3:$V$3,0),FALSE)&gt;0,VLOOKUP($A216,'Extraction Filer'!$B$4:$V$385,MATCH(J$1,'Extraction Filer'!$B$3:$V$3,0),FALSE),"غير متوفر")</f>
        <v>21.14</v>
      </c>
      <c r="K216" s="30">
        <f>IFERROR(IF(D216/VLOOKUP($A216,'Extraction Filer'!$B$4:$V$385,MATCH("متوسط توقعات المحللين لمكرر الربح",'Extraction Filer'!$B$3:$V$3,0),FALSE)&gt;0,D216/VLOOKUP($A216,'Extraction Filer'!$B$4:$V$385,MATCH("متوسط توقعات المحللين لمكرر الربح",'Extraction Filer'!$B$3:$V$3,0),FALSE),"غير متوفر"),"غير متوفر")</f>
        <v>16.911111111111111</v>
      </c>
      <c r="L216" s="32">
        <f>VLOOKUP($A216,'Extraction Filer'!$B$4:$V$385,MATCH(L$1,'Extraction Filer'!$B$3:$V$3,0),FALSE)</f>
        <v>113955738</v>
      </c>
      <c r="M216" s="35">
        <f>VLOOKUP($A216,'Extraction Filer'!$B$4:$V$385,MATCH(M$1,'Extraction Filer'!$B$3:$V$3,0),FALSE)</f>
        <v>0.39879999999999999</v>
      </c>
      <c r="N216" s="30">
        <f>VLOOKUP($A216,'Extraction Filer'!$B$4:$V$385,MATCH(N$1,'Extraction Filer'!$B$3:$V$3,0),FALSE)</f>
        <v>2.1982456880813075</v>
      </c>
      <c r="O216" s="35">
        <f>VLOOKUP($A216,'Extraction Filer'!$B$4:$V$385,MATCH(O$1,'Extraction Filer'!$B$3:$V$3,0),FALSE)</f>
        <v>0.51490000000000002</v>
      </c>
      <c r="P216" s="35">
        <f>VLOOKUP($A216,'Extraction Filer'!$B$4:$V$385,MATCH(P$1,'Extraction Filer'!$B$3:$V$3,0),FALSE)</f>
        <v>4.0678999999999998</v>
      </c>
      <c r="Q216" s="30">
        <f>IF(VLOOKUP($A216,'Extraction Filer'!$B$4:$V$385,MATCH(Q$1,'Extraction Filer'!$B$3:$V$3,0),FALSE)&lt;0,"سالب",VLOOKUP($A216,'Extraction Filer'!$B$4:$V$385,MATCH(Q$1,'Extraction Filer'!$B$3:$V$3,0),FALSE))</f>
        <v>18.233931324910952</v>
      </c>
      <c r="R216" s="35">
        <f>VLOOKUP($A216,'Extraction Filer'!$B$4:$Z$385,MATCH(R$1,'Extraction Filer'!$B$3:$Z$3,0),FALSE)</f>
        <v>0.29851431210272239</v>
      </c>
      <c r="S216" s="35">
        <f>VLOOKUP($A216,'Extraction Filer'!$B$4:$Z$385,MATCH(S$1,'Extraction Filer'!$B$3:$Z$3,0),FALSE)</f>
        <v>0.23380869700603105</v>
      </c>
      <c r="T216" s="31">
        <f>VLOOKUP($A216,'Extraction Filer'!$B$4:$V$385,MATCH(T$1,'Extraction Filer'!$B$3:$V$3,0),FALSE)</f>
        <v>4.4678055190538767E-2</v>
      </c>
      <c r="U216" s="31">
        <f>IF(L216&gt;0,VLOOKUP($A216,'Extraction Filer'!$B$4:$V$385,MATCH(U$1,'Extraction Filer'!$B$3:$V$3,0),FALSE),"حققت خسائر")</f>
        <v>0.62230295064211683</v>
      </c>
      <c r="V216" s="31">
        <f>VLOOKUP($A216,'Extraction Filer'!$B$4:$V$385,MATCH(V$1,'Extraction Filer'!$B$3:$V$3,0),FALSE)</f>
        <v>0.99480000000000002</v>
      </c>
      <c r="W216" s="7">
        <f>IF(T216="unavailable","NA",IF(T216&gt;0,IF(AND(U216&gt;0,U216&lt;0.75)=TRUE,1,IF(U216&gt;1,-1,IF(L216&lt;0,-1,0)))+IF(T216&gt;0,IF(VLOOKUP(A216,'Extraction Filer'!$B$4:$W$385,MATCH('Extraction Filer'!$W$1,'Extraction Filer'!$B$1:$W$1,0),FALSE)&gt;1,1,0),0)+IF(M216&gt;0.05,1,IF(M216&lt;-0.05,-1,0))+IF(Q216="سالب",-1,IF(Q216&lt;40,1,0))+IF(T216&gt;AVERAGEIFS($T$2:$T$382,$T$2:$T$382,"&gt;0.001"),1,0),"NA"))</f>
        <v>5</v>
      </c>
    </row>
    <row r="217" spans="1:23" ht="15.75">
      <c r="A217" s="9" t="s">
        <v>462</v>
      </c>
      <c r="B217" s="36" t="str">
        <f>VLOOKUP(A217,'Scoring Logic'!$A$12:$D$394,3,FALSE)</f>
        <v>إتحاد إتصالات</v>
      </c>
      <c r="C217" s="36" t="str">
        <f>VLOOKUP(A217,'Scoring Logic'!$A$12:$D$394,4,FALSE)</f>
        <v>تداول</v>
      </c>
      <c r="D217" s="30">
        <f>VLOOKUP($A217,'Extraction Filer'!$B$4:$V$385,MATCH(D$1,'Extraction Filer'!$B$3:$V$3,0),FALSE)</f>
        <v>61</v>
      </c>
      <c r="E217" s="31">
        <f>VLOOKUP($A217,'Extraction Filer'!$B$4:$V$385,MATCH(E$1,'Extraction Filer'!$B$3:$V$3,0),FALSE)</f>
        <v>3.9182300000000003E-2</v>
      </c>
      <c r="F217" s="30">
        <f>VLOOKUP($A217,'Extraction Filer'!$B$4:$V$385,MATCH(F$1,'Extraction Filer'!$B$3:$V$3,0),FALSE)</f>
        <v>64.5</v>
      </c>
      <c r="G217" s="30">
        <f>VLOOKUP($A217,'Extraction Filer'!$B$4:$V$385,MATCH(G$1,'Extraction Filer'!$B$3:$V$3,0),FALSE)</f>
        <v>48.65</v>
      </c>
      <c r="H217" s="32">
        <f>VLOOKUP($A217,'Extraction Filer'!$B$4:$V$385,MATCH(H$1,'Extraction Filer'!$B$3:$V$3,0),FALSE)</f>
        <v>46970000000</v>
      </c>
      <c r="I217" s="33">
        <f>VLOOKUP($A217,'Extraction Filer'!$B$4:$V$385,MATCH(I$1,'Extraction Filer'!$B$3:$V$3,0),FALSE)</f>
        <v>40240</v>
      </c>
      <c r="J217" s="30">
        <f>IF(VLOOKUP($A217,'Extraction Filer'!$B$4:$V$385,MATCH(J$1,'Extraction Filer'!$B$3:$V$3,0),FALSE)&gt;0,VLOOKUP($A217,'Extraction Filer'!$B$4:$V$385,MATCH(J$1,'Extraction Filer'!$B$3:$V$3,0),FALSE),"غير متوفر")</f>
        <v>15.14</v>
      </c>
      <c r="K217" s="30">
        <f>IFERROR(IF(D217/VLOOKUP($A217,'Extraction Filer'!$B$4:$V$385,MATCH("متوسط توقعات المحللين لمكرر الربح",'Extraction Filer'!$B$3:$V$3,0),FALSE)&gt;0,D217/VLOOKUP($A217,'Extraction Filer'!$B$4:$V$385,MATCH("متوسط توقعات المحللين لمكرر الربح",'Extraction Filer'!$B$3:$V$3,0),FALSE),"غير متوفر"),"غير متوفر")</f>
        <v>12.978723404255319</v>
      </c>
      <c r="L217" s="32">
        <f>VLOOKUP($A217,'Extraction Filer'!$B$4:$V$385,MATCH(L$1,'Extraction Filer'!$B$3:$V$3,0),FALSE)</f>
        <v>3106848000</v>
      </c>
      <c r="M217" s="35">
        <f>VLOOKUP($A217,'Extraction Filer'!$B$4:$V$385,MATCH(M$1,'Extraction Filer'!$B$3:$V$3,0),FALSE)</f>
        <v>0.39200000000000002</v>
      </c>
      <c r="N217" s="30">
        <f>VLOOKUP($A217,'Extraction Filer'!$B$4:$V$385,MATCH(N$1,'Extraction Filer'!$B$3:$V$3,0),FALSE)</f>
        <v>2.5798603261312558</v>
      </c>
      <c r="O217" s="35">
        <f>VLOOKUP($A217,'Extraction Filer'!$B$4:$V$385,MATCH(O$1,'Extraction Filer'!$B$3:$V$3,0),FALSE)</f>
        <v>8.6099999999999996E-2</v>
      </c>
      <c r="P217" s="35">
        <f>VLOOKUP($A217,'Extraction Filer'!$B$4:$V$385,MATCH(P$1,'Extraction Filer'!$B$3:$V$3,0),FALSE)</f>
        <v>-1.8200000000000001E-2</v>
      </c>
      <c r="Q217" s="30">
        <f>IF(VLOOKUP($A217,'Extraction Filer'!$B$4:$V$385,MATCH(Q$1,'Extraction Filer'!$B$3:$V$3,0),FALSE)&lt;0,"سالب",VLOOKUP($A217,'Extraction Filer'!$B$4:$V$385,MATCH(Q$1,'Extraction Filer'!$B$3:$V$3,0),FALSE))</f>
        <v>12.557564415332688</v>
      </c>
      <c r="R217" s="35">
        <f>VLOOKUP($A217,'Extraction Filer'!$B$4:$Z$385,MATCH(R$1,'Extraction Filer'!$B$3:$Z$3,0),FALSE)</f>
        <v>0.17072208231124719</v>
      </c>
      <c r="S217" s="35">
        <f>VLOOKUP($A217,'Extraction Filer'!$B$4:$Z$385,MATCH(S$1,'Extraction Filer'!$B$3:$Z$3,0),FALSE)</f>
        <v>0.11535751166178876</v>
      </c>
      <c r="T217" s="31">
        <f>VLOOKUP($A217,'Extraction Filer'!$B$4:$V$385,MATCH(T$1,'Extraction Filer'!$B$3:$V$3,0),FALSE)</f>
        <v>5.983606557377049E-2</v>
      </c>
      <c r="U217" s="31">
        <f>IF(L217&gt;0,VLOOKUP($A217,'Extraction Filer'!$B$4:$V$385,MATCH(U$1,'Extraction Filer'!$B$3:$V$3,0),FALSE),"حققت خسائر")</f>
        <v>0.21675376458713139</v>
      </c>
      <c r="V217" s="31">
        <f>VLOOKUP($A217,'Extraction Filer'!$B$4:$V$385,MATCH(V$1,'Extraction Filer'!$B$3:$V$3,0),FALSE)</f>
        <v>1.0687</v>
      </c>
      <c r="W217" s="7">
        <f>IF(T217="unavailable","NA",IF(T217&gt;0,IF(AND(U217&gt;0,U217&lt;0.75)=TRUE,1,IF(U217&gt;1,-1,IF(L217&lt;0,-1,0)))+IF(T217&gt;0,IF(VLOOKUP(A217,'Extraction Filer'!$B$4:$W$385,MATCH('Extraction Filer'!$W$1,'Extraction Filer'!$B$1:$W$1,0),FALSE)&gt;1,1,0),0)+IF(M217&gt;0.05,1,IF(M217&lt;-0.05,-1,0))+IF(Q217="سالب",-1,IF(Q217&lt;40,1,0))+IF(T217&gt;AVERAGEIFS($T$2:$T$382,$T$2:$T$382,"&gt;0.001"),1,0),"NA"))</f>
        <v>5</v>
      </c>
    </row>
    <row r="218" spans="1:23" ht="15.75">
      <c r="A218" s="9" t="s">
        <v>35</v>
      </c>
      <c r="B218" s="36" t="str">
        <f>VLOOKUP(A218,'Scoring Logic'!$A$12:$D$394,3,FALSE)</f>
        <v>العربي</v>
      </c>
      <c r="C218" s="36" t="str">
        <f>VLOOKUP(A218,'Scoring Logic'!$A$12:$D$394,4,FALSE)</f>
        <v>تداول</v>
      </c>
      <c r="D218" s="30">
        <f>VLOOKUP($A218,'Extraction Filer'!$B$4:$V$385,MATCH(D$1,'Extraction Filer'!$B$3:$V$3,0),FALSE)</f>
        <v>22.54</v>
      </c>
      <c r="E218" s="31">
        <f>VLOOKUP($A218,'Extraction Filer'!$B$4:$V$385,MATCH(E$1,'Extraction Filer'!$B$3:$V$3,0),FALSE)</f>
        <v>2.4545500000000001E-2</v>
      </c>
      <c r="F218" s="30">
        <f>VLOOKUP($A218,'Extraction Filer'!$B$4:$V$385,MATCH(F$1,'Extraction Filer'!$B$3:$V$3,0),FALSE)</f>
        <v>23.512499999999999</v>
      </c>
      <c r="G218" s="30">
        <f>VLOOKUP($A218,'Extraction Filer'!$B$4:$V$385,MATCH(G$1,'Extraction Filer'!$B$3:$V$3,0),FALSE)</f>
        <v>18.32</v>
      </c>
      <c r="H218" s="32">
        <f>VLOOKUP($A218,'Extraction Filer'!$B$4:$V$385,MATCH(H$1,'Extraction Filer'!$B$3:$V$3,0),FALSE)</f>
        <v>44967300000</v>
      </c>
      <c r="I218" s="33">
        <f>VLOOKUP($A218,'Extraction Filer'!$B$4:$V$385,MATCH(I$1,'Extraction Filer'!$B$3:$V$3,0),FALSE)</f>
        <v>40240</v>
      </c>
      <c r="J218" s="30">
        <f>IF(VLOOKUP($A218,'Extraction Filer'!$B$4:$V$385,MATCH(J$1,'Extraction Filer'!$B$3:$V$3,0),FALSE)&gt;0,VLOOKUP($A218,'Extraction Filer'!$B$4:$V$385,MATCH(J$1,'Extraction Filer'!$B$3:$V$3,0),FALSE),"غير متوفر")</f>
        <v>9.09</v>
      </c>
      <c r="K218" s="30">
        <f>IFERROR(IF(D218/VLOOKUP($A218,'Extraction Filer'!$B$4:$V$385,MATCH("متوسط توقعات المحللين لمكرر الربح",'Extraction Filer'!$B$3:$V$3,0),FALSE)&gt;0,D218/VLOOKUP($A218,'Extraction Filer'!$B$4:$V$385,MATCH("متوسط توقعات المحللين لمكرر الربح",'Extraction Filer'!$B$3:$V$3,0),FALSE),"غير متوفر"),"غير متوفر")</f>
        <v>8.7704280155642032</v>
      </c>
      <c r="L218" s="32">
        <f>VLOOKUP($A218,'Extraction Filer'!$B$4:$V$385,MATCH(L$1,'Extraction Filer'!$B$3:$V$3,0),FALSE)</f>
        <v>4965895000</v>
      </c>
      <c r="M218" s="35">
        <f>VLOOKUP($A218,'Extraction Filer'!$B$4:$V$385,MATCH(M$1,'Extraction Filer'!$B$3:$V$3,0),FALSE)</f>
        <v>0.22</v>
      </c>
      <c r="N218" s="30">
        <f>VLOOKUP($A218,'Extraction Filer'!$B$4:$V$385,MATCH(N$1,'Extraction Filer'!$B$3:$V$3,0),FALSE)</f>
        <v>3.4144303538532643</v>
      </c>
      <c r="O218" s="35">
        <f>VLOOKUP($A218,'Extraction Filer'!$B$4:$V$385,MATCH(O$1,'Extraction Filer'!$B$3:$V$3,0),FALSE)</f>
        <v>0.1991</v>
      </c>
      <c r="P218" s="35">
        <f>VLOOKUP($A218,'Extraction Filer'!$B$4:$V$385,MATCH(P$1,'Extraction Filer'!$B$3:$V$3,0),FALSE)</f>
        <v>1.4356</v>
      </c>
      <c r="Q218" s="30">
        <f>IF(VLOOKUP($A218,'Extraction Filer'!$B$4:$V$385,MATCH(Q$1,'Extraction Filer'!$B$3:$V$3,0),FALSE)&lt;0,"سالب",VLOOKUP($A218,'Extraction Filer'!$B$4:$V$385,MATCH(Q$1,'Extraction Filer'!$B$3:$V$3,0),FALSE))</f>
        <v>7.9738600570031348</v>
      </c>
      <c r="R218" s="35">
        <f>VLOOKUP($A218,'Extraction Filer'!$B$4:$Z$385,MATCH(R$1,'Extraction Filer'!$B$3:$Z$3,0),FALSE)</f>
        <v>0.13619929477388334</v>
      </c>
      <c r="S218" s="35">
        <f>VLOOKUP($A218,'Extraction Filer'!$B$4:$Z$385,MATCH(S$1,'Extraction Filer'!$B$3:$Z$3,0),FALSE)</f>
        <v>3.490640897672187E-2</v>
      </c>
      <c r="T218" s="31">
        <f>VLOOKUP($A218,'Extraction Filer'!$B$4:$V$385,MATCH(T$1,'Extraction Filer'!$B$3:$V$3,0),FALSE)</f>
        <v>5.767524401064774E-2</v>
      </c>
      <c r="U218" s="31">
        <f>IF(L218&gt;0,VLOOKUP($A218,'Extraction Filer'!$B$4:$V$385,MATCH(U$1,'Extraction Filer'!$B$3:$V$3,0),FALSE),"حققت خسائر")</f>
        <v>0.43535133143169558</v>
      </c>
      <c r="V218" s="31">
        <f>VLOOKUP($A218,'Extraction Filer'!$B$4:$V$385,MATCH(V$1,'Extraction Filer'!$B$3:$V$3,0),FALSE)</f>
        <v>0.25180000000000002</v>
      </c>
      <c r="W218" s="7">
        <f>IF(T218="unavailable","NA",IF(T218&gt;0,IF(AND(U218&gt;0,U218&lt;0.75)=TRUE,1,IF(U218&gt;1,-1,IF(L218&lt;0,-1,0)))+IF(T218&gt;0,IF(VLOOKUP(A218,'Extraction Filer'!$B$4:$W$385,MATCH('Extraction Filer'!$W$1,'Extraction Filer'!$B$1:$W$1,0),FALSE)&gt;1,1,0),0)+IF(M218&gt;0.05,1,IF(M218&lt;-0.05,-1,0))+IF(Q218="سالب",-1,IF(Q218&lt;40,1,0))+IF(T218&gt;AVERAGEIFS($T$2:$T$382,$T$2:$T$382,"&gt;0.001"),1,0),"NA"))</f>
        <v>5</v>
      </c>
    </row>
    <row r="219" spans="1:23" ht="15.75">
      <c r="A219" s="9" t="s">
        <v>158</v>
      </c>
      <c r="B219" s="36" t="str">
        <f>VLOOKUP(A219,'Scoring Logic'!$A$12:$D$394,3,FALSE)</f>
        <v>سدافكو</v>
      </c>
      <c r="C219" s="36" t="str">
        <f>VLOOKUP(A219,'Scoring Logic'!$A$12:$D$394,4,FALSE)</f>
        <v>تداول</v>
      </c>
      <c r="D219" s="30">
        <f>VLOOKUP($A219,'Extraction Filer'!$B$4:$V$385,MATCH(D$1,'Extraction Filer'!$B$3:$V$3,0),FALSE)</f>
        <v>307.8</v>
      </c>
      <c r="E219" s="31">
        <f>VLOOKUP($A219,'Extraction Filer'!$B$4:$V$385,MATCH(E$1,'Extraction Filer'!$B$3:$V$3,0),FALSE)</f>
        <v>3.1501299999999996E-2</v>
      </c>
      <c r="F219" s="30">
        <f>VLOOKUP($A219,'Extraction Filer'!$B$4:$V$385,MATCH(F$1,'Extraction Filer'!$B$3:$V$3,0),FALSE)</f>
        <v>400</v>
      </c>
      <c r="G219" s="30">
        <f>VLOOKUP($A219,'Extraction Filer'!$B$4:$V$385,MATCH(G$1,'Extraction Filer'!$B$3:$V$3,0),FALSE)</f>
        <v>284.39999999999998</v>
      </c>
      <c r="H219" s="32">
        <f>VLOOKUP($A219,'Extraction Filer'!$B$4:$V$385,MATCH(H$1,'Extraction Filer'!$B$3:$V$3,0),FALSE)</f>
        <v>9849600000</v>
      </c>
      <c r="I219" s="33">
        <f>VLOOKUP($A219,'Extraction Filer'!$B$4:$V$385,MATCH(I$1,'Extraction Filer'!$B$3:$V$3,0),FALSE)</f>
        <v>40240</v>
      </c>
      <c r="J219" s="30">
        <f>IF(VLOOKUP($A219,'Extraction Filer'!$B$4:$V$385,MATCH(J$1,'Extraction Filer'!$B$3:$V$3,0),FALSE)&gt;0,VLOOKUP($A219,'Extraction Filer'!$B$4:$V$385,MATCH(J$1,'Extraction Filer'!$B$3:$V$3,0),FALSE),"غير متوفر")</f>
        <v>20.329999999999998</v>
      </c>
      <c r="K219" s="30">
        <f>IFERROR(IF(D219/VLOOKUP($A219,'Extraction Filer'!$B$4:$V$385,MATCH("متوسط توقعات المحللين لمكرر الربح",'Extraction Filer'!$B$3:$V$3,0),FALSE)&gt;0,D219/VLOOKUP($A219,'Extraction Filer'!$B$4:$V$385,MATCH("متوسط توقعات المحللين لمكرر الربح",'Extraction Filer'!$B$3:$V$3,0),FALSE),"غير متوفر"),"غير متوفر")</f>
        <v>16.977291906828977</v>
      </c>
      <c r="L219" s="32">
        <f>VLOOKUP($A219,'Extraction Filer'!$B$4:$V$385,MATCH(L$1,'Extraction Filer'!$B$3:$V$3,0),FALSE)</f>
        <v>418062000</v>
      </c>
      <c r="M219" s="35">
        <f>VLOOKUP($A219,'Extraction Filer'!$B$4:$V$385,MATCH(M$1,'Extraction Filer'!$B$3:$V$3,0),FALSE)</f>
        <v>0.41470000000000001</v>
      </c>
      <c r="N219" s="30">
        <f>VLOOKUP($A219,'Extraction Filer'!$B$4:$V$385,MATCH(N$1,'Extraction Filer'!$B$3:$V$3,0),FALSE)</f>
        <v>3.4985895421129403</v>
      </c>
      <c r="O219" s="35">
        <f>VLOOKUP($A219,'Extraction Filer'!$B$4:$V$385,MATCH(O$1,'Extraction Filer'!$B$3:$V$3,0),FALSE)</f>
        <v>6.3200000000000006E-2</v>
      </c>
      <c r="P219" s="35">
        <f>VLOOKUP($A219,'Extraction Filer'!$B$4:$V$385,MATCH(P$1,'Extraction Filer'!$B$3:$V$3,0),FALSE)</f>
        <v>1.3525</v>
      </c>
      <c r="Q219" s="30">
        <f>IF(VLOOKUP($A219,'Extraction Filer'!$B$4:$V$385,MATCH(Q$1,'Extraction Filer'!$B$3:$V$3,0),FALSE)&lt;0,"سالب",VLOOKUP($A219,'Extraction Filer'!$B$4:$V$385,MATCH(Q$1,'Extraction Filer'!$B$3:$V$3,0),FALSE))</f>
        <v>14.532267064631084</v>
      </c>
      <c r="R219" s="35">
        <f>VLOOKUP($A219,'Extraction Filer'!$B$4:$Z$385,MATCH(R$1,'Extraction Filer'!$B$3:$Z$3,0),FALSE)</f>
        <v>0.24577353512831049</v>
      </c>
      <c r="S219" s="35">
        <f>VLOOKUP($A219,'Extraction Filer'!$B$4:$Z$385,MATCH(S$1,'Extraction Filer'!$B$3:$Z$3,0),FALSE)</f>
        <v>0.20886447057691584</v>
      </c>
      <c r="T219" s="31">
        <f>VLOOKUP($A219,'Extraction Filer'!$B$4:$V$385,MATCH(T$1,'Extraction Filer'!$B$3:$V$3,0),FALSE)</f>
        <v>6.8226120857699801E-2</v>
      </c>
      <c r="U219" s="31">
        <f>IF(L219&gt;0,VLOOKUP($A219,'Extraction Filer'!$B$4:$V$385,MATCH(U$1,'Extraction Filer'!$B$3:$V$3,0),FALSE),"حققت خسائر")</f>
        <v>0.29270890959355406</v>
      </c>
      <c r="V219" s="31">
        <f>VLOOKUP($A219,'Extraction Filer'!$B$4:$V$385,MATCH(V$1,'Extraction Filer'!$B$3:$V$3,0),FALSE)</f>
        <v>-0.33260000000000001</v>
      </c>
      <c r="W219" s="7">
        <f>IF(T219="unavailable","NA",IF(T219&gt;0,IF(AND(U219&gt;0,U219&lt;0.75)=TRUE,1,IF(U219&gt;1,-1,IF(L219&lt;0,-1,0)))+IF(T219&gt;0,IF(VLOOKUP(A219,'Extraction Filer'!$B$4:$W$385,MATCH('Extraction Filer'!$W$1,'Extraction Filer'!$B$1:$W$1,0),FALSE)&gt;1,1,0),0)+IF(M219&gt;0.05,1,IF(M219&lt;-0.05,-1,0))+IF(Q219="سالب",-1,IF(Q219&lt;40,1,0))+IF(T219&gt;AVERAGEIFS($T$2:$T$382,$T$2:$T$382,"&gt;0.001"),1,0),"NA"))</f>
        <v>5</v>
      </c>
    </row>
    <row r="220" spans="1:23" ht="15.75">
      <c r="A220" s="9" t="s">
        <v>218</v>
      </c>
      <c r="B220" s="36" t="str">
        <f>VLOOKUP(A220,'Scoring Logic'!$A$12:$D$394,3,FALSE)</f>
        <v>أسمنت القصيم</v>
      </c>
      <c r="C220" s="36" t="str">
        <f>VLOOKUP(A220,'Scoring Logic'!$A$12:$D$394,4,FALSE)</f>
        <v>تداول</v>
      </c>
      <c r="D220" s="30">
        <f>VLOOKUP($A220,'Extraction Filer'!$B$4:$V$385,MATCH(D$1,'Extraction Filer'!$B$3:$V$3,0),FALSE)</f>
        <v>52.6</v>
      </c>
      <c r="E220" s="31">
        <f>VLOOKUP($A220,'Extraction Filer'!$B$4:$V$385,MATCH(E$1,'Extraction Filer'!$B$3:$V$3,0),FALSE)</f>
        <v>2.7343699999999999E-2</v>
      </c>
      <c r="F220" s="30">
        <f>VLOOKUP($A220,'Extraction Filer'!$B$4:$V$385,MATCH(F$1,'Extraction Filer'!$B$3:$V$3,0),FALSE)</f>
        <v>61.5</v>
      </c>
      <c r="G220" s="30">
        <f>VLOOKUP($A220,'Extraction Filer'!$B$4:$V$385,MATCH(G$1,'Extraction Filer'!$B$3:$V$3,0),FALSE)</f>
        <v>49.15</v>
      </c>
      <c r="H220" s="32">
        <f>VLOOKUP($A220,'Extraction Filer'!$B$4:$V$385,MATCH(H$1,'Extraction Filer'!$B$3:$V$3,0),FALSE)</f>
        <v>5773410032</v>
      </c>
      <c r="I220" s="33">
        <f>VLOOKUP($A220,'Extraction Filer'!$B$4:$V$385,MATCH(I$1,'Extraction Filer'!$B$3:$V$3,0),FALSE)</f>
        <v>40240</v>
      </c>
      <c r="J220" s="30">
        <f>IF(VLOOKUP($A220,'Extraction Filer'!$B$4:$V$385,MATCH(J$1,'Extraction Filer'!$B$3:$V$3,0),FALSE)&gt;0,VLOOKUP($A220,'Extraction Filer'!$B$4:$V$385,MATCH(J$1,'Extraction Filer'!$B$3:$V$3,0),FALSE),"غير متوفر")</f>
        <v>17.649999999999999</v>
      </c>
      <c r="K220" s="30">
        <f>IFERROR(IF(D220/VLOOKUP($A220,'Extraction Filer'!$B$4:$V$385,MATCH("متوسط توقعات المحللين لمكرر الربح",'Extraction Filer'!$B$3:$V$3,0),FALSE)&gt;0,D220/VLOOKUP($A220,'Extraction Filer'!$B$4:$V$385,MATCH("متوسط توقعات المحللين لمكرر الربح",'Extraction Filer'!$B$3:$V$3,0),FALSE),"غير متوفر"),"غير متوفر")</f>
        <v>21.04</v>
      </c>
      <c r="L220" s="32">
        <f>VLOOKUP($A220,'Extraction Filer'!$B$4:$V$385,MATCH(L$1,'Extraction Filer'!$B$3:$V$3,0),FALSE)</f>
        <v>301349000</v>
      </c>
      <c r="M220" s="35">
        <f>VLOOKUP($A220,'Extraction Filer'!$B$4:$V$385,MATCH(M$1,'Extraction Filer'!$B$3:$V$3,0),FALSE)</f>
        <v>1.1226</v>
      </c>
      <c r="N220" s="30">
        <f>VLOOKUP($A220,'Extraction Filer'!$B$4:$V$385,MATCH(N$1,'Extraction Filer'!$B$3:$V$3,0),FALSE)</f>
        <v>5.9668670126237071</v>
      </c>
      <c r="O220" s="35">
        <f>VLOOKUP($A220,'Extraction Filer'!$B$4:$V$385,MATCH(O$1,'Extraction Filer'!$B$3:$V$3,0),FALSE)</f>
        <v>0.65810000000000002</v>
      </c>
      <c r="P220" s="35">
        <f>VLOOKUP($A220,'Extraction Filer'!$B$4:$V$385,MATCH(P$1,'Extraction Filer'!$B$3:$V$3,0),FALSE)</f>
        <v>12.122299999999999</v>
      </c>
      <c r="Q220" s="30">
        <f>IF(VLOOKUP($A220,'Extraction Filer'!$B$4:$V$385,MATCH(Q$1,'Extraction Filer'!$B$3:$V$3,0),FALSE)&lt;0,"سالب",VLOOKUP($A220,'Extraction Filer'!$B$4:$V$385,MATCH(Q$1,'Extraction Filer'!$B$3:$V$3,0),FALSE))</f>
        <v>18.027973487027968</v>
      </c>
      <c r="R220" s="35">
        <f>VLOOKUP($A220,'Extraction Filer'!$B$4:$Z$385,MATCH(R$1,'Extraction Filer'!$B$3:$Z$3,0),FALSE)</f>
        <v>0.12134374625628096</v>
      </c>
      <c r="S220" s="35">
        <f>VLOOKUP($A220,'Extraction Filer'!$B$4:$Z$385,MATCH(S$1,'Extraction Filer'!$B$3:$Z$3,0),FALSE)</f>
        <v>1.6243214568677035E-9</v>
      </c>
      <c r="T220" s="31">
        <f>VLOOKUP($A220,'Extraction Filer'!$B$4:$V$385,MATCH(T$1,'Extraction Filer'!$B$3:$V$3,0),FALSE)</f>
        <v>5.2281368821292772E-2</v>
      </c>
      <c r="U220" s="31">
        <f>IF(L220&gt;0,VLOOKUP($A220,'Extraction Filer'!$B$4:$V$385,MATCH(U$1,'Extraction Filer'!$B$3:$V$3,0),FALSE),"حققت خسائر")</f>
        <v>0.68048220169969043</v>
      </c>
      <c r="V220" s="31">
        <f>VLOOKUP($A220,'Extraction Filer'!$B$4:$V$385,MATCH(V$1,'Extraction Filer'!$B$3:$V$3,0),FALSE)</f>
        <v>-1</v>
      </c>
      <c r="W220" s="7">
        <f>IF(T220="unavailable","NA",IF(T220&gt;0,IF(AND(U220&gt;0,U220&lt;0.75)=TRUE,1,IF(U220&gt;1,-1,IF(L220&lt;0,-1,0)))+IF(T220&gt;0,IF(VLOOKUP(A220,'Extraction Filer'!$B$4:$W$385,MATCH('Extraction Filer'!$W$1,'Extraction Filer'!$B$1:$W$1,0),FALSE)&gt;1,1,0),0)+IF(M220&gt;0.05,1,IF(M220&lt;-0.05,-1,0))+IF(Q220="سالب",-1,IF(Q220&lt;40,1,0))+IF(T220&gt;AVERAGEIFS($T$2:$T$382,$T$2:$T$382,"&gt;0.001"),1,0),"NA"))</f>
        <v>5</v>
      </c>
    </row>
    <row r="221" spans="1:23" ht="15.75">
      <c r="A221" s="9" t="s">
        <v>460</v>
      </c>
      <c r="B221" s="36" t="str">
        <f>VLOOKUP(A221,'Scoring Logic'!$A$12:$D$394,3,FALSE)</f>
        <v>اس تي سي</v>
      </c>
      <c r="C221" s="36" t="str">
        <f>VLOOKUP(A221,'Scoring Logic'!$A$12:$D$394,4,FALSE)</f>
        <v>تداول</v>
      </c>
      <c r="D221" s="30">
        <f>VLOOKUP($A221,'Extraction Filer'!$B$4:$V$385,MATCH(D$1,'Extraction Filer'!$B$3:$V$3,0),FALSE)</f>
        <v>47.3</v>
      </c>
      <c r="E221" s="31">
        <f>VLOOKUP($A221,'Extraction Filer'!$B$4:$V$385,MATCH(E$1,'Extraction Filer'!$B$3:$V$3,0),FALSE)</f>
        <v>7.2562399999999999E-2</v>
      </c>
      <c r="F221" s="30">
        <f>VLOOKUP($A221,'Extraction Filer'!$B$4:$V$385,MATCH(F$1,'Extraction Filer'!$B$3:$V$3,0),FALSE)</f>
        <v>47.55</v>
      </c>
      <c r="G221" s="30">
        <f>VLOOKUP($A221,'Extraction Filer'!$B$4:$V$385,MATCH(G$1,'Extraction Filer'!$B$3:$V$3,0),FALSE)</f>
        <v>36.1</v>
      </c>
      <c r="H221" s="32">
        <f>VLOOKUP($A221,'Extraction Filer'!$B$4:$V$385,MATCH(H$1,'Extraction Filer'!$B$3:$V$3,0),FALSE)</f>
        <v>235881126800</v>
      </c>
      <c r="I221" s="33">
        <f>VLOOKUP($A221,'Extraction Filer'!$B$4:$V$385,MATCH(I$1,'Extraction Filer'!$B$3:$V$3,0),FALSE)</f>
        <v>40241</v>
      </c>
      <c r="J221" s="30">
        <f>IF(VLOOKUP($A221,'Extraction Filer'!$B$4:$V$385,MATCH(J$1,'Extraction Filer'!$B$3:$V$3,0),FALSE)&gt;0,VLOOKUP($A221,'Extraction Filer'!$B$4:$V$385,MATCH(J$1,'Extraction Filer'!$B$3:$V$3,0),FALSE),"غير متوفر")</f>
        <v>22.1</v>
      </c>
      <c r="K221" s="30">
        <f>IFERROR(IF(D221/VLOOKUP($A221,'Extraction Filer'!$B$4:$V$385,MATCH("متوسط توقعات المحللين لمكرر الربح",'Extraction Filer'!$B$3:$V$3,0),FALSE)&gt;0,D221/VLOOKUP($A221,'Extraction Filer'!$B$4:$V$385,MATCH("متوسط توقعات المحللين لمكرر الربح",'Extraction Filer'!$B$3:$V$3,0),FALSE),"غير متوفر"),"غير متوفر")</f>
        <v>15.766666666666666</v>
      </c>
      <c r="L221" s="32">
        <f>VLOOKUP($A221,'Extraction Filer'!$B$4:$V$385,MATCH(L$1,'Extraction Filer'!$B$3:$V$3,0),FALSE)</f>
        <v>24688652000</v>
      </c>
      <c r="M221" s="35">
        <f>VLOOKUP($A221,'Extraction Filer'!$B$4:$V$385,MATCH(M$1,'Extraction Filer'!$B$3:$V$3,0),FALSE)</f>
        <v>0.8569</v>
      </c>
      <c r="N221" s="30">
        <f>VLOOKUP($A221,'Extraction Filer'!$B$4:$V$385,MATCH(N$1,'Extraction Filer'!$B$3:$V$3,0),FALSE)</f>
        <v>3.0970165715854208</v>
      </c>
      <c r="O221" s="35">
        <f>VLOOKUP($A221,'Extraction Filer'!$B$4:$V$385,MATCH(O$1,'Extraction Filer'!$B$3:$V$3,0),FALSE)</f>
        <v>4.9200000000000001E-2</v>
      </c>
      <c r="P221" s="35">
        <f>VLOOKUP($A221,'Extraction Filer'!$B$4:$V$385,MATCH(P$1,'Extraction Filer'!$B$3:$V$3,0),FALSE)</f>
        <v>-0.36780000000000002</v>
      </c>
      <c r="Q221" s="30">
        <f>IF(VLOOKUP($A221,'Extraction Filer'!$B$4:$V$385,MATCH(Q$1,'Extraction Filer'!$B$3:$V$3,0),FALSE)&lt;0,"سالب",VLOOKUP($A221,'Extraction Filer'!$B$4:$V$385,MATCH(Q$1,'Extraction Filer'!$B$3:$V$3,0),FALSE))</f>
        <v>28.264062681981684</v>
      </c>
      <c r="R221" s="35">
        <f>VLOOKUP($A221,'Extraction Filer'!$B$4:$Z$385,MATCH(R$1,'Extraction Filer'!$B$3:$Z$3,0),FALSE)</f>
        <v>0.30335625036018993</v>
      </c>
      <c r="S221" s="35">
        <f>VLOOKUP($A221,'Extraction Filer'!$B$4:$Z$385,MATCH(S$1,'Extraction Filer'!$B$3:$Z$3,0),FALSE)</f>
        <v>0.11131339570557788</v>
      </c>
      <c r="T221" s="31">
        <f>VLOOKUP($A221,'Extraction Filer'!$B$4:$V$385,MATCH(T$1,'Extraction Filer'!$B$3:$V$3,0),FALSE)</f>
        <v>5.8139534883720936E-2</v>
      </c>
      <c r="U221" s="31">
        <f>IF(L221&gt;0,VLOOKUP($A221,'Extraction Filer'!$B$4:$V$385,MATCH(U$1,'Extraction Filer'!$B$3:$V$3,0),FALSE),"حققت خسائر")</f>
        <v>0.39239716287466808</v>
      </c>
      <c r="V221" s="31">
        <f>VLOOKUP($A221,'Extraction Filer'!$B$4:$V$385,MATCH(V$1,'Extraction Filer'!$B$3:$V$3,0),FALSE)</f>
        <v>0.22059999999999999</v>
      </c>
      <c r="W221" s="7">
        <f>IF(T221="unavailable","NA",IF(T221&gt;0,IF(AND(U221&gt;0,U221&lt;0.75)=TRUE,1,IF(U221&gt;1,-1,IF(L221&lt;0,-1,0)))+IF(T221&gt;0,IF(VLOOKUP(A221,'Extraction Filer'!$B$4:$W$385,MATCH('Extraction Filer'!$W$1,'Extraction Filer'!$B$1:$W$1,0),FALSE)&gt;1,1,0),0)+IF(M221&gt;0.05,1,IF(M221&lt;-0.05,-1,0))+IF(Q221="سالب",-1,IF(Q221&lt;40,1,0))+IF(T221&gt;AVERAGEIFS($T$2:$T$382,$T$2:$T$382,"&gt;0.001"),1,0),"NA"))</f>
        <v>5</v>
      </c>
    </row>
    <row r="222" spans="1:23" ht="15.75">
      <c r="A222" s="9" t="s">
        <v>272</v>
      </c>
      <c r="B222" s="36" t="str">
        <f>VLOOKUP(A222,'Scoring Logic'!$A$12:$D$394,3,FALSE)</f>
        <v>الخدمات الأرضية</v>
      </c>
      <c r="C222" s="36" t="str">
        <f>VLOOKUP(A222,'Scoring Logic'!$A$12:$D$394,4,FALSE)</f>
        <v>تداول</v>
      </c>
      <c r="D222" s="30">
        <f>VLOOKUP($A222,'Extraction Filer'!$B$4:$V$385,MATCH(D$1,'Extraction Filer'!$B$3:$V$3,0),FALSE)</f>
        <v>48.2</v>
      </c>
      <c r="E222" s="31">
        <f>VLOOKUP($A222,'Extraction Filer'!$B$4:$V$385,MATCH(E$1,'Extraction Filer'!$B$3:$V$3,0),FALSE)</f>
        <v>-7.30769E-2</v>
      </c>
      <c r="F222" s="30">
        <f>VLOOKUP($A222,'Extraction Filer'!$B$4:$V$385,MATCH(F$1,'Extraction Filer'!$B$3:$V$3,0),FALSE)</f>
        <v>59</v>
      </c>
      <c r="G222" s="30">
        <f>VLOOKUP($A222,'Extraction Filer'!$B$4:$V$385,MATCH(G$1,'Extraction Filer'!$B$3:$V$3,0),FALSE)</f>
        <v>43.7</v>
      </c>
      <c r="H222" s="32">
        <f>VLOOKUP($A222,'Extraction Filer'!$B$4:$V$385,MATCH(H$1,'Extraction Filer'!$B$3:$V$3,0),FALSE)</f>
        <v>9061600000</v>
      </c>
      <c r="I222" s="33">
        <f>VLOOKUP($A222,'Extraction Filer'!$B$4:$V$385,MATCH(I$1,'Extraction Filer'!$B$3:$V$3,0),FALSE)</f>
        <v>42359</v>
      </c>
      <c r="J222" s="30">
        <f>IF(VLOOKUP($A222,'Extraction Filer'!$B$4:$V$385,MATCH(J$1,'Extraction Filer'!$B$3:$V$3,0),FALSE)&gt;0,VLOOKUP($A222,'Extraction Filer'!$B$4:$V$385,MATCH(J$1,'Extraction Filer'!$B$3:$V$3,0),FALSE),"غير متوفر")</f>
        <v>27.7</v>
      </c>
      <c r="K222" s="30">
        <f>IFERROR(IF(D222/VLOOKUP($A222,'Extraction Filer'!$B$4:$V$385,MATCH("متوسط توقعات المحللين لمكرر الربح",'Extraction Filer'!$B$3:$V$3,0),FALSE)&gt;0,D222/VLOOKUP($A222,'Extraction Filer'!$B$4:$V$385,MATCH("متوسط توقعات المحللين لمكرر الربح",'Extraction Filer'!$B$3:$V$3,0),FALSE),"غير متوفر"),"غير متوفر")</f>
        <v>12.327365728900256</v>
      </c>
      <c r="L222" s="32">
        <f>VLOOKUP($A222,'Extraction Filer'!$B$4:$V$385,MATCH(L$1,'Extraction Filer'!$B$3:$V$3,0),FALSE)</f>
        <v>327034000</v>
      </c>
      <c r="M222" s="35">
        <f>VLOOKUP($A222,'Extraction Filer'!$B$4:$V$385,MATCH(M$1,'Extraction Filer'!$B$3:$V$3,0),FALSE)</f>
        <v>0.5464</v>
      </c>
      <c r="N222" s="30">
        <f>VLOOKUP($A222,'Extraction Filer'!$B$4:$V$385,MATCH(N$1,'Extraction Filer'!$B$3:$V$3,0),FALSE)</f>
        <v>3.3763512335292218</v>
      </c>
      <c r="O222" s="35">
        <f>VLOOKUP($A222,'Extraction Filer'!$B$4:$V$385,MATCH(O$1,'Extraction Filer'!$B$3:$V$3,0),FALSE)</f>
        <v>9.1499999999999998E-2</v>
      </c>
      <c r="P222" s="35">
        <f>VLOOKUP($A222,'Extraction Filer'!$B$4:$V$385,MATCH(P$1,'Extraction Filer'!$B$3:$V$3,0),FALSE)</f>
        <v>0.59840000000000004</v>
      </c>
      <c r="Q222" s="30">
        <f>IF(VLOOKUP($A222,'Extraction Filer'!$B$4:$V$385,MATCH(Q$1,'Extraction Filer'!$B$3:$V$3,0),FALSE)&lt;0,"سالب",VLOOKUP($A222,'Extraction Filer'!$B$4:$V$385,MATCH(Q$1,'Extraction Filer'!$B$3:$V$3,0),FALSE))</f>
        <v>28.430600482544623</v>
      </c>
      <c r="R222" s="35">
        <f>VLOOKUP($A222,'Extraction Filer'!$B$4:$Z$385,MATCH(R$1,'Extraction Filer'!$B$3:$Z$3,0),FALSE)</f>
        <v>0.13381145838916755</v>
      </c>
      <c r="S222" s="35">
        <f>VLOOKUP($A222,'Extraction Filer'!$B$4:$Z$385,MATCH(S$1,'Extraction Filer'!$B$3:$Z$3,0),FALSE)</f>
        <v>8.1638119500919079E-2</v>
      </c>
      <c r="T222" s="31">
        <f>VLOOKUP($A222,'Extraction Filer'!$B$4:$V$385,MATCH(T$1,'Extraction Filer'!$B$3:$V$3,0),FALSE)</f>
        <v>4.1493775933609957E-2</v>
      </c>
      <c r="U222" s="31">
        <f>IF(L222&gt;0,VLOOKUP($A222,'Extraction Filer'!$B$4:$V$385,MATCH(U$1,'Extraction Filer'!$B$3:$V$3,0),FALSE),"حققت خسائر")</f>
        <v>1.8254982662353149E-3</v>
      </c>
      <c r="V222" s="31">
        <f>VLOOKUP($A222,'Extraction Filer'!$B$4:$V$385,MATCH(V$1,'Extraction Filer'!$B$3:$V$3,0),FALSE)</f>
        <v>0</v>
      </c>
      <c r="W222" s="7">
        <f>IF(T222="unavailable","NA",IF(T222&gt;0,IF(AND(U222&gt;0,U222&lt;0.75)=TRUE,1,IF(U222&gt;1,-1,IF(L222&lt;0,-1,0)))+IF(T222&gt;0,IF(VLOOKUP(A222,'Extraction Filer'!$B$4:$W$385,MATCH('Extraction Filer'!$W$1,'Extraction Filer'!$B$1:$W$1,0),FALSE)&gt;1,1,0),0)+IF(M222&gt;0.05,1,IF(M222&lt;-0.05,-1,0))+IF(Q222="سالب",-1,IF(Q222&lt;40,1,0))+IF(T222&gt;AVERAGEIFS($T$2:$T$382,$T$2:$T$382,"&gt;0.001"),1,0),"NA"))</f>
        <v>5</v>
      </c>
    </row>
    <row r="223" spans="1:23" ht="15.75">
      <c r="A223" s="9" t="s">
        <v>83</v>
      </c>
      <c r="B223" s="36" t="str">
        <f>VLOOKUP(A223,'Scoring Logic'!$A$12:$D$394,3,FALSE)</f>
        <v>لجام للرياضة</v>
      </c>
      <c r="C223" s="36" t="str">
        <f>VLOOKUP(A223,'Scoring Logic'!$A$12:$D$394,4,FALSE)</f>
        <v>تداول</v>
      </c>
      <c r="D223" s="30">
        <f>VLOOKUP($A223,'Extraction Filer'!$B$4:$V$385,MATCH(D$1,'Extraction Filer'!$B$3:$V$3,0),FALSE)</f>
        <v>136.80000000000001</v>
      </c>
      <c r="E223" s="31">
        <f>VLOOKUP($A223,'Extraction Filer'!$B$4:$V$385,MATCH(E$1,'Extraction Filer'!$B$3:$V$3,0),FALSE)</f>
        <v>-0.1208226</v>
      </c>
      <c r="F223" s="30">
        <f>VLOOKUP($A223,'Extraction Filer'!$B$4:$V$385,MATCH(F$1,'Extraction Filer'!$B$3:$V$3,0),FALSE)</f>
        <v>238</v>
      </c>
      <c r="G223" s="30">
        <f>VLOOKUP($A223,'Extraction Filer'!$B$4:$V$385,MATCH(G$1,'Extraction Filer'!$B$3:$V$3,0),FALSE)</f>
        <v>129.19999999999999</v>
      </c>
      <c r="H223" s="32">
        <f>VLOOKUP($A223,'Extraction Filer'!$B$4:$V$385,MATCH(H$1,'Extraction Filer'!$B$3:$V$3,0),FALSE)</f>
        <v>7150978958</v>
      </c>
      <c r="I223" s="33">
        <f>VLOOKUP($A223,'Extraction Filer'!$B$4:$V$385,MATCH(I$1,'Extraction Filer'!$B$3:$V$3,0),FALSE)</f>
        <v>43353</v>
      </c>
      <c r="J223" s="30">
        <f>IF(VLOOKUP($A223,'Extraction Filer'!$B$4:$V$385,MATCH(J$1,'Extraction Filer'!$B$3:$V$3,0),FALSE)&gt;0,VLOOKUP($A223,'Extraction Filer'!$B$4:$V$385,MATCH(J$1,'Extraction Filer'!$B$3:$V$3,0),FALSE),"غير متوفر")</f>
        <v>15.76</v>
      </c>
      <c r="K223" s="30" t="str">
        <f>IFERROR(IF(D223/VLOOKUP($A223,'Extraction Filer'!$B$4:$V$385,MATCH("متوسط توقعات المحللين لمكرر الربح",'Extraction Filer'!$B$3:$V$3,0),FALSE)&gt;0,D223/VLOOKUP($A223,'Extraction Filer'!$B$4:$V$385,MATCH("متوسط توقعات المحللين لمكرر الربح",'Extraction Filer'!$B$3:$V$3,0),FALSE),"غير متوفر"),"غير متوفر")</f>
        <v>غير متوفر</v>
      </c>
      <c r="L223" s="32">
        <f>VLOOKUP($A223,'Extraction Filer'!$B$4:$V$385,MATCH(L$1,'Extraction Filer'!$B$3:$V$3,0),FALSE)</f>
        <v>456978822</v>
      </c>
      <c r="M223" s="35">
        <f>VLOOKUP($A223,'Extraction Filer'!$B$4:$V$385,MATCH(M$1,'Extraction Filer'!$B$3:$V$3,0),FALSE)</f>
        <v>0.2828</v>
      </c>
      <c r="N223" s="30">
        <f>VLOOKUP($A223,'Extraction Filer'!$B$4:$V$385,MATCH(N$1,'Extraction Filer'!$B$3:$V$3,0),FALSE)</f>
        <v>4.7605069880966537</v>
      </c>
      <c r="O223" s="35">
        <f>VLOOKUP($A223,'Extraction Filer'!$B$4:$V$385,MATCH(O$1,'Extraction Filer'!$B$3:$V$3,0),FALSE)</f>
        <v>0.1328</v>
      </c>
      <c r="P223" s="35">
        <f>VLOOKUP($A223,'Extraction Filer'!$B$4:$V$385,MATCH(P$1,'Extraction Filer'!$B$3:$V$3,0),FALSE)</f>
        <v>-0.48680000000000001</v>
      </c>
      <c r="Q223" s="30">
        <f>IF(VLOOKUP($A223,'Extraction Filer'!$B$4:$V$385,MATCH(Q$1,'Extraction Filer'!$B$3:$V$3,0),FALSE)&lt;0,"سالب",VLOOKUP($A223,'Extraction Filer'!$B$4:$V$385,MATCH(Q$1,'Extraction Filer'!$B$3:$V$3,0),FALSE))</f>
        <v>39.511377354202089</v>
      </c>
      <c r="R223" s="35">
        <f>VLOOKUP($A223,'Extraction Filer'!$B$4:$Z$385,MATCH(R$1,'Extraction Filer'!$B$3:$Z$3,0),FALSE)</f>
        <v>0.38573172713419474</v>
      </c>
      <c r="S223" s="35">
        <f>VLOOKUP($A223,'Extraction Filer'!$B$4:$Z$385,MATCH(S$1,'Extraction Filer'!$B$3:$Z$3,0),FALSE)</f>
        <v>0.145204119561956</v>
      </c>
      <c r="T223" s="31">
        <f>VLOOKUP($A223,'Extraction Filer'!$B$4:$V$385,MATCH(T$1,'Extraction Filer'!$B$3:$V$3,0),FALSE)</f>
        <v>4.6929824561403502E-2</v>
      </c>
      <c r="U223" s="31">
        <f>IF(L223&gt;0,VLOOKUP($A223,'Extraction Filer'!$B$4:$V$385,MATCH(U$1,'Extraction Filer'!$B$3:$V$3,0),FALSE),"حققت خسائر")</f>
        <v>0.6178542667782535</v>
      </c>
      <c r="V223" s="31">
        <f>VLOOKUP($A223,'Extraction Filer'!$B$4:$V$385,MATCH(V$1,'Extraction Filer'!$B$3:$V$3,0),FALSE)</f>
        <v>0.56230000000000002</v>
      </c>
      <c r="W223" s="7">
        <f>IF(T223="unavailable","NA",IF(T223&gt;0,IF(AND(U223&gt;0,U223&lt;0.75)=TRUE,1,IF(U223&gt;1,-1,IF(L223&lt;0,-1,0)))+IF(T223&gt;0,IF(VLOOKUP(A223,'Extraction Filer'!$B$4:$W$385,MATCH('Extraction Filer'!$W$1,'Extraction Filer'!$B$1:$W$1,0),FALSE)&gt;1,1,0),0)+IF(M223&gt;0.05,1,IF(M223&lt;-0.05,-1,0))+IF(Q223="سالب",-1,IF(Q223&lt;40,1,0))+IF(T223&gt;AVERAGEIFS($T$2:$T$382,$T$2:$T$382,"&gt;0.001"),1,0),"NA"))</f>
        <v>5</v>
      </c>
    </row>
    <row r="224" spans="1:23" ht="15.75">
      <c r="A224" s="9" t="s">
        <v>456</v>
      </c>
      <c r="B224" s="36" t="str">
        <f>VLOOKUP(A224,'Scoring Logic'!$A$12:$D$394,3,FALSE)</f>
        <v>الجوف</v>
      </c>
      <c r="C224" s="36" t="str">
        <f>VLOOKUP(A224,'Scoring Logic'!$A$12:$D$394,4,FALSE)</f>
        <v>تداول</v>
      </c>
      <c r="D224" s="30">
        <f>VLOOKUP($A224,'Extraction Filer'!$B$4:$V$385,MATCH(D$1,'Extraction Filer'!$B$3:$V$3,0),FALSE)</f>
        <v>47.35</v>
      </c>
      <c r="E224" s="31">
        <f>VLOOKUP($A224,'Extraction Filer'!$B$4:$V$385,MATCH(E$1,'Extraction Filer'!$B$3:$V$3,0),FALSE)</f>
        <v>-4.3434299999999995E-2</v>
      </c>
      <c r="F224" s="30">
        <f>VLOOKUP($A224,'Extraction Filer'!$B$4:$V$385,MATCH(F$1,'Extraction Filer'!$B$3:$V$3,0),FALSE)</f>
        <v>74</v>
      </c>
      <c r="G224" s="30">
        <f>VLOOKUP($A224,'Extraction Filer'!$B$4:$V$385,MATCH(G$1,'Extraction Filer'!$B$3:$V$3,0),FALSE)</f>
        <v>43</v>
      </c>
      <c r="H224" s="32">
        <f>VLOOKUP($A224,'Extraction Filer'!$B$4:$V$385,MATCH(H$1,'Extraction Filer'!$B$3:$V$3,0),FALSE)</f>
        <v>1420500000</v>
      </c>
      <c r="I224" s="33">
        <f>VLOOKUP($A224,'Extraction Filer'!$B$4:$V$385,MATCH(I$1,'Extraction Filer'!$B$3:$V$3,0),FALSE)</f>
        <v>40240</v>
      </c>
      <c r="J224" s="30">
        <f>IF(VLOOKUP($A224,'Extraction Filer'!$B$4:$V$385,MATCH(J$1,'Extraction Filer'!$B$3:$V$3,0),FALSE)&gt;0,VLOOKUP($A224,'Extraction Filer'!$B$4:$V$385,MATCH(J$1,'Extraction Filer'!$B$3:$V$3,0),FALSE),"غير متوفر")</f>
        <v>16.97</v>
      </c>
      <c r="K224" s="30" t="str">
        <f>IFERROR(IF(D224/VLOOKUP($A224,'Extraction Filer'!$B$4:$V$385,MATCH("متوسط توقعات المحللين لمكرر الربح",'Extraction Filer'!$B$3:$V$3,0),FALSE)&gt;0,D224/VLOOKUP($A224,'Extraction Filer'!$B$4:$V$385,MATCH("متوسط توقعات المحللين لمكرر الربح",'Extraction Filer'!$B$3:$V$3,0),FALSE),"غير متوفر"),"غير متوفر")</f>
        <v>غير متوفر</v>
      </c>
      <c r="L224" s="32">
        <f>VLOOKUP($A224,'Extraction Filer'!$B$4:$V$385,MATCH(L$1,'Extraction Filer'!$B$3:$V$3,0),FALSE)</f>
        <v>75300453</v>
      </c>
      <c r="M224" s="35">
        <f>VLOOKUP($A224,'Extraction Filer'!$B$4:$V$385,MATCH(M$1,'Extraction Filer'!$B$3:$V$3,0),FALSE)</f>
        <v>0.21510000000000001</v>
      </c>
      <c r="N224" s="30">
        <f>VLOOKUP($A224,'Extraction Filer'!$B$4:$V$385,MATCH(N$1,'Extraction Filer'!$B$3:$V$3,0),FALSE)</f>
        <v>2.4374227109216151</v>
      </c>
      <c r="O224" s="35">
        <f>VLOOKUP($A224,'Extraction Filer'!$B$4:$V$385,MATCH(O$1,'Extraction Filer'!$B$3:$V$3,0),FALSE)</f>
        <v>0.36670000000000003</v>
      </c>
      <c r="P224" s="35">
        <f>VLOOKUP($A224,'Extraction Filer'!$B$4:$V$385,MATCH(P$1,'Extraction Filer'!$B$3:$V$3,0),FALSE)</f>
        <v>1.3139000000000001</v>
      </c>
      <c r="Q224" s="30">
        <f>IF(VLOOKUP($A224,'Extraction Filer'!$B$4:$V$385,MATCH(Q$1,'Extraction Filer'!$B$3:$V$3,0),FALSE)&lt;0,"سالب",VLOOKUP($A224,'Extraction Filer'!$B$4:$V$385,MATCH(Q$1,'Extraction Filer'!$B$3:$V$3,0),FALSE))</f>
        <v>38.998196858450207</v>
      </c>
      <c r="R224" s="35">
        <f>VLOOKUP($A224,'Extraction Filer'!$B$4:$Z$385,MATCH(R$1,'Extraction Filer'!$B$3:$Z$3,0),FALSE)</f>
        <v>0.10067630034350032</v>
      </c>
      <c r="S224" s="35">
        <f>VLOOKUP($A224,'Extraction Filer'!$B$4:$Z$385,MATCH(S$1,'Extraction Filer'!$B$3:$Z$3,0),FALSE)</f>
        <v>0.1134381381612264</v>
      </c>
      <c r="T224" s="31">
        <f>VLOOKUP($A224,'Extraction Filer'!$B$4:$V$385,MATCH(T$1,'Extraction Filer'!$B$3:$V$3,0),FALSE)</f>
        <v>2.1119324181626188E-2</v>
      </c>
      <c r="U224" s="31">
        <f>IF(L224&gt;0,VLOOKUP($A224,'Extraction Filer'!$B$4:$V$385,MATCH(U$1,'Extraction Filer'!$B$3:$V$3,0),FALSE),"حققت خسائر")</f>
        <v>0.48321026700861947</v>
      </c>
      <c r="V224" s="31">
        <f>VLOOKUP($A224,'Extraction Filer'!$B$4:$V$385,MATCH(V$1,'Extraction Filer'!$B$3:$V$3,0),FALSE)</f>
        <v>1.4613</v>
      </c>
      <c r="W224" s="7">
        <f>IF(T224="unavailable","NA",IF(T224&gt;0,IF(AND(U224&gt;0,U224&lt;0.75)=TRUE,1,IF(U224&gt;1,-1,IF(L224&lt;0,-1,0)))+IF(T224&gt;0,IF(VLOOKUP(A224,'Extraction Filer'!$B$4:$W$385,MATCH('Extraction Filer'!$W$1,'Extraction Filer'!$B$1:$W$1,0),FALSE)&gt;1,1,0),0)+IF(M224&gt;0.05,1,IF(M224&lt;-0.05,-1,0))+IF(Q224="سالب",-1,IF(Q224&lt;40,1,0))+IF(T224&gt;AVERAGEIFS($T$2:$T$382,$T$2:$T$382,"&gt;0.001"),1,0),"NA"))</f>
        <v>4</v>
      </c>
    </row>
    <row r="225" spans="1:23" ht="15.75">
      <c r="A225" s="9" t="s">
        <v>41</v>
      </c>
      <c r="B225" s="36" t="str">
        <f>VLOOKUP(A225,'Scoring Logic'!$A$12:$D$394,3,FALSE)</f>
        <v>البلاد</v>
      </c>
      <c r="C225" s="36" t="str">
        <f>VLOOKUP(A225,'Scoring Logic'!$A$12:$D$394,4,FALSE)</f>
        <v>تداول</v>
      </c>
      <c r="D225" s="30">
        <f>VLOOKUP($A225,'Extraction Filer'!$B$4:$V$385,MATCH(D$1,'Extraction Filer'!$B$3:$V$3,0),FALSE)</f>
        <v>29.05</v>
      </c>
      <c r="E225" s="31">
        <f>VLOOKUP($A225,'Extraction Filer'!$B$4:$V$385,MATCH(E$1,'Extraction Filer'!$B$3:$V$3,0),FALSE)</f>
        <v>-2.9077499999999999E-2</v>
      </c>
      <c r="F225" s="30">
        <f>VLOOKUP($A225,'Extraction Filer'!$B$4:$V$385,MATCH(F$1,'Extraction Filer'!$B$3:$V$3,0),FALSE)</f>
        <v>33.875</v>
      </c>
      <c r="G225" s="30">
        <f>VLOOKUP($A225,'Extraction Filer'!$B$4:$V$385,MATCH(G$1,'Extraction Filer'!$B$3:$V$3,0),FALSE)</f>
        <v>26.41667</v>
      </c>
      <c r="H225" s="32">
        <f>VLOOKUP($A225,'Extraction Filer'!$B$4:$V$385,MATCH(H$1,'Extraction Filer'!$B$3:$V$3,0),FALSE)</f>
        <v>43575000000</v>
      </c>
      <c r="I225" s="33">
        <f>VLOOKUP($A225,'Extraction Filer'!$B$4:$V$385,MATCH(I$1,'Extraction Filer'!$B$3:$V$3,0),FALSE)</f>
        <v>40241</v>
      </c>
      <c r="J225" s="30">
        <f>IF(VLOOKUP($A225,'Extraction Filer'!$B$4:$V$385,MATCH(J$1,'Extraction Filer'!$B$3:$V$3,0),FALSE)&gt;0,VLOOKUP($A225,'Extraction Filer'!$B$4:$V$385,MATCH(J$1,'Extraction Filer'!$B$3:$V$3,0),FALSE),"غير متوفر")</f>
        <v>15.45</v>
      </c>
      <c r="K225" s="30">
        <f>IFERROR(IF(D225/VLOOKUP($A225,'Extraction Filer'!$B$4:$V$385,MATCH("متوسط توقعات المحللين لمكرر الربح",'Extraction Filer'!$B$3:$V$3,0),FALSE)&gt;0,D225/VLOOKUP($A225,'Extraction Filer'!$B$4:$V$385,MATCH("متوسط توقعات المحللين لمكرر الربح",'Extraction Filer'!$B$3:$V$3,0),FALSE),"غير متوفر"),"غير متوفر")</f>
        <v>10.92791338923309</v>
      </c>
      <c r="L225" s="32">
        <f>VLOOKUP($A225,'Extraction Filer'!$B$4:$V$385,MATCH(L$1,'Extraction Filer'!$B$3:$V$3,0),FALSE)</f>
        <v>2806531000</v>
      </c>
      <c r="M225" s="35">
        <f>VLOOKUP($A225,'Extraction Filer'!$B$4:$V$385,MATCH(M$1,'Extraction Filer'!$B$3:$V$3,0),FALSE)</f>
        <v>0.1847</v>
      </c>
      <c r="N225" s="30">
        <f>VLOOKUP($A225,'Extraction Filer'!$B$4:$V$385,MATCH(N$1,'Extraction Filer'!$B$3:$V$3,0),FALSE)</f>
        <v>5.4916989331547752</v>
      </c>
      <c r="O225" s="35">
        <f>VLOOKUP($A225,'Extraction Filer'!$B$4:$V$385,MATCH(O$1,'Extraction Filer'!$B$3:$V$3,0),FALSE)</f>
        <v>0.1356</v>
      </c>
      <c r="P225" s="35">
        <f>VLOOKUP($A225,'Extraction Filer'!$B$4:$V$385,MATCH(P$1,'Extraction Filer'!$B$3:$V$3,0),FALSE)</f>
        <v>2.4998999999999998</v>
      </c>
      <c r="Q225" s="30">
        <f>IF(VLOOKUP($A225,'Extraction Filer'!$B$4:$V$385,MATCH(Q$1,'Extraction Filer'!$B$3:$V$3,0),FALSE)&lt;0,"سالب",VLOOKUP($A225,'Extraction Filer'!$B$4:$V$385,MATCH(Q$1,'Extraction Filer'!$B$3:$V$3,0),FALSE))</f>
        <v>33.839824056212549</v>
      </c>
      <c r="R225" s="35">
        <f>VLOOKUP($A225,'Extraction Filer'!$B$4:$Z$385,MATCH(R$1,'Extraction Filer'!$B$3:$Z$3,0),FALSE)</f>
        <v>0.17450352306379163</v>
      </c>
      <c r="S225" s="35">
        <f>VLOOKUP($A225,'Extraction Filer'!$B$4:$Z$385,MATCH(S$1,'Extraction Filer'!$B$3:$Z$3,0),FALSE)</f>
        <v>3.3704914343232299E-2</v>
      </c>
      <c r="T225" s="31">
        <f>VLOOKUP($A225,'Extraction Filer'!$B$4:$V$385,MATCH(T$1,'Extraction Filer'!$B$3:$V$3,0),FALSE)</f>
        <v>2.5817555938037865E-2</v>
      </c>
      <c r="U225" s="31">
        <f>IF(L225&gt;0,VLOOKUP($A225,'Extraction Filer'!$B$4:$V$385,MATCH(U$1,'Extraction Filer'!$B$3:$V$3,0),FALSE),"حققت خسائر")</f>
        <v>0.40085072995808713</v>
      </c>
      <c r="V225" s="31">
        <f>VLOOKUP($A225,'Extraction Filer'!$B$4:$V$385,MATCH(V$1,'Extraction Filer'!$B$3:$V$3,0),FALSE)</f>
        <v>1.2387999999999999</v>
      </c>
      <c r="W225" s="7">
        <f>IF(T225="unavailable","NA",IF(T225&gt;0,IF(AND(U225&gt;0,U225&lt;0.75)=TRUE,1,IF(U225&gt;1,-1,IF(L225&lt;0,-1,0)))+IF(T225&gt;0,IF(VLOOKUP(A225,'Extraction Filer'!$B$4:$W$385,MATCH('Extraction Filer'!$W$1,'Extraction Filer'!$B$1:$W$1,0),FALSE)&gt;1,1,0),0)+IF(M225&gt;0.05,1,IF(M225&lt;-0.05,-1,0))+IF(Q225="سالب",-1,IF(Q225&lt;40,1,0))+IF(T225&gt;AVERAGEIFS($T$2:$T$382,$T$2:$T$382,"&gt;0.001"),1,0),"NA"))</f>
        <v>4</v>
      </c>
    </row>
    <row r="226" spans="1:23" ht="15.75">
      <c r="A226" s="9" t="s">
        <v>358</v>
      </c>
      <c r="B226" s="36" t="str">
        <f>VLOOKUP(A226,'Scoring Logic'!$A$12:$D$394,3,FALSE)</f>
        <v>سال</v>
      </c>
      <c r="C226" s="36" t="str">
        <f>VLOOKUP(A226,'Scoring Logic'!$A$12:$D$394,4,FALSE)</f>
        <v>تداول</v>
      </c>
      <c r="D226" s="30">
        <f>VLOOKUP($A226,'Extraction Filer'!$B$4:$V$385,MATCH(D$1,'Extraction Filer'!$B$3:$V$3,0),FALSE)</f>
        <v>180</v>
      </c>
      <c r="E226" s="31">
        <f>VLOOKUP($A226,'Extraction Filer'!$B$4:$V$385,MATCH(E$1,'Extraction Filer'!$B$3:$V$3,0),FALSE)</f>
        <v>-0.1167812</v>
      </c>
      <c r="F226" s="30">
        <f>VLOOKUP($A226,'Extraction Filer'!$B$4:$V$385,MATCH(F$1,'Extraction Filer'!$B$3:$V$3,0),FALSE)</f>
        <v>328</v>
      </c>
      <c r="G226" s="30">
        <f>VLOOKUP($A226,'Extraction Filer'!$B$4:$V$385,MATCH(G$1,'Extraction Filer'!$B$3:$V$3,0),FALSE)</f>
        <v>163.6</v>
      </c>
      <c r="H226" s="32">
        <f>VLOOKUP($A226,'Extraction Filer'!$B$4:$V$385,MATCH(H$1,'Extraction Filer'!$B$3:$V$3,0),FALSE)</f>
        <v>14400000000</v>
      </c>
      <c r="I226" s="33">
        <f>VLOOKUP($A226,'Extraction Filer'!$B$4:$V$385,MATCH(I$1,'Extraction Filer'!$B$3:$V$3,0),FALSE)</f>
        <v>45231</v>
      </c>
      <c r="J226" s="30">
        <f>IF(VLOOKUP($A226,'Extraction Filer'!$B$4:$V$385,MATCH(J$1,'Extraction Filer'!$B$3:$V$3,0),FALSE)&gt;0,VLOOKUP($A226,'Extraction Filer'!$B$4:$V$385,MATCH(J$1,'Extraction Filer'!$B$3:$V$3,0),FALSE),"غير متوفر")</f>
        <v>21.77</v>
      </c>
      <c r="K226" s="30">
        <f>IFERROR(IF(D226/VLOOKUP($A226,'Extraction Filer'!$B$4:$V$385,MATCH("متوسط توقعات المحللين لمكرر الربح",'Extraction Filer'!$B$3:$V$3,0),FALSE)&gt;0,D226/VLOOKUP($A226,'Extraction Filer'!$B$4:$V$385,MATCH("متوسط توقعات المحللين لمكرر الربح",'Extraction Filer'!$B$3:$V$3,0),FALSE),"غير متوفر"),"غير متوفر")</f>
        <v>14.634146341463413</v>
      </c>
      <c r="L226" s="32">
        <f>VLOOKUP($A226,'Extraction Filer'!$B$4:$V$385,MATCH(L$1,'Extraction Filer'!$B$3:$V$3,0),FALSE)</f>
        <v>661435000</v>
      </c>
      <c r="M226" s="35">
        <f>VLOOKUP($A226,'Extraction Filer'!$B$4:$V$385,MATCH(M$1,'Extraction Filer'!$B$3:$V$3,0),FALSE)</f>
        <v>0.29770000000000002</v>
      </c>
      <c r="N226" s="30">
        <f>VLOOKUP($A226,'Extraction Filer'!$B$4:$V$385,MATCH(N$1,'Extraction Filer'!$B$3:$V$3,0),FALSE)</f>
        <v>8.8129614182013363</v>
      </c>
      <c r="O226" s="35">
        <f>VLOOKUP($A226,'Extraction Filer'!$B$4:$V$385,MATCH(O$1,'Extraction Filer'!$B$3:$V$3,0),FALSE)</f>
        <v>0.12239999999999999</v>
      </c>
      <c r="P226" s="35">
        <f>VLOOKUP($A226,'Extraction Filer'!$B$4:$V$385,MATCH(P$1,'Extraction Filer'!$B$3:$V$3,0),FALSE)</f>
        <v>0.16220000000000001</v>
      </c>
      <c r="Q226" s="30">
        <f>IF(VLOOKUP($A226,'Extraction Filer'!$B$4:$V$385,MATCH(Q$1,'Extraction Filer'!$B$3:$V$3,0),FALSE)&lt;0,"سالب",VLOOKUP($A226,'Extraction Filer'!$B$4:$V$385,MATCH(Q$1,'Extraction Filer'!$B$3:$V$3,0),FALSE))</f>
        <v>19.12612216544893</v>
      </c>
      <c r="R226" s="35">
        <f>VLOOKUP($A226,'Extraction Filer'!$B$4:$Z$385,MATCH(R$1,'Extraction Filer'!$B$3:$Z$3,0),FALSE)</f>
        <v>0.48666810388276438</v>
      </c>
      <c r="S226" s="35">
        <f>VLOOKUP($A226,'Extraction Filer'!$B$4:$Z$385,MATCH(S$1,'Extraction Filer'!$B$3:$Z$3,0),FALSE)</f>
        <v>0.23785903506012435</v>
      </c>
      <c r="T226" s="31">
        <f>VLOOKUP($A226,'Extraction Filer'!$B$4:$V$385,MATCH(T$1,'Extraction Filer'!$B$3:$V$3,0),FALSE)</f>
        <v>3.3277777777777781E-2</v>
      </c>
      <c r="U226" s="31">
        <f>IF(L226&gt;0,VLOOKUP($A226,'Extraction Filer'!$B$4:$V$385,MATCH(U$1,'Extraction Filer'!$B$3:$V$3,0),FALSE),"حققت خسائر")</f>
        <v>0.74625624588961881</v>
      </c>
      <c r="V226" s="31">
        <f>VLOOKUP($A226,'Extraction Filer'!$B$4:$V$385,MATCH(V$1,'Extraction Filer'!$B$3:$V$3,0),FALSE)</f>
        <v>0.39950000000000002</v>
      </c>
      <c r="W226" s="7">
        <f>IF(T226="unavailable","NA",IF(T226&gt;0,IF(AND(U226&gt;0,U226&lt;0.75)=TRUE,1,IF(U226&gt;1,-1,IF(L226&lt;0,-1,0)))+IF(T226&gt;0,IF(VLOOKUP(A226,'Extraction Filer'!$B$4:$W$385,MATCH('Extraction Filer'!$W$1,'Extraction Filer'!$B$1:$W$1,0),FALSE)&gt;1,1,0),0)+IF(M226&gt;0.05,1,IF(M226&lt;-0.05,-1,0))+IF(Q226="سالب",-1,IF(Q226&lt;40,1,0))+IF(T226&gt;AVERAGEIFS($T$2:$T$382,$T$2:$T$382,"&gt;0.001"),1,0),"NA"))</f>
        <v>4</v>
      </c>
    </row>
    <row r="227" spans="1:23" ht="15.75">
      <c r="A227" s="9" t="s">
        <v>39</v>
      </c>
      <c r="B227" s="36" t="str">
        <f>VLOOKUP(A227,'Scoring Logic'!$A$12:$D$394,3,FALSE)</f>
        <v>الراجحي</v>
      </c>
      <c r="C227" s="36" t="str">
        <f>VLOOKUP(A227,'Scoring Logic'!$A$12:$D$394,4,FALSE)</f>
        <v>تداول</v>
      </c>
      <c r="D227" s="30">
        <f>VLOOKUP($A227,'Extraction Filer'!$B$4:$V$385,MATCH(D$1,'Extraction Filer'!$B$3:$V$3,0),FALSE)</f>
        <v>97.4</v>
      </c>
      <c r="E227" s="31">
        <f>VLOOKUP($A227,'Extraction Filer'!$B$4:$V$385,MATCH(E$1,'Extraction Filer'!$B$3:$V$3,0),FALSE)</f>
        <v>-1.81452E-2</v>
      </c>
      <c r="F227" s="30">
        <f>VLOOKUP($A227,'Extraction Filer'!$B$4:$V$385,MATCH(F$1,'Extraction Filer'!$B$3:$V$3,0),FALSE)</f>
        <v>104</v>
      </c>
      <c r="G227" s="30">
        <f>VLOOKUP($A227,'Extraction Filer'!$B$4:$V$385,MATCH(G$1,'Extraction Filer'!$B$3:$V$3,0),FALSE)</f>
        <v>75.7</v>
      </c>
      <c r="H227" s="32">
        <f>VLOOKUP($A227,'Extraction Filer'!$B$4:$V$385,MATCH(H$1,'Extraction Filer'!$B$3:$V$3,0),FALSE)</f>
        <v>389600000000</v>
      </c>
      <c r="I227" s="33">
        <f>VLOOKUP($A227,'Extraction Filer'!$B$4:$V$385,MATCH(I$1,'Extraction Filer'!$B$3:$V$3,0),FALSE)</f>
        <v>40240</v>
      </c>
      <c r="J227" s="30">
        <f>IF(VLOOKUP($A227,'Extraction Filer'!$B$4:$V$385,MATCH(J$1,'Extraction Filer'!$B$3:$V$3,0),FALSE)&gt;0,VLOOKUP($A227,'Extraction Filer'!$B$4:$V$385,MATCH(J$1,'Extraction Filer'!$B$3:$V$3,0),FALSE),"غير متوفر")</f>
        <v>20.86</v>
      </c>
      <c r="K227" s="30">
        <f>IFERROR(IF(D227/VLOOKUP($A227,'Extraction Filer'!$B$4:$V$385,MATCH("متوسط توقعات المحللين لمكرر الربح",'Extraction Filer'!$B$3:$V$3,0),FALSE)&gt;0,D227/VLOOKUP($A227,'Extraction Filer'!$B$4:$V$385,MATCH("متوسط توقعات المحللين لمكرر الربح",'Extraction Filer'!$B$3:$V$3,0),FALSE),"غير متوفر"),"غير متوفر")</f>
        <v>11.590822543792841</v>
      </c>
      <c r="L227" s="32">
        <f>VLOOKUP($A227,'Extraction Filer'!$B$4:$V$385,MATCH(L$1,'Extraction Filer'!$B$3:$V$3,0),FALSE)</f>
        <v>19721774000</v>
      </c>
      <c r="M227" s="35">
        <f>VLOOKUP($A227,'Extraction Filer'!$B$4:$V$385,MATCH(M$1,'Extraction Filer'!$B$3:$V$3,0),FALSE)</f>
        <v>0.2482</v>
      </c>
      <c r="N227" s="30">
        <f>VLOOKUP($A227,'Extraction Filer'!$B$4:$V$385,MATCH(N$1,'Extraction Filer'!$B$3:$V$3,0),FALSE)</f>
        <v>9.2433685947915993</v>
      </c>
      <c r="O227" s="35">
        <f>VLOOKUP($A227,'Extraction Filer'!$B$4:$V$385,MATCH(O$1,'Extraction Filer'!$B$3:$V$3,0),FALSE)</f>
        <v>0.2261</v>
      </c>
      <c r="P227" s="35">
        <f>VLOOKUP($A227,'Extraction Filer'!$B$4:$V$385,MATCH(P$1,'Extraction Filer'!$B$3:$V$3,0),FALSE)</f>
        <v>1.0634999999999999</v>
      </c>
      <c r="Q227" s="30">
        <f>IF(VLOOKUP($A227,'Extraction Filer'!$B$4:$V$385,MATCH(Q$1,'Extraction Filer'!$B$3:$V$3,0),FALSE)&lt;0,"سالب",VLOOKUP($A227,'Extraction Filer'!$B$4:$V$385,MATCH(Q$1,'Extraction Filer'!$B$3:$V$3,0),FALSE))</f>
        <v>9.25336155196924</v>
      </c>
      <c r="R227" s="35">
        <f>VLOOKUP($A227,'Extraction Filer'!$B$4:$Z$385,MATCH(R$1,'Extraction Filer'!$B$3:$Z$3,0),FALSE)</f>
        <v>0.1877313733351762</v>
      </c>
      <c r="S227" s="35">
        <f>VLOOKUP($A227,'Extraction Filer'!$B$4:$Z$385,MATCH(S$1,'Extraction Filer'!$B$3:$Z$3,0),FALSE)</f>
        <v>2.0562675903718731E-2</v>
      </c>
      <c r="T227" s="31">
        <f>VLOOKUP($A227,'Extraction Filer'!$B$4:$V$385,MATCH(T$1,'Extraction Filer'!$B$3:$V$3,0),FALSE)</f>
        <v>2.7823408624229978E-2</v>
      </c>
      <c r="U227" s="31">
        <f>IF(L227&gt;0,VLOOKUP($A227,'Extraction Filer'!$B$4:$V$385,MATCH(U$1,'Extraction Filer'!$B$3:$V$3,0),FALSE),"حققت خسائر")</f>
        <v>0.4867716261224776</v>
      </c>
      <c r="V227" s="31">
        <f>VLOOKUP($A227,'Extraction Filer'!$B$4:$V$385,MATCH(V$1,'Extraction Filer'!$B$3:$V$3,0),FALSE)</f>
        <v>0</v>
      </c>
      <c r="W227" s="7">
        <f>IF(T227="unavailable","NA",IF(T227&gt;0,IF(AND(U227&gt;0,U227&lt;0.75)=TRUE,1,IF(U227&gt;1,-1,IF(L227&lt;0,-1,0)))+IF(T227&gt;0,IF(VLOOKUP(A227,'Extraction Filer'!$B$4:$W$385,MATCH('Extraction Filer'!$W$1,'Extraction Filer'!$B$1:$W$1,0),FALSE)&gt;1,1,0),0)+IF(M227&gt;0.05,1,IF(M227&lt;-0.05,-1,0))+IF(Q227="سالب",-1,IF(Q227&lt;40,1,0))+IF(T227&gt;AVERAGEIFS($T$2:$T$382,$T$2:$T$382,"&gt;0.001"),1,0),"NA"))</f>
        <v>4</v>
      </c>
    </row>
    <row r="228" spans="1:23" ht="15.75">
      <c r="A228" s="9" t="s">
        <v>43</v>
      </c>
      <c r="B228" s="36" t="str">
        <f>VLOOKUP(A228,'Scoring Logic'!$A$12:$D$394,3,FALSE)</f>
        <v>الإنماء</v>
      </c>
      <c r="C228" s="36" t="str">
        <f>VLOOKUP(A228,'Scoring Logic'!$A$12:$D$394,4,FALSE)</f>
        <v>تداول</v>
      </c>
      <c r="D228" s="30">
        <f>VLOOKUP($A228,'Extraction Filer'!$B$4:$V$385,MATCH(D$1,'Extraction Filer'!$B$3:$V$3,0),FALSE)</f>
        <v>30.05</v>
      </c>
      <c r="E228" s="31">
        <f>VLOOKUP($A228,'Extraction Filer'!$B$4:$V$385,MATCH(E$1,'Extraction Filer'!$B$3:$V$3,0),FALSE)</f>
        <v>6.7001675000000005E-3</v>
      </c>
      <c r="F228" s="30">
        <f>VLOOKUP($A228,'Extraction Filer'!$B$4:$V$385,MATCH(F$1,'Extraction Filer'!$B$3:$V$3,0),FALSE)</f>
        <v>34</v>
      </c>
      <c r="G228" s="30">
        <f>VLOOKUP($A228,'Extraction Filer'!$B$4:$V$385,MATCH(G$1,'Extraction Filer'!$B$3:$V$3,0),FALSE)</f>
        <v>27.35</v>
      </c>
      <c r="H228" s="32">
        <f>VLOOKUP($A228,'Extraction Filer'!$B$4:$V$385,MATCH(H$1,'Extraction Filer'!$B$3:$V$3,0),FALSE)</f>
        <v>75125000000</v>
      </c>
      <c r="I228" s="33">
        <f>VLOOKUP($A228,'Extraction Filer'!$B$4:$V$385,MATCH(I$1,'Extraction Filer'!$B$3:$V$3,0),FALSE)</f>
        <v>40240</v>
      </c>
      <c r="J228" s="30">
        <f>IF(VLOOKUP($A228,'Extraction Filer'!$B$4:$V$385,MATCH(J$1,'Extraction Filer'!$B$3:$V$3,0),FALSE)&gt;0,VLOOKUP($A228,'Extraction Filer'!$B$4:$V$385,MATCH(J$1,'Extraction Filer'!$B$3:$V$3,0),FALSE),"غير متوفر")</f>
        <v>13.54</v>
      </c>
      <c r="K228" s="30">
        <f>IFERROR(IF(D228/VLOOKUP($A228,'Extraction Filer'!$B$4:$V$385,MATCH("متوسط توقعات المحللين لمكرر الربح",'Extraction Filer'!$B$3:$V$3,0),FALSE)&gt;0,D228/VLOOKUP($A228,'Extraction Filer'!$B$4:$V$385,MATCH("متوسط توقعات المحللين لمكرر الربح",'Extraction Filer'!$B$3:$V$3,0),FALSE),"غير متوفر"),"غير متوفر")</f>
        <v>8.1880108991825615</v>
      </c>
      <c r="L228" s="32">
        <f>VLOOKUP($A228,'Extraction Filer'!$B$4:$V$385,MATCH(L$1,'Extraction Filer'!$B$3:$V$3,0),FALSE)</f>
        <v>5831661000</v>
      </c>
      <c r="M228" s="35">
        <f>VLOOKUP($A228,'Extraction Filer'!$B$4:$V$385,MATCH(M$1,'Extraction Filer'!$B$3:$V$3,0),FALSE)</f>
        <v>0.2051</v>
      </c>
      <c r="N228" s="30">
        <f>VLOOKUP($A228,'Extraction Filer'!$B$4:$V$385,MATCH(N$1,'Extraction Filer'!$B$3:$V$3,0),FALSE)</f>
        <v>4.6480485280395962</v>
      </c>
      <c r="O228" s="35">
        <f>VLOOKUP($A228,'Extraction Filer'!$B$4:$V$385,MATCH(O$1,'Extraction Filer'!$B$3:$V$3,0),FALSE)</f>
        <v>0.29749999999999999</v>
      </c>
      <c r="P228" s="35">
        <f>VLOOKUP($A228,'Extraction Filer'!$B$4:$V$385,MATCH(P$1,'Extraction Filer'!$B$3:$V$3,0),FALSE)</f>
        <v>-0.3669</v>
      </c>
      <c r="Q228" s="30">
        <f>IF(VLOOKUP($A228,'Extraction Filer'!$B$4:$V$385,MATCH(Q$1,'Extraction Filer'!$B$3:$V$3,0),FALSE)&lt;0,"سالب",VLOOKUP($A228,'Extraction Filer'!$B$4:$V$385,MATCH(Q$1,'Extraction Filer'!$B$3:$V$3,0),FALSE))</f>
        <v>31.438250254749217</v>
      </c>
      <c r="R228" s="35">
        <f>VLOOKUP($A228,'Extraction Filer'!$B$4:$Z$385,MATCH(R$1,'Extraction Filer'!$B$3:$Z$3,0),FALSE)</f>
        <v>0.16145027876362594</v>
      </c>
      <c r="S228" s="35">
        <f>VLOOKUP($A228,'Extraction Filer'!$B$4:$Z$385,MATCH(S$1,'Extraction Filer'!$B$3:$Z$3,0),FALSE)</f>
        <v>3.5837975352150178E-2</v>
      </c>
      <c r="T228" s="31">
        <f>VLOOKUP($A228,'Extraction Filer'!$B$4:$V$385,MATCH(T$1,'Extraction Filer'!$B$3:$V$3,0),FALSE)</f>
        <v>2.8286189683860232E-2</v>
      </c>
      <c r="U228" s="31">
        <f>IF(L228&gt;0,VLOOKUP($A228,'Extraction Filer'!$B$4:$V$385,MATCH(U$1,'Extraction Filer'!$B$3:$V$3,0),FALSE),"حققت خسائر")</f>
        <v>0.34096957967892855</v>
      </c>
      <c r="V228" s="31">
        <f>VLOOKUP($A228,'Extraction Filer'!$B$4:$V$385,MATCH(V$1,'Extraction Filer'!$B$3:$V$3,0),FALSE)</f>
        <v>-0.2636</v>
      </c>
      <c r="W228" s="7">
        <f>IF(T228="unavailable","NA",IF(T228&gt;0,IF(AND(U228&gt;0,U228&lt;0.75)=TRUE,1,IF(U228&gt;1,-1,IF(L228&lt;0,-1,0)))+IF(T228&gt;0,IF(VLOOKUP(A228,'Extraction Filer'!$B$4:$W$385,MATCH('Extraction Filer'!$W$1,'Extraction Filer'!$B$1:$W$1,0),FALSE)&gt;1,1,0),0)+IF(M228&gt;0.05,1,IF(M228&lt;-0.05,-1,0))+IF(Q228="سالب",-1,IF(Q228&lt;40,1,0))+IF(T228&gt;AVERAGEIFS($T$2:$T$382,$T$2:$T$382,"&gt;0.001"),1,0),"NA"))</f>
        <v>4</v>
      </c>
    </row>
    <row r="229" spans="1:23" ht="15.75">
      <c r="A229" s="9" t="s">
        <v>33</v>
      </c>
      <c r="B229" s="36" t="str">
        <f>VLOOKUP(A229,'Scoring Logic'!$A$12:$D$394,3,FALSE)</f>
        <v>الأول</v>
      </c>
      <c r="C229" s="36" t="str">
        <f>VLOOKUP(A229,'Scoring Logic'!$A$12:$D$394,4,FALSE)</f>
        <v>تداول</v>
      </c>
      <c r="D229" s="30">
        <f>VLOOKUP($A229,'Extraction Filer'!$B$4:$V$385,MATCH(D$1,'Extraction Filer'!$B$3:$V$3,0),FALSE)</f>
        <v>35.700000000000003</v>
      </c>
      <c r="E229" s="31">
        <f>VLOOKUP($A229,'Extraction Filer'!$B$4:$V$385,MATCH(E$1,'Extraction Filer'!$B$3:$V$3,0),FALSE)</f>
        <v>1.4025245E-3</v>
      </c>
      <c r="F229" s="30">
        <f>VLOOKUP($A229,'Extraction Filer'!$B$4:$V$385,MATCH(F$1,'Extraction Filer'!$B$3:$V$3,0),FALSE)</f>
        <v>41.8</v>
      </c>
      <c r="G229" s="30">
        <f>VLOOKUP($A229,'Extraction Filer'!$B$4:$V$385,MATCH(G$1,'Extraction Filer'!$B$3:$V$3,0),FALSE)</f>
        <v>30.8</v>
      </c>
      <c r="H229" s="32">
        <f>VLOOKUP($A229,'Extraction Filer'!$B$4:$V$385,MATCH(H$1,'Extraction Filer'!$B$3:$V$3,0),FALSE)</f>
        <v>73356003000</v>
      </c>
      <c r="I229" s="33">
        <f>VLOOKUP($A229,'Extraction Filer'!$B$4:$V$385,MATCH(I$1,'Extraction Filer'!$B$3:$V$3,0),FALSE)</f>
        <v>40241</v>
      </c>
      <c r="J229" s="30">
        <f>IF(VLOOKUP($A229,'Extraction Filer'!$B$4:$V$385,MATCH(J$1,'Extraction Filer'!$B$3:$V$3,0),FALSE)&gt;0,VLOOKUP($A229,'Extraction Filer'!$B$4:$V$385,MATCH(J$1,'Extraction Filer'!$B$3:$V$3,0),FALSE),"غير متوفر")</f>
        <v>9.44</v>
      </c>
      <c r="K229" s="30">
        <f>IFERROR(IF(D229/VLOOKUP($A229,'Extraction Filer'!$B$4:$V$385,MATCH("متوسط توقعات المحللين لمكرر الربح",'Extraction Filer'!$B$3:$V$3,0),FALSE)&gt;0,D229/VLOOKUP($A229,'Extraction Filer'!$B$4:$V$385,MATCH("متوسط توقعات المحللين لمكرر الربح",'Extraction Filer'!$B$3:$V$3,0),FALSE),"غير متوفر"),"غير متوفر")</f>
        <v>7.0275590551181111</v>
      </c>
      <c r="L229" s="32">
        <f>VLOOKUP($A229,'Extraction Filer'!$B$4:$V$385,MATCH(L$1,'Extraction Filer'!$B$3:$V$3,0),FALSE)</f>
        <v>8070461000</v>
      </c>
      <c r="M229" s="35">
        <f>VLOOKUP($A229,'Extraction Filer'!$B$4:$V$385,MATCH(M$1,'Extraction Filer'!$B$3:$V$3,0),FALSE)</f>
        <v>0.1525</v>
      </c>
      <c r="N229" s="30">
        <f>VLOOKUP($A229,'Extraction Filer'!$B$4:$V$385,MATCH(N$1,'Extraction Filer'!$B$3:$V$3,0),FALSE)</f>
        <v>3.6879896807080681</v>
      </c>
      <c r="O229" s="35">
        <f>VLOOKUP($A229,'Extraction Filer'!$B$4:$V$385,MATCH(O$1,'Extraction Filer'!$B$3:$V$3,0),FALSE)</f>
        <v>0.16370000000000001</v>
      </c>
      <c r="P229" s="35">
        <f>VLOOKUP($A229,'Extraction Filer'!$B$4:$V$385,MATCH(P$1,'Extraction Filer'!$B$3:$V$3,0),FALSE)</f>
        <v>-1.2121999999999999</v>
      </c>
      <c r="Q229" s="30">
        <f>IF(VLOOKUP($A229,'Extraction Filer'!$B$4:$V$385,MATCH(Q$1,'Extraction Filer'!$B$3:$V$3,0),FALSE)&lt;0,"سالب",VLOOKUP($A229,'Extraction Filer'!$B$4:$V$385,MATCH(Q$1,'Extraction Filer'!$B$3:$V$3,0),FALSE))</f>
        <v>55.955900247256857</v>
      </c>
      <c r="R229" s="35">
        <f>VLOOKUP($A229,'Extraction Filer'!$B$4:$Z$385,MATCH(R$1,'Extraction Filer'!$B$3:$Z$3,0),FALSE)</f>
        <v>0.13108925676807698</v>
      </c>
      <c r="S229" s="35">
        <f>VLOOKUP($A229,'Extraction Filer'!$B$4:$Z$385,MATCH(S$1,'Extraction Filer'!$B$3:$Z$3,0),FALSE)</f>
        <v>2.3651247422045801E-2</v>
      </c>
      <c r="T229" s="31">
        <f>VLOOKUP($A229,'Extraction Filer'!$B$4:$V$385,MATCH(T$1,'Extraction Filer'!$B$3:$V$3,0),FALSE)</f>
        <v>5.5462184873949577E-2</v>
      </c>
      <c r="U229" s="31">
        <f>IF(L229&gt;0,VLOOKUP($A229,'Extraction Filer'!$B$4:$V$385,MATCH(U$1,'Extraction Filer'!$B$3:$V$3,0),FALSE),"حققت خسائر")</f>
        <v>0.49829607007579862</v>
      </c>
      <c r="V229" s="31">
        <f>VLOOKUP($A229,'Extraction Filer'!$B$4:$V$385,MATCH(V$1,'Extraction Filer'!$B$3:$V$3,0),FALSE)</f>
        <v>0.13850000000000001</v>
      </c>
      <c r="W229" s="7">
        <f>IF(T229="unavailable","NA",IF(T229&gt;0,IF(AND(U229&gt;0,U229&lt;0.75)=TRUE,1,IF(U229&gt;1,-1,IF(L229&lt;0,-1,0)))+IF(T229&gt;0,IF(VLOOKUP(A229,'Extraction Filer'!$B$4:$W$385,MATCH('Extraction Filer'!$W$1,'Extraction Filer'!$B$1:$W$1,0),FALSE)&gt;1,1,0),0)+IF(M229&gt;0.05,1,IF(M229&lt;-0.05,-1,0))+IF(Q229="سالب",-1,IF(Q229&lt;40,1,0))+IF(T229&gt;AVERAGEIFS($T$2:$T$382,$T$2:$T$382,"&gt;0.001"),1,0),"NA"))</f>
        <v>4</v>
      </c>
    </row>
    <row r="230" spans="1:23" ht="15.75">
      <c r="A230" s="9" t="s">
        <v>414</v>
      </c>
      <c r="B230" s="36" t="str">
        <f>VLOOKUP(A230,'Scoring Logic'!$A$12:$D$394,3,FALSE)</f>
        <v>بنيان ريت</v>
      </c>
      <c r="C230" s="36" t="str">
        <f>VLOOKUP(A230,'Scoring Logic'!$A$12:$D$394,4,FALSE)</f>
        <v>تداول</v>
      </c>
      <c r="D230" s="30">
        <f>VLOOKUP($A230,'Extraction Filer'!$B$4:$V$385,MATCH(D$1,'Extraction Filer'!$B$3:$V$3,0),FALSE)</f>
        <v>9.41</v>
      </c>
      <c r="E230" s="31">
        <f>VLOOKUP($A230,'Extraction Filer'!$B$4:$V$385,MATCH(E$1,'Extraction Filer'!$B$3:$V$3,0),FALSE)</f>
        <v>1.7297300000000002E-2</v>
      </c>
      <c r="F230" s="30">
        <f>VLOOKUP($A230,'Extraction Filer'!$B$4:$V$385,MATCH(F$1,'Extraction Filer'!$B$3:$V$3,0),FALSE)</f>
        <v>10.06</v>
      </c>
      <c r="G230" s="30">
        <f>VLOOKUP($A230,'Extraction Filer'!$B$4:$V$385,MATCH(G$1,'Extraction Filer'!$B$3:$V$3,0),FALSE)</f>
        <v>8.91</v>
      </c>
      <c r="H230" s="32">
        <f>VLOOKUP($A230,'Extraction Filer'!$B$4:$V$385,MATCH(H$1,'Extraction Filer'!$B$3:$V$3,0),FALSE)</f>
        <v>1532711151</v>
      </c>
      <c r="I230" s="33">
        <f>VLOOKUP($A230,'Extraction Filer'!$B$4:$V$385,MATCH(I$1,'Extraction Filer'!$B$3:$V$3,0),FALSE)</f>
        <v>43306</v>
      </c>
      <c r="J230" s="30">
        <f>IF(VLOOKUP($A230,'Extraction Filer'!$B$4:$V$385,MATCH(J$1,'Extraction Filer'!$B$3:$V$3,0),FALSE)&gt;0,VLOOKUP($A230,'Extraction Filer'!$B$4:$V$385,MATCH(J$1,'Extraction Filer'!$B$3:$V$3,0),FALSE),"غير متوفر")</f>
        <v>13.84</v>
      </c>
      <c r="K230" s="30" t="str">
        <f>IFERROR(IF(D230/VLOOKUP($A230,'Extraction Filer'!$B$4:$V$385,MATCH("متوسط توقعات المحللين لمكرر الربح",'Extraction Filer'!$B$3:$V$3,0),FALSE)&gt;0,D230/VLOOKUP($A230,'Extraction Filer'!$B$4:$V$385,MATCH("متوسط توقعات المحللين لمكرر الربح",'Extraction Filer'!$B$3:$V$3,0),FALSE),"غير متوفر"),"غير متوفر")</f>
        <v>غير متوفر</v>
      </c>
      <c r="L230" s="32">
        <f>VLOOKUP($A230,'Extraction Filer'!$B$4:$V$385,MATCH(L$1,'Extraction Filer'!$B$3:$V$3,0),FALSE)</f>
        <v>124393380</v>
      </c>
      <c r="M230" s="35">
        <f>VLOOKUP($A230,'Extraction Filer'!$B$4:$V$385,MATCH(M$1,'Extraction Filer'!$B$3:$V$3,0),FALSE)</f>
        <v>0.13650000000000001</v>
      </c>
      <c r="N230" s="30">
        <f>VLOOKUP($A230,'Extraction Filer'!$B$4:$V$385,MATCH(N$1,'Extraction Filer'!$B$3:$V$3,0),FALSE)</f>
        <v>6.359348194579785</v>
      </c>
      <c r="O230" s="35">
        <f>VLOOKUP($A230,'Extraction Filer'!$B$4:$V$385,MATCH(O$1,'Extraction Filer'!$B$3:$V$3,0),FALSE)</f>
        <v>9.3600000000000003E-2</v>
      </c>
      <c r="P230" s="35">
        <f>VLOOKUP($A230,'Extraction Filer'!$B$4:$V$385,MATCH(P$1,'Extraction Filer'!$B$3:$V$3,0),FALSE)</f>
        <v>0.151</v>
      </c>
      <c r="Q230" s="30">
        <f>IF(VLOOKUP($A230,'Extraction Filer'!$B$4:$V$385,MATCH(Q$1,'Extraction Filer'!$B$3:$V$3,0),FALSE)&lt;0,"سالب",VLOOKUP($A230,'Extraction Filer'!$B$4:$V$385,MATCH(Q$1,'Extraction Filer'!$B$3:$V$3,0),FALSE))</f>
        <v>13.626591999021617</v>
      </c>
      <c r="R230" s="35">
        <f>VLOOKUP($A230,'Extraction Filer'!$B$4:$Z$385,MATCH(R$1,'Extraction Filer'!$B$3:$Z$3,0),FALSE)</f>
        <v>8.9749608491409533E-2</v>
      </c>
      <c r="S230" s="35">
        <f>VLOOKUP($A230,'Extraction Filer'!$B$4:$Z$385,MATCH(S$1,'Extraction Filer'!$B$3:$Z$3,0),FALSE)</f>
        <v>0</v>
      </c>
      <c r="T230" s="31">
        <f>VLOOKUP($A230,'Extraction Filer'!$B$4:$V$385,MATCH(T$1,'Extraction Filer'!$B$3:$V$3,0),FALSE)</f>
        <v>7.1200850159404888E-2</v>
      </c>
      <c r="U230" s="31">
        <f>IF(L230&gt;0,VLOOKUP($A230,'Extraction Filer'!$B$4:$V$385,MATCH(U$1,'Extraction Filer'!$B$3:$V$3,0),FALSE),"حققت خسائر")</f>
        <v>0.86420616595513366</v>
      </c>
      <c r="V230" s="31">
        <f>VLOOKUP($A230,'Extraction Filer'!$B$4:$V$385,MATCH(V$1,'Extraction Filer'!$B$3:$V$3,0),FALSE)</f>
        <v>1E-4</v>
      </c>
      <c r="W230" s="7">
        <f>IF(T230="unavailable","NA",IF(T230&gt;0,IF(AND(U230&gt;0,U230&lt;0.75)=TRUE,1,IF(U230&gt;1,-1,IF(L230&lt;0,-1,0)))+IF(T230&gt;0,IF(VLOOKUP(A230,'Extraction Filer'!$B$4:$W$385,MATCH('Extraction Filer'!$W$1,'Extraction Filer'!$B$1:$W$1,0),FALSE)&gt;1,1,0),0)+IF(M230&gt;0.05,1,IF(M230&lt;-0.05,-1,0))+IF(Q230="سالب",-1,IF(Q230&lt;40,1,0))+IF(T230&gt;AVERAGEIFS($T$2:$T$382,$T$2:$T$382,"&gt;0.001"),1,0),"NA"))</f>
        <v>4</v>
      </c>
    </row>
    <row r="231" spans="1:23" ht="15.75">
      <c r="A231" s="9" t="s">
        <v>314</v>
      </c>
      <c r="B231" s="36" t="str">
        <f>VLOOKUP(A231,'Scoring Logic'!$A$12:$D$394,3,FALSE)</f>
        <v>التعمير</v>
      </c>
      <c r="C231" s="36" t="str">
        <f>VLOOKUP(A231,'Scoring Logic'!$A$12:$D$394,4,FALSE)</f>
        <v>تداول</v>
      </c>
      <c r="D231" s="30">
        <f>VLOOKUP($A231,'Extraction Filer'!$B$4:$V$385,MATCH(D$1,'Extraction Filer'!$B$3:$V$3,0),FALSE)</f>
        <v>34.200000000000003</v>
      </c>
      <c r="E231" s="31">
        <f>VLOOKUP($A231,'Extraction Filer'!$B$4:$V$385,MATCH(E$1,'Extraction Filer'!$B$3:$V$3,0),FALSE)</f>
        <v>0</v>
      </c>
      <c r="F231" s="30">
        <f>VLOOKUP($A231,'Extraction Filer'!$B$4:$V$385,MATCH(F$1,'Extraction Filer'!$B$3:$V$3,0),FALSE)</f>
        <v>38.4</v>
      </c>
      <c r="G231" s="30">
        <f>VLOOKUP($A231,'Extraction Filer'!$B$4:$V$385,MATCH(G$1,'Extraction Filer'!$B$3:$V$3,0),FALSE)</f>
        <v>20.98</v>
      </c>
      <c r="H231" s="32">
        <f>VLOOKUP($A231,'Extraction Filer'!$B$4:$V$385,MATCH(H$1,'Extraction Filer'!$B$3:$V$3,0),FALSE)</f>
        <v>6079999734</v>
      </c>
      <c r="I231" s="33">
        <f>VLOOKUP($A231,'Extraction Filer'!$B$4:$V$385,MATCH(I$1,'Extraction Filer'!$B$3:$V$3,0),FALSE)</f>
        <v>40240</v>
      </c>
      <c r="J231" s="30">
        <f>IF(VLOOKUP($A231,'Extraction Filer'!$B$4:$V$385,MATCH(J$1,'Extraction Filer'!$B$3:$V$3,0),FALSE)&gt;0,VLOOKUP($A231,'Extraction Filer'!$B$4:$V$385,MATCH(J$1,'Extraction Filer'!$B$3:$V$3,0),FALSE),"غير متوفر")</f>
        <v>20.48</v>
      </c>
      <c r="K231" s="30">
        <f>IFERROR(IF(D231/VLOOKUP($A231,'Extraction Filer'!$B$4:$V$385,MATCH("متوسط توقعات المحللين لمكرر الربح",'Extraction Filer'!$B$3:$V$3,0),FALSE)&gt;0,D231/VLOOKUP($A231,'Extraction Filer'!$B$4:$V$385,MATCH("متوسط توقعات المحللين لمكرر الربح",'Extraction Filer'!$B$3:$V$3,0),FALSE),"غير متوفر"),"غير متوفر")</f>
        <v>18.586956521739133</v>
      </c>
      <c r="L231" s="32">
        <f>VLOOKUP($A231,'Extraction Filer'!$B$4:$V$385,MATCH(L$1,'Extraction Filer'!$B$3:$V$3,0),FALSE)</f>
        <v>296167906</v>
      </c>
      <c r="M231" s="35">
        <f>VLOOKUP($A231,'Extraction Filer'!$B$4:$V$385,MATCH(M$1,'Extraction Filer'!$B$3:$V$3,0),FALSE)</f>
        <v>9.0800000000000006E-2</v>
      </c>
      <c r="N231" s="30">
        <f>VLOOKUP($A231,'Extraction Filer'!$B$4:$V$385,MATCH(N$1,'Extraction Filer'!$B$3:$V$3,0),FALSE)</f>
        <v>18.910376335758048</v>
      </c>
      <c r="O231" s="35">
        <f>VLOOKUP($A231,'Extraction Filer'!$B$4:$V$385,MATCH(O$1,'Extraction Filer'!$B$3:$V$3,0),FALSE)</f>
        <v>-5.21E-2</v>
      </c>
      <c r="P231" s="35">
        <f>VLOOKUP($A231,'Extraction Filer'!$B$4:$V$385,MATCH(P$1,'Extraction Filer'!$B$3:$V$3,0),FALSE)</f>
        <v>-0.74939999999999996</v>
      </c>
      <c r="Q231" s="30">
        <f>IF(VLOOKUP($A231,'Extraction Filer'!$B$4:$V$385,MATCH(Q$1,'Extraction Filer'!$B$3:$V$3,0),FALSE)&lt;0,"سالب",VLOOKUP($A231,'Extraction Filer'!$B$4:$V$385,MATCH(Q$1,'Extraction Filer'!$B$3:$V$3,0),FALSE))</f>
        <v>26.602071470143411</v>
      </c>
      <c r="R231" s="35">
        <f>VLOOKUP($A231,'Extraction Filer'!$B$4:$Z$385,MATCH(R$1,'Extraction Filer'!$B$3:$Z$3,0),FALSE)</f>
        <v>0.11961964899700309</v>
      </c>
      <c r="S231" s="35">
        <f>VLOOKUP($A231,'Extraction Filer'!$B$4:$Z$385,MATCH(S$1,'Extraction Filer'!$B$3:$Z$3,0),FALSE)</f>
        <v>3.4850851759581768E-2</v>
      </c>
      <c r="T231" s="31">
        <f>VLOOKUP($A231,'Extraction Filer'!$B$4:$V$385,MATCH(T$1,'Extraction Filer'!$B$3:$V$3,0),FALSE)</f>
        <v>2.1929824561403508E-2</v>
      </c>
      <c r="U231" s="31">
        <f>IF(L231&gt;0,VLOOKUP($A231,'Extraction Filer'!$B$4:$V$385,MATCH(U$1,'Extraction Filer'!$B$3:$V$3,0),FALSE),"حققت خسائر")</f>
        <v>0.44298143162075099</v>
      </c>
      <c r="V231" s="31">
        <f>VLOOKUP($A231,'Extraction Filer'!$B$4:$V$385,MATCH(V$1,'Extraction Filer'!$B$3:$V$3,0),FALSE)</f>
        <v>0.48880000000000001</v>
      </c>
      <c r="W231" s="7">
        <f>IF(T231="unavailable","NA",IF(T231&gt;0,IF(AND(U231&gt;0,U231&lt;0.75)=TRUE,1,IF(U231&gt;1,-1,IF(L231&lt;0,-1,0)))+IF(T231&gt;0,IF(VLOOKUP(A231,'Extraction Filer'!$B$4:$W$385,MATCH('Extraction Filer'!$W$1,'Extraction Filer'!$B$1:$W$1,0),FALSE)&gt;1,1,0),0)+IF(M231&gt;0.05,1,IF(M231&lt;-0.05,-1,0))+IF(Q231="سالب",-1,IF(Q231&lt;40,1,0))+IF(T231&gt;AVERAGEIFS($T$2:$T$382,$T$2:$T$382,"&gt;0.001"),1,0),"NA"))</f>
        <v>4</v>
      </c>
    </row>
    <row r="232" spans="1:23">
      <c r="A232" s="9" t="s">
        <v>422</v>
      </c>
      <c r="B232" s="36">
        <f>VLOOKUP(A232,'Scoring Logic'!$A$12:$D$394,3,FALSE)</f>
        <v>0</v>
      </c>
      <c r="C232" s="36">
        <f>VLOOKUP(A232,'Scoring Logic'!$A$12:$D$394,4,FALSE)</f>
        <v>0</v>
      </c>
      <c r="D232" s="30">
        <f>VLOOKUP($A232,'Extraction Filer'!$B$4:$V$385,MATCH(D$1,'Extraction Filer'!$B$3:$V$3,0),FALSE)</f>
        <v>5.97</v>
      </c>
      <c r="E232" s="31">
        <f>VLOOKUP($A232,'Extraction Filer'!$B$4:$V$385,MATCH(E$1,'Extraction Filer'!$B$3:$V$3,0),FALSE)</f>
        <v>-1.3223100000000002E-2</v>
      </c>
      <c r="F232" s="30">
        <f>VLOOKUP($A232,'Extraction Filer'!$B$4:$V$385,MATCH(F$1,'Extraction Filer'!$B$3:$V$3,0),FALSE)</f>
        <v>6.95</v>
      </c>
      <c r="G232" s="30">
        <f>VLOOKUP($A232,'Extraction Filer'!$B$4:$V$385,MATCH(G$1,'Extraction Filer'!$B$3:$V$3,0),FALSE)</f>
        <v>5.53</v>
      </c>
      <c r="H232" s="32">
        <f>VLOOKUP($A232,'Extraction Filer'!$B$4:$V$385,MATCH(H$1,'Extraction Filer'!$B$3:$V$3,0),FALSE)</f>
        <v>94660911</v>
      </c>
      <c r="I232" s="33">
        <f>VLOOKUP($A232,'Extraction Filer'!$B$4:$V$385,MATCH(I$1,'Extraction Filer'!$B$3:$V$3,0),FALSE)</f>
        <v>44796</v>
      </c>
      <c r="J232" s="30" t="str">
        <f>IF(VLOOKUP($A232,'Extraction Filer'!$B$4:$V$385,MATCH(J$1,'Extraction Filer'!$B$3:$V$3,0),FALSE)&gt;0,VLOOKUP($A232,'Extraction Filer'!$B$4:$V$385,MATCH(J$1,'Extraction Filer'!$B$3:$V$3,0),FALSE),"غير متوفر")</f>
        <v>غير متوفر</v>
      </c>
      <c r="K232" s="30" t="str">
        <f>IFERROR(IF(D232/VLOOKUP($A232,'Extraction Filer'!$B$4:$V$385,MATCH("متوسط توقعات المحللين لمكرر الربح",'Extraction Filer'!$B$3:$V$3,0),FALSE)&gt;0,D232/VLOOKUP($A232,'Extraction Filer'!$B$4:$V$385,MATCH("متوسط توقعات المحللين لمكرر الربح",'Extraction Filer'!$B$3:$V$3,0),FALSE),"غير متوفر"),"غير متوفر")</f>
        <v>غير متوفر</v>
      </c>
      <c r="L232" s="32" t="str">
        <f>VLOOKUP($A232,'Extraction Filer'!$B$4:$V$385,MATCH(L$1,'Extraction Filer'!$B$3:$V$3,0),FALSE)</f>
        <v>Unavailable</v>
      </c>
      <c r="M232" s="35" t="str">
        <f>VLOOKUP($A232,'Extraction Filer'!$B$4:$V$385,MATCH(M$1,'Extraction Filer'!$B$3:$V$3,0),FALSE)</f>
        <v>Unavailable</v>
      </c>
      <c r="N232" s="30">
        <f>VLOOKUP($A232,'Extraction Filer'!$B$4:$V$385,MATCH(N$1,'Extraction Filer'!$B$3:$V$3,0),FALSE)</f>
        <v>0</v>
      </c>
      <c r="O232" s="35" t="str">
        <f>VLOOKUP($A232,'Extraction Filer'!$B$4:$V$385,MATCH(O$1,'Extraction Filer'!$B$3:$V$3,0),FALSE)</f>
        <v>Unavailable</v>
      </c>
      <c r="P232" s="35" t="str">
        <f>VLOOKUP($A232,'Extraction Filer'!$B$4:$V$385,MATCH(P$1,'Extraction Filer'!$B$3:$V$3,0),FALSE)</f>
        <v>Unavailable</v>
      </c>
      <c r="Q232" s="30">
        <f>IF(VLOOKUP($A232,'Extraction Filer'!$B$4:$V$385,MATCH(Q$1,'Extraction Filer'!$B$3:$V$3,0),FALSE)&lt;0,"سالب",VLOOKUP($A232,'Extraction Filer'!$B$4:$V$385,MATCH(Q$1,'Extraction Filer'!$B$3:$V$3,0),FALSE))</f>
        <v>0</v>
      </c>
      <c r="R232" s="35">
        <f>VLOOKUP($A232,'Extraction Filer'!$B$4:$Z$385,MATCH(R$1,'Extraction Filer'!$B$3:$Z$3,0),FALSE)</f>
        <v>0</v>
      </c>
      <c r="S232" s="35">
        <f>VLOOKUP($A232,'Extraction Filer'!$B$4:$Z$385,MATCH(S$1,'Extraction Filer'!$B$3:$Z$3,0),FALSE)</f>
        <v>0</v>
      </c>
      <c r="T232" s="31">
        <f>VLOOKUP($A232,'Extraction Filer'!$B$4:$V$385,MATCH(T$1,'Extraction Filer'!$B$3:$V$3,0),FALSE)</f>
        <v>8.5427135678391969E-2</v>
      </c>
      <c r="U232" s="31">
        <f>IF(L232&gt;0,VLOOKUP($A232,'Extraction Filer'!$B$4:$V$385,MATCH(U$1,'Extraction Filer'!$B$3:$V$3,0),FALSE),"حققت خسائر")</f>
        <v>0</v>
      </c>
      <c r="V232" s="31" t="str">
        <f>VLOOKUP($A232,'Extraction Filer'!$B$4:$V$385,MATCH(V$1,'Extraction Filer'!$B$3:$V$3,0),FALSE)</f>
        <v>Unavailable</v>
      </c>
      <c r="W232" s="7">
        <f>IF(T232="unavailable","NA",IF(T232&gt;0,IF(AND(U232&gt;0,U232&lt;0.75)=TRUE,1,IF(U232&gt;1,-1,IF(L232&lt;0,-1,0)))+IF(T232&gt;0,IF(VLOOKUP(A232,'Extraction Filer'!$B$4:$W$385,MATCH('Extraction Filer'!$W$1,'Extraction Filer'!$B$1:$W$1,0),FALSE)&gt;1,1,0),0)+IF(M232&gt;0.05,1,IF(M232&lt;-0.05,-1,0))+IF(Q232="سالب",-1,IF(Q232&lt;40,1,0))+IF(T232&gt;AVERAGEIFS($T$2:$T$382,$T$2:$T$382,"&gt;0.001"),1,0),"NA"))</f>
        <v>4</v>
      </c>
    </row>
    <row r="233" spans="1:23" ht="15.75">
      <c r="A233" s="9" t="s">
        <v>424</v>
      </c>
      <c r="B233" s="36" t="str">
        <f>VLOOKUP(A233,'Scoring Logic'!$A$12:$D$394,3,FALSE)</f>
        <v>صندوق الخبير</v>
      </c>
      <c r="C233" s="36">
        <f>VLOOKUP(A233,'Scoring Logic'!$A$12:$D$394,4,FALSE)</f>
        <v>0</v>
      </c>
      <c r="D233" s="30">
        <f>VLOOKUP($A233,'Extraction Filer'!$B$4:$V$385,MATCH(D$1,'Extraction Filer'!$B$3:$V$3,0),FALSE)</f>
        <v>8.23</v>
      </c>
      <c r="E233" s="31">
        <f>VLOOKUP($A233,'Extraction Filer'!$B$4:$V$385,MATCH(E$1,'Extraction Filer'!$B$3:$V$3,0),FALSE)</f>
        <v>-2.9481099999999996E-2</v>
      </c>
      <c r="F233" s="30">
        <f>VLOOKUP($A233,'Extraction Filer'!$B$4:$V$385,MATCH(F$1,'Extraction Filer'!$B$3:$V$3,0),FALSE)</f>
        <v>9.44</v>
      </c>
      <c r="G233" s="30">
        <f>VLOOKUP($A233,'Extraction Filer'!$B$4:$V$385,MATCH(G$1,'Extraction Filer'!$B$3:$V$3,0),FALSE)</f>
        <v>7.59</v>
      </c>
      <c r="H233" s="32">
        <f>VLOOKUP($A233,'Extraction Filer'!$B$4:$V$385,MATCH(H$1,'Extraction Filer'!$B$3:$V$3,0),FALSE)</f>
        <v>569667111</v>
      </c>
      <c r="I233" s="33">
        <f>VLOOKUP($A233,'Extraction Filer'!$B$4:$V$385,MATCH(I$1,'Extraction Filer'!$B$3:$V$3,0),FALSE)</f>
        <v>44796</v>
      </c>
      <c r="J233" s="30" t="str">
        <f>IF(VLOOKUP($A233,'Extraction Filer'!$B$4:$V$385,MATCH(J$1,'Extraction Filer'!$B$3:$V$3,0),FALSE)&gt;0,VLOOKUP($A233,'Extraction Filer'!$B$4:$V$385,MATCH(J$1,'Extraction Filer'!$B$3:$V$3,0),FALSE),"غير متوفر")</f>
        <v>غير متوفر</v>
      </c>
      <c r="K233" s="30" t="str">
        <f>IFERROR(IF(D233/VLOOKUP($A233,'Extraction Filer'!$B$4:$V$385,MATCH("متوسط توقعات المحللين لمكرر الربح",'Extraction Filer'!$B$3:$V$3,0),FALSE)&gt;0,D233/VLOOKUP($A233,'Extraction Filer'!$B$4:$V$385,MATCH("متوسط توقعات المحللين لمكرر الربح",'Extraction Filer'!$B$3:$V$3,0),FALSE),"غير متوفر"),"غير متوفر")</f>
        <v>غير متوفر</v>
      </c>
      <c r="L233" s="32">
        <f>VLOOKUP($A233,'Extraction Filer'!$B$4:$V$385,MATCH(L$1,'Extraction Filer'!$B$3:$V$3,0),FALSE)</f>
        <v>108499209</v>
      </c>
      <c r="M233" s="35">
        <f>VLOOKUP($A233,'Extraction Filer'!$B$4:$V$385,MATCH(M$1,'Extraction Filer'!$B$3:$V$3,0),FALSE)</f>
        <v>4.3598999999999997</v>
      </c>
      <c r="N233" s="30">
        <f>VLOOKUP($A233,'Extraction Filer'!$B$4:$V$385,MATCH(N$1,'Extraction Filer'!$B$3:$V$3,0),FALSE)</f>
        <v>9.2056256520220003</v>
      </c>
      <c r="O233" s="35">
        <f>VLOOKUP($A233,'Extraction Filer'!$B$4:$V$385,MATCH(O$1,'Extraction Filer'!$B$3:$V$3,0),FALSE)</f>
        <v>9.5268999999999995</v>
      </c>
      <c r="P233" s="35">
        <f>VLOOKUP($A233,'Extraction Filer'!$B$4:$V$385,MATCH(P$1,'Extraction Filer'!$B$3:$V$3,0),FALSE)</f>
        <v>1.4201999999999999</v>
      </c>
      <c r="Q233" s="30">
        <f>IF(VLOOKUP($A233,'Extraction Filer'!$B$4:$V$385,MATCH(Q$1,'Extraction Filer'!$B$3:$V$3,0),FALSE)&lt;0,"سالب",VLOOKUP($A233,'Extraction Filer'!$B$4:$V$385,MATCH(Q$1,'Extraction Filer'!$B$3:$V$3,0),FALSE))</f>
        <v>1.5133512945056964</v>
      </c>
      <c r="R233" s="35">
        <f>VLOOKUP($A233,'Extraction Filer'!$B$4:$Z$385,MATCH(R$1,'Extraction Filer'!$B$3:$Z$3,0),FALSE)</f>
        <v>0.13159445338070283</v>
      </c>
      <c r="S233" s="35">
        <f>VLOOKUP($A233,'Extraction Filer'!$B$4:$Z$385,MATCH(S$1,'Extraction Filer'!$B$3:$Z$3,0),FALSE)</f>
        <v>0</v>
      </c>
      <c r="T233" s="31">
        <f>VLOOKUP($A233,'Extraction Filer'!$B$4:$V$385,MATCH(T$1,'Extraction Filer'!$B$3:$V$3,0),FALSE)</f>
        <v>9.5382746051032793E-2</v>
      </c>
      <c r="U233" s="31">
        <f>IF(L233&gt;0,VLOOKUP($A233,'Extraction Filer'!$B$4:$V$385,MATCH(U$1,'Extraction Filer'!$B$3:$V$3,0),FALSE),"حققت خسائر")</f>
        <v>0.85230758686913566</v>
      </c>
      <c r="V233" s="31">
        <f>VLOOKUP($A233,'Extraction Filer'!$B$4:$V$385,MATCH(V$1,'Extraction Filer'!$B$3:$V$3,0),FALSE)</f>
        <v>0</v>
      </c>
      <c r="W233" s="7">
        <f>IF(T233="unavailable","NA",IF(T233&gt;0,IF(AND(U233&gt;0,U233&lt;0.75)=TRUE,1,IF(U233&gt;1,-1,IF(L233&lt;0,-1,0)))+IF(T233&gt;0,IF(VLOOKUP(A233,'Extraction Filer'!$B$4:$W$385,MATCH('Extraction Filer'!$W$1,'Extraction Filer'!$B$1:$W$1,0),FALSE)&gt;1,1,0),0)+IF(M233&gt;0.05,1,IF(M233&lt;-0.05,-1,0))+IF(Q233="سالب",-1,IF(Q233&lt;40,1,0))+IF(T233&gt;AVERAGEIFS($T$2:$T$382,$T$2:$T$382,"&gt;0.001"),1,0),"NA"))</f>
        <v>4</v>
      </c>
    </row>
    <row r="234" spans="1:23" ht="15.75">
      <c r="A234" s="9" t="s">
        <v>320</v>
      </c>
      <c r="B234" s="36" t="str">
        <f>VLOOKUP(A234,'Scoring Logic'!$A$12:$D$394,3,FALSE)</f>
        <v>المنجم</v>
      </c>
      <c r="C234" s="36" t="str">
        <f>VLOOKUP(A234,'Scoring Logic'!$A$12:$D$394,4,FALSE)</f>
        <v>تداول</v>
      </c>
      <c r="D234" s="30">
        <f>VLOOKUP($A234,'Extraction Filer'!$B$4:$V$385,MATCH(D$1,'Extraction Filer'!$B$3:$V$3,0),FALSE)</f>
        <v>83.2</v>
      </c>
      <c r="E234" s="31">
        <f>VLOOKUP($A234,'Extraction Filer'!$B$4:$V$385,MATCH(E$1,'Extraction Filer'!$B$3:$V$3,0),FALSE)</f>
        <v>2.4096386000000002E-3</v>
      </c>
      <c r="F234" s="30">
        <f>VLOOKUP($A234,'Extraction Filer'!$B$4:$V$385,MATCH(F$1,'Extraction Filer'!$B$3:$V$3,0),FALSE)</f>
        <v>128.19999999999999</v>
      </c>
      <c r="G234" s="30">
        <f>VLOOKUP($A234,'Extraction Filer'!$B$4:$V$385,MATCH(G$1,'Extraction Filer'!$B$3:$V$3,0),FALSE)</f>
        <v>74.5</v>
      </c>
      <c r="H234" s="32">
        <f>VLOOKUP($A234,'Extraction Filer'!$B$4:$V$385,MATCH(H$1,'Extraction Filer'!$B$3:$V$3,0),FALSE)</f>
        <v>4992000000</v>
      </c>
      <c r="I234" s="33">
        <f>VLOOKUP($A234,'Extraction Filer'!$B$4:$V$385,MATCH(I$1,'Extraction Filer'!$B$3:$V$3,0),FALSE)</f>
        <v>44551</v>
      </c>
      <c r="J234" s="30">
        <f>IF(VLOOKUP($A234,'Extraction Filer'!$B$4:$V$385,MATCH(J$1,'Extraction Filer'!$B$3:$V$3,0),FALSE)&gt;0,VLOOKUP($A234,'Extraction Filer'!$B$4:$V$385,MATCH(J$1,'Extraction Filer'!$B$3:$V$3,0),FALSE),"غير متوفر")</f>
        <v>17.93</v>
      </c>
      <c r="K234" s="30">
        <f>IFERROR(IF(D234/VLOOKUP($A234,'Extraction Filer'!$B$4:$V$385,MATCH("متوسط توقعات المحللين لمكرر الربح",'Extraction Filer'!$B$3:$V$3,0),FALSE)&gt;0,D234/VLOOKUP($A234,'Extraction Filer'!$B$4:$V$385,MATCH("متوسط توقعات المحللين لمكرر الربح",'Extraction Filer'!$B$3:$V$3,0),FALSE),"غير متوفر"),"غير متوفر")</f>
        <v>14.494773519163763</v>
      </c>
      <c r="L234" s="32">
        <f>VLOOKUP($A234,'Extraction Filer'!$B$4:$V$385,MATCH(L$1,'Extraction Filer'!$B$3:$V$3,0),FALSE)</f>
        <v>278641809</v>
      </c>
      <c r="M234" s="35">
        <f>VLOOKUP($A234,'Extraction Filer'!$B$4:$V$385,MATCH(M$1,'Extraction Filer'!$B$3:$V$3,0),FALSE)</f>
        <v>-1.26E-2</v>
      </c>
      <c r="N234" s="30">
        <f>VLOOKUP($A234,'Extraction Filer'!$B$4:$V$385,MATCH(N$1,'Extraction Filer'!$B$3:$V$3,0),FALSE)</f>
        <v>1.4915099480167011</v>
      </c>
      <c r="O234" s="35">
        <f>VLOOKUP($A234,'Extraction Filer'!$B$4:$V$385,MATCH(O$1,'Extraction Filer'!$B$3:$V$3,0),FALSE)</f>
        <v>9.7999999999999997E-3</v>
      </c>
      <c r="P234" s="35">
        <f>VLOOKUP($A234,'Extraction Filer'!$B$4:$V$385,MATCH(P$1,'Extraction Filer'!$B$3:$V$3,0),FALSE)</f>
        <v>-0.47399999999999998</v>
      </c>
      <c r="Q234" s="30">
        <f>IF(VLOOKUP($A234,'Extraction Filer'!$B$4:$V$385,MATCH(Q$1,'Extraction Filer'!$B$3:$V$3,0),FALSE)&lt;0,"سالب",VLOOKUP($A234,'Extraction Filer'!$B$4:$V$385,MATCH(Q$1,'Extraction Filer'!$B$3:$V$3,0),FALSE))</f>
        <v>23.84981769795597</v>
      </c>
      <c r="R234" s="35">
        <f>VLOOKUP($A234,'Extraction Filer'!$B$4:$Z$385,MATCH(R$1,'Extraction Filer'!$B$3:$Z$3,0),FALSE)</f>
        <v>0.26839447273702721</v>
      </c>
      <c r="S234" s="35">
        <f>VLOOKUP($A234,'Extraction Filer'!$B$4:$Z$385,MATCH(S$1,'Extraction Filer'!$B$3:$Z$3,0),FALSE)</f>
        <v>0.2077484156680949</v>
      </c>
      <c r="T234" s="31">
        <f>VLOOKUP($A234,'Extraction Filer'!$B$4:$V$385,MATCH(T$1,'Extraction Filer'!$B$3:$V$3,0),FALSE)</f>
        <v>3.90625E-2</v>
      </c>
      <c r="U234" s="31">
        <f>IF(L234&gt;0,VLOOKUP($A234,'Extraction Filer'!$B$4:$V$385,MATCH(U$1,'Extraction Filer'!$B$3:$V$3,0),FALSE),"حققت خسائر")</f>
        <v>0.69982319128569825</v>
      </c>
      <c r="V234" s="31">
        <f>VLOOKUP($A234,'Extraction Filer'!$B$4:$V$385,MATCH(V$1,'Extraction Filer'!$B$3:$V$3,0),FALSE)</f>
        <v>-0.23530000000000001</v>
      </c>
      <c r="W234" s="7">
        <f>IF(T234="unavailable","NA",IF(T234&gt;0,IF(AND(U234&gt;0,U234&lt;0.75)=TRUE,1,IF(U234&gt;1,-1,IF(L234&lt;0,-1,0)))+IF(T234&gt;0,IF(VLOOKUP(A234,'Extraction Filer'!$B$4:$W$385,MATCH('Extraction Filer'!$W$1,'Extraction Filer'!$B$1:$W$1,0),FALSE)&gt;1,1,0),0)+IF(M234&gt;0.05,1,IF(M234&lt;-0.05,-1,0))+IF(Q234="سالب",-1,IF(Q234&lt;40,1,0))+IF(T234&gt;AVERAGEIFS($T$2:$T$382,$T$2:$T$382,"&gt;0.001"),1,0),"NA"))</f>
        <v>4</v>
      </c>
    </row>
    <row r="235" spans="1:23" ht="15.75">
      <c r="A235" s="9" t="s">
        <v>406</v>
      </c>
      <c r="B235" s="36" t="str">
        <f>VLOOKUP(A235,'Scoring Logic'!$A$12:$D$394,3,FALSE)</f>
        <v>جدوى ريت السعودية</v>
      </c>
      <c r="C235" s="36" t="str">
        <f>VLOOKUP(A235,'Scoring Logic'!$A$12:$D$394,4,FALSE)</f>
        <v>تداول</v>
      </c>
      <c r="D235" s="30">
        <f>VLOOKUP($A235,'Extraction Filer'!$B$4:$V$385,MATCH(D$1,'Extraction Filer'!$B$3:$V$3,0),FALSE)</f>
        <v>10.34</v>
      </c>
      <c r="E235" s="31">
        <f>VLOOKUP($A235,'Extraction Filer'!$B$4:$V$385,MATCH(E$1,'Extraction Filer'!$B$3:$V$3,0),FALSE)</f>
        <v>3.9196000000000002E-2</v>
      </c>
      <c r="F235" s="30">
        <f>VLOOKUP($A235,'Extraction Filer'!$B$4:$V$385,MATCH(F$1,'Extraction Filer'!$B$3:$V$3,0),FALSE)</f>
        <v>12.88</v>
      </c>
      <c r="G235" s="30">
        <f>VLOOKUP($A235,'Extraction Filer'!$B$4:$V$385,MATCH(G$1,'Extraction Filer'!$B$3:$V$3,0),FALSE)</f>
        <v>9.6999999999999993</v>
      </c>
      <c r="H235" s="32">
        <f>VLOOKUP($A235,'Extraction Filer'!$B$4:$V$385,MATCH(H$1,'Extraction Filer'!$B$3:$V$3,0),FALSE)</f>
        <v>1928511125</v>
      </c>
      <c r="I235" s="33">
        <f>VLOOKUP($A235,'Extraction Filer'!$B$4:$V$385,MATCH(I$1,'Extraction Filer'!$B$3:$V$3,0),FALSE)</f>
        <v>43142</v>
      </c>
      <c r="J235" s="30">
        <f>IF(VLOOKUP($A235,'Extraction Filer'!$B$4:$V$385,MATCH(J$1,'Extraction Filer'!$B$3:$V$3,0),FALSE)&gt;0,VLOOKUP($A235,'Extraction Filer'!$B$4:$V$385,MATCH(J$1,'Extraction Filer'!$B$3:$V$3,0),FALSE),"غير متوفر")</f>
        <v>11.36</v>
      </c>
      <c r="K235" s="30" t="str">
        <f>IFERROR(IF(D235/VLOOKUP($A235,'Extraction Filer'!$B$4:$V$385,MATCH("متوسط توقعات المحللين لمكرر الربح",'Extraction Filer'!$B$3:$V$3,0),FALSE)&gt;0,D235/VLOOKUP($A235,'Extraction Filer'!$B$4:$V$385,MATCH("متوسط توقعات المحللين لمكرر الربح",'Extraction Filer'!$B$3:$V$3,0),FALSE),"غير متوفر"),"غير متوفر")</f>
        <v>غير متوفر</v>
      </c>
      <c r="L235" s="32">
        <f>VLOOKUP($A235,'Extraction Filer'!$B$4:$V$385,MATCH(L$1,'Extraction Filer'!$B$3:$V$3,0),FALSE)</f>
        <v>170295641</v>
      </c>
      <c r="M235" s="35">
        <f>VLOOKUP($A235,'Extraction Filer'!$B$4:$V$385,MATCH(M$1,'Extraction Filer'!$B$3:$V$3,0),FALSE)</f>
        <v>1.5794999999999999</v>
      </c>
      <c r="N235" s="30">
        <f>VLOOKUP($A235,'Extraction Filer'!$B$4:$V$385,MATCH(N$1,'Extraction Filer'!$B$3:$V$3,0),FALSE)</f>
        <v>11.585328776307444</v>
      </c>
      <c r="O235" s="35">
        <f>VLOOKUP($A235,'Extraction Filer'!$B$4:$V$385,MATCH(O$1,'Extraction Filer'!$B$3:$V$3,0),FALSE)</f>
        <v>-0.18609999999999999</v>
      </c>
      <c r="P235" s="35">
        <f>VLOOKUP($A235,'Extraction Filer'!$B$4:$V$385,MATCH(P$1,'Extraction Filer'!$B$3:$V$3,0),FALSE)</f>
        <v>0.13780000000000001</v>
      </c>
      <c r="Q235" s="30">
        <f>IF(VLOOKUP($A235,'Extraction Filer'!$B$4:$V$385,MATCH(Q$1,'Extraction Filer'!$B$3:$V$3,0),FALSE)&lt;0,"سالب",VLOOKUP($A235,'Extraction Filer'!$B$4:$V$385,MATCH(Q$1,'Extraction Filer'!$B$3:$V$3,0),FALSE))</f>
        <v>20.893886386602667</v>
      </c>
      <c r="R235" s="35">
        <f>VLOOKUP($A235,'Extraction Filer'!$B$4:$Z$385,MATCH(R$1,'Extraction Filer'!$B$3:$Z$3,0),FALSE)</f>
        <v>9.466085888440344E-2</v>
      </c>
      <c r="S235" s="35">
        <f>VLOOKUP($A235,'Extraction Filer'!$B$4:$Z$385,MATCH(S$1,'Extraction Filer'!$B$3:$Z$3,0),FALSE)</f>
        <v>-5.9691720282682361</v>
      </c>
      <c r="T235" s="31">
        <f>VLOOKUP($A235,'Extraction Filer'!$B$4:$V$385,MATCH(T$1,'Extraction Filer'!$B$3:$V$3,0),FALSE)</f>
        <v>7.7369439071566737E-2</v>
      </c>
      <c r="U235" s="31">
        <f>IF(L235&gt;0,VLOOKUP($A235,'Extraction Filer'!$B$4:$V$385,MATCH(U$1,'Extraction Filer'!$B$3:$V$3,0),FALSE),"حققت خسائر")</f>
        <v>0.87616939061875343</v>
      </c>
      <c r="V235" s="31">
        <f>VLOOKUP($A235,'Extraction Filer'!$B$4:$V$385,MATCH(V$1,'Extraction Filer'!$B$3:$V$3,0),FALSE)</f>
        <v>0</v>
      </c>
      <c r="W235" s="7">
        <f>IF(T235="unavailable","NA",IF(T235&gt;0,IF(AND(U235&gt;0,U235&lt;0.75)=TRUE,1,IF(U235&gt;1,-1,IF(L235&lt;0,-1,0)))+IF(T235&gt;0,IF(VLOOKUP(A235,'Extraction Filer'!$B$4:$W$385,MATCH('Extraction Filer'!$W$1,'Extraction Filer'!$B$1:$W$1,0),FALSE)&gt;1,1,0),0)+IF(M235&gt;0.05,1,IF(M235&lt;-0.05,-1,0))+IF(Q235="سالب",-1,IF(Q235&lt;40,1,0))+IF(T235&gt;AVERAGEIFS($T$2:$T$382,$T$2:$T$382,"&gt;0.001"),1,0),"NA"))</f>
        <v>4</v>
      </c>
    </row>
    <row r="236" spans="1:23" ht="15.75">
      <c r="A236" s="9" t="s">
        <v>31</v>
      </c>
      <c r="B236" s="36" t="str">
        <f>VLOOKUP(A236,'Scoring Logic'!$A$12:$D$394,3,FALSE)</f>
        <v>بي اس اف</v>
      </c>
      <c r="C236" s="36" t="str">
        <f>VLOOKUP(A236,'Scoring Logic'!$A$12:$D$394,4,FALSE)</f>
        <v>تداول</v>
      </c>
      <c r="D236" s="30">
        <f>VLOOKUP($A236,'Extraction Filer'!$B$4:$V$385,MATCH(D$1,'Extraction Filer'!$B$3:$V$3,0),FALSE)</f>
        <v>18.38</v>
      </c>
      <c r="E236" s="31">
        <f>VLOOKUP($A236,'Extraction Filer'!$B$4:$V$385,MATCH(E$1,'Extraction Filer'!$B$3:$V$3,0),FALSE)</f>
        <v>4.4318200000000002E-2</v>
      </c>
      <c r="F236" s="30">
        <f>VLOOKUP($A236,'Extraction Filer'!$B$4:$V$385,MATCH(F$1,'Extraction Filer'!$B$3:$V$3,0),FALSE)</f>
        <v>18.940000000000001</v>
      </c>
      <c r="G236" s="30">
        <f>VLOOKUP($A236,'Extraction Filer'!$B$4:$V$385,MATCH(G$1,'Extraction Filer'!$B$3:$V$3,0),FALSE)</f>
        <v>14.56071</v>
      </c>
      <c r="H236" s="32">
        <f>VLOOKUP($A236,'Extraction Filer'!$B$4:$V$385,MATCH(H$1,'Extraction Filer'!$B$3:$V$3,0),FALSE)</f>
        <v>45588458140</v>
      </c>
      <c r="I236" s="33">
        <f>VLOOKUP($A236,'Extraction Filer'!$B$4:$V$385,MATCH(I$1,'Extraction Filer'!$B$3:$V$3,0),FALSE)</f>
        <v>40240</v>
      </c>
      <c r="J236" s="30">
        <f>IF(VLOOKUP($A236,'Extraction Filer'!$B$4:$V$385,MATCH(J$1,'Extraction Filer'!$B$3:$V$3,0),FALSE)&gt;0,VLOOKUP($A236,'Extraction Filer'!$B$4:$V$385,MATCH(J$1,'Extraction Filer'!$B$3:$V$3,0),FALSE),"غير متوفر")</f>
        <v>10.69</v>
      </c>
      <c r="K236" s="30">
        <f>IFERROR(IF(D236/VLOOKUP($A236,'Extraction Filer'!$B$4:$V$385,MATCH("متوسط توقعات المحللين لمكرر الربح",'Extraction Filer'!$B$3:$V$3,0),FALSE)&gt;0,D236/VLOOKUP($A236,'Extraction Filer'!$B$4:$V$385,MATCH("متوسط توقعات المحللين لمكرر الربح",'Extraction Filer'!$B$3:$V$3,0),FALSE),"غير متوفر"),"غير متوفر")</f>
        <v>7.2078431372549021</v>
      </c>
      <c r="L236" s="32">
        <f>VLOOKUP($A236,'Extraction Filer'!$B$4:$V$385,MATCH(L$1,'Extraction Filer'!$B$3:$V$3,0),FALSE)</f>
        <v>4543949000</v>
      </c>
      <c r="M236" s="35">
        <f>VLOOKUP($A236,'Extraction Filer'!$B$4:$V$385,MATCH(M$1,'Extraction Filer'!$B$3:$V$3,0),FALSE)</f>
        <v>7.6100000000000001E-2</v>
      </c>
      <c r="N236" s="30">
        <f>VLOOKUP($A236,'Extraction Filer'!$B$4:$V$385,MATCH(N$1,'Extraction Filer'!$B$3:$V$3,0),FALSE)</f>
        <v>3.5104758900154347</v>
      </c>
      <c r="O236" s="35">
        <f>VLOOKUP($A236,'Extraction Filer'!$B$4:$V$385,MATCH(O$1,'Extraction Filer'!$B$3:$V$3,0),FALSE)</f>
        <v>0.24479999999999999</v>
      </c>
      <c r="P236" s="35">
        <f>VLOOKUP($A236,'Extraction Filer'!$B$4:$V$385,MATCH(P$1,'Extraction Filer'!$B$3:$V$3,0),FALSE)</f>
        <v>9.7545999999999999</v>
      </c>
      <c r="Q236" s="30">
        <f>IF(VLOOKUP($A236,'Extraction Filer'!$B$4:$V$385,MATCH(Q$1,'Extraction Filer'!$B$3:$V$3,0),FALSE)&lt;0,"سالب",VLOOKUP($A236,'Extraction Filer'!$B$4:$V$385,MATCH(Q$1,'Extraction Filer'!$B$3:$V$3,0),FALSE))</f>
        <v>46.327944794814833</v>
      </c>
      <c r="R236" s="35">
        <f>VLOOKUP($A236,'Extraction Filer'!$B$4:$Z$385,MATCH(R$1,'Extraction Filer'!$B$3:$Z$3,0),FALSE)</f>
        <v>0.11470221261827228</v>
      </c>
      <c r="S236" s="35">
        <f>VLOOKUP($A236,'Extraction Filer'!$B$4:$Z$385,MATCH(S$1,'Extraction Filer'!$B$3:$Z$3,0),FALSE)</f>
        <v>2.9923487261246665E-2</v>
      </c>
      <c r="T236" s="31">
        <f>VLOOKUP($A236,'Extraction Filer'!$B$4:$V$385,MATCH(T$1,'Extraction Filer'!$B$3:$V$3,0),FALSE)</f>
        <v>5.2463547334058766E-2</v>
      </c>
      <c r="U236" s="31">
        <f>IF(L236&gt;0,VLOOKUP($A236,'Extraction Filer'!$B$4:$V$385,MATCH(U$1,'Extraction Filer'!$B$3:$V$3,0),FALSE),"حققت خسائر")</f>
        <v>0.52757612376371299</v>
      </c>
      <c r="V236" s="31">
        <f>VLOOKUP($A236,'Extraction Filer'!$B$4:$V$385,MATCH(V$1,'Extraction Filer'!$B$3:$V$3,0),FALSE)</f>
        <v>8.0299999999999996E-2</v>
      </c>
      <c r="W236" s="7">
        <f>IF(T236="unavailable","NA",IF(T236&gt;0,IF(AND(U236&gt;0,U236&lt;0.75)=TRUE,1,IF(U236&gt;1,-1,IF(L236&lt;0,-1,0)))+IF(T236&gt;0,IF(VLOOKUP(A236,'Extraction Filer'!$B$4:$W$385,MATCH('Extraction Filer'!$W$1,'Extraction Filer'!$B$1:$W$1,0),FALSE)&gt;1,1,0),0)+IF(M236&gt;0.05,1,IF(M236&lt;-0.05,-1,0))+IF(Q236="سالب",-1,IF(Q236&lt;40,1,0))+IF(T236&gt;AVERAGEIFS($T$2:$T$382,$T$2:$T$382,"&gt;0.001"),1,0),"NA"))</f>
        <v>4</v>
      </c>
    </row>
    <row r="237" spans="1:23" ht="15.75">
      <c r="A237" s="9" t="s">
        <v>88</v>
      </c>
      <c r="B237" s="36" t="str">
        <f>VLOOKUP(A237,'Scoring Logic'!$A$12:$D$394,3,FALSE)</f>
        <v>الموارج</v>
      </c>
      <c r="C237" s="36" t="str">
        <f>VLOOKUP(A237,'Scoring Logic'!$A$12:$D$394,4,FALSE)</f>
        <v>تداول</v>
      </c>
      <c r="D237" s="30">
        <f>VLOOKUP($A237,'Extraction Filer'!$B$4:$V$385,MATCH(D$1,'Extraction Filer'!$B$3:$V$3,0),FALSE)</f>
        <v>149.19999999999999</v>
      </c>
      <c r="E237" s="31">
        <f>VLOOKUP($A237,'Extraction Filer'!$B$4:$V$385,MATCH(E$1,'Extraction Filer'!$B$3:$V$3,0),FALSE)</f>
        <v>0.1167665</v>
      </c>
      <c r="F237" s="30">
        <f>VLOOKUP($A237,'Extraction Filer'!$B$4:$V$385,MATCH(F$1,'Extraction Filer'!$B$3:$V$3,0),FALSE)</f>
        <v>153</v>
      </c>
      <c r="G237" s="30">
        <f>VLOOKUP($A237,'Extraction Filer'!$B$4:$V$385,MATCH(G$1,'Extraction Filer'!$B$3:$V$3,0),FALSE)</f>
        <v>103.2</v>
      </c>
      <c r="H237" s="32">
        <f>VLOOKUP($A237,'Extraction Filer'!$B$4:$V$385,MATCH(H$1,'Extraction Filer'!$B$3:$V$3,0),FALSE)</f>
        <v>2238000000</v>
      </c>
      <c r="I237" s="33">
        <f>VLOOKUP($A237,'Extraction Filer'!$B$4:$V$385,MATCH(I$1,'Extraction Filer'!$B$3:$V$3,0),FALSE)</f>
        <v>45096</v>
      </c>
      <c r="J237" s="30">
        <f>IF(VLOOKUP($A237,'Extraction Filer'!$B$4:$V$385,MATCH(J$1,'Extraction Filer'!$B$3:$V$3,0),FALSE)&gt;0,VLOOKUP($A237,'Extraction Filer'!$B$4:$V$385,MATCH(J$1,'Extraction Filer'!$B$3:$V$3,0),FALSE),"غير متوفر")</f>
        <v>25.42</v>
      </c>
      <c r="K237" s="30">
        <f>IFERROR(IF(D237/VLOOKUP($A237,'Extraction Filer'!$B$4:$V$385,MATCH("متوسط توقعات المحللين لمكرر الربح",'Extraction Filer'!$B$3:$V$3,0),FALSE)&gt;0,D237/VLOOKUP($A237,'Extraction Filer'!$B$4:$V$385,MATCH("متوسط توقعات المحللين لمكرر الربح",'Extraction Filer'!$B$3:$V$3,0),FALSE),"غير متوفر"),"غير متوفر")</f>
        <v>10.89051094890511</v>
      </c>
      <c r="L237" s="32">
        <f>VLOOKUP($A237,'Extraction Filer'!$B$4:$V$385,MATCH(L$1,'Extraction Filer'!$B$3:$V$3,0),FALSE)</f>
        <v>87971473</v>
      </c>
      <c r="M237" s="35">
        <f>VLOOKUP($A237,'Extraction Filer'!$B$4:$V$385,MATCH(M$1,'Extraction Filer'!$B$3:$V$3,0),FALSE)</f>
        <v>0.16819999999999999</v>
      </c>
      <c r="N237" s="30">
        <f>VLOOKUP($A237,'Extraction Filer'!$B$4:$V$385,MATCH(N$1,'Extraction Filer'!$B$3:$V$3,0),FALSE)</f>
        <v>1.3996864112043921</v>
      </c>
      <c r="O237" s="35">
        <f>VLOOKUP($A237,'Extraction Filer'!$B$4:$V$385,MATCH(O$1,'Extraction Filer'!$B$3:$V$3,0),FALSE)</f>
        <v>0.3347</v>
      </c>
      <c r="P237" s="35">
        <f>VLOOKUP($A237,'Extraction Filer'!$B$4:$V$385,MATCH(P$1,'Extraction Filer'!$B$3:$V$3,0),FALSE)</f>
        <v>1.2383999999999999</v>
      </c>
      <c r="Q237" s="30">
        <f>IF(VLOOKUP($A237,'Extraction Filer'!$B$4:$V$385,MATCH(Q$1,'Extraction Filer'!$B$3:$V$3,0),FALSE)&lt;0,"سالب",VLOOKUP($A237,'Extraction Filer'!$B$4:$V$385,MATCH(Q$1,'Extraction Filer'!$B$3:$V$3,0),FALSE))</f>
        <v>18.125093662514839</v>
      </c>
      <c r="R237" s="35">
        <f>VLOOKUP($A237,'Extraction Filer'!$B$4:$Z$385,MATCH(R$1,'Extraction Filer'!$B$3:$Z$3,0),FALSE)</f>
        <v>0.24182431523323736</v>
      </c>
      <c r="S237" s="35">
        <f>VLOOKUP($A237,'Extraction Filer'!$B$4:$Z$385,MATCH(S$1,'Extraction Filer'!$B$3:$Z$3,0),FALSE)</f>
        <v>0.2657010262566859</v>
      </c>
      <c r="T237" s="31">
        <f>VLOOKUP($A237,'Extraction Filer'!$B$4:$V$385,MATCH(T$1,'Extraction Filer'!$B$3:$V$3,0),FALSE)</f>
        <v>1.675603217158177E-2</v>
      </c>
      <c r="U237" s="31">
        <f>IF(L237&gt;0,VLOOKUP($A237,'Extraction Filer'!$B$4:$V$385,MATCH(U$1,'Extraction Filer'!$B$3:$V$3,0),FALSE),"حققت خسائر")</f>
        <v>0.38364709432567989</v>
      </c>
      <c r="V237" s="31">
        <f>VLOOKUP($A237,'Extraction Filer'!$B$4:$V$385,MATCH(V$1,'Extraction Filer'!$B$3:$V$3,0),FALSE)</f>
        <v>0.875</v>
      </c>
      <c r="W237" s="7">
        <f>IF(T237="unavailable","NA",IF(T237&gt;0,IF(AND(U237&gt;0,U237&lt;0.75)=TRUE,1,IF(U237&gt;1,-1,IF(L237&lt;0,-1,0)))+IF(T237&gt;0,IF(VLOOKUP(A237,'Extraction Filer'!$B$4:$W$385,MATCH('Extraction Filer'!$W$1,'Extraction Filer'!$B$1:$W$1,0),FALSE)&gt;1,1,0),0)+IF(M237&gt;0.05,1,IF(M237&lt;-0.05,-1,0))+IF(Q237="سالب",-1,IF(Q237&lt;40,1,0))+IF(T237&gt;AVERAGEIFS($T$2:$T$382,$T$2:$T$382,"&gt;0.001"),1,0),"NA"))</f>
        <v>4</v>
      </c>
    </row>
    <row r="238" spans="1:23" ht="15.75">
      <c r="A238" s="9" t="s">
        <v>574</v>
      </c>
      <c r="B238" s="36" t="str">
        <f>VLOOKUP(A238,'Scoring Logic'!$A$12:$D$394,3,FALSE)</f>
        <v>إنماء الروابي</v>
      </c>
      <c r="C238" s="36" t="str">
        <f>VLOOKUP(A238,'Scoring Logic'!$A$12:$D$394,4,FALSE)</f>
        <v>نمو</v>
      </c>
      <c r="D238" s="30">
        <f>VLOOKUP($A238,'Extraction Filer'!$B$4:$V$385,MATCH(D$1,'Extraction Filer'!$B$3:$V$3,0),FALSE)</f>
        <v>27</v>
      </c>
      <c r="E238" s="31">
        <f>VLOOKUP($A238,'Extraction Filer'!$B$4:$V$385,MATCH(E$1,'Extraction Filer'!$B$3:$V$3,0),FALSE)</f>
        <v>-3.5714299999999997E-2</v>
      </c>
      <c r="F238" s="30">
        <f>VLOOKUP($A238,'Extraction Filer'!$B$4:$V$385,MATCH(F$1,'Extraction Filer'!$B$3:$V$3,0),FALSE)</f>
        <v>30</v>
      </c>
      <c r="G238" s="30">
        <f>VLOOKUP($A238,'Extraction Filer'!$B$4:$V$385,MATCH(G$1,'Extraction Filer'!$B$3:$V$3,0),FALSE)</f>
        <v>17.78</v>
      </c>
      <c r="H238" s="32">
        <f>VLOOKUP($A238,'Extraction Filer'!$B$4:$V$385,MATCH(H$1,'Extraction Filer'!$B$3:$V$3,0),FALSE)</f>
        <v>1080000000</v>
      </c>
      <c r="I238" s="33">
        <f>VLOOKUP($A238,'Extraction Filer'!$B$4:$V$385,MATCH(I$1,'Extraction Filer'!$B$3:$V$3,0),FALSE)</f>
        <v>44550</v>
      </c>
      <c r="J238" s="30">
        <f>IF(VLOOKUP($A238,'Extraction Filer'!$B$4:$V$385,MATCH(J$1,'Extraction Filer'!$B$3:$V$3,0),FALSE)&gt;0,VLOOKUP($A238,'Extraction Filer'!$B$4:$V$385,MATCH(J$1,'Extraction Filer'!$B$3:$V$3,0),FALSE),"غير متوفر")</f>
        <v>7.07</v>
      </c>
      <c r="K238" s="30" t="str">
        <f>IFERROR(IF(D238/VLOOKUP($A238,'Extraction Filer'!$B$4:$V$385,MATCH("متوسط توقعات المحللين لمكرر الربح",'Extraction Filer'!$B$3:$V$3,0),FALSE)&gt;0,D238/VLOOKUP($A238,'Extraction Filer'!$B$4:$V$385,MATCH("متوسط توقعات المحللين لمكرر الربح",'Extraction Filer'!$B$3:$V$3,0),FALSE),"غير متوفر"),"غير متوفر")</f>
        <v>غير متوفر</v>
      </c>
      <c r="L238" s="32">
        <f>VLOOKUP($A238,'Extraction Filer'!$B$4:$V$385,MATCH(L$1,'Extraction Filer'!$B$3:$V$3,0),FALSE)</f>
        <v>69779832</v>
      </c>
      <c r="M238" s="35">
        <f>VLOOKUP($A238,'Extraction Filer'!$B$4:$V$385,MATCH(M$1,'Extraction Filer'!$B$3:$V$3,0),FALSE)</f>
        <v>0.26440000000000002</v>
      </c>
      <c r="N238" s="30">
        <f>VLOOKUP($A238,'Extraction Filer'!$B$4:$V$385,MATCH(N$1,'Extraction Filer'!$B$3:$V$3,0),FALSE)</f>
        <v>8.2435430845878805</v>
      </c>
      <c r="O238" s="35">
        <f>VLOOKUP($A238,'Extraction Filer'!$B$4:$V$385,MATCH(O$1,'Extraction Filer'!$B$3:$V$3,0),FALSE)</f>
        <v>0.2828</v>
      </c>
      <c r="P238" s="35">
        <f>VLOOKUP($A238,'Extraction Filer'!$B$4:$V$385,MATCH(P$1,'Extraction Filer'!$B$3:$V$3,0),FALSE)</f>
        <v>7.6730999999999998</v>
      </c>
      <c r="Q238" s="30">
        <f>IF(VLOOKUP($A238,'Extraction Filer'!$B$4:$V$385,MATCH(Q$1,'Extraction Filer'!$B$3:$V$3,0),FALSE)&lt;0,"سالب",VLOOKUP($A238,'Extraction Filer'!$B$4:$V$385,MATCH(Q$1,'Extraction Filer'!$B$3:$V$3,0),FALSE))</f>
        <v>26.31041968627456</v>
      </c>
      <c r="R238" s="35">
        <f>VLOOKUP($A238,'Extraction Filer'!$B$4:$Z$385,MATCH(R$1,'Extraction Filer'!$B$3:$Z$3,0),FALSE)</f>
        <v>0.12217964686481177</v>
      </c>
      <c r="S238" s="35">
        <f>VLOOKUP($A238,'Extraction Filer'!$B$4:$Z$385,MATCH(S$1,'Extraction Filer'!$B$3:$Z$3,0),FALSE)</f>
        <v>9.2778946745468105E-2</v>
      </c>
      <c r="T238" s="31">
        <f>VLOOKUP($A238,'Extraction Filer'!$B$4:$V$385,MATCH(T$1,'Extraction Filer'!$B$3:$V$3,0),FALSE)</f>
        <v>1.8518518518518521E-2</v>
      </c>
      <c r="U238" s="31">
        <f>IF(L238&gt;0,VLOOKUP($A238,'Extraction Filer'!$B$4:$V$385,MATCH(U$1,'Extraction Filer'!$B$3:$V$3,0),FALSE),"حققت خسائر")</f>
        <v>0.2866157659995513</v>
      </c>
      <c r="V238" s="31">
        <f>VLOOKUP($A238,'Extraction Filer'!$B$4:$V$385,MATCH(V$1,'Extraction Filer'!$B$3:$V$3,0),FALSE)</f>
        <v>0</v>
      </c>
      <c r="W238" s="7">
        <f>IF(T238="unavailable","NA",IF(T238&gt;0,IF(AND(U238&gt;0,U238&lt;0.75)=TRUE,1,IF(U238&gt;1,-1,IF(L238&lt;0,-1,0)))+IF(T238&gt;0,IF(VLOOKUP(A238,'Extraction Filer'!$B$4:$W$385,MATCH('Extraction Filer'!$W$1,'Extraction Filer'!$B$1:$W$1,0),FALSE)&gt;1,1,0),0)+IF(M238&gt;0.05,1,IF(M238&lt;-0.05,-1,0))+IF(Q238="سالب",-1,IF(Q238&lt;40,1,0))+IF(T238&gt;AVERAGEIFS($T$2:$T$382,$T$2:$T$382,"&gt;0.001"),1,0),"NA"))</f>
        <v>4</v>
      </c>
    </row>
    <row r="239" spans="1:23" ht="15.75">
      <c r="A239" s="9" t="s">
        <v>244</v>
      </c>
      <c r="B239" s="36" t="str">
        <f>VLOOKUP(A239,'Scoring Logic'!$A$12:$D$394,3,FALSE)</f>
        <v>الحمادي</v>
      </c>
      <c r="C239" s="36" t="str">
        <f>VLOOKUP(A239,'Scoring Logic'!$A$12:$D$394,4,FALSE)</f>
        <v>تداول</v>
      </c>
      <c r="D239" s="30">
        <f>VLOOKUP($A239,'Extraction Filer'!$B$4:$V$385,MATCH(D$1,'Extraction Filer'!$B$3:$V$3,0),FALSE)</f>
        <v>40.450000000000003</v>
      </c>
      <c r="E239" s="31">
        <f>VLOOKUP($A239,'Extraction Filer'!$B$4:$V$385,MATCH(E$1,'Extraction Filer'!$B$3:$V$3,0),FALSE)</f>
        <v>-3.6945812999999998E-3</v>
      </c>
      <c r="F239" s="30">
        <f>VLOOKUP($A239,'Extraction Filer'!$B$4:$V$385,MATCH(F$1,'Extraction Filer'!$B$3:$V$3,0),FALSE)</f>
        <v>58.5</v>
      </c>
      <c r="G239" s="30">
        <f>VLOOKUP($A239,'Extraction Filer'!$B$4:$V$385,MATCH(G$1,'Extraction Filer'!$B$3:$V$3,0),FALSE)</f>
        <v>36.1</v>
      </c>
      <c r="H239" s="32">
        <f>VLOOKUP($A239,'Extraction Filer'!$B$4:$V$385,MATCH(H$1,'Extraction Filer'!$B$3:$V$3,0),FALSE)</f>
        <v>6472000000</v>
      </c>
      <c r="I239" s="33">
        <f>VLOOKUP($A239,'Extraction Filer'!$B$4:$V$385,MATCH(I$1,'Extraction Filer'!$B$3:$V$3,0),FALSE)</f>
        <v>41835</v>
      </c>
      <c r="J239" s="30">
        <f>IF(VLOOKUP($A239,'Extraction Filer'!$B$4:$V$385,MATCH(J$1,'Extraction Filer'!$B$3:$V$3,0),FALSE)&gt;0,VLOOKUP($A239,'Extraction Filer'!$B$4:$V$385,MATCH(J$1,'Extraction Filer'!$B$3:$V$3,0),FALSE),"غير متوفر")</f>
        <v>19.079999999999998</v>
      </c>
      <c r="K239" s="30">
        <f>IFERROR(IF(D239/VLOOKUP($A239,'Extraction Filer'!$B$4:$V$385,MATCH("متوسط توقعات المحللين لمكرر الربح",'Extraction Filer'!$B$3:$V$3,0),FALSE)&gt;0,D239/VLOOKUP($A239,'Extraction Filer'!$B$4:$V$385,MATCH("متوسط توقعات المحللين لمكرر الربح",'Extraction Filer'!$B$3:$V$3,0),FALSE),"غير متوفر"),"غير متوفر")</f>
        <v>14.498207885304661</v>
      </c>
      <c r="L239" s="32">
        <f>VLOOKUP($A239,'Extraction Filer'!$B$4:$V$385,MATCH(L$1,'Extraction Filer'!$B$3:$V$3,0),FALSE)</f>
        <v>338800814</v>
      </c>
      <c r="M239" s="35">
        <f>VLOOKUP($A239,'Extraction Filer'!$B$4:$V$385,MATCH(M$1,'Extraction Filer'!$B$3:$V$3,0),FALSE)</f>
        <v>0.1169</v>
      </c>
      <c r="N239" s="30">
        <f>VLOOKUP($A239,'Extraction Filer'!$B$4:$V$385,MATCH(N$1,'Extraction Filer'!$B$3:$V$3,0),FALSE)</f>
        <v>5.6089129106588294</v>
      </c>
      <c r="O239" s="35">
        <f>VLOOKUP($A239,'Extraction Filer'!$B$4:$V$385,MATCH(O$1,'Extraction Filer'!$B$3:$V$3,0),FALSE)</f>
        <v>-1.9400000000000001E-2</v>
      </c>
      <c r="P239" s="35">
        <f>VLOOKUP($A239,'Extraction Filer'!$B$4:$V$385,MATCH(P$1,'Extraction Filer'!$B$3:$V$3,0),FALSE)</f>
        <v>-0.1545</v>
      </c>
      <c r="Q239" s="30">
        <f>IF(VLOOKUP($A239,'Extraction Filer'!$B$4:$V$385,MATCH(Q$1,'Extraction Filer'!$B$3:$V$3,0),FALSE)&lt;0,"سالب",VLOOKUP($A239,'Extraction Filer'!$B$4:$V$385,MATCH(Q$1,'Extraction Filer'!$B$3:$V$3,0),FALSE))</f>
        <v>25.88191091810976</v>
      </c>
      <c r="R239" s="35">
        <f>VLOOKUP($A239,'Extraction Filer'!$B$4:$Z$385,MATCH(R$1,'Extraction Filer'!$B$3:$Z$3,0),FALSE)</f>
        <v>0.17674722141469407</v>
      </c>
      <c r="S239" s="35">
        <f>VLOOKUP($A239,'Extraction Filer'!$B$4:$Z$385,MATCH(S$1,'Extraction Filer'!$B$3:$Z$3,0),FALSE)</f>
        <v>5.8850464612474812E-2</v>
      </c>
      <c r="T239" s="31">
        <f>VLOOKUP($A239,'Extraction Filer'!$B$4:$V$385,MATCH(T$1,'Extraction Filer'!$B$3:$V$3,0),FALSE)</f>
        <v>3.4610630407911E-2</v>
      </c>
      <c r="U239" s="31">
        <f>IF(L239&gt;0,VLOOKUP($A239,'Extraction Filer'!$B$4:$V$385,MATCH(U$1,'Extraction Filer'!$B$3:$V$3,0),FALSE),"حققت خسائر")</f>
        <v>0.66344285701745687</v>
      </c>
      <c r="V239" s="31">
        <f>VLOOKUP($A239,'Extraction Filer'!$B$4:$V$385,MATCH(V$1,'Extraction Filer'!$B$3:$V$3,0),FALSE)</f>
        <v>0.33279999999999998</v>
      </c>
      <c r="W239" s="7">
        <f>IF(T239="unavailable","NA",IF(T239&gt;0,IF(AND(U239&gt;0,U239&lt;0.75)=TRUE,1,IF(U239&gt;1,-1,IF(L239&lt;0,-1,0)))+IF(T239&gt;0,IF(VLOOKUP(A239,'Extraction Filer'!$B$4:$W$385,MATCH('Extraction Filer'!$W$1,'Extraction Filer'!$B$1:$W$1,0),FALSE)&gt;1,1,0),0)+IF(M239&gt;0.05,1,IF(M239&lt;-0.05,-1,0))+IF(Q239="سالب",-1,IF(Q239&lt;40,1,0))+IF(T239&gt;AVERAGEIFS($T$2:$T$382,$T$2:$T$382,"&gt;0.001"),1,0),"NA"))</f>
        <v>4</v>
      </c>
    </row>
    <row r="240" spans="1:23" ht="15.75">
      <c r="A240" s="9" t="s">
        <v>212</v>
      </c>
      <c r="B240" s="36" t="str">
        <f>VLOOKUP(A240,'Scoring Logic'!$A$12:$D$394,3,FALSE)</f>
        <v>أسمنت العربية</v>
      </c>
      <c r="C240" s="36" t="str">
        <f>VLOOKUP(A240,'Scoring Logic'!$A$12:$D$394,4,FALSE)</f>
        <v>تداول</v>
      </c>
      <c r="D240" s="30">
        <f>VLOOKUP($A240,'Extraction Filer'!$B$4:$V$385,MATCH(D$1,'Extraction Filer'!$B$3:$V$3,0),FALSE)</f>
        <v>25.95</v>
      </c>
      <c r="E240" s="31">
        <f>VLOOKUP($A240,'Extraction Filer'!$B$4:$V$385,MATCH(E$1,'Extraction Filer'!$B$3:$V$3,0),FALSE)</f>
        <v>9.7276264999999994E-3</v>
      </c>
      <c r="F240" s="30">
        <f>VLOOKUP($A240,'Extraction Filer'!$B$4:$V$385,MATCH(F$1,'Extraction Filer'!$B$3:$V$3,0),FALSE)</f>
        <v>31.95</v>
      </c>
      <c r="G240" s="30">
        <f>VLOOKUP($A240,'Extraction Filer'!$B$4:$V$385,MATCH(G$1,'Extraction Filer'!$B$3:$V$3,0),FALSE)</f>
        <v>23.98</v>
      </c>
      <c r="H240" s="32">
        <f>VLOOKUP($A240,'Extraction Filer'!$B$4:$V$385,MATCH(H$1,'Extraction Filer'!$B$3:$V$3,0),FALSE)</f>
        <v>2595000000</v>
      </c>
      <c r="I240" s="33">
        <f>VLOOKUP($A240,'Extraction Filer'!$B$4:$V$385,MATCH(I$1,'Extraction Filer'!$B$3:$V$3,0),FALSE)</f>
        <v>40241</v>
      </c>
      <c r="J240" s="30">
        <f>IF(VLOOKUP($A240,'Extraction Filer'!$B$4:$V$385,MATCH(J$1,'Extraction Filer'!$B$3:$V$3,0),FALSE)&gt;0,VLOOKUP($A240,'Extraction Filer'!$B$4:$V$385,MATCH(J$1,'Extraction Filer'!$B$3:$V$3,0),FALSE),"غير متوفر")</f>
        <v>16.22</v>
      </c>
      <c r="K240" s="30">
        <f>IFERROR(IF(D240/VLOOKUP($A240,'Extraction Filer'!$B$4:$V$385,MATCH("متوسط توقعات المحللين لمكرر الربح",'Extraction Filer'!$B$3:$V$3,0),FALSE)&gt;0,D240/VLOOKUP($A240,'Extraction Filer'!$B$4:$V$385,MATCH("متوسط توقعات المحللين لمكرر الربح",'Extraction Filer'!$B$3:$V$3,0),FALSE),"غير متوفر"),"غير متوفر")</f>
        <v>17.3</v>
      </c>
      <c r="L240" s="32">
        <f>VLOOKUP($A240,'Extraction Filer'!$B$4:$V$385,MATCH(L$1,'Extraction Filer'!$B$3:$V$3,0),FALSE)</f>
        <v>160100000</v>
      </c>
      <c r="M240" s="35">
        <f>VLOOKUP($A240,'Extraction Filer'!$B$4:$V$385,MATCH(M$1,'Extraction Filer'!$B$3:$V$3,0),FALSE)</f>
        <v>0.14660000000000001</v>
      </c>
      <c r="N240" s="30">
        <f>VLOOKUP($A240,'Extraction Filer'!$B$4:$V$385,MATCH(N$1,'Extraction Filer'!$B$3:$V$3,0),FALSE)</f>
        <v>3.0251172160061923</v>
      </c>
      <c r="O240" s="35">
        <f>VLOOKUP($A240,'Extraction Filer'!$B$4:$V$385,MATCH(O$1,'Extraction Filer'!$B$3:$V$3,0),FALSE)</f>
        <v>-2.0400000000000001E-2</v>
      </c>
      <c r="P240" s="35">
        <f>VLOOKUP($A240,'Extraction Filer'!$B$4:$V$385,MATCH(P$1,'Extraction Filer'!$B$3:$V$3,0),FALSE)</f>
        <v>-0.40060000000000001</v>
      </c>
      <c r="Q240" s="30">
        <f>IF(VLOOKUP($A240,'Extraction Filer'!$B$4:$V$385,MATCH(Q$1,'Extraction Filer'!$B$3:$V$3,0),FALSE)&lt;0,"سالب",VLOOKUP($A240,'Extraction Filer'!$B$4:$V$385,MATCH(Q$1,'Extraction Filer'!$B$3:$V$3,0),FALSE))</f>
        <v>19.3541169451074</v>
      </c>
      <c r="R240" s="35">
        <f>VLOOKUP($A240,'Extraction Filer'!$B$4:$Z$385,MATCH(R$1,'Extraction Filer'!$B$3:$Z$3,0),FALSE)</f>
        <v>6.2234302820805727E-2</v>
      </c>
      <c r="S240" s="35">
        <f>VLOOKUP($A240,'Extraction Filer'!$B$4:$Z$385,MATCH(S$1,'Extraction Filer'!$B$3:$Z$3,0),FALSE)</f>
        <v>5.087105453146281E-2</v>
      </c>
      <c r="T240" s="31">
        <f>VLOOKUP($A240,'Extraction Filer'!$B$4:$V$385,MATCH(T$1,'Extraction Filer'!$B$3:$V$3,0),FALSE)</f>
        <v>5.7803468208092477E-2</v>
      </c>
      <c r="U240" s="31">
        <f>IF(L240&gt;0,VLOOKUP($A240,'Extraction Filer'!$B$4:$V$385,MATCH(U$1,'Extraction Filer'!$B$3:$V$3,0),FALSE),"حققت خسائر")</f>
        <v>0.91319800124921924</v>
      </c>
      <c r="V240" s="31">
        <f>VLOOKUP($A240,'Extraction Filer'!$B$4:$V$385,MATCH(V$1,'Extraction Filer'!$B$3:$V$3,0),FALSE)</f>
        <v>-0.20319999999999999</v>
      </c>
      <c r="W240" s="7">
        <f>IF(T240="unavailable","NA",IF(T240&gt;0,IF(AND(U240&gt;0,U240&lt;0.75)=TRUE,1,IF(U240&gt;1,-1,IF(L240&lt;0,-1,0)))+IF(T240&gt;0,IF(VLOOKUP(A240,'Extraction Filer'!$B$4:$W$385,MATCH('Extraction Filer'!$W$1,'Extraction Filer'!$B$1:$W$1,0),FALSE)&gt;1,1,0),0)+IF(M240&gt;0.05,1,IF(M240&lt;-0.05,-1,0))+IF(Q240="سالب",-1,IF(Q240&lt;40,1,0))+IF(T240&gt;AVERAGEIFS($T$2:$T$382,$T$2:$T$382,"&gt;0.001"),1,0),"NA"))</f>
        <v>4</v>
      </c>
    </row>
    <row r="241" spans="1:23" ht="15.75">
      <c r="A241" s="9" t="s">
        <v>390</v>
      </c>
      <c r="B241" s="36" t="str">
        <f>VLOOKUP(A241,'Scoring Logic'!$A$12:$D$394,3,FALSE)</f>
        <v>تعليم ريت</v>
      </c>
      <c r="C241" s="36" t="str">
        <f>VLOOKUP(A241,'Scoring Logic'!$A$12:$D$394,4,FALSE)</f>
        <v>تداول</v>
      </c>
      <c r="D241" s="30">
        <f>VLOOKUP($A241,'Extraction Filer'!$B$4:$V$385,MATCH(D$1,'Extraction Filer'!$B$3:$V$3,0),FALSE)</f>
        <v>10.220000000000001</v>
      </c>
      <c r="E241" s="31">
        <f>VLOOKUP($A241,'Extraction Filer'!$B$4:$V$385,MATCH(E$1,'Extraction Filer'!$B$3:$V$3,0),FALSE)</f>
        <v>1.7928299999999998E-2</v>
      </c>
      <c r="F241" s="30">
        <f>VLOOKUP($A241,'Extraction Filer'!$B$4:$V$385,MATCH(F$1,'Extraction Filer'!$B$3:$V$3,0),FALSE)</f>
        <v>11.92</v>
      </c>
      <c r="G241" s="30">
        <f>VLOOKUP($A241,'Extraction Filer'!$B$4:$V$385,MATCH(G$1,'Extraction Filer'!$B$3:$V$3,0),FALSE)</f>
        <v>9.6</v>
      </c>
      <c r="H241" s="32">
        <f>VLOOKUP($A241,'Extraction Filer'!$B$4:$V$385,MATCH(H$1,'Extraction Filer'!$B$3:$V$3,0),FALSE)</f>
        <v>521220000</v>
      </c>
      <c r="I241" s="33">
        <f>VLOOKUP($A241,'Extraction Filer'!$B$4:$V$385,MATCH(I$1,'Extraction Filer'!$B$3:$V$3,0),FALSE)</f>
        <v>42935</v>
      </c>
      <c r="J241" s="30">
        <f>IF(VLOOKUP($A241,'Extraction Filer'!$B$4:$V$385,MATCH(J$1,'Extraction Filer'!$B$3:$V$3,0),FALSE)&gt;0,VLOOKUP($A241,'Extraction Filer'!$B$4:$V$385,MATCH(J$1,'Extraction Filer'!$B$3:$V$3,0),FALSE),"غير متوفر")</f>
        <v>14.6</v>
      </c>
      <c r="K241" s="30" t="str">
        <f>IFERROR(IF(D241/VLOOKUP($A241,'Extraction Filer'!$B$4:$V$385,MATCH("متوسط توقعات المحللين لمكرر الربح",'Extraction Filer'!$B$3:$V$3,0),FALSE)&gt;0,D241/VLOOKUP($A241,'Extraction Filer'!$B$4:$V$385,MATCH("متوسط توقعات المحللين لمكرر الربح",'Extraction Filer'!$B$3:$V$3,0),FALSE),"غير متوفر"),"غير متوفر")</f>
        <v>غير متوفر</v>
      </c>
      <c r="L241" s="32">
        <f>VLOOKUP($A241,'Extraction Filer'!$B$4:$V$385,MATCH(L$1,'Extraction Filer'!$B$3:$V$3,0),FALSE)</f>
        <v>45688971</v>
      </c>
      <c r="M241" s="35">
        <f>VLOOKUP($A241,'Extraction Filer'!$B$4:$V$385,MATCH(M$1,'Extraction Filer'!$B$3:$V$3,0),FALSE)</f>
        <v>9.4700000000000006E-2</v>
      </c>
      <c r="N241" s="30">
        <f>VLOOKUP($A241,'Extraction Filer'!$B$4:$V$385,MATCH(N$1,'Extraction Filer'!$B$3:$V$3,0),FALSE)</f>
        <v>7.7052686404170121</v>
      </c>
      <c r="O241" s="35">
        <f>VLOOKUP($A241,'Extraction Filer'!$B$4:$V$385,MATCH(O$1,'Extraction Filer'!$B$3:$V$3,0),FALSE)</f>
        <v>6.3299999999999995E-2</v>
      </c>
      <c r="P241" s="35">
        <f>VLOOKUP($A241,'Extraction Filer'!$B$4:$V$385,MATCH(P$1,'Extraction Filer'!$B$3:$V$3,0),FALSE)</f>
        <v>0.38009999999999999</v>
      </c>
      <c r="Q241" s="30">
        <f>IF(VLOOKUP($A241,'Extraction Filer'!$B$4:$V$385,MATCH(Q$1,'Extraction Filer'!$B$3:$V$3,0),FALSE)&lt;0,"سالب",VLOOKUP($A241,'Extraction Filer'!$B$4:$V$385,MATCH(Q$1,'Extraction Filer'!$B$3:$V$3,0),FALSE))</f>
        <v>18.165228298569271</v>
      </c>
      <c r="R241" s="35">
        <f>VLOOKUP($A241,'Extraction Filer'!$B$4:$Z$385,MATCH(R$1,'Extraction Filer'!$B$3:$Z$3,0),FALSE)</f>
        <v>6.485743044911442E-2</v>
      </c>
      <c r="S241" s="35">
        <f>VLOOKUP($A241,'Extraction Filer'!$B$4:$Z$385,MATCH(S$1,'Extraction Filer'!$B$3:$Z$3,0),FALSE)</f>
        <v>7.7333703820767305E-2</v>
      </c>
      <c r="T241" s="31">
        <f>VLOOKUP($A241,'Extraction Filer'!$B$4:$V$385,MATCH(T$1,'Extraction Filer'!$B$3:$V$3,0),FALSE)</f>
        <v>6.262230919765166E-2</v>
      </c>
      <c r="U241" s="31">
        <f>IF(L241&gt;0,VLOOKUP($A241,'Extraction Filer'!$B$4:$V$385,MATCH(U$1,'Extraction Filer'!$B$3:$V$3,0),FALSE),"حققت خسائر")</f>
        <v>0.91625283469229679</v>
      </c>
      <c r="V241" s="31">
        <f>VLOOKUP($A241,'Extraction Filer'!$B$4:$V$385,MATCH(V$1,'Extraction Filer'!$B$3:$V$3,0),FALSE)</f>
        <v>-3.0200000000000001E-2</v>
      </c>
      <c r="W241" s="7">
        <f>IF(T241="unavailable","NA",IF(T241&gt;0,IF(AND(U241&gt;0,U241&lt;0.75)=TRUE,1,IF(U241&gt;1,-1,IF(L241&lt;0,-1,0)))+IF(T241&gt;0,IF(VLOOKUP(A241,'Extraction Filer'!$B$4:$W$385,MATCH('Extraction Filer'!$W$1,'Extraction Filer'!$B$1:$W$1,0),FALSE)&gt;1,1,0),0)+IF(M241&gt;0.05,1,IF(M241&lt;-0.05,-1,0))+IF(Q241="سالب",-1,IF(Q241&lt;40,1,0))+IF(T241&gt;AVERAGEIFS($T$2:$T$382,$T$2:$T$382,"&gt;0.001"),1,0),"NA"))</f>
        <v>4</v>
      </c>
    </row>
    <row r="242" spans="1:23" ht="15.75">
      <c r="A242" s="9" t="s">
        <v>416</v>
      </c>
      <c r="B242" s="36" t="str">
        <f>VLOOKUP(A242,'Scoring Logic'!$A$12:$D$394,3,FALSE)</f>
        <v>الخبير ريت</v>
      </c>
      <c r="C242" s="36" t="str">
        <f>VLOOKUP(A242,'Scoring Logic'!$A$12:$D$394,4,FALSE)</f>
        <v>تداول</v>
      </c>
      <c r="D242" s="30">
        <f>VLOOKUP($A242,'Extraction Filer'!$B$4:$V$385,MATCH(D$1,'Extraction Filer'!$B$3:$V$3,0),FALSE)</f>
        <v>5.94</v>
      </c>
      <c r="E242" s="31">
        <f>VLOOKUP($A242,'Extraction Filer'!$B$4:$V$385,MATCH(E$1,'Extraction Filer'!$B$3:$V$3,0),FALSE)</f>
        <v>4.2105300000000005E-2</v>
      </c>
      <c r="F242" s="30">
        <f>VLOOKUP($A242,'Extraction Filer'!$B$4:$V$385,MATCH(F$1,'Extraction Filer'!$B$3:$V$3,0),FALSE)</f>
        <v>6.46</v>
      </c>
      <c r="G242" s="30">
        <f>VLOOKUP($A242,'Extraction Filer'!$B$4:$V$385,MATCH(G$1,'Extraction Filer'!$B$3:$V$3,0),FALSE)</f>
        <v>5.54</v>
      </c>
      <c r="H242" s="32">
        <f>VLOOKUP($A242,'Extraction Filer'!$B$4:$V$385,MATCH(H$1,'Extraction Filer'!$B$3:$V$3,0),FALSE)</f>
        <v>837592569</v>
      </c>
      <c r="I242" s="33">
        <f>VLOOKUP($A242,'Extraction Filer'!$B$4:$V$385,MATCH(I$1,'Extraction Filer'!$B$3:$V$3,0),FALSE)</f>
        <v>44469</v>
      </c>
      <c r="J242" s="30">
        <f>IF(VLOOKUP($A242,'Extraction Filer'!$B$4:$V$385,MATCH(J$1,'Extraction Filer'!$B$3:$V$3,0),FALSE)&gt;0,VLOOKUP($A242,'Extraction Filer'!$B$4:$V$385,MATCH(J$1,'Extraction Filer'!$B$3:$V$3,0),FALSE),"غير متوفر")</f>
        <v>12.91</v>
      </c>
      <c r="K242" s="30" t="str">
        <f>IFERROR(IF(D242/VLOOKUP($A242,'Extraction Filer'!$B$4:$V$385,MATCH("متوسط توقعات المحللين لمكرر الربح",'Extraction Filer'!$B$3:$V$3,0),FALSE)&gt;0,D242/VLOOKUP($A242,'Extraction Filer'!$B$4:$V$385,MATCH("متوسط توقعات المحللين لمكرر الربح",'Extraction Filer'!$B$3:$V$3,0),FALSE),"غير متوفر"),"غير متوفر")</f>
        <v>غير متوفر</v>
      </c>
      <c r="L242" s="32">
        <f>VLOOKUP($A242,'Extraction Filer'!$B$4:$V$385,MATCH(L$1,'Extraction Filer'!$B$3:$V$3,0),FALSE)</f>
        <v>65501951</v>
      </c>
      <c r="M242" s="35">
        <f>VLOOKUP($A242,'Extraction Filer'!$B$4:$V$385,MATCH(M$1,'Extraction Filer'!$B$3:$V$3,0),FALSE)</f>
        <v>5.5726000000000004</v>
      </c>
      <c r="N242" s="30">
        <f>VLOOKUP($A242,'Extraction Filer'!$B$4:$V$385,MATCH(N$1,'Extraction Filer'!$B$3:$V$3,0),FALSE)</f>
        <v>6.5309920740608591</v>
      </c>
      <c r="O242" s="35">
        <f>VLOOKUP($A242,'Extraction Filer'!$B$4:$V$385,MATCH(O$1,'Extraction Filer'!$B$3:$V$3,0),FALSE)</f>
        <v>0.1658</v>
      </c>
      <c r="P242" s="35">
        <f>VLOOKUP($A242,'Extraction Filer'!$B$4:$V$385,MATCH(P$1,'Extraction Filer'!$B$3:$V$3,0),FALSE)</f>
        <v>-0.1038</v>
      </c>
      <c r="Q242" s="30">
        <f>IF(VLOOKUP($A242,'Extraction Filer'!$B$4:$V$385,MATCH(Q$1,'Extraction Filer'!$B$3:$V$3,0),FALSE)&lt;0,"سالب",VLOOKUP($A242,'Extraction Filer'!$B$4:$V$385,MATCH(Q$1,'Extraction Filer'!$B$3:$V$3,0),FALSE))</f>
        <v>6.2010028715650973</v>
      </c>
      <c r="R242" s="35">
        <f>VLOOKUP($A242,'Extraction Filer'!$B$4:$Z$385,MATCH(R$1,'Extraction Filer'!$B$3:$Z$3,0),FALSE)</f>
        <v>6.2111894129012898E-2</v>
      </c>
      <c r="S242" s="35">
        <f>VLOOKUP($A242,'Extraction Filer'!$B$4:$Z$385,MATCH(S$1,'Extraction Filer'!$B$3:$Z$3,0),FALSE)</f>
        <v>4.374962268185062E-2</v>
      </c>
      <c r="T242" s="31">
        <f>VLOOKUP($A242,'Extraction Filer'!$B$4:$V$385,MATCH(T$1,'Extraction Filer'!$B$3:$V$3,0),FALSE)</f>
        <v>7.0707070707070704E-2</v>
      </c>
      <c r="U242" s="31">
        <f>IF(L242&gt;0,VLOOKUP($A242,'Extraction Filer'!$B$4:$V$385,MATCH(U$1,'Extraction Filer'!$B$3:$V$3,0),FALSE),"حققت خسائر")</f>
        <v>0.81470422155822508</v>
      </c>
      <c r="V242" s="31">
        <f>VLOOKUP($A242,'Extraction Filer'!$B$4:$V$385,MATCH(V$1,'Extraction Filer'!$B$3:$V$3,0),FALSE)</f>
        <v>-0.37</v>
      </c>
      <c r="W242" s="7">
        <f>IF(T242="unavailable","NA",IF(T242&gt;0,IF(AND(U242&gt;0,U242&lt;0.75)=TRUE,1,IF(U242&gt;1,-1,IF(L242&lt;0,-1,0)))+IF(T242&gt;0,IF(VLOOKUP(A242,'Extraction Filer'!$B$4:$W$385,MATCH('Extraction Filer'!$W$1,'Extraction Filer'!$B$1:$W$1,0),FALSE)&gt;1,1,0),0)+IF(M242&gt;0.05,1,IF(M242&lt;-0.05,-1,0))+IF(Q242="سالب",-1,IF(Q242&lt;40,1,0))+IF(T242&gt;AVERAGEIFS($T$2:$T$382,$T$2:$T$382,"&gt;0.001"),1,0),"NA"))</f>
        <v>4</v>
      </c>
    </row>
    <row r="243" spans="1:23" ht="15.75">
      <c r="A243" s="9" t="s">
        <v>392</v>
      </c>
      <c r="B243" s="36" t="str">
        <f>VLOOKUP(A243,'Scoring Logic'!$A$12:$D$394,3,FALSE)</f>
        <v>المعذر ريت</v>
      </c>
      <c r="C243" s="36" t="str">
        <f>VLOOKUP(A243,'Scoring Logic'!$A$12:$D$394,4,FALSE)</f>
        <v>تداول</v>
      </c>
      <c r="D243" s="30">
        <f>VLOOKUP($A243,'Extraction Filer'!$B$4:$V$385,MATCH(D$1,'Extraction Filer'!$B$3:$V$3,0),FALSE)</f>
        <v>9.7899999999999991</v>
      </c>
      <c r="E243" s="31">
        <f>VLOOKUP($A243,'Extraction Filer'!$B$4:$V$385,MATCH(E$1,'Extraction Filer'!$B$3:$V$3,0),FALSE)</f>
        <v>5.7235399999999999E-2</v>
      </c>
      <c r="F243" s="30">
        <f>VLOOKUP($A243,'Extraction Filer'!$B$4:$V$385,MATCH(F$1,'Extraction Filer'!$B$3:$V$3,0),FALSE)</f>
        <v>10.1</v>
      </c>
      <c r="G243" s="30">
        <f>VLOOKUP($A243,'Extraction Filer'!$B$4:$V$385,MATCH(G$1,'Extraction Filer'!$B$3:$V$3,0),FALSE)</f>
        <v>8.4700000000000006</v>
      </c>
      <c r="H243" s="32">
        <f>VLOOKUP($A243,'Extraction Filer'!$B$4:$V$385,MATCH(H$1,'Extraction Filer'!$B$3:$V$3,0),FALSE)</f>
        <v>600812300</v>
      </c>
      <c r="I243" s="33">
        <f>VLOOKUP($A243,'Extraction Filer'!$B$4:$V$385,MATCH(I$1,'Extraction Filer'!$B$3:$V$3,0),FALSE)</f>
        <v>42970</v>
      </c>
      <c r="J243" s="30">
        <f>IF(VLOOKUP($A243,'Extraction Filer'!$B$4:$V$385,MATCH(J$1,'Extraction Filer'!$B$3:$V$3,0),FALSE)&gt;0,VLOOKUP($A243,'Extraction Filer'!$B$4:$V$385,MATCH(J$1,'Extraction Filer'!$B$3:$V$3,0),FALSE),"غير متوفر")</f>
        <v>14.61</v>
      </c>
      <c r="K243" s="30" t="str">
        <f>IFERROR(IF(D243/VLOOKUP($A243,'Extraction Filer'!$B$4:$V$385,MATCH("متوسط توقعات المحللين لمكرر الربح",'Extraction Filer'!$B$3:$V$3,0),FALSE)&gt;0,D243/VLOOKUP($A243,'Extraction Filer'!$B$4:$V$385,MATCH("متوسط توقعات المحللين لمكرر الربح",'Extraction Filer'!$B$3:$V$3,0),FALSE),"غير متوفر"),"غير متوفر")</f>
        <v>غير متوفر</v>
      </c>
      <c r="L243" s="32">
        <f>VLOOKUP($A243,'Extraction Filer'!$B$4:$V$385,MATCH(L$1,'Extraction Filer'!$B$3:$V$3,0),FALSE)</f>
        <v>50360453</v>
      </c>
      <c r="M243" s="35">
        <f>VLOOKUP($A243,'Extraction Filer'!$B$4:$V$385,MATCH(M$1,'Extraction Filer'!$B$3:$V$3,0),FALSE)</f>
        <v>0.57809999999999995</v>
      </c>
      <c r="N243" s="30">
        <f>VLOOKUP($A243,'Extraction Filer'!$B$4:$V$385,MATCH(N$1,'Extraction Filer'!$B$3:$V$3,0),FALSE)</f>
        <v>9.3888057878864952</v>
      </c>
      <c r="O243" s="35">
        <f>VLOOKUP($A243,'Extraction Filer'!$B$4:$V$385,MATCH(O$1,'Extraction Filer'!$B$3:$V$3,0),FALSE)</f>
        <v>-1.5E-3</v>
      </c>
      <c r="P243" s="35">
        <f>VLOOKUP($A243,'Extraction Filer'!$B$4:$V$385,MATCH(P$1,'Extraction Filer'!$B$3:$V$3,0),FALSE)</f>
        <v>2.58E-2</v>
      </c>
      <c r="Q243" s="30">
        <f>IF(VLOOKUP($A243,'Extraction Filer'!$B$4:$V$385,MATCH(Q$1,'Extraction Filer'!$B$3:$V$3,0),FALSE)&lt;0,"سالب",VLOOKUP($A243,'Extraction Filer'!$B$4:$V$385,MATCH(Q$1,'Extraction Filer'!$B$3:$V$3,0),FALSE))</f>
        <v>20.821141565026771</v>
      </c>
      <c r="R243" s="35">
        <f>VLOOKUP($A243,'Extraction Filer'!$B$4:$Z$385,MATCH(R$1,'Extraction Filer'!$B$3:$Z$3,0),FALSE)</f>
        <v>7.9722672909561448E-2</v>
      </c>
      <c r="S243" s="35">
        <f>VLOOKUP($A243,'Extraction Filer'!$B$4:$Z$385,MATCH(S$1,'Extraction Filer'!$B$3:$Z$3,0),FALSE)</f>
        <v>5.5346231809273172E-2</v>
      </c>
      <c r="T243" s="31">
        <f>VLOOKUP($A243,'Extraction Filer'!$B$4:$V$385,MATCH(T$1,'Extraction Filer'!$B$3:$V$3,0),FALSE)</f>
        <v>0.10214504596527069</v>
      </c>
      <c r="U243" s="31">
        <f>IF(L243&gt;0,VLOOKUP($A243,'Extraction Filer'!$B$4:$V$385,MATCH(U$1,'Extraction Filer'!$B$3:$V$3,0),FALSE),"حققت خسائر")</f>
        <v>0.95567647634295483</v>
      </c>
      <c r="V243" s="31">
        <f>VLOOKUP($A243,'Extraction Filer'!$B$4:$V$385,MATCH(V$1,'Extraction Filer'!$B$3:$V$3,0),FALSE)</f>
        <v>-0.51490000000000002</v>
      </c>
      <c r="W243" s="7">
        <f>IF(T243="unavailable","NA",IF(T243&gt;0,IF(AND(U243&gt;0,U243&lt;0.75)=TRUE,1,IF(U243&gt;1,-1,IF(L243&lt;0,-1,0)))+IF(T243&gt;0,IF(VLOOKUP(A243,'Extraction Filer'!$B$4:$W$385,MATCH('Extraction Filer'!$W$1,'Extraction Filer'!$B$1:$W$1,0),FALSE)&gt;1,1,0),0)+IF(M243&gt;0.05,1,IF(M243&lt;-0.05,-1,0))+IF(Q243="سالب",-1,IF(Q243&lt;40,1,0))+IF(T243&gt;AVERAGEIFS($T$2:$T$382,$T$2:$T$382,"&gt;0.001"),1,0),"NA"))</f>
        <v>4</v>
      </c>
    </row>
    <row r="244" spans="1:23" ht="15.75">
      <c r="A244" s="9" t="s">
        <v>224</v>
      </c>
      <c r="B244" s="36" t="str">
        <f>VLOOKUP(A244,'Scoring Logic'!$A$12:$D$394,3,FALSE)</f>
        <v>أسمنت الشرقية</v>
      </c>
      <c r="C244" s="36" t="str">
        <f>VLOOKUP(A244,'Scoring Logic'!$A$12:$D$394,4,FALSE)</f>
        <v>تداول</v>
      </c>
      <c r="D244" s="30">
        <f>VLOOKUP($A244,'Extraction Filer'!$B$4:$V$385,MATCH(D$1,'Extraction Filer'!$B$3:$V$3,0),FALSE)</f>
        <v>34</v>
      </c>
      <c r="E244" s="31">
        <f>VLOOKUP($A244,'Extraction Filer'!$B$4:$V$385,MATCH(E$1,'Extraction Filer'!$B$3:$V$3,0),FALSE)</f>
        <v>-5.8479532000000004E-3</v>
      </c>
      <c r="F244" s="30">
        <f>VLOOKUP($A244,'Extraction Filer'!$B$4:$V$385,MATCH(F$1,'Extraction Filer'!$B$3:$V$3,0),FALSE)</f>
        <v>37.4</v>
      </c>
      <c r="G244" s="30">
        <f>VLOOKUP($A244,'Extraction Filer'!$B$4:$V$385,MATCH(G$1,'Extraction Filer'!$B$3:$V$3,0),FALSE)</f>
        <v>30.2</v>
      </c>
      <c r="H244" s="32">
        <f>VLOOKUP($A244,'Extraction Filer'!$B$4:$V$385,MATCH(H$1,'Extraction Filer'!$B$3:$V$3,0),FALSE)</f>
        <v>2924000000</v>
      </c>
      <c r="I244" s="33">
        <f>VLOOKUP($A244,'Extraction Filer'!$B$4:$V$385,MATCH(I$1,'Extraction Filer'!$B$3:$V$3,0),FALSE)</f>
        <v>40241</v>
      </c>
      <c r="J244" s="30">
        <f>IF(VLOOKUP($A244,'Extraction Filer'!$B$4:$V$385,MATCH(J$1,'Extraction Filer'!$B$3:$V$3,0),FALSE)&gt;0,VLOOKUP($A244,'Extraction Filer'!$B$4:$V$385,MATCH(J$1,'Extraction Filer'!$B$3:$V$3,0),FALSE),"غير متوفر")</f>
        <v>11.81</v>
      </c>
      <c r="K244" s="30">
        <f>IFERROR(IF(D244/VLOOKUP($A244,'Extraction Filer'!$B$4:$V$385,MATCH("متوسط توقعات المحللين لمكرر الربح",'Extraction Filer'!$B$3:$V$3,0),FALSE)&gt;0,D244/VLOOKUP($A244,'Extraction Filer'!$B$4:$V$385,MATCH("متوسط توقعات المحللين لمكرر الربح",'Extraction Filer'!$B$3:$V$3,0),FALSE),"غير متوفر"),"غير متوفر")</f>
        <v>13.6</v>
      </c>
      <c r="L244" s="32">
        <f>VLOOKUP($A244,'Extraction Filer'!$B$4:$V$385,MATCH(L$1,'Extraction Filer'!$B$3:$V$3,0),FALSE)</f>
        <v>247883000</v>
      </c>
      <c r="M244" s="35">
        <f>VLOOKUP($A244,'Extraction Filer'!$B$4:$V$385,MATCH(M$1,'Extraction Filer'!$B$3:$V$3,0),FALSE)</f>
        <v>0.25430000000000003</v>
      </c>
      <c r="N244" s="30">
        <f>VLOOKUP($A244,'Extraction Filer'!$B$4:$V$385,MATCH(N$1,'Extraction Filer'!$B$3:$V$3,0),FALSE)</f>
        <v>2.415239467193548</v>
      </c>
      <c r="O244" s="35">
        <f>VLOOKUP($A244,'Extraction Filer'!$B$4:$V$385,MATCH(O$1,'Extraction Filer'!$B$3:$V$3,0),FALSE)</f>
        <v>0.2296</v>
      </c>
      <c r="P244" s="35">
        <f>VLOOKUP($A244,'Extraction Filer'!$B$4:$V$385,MATCH(P$1,'Extraction Filer'!$B$3:$V$3,0),FALSE)</f>
        <v>2.1343999999999999</v>
      </c>
      <c r="Q244" s="30">
        <f>IF(VLOOKUP($A244,'Extraction Filer'!$B$4:$V$385,MATCH(Q$1,'Extraction Filer'!$B$3:$V$3,0),FALSE)&lt;0,"سالب",VLOOKUP($A244,'Extraction Filer'!$B$4:$V$385,MATCH(Q$1,'Extraction Filer'!$B$3:$V$3,0),FALSE))</f>
        <v>20.788897420584139</v>
      </c>
      <c r="R244" s="35">
        <f>VLOOKUP($A244,'Extraction Filer'!$B$4:$Z$385,MATCH(R$1,'Extraction Filer'!$B$3:$Z$3,0),FALSE)</f>
        <v>0.10268222373832836</v>
      </c>
      <c r="S244" s="35">
        <f>VLOOKUP($A244,'Extraction Filer'!$B$4:$Z$385,MATCH(S$1,'Extraction Filer'!$B$3:$Z$3,0),FALSE)</f>
        <v>0</v>
      </c>
      <c r="T244" s="31">
        <f>VLOOKUP($A244,'Extraction Filer'!$B$4:$V$385,MATCH(T$1,'Extraction Filer'!$B$3:$V$3,0),FALSE)</f>
        <v>4.7058823529411757E-2</v>
      </c>
      <c r="U244" s="31">
        <f>IF(L244&gt;0,VLOOKUP($A244,'Extraction Filer'!$B$4:$V$385,MATCH(U$1,'Extraction Filer'!$B$3:$V$3,0),FALSE),"حققت خسائر")</f>
        <v>0.34795447852414246</v>
      </c>
      <c r="V244" s="31">
        <f>VLOOKUP($A244,'Extraction Filer'!$B$4:$V$385,MATCH(V$1,'Extraction Filer'!$B$3:$V$3,0),FALSE)</f>
        <v>-1</v>
      </c>
      <c r="W244" s="7">
        <f>IF(T244="unavailable","NA",IF(T244&gt;0,IF(AND(U244&gt;0,U244&lt;0.75)=TRUE,1,IF(U244&gt;1,-1,IF(L244&lt;0,-1,0)))+IF(T244&gt;0,IF(VLOOKUP(A244,'Extraction Filer'!$B$4:$W$385,MATCH('Extraction Filer'!$W$1,'Extraction Filer'!$B$1:$W$1,0),FALSE)&gt;1,1,0),0)+IF(M244&gt;0.05,1,IF(M244&lt;-0.05,-1,0))+IF(Q244="سالب",-1,IF(Q244&lt;40,1,0))+IF(T244&gt;AVERAGEIFS($T$2:$T$382,$T$2:$T$382,"&gt;0.001"),1,0),"NA"))</f>
        <v>5</v>
      </c>
    </row>
    <row r="245" spans="1:23" ht="15.75">
      <c r="A245" s="9" t="s">
        <v>308</v>
      </c>
      <c r="B245" s="36" t="str">
        <f>VLOOKUP(A245,'Scoring Logic'!$A$12:$D$394,3,FALSE)</f>
        <v>كابلات الرياض</v>
      </c>
      <c r="C245" s="36" t="str">
        <f>VLOOKUP(A245,'Scoring Logic'!$A$12:$D$394,4,FALSE)</f>
        <v>تداول</v>
      </c>
      <c r="D245" s="30">
        <f>VLOOKUP($A245,'Extraction Filer'!$B$4:$V$385,MATCH(D$1,'Extraction Filer'!$B$3:$V$3,0),FALSE)</f>
        <v>123.6</v>
      </c>
      <c r="E245" s="31">
        <f>VLOOKUP($A245,'Extraction Filer'!$B$4:$V$385,MATCH(E$1,'Extraction Filer'!$B$3:$V$3,0),FALSE)</f>
        <v>-3.4375000000000003E-2</v>
      </c>
      <c r="F245" s="30">
        <f>VLOOKUP($A245,'Extraction Filer'!$B$4:$V$385,MATCH(F$1,'Extraction Filer'!$B$3:$V$3,0),FALSE)</f>
        <v>165</v>
      </c>
      <c r="G245" s="30">
        <f>VLOOKUP($A245,'Extraction Filer'!$B$4:$V$385,MATCH(G$1,'Extraction Filer'!$B$3:$V$3,0),FALSE)</f>
        <v>83.8</v>
      </c>
      <c r="H245" s="32">
        <f>VLOOKUP($A245,'Extraction Filer'!$B$4:$V$385,MATCH(H$1,'Extraction Filer'!$B$3:$V$3,0),FALSE)</f>
        <v>18540000000</v>
      </c>
      <c r="I245" s="33">
        <f>VLOOKUP($A245,'Extraction Filer'!$B$4:$V$385,MATCH(I$1,'Extraction Filer'!$B$3:$V$3,0),FALSE)</f>
        <v>44917</v>
      </c>
      <c r="J245" s="30">
        <f>IF(VLOOKUP($A245,'Extraction Filer'!$B$4:$V$385,MATCH(J$1,'Extraction Filer'!$B$3:$V$3,0),FALSE)&gt;0,VLOOKUP($A245,'Extraction Filer'!$B$4:$V$385,MATCH(J$1,'Extraction Filer'!$B$3:$V$3,0),FALSE),"غير متوفر")</f>
        <v>22.68</v>
      </c>
      <c r="K245" s="30">
        <f>IFERROR(IF(D245/VLOOKUP($A245,'Extraction Filer'!$B$4:$V$385,MATCH("متوسط توقعات المحللين لمكرر الربح",'Extraction Filer'!$B$3:$V$3,0),FALSE)&gt;0,D245/VLOOKUP($A245,'Extraction Filer'!$B$4:$V$385,MATCH("متوسط توقعات المحللين لمكرر الربح",'Extraction Filer'!$B$3:$V$3,0),FALSE),"غير متوفر"),"غير متوفر")</f>
        <v>16.072821846553964</v>
      </c>
      <c r="L245" s="32">
        <f>VLOOKUP($A245,'Extraction Filer'!$B$4:$V$385,MATCH(L$1,'Extraction Filer'!$B$3:$V$3,0),FALSE)</f>
        <v>816689852</v>
      </c>
      <c r="M245" s="35">
        <f>VLOOKUP($A245,'Extraction Filer'!$B$4:$V$385,MATCH(M$1,'Extraction Filer'!$B$3:$V$3,0),FALSE)</f>
        <v>0.57430000000000003</v>
      </c>
      <c r="N245" s="30">
        <f>VLOOKUP($A245,'Extraction Filer'!$B$4:$V$385,MATCH(N$1,'Extraction Filer'!$B$3:$V$3,0),FALSE)</f>
        <v>2.0583166160471489</v>
      </c>
      <c r="O245" s="35">
        <f>VLOOKUP($A245,'Extraction Filer'!$B$4:$V$385,MATCH(O$1,'Extraction Filer'!$B$3:$V$3,0),FALSE)</f>
        <v>0.151</v>
      </c>
      <c r="P245" s="35">
        <f>VLOOKUP($A245,'Extraction Filer'!$B$4:$V$385,MATCH(P$1,'Extraction Filer'!$B$3:$V$3,0),FALSE)</f>
        <v>-0.43009999999999998</v>
      </c>
      <c r="Q245" s="30">
        <f>IF(VLOOKUP($A245,'Extraction Filer'!$B$4:$V$385,MATCH(Q$1,'Extraction Filer'!$B$3:$V$3,0),FALSE)&lt;0,"سالب",VLOOKUP($A245,'Extraction Filer'!$B$4:$V$385,MATCH(Q$1,'Extraction Filer'!$B$3:$V$3,0),FALSE))</f>
        <v>27.396159950006236</v>
      </c>
      <c r="R245" s="35">
        <f>VLOOKUP($A245,'Extraction Filer'!$B$4:$Z$385,MATCH(R$1,'Extraction Filer'!$B$3:$Z$3,0),FALSE)</f>
        <v>0.32310415400684089</v>
      </c>
      <c r="S245" s="35">
        <f>VLOOKUP($A245,'Extraction Filer'!$B$4:$Z$385,MATCH(S$1,'Extraction Filer'!$B$3:$Z$3,0),FALSE)</f>
        <v>0.23932106190869781</v>
      </c>
      <c r="T245" s="31">
        <f>VLOOKUP($A245,'Extraction Filer'!$B$4:$V$385,MATCH(T$1,'Extraction Filer'!$B$3:$V$3,0),FALSE)</f>
        <v>2.8317152103559871E-2</v>
      </c>
      <c r="U245" s="31">
        <f>IF(L245&gt;0,VLOOKUP($A245,'Extraction Filer'!$B$4:$V$385,MATCH(U$1,'Extraction Filer'!$B$3:$V$3,0),FALSE),"حققت خسائر")</f>
        <v>0.55007936844059135</v>
      </c>
      <c r="V245" s="31">
        <f>VLOOKUP($A245,'Extraction Filer'!$B$4:$V$385,MATCH(V$1,'Extraction Filer'!$B$3:$V$3,0),FALSE)</f>
        <v>0.19969999999999999</v>
      </c>
      <c r="W245" s="7">
        <f>IF(T245="unavailable","NA",IF(T245&gt;0,IF(AND(U245&gt;0,U245&lt;0.75)=TRUE,1,IF(U245&gt;1,-1,IF(L245&lt;0,-1,0)))+IF(T245&gt;0,IF(VLOOKUP(A245,'Extraction Filer'!$B$4:$W$385,MATCH('Extraction Filer'!$W$1,'Extraction Filer'!$B$1:$W$1,0),FALSE)&gt;1,1,0),0)+IF(M245&gt;0.05,1,IF(M245&lt;-0.05,-1,0))+IF(Q245="سالب",-1,IF(Q245&lt;40,1,0))+IF(T245&gt;AVERAGEIFS($T$2:$T$382,$T$2:$T$382,"&gt;0.001"),1,0),"NA"))</f>
        <v>4</v>
      </c>
    </row>
    <row r="246" spans="1:23" ht="15.75">
      <c r="A246" s="9" t="s">
        <v>254</v>
      </c>
      <c r="B246" s="36" t="str">
        <f>VLOOKUP(A246,'Scoring Logic'!$A$12:$D$394,3,FALSE)</f>
        <v>الأصيل</v>
      </c>
      <c r="C246" s="36" t="str">
        <f>VLOOKUP(A246,'Scoring Logic'!$A$12:$D$394,4,FALSE)</f>
        <v>تداول</v>
      </c>
      <c r="D246" s="30">
        <f>VLOOKUP($A246,'Extraction Filer'!$B$4:$V$385,MATCH(D$1,'Extraction Filer'!$B$3:$V$3,0),FALSE)</f>
        <v>4.09</v>
      </c>
      <c r="E246" s="31">
        <f>VLOOKUP($A246,'Extraction Filer'!$B$4:$V$385,MATCH(E$1,'Extraction Filer'!$B$3:$V$3,0),FALSE)</f>
        <v>3.2828300000000005E-2</v>
      </c>
      <c r="F246" s="30">
        <f>VLOOKUP($A246,'Extraction Filer'!$B$4:$V$385,MATCH(F$1,'Extraction Filer'!$B$3:$V$3,0),FALSE)</f>
        <v>5.44</v>
      </c>
      <c r="G246" s="30">
        <f>VLOOKUP($A246,'Extraction Filer'!$B$4:$V$385,MATCH(G$1,'Extraction Filer'!$B$3:$V$3,0),FALSE)</f>
        <v>3.58</v>
      </c>
      <c r="H246" s="32">
        <f>VLOOKUP($A246,'Extraction Filer'!$B$4:$V$385,MATCH(H$1,'Extraction Filer'!$B$3:$V$3,0),FALSE)</f>
        <v>1636000000</v>
      </c>
      <c r="I246" s="33">
        <f>VLOOKUP($A246,'Extraction Filer'!$B$4:$V$385,MATCH(I$1,'Extraction Filer'!$B$3:$V$3,0),FALSE)</f>
        <v>43780</v>
      </c>
      <c r="J246" s="30">
        <f>IF(VLOOKUP($A246,'Extraction Filer'!$B$4:$V$385,MATCH(J$1,'Extraction Filer'!$B$3:$V$3,0),FALSE)&gt;0,VLOOKUP($A246,'Extraction Filer'!$B$4:$V$385,MATCH(J$1,'Extraction Filer'!$B$3:$V$3,0),FALSE),"غير متوفر")</f>
        <v>19.48</v>
      </c>
      <c r="K246" s="30">
        <f>IFERROR(IF(D246/VLOOKUP($A246,'Extraction Filer'!$B$4:$V$385,MATCH("متوسط توقعات المحللين لمكرر الربح",'Extraction Filer'!$B$3:$V$3,0),FALSE)&gt;0,D246/VLOOKUP($A246,'Extraction Filer'!$B$4:$V$385,MATCH("متوسط توقعات المحللين لمكرر الربح",'Extraction Filer'!$B$3:$V$3,0),FALSE),"غير متوفر"),"غير متوفر")</f>
        <v>25.5625</v>
      </c>
      <c r="L246" s="32">
        <f>VLOOKUP($A246,'Extraction Filer'!$B$4:$V$385,MATCH(L$1,'Extraction Filer'!$B$3:$V$3,0),FALSE)</f>
        <v>83903649</v>
      </c>
      <c r="M246" s="35">
        <f>VLOOKUP($A246,'Extraction Filer'!$B$4:$V$385,MATCH(M$1,'Extraction Filer'!$B$3:$V$3,0),FALSE)</f>
        <v>9.0899999999999995E-2</v>
      </c>
      <c r="N246" s="30">
        <f>VLOOKUP($A246,'Extraction Filer'!$B$4:$V$385,MATCH(N$1,'Extraction Filer'!$B$3:$V$3,0),FALSE)</f>
        <v>3.1313145165511171</v>
      </c>
      <c r="O246" s="35">
        <f>VLOOKUP($A246,'Extraction Filer'!$B$4:$V$385,MATCH(O$1,'Extraction Filer'!$B$3:$V$3,0),FALSE)</f>
        <v>-1.83E-2</v>
      </c>
      <c r="P246" s="35">
        <f>VLOOKUP($A246,'Extraction Filer'!$B$4:$V$385,MATCH(P$1,'Extraction Filer'!$B$3:$V$3,0),FALSE)</f>
        <v>0.18809999999999999</v>
      </c>
      <c r="Q246" s="30">
        <f>IF(VLOOKUP($A246,'Extraction Filer'!$B$4:$V$385,MATCH(Q$1,'Extraction Filer'!$B$3:$V$3,0),FALSE)&lt;0,"سالب",VLOOKUP($A246,'Extraction Filer'!$B$4:$V$385,MATCH(Q$1,'Extraction Filer'!$B$3:$V$3,0),FALSE))</f>
        <v>11.959250622537111</v>
      </c>
      <c r="R246" s="35">
        <f>VLOOKUP($A246,'Extraction Filer'!$B$4:$Z$385,MATCH(R$1,'Extraction Filer'!$B$3:$Z$3,0),FALSE)</f>
        <v>0.14151413197731316</v>
      </c>
      <c r="S246" s="35">
        <f>VLOOKUP($A246,'Extraction Filer'!$B$4:$Z$385,MATCH(S$1,'Extraction Filer'!$B$3:$Z$3,0),FALSE)</f>
        <v>0.18485475151513681</v>
      </c>
      <c r="T246" s="31">
        <f>VLOOKUP($A246,'Extraction Filer'!$B$4:$V$385,MATCH(T$1,'Extraction Filer'!$B$3:$V$3,0),FALSE)</f>
        <v>4.6454767726161368E-2</v>
      </c>
      <c r="U246" s="31">
        <f>IF(L246&gt;0,VLOOKUP($A246,'Extraction Filer'!$B$4:$V$385,MATCH(U$1,'Extraction Filer'!$B$3:$V$3,0),FALSE),"حققت خسائر")</f>
        <v>0.90580089073360803</v>
      </c>
      <c r="V246" s="31">
        <f>VLOOKUP($A246,'Extraction Filer'!$B$4:$V$385,MATCH(V$1,'Extraction Filer'!$B$3:$V$3,0),FALSE)</f>
        <v>0.16919999999999999</v>
      </c>
      <c r="W246" s="7">
        <f>IF(T246="unavailable","NA",IF(T246&gt;0,IF(AND(U246&gt;0,U246&lt;0.75)=TRUE,1,IF(U246&gt;1,-1,IF(L246&lt;0,-1,0)))+IF(T246&gt;0,IF(VLOOKUP(A246,'Extraction Filer'!$B$4:$W$385,MATCH('Extraction Filer'!$W$1,'Extraction Filer'!$B$1:$W$1,0),FALSE)&gt;1,1,0),0)+IF(M246&gt;0.05,1,IF(M246&lt;-0.05,-1,0))+IF(Q246="سالب",-1,IF(Q246&lt;40,1,0))+IF(T246&gt;AVERAGEIFS($T$2:$T$382,$T$2:$T$382,"&gt;0.001"),1,0),"NA"))</f>
        <v>4</v>
      </c>
    </row>
    <row r="247" spans="1:23" ht="15.75">
      <c r="A247" s="9" t="s">
        <v>180</v>
      </c>
      <c r="B247" s="36" t="str">
        <f>VLOOKUP(A247,'Scoring Logic'!$A$12:$D$394,3,FALSE)</f>
        <v>البابطين</v>
      </c>
      <c r="C247" s="36" t="str">
        <f>VLOOKUP(A247,'Scoring Logic'!$A$12:$D$394,4,FALSE)</f>
        <v>تداول</v>
      </c>
      <c r="D247" s="30">
        <f>VLOOKUP($A247,'Extraction Filer'!$B$4:$V$385,MATCH(D$1,'Extraction Filer'!$B$3:$V$3,0),FALSE)</f>
        <v>44.6</v>
      </c>
      <c r="E247" s="31">
        <f>VLOOKUP($A247,'Extraction Filer'!$B$4:$V$385,MATCH(E$1,'Extraction Filer'!$B$3:$V$3,0),FALSE)</f>
        <v>-3.6717100000000003E-2</v>
      </c>
      <c r="F247" s="30">
        <f>VLOOKUP($A247,'Extraction Filer'!$B$4:$V$385,MATCH(F$1,'Extraction Filer'!$B$3:$V$3,0),FALSE)</f>
        <v>48.85</v>
      </c>
      <c r="G247" s="30">
        <f>VLOOKUP($A247,'Extraction Filer'!$B$4:$V$385,MATCH(G$1,'Extraction Filer'!$B$3:$V$3,0),FALSE)</f>
        <v>32.799999999999997</v>
      </c>
      <c r="H247" s="32">
        <f>VLOOKUP($A247,'Extraction Filer'!$B$4:$V$385,MATCH(H$1,'Extraction Filer'!$B$3:$V$3,0),FALSE)</f>
        <v>4153355644</v>
      </c>
      <c r="I247" s="33">
        <f>VLOOKUP($A247,'Extraction Filer'!$B$4:$V$385,MATCH(I$1,'Extraction Filer'!$B$3:$V$3,0),FALSE)</f>
        <v>40241</v>
      </c>
      <c r="J247" s="30">
        <f>IF(VLOOKUP($A247,'Extraction Filer'!$B$4:$V$385,MATCH(J$1,'Extraction Filer'!$B$3:$V$3,0),FALSE)&gt;0,VLOOKUP($A247,'Extraction Filer'!$B$4:$V$385,MATCH(J$1,'Extraction Filer'!$B$3:$V$3,0),FALSE),"غير متوفر")</f>
        <v>12.74</v>
      </c>
      <c r="K247" s="30">
        <f>IFERROR(IF(D247/VLOOKUP($A247,'Extraction Filer'!$B$4:$V$385,MATCH("متوسط توقعات المحللين لمكرر الربح",'Extraction Filer'!$B$3:$V$3,0),FALSE)&gt;0,D247/VLOOKUP($A247,'Extraction Filer'!$B$4:$V$385,MATCH("متوسط توقعات المحللين لمكرر الربح",'Extraction Filer'!$B$3:$V$3,0),FALSE),"غير متوفر"),"غير متوفر")</f>
        <v>9.272349272349274</v>
      </c>
      <c r="L247" s="32">
        <f>VLOOKUP($A247,'Extraction Filer'!$B$4:$V$385,MATCH(L$1,'Extraction Filer'!$B$3:$V$3,0),FALSE)</f>
        <v>272012000</v>
      </c>
      <c r="M247" s="35">
        <f>VLOOKUP($A247,'Extraction Filer'!$B$4:$V$385,MATCH(M$1,'Extraction Filer'!$B$3:$V$3,0),FALSE)</f>
        <v>0.92249999999999999</v>
      </c>
      <c r="N247" s="30">
        <f>VLOOKUP($A247,'Extraction Filer'!$B$4:$V$385,MATCH(N$1,'Extraction Filer'!$B$3:$V$3,0),FALSE)</f>
        <v>1.4767864376737363</v>
      </c>
      <c r="O247" s="35">
        <f>VLOOKUP($A247,'Extraction Filer'!$B$4:$V$385,MATCH(O$1,'Extraction Filer'!$B$3:$V$3,0),FALSE)</f>
        <v>0.1293</v>
      </c>
      <c r="P247" s="35">
        <f>VLOOKUP($A247,'Extraction Filer'!$B$4:$V$385,MATCH(P$1,'Extraction Filer'!$B$3:$V$3,0),FALSE)</f>
        <v>1.2936000000000001</v>
      </c>
      <c r="Q247" s="30">
        <f>IF(VLOOKUP($A247,'Extraction Filer'!$B$4:$V$385,MATCH(Q$1,'Extraction Filer'!$B$3:$V$3,0),FALSE)&lt;0,"سالب",VLOOKUP($A247,'Extraction Filer'!$B$4:$V$385,MATCH(Q$1,'Extraction Filer'!$B$3:$V$3,0),FALSE))</f>
        <v>9.0304958300238916</v>
      </c>
      <c r="R247" s="35">
        <f>VLOOKUP($A247,'Extraction Filer'!$B$4:$Z$385,MATCH(R$1,'Extraction Filer'!$B$3:$Z$3,0),FALSE)</f>
        <v>0.26973299871823003</v>
      </c>
      <c r="S247" s="35">
        <f>VLOOKUP($A247,'Extraction Filer'!$B$4:$Z$385,MATCH(S$1,'Extraction Filer'!$B$3:$Z$3,0),FALSE)</f>
        <v>0</v>
      </c>
      <c r="T247" s="31">
        <f>VLOOKUP($A247,'Extraction Filer'!$B$4:$V$385,MATCH(T$1,'Extraction Filer'!$B$3:$V$3,0),FALSE)</f>
        <v>5.605381165919282E-2</v>
      </c>
      <c r="U247" s="31">
        <f>IF(L247&gt;0,VLOOKUP($A247,'Extraction Filer'!$B$4:$V$385,MATCH(U$1,'Extraction Filer'!$B$3:$V$3,0),FALSE),"حققت خسائر")</f>
        <v>0</v>
      </c>
      <c r="V247" s="31">
        <f>VLOOKUP($A247,'Extraction Filer'!$B$4:$V$385,MATCH(V$1,'Extraction Filer'!$B$3:$V$3,0),FALSE)</f>
        <v>-1</v>
      </c>
      <c r="W247" s="7">
        <f>IF(T247="unavailable","NA",IF(T247&gt;0,IF(AND(U247&gt;0,U247&lt;0.75)=TRUE,1,IF(U247&gt;1,-1,IF(L247&lt;0,-1,0)))+IF(T247&gt;0,IF(VLOOKUP(A247,'Extraction Filer'!$B$4:$W$385,MATCH('Extraction Filer'!$W$1,'Extraction Filer'!$B$1:$W$1,0),FALSE)&gt;1,1,0),0)+IF(M247&gt;0.05,1,IF(M247&lt;-0.05,-1,0))+IF(Q247="سالب",-1,IF(Q247&lt;40,1,0))+IF(T247&gt;AVERAGEIFS($T$2:$T$382,$T$2:$T$382,"&gt;0.001"),1,0),"NA"))</f>
        <v>4</v>
      </c>
    </row>
    <row r="248" spans="1:23" ht="15.75">
      <c r="A248" s="9" t="s">
        <v>216</v>
      </c>
      <c r="B248" s="36" t="str">
        <f>VLOOKUP(A248,'Scoring Logic'!$A$12:$D$394,3,FALSE)</f>
        <v>أسمنت السعودية</v>
      </c>
      <c r="C248" s="36" t="str">
        <f>VLOOKUP(A248,'Scoring Logic'!$A$12:$D$394,4,FALSE)</f>
        <v>تداول</v>
      </c>
      <c r="D248" s="30">
        <f>VLOOKUP($A248,'Extraction Filer'!$B$4:$V$385,MATCH(D$1,'Extraction Filer'!$B$3:$V$3,0),FALSE)</f>
        <v>44.85</v>
      </c>
      <c r="E248" s="31">
        <f>VLOOKUP($A248,'Extraction Filer'!$B$4:$V$385,MATCH(E$1,'Extraction Filer'!$B$3:$V$3,0),FALSE)</f>
        <v>4.5454499999999995E-2</v>
      </c>
      <c r="F248" s="30">
        <f>VLOOKUP($A248,'Extraction Filer'!$B$4:$V$385,MATCH(F$1,'Extraction Filer'!$B$3:$V$3,0),FALSE)</f>
        <v>47.5</v>
      </c>
      <c r="G248" s="30">
        <f>VLOOKUP($A248,'Extraction Filer'!$B$4:$V$385,MATCH(G$1,'Extraction Filer'!$B$3:$V$3,0),FALSE)</f>
        <v>39.65</v>
      </c>
      <c r="H248" s="32">
        <f>VLOOKUP($A248,'Extraction Filer'!$B$4:$V$385,MATCH(H$1,'Extraction Filer'!$B$3:$V$3,0),FALSE)</f>
        <v>6862050000</v>
      </c>
      <c r="I248" s="33">
        <f>VLOOKUP($A248,'Extraction Filer'!$B$4:$V$385,MATCH(I$1,'Extraction Filer'!$B$3:$V$3,0),FALSE)</f>
        <v>40241</v>
      </c>
      <c r="J248" s="30">
        <f>IF(VLOOKUP($A248,'Extraction Filer'!$B$4:$V$385,MATCH(J$1,'Extraction Filer'!$B$3:$V$3,0),FALSE)&gt;0,VLOOKUP($A248,'Extraction Filer'!$B$4:$V$385,MATCH(J$1,'Extraction Filer'!$B$3:$V$3,0),FALSE),"غير متوفر")</f>
        <v>16.25</v>
      </c>
      <c r="K248" s="30">
        <f>IFERROR(IF(D248/VLOOKUP($A248,'Extraction Filer'!$B$4:$V$385,MATCH("متوسط توقعات المحللين لمكرر الربح",'Extraction Filer'!$B$3:$V$3,0),FALSE)&gt;0,D248/VLOOKUP($A248,'Extraction Filer'!$B$4:$V$385,MATCH("متوسط توقعات المحللين لمكرر الربح",'Extraction Filer'!$B$3:$V$3,0),FALSE),"غير متوفر"),"غير متوفر")</f>
        <v>14.801980198019804</v>
      </c>
      <c r="L248" s="32">
        <f>VLOOKUP($A248,'Extraction Filer'!$B$4:$V$385,MATCH(L$1,'Extraction Filer'!$B$3:$V$3,0),FALSE)</f>
        <v>421874000</v>
      </c>
      <c r="M248" s="35">
        <f>VLOOKUP($A248,'Extraction Filer'!$B$4:$V$385,MATCH(M$1,'Extraction Filer'!$B$3:$V$3,0),FALSE)</f>
        <v>0.1072</v>
      </c>
      <c r="N248" s="30">
        <f>VLOOKUP($A248,'Extraction Filer'!$B$4:$V$385,MATCH(N$1,'Extraction Filer'!$B$3:$V$3,0),FALSE)</f>
        <v>4.0948760715255421</v>
      </c>
      <c r="O248" s="35">
        <f>VLOOKUP($A248,'Extraction Filer'!$B$4:$V$385,MATCH(O$1,'Extraction Filer'!$B$3:$V$3,0),FALSE)</f>
        <v>0.1464</v>
      </c>
      <c r="P248" s="35">
        <f>VLOOKUP($A248,'Extraction Filer'!$B$4:$V$385,MATCH(P$1,'Extraction Filer'!$B$3:$V$3,0),FALSE)</f>
        <v>8.7499999999999994E-2</v>
      </c>
      <c r="Q248" s="30">
        <f>IF(VLOOKUP($A248,'Extraction Filer'!$B$4:$V$385,MATCH(Q$1,'Extraction Filer'!$B$3:$V$3,0),FALSE)&lt;0,"سالب",VLOOKUP($A248,'Extraction Filer'!$B$4:$V$385,MATCH(Q$1,'Extraction Filer'!$B$3:$V$3,0),FALSE))</f>
        <v>13.820344881756551</v>
      </c>
      <c r="R248" s="35">
        <f>VLOOKUP($A248,'Extraction Filer'!$B$4:$Z$385,MATCH(R$1,'Extraction Filer'!$B$3:$Z$3,0),FALSE)</f>
        <v>0.19517442099852739</v>
      </c>
      <c r="S248" s="35">
        <f>VLOOKUP($A248,'Extraction Filer'!$B$4:$Z$385,MATCH(S$1,'Extraction Filer'!$B$3:$Z$3,0),FALSE)</f>
        <v>0.16590976882497707</v>
      </c>
      <c r="T248" s="31">
        <f>VLOOKUP($A248,'Extraction Filer'!$B$4:$V$385,MATCH(T$1,'Extraction Filer'!$B$3:$V$3,0),FALSE)</f>
        <v>5.016722408026756E-2</v>
      </c>
      <c r="U248" s="31">
        <f>IF(L248&gt;0,VLOOKUP($A248,'Extraction Filer'!$B$4:$V$385,MATCH(U$1,'Extraction Filer'!$B$3:$V$3,0),FALSE),"حققت خسائر")</f>
        <v>0.81278533400968056</v>
      </c>
      <c r="V248" s="31">
        <f>VLOOKUP($A248,'Extraction Filer'!$B$4:$V$385,MATCH(V$1,'Extraction Filer'!$B$3:$V$3,0),FALSE)</f>
        <v>-0.32679999999999998</v>
      </c>
      <c r="W248" s="7">
        <f>IF(T248="unavailable","NA",IF(T248&gt;0,IF(AND(U248&gt;0,U248&lt;0.75)=TRUE,1,IF(U248&gt;1,-1,IF(L248&lt;0,-1,0)))+IF(T248&gt;0,IF(VLOOKUP(A248,'Extraction Filer'!$B$4:$W$385,MATCH('Extraction Filer'!$W$1,'Extraction Filer'!$B$1:$W$1,0),FALSE)&gt;1,1,0),0)+IF(M248&gt;0.05,1,IF(M248&lt;-0.05,-1,0))+IF(Q248="سالب",-1,IF(Q248&lt;40,1,0))+IF(T248&gt;AVERAGEIFS($T$2:$T$382,$T$2:$T$382,"&gt;0.001"),1,0),"NA"))</f>
        <v>4</v>
      </c>
    </row>
    <row r="249" spans="1:23" ht="15.75">
      <c r="A249" s="9" t="s">
        <v>322</v>
      </c>
      <c r="B249" s="36" t="str">
        <f>VLOOKUP(A249,'Scoring Logic'!$A$12:$D$394,3,FALSE)</f>
        <v>الدواء</v>
      </c>
      <c r="C249" s="36" t="str">
        <f>VLOOKUP(A249,'Scoring Logic'!$A$12:$D$394,4,FALSE)</f>
        <v>تداول</v>
      </c>
      <c r="D249" s="30">
        <f>VLOOKUP($A249,'Extraction Filer'!$B$4:$V$385,MATCH(D$1,'Extraction Filer'!$B$3:$V$3,0),FALSE)</f>
        <v>79.8</v>
      </c>
      <c r="E249" s="31">
        <f>VLOOKUP($A249,'Extraction Filer'!$B$4:$V$385,MATCH(E$1,'Extraction Filer'!$B$3:$V$3,0),FALSE)</f>
        <v>2.04604E-2</v>
      </c>
      <c r="F249" s="30">
        <f>VLOOKUP($A249,'Extraction Filer'!$B$4:$V$385,MATCH(F$1,'Extraction Filer'!$B$3:$V$3,0),FALSE)</f>
        <v>98.2</v>
      </c>
      <c r="G249" s="30">
        <f>VLOOKUP($A249,'Extraction Filer'!$B$4:$V$385,MATCH(G$1,'Extraction Filer'!$B$3:$V$3,0),FALSE)</f>
        <v>65.8</v>
      </c>
      <c r="H249" s="32">
        <f>VLOOKUP($A249,'Extraction Filer'!$B$4:$V$385,MATCH(H$1,'Extraction Filer'!$B$3:$V$3,0),FALSE)</f>
        <v>6783000000</v>
      </c>
      <c r="I249" s="33">
        <f>VLOOKUP($A249,'Extraction Filer'!$B$4:$V$385,MATCH(I$1,'Extraction Filer'!$B$3:$V$3,0),FALSE)</f>
        <v>44636</v>
      </c>
      <c r="J249" s="30">
        <f>IF(VLOOKUP($A249,'Extraction Filer'!$B$4:$V$385,MATCH(J$1,'Extraction Filer'!$B$3:$V$3,0),FALSE)&gt;0,VLOOKUP($A249,'Extraction Filer'!$B$4:$V$385,MATCH(J$1,'Extraction Filer'!$B$3:$V$3,0),FALSE),"غير متوفر")</f>
        <v>18.34</v>
      </c>
      <c r="K249" s="30" t="str">
        <f>IFERROR(IF(D249/VLOOKUP($A249,'Extraction Filer'!$B$4:$V$385,MATCH("متوسط توقعات المحللين لمكرر الربح",'Extraction Filer'!$B$3:$V$3,0),FALSE)&gt;0,D249/VLOOKUP($A249,'Extraction Filer'!$B$4:$V$385,MATCH("متوسط توقعات المحللين لمكرر الربح",'Extraction Filer'!$B$3:$V$3,0),FALSE),"غير متوفر"),"غير متوفر")</f>
        <v>غير متوفر</v>
      </c>
      <c r="L249" s="32">
        <f>VLOOKUP($A249,'Extraction Filer'!$B$4:$V$385,MATCH(L$1,'Extraction Filer'!$B$3:$V$3,0),FALSE)</f>
        <v>370105462</v>
      </c>
      <c r="M249" s="35">
        <f>VLOOKUP($A249,'Extraction Filer'!$B$4:$V$385,MATCH(M$1,'Extraction Filer'!$B$3:$V$3,0),FALSE)</f>
        <v>0.1242</v>
      </c>
      <c r="N249" s="30">
        <f>VLOOKUP($A249,'Extraction Filer'!$B$4:$V$385,MATCH(N$1,'Extraction Filer'!$B$3:$V$3,0),FALSE)</f>
        <v>1.0514753170417543</v>
      </c>
      <c r="O249" s="35">
        <f>VLOOKUP($A249,'Extraction Filer'!$B$4:$V$385,MATCH(O$1,'Extraction Filer'!$B$3:$V$3,0),FALSE)</f>
        <v>0.1236</v>
      </c>
      <c r="P249" s="35">
        <f>VLOOKUP($A249,'Extraction Filer'!$B$4:$V$385,MATCH(P$1,'Extraction Filer'!$B$3:$V$3,0),FALSE)</f>
        <v>-9.4700000000000006E-2</v>
      </c>
      <c r="Q249" s="30">
        <f>IF(VLOOKUP($A249,'Extraction Filer'!$B$4:$V$385,MATCH(Q$1,'Extraction Filer'!$B$3:$V$3,0),FALSE)&lt;0,"سالب",VLOOKUP($A249,'Extraction Filer'!$B$4:$V$385,MATCH(Q$1,'Extraction Filer'!$B$3:$V$3,0),FALSE))</f>
        <v>14.921050616009293</v>
      </c>
      <c r="R249" s="35">
        <f>VLOOKUP($A249,'Extraction Filer'!$B$4:$Z$385,MATCH(R$1,'Extraction Filer'!$B$3:$Z$3,0),FALSE)</f>
        <v>0.26687334602641682</v>
      </c>
      <c r="S249" s="35">
        <f>VLOOKUP($A249,'Extraction Filer'!$B$4:$Z$385,MATCH(S$1,'Extraction Filer'!$B$3:$Z$3,0),FALSE)</f>
        <v>0.1302641650925653</v>
      </c>
      <c r="T249" s="31">
        <f>VLOOKUP($A249,'Extraction Filer'!$B$4:$V$385,MATCH(T$1,'Extraction Filer'!$B$3:$V$3,0),FALSE)</f>
        <v>2.362155388471178E-2</v>
      </c>
      <c r="U249" s="31">
        <f>IF(L249&gt;0,VLOOKUP($A249,'Extraction Filer'!$B$4:$V$385,MATCH(U$1,'Extraction Filer'!$B$3:$V$3,0),FALSE),"حققت خسائر")</f>
        <v>0.57522729832071484</v>
      </c>
      <c r="V249" s="31">
        <f>VLOOKUP($A249,'Extraction Filer'!$B$4:$V$385,MATCH(V$1,'Extraction Filer'!$B$3:$V$3,0),FALSE)</f>
        <v>-1E-4</v>
      </c>
      <c r="W249" s="7">
        <f>IF(T249="unavailable","NA",IF(T249&gt;0,IF(AND(U249&gt;0,U249&lt;0.75)=TRUE,1,IF(U249&gt;1,-1,IF(L249&lt;0,-1,0)))+IF(T249&gt;0,IF(VLOOKUP(A249,'Extraction Filer'!$B$4:$W$385,MATCH('Extraction Filer'!$W$1,'Extraction Filer'!$B$1:$W$1,0),FALSE)&gt;1,1,0),0)+IF(M249&gt;0.05,1,IF(M249&lt;-0.05,-1,0))+IF(Q249="سالب",-1,IF(Q249&lt;40,1,0))+IF(T249&gt;AVERAGEIFS($T$2:$T$382,$T$2:$T$382,"&gt;0.001"),1,0),"NA"))</f>
        <v>4</v>
      </c>
    </row>
    <row r="250" spans="1:23" ht="15.75">
      <c r="A250" s="9" t="s">
        <v>647</v>
      </c>
      <c r="B250" s="36" t="str">
        <f>VLOOKUP(A250,'Scoring Logic'!$A$12:$D$394,3,FALSE)</f>
        <v>بلدي</v>
      </c>
      <c r="C250" s="36" t="str">
        <f>VLOOKUP(A250,'Scoring Logic'!$A$12:$D$394,4,FALSE)</f>
        <v>نمو</v>
      </c>
      <c r="D250" s="30">
        <f>VLOOKUP($A250,'Extraction Filer'!$B$4:$V$385,MATCH(D$1,'Extraction Filer'!$B$3:$V$3,0),FALSE)</f>
        <v>286</v>
      </c>
      <c r="E250" s="31">
        <f>VLOOKUP($A250,'Extraction Filer'!$B$4:$V$385,MATCH(E$1,'Extraction Filer'!$B$3:$V$3,0),FALSE)</f>
        <v>-0.10625</v>
      </c>
      <c r="F250" s="30">
        <f>VLOOKUP($A250,'Extraction Filer'!$B$4:$V$385,MATCH(F$1,'Extraction Filer'!$B$3:$V$3,0),FALSE)</f>
        <v>408</v>
      </c>
      <c r="G250" s="30">
        <f>VLOOKUP($A250,'Extraction Filer'!$B$4:$V$385,MATCH(G$1,'Extraction Filer'!$B$3:$V$3,0),FALSE)</f>
        <v>235</v>
      </c>
      <c r="H250" s="32">
        <f>VLOOKUP($A250,'Extraction Filer'!$B$4:$V$385,MATCH(H$1,'Extraction Filer'!$B$3:$V$3,0),FALSE)</f>
        <v>1879020000</v>
      </c>
      <c r="I250" s="33">
        <f>VLOOKUP($A250,'Extraction Filer'!$B$4:$V$385,MATCH(I$1,'Extraction Filer'!$B$3:$V$3,0),FALSE)</f>
        <v>45004</v>
      </c>
      <c r="J250" s="30">
        <f>IF(VLOOKUP($A250,'Extraction Filer'!$B$4:$V$385,MATCH(J$1,'Extraction Filer'!$B$3:$V$3,0),FALSE)&gt;0,VLOOKUP($A250,'Extraction Filer'!$B$4:$V$385,MATCH(J$1,'Extraction Filer'!$B$3:$V$3,0),FALSE),"غير متوفر")</f>
        <v>15.92</v>
      </c>
      <c r="K250" s="30" t="str">
        <f>IFERROR(IF(D250/VLOOKUP($A250,'Extraction Filer'!$B$4:$V$385,MATCH("متوسط توقعات المحللين لمكرر الربح",'Extraction Filer'!$B$3:$V$3,0),FALSE)&gt;0,D250/VLOOKUP($A250,'Extraction Filer'!$B$4:$V$385,MATCH("متوسط توقعات المحللين لمكرر الربح",'Extraction Filer'!$B$3:$V$3,0),FALSE),"غير متوفر"),"غير متوفر")</f>
        <v>غير متوفر</v>
      </c>
      <c r="L250" s="32">
        <f>VLOOKUP($A250,'Extraction Filer'!$B$4:$V$385,MATCH(L$1,'Extraction Filer'!$B$3:$V$3,0),FALSE)</f>
        <v>118113552</v>
      </c>
      <c r="M250" s="35">
        <f>VLOOKUP($A250,'Extraction Filer'!$B$4:$V$385,MATCH(M$1,'Extraction Filer'!$B$3:$V$3,0),FALSE)</f>
        <v>0.1704</v>
      </c>
      <c r="N250" s="30">
        <f>VLOOKUP($A250,'Extraction Filer'!$B$4:$V$385,MATCH(N$1,'Extraction Filer'!$B$3:$V$3,0),FALSE)</f>
        <v>2.1181188974596288</v>
      </c>
      <c r="O250" s="35">
        <f>VLOOKUP($A250,'Extraction Filer'!$B$4:$V$385,MATCH(O$1,'Extraction Filer'!$B$3:$V$3,0),FALSE)</f>
        <v>0.17080000000000001</v>
      </c>
      <c r="P250" s="35">
        <f>VLOOKUP($A250,'Extraction Filer'!$B$4:$V$385,MATCH(P$1,'Extraction Filer'!$B$3:$V$3,0),FALSE)</f>
        <v>-1.0805</v>
      </c>
      <c r="Q250" s="30">
        <f>IF(VLOOKUP($A250,'Extraction Filer'!$B$4:$V$385,MATCH(Q$1,'Extraction Filer'!$B$3:$V$3,0),FALSE)&lt;0,"سالب",VLOOKUP($A250,'Extraction Filer'!$B$4:$V$385,MATCH(Q$1,'Extraction Filer'!$B$3:$V$3,0),FALSE))</f>
        <v>1015.2331985826868</v>
      </c>
      <c r="R250" s="35">
        <f>VLOOKUP($A250,'Extraction Filer'!$B$4:$Z$385,MATCH(R$1,'Extraction Filer'!$B$3:$Z$3,0),FALSE)</f>
        <v>0.4219569919292373</v>
      </c>
      <c r="S250" s="35">
        <f>VLOOKUP($A250,'Extraction Filer'!$B$4:$Z$385,MATCH(S$1,'Extraction Filer'!$B$3:$Z$3,0),FALSE)</f>
        <v>0.34209591975289222</v>
      </c>
      <c r="T250" s="31">
        <f>VLOOKUP($A250,'Extraction Filer'!$B$4:$V$385,MATCH(T$1,'Extraction Filer'!$B$3:$V$3,0),FALSE)</f>
        <v>6.993006993006993E-3</v>
      </c>
      <c r="U250" s="31">
        <f>IF(L250&gt;0,VLOOKUP($A250,'Extraction Filer'!$B$4:$V$385,MATCH(U$1,'Extraction Filer'!$B$3:$V$3,0),FALSE),"حققت خسائر")</f>
        <v>2.7799341772398817E-2</v>
      </c>
      <c r="V250" s="31">
        <f>VLOOKUP($A250,'Extraction Filer'!$B$4:$V$385,MATCH(V$1,'Extraction Filer'!$B$3:$V$3,0),FALSE)</f>
        <v>-0.25</v>
      </c>
      <c r="W250" s="7">
        <f>IF(T250="unavailable","NA",IF(T250&gt;0,IF(AND(U250&gt;0,U250&lt;0.75)=TRUE,1,IF(U250&gt;1,-1,IF(L250&lt;0,-1,0)))+IF(T250&gt;0,IF(VLOOKUP(A250,'Extraction Filer'!$B$4:$W$385,MATCH('Extraction Filer'!$W$1,'Extraction Filer'!$B$1:$W$1,0),FALSE)&gt;1,1,0),0)+IF(M250&gt;0.05,1,IF(M250&lt;-0.05,-1,0))+IF(Q250="سالب",-1,IF(Q250&lt;40,1,0))+IF(T250&gt;AVERAGEIFS($T$2:$T$382,$T$2:$T$382,"&gt;0.001"),1,0),"NA"))</f>
        <v>3</v>
      </c>
    </row>
    <row r="251" spans="1:23" ht="15.75">
      <c r="A251" s="9" t="s">
        <v>727</v>
      </c>
      <c r="B251" s="36" t="str">
        <f>VLOOKUP(A251,'Scoring Logic'!$A$12:$D$394,3,FALSE)</f>
        <v>الرشيد</v>
      </c>
      <c r="C251" s="36" t="str">
        <f>VLOOKUP(A251,'Scoring Logic'!$A$12:$D$394,4,FALSE)</f>
        <v>نمو</v>
      </c>
      <c r="D251" s="30">
        <f>VLOOKUP($A251,'Extraction Filer'!$B$4:$V$385,MATCH(D$1,'Extraction Filer'!$B$3:$V$3,0),FALSE)</f>
        <v>116</v>
      </c>
      <c r="E251" s="31">
        <f>VLOOKUP($A251,'Extraction Filer'!$B$4:$V$385,MATCH(E$1,'Extraction Filer'!$B$3:$V$3,0),FALSE)</f>
        <v>-0.15942029999999999</v>
      </c>
      <c r="F251" s="30">
        <f>VLOOKUP($A251,'Extraction Filer'!$B$4:$V$385,MATCH(F$1,'Extraction Filer'!$B$3:$V$3,0),FALSE)</f>
        <v>172</v>
      </c>
      <c r="G251" s="30">
        <f>VLOOKUP($A251,'Extraction Filer'!$B$4:$V$385,MATCH(G$1,'Extraction Filer'!$B$3:$V$3,0),FALSE)</f>
        <v>29</v>
      </c>
      <c r="H251" s="32">
        <f>VLOOKUP($A251,'Extraction Filer'!$B$4:$V$385,MATCH(H$1,'Extraction Filer'!$B$3:$V$3,0),FALSE)</f>
        <v>1392000000</v>
      </c>
      <c r="I251" s="33">
        <f>VLOOKUP($A251,'Extraction Filer'!$B$4:$V$385,MATCH(I$1,'Extraction Filer'!$B$3:$V$3,0),FALSE)</f>
        <v>45435</v>
      </c>
      <c r="J251" s="30">
        <f>IF(VLOOKUP($A251,'Extraction Filer'!$B$4:$V$385,MATCH(J$1,'Extraction Filer'!$B$3:$V$3,0),FALSE)&gt;0,VLOOKUP($A251,'Extraction Filer'!$B$4:$V$385,MATCH(J$1,'Extraction Filer'!$B$3:$V$3,0),FALSE),"غير متوفر")</f>
        <v>20.170000000000002</v>
      </c>
      <c r="K251" s="30" t="str">
        <f>IFERROR(IF(D251/VLOOKUP($A251,'Extraction Filer'!$B$4:$V$385,MATCH("متوسط توقعات المحللين لمكرر الربح",'Extraction Filer'!$B$3:$V$3,0),FALSE)&gt;0,D251/VLOOKUP($A251,'Extraction Filer'!$B$4:$V$385,MATCH("متوسط توقعات المحللين لمكرر الربح",'Extraction Filer'!$B$3:$V$3,0),FALSE),"غير متوفر"),"غير متوفر")</f>
        <v>غير متوفر</v>
      </c>
      <c r="L251" s="32">
        <f>VLOOKUP($A251,'Extraction Filer'!$B$4:$V$385,MATCH(L$1,'Extraction Filer'!$B$3:$V$3,0),FALSE)</f>
        <v>68992148</v>
      </c>
      <c r="M251" s="35">
        <f>VLOOKUP($A251,'Extraction Filer'!$B$4:$V$385,MATCH(M$1,'Extraction Filer'!$B$3:$V$3,0),FALSE)</f>
        <v>0.81369999999999998</v>
      </c>
      <c r="N251" s="30">
        <f>VLOOKUP($A251,'Extraction Filer'!$B$4:$V$385,MATCH(N$1,'Extraction Filer'!$B$3:$V$3,0),FALSE)</f>
        <v>5.4660345794541376</v>
      </c>
      <c r="O251" s="35">
        <f>VLOOKUP($A251,'Extraction Filer'!$B$4:$V$385,MATCH(O$1,'Extraction Filer'!$B$3:$V$3,0),FALSE)</f>
        <v>0.28420000000000001</v>
      </c>
      <c r="P251" s="35">
        <f>VLOOKUP($A251,'Extraction Filer'!$B$4:$V$385,MATCH(P$1,'Extraction Filer'!$B$3:$V$3,0),FALSE)</f>
        <v>0.32229999999999998</v>
      </c>
      <c r="Q251" s="30">
        <f>IF(VLOOKUP($A251,'Extraction Filer'!$B$4:$V$385,MATCH(Q$1,'Extraction Filer'!$B$3:$V$3,0),FALSE)&lt;0,"سالب",VLOOKUP($A251,'Extraction Filer'!$B$4:$V$385,MATCH(Q$1,'Extraction Filer'!$B$3:$V$3,0),FALSE))</f>
        <v>25.882806371543669</v>
      </c>
      <c r="R251" s="35">
        <f>VLOOKUP($A251,'Extraction Filer'!$B$4:$Z$385,MATCH(R$1,'Extraction Filer'!$B$3:$Z$3,0),FALSE)</f>
        <v>0.35905069161736103</v>
      </c>
      <c r="S251" s="35">
        <f>VLOOKUP($A251,'Extraction Filer'!$B$4:$Z$385,MATCH(S$1,'Extraction Filer'!$B$3:$Z$3,0),FALSE)</f>
        <v>0.29341259488004184</v>
      </c>
      <c r="T251" s="31">
        <f>VLOOKUP($A251,'Extraction Filer'!$B$4:$V$385,MATCH(T$1,'Extraction Filer'!$B$3:$V$3,0),FALSE)</f>
        <v>1.7241379310344827E-2</v>
      </c>
      <c r="U251" s="31">
        <f>IF(L251&gt;0,VLOOKUP($A251,'Extraction Filer'!$B$4:$V$385,MATCH(U$1,'Extraction Filer'!$B$3:$V$3,0),FALSE),"حققت خسائر")</f>
        <v>0.12779952872318165</v>
      </c>
      <c r="V251" s="31">
        <f>VLOOKUP($A251,'Extraction Filer'!$B$4:$V$385,MATCH(V$1,'Extraction Filer'!$B$3:$V$3,0),FALSE)</f>
        <v>0.2485</v>
      </c>
      <c r="W251" s="7">
        <f>IF(T251="unavailable","NA",IF(T251&gt;0,IF(AND(U251&gt;0,U251&lt;0.75)=TRUE,1,IF(U251&gt;1,-1,IF(L251&lt;0,-1,0)))+IF(T251&gt;0,IF(VLOOKUP(A251,'Extraction Filer'!$B$4:$W$385,MATCH('Extraction Filer'!$W$1,'Extraction Filer'!$B$1:$W$1,0),FALSE)&gt;1,1,0),0)+IF(M251&gt;0.05,1,IF(M251&lt;-0.05,-1,0))+IF(Q251="سالب",-1,IF(Q251&lt;40,1,0))+IF(T251&gt;AVERAGEIFS($T$2:$T$382,$T$2:$T$382,"&gt;0.001"),1,0),"NA"))</f>
        <v>3</v>
      </c>
    </row>
    <row r="252" spans="1:23" ht="15.75">
      <c r="A252" s="9" t="s">
        <v>126</v>
      </c>
      <c r="B252" s="36" t="str">
        <f>VLOOKUP(A252,'Scoring Logic'!$A$12:$D$394,3,FALSE)</f>
        <v>متطورة</v>
      </c>
      <c r="C252" s="36" t="str">
        <f>VLOOKUP(A252,'Scoring Logic'!$A$12:$D$394,4,FALSE)</f>
        <v>تداول</v>
      </c>
      <c r="D252" s="30">
        <f>VLOOKUP($A252,'Extraction Filer'!$B$4:$V$385,MATCH(D$1,'Extraction Filer'!$B$3:$V$3,0),FALSE)</f>
        <v>27.75</v>
      </c>
      <c r="E252" s="31">
        <f>VLOOKUP($A252,'Extraction Filer'!$B$4:$V$385,MATCH(E$1,'Extraction Filer'!$B$3:$V$3,0),FALSE)</f>
        <v>-0.1666667</v>
      </c>
      <c r="F252" s="30">
        <f>VLOOKUP($A252,'Extraction Filer'!$B$4:$V$385,MATCH(F$1,'Extraction Filer'!$B$3:$V$3,0),FALSE)</f>
        <v>46.9</v>
      </c>
      <c r="G252" s="30">
        <f>VLOOKUP($A252,'Extraction Filer'!$B$4:$V$385,MATCH(G$1,'Extraction Filer'!$B$3:$V$3,0),FALSE)</f>
        <v>25.55</v>
      </c>
      <c r="H252" s="32">
        <f>VLOOKUP($A252,'Extraction Filer'!$B$4:$V$385,MATCH(H$1,'Extraction Filer'!$B$3:$V$3,0),FALSE)</f>
        <v>1637250000</v>
      </c>
      <c r="I252" s="33">
        <f>VLOOKUP($A252,'Extraction Filer'!$B$4:$V$385,MATCH(I$1,'Extraction Filer'!$B$3:$V$3,0),FALSE)</f>
        <v>40241</v>
      </c>
      <c r="J252" s="30">
        <f>IF(VLOOKUP($A252,'Extraction Filer'!$B$4:$V$385,MATCH(J$1,'Extraction Filer'!$B$3:$V$3,0),FALSE)&gt;0,VLOOKUP($A252,'Extraction Filer'!$B$4:$V$385,MATCH(J$1,'Extraction Filer'!$B$3:$V$3,0),FALSE),"غير متوفر")</f>
        <v>5.55</v>
      </c>
      <c r="K252" s="30" t="str">
        <f>IFERROR(IF(D252/VLOOKUP($A252,'Extraction Filer'!$B$4:$V$385,MATCH("متوسط توقعات المحللين لمكرر الربح",'Extraction Filer'!$B$3:$V$3,0),FALSE)&gt;0,D252/VLOOKUP($A252,'Extraction Filer'!$B$4:$V$385,MATCH("متوسط توقعات المحللين لمكرر الربح",'Extraction Filer'!$B$3:$V$3,0),FALSE),"غير متوفر"),"غير متوفر")</f>
        <v>غير متوفر</v>
      </c>
      <c r="L252" s="32">
        <f>VLOOKUP($A252,'Extraction Filer'!$B$4:$V$385,MATCH(L$1,'Extraction Filer'!$B$3:$V$3,0),FALSE)</f>
        <v>295064009</v>
      </c>
      <c r="M252" s="35">
        <f>VLOOKUP($A252,'Extraction Filer'!$B$4:$V$385,MATCH(M$1,'Extraction Filer'!$B$3:$V$3,0),FALSE)</f>
        <v>0.98299999999999998</v>
      </c>
      <c r="N252" s="30">
        <f>VLOOKUP($A252,'Extraction Filer'!$B$4:$V$385,MATCH(N$1,'Extraction Filer'!$B$3:$V$3,0),FALSE)</f>
        <v>5.7658165866222122</v>
      </c>
      <c r="O252" s="35">
        <f>VLOOKUP($A252,'Extraction Filer'!$B$4:$V$385,MATCH(O$1,'Extraction Filer'!$B$3:$V$3,0),FALSE)</f>
        <v>0.90080000000000005</v>
      </c>
      <c r="P252" s="35">
        <f>VLOOKUP($A252,'Extraction Filer'!$B$4:$V$385,MATCH(P$1,'Extraction Filer'!$B$3:$V$3,0),FALSE)</f>
        <v>1.3255999999999999</v>
      </c>
      <c r="Q252" s="30">
        <f>IF(VLOOKUP($A252,'Extraction Filer'!$B$4:$V$385,MATCH(Q$1,'Extraction Filer'!$B$3:$V$3,0),FALSE)&lt;0,"سالب",VLOOKUP($A252,'Extraction Filer'!$B$4:$V$385,MATCH(Q$1,'Extraction Filer'!$B$3:$V$3,0),FALSE))</f>
        <v>19.979649983623336</v>
      </c>
      <c r="R252" s="35">
        <f>VLOOKUP($A252,'Extraction Filer'!$B$4:$Z$385,MATCH(R$1,'Extraction Filer'!$B$3:$Z$3,0),FALSE)</f>
        <v>0.25133129945011856</v>
      </c>
      <c r="S252" s="35">
        <f>VLOOKUP($A252,'Extraction Filer'!$B$4:$Z$385,MATCH(S$1,'Extraction Filer'!$B$3:$Z$3,0),FALSE)</f>
        <v>-3.0955665729527149E-3</v>
      </c>
      <c r="T252" s="31">
        <f>VLOOKUP($A252,'Extraction Filer'!$B$4:$V$385,MATCH(T$1,'Extraction Filer'!$B$3:$V$3,0),FALSE)</f>
        <v>3.6036036036036043E-2</v>
      </c>
      <c r="U252" s="31">
        <f>IF(L252&gt;0,VLOOKUP($A252,'Extraction Filer'!$B$4:$V$385,MATCH(U$1,'Extraction Filer'!$B$3:$V$3,0),FALSE),"حققت خسائر")</f>
        <v>0.19995661348178859</v>
      </c>
      <c r="V252" s="31">
        <f>VLOOKUP($A252,'Extraction Filer'!$B$4:$V$385,MATCH(V$1,'Extraction Filer'!$B$3:$V$3,0),FALSE)</f>
        <v>-1</v>
      </c>
      <c r="W252" s="7">
        <f>IF(T252="unavailable","NA",IF(T252&gt;0,IF(AND(U252&gt;0,U252&lt;0.75)=TRUE,1,IF(U252&gt;1,-1,IF(L252&lt;0,-1,0)))+IF(T252&gt;0,IF(VLOOKUP(A252,'Extraction Filer'!$B$4:$W$385,MATCH('Extraction Filer'!$W$1,'Extraction Filer'!$B$1:$W$1,0),FALSE)&gt;1,1,0),0)+IF(M252&gt;0.05,1,IF(M252&lt;-0.05,-1,0))+IF(Q252="سالب",-1,IF(Q252&lt;40,1,0))+IF(T252&gt;AVERAGEIFS($T$2:$T$382,$T$2:$T$382,"&gt;0.001"),1,0),"NA"))</f>
        <v>3</v>
      </c>
    </row>
    <row r="253" spans="1:23" ht="15.75">
      <c r="A253" s="9" t="s">
        <v>582</v>
      </c>
      <c r="B253" s="36" t="str">
        <f>VLOOKUP(A253,'Scoring Logic'!$A$12:$D$394,3,FALSE)</f>
        <v>الوسائل الصناعية</v>
      </c>
      <c r="C253" s="36" t="str">
        <f>VLOOKUP(A253,'Scoring Logic'!$A$12:$D$394,4,FALSE)</f>
        <v>نمو</v>
      </c>
      <c r="D253" s="30">
        <f>VLOOKUP($A253,'Extraction Filer'!$B$4:$V$385,MATCH(D$1,'Extraction Filer'!$B$3:$V$3,0),FALSE)</f>
        <v>3.14</v>
      </c>
      <c r="E253" s="31">
        <f>VLOOKUP($A253,'Extraction Filer'!$B$4:$V$385,MATCH(E$1,'Extraction Filer'!$B$3:$V$3,0),FALSE)</f>
        <v>2.2801300000000004E-2</v>
      </c>
      <c r="F253" s="30">
        <f>VLOOKUP($A253,'Extraction Filer'!$B$4:$V$385,MATCH(F$1,'Extraction Filer'!$B$3:$V$3,0),FALSE)</f>
        <v>3.89</v>
      </c>
      <c r="G253" s="30">
        <f>VLOOKUP($A253,'Extraction Filer'!$B$4:$V$385,MATCH(G$1,'Extraction Filer'!$B$3:$V$3,0),FALSE)</f>
        <v>2.04</v>
      </c>
      <c r="H253" s="32">
        <f>VLOOKUP($A253,'Extraction Filer'!$B$4:$V$385,MATCH(H$1,'Extraction Filer'!$B$3:$V$3,0),FALSE)</f>
        <v>785000000</v>
      </c>
      <c r="I253" s="33">
        <f>VLOOKUP($A253,'Extraction Filer'!$B$4:$V$385,MATCH(I$1,'Extraction Filer'!$B$3:$V$3,0),FALSE)</f>
        <v>44636</v>
      </c>
      <c r="J253" s="30">
        <f>IF(VLOOKUP($A253,'Extraction Filer'!$B$4:$V$385,MATCH(J$1,'Extraction Filer'!$B$3:$V$3,0),FALSE)&gt;0,VLOOKUP($A253,'Extraction Filer'!$B$4:$V$385,MATCH(J$1,'Extraction Filer'!$B$3:$V$3,0),FALSE),"غير متوفر")</f>
        <v>19.63</v>
      </c>
      <c r="K253" s="30" t="str">
        <f>IFERROR(IF(D253/VLOOKUP($A253,'Extraction Filer'!$B$4:$V$385,MATCH("متوسط توقعات المحللين لمكرر الربح",'Extraction Filer'!$B$3:$V$3,0),FALSE)&gt;0,D253/VLOOKUP($A253,'Extraction Filer'!$B$4:$V$385,MATCH("متوسط توقعات المحللين لمكرر الربح",'Extraction Filer'!$B$3:$V$3,0),FALSE),"غير متوفر"),"غير متوفر")</f>
        <v>غير متوفر</v>
      </c>
      <c r="L253" s="32">
        <f>VLOOKUP($A253,'Extraction Filer'!$B$4:$V$385,MATCH(L$1,'Extraction Filer'!$B$3:$V$3,0),FALSE)</f>
        <v>40199530</v>
      </c>
      <c r="M253" s="35">
        <f>VLOOKUP($A253,'Extraction Filer'!$B$4:$V$385,MATCH(M$1,'Extraction Filer'!$B$3:$V$3,0),FALSE)</f>
        <v>4.1000000000000002E-2</v>
      </c>
      <c r="N253" s="30">
        <f>VLOOKUP($A253,'Extraction Filer'!$B$4:$V$385,MATCH(N$1,'Extraction Filer'!$B$3:$V$3,0),FALSE)</f>
        <v>1.7122179495271348</v>
      </c>
      <c r="O253" s="35">
        <f>VLOOKUP($A253,'Extraction Filer'!$B$4:$V$385,MATCH(O$1,'Extraction Filer'!$B$3:$V$3,0),FALSE)</f>
        <v>0.1537</v>
      </c>
      <c r="P253" s="35">
        <f>VLOOKUP($A253,'Extraction Filer'!$B$4:$V$385,MATCH(P$1,'Extraction Filer'!$B$3:$V$3,0),FALSE)</f>
        <v>-0.99629999999999996</v>
      </c>
      <c r="Q253" s="30">
        <f>IF(VLOOKUP($A253,'Extraction Filer'!$B$4:$V$385,MATCH(Q$1,'Extraction Filer'!$B$3:$V$3,0),FALSE)&lt;0,"سالب",VLOOKUP($A253,'Extraction Filer'!$B$4:$V$385,MATCH(Q$1,'Extraction Filer'!$B$3:$V$3,0),FALSE))</f>
        <v>42.57173866722691</v>
      </c>
      <c r="R253" s="35">
        <f>VLOOKUP($A253,'Extraction Filer'!$B$4:$Z$385,MATCH(R$1,'Extraction Filer'!$B$3:$Z$3,0),FALSE)</f>
        <v>0.11175790488297777</v>
      </c>
      <c r="S253" s="35">
        <f>VLOOKUP($A253,'Extraction Filer'!$B$4:$Z$385,MATCH(S$1,'Extraction Filer'!$B$3:$Z$3,0),FALSE)</f>
        <v>0.25243168113052594</v>
      </c>
      <c r="T253" s="31">
        <f>VLOOKUP($A253,'Extraction Filer'!$B$4:$V$385,MATCH(T$1,'Extraction Filer'!$B$3:$V$3,0),FALSE)</f>
        <v>4.7770700636942671E-2</v>
      </c>
      <c r="U253" s="31">
        <f>IF(L253&gt;0,VLOOKUP($A253,'Extraction Filer'!$B$4:$V$385,MATCH(U$1,'Extraction Filer'!$B$3:$V$3,0),FALSE),"حققت خسائر")</f>
        <v>0.62189781820832235</v>
      </c>
      <c r="V253" s="31">
        <f>VLOOKUP($A253,'Extraction Filer'!$B$4:$V$385,MATCH(V$1,'Extraction Filer'!$B$3:$V$3,0),FALSE)</f>
        <v>-1</v>
      </c>
      <c r="W253" s="7">
        <f>IF(T253="unavailable","NA",IF(T253&gt;0,IF(AND(U253&gt;0,U253&lt;0.75)=TRUE,1,IF(U253&gt;1,-1,IF(L253&lt;0,-1,0)))+IF(T253&gt;0,IF(VLOOKUP(A253,'Extraction Filer'!$B$4:$W$385,MATCH('Extraction Filer'!$W$1,'Extraction Filer'!$B$1:$W$1,0),FALSE)&gt;1,1,0),0)+IF(M253&gt;0.05,1,IF(M253&lt;-0.05,-1,0))+IF(Q253="سالب",-1,IF(Q253&lt;40,1,0))+IF(T253&gt;AVERAGEIFS($T$2:$T$382,$T$2:$T$382,"&gt;0.001"),1,0),"NA"))</f>
        <v>3</v>
      </c>
    </row>
    <row r="254" spans="1:23" ht="15.75">
      <c r="A254" s="9" t="s">
        <v>226</v>
      </c>
      <c r="B254" s="36" t="str">
        <f>VLOOKUP(A254,'Scoring Logic'!$A$12:$D$394,3,FALSE)</f>
        <v>أسمنت تبوك</v>
      </c>
      <c r="C254" s="36" t="str">
        <f>VLOOKUP(A254,'Scoring Logic'!$A$12:$D$394,4,FALSE)</f>
        <v>تداول</v>
      </c>
      <c r="D254" s="30">
        <f>VLOOKUP($A254,'Extraction Filer'!$B$4:$V$385,MATCH(D$1,'Extraction Filer'!$B$3:$V$3,0),FALSE)</f>
        <v>12.44</v>
      </c>
      <c r="E254" s="31">
        <f>VLOOKUP($A254,'Extraction Filer'!$B$4:$V$385,MATCH(E$1,'Extraction Filer'!$B$3:$V$3,0),FALSE)</f>
        <v>-3.2659399999999998E-2</v>
      </c>
      <c r="F254" s="30">
        <f>VLOOKUP($A254,'Extraction Filer'!$B$4:$V$385,MATCH(F$1,'Extraction Filer'!$B$3:$V$3,0),FALSE)</f>
        <v>14.54</v>
      </c>
      <c r="G254" s="30">
        <f>VLOOKUP($A254,'Extraction Filer'!$B$4:$V$385,MATCH(G$1,'Extraction Filer'!$B$3:$V$3,0),FALSE)</f>
        <v>11.1</v>
      </c>
      <c r="H254" s="32">
        <f>VLOOKUP($A254,'Extraction Filer'!$B$4:$V$385,MATCH(H$1,'Extraction Filer'!$B$3:$V$3,0),FALSE)</f>
        <v>1119600000</v>
      </c>
      <c r="I254" s="33">
        <f>VLOOKUP($A254,'Extraction Filer'!$B$4:$V$385,MATCH(I$1,'Extraction Filer'!$B$3:$V$3,0),FALSE)</f>
        <v>40240</v>
      </c>
      <c r="J254" s="30">
        <f>IF(VLOOKUP($A254,'Extraction Filer'!$B$4:$V$385,MATCH(J$1,'Extraction Filer'!$B$3:$V$3,0),FALSE)&gt;0,VLOOKUP($A254,'Extraction Filer'!$B$4:$V$385,MATCH(J$1,'Extraction Filer'!$B$3:$V$3,0),FALSE),"غير متوفر")</f>
        <v>17.28</v>
      </c>
      <c r="K254" s="30">
        <f>IFERROR(IF(D254/VLOOKUP($A254,'Extraction Filer'!$B$4:$V$385,MATCH("متوسط توقعات المحللين لمكرر الربح",'Extraction Filer'!$B$3:$V$3,0),FALSE)&gt;0,D254/VLOOKUP($A254,'Extraction Filer'!$B$4:$V$385,MATCH("متوسط توقعات المحللين لمكرر الربح",'Extraction Filer'!$B$3:$V$3,0),FALSE),"غير متوفر"),"غير متوفر")</f>
        <v>10.912280701754387</v>
      </c>
      <c r="L254" s="32">
        <f>VLOOKUP($A254,'Extraction Filer'!$B$4:$V$385,MATCH(L$1,'Extraction Filer'!$B$3:$V$3,0),FALSE)</f>
        <v>65082597</v>
      </c>
      <c r="M254" s="35">
        <f>VLOOKUP($A254,'Extraction Filer'!$B$4:$V$385,MATCH(M$1,'Extraction Filer'!$B$3:$V$3,0),FALSE)</f>
        <v>-5.8400000000000001E-2</v>
      </c>
      <c r="N254" s="30">
        <f>VLOOKUP($A254,'Extraction Filer'!$B$4:$V$385,MATCH(N$1,'Extraction Filer'!$B$3:$V$3,0),FALSE)</f>
        <v>3.404127665331854</v>
      </c>
      <c r="O254" s="35">
        <f>VLOOKUP($A254,'Extraction Filer'!$B$4:$V$385,MATCH(O$1,'Extraction Filer'!$B$3:$V$3,0),FALSE)</f>
        <v>-0.1091</v>
      </c>
      <c r="P254" s="35">
        <f>VLOOKUP($A254,'Extraction Filer'!$B$4:$V$385,MATCH(P$1,'Extraction Filer'!$B$3:$V$3,0),FALSE)</f>
        <v>-0.42049999999999998</v>
      </c>
      <c r="Q254" s="30">
        <f>IF(VLOOKUP($A254,'Extraction Filer'!$B$4:$V$385,MATCH(Q$1,'Extraction Filer'!$B$3:$V$3,0),FALSE)&lt;0,"سالب",VLOOKUP($A254,'Extraction Filer'!$B$4:$V$385,MATCH(Q$1,'Extraction Filer'!$B$3:$V$3,0),FALSE))</f>
        <v>10.875658247612646</v>
      </c>
      <c r="R254" s="35">
        <f>VLOOKUP($A254,'Extraction Filer'!$B$4:$Z$385,MATCH(R$1,'Extraction Filer'!$B$3:$Z$3,0),FALSE)</f>
        <v>4.9631780845325352E-2</v>
      </c>
      <c r="S254" s="35">
        <f>VLOOKUP($A254,'Extraction Filer'!$B$4:$Z$385,MATCH(S$1,'Extraction Filer'!$B$3:$Z$3,0),FALSE)</f>
        <v>2.9762178896912968E-2</v>
      </c>
      <c r="T254" s="31">
        <f>VLOOKUP($A254,'Extraction Filer'!$B$4:$V$385,MATCH(T$1,'Extraction Filer'!$B$3:$V$3,0),FALSE)</f>
        <v>6.0289389067524117E-2</v>
      </c>
      <c r="U254" s="31">
        <f>IF(L254&gt;0,VLOOKUP($A254,'Extraction Filer'!$B$4:$V$385,MATCH(U$1,'Extraction Filer'!$B$3:$V$3,0),FALSE),"حققت خسائر")</f>
        <v>0.34752405470236536</v>
      </c>
      <c r="V254" s="31">
        <f>VLOOKUP($A254,'Extraction Filer'!$B$4:$V$385,MATCH(V$1,'Extraction Filer'!$B$3:$V$3,0),FALSE)</f>
        <v>-0.97070000000000001</v>
      </c>
      <c r="W254" s="7">
        <f>IF(T254="unavailable","NA",IF(T254&gt;0,IF(AND(U254&gt;0,U254&lt;0.75)=TRUE,1,IF(U254&gt;1,-1,IF(L254&lt;0,-1,0)))+IF(T254&gt;0,IF(VLOOKUP(A254,'Extraction Filer'!$B$4:$W$385,MATCH('Extraction Filer'!$W$1,'Extraction Filer'!$B$1:$W$1,0),FALSE)&gt;1,1,0),0)+IF(M254&gt;0.05,1,IF(M254&lt;-0.05,-1,0))+IF(Q254="سالب",-1,IF(Q254&lt;40,1,0))+IF(T254&gt;AVERAGEIFS($T$2:$T$382,$T$2:$T$382,"&gt;0.001"),1,0),"NA"))</f>
        <v>3</v>
      </c>
    </row>
    <row r="255" spans="1:23" ht="15.75">
      <c r="A255" s="9" t="s">
        <v>290</v>
      </c>
      <c r="B255" s="36" t="str">
        <f>VLOOKUP(A255,'Scoring Logic'!$A$12:$D$394,3,FALSE)</f>
        <v>النايفات</v>
      </c>
      <c r="C255" s="36" t="str">
        <f>VLOOKUP(A255,'Scoring Logic'!$A$12:$D$394,4,FALSE)</f>
        <v>تداول</v>
      </c>
      <c r="D255" s="30">
        <f>VLOOKUP($A255,'Extraction Filer'!$B$4:$V$385,MATCH(D$1,'Extraction Filer'!$B$3:$V$3,0),FALSE)</f>
        <v>12.72</v>
      </c>
      <c r="E255" s="31">
        <f>VLOOKUP($A255,'Extraction Filer'!$B$4:$V$385,MATCH(E$1,'Extraction Filer'!$B$3:$V$3,0),FALSE)</f>
        <v>-4.93274E-2</v>
      </c>
      <c r="F255" s="30">
        <f>VLOOKUP($A255,'Extraction Filer'!$B$4:$V$385,MATCH(F$1,'Extraction Filer'!$B$3:$V$3,0),FALSE)</f>
        <v>16.32</v>
      </c>
      <c r="G255" s="30">
        <f>VLOOKUP($A255,'Extraction Filer'!$B$4:$V$385,MATCH(G$1,'Extraction Filer'!$B$3:$V$3,0),FALSE)</f>
        <v>11.54</v>
      </c>
      <c r="H255" s="32">
        <f>VLOOKUP($A255,'Extraction Filer'!$B$4:$V$385,MATCH(H$1,'Extraction Filer'!$B$3:$V$3,0),FALSE)</f>
        <v>1526400000</v>
      </c>
      <c r="I255" s="33">
        <f>VLOOKUP($A255,'Extraction Filer'!$B$4:$V$385,MATCH(I$1,'Extraction Filer'!$B$3:$V$3,0),FALSE)</f>
        <v>44538</v>
      </c>
      <c r="J255" s="30">
        <f>IF(VLOOKUP($A255,'Extraction Filer'!$B$4:$V$385,MATCH(J$1,'Extraction Filer'!$B$3:$V$3,0),FALSE)&gt;0,VLOOKUP($A255,'Extraction Filer'!$B$4:$V$385,MATCH(J$1,'Extraction Filer'!$B$3:$V$3,0),FALSE),"غير متوفر")</f>
        <v>11.67</v>
      </c>
      <c r="K255" s="30">
        <f>IFERROR(IF(D255/VLOOKUP($A255,'Extraction Filer'!$B$4:$V$385,MATCH("متوسط توقعات المحللين لمكرر الربح",'Extraction Filer'!$B$3:$V$3,0),FALSE)&gt;0,D255/VLOOKUP($A255,'Extraction Filer'!$B$4:$V$385,MATCH("متوسط توقعات المحللين لمكرر الربح",'Extraction Filer'!$B$3:$V$3,0),FALSE),"غير متوفر"),"غير متوفر")</f>
        <v>13.408527908079904</v>
      </c>
      <c r="L255" s="32">
        <f>VLOOKUP($A255,'Extraction Filer'!$B$4:$V$385,MATCH(L$1,'Extraction Filer'!$B$3:$V$3,0),FALSE)</f>
        <v>131237000</v>
      </c>
      <c r="M255" s="35">
        <f>VLOOKUP($A255,'Extraction Filer'!$B$4:$V$385,MATCH(M$1,'Extraction Filer'!$B$3:$V$3,0),FALSE)</f>
        <v>0.4793</v>
      </c>
      <c r="N255" s="30">
        <f>VLOOKUP($A255,'Extraction Filer'!$B$4:$V$385,MATCH(N$1,'Extraction Filer'!$B$3:$V$3,0),FALSE)</f>
        <v>4.2944681713060646</v>
      </c>
      <c r="O255" s="35">
        <f>VLOOKUP($A255,'Extraction Filer'!$B$4:$V$385,MATCH(O$1,'Extraction Filer'!$B$3:$V$3,0),FALSE)</f>
        <v>0.21379999999999999</v>
      </c>
      <c r="P255" s="35">
        <f>VLOOKUP($A255,'Extraction Filer'!$B$4:$V$385,MATCH(P$1,'Extraction Filer'!$B$3:$V$3,0),FALSE)</f>
        <v>5.0658000000000003</v>
      </c>
      <c r="Q255" s="30">
        <f>IF(VLOOKUP($A255,'Extraction Filer'!$B$4:$V$385,MATCH(Q$1,'Extraction Filer'!$B$3:$V$3,0),FALSE)&lt;0,"سالب",VLOOKUP($A255,'Extraction Filer'!$B$4:$V$385,MATCH(Q$1,'Extraction Filer'!$B$3:$V$3,0),FALSE))</f>
        <v>8.9864884754643661</v>
      </c>
      <c r="R255" s="35">
        <f>VLOOKUP($A255,'Extraction Filer'!$B$4:$Z$385,MATCH(R$1,'Extraction Filer'!$B$3:$Z$3,0),FALSE)</f>
        <v>9.1361815749691863E-2</v>
      </c>
      <c r="S255" s="35">
        <f>VLOOKUP($A255,'Extraction Filer'!$B$4:$Z$385,MATCH(S$1,'Extraction Filer'!$B$3:$Z$3,0),FALSE)</f>
        <v>8.7494118020863446E-2</v>
      </c>
      <c r="T255" s="31">
        <f>VLOOKUP($A255,'Extraction Filer'!$B$4:$V$385,MATCH(T$1,'Extraction Filer'!$B$3:$V$3,0),FALSE)</f>
        <v>3.9308176100628929E-2</v>
      </c>
      <c r="U255" s="31">
        <f>IF(L255&gt;0,VLOOKUP($A255,'Extraction Filer'!$B$4:$V$385,MATCH(U$1,'Extraction Filer'!$B$3:$V$3,0),FALSE),"حققت خسائر")</f>
        <v>0</v>
      </c>
      <c r="V255" s="31">
        <f>VLOOKUP($A255,'Extraction Filer'!$B$4:$V$385,MATCH(V$1,'Extraction Filer'!$B$3:$V$3,0),FALSE)</f>
        <v>0</v>
      </c>
      <c r="W255" s="7">
        <f>IF(T255="unavailable","NA",IF(T255&gt;0,IF(AND(U255&gt;0,U255&lt;0.75)=TRUE,1,IF(U255&gt;1,-1,IF(L255&lt;0,-1,0)))+IF(T255&gt;0,IF(VLOOKUP(A255,'Extraction Filer'!$B$4:$W$385,MATCH('Extraction Filer'!$W$1,'Extraction Filer'!$B$1:$W$1,0),FALSE)&gt;1,1,0),0)+IF(M255&gt;0.05,1,IF(M255&lt;-0.05,-1,0))+IF(Q255="سالب",-1,IF(Q255&lt;40,1,0))+IF(T255&gt;AVERAGEIFS($T$2:$T$382,$T$2:$T$382,"&gt;0.001"),1,0),"NA"))</f>
        <v>3</v>
      </c>
    </row>
    <row r="256" spans="1:23" ht="15.75">
      <c r="A256" s="9" t="s">
        <v>472</v>
      </c>
      <c r="B256" s="36" t="str">
        <f>VLOOKUP(A256,'Scoring Logic'!$A$12:$D$394,3,FALSE)</f>
        <v>سلوشنز</v>
      </c>
      <c r="C256" s="36" t="str">
        <f>VLOOKUP(A256,'Scoring Logic'!$A$12:$D$394,4,FALSE)</f>
        <v>تداول</v>
      </c>
      <c r="D256" s="30">
        <f>VLOOKUP($A256,'Extraction Filer'!$B$4:$V$385,MATCH(D$1,'Extraction Filer'!$B$3:$V$3,0),FALSE)</f>
        <v>305.39999999999998</v>
      </c>
      <c r="E256" s="31">
        <f>VLOOKUP($A256,'Extraction Filer'!$B$4:$V$385,MATCH(E$1,'Extraction Filer'!$B$3:$V$3,0),FALSE)</f>
        <v>1.8000000000000002E-2</v>
      </c>
      <c r="F256" s="30">
        <f>VLOOKUP($A256,'Extraction Filer'!$B$4:$V$385,MATCH(F$1,'Extraction Filer'!$B$3:$V$3,0),FALSE)</f>
        <v>351.6</v>
      </c>
      <c r="G256" s="30">
        <f>VLOOKUP($A256,'Extraction Filer'!$B$4:$V$385,MATCH(G$1,'Extraction Filer'!$B$3:$V$3,0),FALSE)</f>
        <v>250</v>
      </c>
      <c r="H256" s="32">
        <f>VLOOKUP($A256,'Extraction Filer'!$B$4:$V$385,MATCH(H$1,'Extraction Filer'!$B$3:$V$3,0),FALSE)</f>
        <v>36342473259</v>
      </c>
      <c r="I256" s="33">
        <f>VLOOKUP($A256,'Extraction Filer'!$B$4:$V$385,MATCH(I$1,'Extraction Filer'!$B$3:$V$3,0),FALSE)</f>
        <v>44486</v>
      </c>
      <c r="J256" s="30">
        <f>IF(VLOOKUP($A256,'Extraction Filer'!$B$4:$V$385,MATCH(J$1,'Extraction Filer'!$B$3:$V$3,0),FALSE)&gt;0,VLOOKUP($A256,'Extraction Filer'!$B$4:$V$385,MATCH(J$1,'Extraction Filer'!$B$3:$V$3,0),FALSE),"غير متوفر")</f>
        <v>22.95</v>
      </c>
      <c r="K256" s="30">
        <f>IFERROR(IF(D256/VLOOKUP($A256,'Extraction Filer'!$B$4:$V$385,MATCH("متوسط توقعات المحللين لمكرر الربح",'Extraction Filer'!$B$3:$V$3,0),FALSE)&gt;0,D256/VLOOKUP($A256,'Extraction Filer'!$B$4:$V$385,MATCH("متوسط توقعات المحللين لمكرر الربح",'Extraction Filer'!$B$3:$V$3,0),FALSE),"غير متوفر"),"غير متوفر")</f>
        <v>17.859649122807014</v>
      </c>
      <c r="L256" s="32">
        <f>VLOOKUP($A256,'Extraction Filer'!$B$4:$V$385,MATCH(L$1,'Extraction Filer'!$B$3:$V$3,0),FALSE)</f>
        <v>1596135000</v>
      </c>
      <c r="M256" s="35">
        <f>VLOOKUP($A256,'Extraction Filer'!$B$4:$V$385,MATCH(M$1,'Extraction Filer'!$B$3:$V$3,0),FALSE)</f>
        <v>0.33929999999999999</v>
      </c>
      <c r="N256" s="30">
        <f>VLOOKUP($A256,'Extraction Filer'!$B$4:$V$385,MATCH(N$1,'Extraction Filer'!$B$3:$V$3,0),FALSE)</f>
        <v>3.0125278527128314</v>
      </c>
      <c r="O256" s="35">
        <f>VLOOKUP($A256,'Extraction Filer'!$B$4:$V$385,MATCH(O$1,'Extraction Filer'!$B$3:$V$3,0),FALSE)</f>
        <v>9.2700000000000005E-2</v>
      </c>
      <c r="P256" s="35">
        <f>VLOOKUP($A256,'Extraction Filer'!$B$4:$V$385,MATCH(P$1,'Extraction Filer'!$B$3:$V$3,0),FALSE)</f>
        <v>-0.21790000000000001</v>
      </c>
      <c r="Q256" s="30">
        <f>IF(VLOOKUP($A256,'Extraction Filer'!$B$4:$V$385,MATCH(Q$1,'Extraction Filer'!$B$3:$V$3,0),FALSE)&lt;0,"سالب",VLOOKUP($A256,'Extraction Filer'!$B$4:$V$385,MATCH(Q$1,'Extraction Filer'!$B$3:$V$3,0),FALSE))</f>
        <v>29.741302045987041</v>
      </c>
      <c r="R256" s="35">
        <f>VLOOKUP($A256,'Extraction Filer'!$B$4:$Z$385,MATCH(R$1,'Extraction Filer'!$B$3:$Z$3,0),FALSE)</f>
        <v>0.44154428116080086</v>
      </c>
      <c r="S256" s="35">
        <f>VLOOKUP($A256,'Extraction Filer'!$B$4:$Z$385,MATCH(S$1,'Extraction Filer'!$B$3:$Z$3,0),FALSE)</f>
        <v>0.44781361245345969</v>
      </c>
      <c r="T256" s="31">
        <f>VLOOKUP($A256,'Extraction Filer'!$B$4:$V$385,MATCH(T$1,'Extraction Filer'!$B$3:$V$3,0),FALSE)</f>
        <v>1.964636542239686E-2</v>
      </c>
      <c r="U256" s="31">
        <f>IF(L256&gt;0,VLOOKUP($A256,'Extraction Filer'!$B$4:$V$385,MATCH(U$1,'Extraction Filer'!$B$3:$V$3,0),FALSE),"حققت خسائر")</f>
        <v>0.44732932991257007</v>
      </c>
      <c r="V256" s="31">
        <f>VLOOKUP($A256,'Extraction Filer'!$B$4:$V$385,MATCH(V$1,'Extraction Filer'!$B$3:$V$3,0),FALSE)</f>
        <v>0.2</v>
      </c>
      <c r="W256" s="7">
        <f>IF(T256="unavailable","NA",IF(T256&gt;0,IF(AND(U256&gt;0,U256&lt;0.75)=TRUE,1,IF(U256&gt;1,-1,IF(L256&lt;0,-1,0)))+IF(T256&gt;0,IF(VLOOKUP(A256,'Extraction Filer'!$B$4:$W$385,MATCH('Extraction Filer'!$W$1,'Extraction Filer'!$B$1:$W$1,0),FALSE)&gt;1,1,0),0)+IF(M256&gt;0.05,1,IF(M256&lt;-0.05,-1,0))+IF(Q256="سالب",-1,IF(Q256&lt;40,1,0))+IF(T256&gt;AVERAGEIFS($T$2:$T$382,$T$2:$T$382,"&gt;0.001"),1,0),"NA"))</f>
        <v>3</v>
      </c>
    </row>
    <row r="257" spans="1:23" ht="15.75">
      <c r="A257" s="9" t="s">
        <v>689</v>
      </c>
      <c r="B257" s="36" t="str">
        <f>VLOOKUP(A257,'Scoring Logic'!$A$12:$D$394,3,FALSE)</f>
        <v>كلين لايف</v>
      </c>
      <c r="C257" s="36" t="str">
        <f>VLOOKUP(A257,'Scoring Logic'!$A$12:$D$394,4,FALSE)</f>
        <v>نمو</v>
      </c>
      <c r="D257" s="30">
        <f>VLOOKUP($A257,'Extraction Filer'!$B$4:$V$385,MATCH(D$1,'Extraction Filer'!$B$3:$V$3,0),FALSE)</f>
        <v>107.2</v>
      </c>
      <c r="E257" s="31">
        <f>VLOOKUP($A257,'Extraction Filer'!$B$4:$V$385,MATCH(E$1,'Extraction Filer'!$B$3:$V$3,0),FALSE)</f>
        <v>-4.2857100000000002E-2</v>
      </c>
      <c r="F257" s="30">
        <f>VLOOKUP($A257,'Extraction Filer'!$B$4:$V$385,MATCH(F$1,'Extraction Filer'!$B$3:$V$3,0),FALSE)</f>
        <v>130</v>
      </c>
      <c r="G257" s="30">
        <f>VLOOKUP($A257,'Extraction Filer'!$B$4:$V$385,MATCH(G$1,'Extraction Filer'!$B$3:$V$3,0),FALSE)</f>
        <v>92</v>
      </c>
      <c r="H257" s="32">
        <f>VLOOKUP($A257,'Extraction Filer'!$B$4:$V$385,MATCH(H$1,'Extraction Filer'!$B$3:$V$3,0),FALSE)</f>
        <v>160800000</v>
      </c>
      <c r="I257" s="33">
        <f>VLOOKUP($A257,'Extraction Filer'!$B$4:$V$385,MATCH(I$1,'Extraction Filer'!$B$3:$V$3,0),FALSE)</f>
        <v>45222</v>
      </c>
      <c r="J257" s="30">
        <f>IF(VLOOKUP($A257,'Extraction Filer'!$B$4:$V$385,MATCH(J$1,'Extraction Filer'!$B$3:$V$3,0),FALSE)&gt;0,VLOOKUP($A257,'Extraction Filer'!$B$4:$V$385,MATCH(J$1,'Extraction Filer'!$B$3:$V$3,0),FALSE),"غير متوفر")</f>
        <v>14.01</v>
      </c>
      <c r="K257" s="30" t="str">
        <f>IFERROR(IF(D257/VLOOKUP($A257,'Extraction Filer'!$B$4:$V$385,MATCH("متوسط توقعات المحللين لمكرر الربح",'Extraction Filer'!$B$3:$V$3,0),FALSE)&gt;0,D257/VLOOKUP($A257,'Extraction Filer'!$B$4:$V$385,MATCH("متوسط توقعات المحللين لمكرر الربح",'Extraction Filer'!$B$3:$V$3,0),FALSE),"غير متوفر"),"غير متوفر")</f>
        <v>غير متوفر</v>
      </c>
      <c r="L257" s="32">
        <f>VLOOKUP($A257,'Extraction Filer'!$B$4:$V$385,MATCH(L$1,'Extraction Filer'!$B$3:$V$3,0),FALSE)</f>
        <v>9203789</v>
      </c>
      <c r="M257" s="35">
        <f>VLOOKUP($A257,'Extraction Filer'!$B$4:$V$385,MATCH(M$1,'Extraction Filer'!$B$3:$V$3,0),FALSE)</f>
        <v>0.24629999999999999</v>
      </c>
      <c r="N257" s="30">
        <f>VLOOKUP($A257,'Extraction Filer'!$B$4:$V$385,MATCH(N$1,'Extraction Filer'!$B$3:$V$3,0),FALSE)</f>
        <v>2.6328813411792762</v>
      </c>
      <c r="O257" s="35">
        <f>VLOOKUP($A257,'Extraction Filer'!$B$4:$V$385,MATCH(O$1,'Extraction Filer'!$B$3:$V$3,0),FALSE)</f>
        <v>0.23860000000000001</v>
      </c>
      <c r="P257" s="35">
        <f>VLOOKUP($A257,'Extraction Filer'!$B$4:$V$385,MATCH(P$1,'Extraction Filer'!$B$3:$V$3,0),FALSE)</f>
        <v>-1.5627</v>
      </c>
      <c r="Q257" s="30" t="str">
        <f>IF(VLOOKUP($A257,'Extraction Filer'!$B$4:$V$385,MATCH(Q$1,'Extraction Filer'!$B$3:$V$3,0),FALSE)&lt;0,"سالب",VLOOKUP($A257,'Extraction Filer'!$B$4:$V$385,MATCH(Q$1,'Extraction Filer'!$B$3:$V$3,0),FALSE))</f>
        <v>سالب</v>
      </c>
      <c r="R257" s="35">
        <f>VLOOKUP($A257,'Extraction Filer'!$B$4:$Z$385,MATCH(R$1,'Extraction Filer'!$B$3:$Z$3,0),FALSE)</f>
        <v>0.51035997495749785</v>
      </c>
      <c r="S257" s="35">
        <f>VLOOKUP($A257,'Extraction Filer'!$B$4:$Z$385,MATCH(S$1,'Extraction Filer'!$B$3:$Z$3,0),FALSE)</f>
        <v>0.30278621061556749</v>
      </c>
      <c r="T257" s="31">
        <f>VLOOKUP($A257,'Extraction Filer'!$B$4:$V$385,MATCH(T$1,'Extraction Filer'!$B$3:$V$3,0),FALSE)</f>
        <v>7.4626865671641784E-2</v>
      </c>
      <c r="U257" s="31">
        <f>IF(L257&gt;0,VLOOKUP($A257,'Extraction Filer'!$B$4:$V$385,MATCH(U$1,'Extraction Filer'!$B$3:$V$3,0),FALSE),"حققت خسائر")</f>
        <v>0.65382570418989816</v>
      </c>
      <c r="V257" s="31">
        <f>VLOOKUP($A257,'Extraction Filer'!$B$4:$V$385,MATCH(V$1,'Extraction Filer'!$B$3:$V$3,0),FALSE)</f>
        <v>0</v>
      </c>
      <c r="W257" s="7">
        <f>IF(T257="unavailable","NA",IF(T257&gt;0,IF(AND(U257&gt;0,U257&lt;0.75)=TRUE,1,IF(U257&gt;1,-1,IF(L257&lt;0,-1,0)))+IF(T257&gt;0,IF(VLOOKUP(A257,'Extraction Filer'!$B$4:$W$385,MATCH('Extraction Filer'!$W$1,'Extraction Filer'!$B$1:$W$1,0),FALSE)&gt;1,1,0),0)+IF(M257&gt;0.05,1,IF(M257&lt;-0.05,-1,0))+IF(Q257="سالب",-1,IF(Q257&lt;40,1,0))+IF(T257&gt;AVERAGEIFS($T$2:$T$382,$T$2:$T$382,"&gt;0.001"),1,0),"NA"))</f>
        <v>3</v>
      </c>
    </row>
    <row r="258" spans="1:23" ht="15.75">
      <c r="A258" s="9" t="s">
        <v>232</v>
      </c>
      <c r="B258" s="36" t="str">
        <f>VLOOKUP(A258,'Scoring Logic'!$A$12:$D$394,3,FALSE)</f>
        <v>أسواق ع العثيم</v>
      </c>
      <c r="C258" s="36" t="str">
        <f>VLOOKUP(A258,'Scoring Logic'!$A$12:$D$394,4,FALSE)</f>
        <v>تداول</v>
      </c>
      <c r="D258" s="30">
        <f>VLOOKUP($A258,'Extraction Filer'!$B$4:$V$385,MATCH(D$1,'Extraction Filer'!$B$3:$V$3,0),FALSE)</f>
        <v>9.24</v>
      </c>
      <c r="E258" s="31">
        <f>VLOOKUP($A258,'Extraction Filer'!$B$4:$V$385,MATCH(E$1,'Extraction Filer'!$B$3:$V$3,0),FALSE)</f>
        <v>-8.5836909999999992E-3</v>
      </c>
      <c r="F258" s="30">
        <f>VLOOKUP($A258,'Extraction Filer'!$B$4:$V$385,MATCH(F$1,'Extraction Filer'!$B$3:$V$3,0),FALSE)</f>
        <v>13</v>
      </c>
      <c r="G258" s="30">
        <f>VLOOKUP($A258,'Extraction Filer'!$B$4:$V$385,MATCH(G$1,'Extraction Filer'!$B$3:$V$3,0),FALSE)</f>
        <v>9</v>
      </c>
      <c r="H258" s="32">
        <f>VLOOKUP($A258,'Extraction Filer'!$B$4:$V$385,MATCH(H$1,'Extraction Filer'!$B$3:$V$3,0),FALSE)</f>
        <v>8316000000</v>
      </c>
      <c r="I258" s="33">
        <f>VLOOKUP($A258,'Extraction Filer'!$B$4:$V$385,MATCH(I$1,'Extraction Filer'!$B$3:$V$3,0),FALSE)</f>
        <v>40241</v>
      </c>
      <c r="J258" s="30">
        <f>IF(VLOOKUP($A258,'Extraction Filer'!$B$4:$V$385,MATCH(J$1,'Extraction Filer'!$B$3:$V$3,0),FALSE)&gt;0,VLOOKUP($A258,'Extraction Filer'!$B$4:$V$385,MATCH(J$1,'Extraction Filer'!$B$3:$V$3,0),FALSE),"غير متوفر")</f>
        <v>16.21</v>
      </c>
      <c r="K258" s="30">
        <f>IFERROR(IF(D258/VLOOKUP($A258,'Extraction Filer'!$B$4:$V$385,MATCH("متوسط توقعات المحللين لمكرر الربح",'Extraction Filer'!$B$3:$V$3,0),FALSE)&gt;0,D258/VLOOKUP($A258,'Extraction Filer'!$B$4:$V$385,MATCH("متوسط توقعات المحللين لمكرر الربح",'Extraction Filer'!$B$3:$V$3,0),FALSE),"غير متوفر"),"غير متوفر")</f>
        <v>14.4375</v>
      </c>
      <c r="L258" s="32">
        <f>VLOOKUP($A258,'Extraction Filer'!$B$4:$V$385,MATCH(L$1,'Extraction Filer'!$B$3:$V$3,0),FALSE)</f>
        <v>521586067</v>
      </c>
      <c r="M258" s="35">
        <f>VLOOKUP($A258,'Extraction Filer'!$B$4:$V$385,MATCH(M$1,'Extraction Filer'!$B$3:$V$3,0),FALSE)</f>
        <v>6.5799999999999997E-2</v>
      </c>
      <c r="N258" s="30">
        <f>VLOOKUP($A258,'Extraction Filer'!$B$4:$V$385,MATCH(N$1,'Extraction Filer'!$B$3:$V$3,0),FALSE)</f>
        <v>0.77649902354253353</v>
      </c>
      <c r="O258" s="35">
        <f>VLOOKUP($A258,'Extraction Filer'!$B$4:$V$385,MATCH(O$1,'Extraction Filer'!$B$3:$V$3,0),FALSE)</f>
        <v>5.0200000000000002E-2</v>
      </c>
      <c r="P258" s="35">
        <f>VLOOKUP($A258,'Extraction Filer'!$B$4:$V$385,MATCH(P$1,'Extraction Filer'!$B$3:$V$3,0),FALSE)</f>
        <v>7.0999999999999994E-2</v>
      </c>
      <c r="Q258" s="30">
        <f>IF(VLOOKUP($A258,'Extraction Filer'!$B$4:$V$385,MATCH(Q$1,'Extraction Filer'!$B$3:$V$3,0),FALSE)&lt;0,"سالب",VLOOKUP($A258,'Extraction Filer'!$B$4:$V$385,MATCH(Q$1,'Extraction Filer'!$B$3:$V$3,0),FALSE))</f>
        <v>23.408462676067611</v>
      </c>
      <c r="R258" s="35">
        <f>VLOOKUP($A258,'Extraction Filer'!$B$4:$Z$385,MATCH(R$1,'Extraction Filer'!$B$3:$Z$3,0),FALSE)</f>
        <v>0.4467747166432921</v>
      </c>
      <c r="S258" s="35">
        <f>VLOOKUP($A258,'Extraction Filer'!$B$4:$Z$385,MATCH(S$1,'Extraction Filer'!$B$3:$Z$3,0),FALSE)</f>
        <v>9.4344490646133955E-2</v>
      </c>
      <c r="T258" s="31">
        <f>VLOOKUP($A258,'Extraction Filer'!$B$4:$V$385,MATCH(T$1,'Extraction Filer'!$B$3:$V$3,0),FALSE)</f>
        <v>4.4372294372294369E-2</v>
      </c>
      <c r="U258" s="31">
        <f>IF(L258&gt;0,VLOOKUP($A258,'Extraction Filer'!$B$4:$V$385,MATCH(U$1,'Extraction Filer'!$B$3:$V$3,0),FALSE),"حققت خسائر")</f>
        <v>1.0353037286941178</v>
      </c>
      <c r="V258" s="31">
        <f>VLOOKUP($A258,'Extraction Filer'!$B$4:$V$385,MATCH(V$1,'Extraction Filer'!$B$3:$V$3,0),FALSE)</f>
        <v>1.34E-2</v>
      </c>
      <c r="W258" s="7">
        <f>IF(T258="unavailable","NA",IF(T258&gt;0,IF(AND(U258&gt;0,U258&lt;0.75)=TRUE,1,IF(U258&gt;1,-1,IF(L258&lt;0,-1,0)))+IF(T258&gt;0,IF(VLOOKUP(A258,'Extraction Filer'!$B$4:$W$385,MATCH('Extraction Filer'!$W$1,'Extraction Filer'!$B$1:$W$1,0),FALSE)&gt;1,1,0),0)+IF(M258&gt;0.05,1,IF(M258&lt;-0.05,-1,0))+IF(Q258="سالب",-1,IF(Q258&lt;40,1,0))+IF(T258&gt;AVERAGEIFS($T$2:$T$382,$T$2:$T$382,"&gt;0.001"),1,0),"NA"))</f>
        <v>3</v>
      </c>
    </row>
    <row r="259" spans="1:23" ht="15.75">
      <c r="A259" s="9" t="s">
        <v>260</v>
      </c>
      <c r="B259" s="36" t="str">
        <f>VLOOKUP(A259,'Scoring Logic'!$A$12:$D$394,3,FALSE)</f>
        <v>جمجوم فارما</v>
      </c>
      <c r="C259" s="36" t="str">
        <f>VLOOKUP(A259,'Scoring Logic'!$A$12:$D$394,4,FALSE)</f>
        <v>تداول</v>
      </c>
      <c r="D259" s="30">
        <f>VLOOKUP($A259,'Extraction Filer'!$B$4:$V$385,MATCH(D$1,'Extraction Filer'!$B$3:$V$3,0),FALSE)</f>
        <v>150.19999999999999</v>
      </c>
      <c r="E259" s="31">
        <f>VLOOKUP($A259,'Extraction Filer'!$B$4:$V$385,MATCH(E$1,'Extraction Filer'!$B$3:$V$3,0),FALSE)</f>
        <v>-4.3312099999999992E-2</v>
      </c>
      <c r="F259" s="30">
        <f>VLOOKUP($A259,'Extraction Filer'!$B$4:$V$385,MATCH(F$1,'Extraction Filer'!$B$3:$V$3,0),FALSE)</f>
        <v>202.4</v>
      </c>
      <c r="G259" s="30">
        <f>VLOOKUP($A259,'Extraction Filer'!$B$4:$V$385,MATCH(G$1,'Extraction Filer'!$B$3:$V$3,0),FALSE)</f>
        <v>124.8</v>
      </c>
      <c r="H259" s="32">
        <f>VLOOKUP($A259,'Extraction Filer'!$B$4:$V$385,MATCH(H$1,'Extraction Filer'!$B$3:$V$3,0),FALSE)</f>
        <v>10514000000</v>
      </c>
      <c r="I259" s="33">
        <f>VLOOKUP($A259,'Extraction Filer'!$B$4:$V$385,MATCH(I$1,'Extraction Filer'!$B$3:$V$3,0),FALSE)</f>
        <v>45097</v>
      </c>
      <c r="J259" s="30">
        <f>IF(VLOOKUP($A259,'Extraction Filer'!$B$4:$V$385,MATCH(J$1,'Extraction Filer'!$B$3:$V$3,0),FALSE)&gt;0,VLOOKUP($A259,'Extraction Filer'!$B$4:$V$385,MATCH(J$1,'Extraction Filer'!$B$3:$V$3,0),FALSE),"غير متوفر")</f>
        <v>29.51</v>
      </c>
      <c r="K259" s="30">
        <f>IFERROR(IF(D259/VLOOKUP($A259,'Extraction Filer'!$B$4:$V$385,MATCH("متوسط توقعات المحللين لمكرر الربح",'Extraction Filer'!$B$3:$V$3,0),FALSE)&gt;0,D259/VLOOKUP($A259,'Extraction Filer'!$B$4:$V$385,MATCH("متوسط توقعات المحللين لمكرر الربح",'Extraction Filer'!$B$3:$V$3,0),FALSE),"غير متوفر"),"غير متوفر")</f>
        <v>17.754137115839239</v>
      </c>
      <c r="L259" s="32">
        <f>VLOOKUP($A259,'Extraction Filer'!$B$4:$V$385,MATCH(L$1,'Extraction Filer'!$B$3:$V$3,0),FALSE)</f>
        <v>356520884</v>
      </c>
      <c r="M259" s="35">
        <f>VLOOKUP($A259,'Extraction Filer'!$B$4:$V$385,MATCH(M$1,'Extraction Filer'!$B$3:$V$3,0),FALSE)</f>
        <v>0.21929999999999999</v>
      </c>
      <c r="N259" s="30">
        <f>VLOOKUP($A259,'Extraction Filer'!$B$4:$V$385,MATCH(N$1,'Extraction Filer'!$B$3:$V$3,0),FALSE)</f>
        <v>7.9743312330031468</v>
      </c>
      <c r="O259" s="35">
        <f>VLOOKUP($A259,'Extraction Filer'!$B$4:$V$385,MATCH(O$1,'Extraction Filer'!$B$3:$V$3,0),FALSE)</f>
        <v>0.19769999999999999</v>
      </c>
      <c r="P259" s="35">
        <f>VLOOKUP($A259,'Extraction Filer'!$B$4:$V$385,MATCH(P$1,'Extraction Filer'!$B$3:$V$3,0),FALSE)</f>
        <v>-0.17560000000000001</v>
      </c>
      <c r="Q259" s="30">
        <f>IF(VLOOKUP($A259,'Extraction Filer'!$B$4:$V$385,MATCH(Q$1,'Extraction Filer'!$B$3:$V$3,0),FALSE)&lt;0,"سالب",VLOOKUP($A259,'Extraction Filer'!$B$4:$V$385,MATCH(Q$1,'Extraction Filer'!$B$3:$V$3,0),FALSE))</f>
        <v>50.963226304741482</v>
      </c>
      <c r="R259" s="35">
        <f>VLOOKUP($A259,'Extraction Filer'!$B$4:$Z$385,MATCH(R$1,'Extraction Filer'!$B$3:$Z$3,0),FALSE)</f>
        <v>0.24336082208062079</v>
      </c>
      <c r="S259" s="35">
        <f>VLOOKUP($A259,'Extraction Filer'!$B$4:$Z$385,MATCH(S$1,'Extraction Filer'!$B$3:$Z$3,0),FALSE)</f>
        <v>0.22604817449714976</v>
      </c>
      <c r="T259" s="31">
        <f>VLOOKUP($A259,'Extraction Filer'!$B$4:$V$385,MATCH(T$1,'Extraction Filer'!$B$3:$V$3,0),FALSE)</f>
        <v>3.0359520639147802E-2</v>
      </c>
      <c r="U259" s="31">
        <f>IF(L259&gt;0,VLOOKUP($A259,'Extraction Filer'!$B$4:$V$385,MATCH(U$1,'Extraction Filer'!$B$3:$V$3,0),FALSE),"حققت خسائر")</f>
        <v>0.60865999647863545</v>
      </c>
      <c r="V259" s="31">
        <f>VLOOKUP($A259,'Extraction Filer'!$B$4:$V$385,MATCH(V$1,'Extraction Filer'!$B$3:$V$3,0),FALSE)</f>
        <v>2.1067</v>
      </c>
      <c r="W259" s="7">
        <f>IF(T259="unavailable","NA",IF(T259&gt;0,IF(AND(U259&gt;0,U259&lt;0.75)=TRUE,1,IF(U259&gt;1,-1,IF(L259&lt;0,-1,0)))+IF(T259&gt;0,IF(VLOOKUP(A259,'Extraction Filer'!$B$4:$W$385,MATCH('Extraction Filer'!$W$1,'Extraction Filer'!$B$1:$W$1,0),FALSE)&gt;1,1,0),0)+IF(M259&gt;0.05,1,IF(M259&lt;-0.05,-1,0))+IF(Q259="سالب",-1,IF(Q259&lt;40,1,0))+IF(T259&gt;AVERAGEIFS($T$2:$T$382,$T$2:$T$382,"&gt;0.001"),1,0),"NA"))</f>
        <v>3</v>
      </c>
    </row>
    <row r="260" spans="1:23" ht="15.75">
      <c r="A260" s="9" t="s">
        <v>45</v>
      </c>
      <c r="B260" s="36" t="str">
        <f>VLOOKUP(A260,'Scoring Logic'!$A$12:$D$394,3,FALSE)</f>
        <v>الأهلي</v>
      </c>
      <c r="C260" s="36" t="str">
        <f>VLOOKUP(A260,'Scoring Logic'!$A$12:$D$394,4,FALSE)</f>
        <v>تداول</v>
      </c>
      <c r="D260" s="30">
        <f>VLOOKUP($A260,'Extraction Filer'!$B$4:$V$385,MATCH(D$1,'Extraction Filer'!$B$3:$V$3,0),FALSE)</f>
        <v>35.700000000000003</v>
      </c>
      <c r="E260" s="31">
        <f>VLOOKUP($A260,'Extraction Filer'!$B$4:$V$385,MATCH(E$1,'Extraction Filer'!$B$3:$V$3,0),FALSE)</f>
        <v>2.1459200000000001E-2</v>
      </c>
      <c r="F260" s="30">
        <f>VLOOKUP($A260,'Extraction Filer'!$B$4:$V$385,MATCH(F$1,'Extraction Filer'!$B$3:$V$3,0),FALSE)</f>
        <v>38.450000000000003</v>
      </c>
      <c r="G260" s="30">
        <f>VLOOKUP($A260,'Extraction Filer'!$B$4:$V$385,MATCH(G$1,'Extraction Filer'!$B$3:$V$3,0),FALSE)</f>
        <v>31.55</v>
      </c>
      <c r="H260" s="32">
        <f>VLOOKUP($A260,'Extraction Filer'!$B$4:$V$385,MATCH(H$1,'Extraction Filer'!$B$3:$V$3,0),FALSE)</f>
        <v>212226682500</v>
      </c>
      <c r="I260" s="33">
        <f>VLOOKUP($A260,'Extraction Filer'!$B$4:$V$385,MATCH(I$1,'Extraction Filer'!$B$3:$V$3,0),FALSE)</f>
        <v>41955</v>
      </c>
      <c r="J260" s="30">
        <f>IF(VLOOKUP($A260,'Extraction Filer'!$B$4:$V$385,MATCH(J$1,'Extraction Filer'!$B$3:$V$3,0),FALSE)&gt;0,VLOOKUP($A260,'Extraction Filer'!$B$4:$V$385,MATCH(J$1,'Extraction Filer'!$B$3:$V$3,0),FALSE),"غير متوفر")</f>
        <v>10.41</v>
      </c>
      <c r="K260" s="30">
        <f>IFERROR(IF(D260/VLOOKUP($A260,'Extraction Filer'!$B$4:$V$385,MATCH("متوسط توقعات المحللين لمكرر الربح",'Extraction Filer'!$B$3:$V$3,0),FALSE)&gt;0,D260/VLOOKUP($A260,'Extraction Filer'!$B$4:$V$385,MATCH("متوسط توقعات المحللين لمكرر الربح",'Extraction Filer'!$B$3:$V$3,0),FALSE),"غير متوفر"),"غير متوفر")</f>
        <v>7.0753314703609016</v>
      </c>
      <c r="L260" s="32">
        <f>VLOOKUP($A260,'Extraction Filer'!$B$4:$V$385,MATCH(L$1,'Extraction Filer'!$B$3:$V$3,0),FALSE)</f>
        <v>21192893000</v>
      </c>
      <c r="M260" s="35">
        <f>VLOOKUP($A260,'Extraction Filer'!$B$4:$V$385,MATCH(M$1,'Extraction Filer'!$B$3:$V$3,0),FALSE)</f>
        <v>5.91E-2</v>
      </c>
      <c r="N260" s="30">
        <f>VLOOKUP($A260,'Extraction Filer'!$B$4:$V$385,MATCH(N$1,'Extraction Filer'!$B$3:$V$3,0),FALSE)</f>
        <v>4.0667114849307042</v>
      </c>
      <c r="O260" s="35">
        <f>VLOOKUP($A260,'Extraction Filer'!$B$4:$V$385,MATCH(O$1,'Extraction Filer'!$B$3:$V$3,0),FALSE)</f>
        <v>-0.37</v>
      </c>
      <c r="P260" s="35">
        <f>VLOOKUP($A260,'Extraction Filer'!$B$4:$V$385,MATCH(P$1,'Extraction Filer'!$B$3:$V$3,0),FALSE)</f>
        <v>-2.6196000000000002</v>
      </c>
      <c r="Q260" s="30" t="str">
        <f>IF(VLOOKUP($A260,'Extraction Filer'!$B$4:$V$385,MATCH(Q$1,'Extraction Filer'!$B$3:$V$3,0),FALSE)&lt;0,"سالب",VLOOKUP($A260,'Extraction Filer'!$B$4:$V$385,MATCH(Q$1,'Extraction Filer'!$B$3:$V$3,0),FALSE))</f>
        <v>سالب</v>
      </c>
      <c r="R260" s="35">
        <f>VLOOKUP($A260,'Extraction Filer'!$B$4:$Z$385,MATCH(R$1,'Extraction Filer'!$B$3:$Z$3,0),FALSE)</f>
        <v>0.12298722701879312</v>
      </c>
      <c r="S260" s="35">
        <f>VLOOKUP($A260,'Extraction Filer'!$B$4:$Z$385,MATCH(S$1,'Extraction Filer'!$B$3:$Z$3,0),FALSE)</f>
        <v>1.4855199947820122E-2</v>
      </c>
      <c r="T260" s="31">
        <f>VLOOKUP($A260,'Extraction Filer'!$B$4:$V$385,MATCH(T$1,'Extraction Filer'!$B$3:$V$3,0),FALSE)</f>
        <v>7.8431372549019593E-2</v>
      </c>
      <c r="U260" s="31">
        <f>IF(L260&gt;0,VLOOKUP($A260,'Extraction Filer'!$B$4:$V$385,MATCH(U$1,'Extraction Filer'!$B$3:$V$3,0),FALSE),"حققت خسائر")</f>
        <v>0.50960480006198305</v>
      </c>
      <c r="V260" s="31">
        <f>VLOOKUP($A260,'Extraction Filer'!$B$4:$V$385,MATCH(V$1,'Extraction Filer'!$B$3:$V$3,0),FALSE)</f>
        <v>0.33750000000000002</v>
      </c>
      <c r="W260" s="7">
        <f>IF(T260="unavailable","NA",IF(T260&gt;0,IF(AND(U260&gt;0,U260&lt;0.75)=TRUE,1,IF(U260&gt;1,-1,IF(L260&lt;0,-1,0)))+IF(T260&gt;0,IF(VLOOKUP(A260,'Extraction Filer'!$B$4:$W$385,MATCH('Extraction Filer'!$W$1,'Extraction Filer'!$B$1:$W$1,0),FALSE)&gt;1,1,0),0)+IF(M260&gt;0.05,1,IF(M260&lt;-0.05,-1,0))+IF(Q260="سالب",-1,IF(Q260&lt;40,1,0))+IF(T260&gt;AVERAGEIFS($T$2:$T$382,$T$2:$T$382,"&gt;0.001"),1,0),"NA"))</f>
        <v>3</v>
      </c>
    </row>
    <row r="261" spans="1:23" ht="15.75">
      <c r="A261" s="9" t="s">
        <v>174</v>
      </c>
      <c r="B261" s="36" t="str">
        <f>VLOOKUP(A261,'Scoring Logic'!$A$12:$D$394,3,FALSE)</f>
        <v>ينساب</v>
      </c>
      <c r="C261" s="36" t="str">
        <f>VLOOKUP(A261,'Scoring Logic'!$A$12:$D$394,4,FALSE)</f>
        <v>تداول</v>
      </c>
      <c r="D261" s="30">
        <f>VLOOKUP($A261,'Extraction Filer'!$B$4:$V$385,MATCH(D$1,'Extraction Filer'!$B$3:$V$3,0),FALSE)</f>
        <v>33.200000000000003</v>
      </c>
      <c r="E261" s="31">
        <f>VLOOKUP($A261,'Extraction Filer'!$B$4:$V$385,MATCH(E$1,'Extraction Filer'!$B$3:$V$3,0),FALSE)</f>
        <v>3.021148E-3</v>
      </c>
      <c r="F261" s="30">
        <f>VLOOKUP($A261,'Extraction Filer'!$B$4:$V$385,MATCH(F$1,'Extraction Filer'!$B$3:$V$3,0),FALSE)</f>
        <v>43</v>
      </c>
      <c r="G261" s="30">
        <f>VLOOKUP($A261,'Extraction Filer'!$B$4:$V$385,MATCH(G$1,'Extraction Filer'!$B$3:$V$3,0),FALSE)</f>
        <v>30</v>
      </c>
      <c r="H261" s="32">
        <f>VLOOKUP($A261,'Extraction Filer'!$B$4:$V$385,MATCH(H$1,'Extraction Filer'!$B$3:$V$3,0),FALSE)</f>
        <v>18674998008</v>
      </c>
      <c r="I261" s="33">
        <f>VLOOKUP($A261,'Extraction Filer'!$B$4:$V$385,MATCH(I$1,'Extraction Filer'!$B$3:$V$3,0),FALSE)</f>
        <v>40240</v>
      </c>
      <c r="J261" s="30">
        <f>IF(VLOOKUP($A261,'Extraction Filer'!$B$4:$V$385,MATCH(J$1,'Extraction Filer'!$B$3:$V$3,0),FALSE)&gt;0,VLOOKUP($A261,'Extraction Filer'!$B$4:$V$385,MATCH(J$1,'Extraction Filer'!$B$3:$V$3,0),FALSE),"غير متوفر")</f>
        <v>44.27</v>
      </c>
      <c r="K261" s="30">
        <f>IFERROR(IF(D261/VLOOKUP($A261,'Extraction Filer'!$B$4:$V$385,MATCH("متوسط توقعات المحللين لمكرر الربح",'Extraction Filer'!$B$3:$V$3,0),FALSE)&gt;0,D261/VLOOKUP($A261,'Extraction Filer'!$B$4:$V$385,MATCH("متوسط توقعات المحللين لمكرر الربح",'Extraction Filer'!$B$3:$V$3,0),FALSE),"غير متوفر"),"غير متوفر")</f>
        <v>18.109420171275843</v>
      </c>
      <c r="L261" s="32">
        <f>VLOOKUP($A261,'Extraction Filer'!$B$4:$V$385,MATCH(L$1,'Extraction Filer'!$B$3:$V$3,0),FALSE)</f>
        <v>420334000</v>
      </c>
      <c r="M261" s="35">
        <f>VLOOKUP($A261,'Extraction Filer'!$B$4:$V$385,MATCH(M$1,'Extraction Filer'!$B$3:$V$3,0),FALSE)</f>
        <v>1.8664000000000001</v>
      </c>
      <c r="N261" s="30">
        <f>VLOOKUP($A261,'Extraction Filer'!$B$4:$V$385,MATCH(N$1,'Extraction Filer'!$B$3:$V$3,0),FALSE)</f>
        <v>3.0314001154772834</v>
      </c>
      <c r="O261" s="35">
        <f>VLOOKUP($A261,'Extraction Filer'!$B$4:$V$385,MATCH(O$1,'Extraction Filer'!$B$3:$V$3,0),FALSE)</f>
        <v>0.35909999999999997</v>
      </c>
      <c r="P261" s="35">
        <f>VLOOKUP($A261,'Extraction Filer'!$B$4:$V$385,MATCH(P$1,'Extraction Filer'!$B$3:$V$3,0),FALSE)</f>
        <v>23.905899999999999</v>
      </c>
      <c r="Q261" s="30">
        <f>IF(VLOOKUP($A261,'Extraction Filer'!$B$4:$V$385,MATCH(Q$1,'Extraction Filer'!$B$3:$V$3,0),FALSE)&lt;0,"سالب",VLOOKUP($A261,'Extraction Filer'!$B$4:$V$385,MATCH(Q$1,'Extraction Filer'!$B$3:$V$3,0),FALSE))</f>
        <v>13.296999831962928</v>
      </c>
      <c r="R261" s="35">
        <f>VLOOKUP($A261,'Extraction Filer'!$B$4:$Z$385,MATCH(R$1,'Extraction Filer'!$B$3:$Z$3,0),FALSE)</f>
        <v>3.5954333051244805E-2</v>
      </c>
      <c r="S261" s="35">
        <f>VLOOKUP($A261,'Extraction Filer'!$B$4:$Z$385,MATCH(S$1,'Extraction Filer'!$B$3:$Z$3,0),FALSE)</f>
        <v>3.5700506756318945E-2</v>
      </c>
      <c r="T261" s="31">
        <f>VLOOKUP($A261,'Extraction Filer'!$B$4:$V$385,MATCH(T$1,'Extraction Filer'!$B$3:$V$3,0),FALSE)</f>
        <v>6.0240963855421679E-2</v>
      </c>
      <c r="U261" s="31">
        <f>IF(L261&gt;0,VLOOKUP($A261,'Extraction Filer'!$B$4:$V$385,MATCH(U$1,'Extraction Filer'!$B$3:$V$3,0),FALSE),"حققت خسائر")</f>
        <v>2.3433103198884697</v>
      </c>
      <c r="V261" s="31">
        <f>VLOOKUP($A261,'Extraction Filer'!$B$4:$V$385,MATCH(V$1,'Extraction Filer'!$B$3:$V$3,0),FALSE)</f>
        <v>-0.2288</v>
      </c>
      <c r="W261" s="7">
        <f>IF(T261="unavailable","NA",IF(T261&gt;0,IF(AND(U261&gt;0,U261&lt;0.75)=TRUE,1,IF(U261&gt;1,-1,IF(L261&lt;0,-1,0)))+IF(T261&gt;0,IF(VLOOKUP(A261,'Extraction Filer'!$B$4:$W$385,MATCH('Extraction Filer'!$W$1,'Extraction Filer'!$B$1:$W$1,0),FALSE)&gt;1,1,0),0)+IF(M261&gt;0.05,1,IF(M261&lt;-0.05,-1,0))+IF(Q261="سالب",-1,IF(Q261&lt;40,1,0))+IF(T261&gt;AVERAGEIFS($T$2:$T$382,$T$2:$T$382,"&gt;0.001"),1,0),"NA"))</f>
        <v>3</v>
      </c>
    </row>
    <row r="262" spans="1:23" ht="15.75">
      <c r="A262" s="9" t="s">
        <v>408</v>
      </c>
      <c r="B262" s="36" t="str">
        <f>VLOOKUP(A262,'Scoring Logic'!$A$12:$D$394,3,FALSE)</f>
        <v>سدكو كابيتال ريت</v>
      </c>
      <c r="C262" s="36" t="str">
        <f>VLOOKUP(A262,'Scoring Logic'!$A$12:$D$394,4,FALSE)</f>
        <v>تداول</v>
      </c>
      <c r="D262" s="30">
        <f>VLOOKUP($A262,'Extraction Filer'!$B$4:$V$385,MATCH(D$1,'Extraction Filer'!$B$3:$V$3,0),FALSE)</f>
        <v>7.25</v>
      </c>
      <c r="E262" s="31">
        <f>VLOOKUP($A262,'Extraction Filer'!$B$4:$V$385,MATCH(E$1,'Extraction Filer'!$B$3:$V$3,0),FALSE)</f>
        <v>-3.4620499999999998E-2</v>
      </c>
      <c r="F262" s="30">
        <f>VLOOKUP($A262,'Extraction Filer'!$B$4:$V$385,MATCH(F$1,'Extraction Filer'!$B$3:$V$3,0),FALSE)</f>
        <v>8.7799999999999994</v>
      </c>
      <c r="G262" s="30">
        <f>VLOOKUP($A262,'Extraction Filer'!$B$4:$V$385,MATCH(G$1,'Extraction Filer'!$B$3:$V$3,0),FALSE)</f>
        <v>7.04</v>
      </c>
      <c r="H262" s="32">
        <f>VLOOKUP($A262,'Extraction Filer'!$B$4:$V$385,MATCH(H$1,'Extraction Filer'!$B$3:$V$3,0),FALSE)</f>
        <v>1355347190</v>
      </c>
      <c r="I262" s="33">
        <f>VLOOKUP($A262,'Extraction Filer'!$B$4:$V$385,MATCH(I$1,'Extraction Filer'!$B$3:$V$3,0),FALSE)</f>
        <v>43221</v>
      </c>
      <c r="J262" s="30">
        <f>IF(VLOOKUP($A262,'Extraction Filer'!$B$4:$V$385,MATCH(J$1,'Extraction Filer'!$B$3:$V$3,0),FALSE)&gt;0,VLOOKUP($A262,'Extraction Filer'!$B$4:$V$385,MATCH(J$1,'Extraction Filer'!$B$3:$V$3,0),FALSE),"غير متوفر")</f>
        <v>18.59</v>
      </c>
      <c r="K262" s="30" t="str">
        <f>IFERROR(IF(D262/VLOOKUP($A262,'Extraction Filer'!$B$4:$V$385,MATCH("متوسط توقعات المحللين لمكرر الربح",'Extraction Filer'!$B$3:$V$3,0),FALSE)&gt;0,D262/VLOOKUP($A262,'Extraction Filer'!$B$4:$V$385,MATCH("متوسط توقعات المحللين لمكرر الربح",'Extraction Filer'!$B$3:$V$3,0),FALSE),"غير متوفر"),"غير متوفر")</f>
        <v>غير متوفر</v>
      </c>
      <c r="L262" s="32">
        <f>VLOOKUP($A262,'Extraction Filer'!$B$4:$V$385,MATCH(L$1,'Extraction Filer'!$B$3:$V$3,0),FALSE)</f>
        <v>110284721</v>
      </c>
      <c r="M262" s="35">
        <f>VLOOKUP($A262,'Extraction Filer'!$B$4:$V$385,MATCH(M$1,'Extraction Filer'!$B$3:$V$3,0),FALSE)</f>
        <v>8.8596000000000004</v>
      </c>
      <c r="N262" s="30">
        <f>VLOOKUP($A262,'Extraction Filer'!$B$4:$V$385,MATCH(N$1,'Extraction Filer'!$B$3:$V$3,0),FALSE)</f>
        <v>6.0472181208591786</v>
      </c>
      <c r="O262" s="35">
        <f>VLOOKUP($A262,'Extraction Filer'!$B$4:$V$385,MATCH(O$1,'Extraction Filer'!$B$3:$V$3,0),FALSE)</f>
        <v>0.17660000000000001</v>
      </c>
      <c r="P262" s="35">
        <f>VLOOKUP($A262,'Extraction Filer'!$B$4:$V$385,MATCH(P$1,'Extraction Filer'!$B$3:$V$3,0),FALSE)</f>
        <v>0.85650000000000004</v>
      </c>
      <c r="Q262" s="30">
        <f>IF(VLOOKUP($A262,'Extraction Filer'!$B$4:$V$385,MATCH(Q$1,'Extraction Filer'!$B$3:$V$3,0),FALSE)&lt;0,"سالب",VLOOKUP($A262,'Extraction Filer'!$B$4:$V$385,MATCH(Q$1,'Extraction Filer'!$B$3:$V$3,0),FALSE))</f>
        <v>8.9749515922084502</v>
      </c>
      <c r="R262" s="35">
        <f>VLOOKUP($A262,'Extraction Filer'!$B$4:$Z$385,MATCH(R$1,'Extraction Filer'!$B$3:$Z$3,0),FALSE)</f>
        <v>5.3885208013332721E-2</v>
      </c>
      <c r="S262" s="35">
        <f>VLOOKUP($A262,'Extraction Filer'!$B$4:$Z$385,MATCH(S$1,'Extraction Filer'!$B$3:$Z$3,0),FALSE)</f>
        <v>-3.1587224999173937</v>
      </c>
      <c r="T262" s="31">
        <f>VLOOKUP($A262,'Extraction Filer'!$B$4:$V$385,MATCH(T$1,'Extraction Filer'!$B$3:$V$3,0),FALSE)</f>
        <v>6.8965517241379309E-2</v>
      </c>
      <c r="U262" s="31">
        <f>IF(L262&gt;0,VLOOKUP($A262,'Extraction Filer'!$B$4:$V$385,MATCH(U$1,'Extraction Filer'!$B$3:$V$3,0),FALSE),"حققت خسائر")</f>
        <v>1.128391503236903</v>
      </c>
      <c r="V262" s="31">
        <f>VLOOKUP($A262,'Extraction Filer'!$B$4:$V$385,MATCH(V$1,'Extraction Filer'!$B$3:$V$3,0),FALSE)</f>
        <v>-0.1971</v>
      </c>
      <c r="W262" s="7">
        <f>IF(T262="unavailable","NA",IF(T262&gt;0,IF(AND(U262&gt;0,U262&lt;0.75)=TRUE,1,IF(U262&gt;1,-1,IF(L262&lt;0,-1,0)))+IF(T262&gt;0,IF(VLOOKUP(A262,'Extraction Filer'!$B$4:$W$385,MATCH('Extraction Filer'!$W$1,'Extraction Filer'!$B$1:$W$1,0),FALSE)&gt;1,1,0),0)+IF(M262&gt;0.05,1,IF(M262&lt;-0.05,-1,0))+IF(Q262="سالب",-1,IF(Q262&lt;40,1,0))+IF(T262&gt;AVERAGEIFS($T$2:$T$382,$T$2:$T$382,"&gt;0.001"),1,0),"NA"))</f>
        <v>3</v>
      </c>
    </row>
    <row r="263" spans="1:23" ht="15.75">
      <c r="A263" s="9" t="s">
        <v>238</v>
      </c>
      <c r="B263" s="36" t="str">
        <f>VLOOKUP(A263,'Scoring Logic'!$A$12:$D$394,3,FALSE)</f>
        <v>دلة الصحية</v>
      </c>
      <c r="C263" s="36" t="str">
        <f>VLOOKUP(A263,'Scoring Logic'!$A$12:$D$394,4,FALSE)</f>
        <v>تداول</v>
      </c>
      <c r="D263" s="30">
        <f>VLOOKUP($A263,'Extraction Filer'!$B$4:$V$385,MATCH(D$1,'Extraction Filer'!$B$3:$V$3,0),FALSE)</f>
        <v>125.6</v>
      </c>
      <c r="E263" s="31">
        <f>VLOOKUP($A263,'Extraction Filer'!$B$4:$V$385,MATCH(E$1,'Extraction Filer'!$B$3:$V$3,0),FALSE)</f>
        <v>3.1948882E-3</v>
      </c>
      <c r="F263" s="30">
        <f>VLOOKUP($A263,'Extraction Filer'!$B$4:$V$385,MATCH(F$1,'Extraction Filer'!$B$3:$V$3,0),FALSE)</f>
        <v>170</v>
      </c>
      <c r="G263" s="30">
        <f>VLOOKUP($A263,'Extraction Filer'!$B$4:$V$385,MATCH(G$1,'Extraction Filer'!$B$3:$V$3,0),FALSE)</f>
        <v>113.2</v>
      </c>
      <c r="H263" s="32">
        <f>VLOOKUP($A263,'Extraction Filer'!$B$4:$V$385,MATCH(H$1,'Extraction Filer'!$B$3:$V$3,0),FALSE)</f>
        <v>12221325880</v>
      </c>
      <c r="I263" s="33">
        <f>VLOOKUP($A263,'Extraction Filer'!$B$4:$V$385,MATCH(I$1,'Extraction Filer'!$B$3:$V$3,0),FALSE)</f>
        <v>41260</v>
      </c>
      <c r="J263" s="30">
        <f>IF(VLOOKUP($A263,'Extraction Filer'!$B$4:$V$385,MATCH(J$1,'Extraction Filer'!$B$3:$V$3,0),FALSE)&gt;0,VLOOKUP($A263,'Extraction Filer'!$B$4:$V$385,MATCH(J$1,'Extraction Filer'!$B$3:$V$3,0),FALSE),"غير متوفر")</f>
        <v>26</v>
      </c>
      <c r="K263" s="30">
        <f>IFERROR(IF(D263/VLOOKUP($A263,'Extraction Filer'!$B$4:$V$385,MATCH("متوسط توقعات المحللين لمكرر الربح",'Extraction Filer'!$B$3:$V$3,0),FALSE)&gt;0,D263/VLOOKUP($A263,'Extraction Filer'!$B$4:$V$385,MATCH("متوسط توقعات المحللين لمكرر الربح",'Extraction Filer'!$B$3:$V$3,0),FALSE),"غير متوفر"),"غير متوفر")</f>
        <v>12.547452547452547</v>
      </c>
      <c r="L263" s="32">
        <f>VLOOKUP($A263,'Extraction Filer'!$B$4:$V$385,MATCH(L$1,'Extraction Filer'!$B$3:$V$3,0),FALSE)</f>
        <v>471202060</v>
      </c>
      <c r="M263" s="35">
        <f>VLOOKUP($A263,'Extraction Filer'!$B$4:$V$385,MATCH(M$1,'Extraction Filer'!$B$3:$V$3,0),FALSE)</f>
        <v>0.30840000000000001</v>
      </c>
      <c r="N263" s="30">
        <f>VLOOKUP($A263,'Extraction Filer'!$B$4:$V$385,MATCH(N$1,'Extraction Filer'!$B$3:$V$3,0),FALSE)</f>
        <v>3.8123284680029612</v>
      </c>
      <c r="O263" s="35">
        <f>VLOOKUP($A263,'Extraction Filer'!$B$4:$V$385,MATCH(O$1,'Extraction Filer'!$B$3:$V$3,0),FALSE)</f>
        <v>8.9300000000000004E-2</v>
      </c>
      <c r="P263" s="35">
        <f>VLOOKUP($A263,'Extraction Filer'!$B$4:$V$385,MATCH(P$1,'Extraction Filer'!$B$3:$V$3,0),FALSE)</f>
        <v>-4.9099999999999998E-2</v>
      </c>
      <c r="Q263" s="30">
        <f>IF(VLOOKUP($A263,'Extraction Filer'!$B$4:$V$385,MATCH(Q$1,'Extraction Filer'!$B$3:$V$3,0),FALSE)&lt;0,"سالب",VLOOKUP($A263,'Extraction Filer'!$B$4:$V$385,MATCH(Q$1,'Extraction Filer'!$B$3:$V$3,0),FALSE))</f>
        <v>41.075690028824681</v>
      </c>
      <c r="R263" s="35">
        <f>VLOOKUP($A263,'Extraction Filer'!$B$4:$Z$385,MATCH(R$1,'Extraction Filer'!$B$3:$Z$3,0),FALSE)</f>
        <v>0.13882206473585798</v>
      </c>
      <c r="S263" s="35">
        <f>VLOOKUP($A263,'Extraction Filer'!$B$4:$Z$385,MATCH(S$1,'Extraction Filer'!$B$3:$Z$3,0),FALSE)</f>
        <v>9.0342598563995916E-2</v>
      </c>
      <c r="T263" s="31">
        <f>VLOOKUP($A263,'Extraction Filer'!$B$4:$V$385,MATCH(T$1,'Extraction Filer'!$B$3:$V$3,0),FALSE)</f>
        <v>1.5923566878980892E-2</v>
      </c>
      <c r="U263" s="31">
        <f>IF(L263&gt;0,VLOOKUP($A263,'Extraction Filer'!$B$4:$V$385,MATCH(U$1,'Extraction Filer'!$B$3:$V$3,0),FALSE),"حققت خسائر")</f>
        <v>0.42701691074949882</v>
      </c>
      <c r="V263" s="31">
        <f>VLOOKUP($A263,'Extraction Filer'!$B$4:$V$385,MATCH(V$1,'Extraction Filer'!$B$3:$V$3,0),FALSE)</f>
        <v>0.37140000000000001</v>
      </c>
      <c r="W263" s="7">
        <f>IF(T263="unavailable","NA",IF(T263&gt;0,IF(AND(U263&gt;0,U263&lt;0.75)=TRUE,1,IF(U263&gt;1,-1,IF(L263&lt;0,-1,0)))+IF(T263&gt;0,IF(VLOOKUP(A263,'Extraction Filer'!$B$4:$W$385,MATCH('Extraction Filer'!$W$1,'Extraction Filer'!$B$1:$W$1,0),FALSE)&gt;1,1,0),0)+IF(M263&gt;0.05,1,IF(M263&lt;-0.05,-1,0))+IF(Q263="سالب",-1,IF(Q263&lt;40,1,0))+IF(T263&gt;AVERAGEIFS($T$2:$T$382,$T$2:$T$382,"&gt;0.001"),1,0),"NA"))</f>
        <v>3</v>
      </c>
    </row>
    <row r="264" spans="1:23" ht="15.75">
      <c r="A264" s="9" t="s">
        <v>432</v>
      </c>
      <c r="B264" s="36" t="str">
        <f>VLOOKUP(A264,'Scoring Logic'!$A$12:$D$394,3,FALSE)</f>
        <v>كاتريون</v>
      </c>
      <c r="C264" s="36" t="str">
        <f>VLOOKUP(A264,'Scoring Logic'!$A$12:$D$394,4,FALSE)</f>
        <v>تداول</v>
      </c>
      <c r="D264" s="30">
        <f>VLOOKUP($A264,'Extraction Filer'!$B$4:$V$385,MATCH(D$1,'Extraction Filer'!$B$3:$V$3,0),FALSE)</f>
        <v>118</v>
      </c>
      <c r="E264" s="31">
        <f>VLOOKUP($A264,'Extraction Filer'!$B$4:$V$385,MATCH(E$1,'Extraction Filer'!$B$3:$V$3,0),FALSE)</f>
        <v>1.0274E-2</v>
      </c>
      <c r="F264" s="30">
        <f>VLOOKUP($A264,'Extraction Filer'!$B$4:$V$385,MATCH(F$1,'Extraction Filer'!$B$3:$V$3,0),FALSE)</f>
        <v>139.4</v>
      </c>
      <c r="G264" s="30">
        <f>VLOOKUP($A264,'Extraction Filer'!$B$4:$V$385,MATCH(G$1,'Extraction Filer'!$B$3:$V$3,0),FALSE)</f>
        <v>103</v>
      </c>
      <c r="H264" s="32">
        <f>VLOOKUP($A264,'Extraction Filer'!$B$4:$V$385,MATCH(H$1,'Extraction Filer'!$B$3:$V$3,0),FALSE)</f>
        <v>9676000000</v>
      </c>
      <c r="I264" s="33">
        <f>VLOOKUP($A264,'Extraction Filer'!$B$4:$V$385,MATCH(I$1,'Extraction Filer'!$B$3:$V$3,0),FALSE)</f>
        <v>41195</v>
      </c>
      <c r="J264" s="30">
        <f>IF(VLOOKUP($A264,'Extraction Filer'!$B$4:$V$385,MATCH(J$1,'Extraction Filer'!$B$3:$V$3,0),FALSE)&gt;0,VLOOKUP($A264,'Extraction Filer'!$B$4:$V$385,MATCH(J$1,'Extraction Filer'!$B$3:$V$3,0),FALSE),"غير متوفر")</f>
        <v>27.44</v>
      </c>
      <c r="K264" s="30">
        <f>IFERROR(IF(D264/VLOOKUP($A264,'Extraction Filer'!$B$4:$V$385,MATCH("متوسط توقعات المحللين لمكرر الربح",'Extraction Filer'!$B$3:$V$3,0),FALSE)&gt;0,D264/VLOOKUP($A264,'Extraction Filer'!$B$4:$V$385,MATCH("متوسط توقعات المحللين لمكرر الربح",'Extraction Filer'!$B$3:$V$3,0),FALSE),"غير متوفر"),"غير متوفر")</f>
        <v>14.676616915422887</v>
      </c>
      <c r="L264" s="32">
        <f>VLOOKUP($A264,'Extraction Filer'!$B$4:$V$385,MATCH(L$1,'Extraction Filer'!$B$3:$V$3,0),FALSE)</f>
        <v>352770108</v>
      </c>
      <c r="M264" s="35">
        <f>VLOOKUP($A264,'Extraction Filer'!$B$4:$V$385,MATCH(M$1,'Extraction Filer'!$B$3:$V$3,0),FALSE)</f>
        <v>0.248</v>
      </c>
      <c r="N264" s="30">
        <f>VLOOKUP($A264,'Extraction Filer'!$B$4:$V$385,MATCH(N$1,'Extraction Filer'!$B$3:$V$3,0),FALSE)</f>
        <v>4.2083111899190691</v>
      </c>
      <c r="O264" s="35">
        <f>VLOOKUP($A264,'Extraction Filer'!$B$4:$V$385,MATCH(O$1,'Extraction Filer'!$B$3:$V$3,0),FALSE)</f>
        <v>7.7600000000000002E-2</v>
      </c>
      <c r="P264" s="35">
        <f>VLOOKUP($A264,'Extraction Filer'!$B$4:$V$385,MATCH(P$1,'Extraction Filer'!$B$3:$V$3,0),FALSE)</f>
        <v>-0.96789999999999998</v>
      </c>
      <c r="Q264" s="30">
        <f>IF(VLOOKUP($A264,'Extraction Filer'!$B$4:$V$385,MATCH(Q$1,'Extraction Filer'!$B$3:$V$3,0),FALSE)&lt;0,"سالب",VLOOKUP($A264,'Extraction Filer'!$B$4:$V$385,MATCH(Q$1,'Extraction Filer'!$B$3:$V$3,0),FALSE))</f>
        <v>480.31686219458049</v>
      </c>
      <c r="R264" s="35">
        <f>VLOOKUP($A264,'Extraction Filer'!$B$4:$Z$385,MATCH(R$1,'Extraction Filer'!$B$3:$Z$3,0),FALSE)</f>
        <v>0.26061324885034082</v>
      </c>
      <c r="S264" s="35">
        <f>VLOOKUP($A264,'Extraction Filer'!$B$4:$Z$385,MATCH(S$1,'Extraction Filer'!$B$3:$Z$3,0),FALSE)</f>
        <v>0.1663183187805104</v>
      </c>
      <c r="T264" s="31">
        <f>VLOOKUP($A264,'Extraction Filer'!$B$4:$V$385,MATCH(T$1,'Extraction Filer'!$B$3:$V$3,0),FALSE)</f>
        <v>2.9237288135593221E-2</v>
      </c>
      <c r="U264" s="31">
        <f>IF(L264&gt;0,VLOOKUP($A264,'Extraction Filer'!$B$4:$V$385,MATCH(U$1,'Extraction Filer'!$B$3:$V$3,0),FALSE),"حققت خسائر")</f>
        <v>0.52333243609177904</v>
      </c>
      <c r="V264" s="31">
        <f>VLOOKUP($A264,'Extraction Filer'!$B$4:$V$385,MATCH(V$1,'Extraction Filer'!$B$3:$V$3,0),FALSE)</f>
        <v>0.50439999999999996</v>
      </c>
      <c r="W264" s="7">
        <f>IF(T264="unavailable","NA",IF(T264&gt;0,IF(AND(U264&gt;0,U264&lt;0.75)=TRUE,1,IF(U264&gt;1,-1,IF(L264&lt;0,-1,0)))+IF(T264&gt;0,IF(VLOOKUP(A264,'Extraction Filer'!$B$4:$W$385,MATCH('Extraction Filer'!$W$1,'Extraction Filer'!$B$1:$W$1,0),FALSE)&gt;1,1,0),0)+IF(M264&gt;0.05,1,IF(M264&lt;-0.05,-1,0))+IF(Q264="سالب",-1,IF(Q264&lt;40,1,0))+IF(T264&gt;AVERAGEIFS($T$2:$T$382,$T$2:$T$382,"&gt;0.001"),1,0),"NA"))</f>
        <v>3</v>
      </c>
    </row>
    <row r="265" spans="1:23" ht="15.75">
      <c r="A265" s="9" t="s">
        <v>96</v>
      </c>
      <c r="B265" s="36" t="str">
        <f>VLOOKUP(A265,'Scoring Logic'!$A$12:$D$394,3,FALSE)</f>
        <v>سابك</v>
      </c>
      <c r="C265" s="36" t="str">
        <f>VLOOKUP(A265,'Scoring Logic'!$A$12:$D$394,4,FALSE)</f>
        <v>تداول</v>
      </c>
      <c r="D265" s="30">
        <f>VLOOKUP($A265,'Extraction Filer'!$B$4:$V$385,MATCH(D$1,'Extraction Filer'!$B$3:$V$3,0),FALSE)</f>
        <v>61.2</v>
      </c>
      <c r="E265" s="31">
        <f>VLOOKUP($A265,'Extraction Filer'!$B$4:$V$385,MATCH(E$1,'Extraction Filer'!$B$3:$V$3,0),FALSE)</f>
        <v>-1.7656499999999999E-2</v>
      </c>
      <c r="F265" s="30">
        <f>VLOOKUP($A265,'Extraction Filer'!$B$4:$V$385,MATCH(F$1,'Extraction Filer'!$B$3:$V$3,0),FALSE)</f>
        <v>87</v>
      </c>
      <c r="G265" s="30">
        <f>VLOOKUP($A265,'Extraction Filer'!$B$4:$V$385,MATCH(G$1,'Extraction Filer'!$B$3:$V$3,0),FALSE)</f>
        <v>58.2</v>
      </c>
      <c r="H265" s="32">
        <f>VLOOKUP($A265,'Extraction Filer'!$B$4:$V$385,MATCH(H$1,'Extraction Filer'!$B$3:$V$3,0),FALSE)</f>
        <v>183600000000</v>
      </c>
      <c r="I265" s="33">
        <f>VLOOKUP($A265,'Extraction Filer'!$B$4:$V$385,MATCH(I$1,'Extraction Filer'!$B$3:$V$3,0),FALSE)</f>
        <v>40240</v>
      </c>
      <c r="J265" s="30">
        <f>IF(VLOOKUP($A265,'Extraction Filer'!$B$4:$V$385,MATCH(J$1,'Extraction Filer'!$B$3:$V$3,0),FALSE)&gt;0,VLOOKUP($A265,'Extraction Filer'!$B$4:$V$385,MATCH(J$1,'Extraction Filer'!$B$3:$V$3,0),FALSE),"غير متوفر")</f>
        <v>87.43</v>
      </c>
      <c r="K265" s="30">
        <f>IFERROR(IF(D265/VLOOKUP($A265,'Extraction Filer'!$B$4:$V$385,MATCH("متوسط توقعات المحللين لمكرر الربح",'Extraction Filer'!$B$3:$V$3,0),FALSE)&gt;0,D265/VLOOKUP($A265,'Extraction Filer'!$B$4:$V$385,MATCH("متوسط توقعات المحللين لمكرر الربح",'Extraction Filer'!$B$3:$V$3,0),FALSE),"غير متوفر"),"غير متوفر")</f>
        <v>17.76080376343306</v>
      </c>
      <c r="L265" s="32">
        <f>VLOOKUP($A265,'Extraction Filer'!$B$4:$V$385,MATCH(L$1,'Extraction Filer'!$B$3:$V$3,0),FALSE)</f>
        <v>1538542000</v>
      </c>
      <c r="M265" s="35">
        <f>VLOOKUP($A265,'Extraction Filer'!$B$4:$V$385,MATCH(M$1,'Extraction Filer'!$B$3:$V$3,0),FALSE)</f>
        <v>1.5549999999999999</v>
      </c>
      <c r="N265" s="30">
        <f>VLOOKUP($A265,'Extraction Filer'!$B$4:$V$385,MATCH(N$1,'Extraction Filer'!$B$3:$V$3,0),FALSE)</f>
        <v>1.3116112601398051</v>
      </c>
      <c r="O265" s="35">
        <f>VLOOKUP($A265,'Extraction Filer'!$B$4:$V$385,MATCH(O$1,'Extraction Filer'!$B$3:$V$3,0),FALSE)</f>
        <v>-1.0999999999999999E-2</v>
      </c>
      <c r="P265" s="35">
        <f>VLOOKUP($A265,'Extraction Filer'!$B$4:$V$385,MATCH(P$1,'Extraction Filer'!$B$3:$V$3,0),FALSE)</f>
        <v>-0.55879999999999996</v>
      </c>
      <c r="Q265" s="30">
        <f>IF(VLOOKUP($A265,'Extraction Filer'!$B$4:$V$385,MATCH(Q$1,'Extraction Filer'!$B$3:$V$3,0),FALSE)&lt;0,"سالب",VLOOKUP($A265,'Extraction Filer'!$B$4:$V$385,MATCH(Q$1,'Extraction Filer'!$B$3:$V$3,0),FALSE))</f>
        <v>28.561841286701611</v>
      </c>
      <c r="R265" s="35">
        <f>VLOOKUP($A265,'Extraction Filer'!$B$4:$Z$385,MATCH(R$1,'Extraction Filer'!$B$3:$Z$3,0),FALSE)</f>
        <v>9.4217896241560566E-3</v>
      </c>
      <c r="S265" s="35">
        <f>VLOOKUP($A265,'Extraction Filer'!$B$4:$Z$385,MATCH(S$1,'Extraction Filer'!$B$3:$Z$3,0),FALSE)</f>
        <v>2.3395661822649849E-2</v>
      </c>
      <c r="T265" s="31">
        <f>VLOOKUP($A265,'Extraction Filer'!$B$4:$V$385,MATCH(T$1,'Extraction Filer'!$B$3:$V$3,0),FALSE)</f>
        <v>5.5555555555555552E-2</v>
      </c>
      <c r="U265" s="31">
        <f>IF(L265&gt;0,VLOOKUP($A265,'Extraction Filer'!$B$4:$V$385,MATCH(U$1,'Extraction Filer'!$B$3:$V$3,0),FALSE),"حققت خسائر")</f>
        <v>6.5650121998619468</v>
      </c>
      <c r="V265" s="31">
        <f>VLOOKUP($A265,'Extraction Filer'!$B$4:$V$385,MATCH(V$1,'Extraction Filer'!$B$3:$V$3,0),FALSE)</f>
        <v>-0.12609999999999999</v>
      </c>
      <c r="W265" s="7">
        <f>IF(T265="unavailable","NA",IF(T265&gt;0,IF(AND(U265&gt;0,U265&lt;0.75)=TRUE,1,IF(U265&gt;1,-1,IF(L265&lt;0,-1,0)))+IF(T265&gt;0,IF(VLOOKUP(A265,'Extraction Filer'!$B$4:$W$385,MATCH('Extraction Filer'!$W$1,'Extraction Filer'!$B$1:$W$1,0),FALSE)&gt;1,1,0),0)+IF(M265&gt;0.05,1,IF(M265&lt;-0.05,-1,0))+IF(Q265="سالب",-1,IF(Q265&lt;40,1,0))+IF(T265&gt;AVERAGEIFS($T$2:$T$382,$T$2:$T$382,"&gt;0.001"),1,0),"NA"))</f>
        <v>3</v>
      </c>
    </row>
    <row r="266" spans="1:23" ht="15.75">
      <c r="A266" s="9" t="s">
        <v>236</v>
      </c>
      <c r="B266" s="36" t="str">
        <f>VLOOKUP(A266,'Scoring Logic'!$A$12:$D$394,3,FALSE)</f>
        <v>إكسترا</v>
      </c>
      <c r="C266" s="36" t="str">
        <f>VLOOKUP(A266,'Scoring Logic'!$A$12:$D$394,4,FALSE)</f>
        <v>تداول</v>
      </c>
      <c r="D266" s="30">
        <f>VLOOKUP($A266,'Extraction Filer'!$B$4:$V$385,MATCH(D$1,'Extraction Filer'!$B$3:$V$3,0),FALSE)</f>
        <v>92.4</v>
      </c>
      <c r="E266" s="31">
        <f>VLOOKUP($A266,'Extraction Filer'!$B$4:$V$385,MATCH(E$1,'Extraction Filer'!$B$3:$V$3,0),FALSE)</f>
        <v>-8.5836909999999992E-3</v>
      </c>
      <c r="F266" s="30">
        <f>VLOOKUP($A266,'Extraction Filer'!$B$4:$V$385,MATCH(F$1,'Extraction Filer'!$B$3:$V$3,0),FALSE)</f>
        <v>105</v>
      </c>
      <c r="G266" s="30">
        <f>VLOOKUP($A266,'Extraction Filer'!$B$4:$V$385,MATCH(G$1,'Extraction Filer'!$B$3:$V$3,0),FALSE)</f>
        <v>83.8</v>
      </c>
      <c r="H266" s="32">
        <f>VLOOKUP($A266,'Extraction Filer'!$B$4:$V$385,MATCH(H$1,'Extraction Filer'!$B$3:$V$3,0),FALSE)</f>
        <v>6770907990</v>
      </c>
      <c r="I266" s="33">
        <f>VLOOKUP($A266,'Extraction Filer'!$B$4:$V$385,MATCH(I$1,'Extraction Filer'!$B$3:$V$3,0),FALSE)</f>
        <v>41146</v>
      </c>
      <c r="J266" s="30">
        <f>IF(VLOOKUP($A266,'Extraction Filer'!$B$4:$V$385,MATCH(J$1,'Extraction Filer'!$B$3:$V$3,0),FALSE)&gt;0,VLOOKUP($A266,'Extraction Filer'!$B$4:$V$385,MATCH(J$1,'Extraction Filer'!$B$3:$V$3,0),FALSE),"غير متوفر")</f>
        <v>14</v>
      </c>
      <c r="K266" s="30" t="str">
        <f>IFERROR(IF(D266/VLOOKUP($A266,'Extraction Filer'!$B$4:$V$385,MATCH("متوسط توقعات المحللين لمكرر الربح",'Extraction Filer'!$B$3:$V$3,0),FALSE)&gt;0,D266/VLOOKUP($A266,'Extraction Filer'!$B$4:$V$385,MATCH("متوسط توقعات المحللين لمكرر الربح",'Extraction Filer'!$B$3:$V$3,0),FALSE),"غير متوفر"),"غير متوفر")</f>
        <v>غير متوفر</v>
      </c>
      <c r="L266" s="32">
        <f>VLOOKUP($A266,'Extraction Filer'!$B$4:$V$385,MATCH(L$1,'Extraction Filer'!$B$3:$V$3,0),FALSE)</f>
        <v>527895000</v>
      </c>
      <c r="M266" s="35">
        <f>VLOOKUP($A266,'Extraction Filer'!$B$4:$V$385,MATCH(M$1,'Extraction Filer'!$B$3:$V$3,0),FALSE)</f>
        <v>0.35199999999999998</v>
      </c>
      <c r="N266" s="30">
        <f>VLOOKUP($A266,'Extraction Filer'!$B$4:$V$385,MATCH(N$1,'Extraction Filer'!$B$3:$V$3,0),FALSE)</f>
        <v>0.998676671268518</v>
      </c>
      <c r="O266" s="35">
        <f>VLOOKUP($A266,'Extraction Filer'!$B$4:$V$385,MATCH(O$1,'Extraction Filer'!$B$3:$V$3,0),FALSE)</f>
        <v>9.3600000000000003E-2</v>
      </c>
      <c r="P266" s="35">
        <f>VLOOKUP($A266,'Extraction Filer'!$B$4:$V$385,MATCH(P$1,'Extraction Filer'!$B$3:$V$3,0),FALSE)</f>
        <v>0.64890000000000003</v>
      </c>
      <c r="Q266" s="30">
        <f>IF(VLOOKUP($A266,'Extraction Filer'!$B$4:$V$385,MATCH(Q$1,'Extraction Filer'!$B$3:$V$3,0),FALSE)&lt;0,"سالب",VLOOKUP($A266,'Extraction Filer'!$B$4:$V$385,MATCH(Q$1,'Extraction Filer'!$B$3:$V$3,0),FALSE))</f>
        <v>31.329680961326684</v>
      </c>
      <c r="R266" s="35">
        <f>VLOOKUP($A266,'Extraction Filer'!$B$4:$Z$385,MATCH(R$1,'Extraction Filer'!$B$3:$Z$3,0),FALSE)</f>
        <v>0.37450317912155151</v>
      </c>
      <c r="S266" s="35">
        <f>VLOOKUP($A266,'Extraction Filer'!$B$4:$Z$385,MATCH(S$1,'Extraction Filer'!$B$3:$Z$3,0),FALSE)</f>
        <v>0.23039580886596731</v>
      </c>
      <c r="T266" s="31">
        <f>VLOOKUP($A266,'Extraction Filer'!$B$4:$V$385,MATCH(T$1,'Extraction Filer'!$B$3:$V$3,0),FALSE)</f>
        <v>0.10822510822510822</v>
      </c>
      <c r="U266" s="31">
        <f>IF(L266&gt;0,VLOOKUP($A266,'Extraction Filer'!$B$4:$V$385,MATCH(U$1,'Extraction Filer'!$B$3:$V$3,0),FALSE),"حققت خسائر")</f>
        <v>1.3038634576951855</v>
      </c>
      <c r="V266" s="31">
        <f>VLOOKUP($A266,'Extraction Filer'!$B$4:$V$385,MATCH(V$1,'Extraction Filer'!$B$3:$V$3,0),FALSE)</f>
        <v>1.5722</v>
      </c>
      <c r="W266" s="7">
        <f>IF(T266="unavailable","NA",IF(T266&gt;0,IF(AND(U266&gt;0,U266&lt;0.75)=TRUE,1,IF(U266&gt;1,-1,IF(L266&lt;0,-1,0)))+IF(T266&gt;0,IF(VLOOKUP(A266,'Extraction Filer'!$B$4:$W$385,MATCH('Extraction Filer'!$W$1,'Extraction Filer'!$B$1:$W$1,0),FALSE)&gt;1,1,0),0)+IF(M266&gt;0.05,1,IF(M266&lt;-0.05,-1,0))+IF(Q266="سالب",-1,IF(Q266&lt;40,1,0))+IF(T266&gt;AVERAGEIFS($T$2:$T$382,$T$2:$T$382,"&gt;0.001"),1,0),"NA"))</f>
        <v>3</v>
      </c>
    </row>
    <row r="267" spans="1:23" ht="15.75">
      <c r="A267" s="9" t="s">
        <v>75</v>
      </c>
      <c r="B267" s="36" t="str">
        <f>VLOOKUP(A267,'Scoring Logic'!$A$12:$D$394,3,FALSE)</f>
        <v>أنابيب الشرق</v>
      </c>
      <c r="C267" s="36" t="str">
        <f>VLOOKUP(A267,'Scoring Logic'!$A$12:$D$394,4,FALSE)</f>
        <v>تداول</v>
      </c>
      <c r="D267" s="30">
        <f>VLOOKUP($A267,'Extraction Filer'!$B$4:$V$385,MATCH(D$1,'Extraction Filer'!$B$3:$V$3,0),FALSE)</f>
        <v>133</v>
      </c>
      <c r="E267" s="31">
        <f>VLOOKUP($A267,'Extraction Filer'!$B$4:$V$385,MATCH(E$1,'Extraction Filer'!$B$3:$V$3,0),FALSE)</f>
        <v>-7.2524400000000003E-2</v>
      </c>
      <c r="F267" s="30">
        <f>VLOOKUP($A267,'Extraction Filer'!$B$4:$V$385,MATCH(F$1,'Extraction Filer'!$B$3:$V$3,0),FALSE)</f>
        <v>177.8</v>
      </c>
      <c r="G267" s="30">
        <f>VLOOKUP($A267,'Extraction Filer'!$B$4:$V$385,MATCH(G$1,'Extraction Filer'!$B$3:$V$3,0),FALSE)</f>
        <v>119.2</v>
      </c>
      <c r="H267" s="32">
        <f>VLOOKUP($A267,'Extraction Filer'!$B$4:$V$385,MATCH(H$1,'Extraction Filer'!$B$3:$V$3,0),FALSE)</f>
        <v>4189500000</v>
      </c>
      <c r="I267" s="33">
        <f>VLOOKUP($A267,'Extraction Filer'!$B$4:$V$385,MATCH(I$1,'Extraction Filer'!$B$3:$V$3,0),FALSE)</f>
        <v>44609</v>
      </c>
      <c r="J267" s="30">
        <f>IF(VLOOKUP($A267,'Extraction Filer'!$B$4:$V$385,MATCH(J$1,'Extraction Filer'!$B$3:$V$3,0),FALSE)&gt;0,VLOOKUP($A267,'Extraction Filer'!$B$4:$V$385,MATCH(J$1,'Extraction Filer'!$B$3:$V$3,0),FALSE),"غير متوفر")</f>
        <v>8.8000000000000007</v>
      </c>
      <c r="K267" s="30" t="str">
        <f>IFERROR(IF(D267/VLOOKUP($A267,'Extraction Filer'!$B$4:$V$385,MATCH("متوسط توقعات المحللين لمكرر الربح",'Extraction Filer'!$B$3:$V$3,0),FALSE)&gt;0,D267/VLOOKUP($A267,'Extraction Filer'!$B$4:$V$385,MATCH("متوسط توقعات المحللين لمكرر الربح",'Extraction Filer'!$B$3:$V$3,0),FALSE),"غير متوفر"),"غير متوفر")</f>
        <v>غير متوفر</v>
      </c>
      <c r="L267" s="32">
        <f>VLOOKUP($A267,'Extraction Filer'!$B$4:$V$385,MATCH(L$1,'Extraction Filer'!$B$3:$V$3,0),FALSE)</f>
        <v>476094520</v>
      </c>
      <c r="M267" s="35">
        <f>VLOOKUP($A267,'Extraction Filer'!$B$4:$V$385,MATCH(M$1,'Extraction Filer'!$B$3:$V$3,0),FALSE)</f>
        <v>1.6772</v>
      </c>
      <c r="N267" s="30">
        <f>VLOOKUP($A267,'Extraction Filer'!$B$4:$V$385,MATCH(N$1,'Extraction Filer'!$B$3:$V$3,0),FALSE)</f>
        <v>1.9447799717927108</v>
      </c>
      <c r="O267" s="35">
        <f>VLOOKUP($A267,'Extraction Filer'!$B$4:$V$385,MATCH(O$1,'Extraction Filer'!$B$3:$V$3,0),FALSE)</f>
        <v>7.2700000000000001E-2</v>
      </c>
      <c r="P267" s="35">
        <f>VLOOKUP($A267,'Extraction Filer'!$B$4:$V$385,MATCH(P$1,'Extraction Filer'!$B$3:$V$3,0),FALSE)</f>
        <v>-0.6109</v>
      </c>
      <c r="Q267" s="30">
        <f>IF(VLOOKUP($A267,'Extraction Filer'!$B$4:$V$385,MATCH(Q$1,'Extraction Filer'!$B$3:$V$3,0),FALSE)&lt;0,"سالب",VLOOKUP($A267,'Extraction Filer'!$B$4:$V$385,MATCH(Q$1,'Extraction Filer'!$B$3:$V$3,0),FALSE))</f>
        <v>4.9432024912843833</v>
      </c>
      <c r="R267" s="35">
        <f>VLOOKUP($A267,'Extraction Filer'!$B$4:$Z$385,MATCH(R$1,'Extraction Filer'!$B$3:$Z$3,0),FALSE)</f>
        <v>0.4998739963896881</v>
      </c>
      <c r="S267" s="35">
        <f>VLOOKUP($A267,'Extraction Filer'!$B$4:$Z$385,MATCH(S$1,'Extraction Filer'!$B$3:$Z$3,0),FALSE)</f>
        <v>0.40325828314463957</v>
      </c>
      <c r="T267" s="31">
        <f>VLOOKUP($A267,'Extraction Filer'!$B$4:$V$385,MATCH(T$1,'Extraction Filer'!$B$3:$V$3,0),FALSE)</f>
        <v>2.2556390977443608E-2</v>
      </c>
      <c r="U267" s="31">
        <f>IF(L267&gt;0,VLOOKUP($A267,'Extraction Filer'!$B$4:$V$385,MATCH(U$1,'Extraction Filer'!$B$3:$V$3,0),FALSE),"حققت خسائر")</f>
        <v>0</v>
      </c>
      <c r="V267" s="31">
        <f>VLOOKUP($A267,'Extraction Filer'!$B$4:$V$385,MATCH(V$1,'Extraction Filer'!$B$3:$V$3,0),FALSE)</f>
        <v>0</v>
      </c>
      <c r="W267" s="7">
        <f>IF(T267="unavailable","NA",IF(T267&gt;0,IF(AND(U267&gt;0,U267&lt;0.75)=TRUE,1,IF(U267&gt;1,-1,IF(L267&lt;0,-1,0)))+IF(T267&gt;0,IF(VLOOKUP(A267,'Extraction Filer'!$B$4:$W$385,MATCH('Extraction Filer'!$W$1,'Extraction Filer'!$B$1:$W$1,0),FALSE)&gt;1,1,0),0)+IF(M267&gt;0.05,1,IF(M267&lt;-0.05,-1,0))+IF(Q267="سالب",-1,IF(Q267&lt;40,1,0))+IF(T267&gt;AVERAGEIFS($T$2:$T$382,$T$2:$T$382,"&gt;0.001"),1,0),"NA"))</f>
        <v>3</v>
      </c>
    </row>
    <row r="268" spans="1:23" ht="15.75">
      <c r="A268" s="9" t="s">
        <v>376</v>
      </c>
      <c r="B268" s="36" t="str">
        <f>VLOOKUP(A268,'Scoring Logic'!$A$12:$D$394,3,FALSE)</f>
        <v>سينومي سنترز</v>
      </c>
      <c r="C268" s="36" t="str">
        <f>VLOOKUP(A268,'Scoring Logic'!$A$12:$D$394,4,FALSE)</f>
        <v>تداول</v>
      </c>
      <c r="D268" s="30">
        <f>VLOOKUP($A268,'Extraction Filer'!$B$4:$V$385,MATCH(D$1,'Extraction Filer'!$B$3:$V$3,0),FALSE)</f>
        <v>20</v>
      </c>
      <c r="E268" s="31">
        <f>VLOOKUP($A268,'Extraction Filer'!$B$4:$V$385,MATCH(E$1,'Extraction Filer'!$B$3:$V$3,0),FALSE)</f>
        <v>-1.9607800000000002E-2</v>
      </c>
      <c r="F268" s="30">
        <f>VLOOKUP($A268,'Extraction Filer'!$B$4:$V$385,MATCH(F$1,'Extraction Filer'!$B$3:$V$3,0),FALSE)</f>
        <v>25.75</v>
      </c>
      <c r="G268" s="30">
        <f>VLOOKUP($A268,'Extraction Filer'!$B$4:$V$385,MATCH(G$1,'Extraction Filer'!$B$3:$V$3,0),FALSE)</f>
        <v>19.22</v>
      </c>
      <c r="H268" s="32">
        <f>VLOOKUP($A268,'Extraction Filer'!$B$4:$V$385,MATCH(H$1,'Extraction Filer'!$B$3:$V$3,0),FALSE)</f>
        <v>9498847080</v>
      </c>
      <c r="I268" s="33">
        <f>VLOOKUP($A268,'Extraction Filer'!$B$4:$V$385,MATCH(I$1,'Extraction Filer'!$B$3:$V$3,0),FALSE)</f>
        <v>43607</v>
      </c>
      <c r="J268" s="30">
        <f>IF(VLOOKUP($A268,'Extraction Filer'!$B$4:$V$385,MATCH(J$1,'Extraction Filer'!$B$3:$V$3,0),FALSE)&gt;0,VLOOKUP($A268,'Extraction Filer'!$B$4:$V$385,MATCH(J$1,'Extraction Filer'!$B$3:$V$3,0),FALSE),"غير متوفر")</f>
        <v>7.81</v>
      </c>
      <c r="K268" s="30">
        <f>IFERROR(IF(D268/VLOOKUP($A268,'Extraction Filer'!$B$4:$V$385,MATCH("متوسط توقعات المحللين لمكرر الربح",'Extraction Filer'!$B$3:$V$3,0),FALSE)&gt;0,D268/VLOOKUP($A268,'Extraction Filer'!$B$4:$V$385,MATCH("متوسط توقعات المحللين لمكرر الربح",'Extraction Filer'!$B$3:$V$3,0),FALSE),"غير متوفر"),"غير متوفر")</f>
        <v>6.3694267515923562</v>
      </c>
      <c r="L268" s="32">
        <f>VLOOKUP($A268,'Extraction Filer'!$B$4:$V$385,MATCH(L$1,'Extraction Filer'!$B$3:$V$3,0),FALSE)</f>
        <v>1331741869</v>
      </c>
      <c r="M268" s="35">
        <f>VLOOKUP($A268,'Extraction Filer'!$B$4:$V$385,MATCH(M$1,'Extraction Filer'!$B$3:$V$3,0),FALSE)</f>
        <v>0.36580000000000001</v>
      </c>
      <c r="N268" s="30">
        <f>VLOOKUP($A268,'Extraction Filer'!$B$4:$V$385,MATCH(N$1,'Extraction Filer'!$B$3:$V$3,0),FALSE)</f>
        <v>5.5365965128940777</v>
      </c>
      <c r="O268" s="35">
        <f>VLOOKUP($A268,'Extraction Filer'!$B$4:$V$385,MATCH(O$1,'Extraction Filer'!$B$3:$V$3,0),FALSE)</f>
        <v>1E-3</v>
      </c>
      <c r="P268" s="35">
        <f>VLOOKUP($A268,'Extraction Filer'!$B$4:$V$385,MATCH(P$1,'Extraction Filer'!$B$3:$V$3,0),FALSE)</f>
        <v>-0.30249999999999999</v>
      </c>
      <c r="Q268" s="30" t="str">
        <f>IF(VLOOKUP($A268,'Extraction Filer'!$B$4:$V$385,MATCH(Q$1,'Extraction Filer'!$B$3:$V$3,0),FALSE)&lt;0,"سالب",VLOOKUP($A268,'Extraction Filer'!$B$4:$V$385,MATCH(Q$1,'Extraction Filer'!$B$3:$V$3,0),FALSE))</f>
        <v>سالب</v>
      </c>
      <c r="R268" s="35">
        <f>VLOOKUP($A268,'Extraction Filer'!$B$4:$Z$385,MATCH(R$1,'Extraction Filer'!$B$3:$Z$3,0),FALSE)</f>
        <v>7.3545745676452473E-2</v>
      </c>
      <c r="S268" s="35">
        <f>VLOOKUP($A268,'Extraction Filer'!$B$4:$Z$385,MATCH(S$1,'Extraction Filer'!$B$3:$Z$3,0),FALSE)</f>
        <v>3.2745998966491635E-2</v>
      </c>
      <c r="T268" s="31">
        <f>VLOOKUP($A268,'Extraction Filer'!$B$4:$V$385,MATCH(T$1,'Extraction Filer'!$B$3:$V$3,0),FALSE)</f>
        <v>5.6250000000000001E-2</v>
      </c>
      <c r="U268" s="31">
        <f>IF(L268&gt;0,VLOOKUP($A268,'Extraction Filer'!$B$4:$V$385,MATCH(U$1,'Extraction Filer'!$B$3:$V$3,0),FALSE),"حققت خسائر")</f>
        <v>0.34084394340026514</v>
      </c>
      <c r="V268" s="31">
        <f>VLOOKUP($A268,'Extraction Filer'!$B$4:$V$385,MATCH(V$1,'Extraction Filer'!$B$3:$V$3,0),FALSE)</f>
        <v>1.2410000000000001</v>
      </c>
      <c r="W268" s="7">
        <f>IF(T268="unavailable","NA",IF(T268&gt;0,IF(AND(U268&gt;0,U268&lt;0.75)=TRUE,1,IF(U268&gt;1,-1,IF(L268&lt;0,-1,0)))+IF(T268&gt;0,IF(VLOOKUP(A268,'Extraction Filer'!$B$4:$W$385,MATCH('Extraction Filer'!$W$1,'Extraction Filer'!$B$1:$W$1,0),FALSE)&gt;1,1,0),0)+IF(M268&gt;0.05,1,IF(M268&lt;-0.05,-1,0))+IF(Q268="سالب",-1,IF(Q268&lt;40,1,0))+IF(T268&gt;AVERAGEIFS($T$2:$T$382,$T$2:$T$382,"&gt;0.001"),1,0),"NA"))</f>
        <v>3</v>
      </c>
    </row>
    <row r="269" spans="1:23" ht="15.75">
      <c r="A269" s="9" t="s">
        <v>168</v>
      </c>
      <c r="B269" s="36" t="str">
        <f>VLOOKUP(A269,'Scoring Logic'!$A$12:$D$394,3,FALSE)</f>
        <v>المطاحن الحديثة</v>
      </c>
      <c r="C269" s="36" t="str">
        <f>VLOOKUP(A269,'Scoring Logic'!$A$12:$D$394,4,FALSE)</f>
        <v>تداول</v>
      </c>
      <c r="D269" s="30">
        <f>VLOOKUP($A269,'Extraction Filer'!$B$4:$V$385,MATCH(D$1,'Extraction Filer'!$B$3:$V$3,0),FALSE)</f>
        <v>38.299999999999997</v>
      </c>
      <c r="E269" s="31">
        <f>VLOOKUP($A269,'Extraction Filer'!$B$4:$V$385,MATCH(E$1,'Extraction Filer'!$B$3:$V$3,0),FALSE)</f>
        <v>-1.92061E-2</v>
      </c>
      <c r="F269" s="30">
        <f>VLOOKUP($A269,'Extraction Filer'!$B$4:$V$385,MATCH(F$1,'Extraction Filer'!$B$3:$V$3,0),FALSE)</f>
        <v>57.6</v>
      </c>
      <c r="G269" s="30">
        <f>VLOOKUP($A269,'Extraction Filer'!$B$4:$V$385,MATCH(G$1,'Extraction Filer'!$B$3:$V$3,0),FALSE)</f>
        <v>34</v>
      </c>
      <c r="H269" s="32">
        <f>VLOOKUP($A269,'Extraction Filer'!$B$4:$V$385,MATCH(H$1,'Extraction Filer'!$B$3:$V$3,0),FALSE)</f>
        <v>3102823944</v>
      </c>
      <c r="I269" s="33">
        <f>VLOOKUP($A269,'Extraction Filer'!$B$4:$V$385,MATCH(I$1,'Extraction Filer'!$B$3:$V$3,0),FALSE)</f>
        <v>45378</v>
      </c>
      <c r="J269" s="30">
        <f>IF(VLOOKUP($A269,'Extraction Filer'!$B$4:$V$385,MATCH(J$1,'Extraction Filer'!$B$3:$V$3,0),FALSE)&gt;0,VLOOKUP($A269,'Extraction Filer'!$B$4:$V$385,MATCH(J$1,'Extraction Filer'!$B$3:$V$3,0),FALSE),"غير متوفر")</f>
        <v>14.9</v>
      </c>
      <c r="K269" s="30" t="str">
        <f>IFERROR(IF(D269/VLOOKUP($A269,'Extraction Filer'!$B$4:$V$385,MATCH("متوسط توقعات المحللين لمكرر الربح",'Extraction Filer'!$B$3:$V$3,0),FALSE)&gt;0,D269/VLOOKUP($A269,'Extraction Filer'!$B$4:$V$385,MATCH("متوسط توقعات المحللين لمكرر الربح",'Extraction Filer'!$B$3:$V$3,0),FALSE),"غير متوفر"),"غير متوفر")</f>
        <v>غير متوفر</v>
      </c>
      <c r="L269" s="32">
        <f>VLOOKUP($A269,'Extraction Filer'!$B$4:$V$385,MATCH(L$1,'Extraction Filer'!$B$3:$V$3,0),FALSE)</f>
        <v>208670276</v>
      </c>
      <c r="M269" s="35">
        <f>VLOOKUP($A269,'Extraction Filer'!$B$4:$V$385,MATCH(M$1,'Extraction Filer'!$B$3:$V$3,0),FALSE)</f>
        <v>3.4000000000000002E-2</v>
      </c>
      <c r="N269" s="30">
        <f>VLOOKUP($A269,'Extraction Filer'!$B$4:$V$385,MATCH(N$1,'Extraction Filer'!$B$3:$V$3,0),FALSE)</f>
        <v>3.1020501779097724</v>
      </c>
      <c r="O269" s="35">
        <f>VLOOKUP($A269,'Extraction Filer'!$B$4:$V$385,MATCH(O$1,'Extraction Filer'!$B$3:$V$3,0),FALSE)</f>
        <v>6.5699999999999995E-2</v>
      </c>
      <c r="P269" s="35">
        <f>VLOOKUP($A269,'Extraction Filer'!$B$4:$V$385,MATCH(P$1,'Extraction Filer'!$B$3:$V$3,0),FALSE)</f>
        <v>-6.1499999999999999E-2</v>
      </c>
      <c r="Q269" s="30">
        <f>IF(VLOOKUP($A269,'Extraction Filer'!$B$4:$V$385,MATCH(Q$1,'Extraction Filer'!$B$3:$V$3,0),FALSE)&lt;0,"سالب",VLOOKUP($A269,'Extraction Filer'!$B$4:$V$385,MATCH(Q$1,'Extraction Filer'!$B$3:$V$3,0),FALSE))</f>
        <v>18.383409869653576</v>
      </c>
      <c r="R269" s="35">
        <f>VLOOKUP($A269,'Extraction Filer'!$B$4:$Z$385,MATCH(R$1,'Extraction Filer'!$B$3:$Z$3,0),FALSE)</f>
        <v>0.83627172543637729</v>
      </c>
      <c r="S269" s="35">
        <f>VLOOKUP($A269,'Extraction Filer'!$B$4:$Z$385,MATCH(S$1,'Extraction Filer'!$B$3:$Z$3,0),FALSE)</f>
        <v>0.22179886393939716</v>
      </c>
      <c r="T269" s="31">
        <f>VLOOKUP($A269,'Extraction Filer'!$B$4:$V$385,MATCH(T$1,'Extraction Filer'!$B$3:$V$3,0),FALSE)</f>
        <v>5.2219321148825069E-2</v>
      </c>
      <c r="U269" s="31">
        <f>IF(L269&gt;0,VLOOKUP($A269,'Extraction Filer'!$B$4:$V$385,MATCH(U$1,'Extraction Filer'!$B$3:$V$3,0),FALSE),"حققت خسائر")</f>
        <v>0.77647551489317046</v>
      </c>
      <c r="V269" s="31">
        <f>VLOOKUP($A269,'Extraction Filer'!$B$4:$V$385,MATCH(V$1,'Extraction Filer'!$B$3:$V$3,0),FALSE)</f>
        <v>0.1573</v>
      </c>
      <c r="W269" s="7">
        <f>IF(T269="unavailable","NA",IF(T269&gt;0,IF(AND(U269&gt;0,U269&lt;0.75)=TRUE,1,IF(U269&gt;1,-1,IF(L269&lt;0,-1,0)))+IF(T269&gt;0,IF(VLOOKUP(A269,'Extraction Filer'!$B$4:$W$385,MATCH('Extraction Filer'!$W$1,'Extraction Filer'!$B$1:$W$1,0),FALSE)&gt;1,1,0),0)+IF(M269&gt;0.05,1,IF(M269&lt;-0.05,-1,0))+IF(Q269="سالب",-1,IF(Q269&lt;40,1,0))+IF(T269&gt;AVERAGEIFS($T$2:$T$382,$T$2:$T$382,"&gt;0.001"),1,0),"NA"))</f>
        <v>3</v>
      </c>
    </row>
    <row r="270" spans="1:23" ht="15.75">
      <c r="A270" s="9" t="s">
        <v>334</v>
      </c>
      <c r="B270" s="36" t="str">
        <f>VLOOKUP(A270,'Scoring Logic'!$A$12:$D$394,3,FALSE)</f>
        <v>أبو معطي</v>
      </c>
      <c r="C270" s="36" t="str">
        <f>VLOOKUP(A270,'Scoring Logic'!$A$12:$D$394,4,FALSE)</f>
        <v>تداول</v>
      </c>
      <c r="D270" s="30">
        <f>VLOOKUP($A270,'Extraction Filer'!$B$4:$V$385,MATCH(D$1,'Extraction Filer'!$B$3:$V$3,0),FALSE)</f>
        <v>39.35</v>
      </c>
      <c r="E270" s="31">
        <f>VLOOKUP($A270,'Extraction Filer'!$B$4:$V$385,MATCH(E$1,'Extraction Filer'!$B$3:$V$3,0),FALSE)</f>
        <v>4.9333299999999997E-2</v>
      </c>
      <c r="F270" s="30">
        <f>VLOOKUP($A270,'Extraction Filer'!$B$4:$V$385,MATCH(F$1,'Extraction Filer'!$B$3:$V$3,0),FALSE)</f>
        <v>43.95</v>
      </c>
      <c r="G270" s="30">
        <f>VLOOKUP($A270,'Extraction Filer'!$B$4:$V$385,MATCH(G$1,'Extraction Filer'!$B$3:$V$3,0),FALSE)</f>
        <v>25.3</v>
      </c>
      <c r="H270" s="32">
        <f>VLOOKUP($A270,'Extraction Filer'!$B$4:$V$385,MATCH(H$1,'Extraction Filer'!$B$3:$V$3,0),FALSE)</f>
        <v>787000000</v>
      </c>
      <c r="I270" s="33">
        <f>VLOOKUP($A270,'Extraction Filer'!$B$4:$V$385,MATCH(I$1,'Extraction Filer'!$B$3:$V$3,0),FALSE)</f>
        <v>43780</v>
      </c>
      <c r="J270" s="30">
        <f>IF(VLOOKUP($A270,'Extraction Filer'!$B$4:$V$385,MATCH(J$1,'Extraction Filer'!$B$3:$V$3,0),FALSE)&gt;0,VLOOKUP($A270,'Extraction Filer'!$B$4:$V$385,MATCH(J$1,'Extraction Filer'!$B$3:$V$3,0),FALSE),"غير متوفر")</f>
        <v>31.73</v>
      </c>
      <c r="K270" s="30">
        <f>IFERROR(IF(D270/VLOOKUP($A270,'Extraction Filer'!$B$4:$V$385,MATCH("متوسط توقعات المحللين لمكرر الربح",'Extraction Filer'!$B$3:$V$3,0),FALSE)&gt;0,D270/VLOOKUP($A270,'Extraction Filer'!$B$4:$V$385,MATCH("متوسط توقعات المحللين لمكرر الربح",'Extraction Filer'!$B$3:$V$3,0),FALSE),"غير متوفر"),"غير متوفر")</f>
        <v>37.476190476190474</v>
      </c>
      <c r="L270" s="32">
        <f>VLOOKUP($A270,'Extraction Filer'!$B$4:$V$385,MATCH(L$1,'Extraction Filer'!$B$3:$V$3,0),FALSE)</f>
        <v>24592623</v>
      </c>
      <c r="M270" s="35">
        <f>VLOOKUP($A270,'Extraction Filer'!$B$4:$V$385,MATCH(M$1,'Extraction Filer'!$B$3:$V$3,0),FALSE)</f>
        <v>0.59240000000000004</v>
      </c>
      <c r="N270" s="30">
        <f>VLOOKUP($A270,'Extraction Filer'!$B$4:$V$385,MATCH(N$1,'Extraction Filer'!$B$3:$V$3,0),FALSE)</f>
        <v>2.9043143201738251</v>
      </c>
      <c r="O270" s="35">
        <f>VLOOKUP($A270,'Extraction Filer'!$B$4:$V$385,MATCH(O$1,'Extraction Filer'!$B$3:$V$3,0),FALSE)</f>
        <v>-0.1396</v>
      </c>
      <c r="P270" s="35">
        <f>VLOOKUP($A270,'Extraction Filer'!$B$4:$V$385,MATCH(P$1,'Extraction Filer'!$B$3:$V$3,0),FALSE)</f>
        <v>-1.0441</v>
      </c>
      <c r="Q270" s="30">
        <f>IF(VLOOKUP($A270,'Extraction Filer'!$B$4:$V$385,MATCH(Q$1,'Extraction Filer'!$B$3:$V$3,0),FALSE)&lt;0,"سالب",VLOOKUP($A270,'Extraction Filer'!$B$4:$V$385,MATCH(Q$1,'Extraction Filer'!$B$3:$V$3,0),FALSE))</f>
        <v>70.027855425846326</v>
      </c>
      <c r="R270" s="35">
        <f>VLOOKUP($A270,'Extraction Filer'!$B$4:$Z$385,MATCH(R$1,'Extraction Filer'!$B$3:$Z$3,0),FALSE)</f>
        <v>0.10241924062281969</v>
      </c>
      <c r="S270" s="35">
        <f>VLOOKUP($A270,'Extraction Filer'!$B$4:$Z$385,MATCH(S$1,'Extraction Filer'!$B$3:$Z$3,0),FALSE)</f>
        <v>7.43149817192328E-2</v>
      </c>
      <c r="T270" s="31">
        <f>VLOOKUP($A270,'Extraction Filer'!$B$4:$V$385,MATCH(T$1,'Extraction Filer'!$B$3:$V$3,0),FALSE)</f>
        <v>2.5412960609911051E-2</v>
      </c>
      <c r="U270" s="31">
        <f>IF(L270&gt;0,VLOOKUP($A270,'Extraction Filer'!$B$4:$V$385,MATCH(U$1,'Extraction Filer'!$B$3:$V$3,0),FALSE),"حققت خسائر")</f>
        <v>0.40662600325308929</v>
      </c>
      <c r="V270" s="31">
        <f>VLOOKUP($A270,'Extraction Filer'!$B$4:$V$385,MATCH(V$1,'Extraction Filer'!$B$3:$V$3,0),FALSE)</f>
        <v>2</v>
      </c>
      <c r="W270" s="7">
        <f>IF(T270="unavailable","NA",IF(T270&gt;0,IF(AND(U270&gt;0,U270&lt;0.75)=TRUE,1,IF(U270&gt;1,-1,IF(L270&lt;0,-1,0)))+IF(T270&gt;0,IF(VLOOKUP(A270,'Extraction Filer'!$B$4:$W$385,MATCH('Extraction Filer'!$W$1,'Extraction Filer'!$B$1:$W$1,0),FALSE)&gt;1,1,0),0)+IF(M270&gt;0.05,1,IF(M270&lt;-0.05,-1,0))+IF(Q270="سالب",-1,IF(Q270&lt;40,1,0))+IF(T270&gt;AVERAGEIFS($T$2:$T$382,$T$2:$T$382,"&gt;0.001"),1,0),"NA"))</f>
        <v>3</v>
      </c>
    </row>
    <row r="271" spans="1:23" ht="15.75">
      <c r="A271" s="9" t="s">
        <v>278</v>
      </c>
      <c r="B271" s="36" t="str">
        <f>VLOOKUP(A271,'Scoring Logic'!$A$12:$D$394,3,FALSE)</f>
        <v>باعظيم</v>
      </c>
      <c r="C271" s="36" t="str">
        <f>VLOOKUP(A271,'Scoring Logic'!$A$12:$D$394,4,FALSE)</f>
        <v>تداول</v>
      </c>
      <c r="D271" s="30">
        <f>VLOOKUP($A271,'Extraction Filer'!$B$4:$V$385,MATCH(D$1,'Extraction Filer'!$B$3:$V$3,0),FALSE)</f>
        <v>6.24</v>
      </c>
      <c r="E271" s="31">
        <f>VLOOKUP($A271,'Extraction Filer'!$B$4:$V$385,MATCH(E$1,'Extraction Filer'!$B$3:$V$3,0),FALSE)</f>
        <v>6.4516128999999997E-3</v>
      </c>
      <c r="F271" s="30">
        <f>VLOOKUP($A271,'Extraction Filer'!$B$4:$V$385,MATCH(F$1,'Extraction Filer'!$B$3:$V$3,0),FALSE)</f>
        <v>7.18</v>
      </c>
      <c r="G271" s="30">
        <f>VLOOKUP($A271,'Extraction Filer'!$B$4:$V$385,MATCH(G$1,'Extraction Filer'!$B$3:$V$3,0),FALSE)</f>
        <v>5.4</v>
      </c>
      <c r="H271" s="32">
        <f>VLOOKUP($A271,'Extraction Filer'!$B$4:$V$385,MATCH(H$1,'Extraction Filer'!$B$3:$V$3,0),FALSE)</f>
        <v>631800000</v>
      </c>
      <c r="I271" s="33">
        <f>VLOOKUP($A271,'Extraction Filer'!$B$4:$V$385,MATCH(I$1,'Extraction Filer'!$B$3:$V$3,0),FALSE)</f>
        <v>43803</v>
      </c>
      <c r="J271" s="30">
        <f>IF(VLOOKUP($A271,'Extraction Filer'!$B$4:$V$385,MATCH(J$1,'Extraction Filer'!$B$3:$V$3,0),FALSE)&gt;0,VLOOKUP($A271,'Extraction Filer'!$B$4:$V$385,MATCH(J$1,'Extraction Filer'!$B$3:$V$3,0),FALSE),"غير متوفر")</f>
        <v>29.71</v>
      </c>
      <c r="K271" s="30" t="str">
        <f>IFERROR(IF(D271/VLOOKUP($A271,'Extraction Filer'!$B$4:$V$385,MATCH("متوسط توقعات المحللين لمكرر الربح",'Extraction Filer'!$B$3:$V$3,0),FALSE)&gt;0,D271/VLOOKUP($A271,'Extraction Filer'!$B$4:$V$385,MATCH("متوسط توقعات المحللين لمكرر الربح",'Extraction Filer'!$B$3:$V$3,0),FALSE),"غير متوفر"),"غير متوفر")</f>
        <v>غير متوفر</v>
      </c>
      <c r="L271" s="32">
        <f>VLOOKUP($A271,'Extraction Filer'!$B$4:$V$385,MATCH(L$1,'Extraction Filer'!$B$3:$V$3,0),FALSE)</f>
        <v>23305570</v>
      </c>
      <c r="M271" s="35">
        <f>VLOOKUP($A271,'Extraction Filer'!$B$4:$V$385,MATCH(M$1,'Extraction Filer'!$B$3:$V$3,0),FALSE)</f>
        <v>7.6399999999999996E-2</v>
      </c>
      <c r="N271" s="30">
        <f>VLOOKUP($A271,'Extraction Filer'!$B$4:$V$385,MATCH(N$1,'Extraction Filer'!$B$3:$V$3,0),FALSE)</f>
        <v>2.3989369770323083</v>
      </c>
      <c r="O271" s="35">
        <f>VLOOKUP($A271,'Extraction Filer'!$B$4:$V$385,MATCH(O$1,'Extraction Filer'!$B$3:$V$3,0),FALSE)</f>
        <v>2.4400000000000002E-2</v>
      </c>
      <c r="P271" s="35">
        <f>VLOOKUP($A271,'Extraction Filer'!$B$4:$V$385,MATCH(P$1,'Extraction Filer'!$B$3:$V$3,0),FALSE)</f>
        <v>-0.30349999999999999</v>
      </c>
      <c r="Q271" s="30">
        <f>IF(VLOOKUP($A271,'Extraction Filer'!$B$4:$V$385,MATCH(Q$1,'Extraction Filer'!$B$3:$V$3,0),FALSE)&lt;0,"سالب",VLOOKUP($A271,'Extraction Filer'!$B$4:$V$385,MATCH(Q$1,'Extraction Filer'!$B$3:$V$3,0),FALSE))</f>
        <v>35.702211011142786</v>
      </c>
      <c r="R271" s="35">
        <f>VLOOKUP($A271,'Extraction Filer'!$B$4:$Z$385,MATCH(R$1,'Extraction Filer'!$B$3:$Z$3,0),FALSE)</f>
        <v>0.11774874612525536</v>
      </c>
      <c r="S271" s="35">
        <f>VLOOKUP($A271,'Extraction Filer'!$B$4:$Z$385,MATCH(S$1,'Extraction Filer'!$B$3:$Z$3,0),FALSE)</f>
        <v>0.10069652260481209</v>
      </c>
      <c r="T271" s="31">
        <f>VLOOKUP($A271,'Extraction Filer'!$B$4:$V$385,MATCH(T$1,'Extraction Filer'!$B$3:$V$3,0),FALSE)</f>
        <v>3.0608974358974361E-2</v>
      </c>
      <c r="U271" s="31">
        <f>IF(L271&gt;0,VLOOKUP($A271,'Extraction Filer'!$B$4:$V$385,MATCH(U$1,'Extraction Filer'!$B$3:$V$3,0),FALSE),"حققت خسائر")</f>
        <v>0.78200189911682061</v>
      </c>
      <c r="V271" s="31">
        <f>VLOOKUP($A271,'Extraction Filer'!$B$4:$V$385,MATCH(V$1,'Extraction Filer'!$B$3:$V$3,0),FALSE)</f>
        <v>0</v>
      </c>
      <c r="W271" s="7">
        <f>IF(T271="unavailable","NA",IF(T271&gt;0,IF(AND(U271&gt;0,U271&lt;0.75)=TRUE,1,IF(U271&gt;1,-1,IF(L271&lt;0,-1,0)))+IF(T271&gt;0,IF(VLOOKUP(A271,'Extraction Filer'!$B$4:$W$385,MATCH('Extraction Filer'!$W$1,'Extraction Filer'!$B$1:$W$1,0),FALSE)&gt;1,1,0),0)+IF(M271&gt;0.05,1,IF(M271&lt;-0.05,-1,0))+IF(Q271="سالب",-1,IF(Q271&lt;40,1,0))+IF(T271&gt;AVERAGEIFS($T$2:$T$382,$T$2:$T$382,"&gt;0.001"),1,0),"NA"))</f>
        <v>3</v>
      </c>
    </row>
    <row r="272" spans="1:23" ht="15.75">
      <c r="A272" s="9" t="s">
        <v>402</v>
      </c>
      <c r="B272" s="36" t="str">
        <f>VLOOKUP(A272,'Scoring Logic'!$A$12:$D$394,3,FALSE)</f>
        <v>دراية ريت</v>
      </c>
      <c r="C272" s="36" t="str">
        <f>VLOOKUP(A272,'Scoring Logic'!$A$12:$D$394,4,FALSE)</f>
        <v>تداول</v>
      </c>
      <c r="D272" s="30">
        <f>VLOOKUP($A272,'Extraction Filer'!$B$4:$V$385,MATCH(D$1,'Extraction Filer'!$B$3:$V$3,0),FALSE)</f>
        <v>5.75</v>
      </c>
      <c r="E272" s="31">
        <f>VLOOKUP($A272,'Extraction Filer'!$B$4:$V$385,MATCH(E$1,'Extraction Filer'!$B$3:$V$3,0),FALSE)</f>
        <v>2.1314400000000001E-2</v>
      </c>
      <c r="F272" s="30">
        <f>VLOOKUP($A272,'Extraction Filer'!$B$4:$V$385,MATCH(F$1,'Extraction Filer'!$B$3:$V$3,0),FALSE)</f>
        <v>7.07</v>
      </c>
      <c r="G272" s="30">
        <f>VLOOKUP($A272,'Extraction Filer'!$B$4:$V$385,MATCH(G$1,'Extraction Filer'!$B$3:$V$3,0),FALSE)</f>
        <v>5.04</v>
      </c>
      <c r="H272" s="32">
        <f>VLOOKUP($A272,'Extraction Filer'!$B$4:$V$385,MATCH(H$1,'Extraction Filer'!$B$3:$V$3,0),FALSE)</f>
        <v>618165446</v>
      </c>
      <c r="I272" s="33">
        <f>VLOOKUP($A272,'Extraction Filer'!$B$4:$V$385,MATCH(I$1,'Extraction Filer'!$B$3:$V$3,0),FALSE)</f>
        <v>43185</v>
      </c>
      <c r="J272" s="30">
        <f>IF(VLOOKUP($A272,'Extraction Filer'!$B$4:$V$385,MATCH(J$1,'Extraction Filer'!$B$3:$V$3,0),FALSE)&gt;0,VLOOKUP($A272,'Extraction Filer'!$B$4:$V$385,MATCH(J$1,'Extraction Filer'!$B$3:$V$3,0),FALSE),"غير متوفر")</f>
        <v>11.27</v>
      </c>
      <c r="K272" s="30">
        <f>IFERROR(IF(D272/VLOOKUP($A272,'Extraction Filer'!$B$4:$V$385,MATCH("متوسط توقعات المحللين لمكرر الربح",'Extraction Filer'!$B$3:$V$3,0),FALSE)&gt;0,D272/VLOOKUP($A272,'Extraction Filer'!$B$4:$V$385,MATCH("متوسط توقعات المحللين لمكرر الربح",'Extraction Filer'!$B$3:$V$3,0),FALSE),"غير متوفر"),"غير متوفر")</f>
        <v>2.7280016320566287</v>
      </c>
      <c r="L272" s="32">
        <f>VLOOKUP($A272,'Extraction Filer'!$B$4:$V$385,MATCH(L$1,'Extraction Filer'!$B$3:$V$3,0),FALSE)</f>
        <v>54550622</v>
      </c>
      <c r="M272" s="35">
        <f>VLOOKUP($A272,'Extraction Filer'!$B$4:$V$385,MATCH(M$1,'Extraction Filer'!$B$3:$V$3,0),FALSE)</f>
        <v>-0.14649999999999999</v>
      </c>
      <c r="N272" s="30">
        <f>VLOOKUP($A272,'Extraction Filer'!$B$4:$V$385,MATCH(N$1,'Extraction Filer'!$B$3:$V$3,0),FALSE)</f>
        <v>5.6284933903526184</v>
      </c>
      <c r="O272" s="35">
        <f>VLOOKUP($A272,'Extraction Filer'!$B$4:$V$385,MATCH(O$1,'Extraction Filer'!$B$3:$V$3,0),FALSE)</f>
        <v>6.8900000000000003E-2</v>
      </c>
      <c r="P272" s="35">
        <f>VLOOKUP($A272,'Extraction Filer'!$B$4:$V$385,MATCH(P$1,'Extraction Filer'!$B$3:$V$3,0),FALSE)</f>
        <v>-0.80379999999999996</v>
      </c>
      <c r="Q272" s="30">
        <f>IF(VLOOKUP($A272,'Extraction Filer'!$B$4:$V$385,MATCH(Q$1,'Extraction Filer'!$B$3:$V$3,0),FALSE)&lt;0,"سالب",VLOOKUP($A272,'Extraction Filer'!$B$4:$V$385,MATCH(Q$1,'Extraction Filer'!$B$3:$V$3,0),FALSE))</f>
        <v>23.094168654238555</v>
      </c>
      <c r="R272" s="35">
        <f>VLOOKUP($A272,'Extraction Filer'!$B$4:$Z$385,MATCH(R$1,'Extraction Filer'!$B$3:$Z$3,0),FALSE)</f>
        <v>6.1577365868251813E-2</v>
      </c>
      <c r="S272" s="35">
        <f>VLOOKUP($A272,'Extraction Filer'!$B$4:$Z$385,MATCH(S$1,'Extraction Filer'!$B$3:$Z$3,0),FALSE)</f>
        <v>4.5241557934502262E-2</v>
      </c>
      <c r="T272" s="31">
        <f>VLOOKUP($A272,'Extraction Filer'!$B$4:$V$385,MATCH(T$1,'Extraction Filer'!$B$3:$V$3,0),FALSE)</f>
        <v>4.7826086956521741E-2</v>
      </c>
      <c r="U272" s="31">
        <f>IF(L272&gt;0,VLOOKUP($A272,'Extraction Filer'!$B$4:$V$385,MATCH(U$1,'Extraction Filer'!$B$3:$V$3,0),FALSE),"حققت خسائر")</f>
        <v>0.3653767870877806</v>
      </c>
      <c r="V272" s="31">
        <f>VLOOKUP($A272,'Extraction Filer'!$B$4:$V$385,MATCH(V$1,'Extraction Filer'!$B$3:$V$3,0),FALSE)</f>
        <v>-0.49730000000000002</v>
      </c>
      <c r="W272" s="7">
        <f>IF(T272="unavailable","NA",IF(T272&gt;0,IF(AND(U272&gt;0,U272&lt;0.75)=TRUE,1,IF(U272&gt;1,-1,IF(L272&lt;0,-1,0)))+IF(T272&gt;0,IF(VLOOKUP(A272,'Extraction Filer'!$B$4:$W$385,MATCH('Extraction Filer'!$W$1,'Extraction Filer'!$B$1:$W$1,0),FALSE)&gt;1,1,0),0)+IF(M272&gt;0.05,1,IF(M272&lt;-0.05,-1,0))+IF(Q272="سالب",-1,IF(Q272&lt;40,1,0))+IF(T272&gt;AVERAGEIFS($T$2:$T$382,$T$2:$T$382,"&gt;0.001"),1,0),"NA"))</f>
        <v>3</v>
      </c>
    </row>
    <row r="273" spans="1:23">
      <c r="A273" s="9" t="s">
        <v>550</v>
      </c>
      <c r="B273" s="36">
        <f>VLOOKUP(A273,'Scoring Logic'!$A$12:$D$394,3,FALSE)</f>
        <v>0</v>
      </c>
      <c r="C273" s="36">
        <f>VLOOKUP(A273,'Scoring Logic'!$A$12:$D$394,4,FALSE)</f>
        <v>0</v>
      </c>
      <c r="D273" s="30">
        <f>VLOOKUP($A273,'Extraction Filer'!$B$4:$V$385,MATCH(D$1,'Extraction Filer'!$B$3:$V$3,0),FALSE)</f>
        <v>10.51</v>
      </c>
      <c r="E273" s="31">
        <f>VLOOKUP($A273,'Extraction Filer'!$B$4:$V$385,MATCH(E$1,'Extraction Filer'!$B$3:$V$3,0),FALSE)</f>
        <v>4.7801147E-3</v>
      </c>
      <c r="F273" s="30">
        <f>VLOOKUP($A273,'Extraction Filer'!$B$4:$V$385,MATCH(F$1,'Extraction Filer'!$B$3:$V$3,0),FALSE)</f>
        <v>10.7</v>
      </c>
      <c r="G273" s="30">
        <f>VLOOKUP($A273,'Extraction Filer'!$B$4:$V$385,MATCH(G$1,'Extraction Filer'!$B$3:$V$3,0),FALSE)</f>
        <v>10.42</v>
      </c>
      <c r="H273" s="32">
        <f>VLOOKUP($A273,'Extraction Filer'!$B$4:$V$385,MATCH(H$1,'Extraction Filer'!$B$3:$V$3,0),FALSE)</f>
        <v>98110839</v>
      </c>
      <c r="I273" s="33">
        <f>VLOOKUP($A273,'Extraction Filer'!$B$4:$V$385,MATCH(I$1,'Extraction Filer'!$B$3:$V$3,0),FALSE)</f>
        <v>44796</v>
      </c>
      <c r="J273" s="30" t="str">
        <f>IF(VLOOKUP($A273,'Extraction Filer'!$B$4:$V$385,MATCH(J$1,'Extraction Filer'!$B$3:$V$3,0),FALSE)&gt;0,VLOOKUP($A273,'Extraction Filer'!$B$4:$V$385,MATCH(J$1,'Extraction Filer'!$B$3:$V$3,0),FALSE),"غير متوفر")</f>
        <v>غير متوفر</v>
      </c>
      <c r="K273" s="30" t="str">
        <f>IFERROR(IF(D273/VLOOKUP($A273,'Extraction Filer'!$B$4:$V$385,MATCH("متوسط توقعات المحللين لمكرر الربح",'Extraction Filer'!$B$3:$V$3,0),FALSE)&gt;0,D273/VLOOKUP($A273,'Extraction Filer'!$B$4:$V$385,MATCH("متوسط توقعات المحللين لمكرر الربح",'Extraction Filer'!$B$3:$V$3,0),FALSE),"غير متوفر"),"غير متوفر")</f>
        <v>غير متوفر</v>
      </c>
      <c r="L273" s="32" t="str">
        <f>VLOOKUP($A273,'Extraction Filer'!$B$4:$V$385,MATCH(L$1,'Extraction Filer'!$B$3:$V$3,0),FALSE)</f>
        <v>Unavailable</v>
      </c>
      <c r="M273" s="35" t="str">
        <f>VLOOKUP($A273,'Extraction Filer'!$B$4:$V$385,MATCH(M$1,'Extraction Filer'!$B$3:$V$3,0),FALSE)</f>
        <v>Unavailable</v>
      </c>
      <c r="N273" s="30">
        <f>VLOOKUP($A273,'Extraction Filer'!$B$4:$V$385,MATCH(N$1,'Extraction Filer'!$B$3:$V$3,0),FALSE)</f>
        <v>0</v>
      </c>
      <c r="O273" s="35" t="str">
        <f>VLOOKUP($A273,'Extraction Filer'!$B$4:$V$385,MATCH(O$1,'Extraction Filer'!$B$3:$V$3,0),FALSE)</f>
        <v>Unavailable</v>
      </c>
      <c r="P273" s="35" t="str">
        <f>VLOOKUP($A273,'Extraction Filer'!$B$4:$V$385,MATCH(P$1,'Extraction Filer'!$B$3:$V$3,0),FALSE)</f>
        <v>Unavailable</v>
      </c>
      <c r="Q273" s="30">
        <f>IF(VLOOKUP($A273,'Extraction Filer'!$B$4:$V$385,MATCH(Q$1,'Extraction Filer'!$B$3:$V$3,0),FALSE)&lt;0,"سالب",VLOOKUP($A273,'Extraction Filer'!$B$4:$V$385,MATCH(Q$1,'Extraction Filer'!$B$3:$V$3,0),FALSE))</f>
        <v>0</v>
      </c>
      <c r="R273" s="35">
        <f>VLOOKUP($A273,'Extraction Filer'!$B$4:$Z$385,MATCH(R$1,'Extraction Filer'!$B$3:$Z$3,0),FALSE)</f>
        <v>0</v>
      </c>
      <c r="S273" s="35">
        <f>VLOOKUP($A273,'Extraction Filer'!$B$4:$Z$385,MATCH(S$1,'Extraction Filer'!$B$3:$Z$3,0),FALSE)</f>
        <v>0</v>
      </c>
      <c r="T273" s="31">
        <f>VLOOKUP($A273,'Extraction Filer'!$B$4:$V$385,MATCH(T$1,'Extraction Filer'!$B$3:$V$3,0),FALSE)</f>
        <v>3.1684110371075172E-2</v>
      </c>
      <c r="U273" s="31">
        <f>IF(L273&gt;0,VLOOKUP($A273,'Extraction Filer'!$B$4:$V$385,MATCH(U$1,'Extraction Filer'!$B$3:$V$3,0),FALSE),"حققت خسائر")</f>
        <v>0</v>
      </c>
      <c r="V273" s="31" t="str">
        <f>VLOOKUP($A273,'Extraction Filer'!$B$4:$V$385,MATCH(V$1,'Extraction Filer'!$B$3:$V$3,0),FALSE)</f>
        <v>Unavailable</v>
      </c>
      <c r="W273" s="7">
        <f>IF(T273="unavailable","NA",IF(T273&gt;0,IF(AND(U273&gt;0,U273&lt;0.75)=TRUE,1,IF(U273&gt;1,-1,IF(L273&lt;0,-1,0)))+IF(T273&gt;0,IF(VLOOKUP(A273,'Extraction Filer'!$B$4:$W$385,MATCH('Extraction Filer'!$W$1,'Extraction Filer'!$B$1:$W$1,0),FALSE)&gt;1,1,0),0)+IF(M273&gt;0.05,1,IF(M273&lt;-0.05,-1,0))+IF(Q273="سالب",-1,IF(Q273&lt;40,1,0))+IF(T273&gt;AVERAGEIFS($T$2:$T$382,$T$2:$T$382,"&gt;0.001"),1,0),"NA"))</f>
        <v>3</v>
      </c>
    </row>
    <row r="274" spans="1:23" ht="15.75">
      <c r="A274" s="9" t="s">
        <v>691</v>
      </c>
      <c r="B274" s="36" t="str">
        <f>VLOOKUP(A274,'Scoring Logic'!$A$12:$D$394,3,FALSE)</f>
        <v>المتحدة للتعدين</v>
      </c>
      <c r="C274" s="36" t="str">
        <f>VLOOKUP(A274,'Scoring Logic'!$A$12:$D$394,4,FALSE)</f>
        <v>نمو</v>
      </c>
      <c r="D274" s="30">
        <f>VLOOKUP($A274,'Extraction Filer'!$B$4:$V$385,MATCH(D$1,'Extraction Filer'!$B$3:$V$3,0),FALSE)</f>
        <v>40</v>
      </c>
      <c r="E274" s="31">
        <f>VLOOKUP($A274,'Extraction Filer'!$B$4:$V$385,MATCH(E$1,'Extraction Filer'!$B$3:$V$3,0),FALSE)</f>
        <v>3.0927799999999998E-2</v>
      </c>
      <c r="F274" s="30">
        <f>VLOOKUP($A274,'Extraction Filer'!$B$4:$V$385,MATCH(F$1,'Extraction Filer'!$B$3:$V$3,0),FALSE)</f>
        <v>44.35</v>
      </c>
      <c r="G274" s="30">
        <f>VLOOKUP($A274,'Extraction Filer'!$B$4:$V$385,MATCH(G$1,'Extraction Filer'!$B$3:$V$3,0),FALSE)</f>
        <v>23</v>
      </c>
      <c r="H274" s="32">
        <f>VLOOKUP($A274,'Extraction Filer'!$B$4:$V$385,MATCH(H$1,'Extraction Filer'!$B$3:$V$3,0),FALSE)</f>
        <v>560000000</v>
      </c>
      <c r="I274" s="33">
        <f>VLOOKUP($A274,'Extraction Filer'!$B$4:$V$385,MATCH(I$1,'Extraction Filer'!$B$3:$V$3,0),FALSE)</f>
        <v>45221</v>
      </c>
      <c r="J274" s="30">
        <f>IF(VLOOKUP($A274,'Extraction Filer'!$B$4:$V$385,MATCH(J$1,'Extraction Filer'!$B$3:$V$3,0),FALSE)&gt;0,VLOOKUP($A274,'Extraction Filer'!$B$4:$V$385,MATCH(J$1,'Extraction Filer'!$B$3:$V$3,0),FALSE),"غير متوفر")</f>
        <v>19.05</v>
      </c>
      <c r="K274" s="30" t="str">
        <f>IFERROR(IF(D274/VLOOKUP($A274,'Extraction Filer'!$B$4:$V$385,MATCH("متوسط توقعات المحللين لمكرر الربح",'Extraction Filer'!$B$3:$V$3,0),FALSE)&gt;0,D274/VLOOKUP($A274,'Extraction Filer'!$B$4:$V$385,MATCH("متوسط توقعات المحللين لمكرر الربح",'Extraction Filer'!$B$3:$V$3,0),FALSE),"غير متوفر"),"غير متوفر")</f>
        <v>غير متوفر</v>
      </c>
      <c r="L274" s="32">
        <f>VLOOKUP($A274,'Extraction Filer'!$B$4:$V$385,MATCH(L$1,'Extraction Filer'!$B$3:$V$3,0),FALSE)</f>
        <v>29332178</v>
      </c>
      <c r="M274" s="35">
        <f>VLOOKUP($A274,'Extraction Filer'!$B$4:$V$385,MATCH(M$1,'Extraction Filer'!$B$3:$V$3,0),FALSE)</f>
        <v>0.1181</v>
      </c>
      <c r="N274" s="30">
        <f>VLOOKUP($A274,'Extraction Filer'!$B$4:$V$385,MATCH(N$1,'Extraction Filer'!$B$3:$V$3,0),FALSE)</f>
        <v>3.045121169939033</v>
      </c>
      <c r="O274" s="35">
        <f>VLOOKUP($A274,'Extraction Filer'!$B$4:$V$385,MATCH(O$1,'Extraction Filer'!$B$3:$V$3,0),FALSE)</f>
        <v>-6.1000000000000004E-3</v>
      </c>
      <c r="P274" s="35">
        <f>VLOOKUP($A274,'Extraction Filer'!$B$4:$V$385,MATCH(P$1,'Extraction Filer'!$B$3:$V$3,0),FALSE)</f>
        <v>1.2729999999999999</v>
      </c>
      <c r="Q274" s="30">
        <f>IF(VLOOKUP($A274,'Extraction Filer'!$B$4:$V$385,MATCH(Q$1,'Extraction Filer'!$B$3:$V$3,0),FALSE)&lt;0,"سالب",VLOOKUP($A274,'Extraction Filer'!$B$4:$V$385,MATCH(Q$1,'Extraction Filer'!$B$3:$V$3,0),FALSE))</f>
        <v>19.431363358583464</v>
      </c>
      <c r="R274" s="35">
        <f>VLOOKUP($A274,'Extraction Filer'!$B$4:$Z$385,MATCH(R$1,'Extraction Filer'!$B$3:$Z$3,0),FALSE)</f>
        <v>0.11049828712253176</v>
      </c>
      <c r="S274" s="35">
        <f>VLOOKUP($A274,'Extraction Filer'!$B$4:$Z$385,MATCH(S$1,'Extraction Filer'!$B$3:$Z$3,0),FALSE)</f>
        <v>0.12350709950221544</v>
      </c>
      <c r="T274" s="31">
        <f>VLOOKUP($A274,'Extraction Filer'!$B$4:$V$385,MATCH(T$1,'Extraction Filer'!$B$3:$V$3,0),FALSE)</f>
        <v>3.6249999999999998E-2</v>
      </c>
      <c r="U274" s="31">
        <f>IF(L274&gt;0,VLOOKUP($A274,'Extraction Filer'!$B$4:$V$385,MATCH(U$1,'Extraction Filer'!$B$3:$V$3,0),FALSE),"حققت خسائر")</f>
        <v>0.9293087152734788</v>
      </c>
      <c r="V274" s="31">
        <f>VLOOKUP($A274,'Extraction Filer'!$B$4:$V$385,MATCH(V$1,'Extraction Filer'!$B$3:$V$3,0),FALSE)</f>
        <v>3.2222</v>
      </c>
      <c r="W274" s="7">
        <f>IF(T274="unavailable","NA",IF(T274&gt;0,IF(AND(U274&gt;0,U274&lt;0.75)=TRUE,1,IF(U274&gt;1,-1,IF(L274&lt;0,-1,0)))+IF(T274&gt;0,IF(VLOOKUP(A274,'Extraction Filer'!$B$4:$W$385,MATCH('Extraction Filer'!$W$1,'Extraction Filer'!$B$1:$W$1,0),FALSE)&gt;1,1,0),0)+IF(M274&gt;0.05,1,IF(M274&lt;-0.05,-1,0))+IF(Q274="سالب",-1,IF(Q274&lt;40,1,0))+IF(T274&gt;AVERAGEIFS($T$2:$T$382,$T$2:$T$382,"&gt;0.001"),1,0),"NA"))</f>
        <v>3</v>
      </c>
    </row>
    <row r="275" spans="1:23">
      <c r="A275" s="9" t="s">
        <v>548</v>
      </c>
      <c r="B275" s="36">
        <f>VLOOKUP(A275,'Scoring Logic'!$A$12:$D$394,3,FALSE)</f>
        <v>0</v>
      </c>
      <c r="C275" s="36">
        <f>VLOOKUP(A275,'Scoring Logic'!$A$12:$D$394,4,FALSE)</f>
        <v>0</v>
      </c>
      <c r="D275" s="30">
        <f>VLOOKUP($A275,'Extraction Filer'!$B$4:$V$385,MATCH(D$1,'Extraction Filer'!$B$3:$V$3,0),FALSE)</f>
        <v>8.2899999999999991</v>
      </c>
      <c r="E275" s="31">
        <f>VLOOKUP($A275,'Extraction Filer'!$B$4:$V$385,MATCH(E$1,'Extraction Filer'!$B$3:$V$3,0),FALSE)</f>
        <v>3.6319613000000001E-3</v>
      </c>
      <c r="F275" s="30">
        <f>VLOOKUP($A275,'Extraction Filer'!$B$4:$V$385,MATCH(F$1,'Extraction Filer'!$B$3:$V$3,0),FALSE)</f>
        <v>8.36</v>
      </c>
      <c r="G275" s="30">
        <f>VLOOKUP($A275,'Extraction Filer'!$B$4:$V$385,MATCH(G$1,'Extraction Filer'!$B$3:$V$3,0),FALSE)</f>
        <v>7.94</v>
      </c>
      <c r="H275" s="32">
        <f>VLOOKUP($A275,'Extraction Filer'!$B$4:$V$385,MATCH(H$1,'Extraction Filer'!$B$3:$V$3,0),FALSE)</f>
        <v>101875536</v>
      </c>
      <c r="I275" s="33">
        <f>VLOOKUP($A275,'Extraction Filer'!$B$4:$V$385,MATCH(I$1,'Extraction Filer'!$B$3:$V$3,0),FALSE)</f>
        <v>44600</v>
      </c>
      <c r="J275" s="30" t="str">
        <f>IF(VLOOKUP($A275,'Extraction Filer'!$B$4:$V$385,MATCH(J$1,'Extraction Filer'!$B$3:$V$3,0),FALSE)&gt;0,VLOOKUP($A275,'Extraction Filer'!$B$4:$V$385,MATCH(J$1,'Extraction Filer'!$B$3:$V$3,0),FALSE),"غير متوفر")</f>
        <v>غير متوفر</v>
      </c>
      <c r="K275" s="30" t="str">
        <f>IFERROR(IF(D275/VLOOKUP($A275,'Extraction Filer'!$B$4:$V$385,MATCH("متوسط توقعات المحللين لمكرر الربح",'Extraction Filer'!$B$3:$V$3,0),FALSE)&gt;0,D275/VLOOKUP($A275,'Extraction Filer'!$B$4:$V$385,MATCH("متوسط توقعات المحللين لمكرر الربح",'Extraction Filer'!$B$3:$V$3,0),FALSE),"غير متوفر"),"غير متوفر")</f>
        <v>غير متوفر</v>
      </c>
      <c r="L275" s="32" t="str">
        <f>VLOOKUP($A275,'Extraction Filer'!$B$4:$V$385,MATCH(L$1,'Extraction Filer'!$B$3:$V$3,0),FALSE)</f>
        <v>Unavailable</v>
      </c>
      <c r="M275" s="35" t="str">
        <f>VLOOKUP($A275,'Extraction Filer'!$B$4:$V$385,MATCH(M$1,'Extraction Filer'!$B$3:$V$3,0),FALSE)</f>
        <v>Unavailable</v>
      </c>
      <c r="N275" s="30">
        <f>VLOOKUP($A275,'Extraction Filer'!$B$4:$V$385,MATCH(N$1,'Extraction Filer'!$B$3:$V$3,0),FALSE)</f>
        <v>0</v>
      </c>
      <c r="O275" s="35" t="str">
        <f>VLOOKUP($A275,'Extraction Filer'!$B$4:$V$385,MATCH(O$1,'Extraction Filer'!$B$3:$V$3,0),FALSE)</f>
        <v>Unavailable</v>
      </c>
      <c r="P275" s="35" t="str">
        <f>VLOOKUP($A275,'Extraction Filer'!$B$4:$V$385,MATCH(P$1,'Extraction Filer'!$B$3:$V$3,0),FALSE)</f>
        <v>Unavailable</v>
      </c>
      <c r="Q275" s="30">
        <f>IF(VLOOKUP($A275,'Extraction Filer'!$B$4:$V$385,MATCH(Q$1,'Extraction Filer'!$B$3:$V$3,0),FALSE)&lt;0,"سالب",VLOOKUP($A275,'Extraction Filer'!$B$4:$V$385,MATCH(Q$1,'Extraction Filer'!$B$3:$V$3,0),FALSE))</f>
        <v>0</v>
      </c>
      <c r="R275" s="35">
        <f>VLOOKUP($A275,'Extraction Filer'!$B$4:$Z$385,MATCH(R$1,'Extraction Filer'!$B$3:$Z$3,0),FALSE)</f>
        <v>0</v>
      </c>
      <c r="S275" s="35">
        <f>VLOOKUP($A275,'Extraction Filer'!$B$4:$Z$385,MATCH(S$1,'Extraction Filer'!$B$3:$Z$3,0),FALSE)</f>
        <v>0</v>
      </c>
      <c r="T275" s="31">
        <f>VLOOKUP($A275,'Extraction Filer'!$B$4:$V$385,MATCH(T$1,'Extraction Filer'!$B$3:$V$3,0),FALSE)</f>
        <v>3.6429433051869728E-2</v>
      </c>
      <c r="U275" s="31">
        <f>IF(L275&gt;0,VLOOKUP($A275,'Extraction Filer'!$B$4:$V$385,MATCH(U$1,'Extraction Filer'!$B$3:$V$3,0),FALSE),"حققت خسائر")</f>
        <v>0</v>
      </c>
      <c r="V275" s="31" t="str">
        <f>VLOOKUP($A275,'Extraction Filer'!$B$4:$V$385,MATCH(V$1,'Extraction Filer'!$B$3:$V$3,0),FALSE)</f>
        <v>Unavailable</v>
      </c>
      <c r="W275" s="7">
        <f>IF(T275="unavailable","NA",IF(T275&gt;0,IF(AND(U275&gt;0,U275&lt;0.75)=TRUE,1,IF(U275&gt;1,-1,IF(L275&lt;0,-1,0)))+IF(T275&gt;0,IF(VLOOKUP(A275,'Extraction Filer'!$B$4:$W$385,MATCH('Extraction Filer'!$W$1,'Extraction Filer'!$B$1:$W$1,0),FALSE)&gt;1,1,0),0)+IF(M275&gt;0.05,1,IF(M275&lt;-0.05,-1,0))+IF(Q275="سالب",-1,IF(Q275&lt;40,1,0))+IF(T275&gt;AVERAGEIFS($T$2:$T$382,$T$2:$T$382,"&gt;0.001"),1,0),"NA"))</f>
        <v>3</v>
      </c>
    </row>
    <row r="276" spans="1:23" ht="15.75">
      <c r="A276" s="9" t="s">
        <v>71</v>
      </c>
      <c r="B276" s="36" t="str">
        <f>VLOOKUP(A276,'Scoring Logic'!$A$12:$D$394,3,FALSE)</f>
        <v>اليمامة للحديد</v>
      </c>
      <c r="C276" s="36" t="str">
        <f>VLOOKUP(A276,'Scoring Logic'!$A$12:$D$394,4,FALSE)</f>
        <v>تداول</v>
      </c>
      <c r="D276" s="30">
        <f>VLOOKUP($A276,'Extraction Filer'!$B$4:$V$385,MATCH(D$1,'Extraction Filer'!$B$3:$V$3,0),FALSE)</f>
        <v>32.200000000000003</v>
      </c>
      <c r="E276" s="31">
        <f>VLOOKUP($A276,'Extraction Filer'!$B$4:$V$385,MATCH(E$1,'Extraction Filer'!$B$3:$V$3,0),FALSE)</f>
        <v>0</v>
      </c>
      <c r="F276" s="30">
        <f>VLOOKUP($A276,'Extraction Filer'!$B$4:$V$385,MATCH(F$1,'Extraction Filer'!$B$3:$V$3,0),FALSE)</f>
        <v>43.5</v>
      </c>
      <c r="G276" s="30">
        <f>VLOOKUP($A276,'Extraction Filer'!$B$4:$V$385,MATCH(G$1,'Extraction Filer'!$B$3:$V$3,0),FALSE)</f>
        <v>28.1</v>
      </c>
      <c r="H276" s="32">
        <f>VLOOKUP($A276,'Extraction Filer'!$B$4:$V$385,MATCH(H$1,'Extraction Filer'!$B$3:$V$3,0),FALSE)</f>
        <v>1635760000</v>
      </c>
      <c r="I276" s="33">
        <f>VLOOKUP($A276,'Extraction Filer'!$B$4:$V$385,MATCH(I$1,'Extraction Filer'!$B$3:$V$3,0),FALSE)</f>
        <v>42512</v>
      </c>
      <c r="J276" s="30">
        <f>IF(VLOOKUP($A276,'Extraction Filer'!$B$4:$V$385,MATCH(J$1,'Extraction Filer'!$B$3:$V$3,0),FALSE)&gt;0,VLOOKUP($A276,'Extraction Filer'!$B$4:$V$385,MATCH(J$1,'Extraction Filer'!$B$3:$V$3,0),FALSE),"غير متوفر")</f>
        <v>35.78</v>
      </c>
      <c r="K276" s="30">
        <f>IFERROR(IF(D276/VLOOKUP($A276,'Extraction Filer'!$B$4:$V$385,MATCH("متوسط توقعات المحللين لمكرر الربح",'Extraction Filer'!$B$3:$V$3,0),FALSE)&gt;0,D276/VLOOKUP($A276,'Extraction Filer'!$B$4:$V$385,MATCH("متوسط توقعات المحللين لمكرر الربح",'Extraction Filer'!$B$3:$V$3,0),FALSE),"غير متوفر"),"غير متوفر")</f>
        <v>13.702127659574469</v>
      </c>
      <c r="L276" s="32">
        <f>VLOOKUP($A276,'Extraction Filer'!$B$4:$V$385,MATCH(L$1,'Extraction Filer'!$B$3:$V$3,0),FALSE)</f>
        <v>45844012</v>
      </c>
      <c r="M276" s="35">
        <f>VLOOKUP($A276,'Extraction Filer'!$B$4:$V$385,MATCH(M$1,'Extraction Filer'!$B$3:$V$3,0),FALSE)</f>
        <v>1.544</v>
      </c>
      <c r="N276" s="30">
        <f>VLOOKUP($A276,'Extraction Filer'!$B$4:$V$385,MATCH(N$1,'Extraction Filer'!$B$3:$V$3,0),FALSE)</f>
        <v>0.90357475708208856</v>
      </c>
      <c r="O276" s="35">
        <f>VLOOKUP($A276,'Extraction Filer'!$B$4:$V$385,MATCH(O$1,'Extraction Filer'!$B$3:$V$3,0),FALSE)</f>
        <v>0.25459999999999999</v>
      </c>
      <c r="P276" s="35">
        <f>VLOOKUP($A276,'Extraction Filer'!$B$4:$V$385,MATCH(P$1,'Extraction Filer'!$B$3:$V$3,0),FALSE)</f>
        <v>124.47329999999999</v>
      </c>
      <c r="Q276" s="30">
        <f>IF(VLOOKUP($A276,'Extraction Filer'!$B$4:$V$385,MATCH(Q$1,'Extraction Filer'!$B$3:$V$3,0),FALSE)&lt;0,"سالب",VLOOKUP($A276,'Extraction Filer'!$B$4:$V$385,MATCH(Q$1,'Extraction Filer'!$B$3:$V$3,0),FALSE))</f>
        <v>21.694163566295771</v>
      </c>
      <c r="R276" s="35">
        <f>VLOOKUP($A276,'Extraction Filer'!$B$4:$Z$385,MATCH(R$1,'Extraction Filer'!$B$3:$Z$3,0),FALSE)</f>
        <v>7.8176154710126303E-2</v>
      </c>
      <c r="S276" s="35">
        <f>VLOOKUP($A276,'Extraction Filer'!$B$4:$Z$385,MATCH(S$1,'Extraction Filer'!$B$3:$Z$3,0),FALSE)</f>
        <v>9.5766380036169219E-2</v>
      </c>
      <c r="T276" s="31">
        <f>VLOOKUP($A276,'Extraction Filer'!$B$4:$V$385,MATCH(T$1,'Extraction Filer'!$B$3:$V$3,0),FALSE)</f>
        <v>1.5527950310559004E-2</v>
      </c>
      <c r="U276" s="31">
        <f>IF(L276&gt;0,VLOOKUP($A276,'Extraction Filer'!$B$4:$V$385,MATCH(U$1,'Extraction Filer'!$B$3:$V$3,0),FALSE),"حققت خسائر")</f>
        <v>6.3257988851412044E-6</v>
      </c>
      <c r="V276" s="31">
        <f>VLOOKUP($A276,'Extraction Filer'!$B$4:$V$385,MATCH(V$1,'Extraction Filer'!$B$3:$V$3,0),FALSE)</f>
        <v>0</v>
      </c>
      <c r="W276" s="7">
        <f>IF(T276="unavailable","NA",IF(T276&gt;0,IF(AND(U276&gt;0,U276&lt;0.75)=TRUE,1,IF(U276&gt;1,-1,IF(L276&lt;0,-1,0)))+IF(T276&gt;0,IF(VLOOKUP(A276,'Extraction Filer'!$B$4:$W$385,MATCH('Extraction Filer'!$W$1,'Extraction Filer'!$B$1:$W$1,0),FALSE)&gt;1,1,0),0)+IF(M276&gt;0.05,1,IF(M276&lt;-0.05,-1,0))+IF(Q276="سالب",-1,IF(Q276&lt;40,1,0))+IF(T276&gt;AVERAGEIFS($T$2:$T$382,$T$2:$T$382,"&gt;0.001"),1,0),"NA"))</f>
        <v>3</v>
      </c>
    </row>
    <row r="277" spans="1:23">
      <c r="A277" s="9" t="s">
        <v>572</v>
      </c>
      <c r="B277" s="36">
        <f>VLOOKUP(A277,'Scoring Logic'!$A$12:$D$394,3,FALSE)</f>
        <v>0</v>
      </c>
      <c r="C277" s="36">
        <f>VLOOKUP(A277,'Scoring Logic'!$A$12:$D$394,4,FALSE)</f>
        <v>0</v>
      </c>
      <c r="D277" s="30">
        <f>VLOOKUP($A277,'Extraction Filer'!$B$4:$V$385,MATCH(D$1,'Extraction Filer'!$B$3:$V$3,0),FALSE)</f>
        <v>8.25</v>
      </c>
      <c r="E277" s="31">
        <f>VLOOKUP($A277,'Extraction Filer'!$B$4:$V$385,MATCH(E$1,'Extraction Filer'!$B$3:$V$3,0),FALSE)</f>
        <v>1.85185E-2</v>
      </c>
      <c r="F277" s="30">
        <f>VLOOKUP($A277,'Extraction Filer'!$B$4:$V$385,MATCH(F$1,'Extraction Filer'!$B$3:$V$3,0),FALSE)</f>
        <v>8.25</v>
      </c>
      <c r="G277" s="30">
        <f>VLOOKUP($A277,'Extraction Filer'!$B$4:$V$385,MATCH(G$1,'Extraction Filer'!$B$3:$V$3,0),FALSE)</f>
        <v>8.25</v>
      </c>
      <c r="H277" s="32">
        <f>VLOOKUP($A277,'Extraction Filer'!$B$4:$V$385,MATCH(H$1,'Extraction Filer'!$B$3:$V$3,0),FALSE)</f>
        <v>1649736000</v>
      </c>
      <c r="I277" s="33">
        <f>VLOOKUP($A277,'Extraction Filer'!$B$4:$V$385,MATCH(I$1,'Extraction Filer'!$B$3:$V$3,0),FALSE)</f>
        <v>44451</v>
      </c>
      <c r="J277" s="30">
        <f>IF(VLOOKUP($A277,'Extraction Filer'!$B$4:$V$385,MATCH(J$1,'Extraction Filer'!$B$3:$V$3,0),FALSE)&gt;0,VLOOKUP($A277,'Extraction Filer'!$B$4:$V$385,MATCH(J$1,'Extraction Filer'!$B$3:$V$3,0),FALSE),"غير متوفر")</f>
        <v>48.529411764705891</v>
      </c>
      <c r="K277" s="30" t="str">
        <f>IFERROR(IF(D277/VLOOKUP($A277,'Extraction Filer'!$B$4:$V$385,MATCH("متوسط توقعات المحللين لمكرر الربح",'Extraction Filer'!$B$3:$V$3,0),FALSE)&gt;0,D277/VLOOKUP($A277,'Extraction Filer'!$B$4:$V$385,MATCH("متوسط توقعات المحللين لمكرر الربح",'Extraction Filer'!$B$3:$V$3,0),FALSE),"غير متوفر"),"غير متوفر")</f>
        <v>غير متوفر</v>
      </c>
      <c r="L277" s="32">
        <f>VLOOKUP($A277,'Extraction Filer'!$B$4:$V$385,MATCH(L$1,'Extraction Filer'!$B$3:$V$3,0),FALSE)</f>
        <v>21373117</v>
      </c>
      <c r="M277" s="35">
        <f>VLOOKUP($A277,'Extraction Filer'!$B$4:$V$385,MATCH(M$1,'Extraction Filer'!$B$3:$V$3,0),FALSE)</f>
        <v>1.95E-2</v>
      </c>
      <c r="N277" s="30">
        <f>VLOOKUP($A277,'Extraction Filer'!$B$4:$V$385,MATCH(N$1,'Extraction Filer'!$B$3:$V$3,0),FALSE)</f>
        <v>30.673531770286012</v>
      </c>
      <c r="O277" s="35">
        <f>VLOOKUP($A277,'Extraction Filer'!$B$4:$V$385,MATCH(O$1,'Extraction Filer'!$B$3:$V$3,0),FALSE)</f>
        <v>0.10970000000000001</v>
      </c>
      <c r="P277" s="35">
        <f>VLOOKUP($A277,'Extraction Filer'!$B$4:$V$385,MATCH(P$1,'Extraction Filer'!$B$3:$V$3,0),FALSE)</f>
        <v>-0.12570000000000001</v>
      </c>
      <c r="Q277" s="30">
        <f>IF(VLOOKUP($A277,'Extraction Filer'!$B$4:$V$385,MATCH(Q$1,'Extraction Filer'!$B$3:$V$3,0),FALSE)&lt;0,"سالب",VLOOKUP($A277,'Extraction Filer'!$B$4:$V$385,MATCH(Q$1,'Extraction Filer'!$B$3:$V$3,0),FALSE))</f>
        <v>28.79095044624825</v>
      </c>
      <c r="R277" s="35">
        <f>VLOOKUP($A277,'Extraction Filer'!$B$4:$Z$385,MATCH(R$1,'Extraction Filer'!$B$3:$Z$3,0),FALSE)</f>
        <v>5.5235480923361162E-2</v>
      </c>
      <c r="S277" s="35">
        <f>VLOOKUP($A277,'Extraction Filer'!$B$4:$Z$385,MATCH(S$1,'Extraction Filer'!$B$3:$Z$3,0),FALSE)</f>
        <v>5.4179699575641359E-2</v>
      </c>
      <c r="T277" s="31">
        <f>VLOOKUP($A277,'Extraction Filer'!$B$4:$V$385,MATCH(T$1,'Extraction Filer'!$B$3:$V$3,0),FALSE)</f>
        <v>4.2424242424242429E-3</v>
      </c>
      <c r="U277" s="31">
        <f>IF(L277&gt;0,VLOOKUP($A277,'Extraction Filer'!$B$4:$V$385,MATCH(U$1,'Extraction Filer'!$B$3:$V$3,0),FALSE),"حققت خسائر")</f>
        <v>0.52577749890200853</v>
      </c>
      <c r="V277" s="31">
        <f>VLOOKUP($A277,'Extraction Filer'!$B$4:$V$385,MATCH(V$1,'Extraction Filer'!$B$3:$V$3,0),FALSE)</f>
        <v>-0.66669999999999996</v>
      </c>
      <c r="W277" s="7">
        <f>IF(T277="unavailable","NA",IF(T277&gt;0,IF(AND(U277&gt;0,U277&lt;0.75)=TRUE,1,IF(U277&gt;1,-1,IF(L277&lt;0,-1,0)))+IF(T277&gt;0,IF(VLOOKUP(A277,'Extraction Filer'!$B$4:$W$385,MATCH('Extraction Filer'!$W$1,'Extraction Filer'!$B$1:$W$1,0),FALSE)&gt;1,1,0),0)+IF(M277&gt;0.05,1,IF(M277&lt;-0.05,-1,0))+IF(Q277="سالب",-1,IF(Q277&lt;40,1,0))+IF(T277&gt;AVERAGEIFS($T$2:$T$382,$T$2:$T$382,"&gt;0.001"),1,0),"NA"))</f>
        <v>3</v>
      </c>
    </row>
    <row r="278" spans="1:23" ht="15.75">
      <c r="A278" s="9" t="s">
        <v>474</v>
      </c>
      <c r="B278" s="36" t="str">
        <f>VLOOKUP(A278,'Scoring Logic'!$A$12:$D$394,3,FALSE)</f>
        <v>علم</v>
      </c>
      <c r="C278" s="36" t="str">
        <f>VLOOKUP(A278,'Scoring Logic'!$A$12:$D$394,4,FALSE)</f>
        <v>تداول</v>
      </c>
      <c r="D278" s="30">
        <f>VLOOKUP($A278,'Extraction Filer'!$B$4:$V$385,MATCH(D$1,'Extraction Filer'!$B$3:$V$3,0),FALSE)</f>
        <v>1020</v>
      </c>
      <c r="E278" s="31">
        <f>VLOOKUP($A278,'Extraction Filer'!$B$4:$V$385,MATCH(E$1,'Extraction Filer'!$B$3:$V$3,0),FALSE)</f>
        <v>7.8452099999999997E-2</v>
      </c>
      <c r="F278" s="30">
        <f>VLOOKUP($A278,'Extraction Filer'!$B$4:$V$385,MATCH(F$1,'Extraction Filer'!$B$3:$V$3,0),FALSE)</f>
        <v>1289</v>
      </c>
      <c r="G278" s="30">
        <f>VLOOKUP($A278,'Extraction Filer'!$B$4:$V$385,MATCH(G$1,'Extraction Filer'!$B$3:$V$3,0),FALSE)</f>
        <v>800.2</v>
      </c>
      <c r="H278" s="32">
        <f>VLOOKUP($A278,'Extraction Filer'!$B$4:$V$385,MATCH(H$1,'Extraction Filer'!$B$3:$V$3,0),FALSE)</f>
        <v>79264259160</v>
      </c>
      <c r="I278" s="33">
        <f>VLOOKUP($A278,'Extraction Filer'!$B$4:$V$385,MATCH(I$1,'Extraction Filer'!$B$3:$V$3,0),FALSE)</f>
        <v>44621</v>
      </c>
      <c r="J278" s="30">
        <f>IF(VLOOKUP($A278,'Extraction Filer'!$B$4:$V$385,MATCH(J$1,'Extraction Filer'!$B$3:$V$3,0),FALSE)&gt;0,VLOOKUP($A278,'Extraction Filer'!$B$4:$V$385,MATCH(J$1,'Extraction Filer'!$B$3:$V$3,0),FALSE),"غير متوفر")</f>
        <v>44.74</v>
      </c>
      <c r="K278" s="30" t="str">
        <f>IFERROR(IF(D278/VLOOKUP($A278,'Extraction Filer'!$B$4:$V$385,MATCH("متوسط توقعات المحللين لمكرر الربح",'Extraction Filer'!$B$3:$V$3,0),FALSE)&gt;0,D278/VLOOKUP($A278,'Extraction Filer'!$B$4:$V$385,MATCH("متوسط توقعات المحللين لمكرر الربح",'Extraction Filer'!$B$3:$V$3,0),FALSE),"غير متوفر"),"غير متوفر")</f>
        <v>غير متوفر</v>
      </c>
      <c r="L278" s="32">
        <f>VLOOKUP($A278,'Extraction Filer'!$B$4:$V$385,MATCH(L$1,'Extraction Filer'!$B$3:$V$3,0),FALSE)</f>
        <v>1826629969</v>
      </c>
      <c r="M278" s="35">
        <f>VLOOKUP($A278,'Extraction Filer'!$B$4:$V$385,MATCH(M$1,'Extraction Filer'!$B$3:$V$3,0),FALSE)</f>
        <v>0.34699999999999998</v>
      </c>
      <c r="N278" s="30">
        <f>VLOOKUP($A278,'Extraction Filer'!$B$4:$V$385,MATCH(N$1,'Extraction Filer'!$B$3:$V$3,0),FALSE)</f>
        <v>10.702340309494629</v>
      </c>
      <c r="O278" s="35">
        <f>VLOOKUP($A278,'Extraction Filer'!$B$4:$V$385,MATCH(O$1,'Extraction Filer'!$B$3:$V$3,0),FALSE)</f>
        <v>0.25569999999999998</v>
      </c>
      <c r="P278" s="35">
        <f>VLOOKUP($A278,'Extraction Filer'!$B$4:$V$385,MATCH(P$1,'Extraction Filer'!$B$3:$V$3,0),FALSE)</f>
        <v>3.3700000000000001E-2</v>
      </c>
      <c r="Q278" s="30">
        <f>IF(VLOOKUP($A278,'Extraction Filer'!$B$4:$V$385,MATCH(Q$1,'Extraction Filer'!$B$3:$V$3,0),FALSE)&lt;0,"سالب",VLOOKUP($A278,'Extraction Filer'!$B$4:$V$385,MATCH(Q$1,'Extraction Filer'!$B$3:$V$3,0),FALSE))</f>
        <v>55.43456260188308</v>
      </c>
      <c r="R278" s="35">
        <f>VLOOKUP($A278,'Extraction Filer'!$B$4:$Z$385,MATCH(R$1,'Extraction Filer'!$B$3:$Z$3,0),FALSE)</f>
        <v>0.39140155663028514</v>
      </c>
      <c r="S278" s="35">
        <f>VLOOKUP($A278,'Extraction Filer'!$B$4:$Z$385,MATCH(S$1,'Extraction Filer'!$B$3:$Z$3,0),FALSE)</f>
        <v>0.34976965689810252</v>
      </c>
      <c r="T278" s="31">
        <f>VLOOKUP($A278,'Extraction Filer'!$B$4:$V$385,MATCH(T$1,'Extraction Filer'!$B$3:$V$3,0),FALSE)</f>
        <v>7.3529411764705881E-3</v>
      </c>
      <c r="U278" s="31">
        <f>IF(L278&gt;0,VLOOKUP($A278,'Extraction Filer'!$B$4:$V$385,MATCH(U$1,'Extraction Filer'!$B$3:$V$3,0),FALSE),"حققت خسائر")</f>
        <v>0.31901863535011343</v>
      </c>
      <c r="V278" s="31">
        <f>VLOOKUP($A278,'Extraction Filer'!$B$4:$V$385,MATCH(V$1,'Extraction Filer'!$B$3:$V$3,0),FALSE)</f>
        <v>0.24979999999999999</v>
      </c>
      <c r="W278" s="7">
        <f>IF(T278="unavailable","NA",IF(T278&gt;0,IF(AND(U278&gt;0,U278&lt;0.75)=TRUE,1,IF(U278&gt;1,-1,IF(L278&lt;0,-1,0)))+IF(T278&gt;0,IF(VLOOKUP(A278,'Extraction Filer'!$B$4:$W$385,MATCH('Extraction Filer'!$W$1,'Extraction Filer'!$B$1:$W$1,0),FALSE)&gt;1,1,0),0)+IF(M278&gt;0.05,1,IF(M278&lt;-0.05,-1,0))+IF(Q278="سالب",-1,IF(Q278&lt;40,1,0))+IF(T278&gt;AVERAGEIFS($T$2:$T$382,$T$2:$T$382,"&gt;0.001"),1,0),"NA"))</f>
        <v>3</v>
      </c>
    </row>
    <row r="279" spans="1:23" ht="15.75">
      <c r="A279" s="9" t="s">
        <v>29</v>
      </c>
      <c r="B279" s="36" t="str">
        <f>VLOOKUP(A279,'Scoring Logic'!$A$12:$D$394,3,FALSE)</f>
        <v>الإستثمار</v>
      </c>
      <c r="C279" s="36" t="str">
        <f>VLOOKUP(A279,'Scoring Logic'!$A$12:$D$394,4,FALSE)</f>
        <v>تداول</v>
      </c>
      <c r="D279" s="30">
        <f>VLOOKUP($A279,'Extraction Filer'!$B$4:$V$385,MATCH(D$1,'Extraction Filer'!$B$3:$V$3,0),FALSE)</f>
        <v>15.16</v>
      </c>
      <c r="E279" s="31">
        <f>VLOOKUP($A279,'Extraction Filer'!$B$4:$V$385,MATCH(E$1,'Extraction Filer'!$B$3:$V$3,0),FALSE)</f>
        <v>7.6704499999999995E-2</v>
      </c>
      <c r="F279" s="30">
        <f>VLOOKUP($A279,'Extraction Filer'!$B$4:$V$385,MATCH(F$1,'Extraction Filer'!$B$3:$V$3,0),FALSE)</f>
        <v>15.58</v>
      </c>
      <c r="G279" s="30">
        <f>VLOOKUP($A279,'Extraction Filer'!$B$4:$V$385,MATCH(G$1,'Extraction Filer'!$B$3:$V$3,0),FALSE)</f>
        <v>12.04</v>
      </c>
      <c r="H279" s="32">
        <f>VLOOKUP($A279,'Extraction Filer'!$B$4:$V$385,MATCH(H$1,'Extraction Filer'!$B$3:$V$3,0),FALSE)</f>
        <v>18909068000</v>
      </c>
      <c r="I279" s="33">
        <f>VLOOKUP($A279,'Extraction Filer'!$B$4:$V$385,MATCH(I$1,'Extraction Filer'!$B$3:$V$3,0),FALSE)</f>
        <v>40240</v>
      </c>
      <c r="J279" s="30">
        <f>IF(VLOOKUP($A279,'Extraction Filer'!$B$4:$V$385,MATCH(J$1,'Extraction Filer'!$B$3:$V$3,0),FALSE)&gt;0,VLOOKUP($A279,'Extraction Filer'!$B$4:$V$385,MATCH(J$1,'Extraction Filer'!$B$3:$V$3,0),FALSE),"غير متوفر")</f>
        <v>10.6</v>
      </c>
      <c r="K279" s="30">
        <f>IFERROR(IF(D279/VLOOKUP($A279,'Extraction Filer'!$B$4:$V$385,MATCH("متوسط توقعات المحللين لمكرر الربح",'Extraction Filer'!$B$3:$V$3,0),FALSE)&gt;0,D279/VLOOKUP($A279,'Extraction Filer'!$B$4:$V$385,MATCH("متوسط توقعات المحللين لمكرر الربح",'Extraction Filer'!$B$3:$V$3,0),FALSE),"غير متوفر"),"غير متوفر")</f>
        <v>6.0398406374502001</v>
      </c>
      <c r="L279" s="32">
        <f>VLOOKUP($A279,'Extraction Filer'!$B$4:$V$385,MATCH(L$1,'Extraction Filer'!$B$3:$V$3,0),FALSE)</f>
        <v>1956630000</v>
      </c>
      <c r="M279" s="35">
        <f>VLOOKUP($A279,'Extraction Filer'!$B$4:$V$385,MATCH(M$1,'Extraction Filer'!$B$3:$V$3,0),FALSE)</f>
        <v>0.11070000000000001</v>
      </c>
      <c r="N279" s="30">
        <f>VLOOKUP($A279,'Extraction Filer'!$B$4:$V$385,MATCH(N$1,'Extraction Filer'!$B$3:$V$3,0),FALSE)</f>
        <v>3.0849333305054745</v>
      </c>
      <c r="O279" s="35">
        <f>VLOOKUP($A279,'Extraction Filer'!$B$4:$V$385,MATCH(O$1,'Extraction Filer'!$B$3:$V$3,0),FALSE)</f>
        <v>0.157</v>
      </c>
      <c r="P279" s="35">
        <f>VLOOKUP($A279,'Extraction Filer'!$B$4:$V$385,MATCH(P$1,'Extraction Filer'!$B$3:$V$3,0),FALSE)</f>
        <v>-0.56420000000000003</v>
      </c>
      <c r="Q279" s="30" t="str">
        <f>IF(VLOOKUP($A279,'Extraction Filer'!$B$4:$V$385,MATCH(Q$1,'Extraction Filer'!$B$3:$V$3,0),FALSE)&lt;0,"سالب",VLOOKUP($A279,'Extraction Filer'!$B$4:$V$385,MATCH(Q$1,'Extraction Filer'!$B$3:$V$3,0),FALSE))</f>
        <v>سالب</v>
      </c>
      <c r="R279" s="35">
        <f>VLOOKUP($A279,'Extraction Filer'!$B$4:$Z$385,MATCH(R$1,'Extraction Filer'!$B$3:$Z$3,0),FALSE)</f>
        <v>0.11925108468461616</v>
      </c>
      <c r="S279" s="35">
        <f>VLOOKUP($A279,'Extraction Filer'!$B$4:$Z$385,MATCH(S$1,'Extraction Filer'!$B$3:$Z$3,0),FALSE)</f>
        <v>1.857719795024362E-2</v>
      </c>
      <c r="T279" s="31">
        <f>VLOOKUP($A279,'Extraction Filer'!$B$4:$V$385,MATCH(T$1,'Extraction Filer'!$B$3:$V$3,0),FALSE)</f>
        <v>7.6517150395778361E-2</v>
      </c>
      <c r="U279" s="31">
        <f>IF(L279&gt;0,VLOOKUP($A279,'Extraction Filer'!$B$4:$V$385,MATCH(U$1,'Extraction Filer'!$B$3:$V$3,0),FALSE),"حققت خسائر")</f>
        <v>0.45973485022717631</v>
      </c>
      <c r="V279" s="31">
        <f>VLOOKUP($A279,'Extraction Filer'!$B$4:$V$385,MATCH(V$1,'Extraction Filer'!$B$3:$V$3,0),FALSE)</f>
        <v>5.8799999999999998E-2</v>
      </c>
      <c r="W279" s="7">
        <f>IF(T279="unavailable","NA",IF(T279&gt;0,IF(AND(U279&gt;0,U279&lt;0.75)=TRUE,1,IF(U279&gt;1,-1,IF(L279&lt;0,-1,0)))+IF(T279&gt;0,IF(VLOOKUP(A279,'Extraction Filer'!$B$4:$W$385,MATCH('Extraction Filer'!$W$1,'Extraction Filer'!$B$1:$W$1,0),FALSE)&gt;1,1,0),0)+IF(M279&gt;0.05,1,IF(M279&lt;-0.05,-1,0))+IF(Q279="سالب",-1,IF(Q279&lt;40,1,0))+IF(T279&gt;AVERAGEIFS($T$2:$T$382,$T$2:$T$382,"&gt;0.001"),1,0),"NA"))</f>
        <v>3</v>
      </c>
    </row>
    <row r="280" spans="1:23" ht="15.75">
      <c r="A280" s="9" t="s">
        <v>340</v>
      </c>
      <c r="B280" s="36" t="str">
        <f>VLOOKUP(A280,'Scoring Logic'!$A$12:$D$394,3,FALSE)</f>
        <v>الدريس</v>
      </c>
      <c r="C280" s="36" t="str">
        <f>VLOOKUP(A280,'Scoring Logic'!$A$12:$D$394,4,FALSE)</f>
        <v>تداول</v>
      </c>
      <c r="D280" s="30">
        <f>VLOOKUP($A280,'Extraction Filer'!$B$4:$V$385,MATCH(D$1,'Extraction Filer'!$B$3:$V$3,0),FALSE)</f>
        <v>134</v>
      </c>
      <c r="E280" s="31">
        <f>VLOOKUP($A280,'Extraction Filer'!$B$4:$V$385,MATCH(E$1,'Extraction Filer'!$B$3:$V$3,0),FALSE)</f>
        <v>2.9940119999999999E-3</v>
      </c>
      <c r="F280" s="30">
        <f>VLOOKUP($A280,'Extraction Filer'!$B$4:$V$385,MATCH(F$1,'Extraction Filer'!$B$3:$V$3,0),FALSE)</f>
        <v>154.4</v>
      </c>
      <c r="G280" s="30">
        <f>VLOOKUP($A280,'Extraction Filer'!$B$4:$V$385,MATCH(G$1,'Extraction Filer'!$B$3:$V$3,0),FALSE)</f>
        <v>99.8</v>
      </c>
      <c r="H280" s="32">
        <f>VLOOKUP($A280,'Extraction Filer'!$B$4:$V$385,MATCH(H$1,'Extraction Filer'!$B$3:$V$3,0),FALSE)</f>
        <v>13400000000</v>
      </c>
      <c r="I280" s="33">
        <f>VLOOKUP($A280,'Extraction Filer'!$B$4:$V$385,MATCH(I$1,'Extraction Filer'!$B$3:$V$3,0),FALSE)</f>
        <v>40241</v>
      </c>
      <c r="J280" s="30">
        <f>IF(VLOOKUP($A280,'Extraction Filer'!$B$4:$V$385,MATCH(J$1,'Extraction Filer'!$B$3:$V$3,0),FALSE)&gt;0,VLOOKUP($A280,'Extraction Filer'!$B$4:$V$385,MATCH(J$1,'Extraction Filer'!$B$3:$V$3,0),FALSE),"غير متوفر")</f>
        <v>39.64</v>
      </c>
      <c r="K280" s="30" t="str">
        <f>IFERROR(IF(D280/VLOOKUP($A280,'Extraction Filer'!$B$4:$V$385,MATCH("متوسط توقعات المحللين لمكرر الربح",'Extraction Filer'!$B$3:$V$3,0),FALSE)&gt;0,D280/VLOOKUP($A280,'Extraction Filer'!$B$4:$V$385,MATCH("متوسط توقعات المحللين لمكرر الربح",'Extraction Filer'!$B$3:$V$3,0),FALSE),"غير متوفر"),"غير متوفر")</f>
        <v>غير متوفر</v>
      </c>
      <c r="L280" s="32">
        <f>VLOOKUP($A280,'Extraction Filer'!$B$4:$V$385,MATCH(L$1,'Extraction Filer'!$B$3:$V$3,0),FALSE)</f>
        <v>337999788</v>
      </c>
      <c r="M280" s="35">
        <f>VLOOKUP($A280,'Extraction Filer'!$B$4:$V$385,MATCH(M$1,'Extraction Filer'!$B$3:$V$3,0),FALSE)</f>
        <v>0.20380000000000001</v>
      </c>
      <c r="N280" s="30">
        <f>VLOOKUP($A280,'Extraction Filer'!$B$4:$V$385,MATCH(N$1,'Extraction Filer'!$B$3:$V$3,0),FALSE)</f>
        <v>0.69471255780403729</v>
      </c>
      <c r="O280" s="35">
        <f>VLOOKUP($A280,'Extraction Filer'!$B$4:$V$385,MATCH(O$1,'Extraction Filer'!$B$3:$V$3,0),FALSE)</f>
        <v>0.30030000000000001</v>
      </c>
      <c r="P280" s="35">
        <f>VLOOKUP($A280,'Extraction Filer'!$B$4:$V$385,MATCH(P$1,'Extraction Filer'!$B$3:$V$3,0),FALSE)</f>
        <v>1.1108</v>
      </c>
      <c r="Q280" s="30">
        <f>IF(VLOOKUP($A280,'Extraction Filer'!$B$4:$V$385,MATCH(Q$1,'Extraction Filer'!$B$3:$V$3,0),FALSE)&lt;0,"سالب",VLOOKUP($A280,'Extraction Filer'!$B$4:$V$385,MATCH(Q$1,'Extraction Filer'!$B$3:$V$3,0),FALSE))</f>
        <v>13.697041212994597</v>
      </c>
      <c r="R280" s="35">
        <f>VLOOKUP($A280,'Extraction Filer'!$B$4:$Z$385,MATCH(R$1,'Extraction Filer'!$B$3:$Z$3,0),FALSE)</f>
        <v>0.24686146382609109</v>
      </c>
      <c r="S280" s="35">
        <f>VLOOKUP($A280,'Extraction Filer'!$B$4:$Z$385,MATCH(S$1,'Extraction Filer'!$B$3:$Z$3,0),FALSE)</f>
        <v>8.5468002418202418E-2</v>
      </c>
      <c r="T280" s="31">
        <f>VLOOKUP($A280,'Extraction Filer'!$B$4:$V$385,MATCH(T$1,'Extraction Filer'!$B$3:$V$3,0),FALSE)</f>
        <v>1.6791044776119403E-2</v>
      </c>
      <c r="U280" s="31">
        <f>IF(L280&gt;0,VLOOKUP($A280,'Extraction Filer'!$B$4:$V$385,MATCH(U$1,'Extraction Filer'!$B$3:$V$3,0),FALSE),"حققت خسائر")</f>
        <v>0.2218936303001468</v>
      </c>
      <c r="V280" s="31">
        <f>VLOOKUP($A280,'Extraction Filer'!$B$4:$V$385,MATCH(V$1,'Extraction Filer'!$B$3:$V$3,0),FALSE)</f>
        <v>-0.5</v>
      </c>
      <c r="W280" s="7">
        <f>IF(T280="unavailable","NA",IF(T280&gt;0,IF(AND(U280&gt;0,U280&lt;0.75)=TRUE,1,IF(U280&gt;1,-1,IF(L280&lt;0,-1,0)))+IF(T280&gt;0,IF(VLOOKUP(A280,'Extraction Filer'!$B$4:$W$385,MATCH('Extraction Filer'!$W$1,'Extraction Filer'!$B$1:$W$1,0),FALSE)&gt;1,1,0),0)+IF(M280&gt;0.05,1,IF(M280&lt;-0.05,-1,0))+IF(Q280="سالب",-1,IF(Q280&lt;40,1,0))+IF(T280&gt;AVERAGEIFS($T$2:$T$382,$T$2:$T$382,"&gt;0.001"),1,0),"NA"))</f>
        <v>3</v>
      </c>
    </row>
    <row r="281" spans="1:23">
      <c r="A281" s="9" t="s">
        <v>589</v>
      </c>
      <c r="B281" s="36">
        <f>VLOOKUP(A281,'Scoring Logic'!$A$12:$D$394,3,FALSE)</f>
        <v>0</v>
      </c>
      <c r="C281" s="36">
        <f>VLOOKUP(A281,'Scoring Logic'!$A$12:$D$394,4,FALSE)</f>
        <v>0</v>
      </c>
      <c r="D281" s="30">
        <f>VLOOKUP($A281,'Extraction Filer'!$B$4:$V$385,MATCH(D$1,'Extraction Filer'!$B$3:$V$3,0),FALSE)</f>
        <v>193</v>
      </c>
      <c r="E281" s="31">
        <f>VLOOKUP($A281,'Extraction Filer'!$B$4:$V$385,MATCH(E$1,'Extraction Filer'!$B$3:$V$3,0),FALSE)</f>
        <v>3.0982900000000001E-2</v>
      </c>
      <c r="F281" s="30">
        <f>VLOOKUP($A281,'Extraction Filer'!$B$4:$V$385,MATCH(F$1,'Extraction Filer'!$B$3:$V$3,0),FALSE)</f>
        <v>205.4</v>
      </c>
      <c r="G281" s="30">
        <f>VLOOKUP($A281,'Extraction Filer'!$B$4:$V$385,MATCH(G$1,'Extraction Filer'!$B$3:$V$3,0),FALSE)</f>
        <v>116.6</v>
      </c>
      <c r="H281" s="32">
        <f>VLOOKUP($A281,'Extraction Filer'!$B$4:$V$385,MATCH(H$1,'Extraction Filer'!$B$3:$V$3,0),FALSE)</f>
        <v>1206250000</v>
      </c>
      <c r="I281" s="33">
        <f>VLOOKUP($A281,'Extraction Filer'!$B$4:$V$385,MATCH(I$1,'Extraction Filer'!$B$3:$V$3,0),FALSE)</f>
        <v>44613</v>
      </c>
      <c r="J281" s="30">
        <f>IF(VLOOKUP($A281,'Extraction Filer'!$B$4:$V$385,MATCH(J$1,'Extraction Filer'!$B$3:$V$3,0),FALSE)&gt;0,VLOOKUP($A281,'Extraction Filer'!$B$4:$V$385,MATCH(J$1,'Extraction Filer'!$B$3:$V$3,0),FALSE),"غير متوفر")</f>
        <v>24.461343472750318</v>
      </c>
      <c r="K281" s="30" t="str">
        <f>IFERROR(IF(D281/VLOOKUP($A281,'Extraction Filer'!$B$4:$V$385,MATCH("متوسط توقعات المحللين لمكرر الربح",'Extraction Filer'!$B$3:$V$3,0),FALSE)&gt;0,D281/VLOOKUP($A281,'Extraction Filer'!$B$4:$V$385,MATCH("متوسط توقعات المحللين لمكرر الربح",'Extraction Filer'!$B$3:$V$3,0),FALSE),"غير متوفر"),"غير متوفر")</f>
        <v>غير متوفر</v>
      </c>
      <c r="L281" s="32">
        <f>VLOOKUP($A281,'Extraction Filer'!$B$4:$V$385,MATCH(L$1,'Extraction Filer'!$B$3:$V$3,0),FALSE)</f>
        <v>49425112</v>
      </c>
      <c r="M281" s="35">
        <f>VLOOKUP($A281,'Extraction Filer'!$B$4:$V$385,MATCH(M$1,'Extraction Filer'!$B$3:$V$3,0),FALSE)</f>
        <v>0.51500000000000001</v>
      </c>
      <c r="N281" s="30">
        <f>VLOOKUP($A281,'Extraction Filer'!$B$4:$V$385,MATCH(N$1,'Extraction Filer'!$B$3:$V$3,0),FALSE)</f>
        <v>9.9240527973924166</v>
      </c>
      <c r="O281" s="35">
        <f>VLOOKUP($A281,'Extraction Filer'!$B$4:$V$385,MATCH(O$1,'Extraction Filer'!$B$3:$V$3,0),FALSE)</f>
        <v>3.6999999999999998E-2</v>
      </c>
      <c r="P281" s="35">
        <f>VLOOKUP($A281,'Extraction Filer'!$B$4:$V$385,MATCH(P$1,'Extraction Filer'!$B$3:$V$3,0),FALSE)</f>
        <v>-0.28170000000000001</v>
      </c>
      <c r="Q281" s="30">
        <f>IF(VLOOKUP($A281,'Extraction Filer'!$B$4:$V$385,MATCH(Q$1,'Extraction Filer'!$B$3:$V$3,0),FALSE)&lt;0,"سالب",VLOOKUP($A281,'Extraction Filer'!$B$4:$V$385,MATCH(Q$1,'Extraction Filer'!$B$3:$V$3,0),FALSE))</f>
        <v>56.266982716462167</v>
      </c>
      <c r="R281" s="35">
        <f>VLOOKUP($A281,'Extraction Filer'!$B$4:$Z$385,MATCH(R$1,'Extraction Filer'!$B$3:$Z$3,0),FALSE)</f>
        <v>0.3245872802046082</v>
      </c>
      <c r="S281" s="35">
        <f>VLOOKUP($A281,'Extraction Filer'!$B$4:$Z$385,MATCH(S$1,'Extraction Filer'!$B$3:$Z$3,0),FALSE)</f>
        <v>0.13312008456538332</v>
      </c>
      <c r="T281" s="31">
        <f>VLOOKUP($A281,'Extraction Filer'!$B$4:$V$385,MATCH(T$1,'Extraction Filer'!$B$3:$V$3,0),FALSE)</f>
        <v>1.16580310880829E-2</v>
      </c>
      <c r="U281" s="31">
        <f>IF(L281&gt;0,VLOOKUP($A281,'Extraction Filer'!$B$4:$V$385,MATCH(U$1,'Extraction Filer'!$B$3:$V$3,0),FALSE),"حققت خسائر")</f>
        <v>0.30032810041988373</v>
      </c>
      <c r="V281" s="31">
        <f>VLOOKUP($A281,'Extraction Filer'!$B$4:$V$385,MATCH(V$1,'Extraction Filer'!$B$3:$V$3,0),FALSE)</f>
        <v>-8.3299999999999999E-2</v>
      </c>
      <c r="W281" s="7">
        <f>IF(T281="unavailable","NA",IF(T281&gt;0,IF(AND(U281&gt;0,U281&lt;0.75)=TRUE,1,IF(U281&gt;1,-1,IF(L281&lt;0,-1,0)))+IF(T281&gt;0,IF(VLOOKUP(A281,'Extraction Filer'!$B$4:$W$385,MATCH('Extraction Filer'!$W$1,'Extraction Filer'!$B$1:$W$1,0),FALSE)&gt;1,1,0),0)+IF(M281&gt;0.05,1,IF(M281&lt;-0.05,-1,0))+IF(Q281="سالب",-1,IF(Q281&lt;40,1,0))+IF(T281&gt;AVERAGEIFS($T$2:$T$382,$T$2:$T$382,"&gt;0.001"),1,0),"NA"))</f>
        <v>3</v>
      </c>
    </row>
    <row r="282" spans="1:23" ht="15.75">
      <c r="A282" s="9" t="s">
        <v>540</v>
      </c>
      <c r="B282" s="36" t="str">
        <f>VLOOKUP(A282,'Scoring Logic'!$A$12:$D$394,3,FALSE)</f>
        <v>الواحة ريت</v>
      </c>
      <c r="C282" s="36" t="str">
        <f>VLOOKUP(A282,'Scoring Logic'!$A$12:$D$394,4,FALSE)</f>
        <v>نمو</v>
      </c>
      <c r="D282" s="30">
        <f>VLOOKUP($A282,'Extraction Filer'!$B$4:$V$385,MATCH(D$1,'Extraction Filer'!$B$3:$V$3,0),FALSE)</f>
        <v>11.52</v>
      </c>
      <c r="E282" s="31">
        <f>VLOOKUP($A282,'Extraction Filer'!$B$4:$V$385,MATCH(E$1,'Extraction Filer'!$B$3:$V$3,0),FALSE)</f>
        <v>4.5372099999999999E-2</v>
      </c>
      <c r="F282" s="30">
        <f>VLOOKUP($A282,'Extraction Filer'!$B$4:$V$385,MATCH(F$1,'Extraction Filer'!$B$3:$V$3,0),FALSE)</f>
        <v>14</v>
      </c>
      <c r="G282" s="30">
        <f>VLOOKUP($A282,'Extraction Filer'!$B$4:$V$385,MATCH(G$1,'Extraction Filer'!$B$3:$V$3,0),FALSE)</f>
        <v>11</v>
      </c>
      <c r="H282" s="32">
        <f>VLOOKUP($A282,'Extraction Filer'!$B$4:$V$385,MATCH(H$1,'Extraction Filer'!$B$3:$V$3,0),FALSE)</f>
        <v>172800000</v>
      </c>
      <c r="I282" s="33">
        <f>VLOOKUP($A282,'Extraction Filer'!$B$4:$V$385,MATCH(I$1,'Extraction Filer'!$B$3:$V$3,0),FALSE)</f>
        <v>44901</v>
      </c>
      <c r="J282" s="30" t="str">
        <f>IF(VLOOKUP($A282,'Extraction Filer'!$B$4:$V$385,MATCH(J$1,'Extraction Filer'!$B$3:$V$3,0),FALSE)&gt;0,VLOOKUP($A282,'Extraction Filer'!$B$4:$V$385,MATCH(J$1,'Extraction Filer'!$B$3:$V$3,0),FALSE),"غير متوفر")</f>
        <v>غير متوفر</v>
      </c>
      <c r="K282" s="30" t="str">
        <f>IFERROR(IF(D282/VLOOKUP($A282,'Extraction Filer'!$B$4:$V$385,MATCH("متوسط توقعات المحللين لمكرر الربح",'Extraction Filer'!$B$3:$V$3,0),FALSE)&gt;0,D282/VLOOKUP($A282,'Extraction Filer'!$B$4:$V$385,MATCH("متوسط توقعات المحللين لمكرر الربح",'Extraction Filer'!$B$3:$V$3,0),FALSE),"غير متوفر"),"غير متوفر")</f>
        <v>غير متوفر</v>
      </c>
      <c r="L282" s="32">
        <f>VLOOKUP($A282,'Extraction Filer'!$B$4:$V$385,MATCH(L$1,'Extraction Filer'!$B$3:$V$3,0),FALSE)</f>
        <v>12653970</v>
      </c>
      <c r="M282" s="35">
        <f>VLOOKUP($A282,'Extraction Filer'!$B$4:$V$385,MATCH(M$1,'Extraction Filer'!$B$3:$V$3,0),FALSE)</f>
        <v>0</v>
      </c>
      <c r="N282" s="30">
        <f>VLOOKUP($A282,'Extraction Filer'!$B$4:$V$385,MATCH(N$1,'Extraction Filer'!$B$3:$V$3,0),FALSE)</f>
        <v>9.2697790557818074</v>
      </c>
      <c r="O282" s="35">
        <f>VLOOKUP($A282,'Extraction Filer'!$B$4:$V$385,MATCH(O$1,'Extraction Filer'!$B$3:$V$3,0),FALSE)</f>
        <v>0</v>
      </c>
      <c r="P282" s="35">
        <f>VLOOKUP($A282,'Extraction Filer'!$B$4:$V$385,MATCH(P$1,'Extraction Filer'!$B$3:$V$3,0),FALSE)</f>
        <v>0</v>
      </c>
      <c r="Q282" s="30">
        <f>IF(VLOOKUP($A282,'Extraction Filer'!$B$4:$V$385,MATCH(Q$1,'Extraction Filer'!$B$3:$V$3,0),FALSE)&lt;0,"سالب",VLOOKUP($A282,'Extraction Filer'!$B$4:$V$385,MATCH(Q$1,'Extraction Filer'!$B$3:$V$3,0),FALSE))</f>
        <v>1.062314567167399</v>
      </c>
      <c r="R282" s="35">
        <f>VLOOKUP($A282,'Extraction Filer'!$B$4:$Z$385,MATCH(R$1,'Extraction Filer'!$B$3:$Z$3,0),FALSE)</f>
        <v>8.0346904647049869E-2</v>
      </c>
      <c r="S282" s="35">
        <f>VLOOKUP($A282,'Extraction Filer'!$B$4:$Z$385,MATCH(S$1,'Extraction Filer'!$B$3:$Z$3,0),FALSE)</f>
        <v>0</v>
      </c>
      <c r="T282" s="31">
        <f>VLOOKUP($A282,'Extraction Filer'!$B$4:$V$385,MATCH(T$1,'Extraction Filer'!$B$3:$V$3,0),FALSE)</f>
        <v>6.0763888888888888E-2</v>
      </c>
      <c r="U282" s="31">
        <f>IF(L282&gt;0,VLOOKUP($A282,'Extraction Filer'!$B$4:$V$385,MATCH(U$1,'Extraction Filer'!$B$3:$V$3,0),FALSE),"حققت خسائر")</f>
        <v>0.98388094803449044</v>
      </c>
      <c r="V282" s="31">
        <f>VLOOKUP($A282,'Extraction Filer'!$B$4:$V$385,MATCH(V$1,'Extraction Filer'!$B$3:$V$3,0),FALSE)</f>
        <v>0</v>
      </c>
      <c r="W282" s="7">
        <f>IF(T282="unavailable","NA",IF(T282&gt;0,IF(AND(U282&gt;0,U282&lt;0.75)=TRUE,1,IF(U282&gt;1,-1,IF(L282&lt;0,-1,0)))+IF(T282&gt;0,IF(VLOOKUP(A282,'Extraction Filer'!$B$4:$W$385,MATCH('Extraction Filer'!$W$1,'Extraction Filer'!$B$1:$W$1,0),FALSE)&gt;1,1,0),0)+IF(M282&gt;0.05,1,IF(M282&lt;-0.05,-1,0))+IF(Q282="سالب",-1,IF(Q282&lt;40,1,0))+IF(T282&gt;AVERAGEIFS($T$2:$T$382,$T$2:$T$382,"&gt;0.001"),1,0),"NA"))</f>
        <v>3</v>
      </c>
    </row>
    <row r="283" spans="1:23" ht="15.75">
      <c r="A283" s="9" t="s">
        <v>352</v>
      </c>
      <c r="B283" s="36" t="str">
        <f>VLOOKUP(A283,'Scoring Logic'!$A$12:$D$394,3,FALSE)</f>
        <v>بدجت السعودية</v>
      </c>
      <c r="C283" s="36" t="str">
        <f>VLOOKUP(A283,'Scoring Logic'!$A$12:$D$394,4,FALSE)</f>
        <v>تداول</v>
      </c>
      <c r="D283" s="30">
        <f>VLOOKUP($A283,'Extraction Filer'!$B$4:$V$385,MATCH(D$1,'Extraction Filer'!$B$3:$V$3,0),FALSE)</f>
        <v>74.099999999999994</v>
      </c>
      <c r="E283" s="31">
        <f>VLOOKUP($A283,'Extraction Filer'!$B$4:$V$385,MATCH(E$1,'Extraction Filer'!$B$3:$V$3,0),FALSE)</f>
        <v>-5.1216400000000002E-2</v>
      </c>
      <c r="F283" s="30">
        <f>VLOOKUP($A283,'Extraction Filer'!$B$4:$V$385,MATCH(F$1,'Extraction Filer'!$B$3:$V$3,0),FALSE)</f>
        <v>98.6</v>
      </c>
      <c r="G283" s="30">
        <f>VLOOKUP($A283,'Extraction Filer'!$B$4:$V$385,MATCH(G$1,'Extraction Filer'!$B$3:$V$3,0),FALSE)</f>
        <v>69.5</v>
      </c>
      <c r="H283" s="32">
        <f>VLOOKUP($A283,'Extraction Filer'!$B$4:$V$385,MATCH(H$1,'Extraction Filer'!$B$3:$V$3,0),FALSE)</f>
        <v>5273450247</v>
      </c>
      <c r="I283" s="33">
        <f>VLOOKUP($A283,'Extraction Filer'!$B$4:$V$385,MATCH(I$1,'Extraction Filer'!$B$3:$V$3,0),FALSE)</f>
        <v>40241</v>
      </c>
      <c r="J283" s="30">
        <f>IF(VLOOKUP($A283,'Extraction Filer'!$B$4:$V$385,MATCH(J$1,'Extraction Filer'!$B$3:$V$3,0),FALSE)&gt;0,VLOOKUP($A283,'Extraction Filer'!$B$4:$V$385,MATCH(J$1,'Extraction Filer'!$B$3:$V$3,0),FALSE),"غير متوفر")</f>
        <v>17.440000000000001</v>
      </c>
      <c r="K283" s="30">
        <f>IFERROR(IF(D283/VLOOKUP($A283,'Extraction Filer'!$B$4:$V$385,MATCH("متوسط توقعات المحللين لمكرر الربح",'Extraction Filer'!$B$3:$V$3,0),FALSE)&gt;0,D283/VLOOKUP($A283,'Extraction Filer'!$B$4:$V$385,MATCH("متوسط توقعات المحللين لمكرر الربح",'Extraction Filer'!$B$3:$V$3,0),FALSE),"غير متوفر"),"غير متوفر")</f>
        <v>9.7886393659180975</v>
      </c>
      <c r="L283" s="32">
        <f>VLOOKUP($A283,'Extraction Filer'!$B$4:$V$385,MATCH(L$1,'Extraction Filer'!$B$3:$V$3,0),FALSE)</f>
        <v>310991000</v>
      </c>
      <c r="M283" s="35">
        <f>VLOOKUP($A283,'Extraction Filer'!$B$4:$V$385,MATCH(M$1,'Extraction Filer'!$B$3:$V$3,0),FALSE)</f>
        <v>0.12429999999999999</v>
      </c>
      <c r="N283" s="30">
        <f>VLOOKUP($A283,'Extraction Filer'!$B$4:$V$385,MATCH(N$1,'Extraction Filer'!$B$3:$V$3,0),FALSE)</f>
        <v>2.675383071187118</v>
      </c>
      <c r="O283" s="35">
        <f>VLOOKUP($A283,'Extraction Filer'!$B$4:$V$385,MATCH(O$1,'Extraction Filer'!$B$3:$V$3,0),FALSE)</f>
        <v>0.43030000000000002</v>
      </c>
      <c r="P283" s="35">
        <f>VLOOKUP($A283,'Extraction Filer'!$B$4:$V$385,MATCH(P$1,'Extraction Filer'!$B$3:$V$3,0),FALSE)</f>
        <v>26.775600000000001</v>
      </c>
      <c r="Q283" s="30">
        <f>IF(VLOOKUP($A283,'Extraction Filer'!$B$4:$V$385,MATCH(Q$1,'Extraction Filer'!$B$3:$V$3,0),FALSE)&lt;0,"سالب",VLOOKUP($A283,'Extraction Filer'!$B$4:$V$385,MATCH(Q$1,'Extraction Filer'!$B$3:$V$3,0),FALSE))</f>
        <v>65.727517465256781</v>
      </c>
      <c r="R283" s="35">
        <f>VLOOKUP($A283,'Extraction Filer'!$B$4:$Z$385,MATCH(R$1,'Extraction Filer'!$B$3:$Z$3,0),FALSE)</f>
        <v>0.13694291847014922</v>
      </c>
      <c r="S283" s="35">
        <f>VLOOKUP($A283,'Extraction Filer'!$B$4:$Z$385,MATCH(S$1,'Extraction Filer'!$B$3:$Z$3,0),FALSE)</f>
        <v>-5.8056517087763789E-3</v>
      </c>
      <c r="T283" s="31">
        <f>VLOOKUP($A283,'Extraction Filer'!$B$4:$V$385,MATCH(T$1,'Extraction Filer'!$B$3:$V$3,0),FALSE)</f>
        <v>1.956815114709852E-2</v>
      </c>
      <c r="U283" s="31">
        <f>IF(L283&gt;0,VLOOKUP($A283,'Extraction Filer'!$B$4:$V$385,MATCH(U$1,'Extraction Filer'!$B$3:$V$3,0),FALSE),"حققت خسائر")</f>
        <v>0.34192950921409299</v>
      </c>
      <c r="V283" s="31">
        <f>VLOOKUP($A283,'Extraction Filer'!$B$4:$V$385,MATCH(V$1,'Extraction Filer'!$B$3:$V$3,0),FALSE)</f>
        <v>-1</v>
      </c>
      <c r="W283" s="7">
        <f>IF(T283="unavailable","NA",IF(T283&gt;0,IF(AND(U283&gt;0,U283&lt;0.75)=TRUE,1,IF(U283&gt;1,-1,IF(L283&lt;0,-1,0)))+IF(T283&gt;0,IF(VLOOKUP(A283,'Extraction Filer'!$B$4:$W$385,MATCH('Extraction Filer'!$W$1,'Extraction Filer'!$B$1:$W$1,0),FALSE)&gt;1,1,0),0)+IF(M283&gt;0.05,1,IF(M283&lt;-0.05,-1,0))+IF(Q283="سالب",-1,IF(Q283&lt;40,1,0))+IF(T283&gt;AVERAGEIFS($T$2:$T$382,$T$2:$T$382,"&gt;0.001"),1,0),"NA"))</f>
        <v>3</v>
      </c>
    </row>
    <row r="284" spans="1:23" ht="15.75">
      <c r="A284" s="9" t="s">
        <v>202</v>
      </c>
      <c r="B284" s="36" t="str">
        <f>VLOOKUP(A284,'Scoring Logic'!$A$12:$D$394,3,FALSE)</f>
        <v>أسمنت المدينة</v>
      </c>
      <c r="C284" s="36" t="str">
        <f>VLOOKUP(A284,'Scoring Logic'!$A$12:$D$394,4,FALSE)</f>
        <v>تداول</v>
      </c>
      <c r="D284" s="30">
        <f>VLOOKUP($A284,'Extraction Filer'!$B$4:$V$385,MATCH(D$1,'Extraction Filer'!$B$3:$V$3,0),FALSE)</f>
        <v>20.56</v>
      </c>
      <c r="E284" s="31">
        <f>VLOOKUP($A284,'Extraction Filer'!$B$4:$V$385,MATCH(E$1,'Extraction Filer'!$B$3:$V$3,0),FALSE)</f>
        <v>-1.9084E-2</v>
      </c>
      <c r="F284" s="30">
        <f>VLOOKUP($A284,'Extraction Filer'!$B$4:$V$385,MATCH(F$1,'Extraction Filer'!$B$3:$V$3,0),FALSE)</f>
        <v>21.88</v>
      </c>
      <c r="G284" s="30">
        <f>VLOOKUP($A284,'Extraction Filer'!$B$4:$V$385,MATCH(G$1,'Extraction Filer'!$B$3:$V$3,0),FALSE)</f>
        <v>16.82</v>
      </c>
      <c r="H284" s="32">
        <f>VLOOKUP($A284,'Extraction Filer'!$B$4:$V$385,MATCH(H$1,'Extraction Filer'!$B$3:$V$3,0),FALSE)</f>
        <v>2878400000</v>
      </c>
      <c r="I284" s="33">
        <f>VLOOKUP($A284,'Extraction Filer'!$B$4:$V$385,MATCH(I$1,'Extraction Filer'!$B$3:$V$3,0),FALSE)</f>
        <v>41197</v>
      </c>
      <c r="J284" s="30">
        <f>IF(VLOOKUP($A284,'Extraction Filer'!$B$4:$V$385,MATCH(J$1,'Extraction Filer'!$B$3:$V$3,0),FALSE)&gt;0,VLOOKUP($A284,'Extraction Filer'!$B$4:$V$385,MATCH(J$1,'Extraction Filer'!$B$3:$V$3,0),FALSE),"غير متوفر")</f>
        <v>19.96</v>
      </c>
      <c r="K284" s="30">
        <f>IFERROR(IF(D284/VLOOKUP($A284,'Extraction Filer'!$B$4:$V$385,MATCH("متوسط توقعات المحللين لمكرر الربح",'Extraction Filer'!$B$3:$V$3,0),FALSE)&gt;0,D284/VLOOKUP($A284,'Extraction Filer'!$B$4:$V$385,MATCH("متوسط توقعات المحللين لمكرر الربح",'Extraction Filer'!$B$3:$V$3,0),FALSE),"غير متوفر"),"غير متوفر")</f>
        <v>12.385542168674698</v>
      </c>
      <c r="L284" s="32">
        <f>VLOOKUP($A284,'Extraction Filer'!$B$4:$V$385,MATCH(L$1,'Extraction Filer'!$B$3:$V$3,0),FALSE)</f>
        <v>144119933</v>
      </c>
      <c r="M284" s="35">
        <f>VLOOKUP($A284,'Extraction Filer'!$B$4:$V$385,MATCH(M$1,'Extraction Filer'!$B$3:$V$3,0),FALSE)</f>
        <v>0.75749999999999995</v>
      </c>
      <c r="N284" s="30">
        <f>VLOOKUP($A284,'Extraction Filer'!$B$4:$V$385,MATCH(N$1,'Extraction Filer'!$B$3:$V$3,0),FALSE)</f>
        <v>5.5264966165731337</v>
      </c>
      <c r="O284" s="35">
        <f>VLOOKUP($A284,'Extraction Filer'!$B$4:$V$385,MATCH(O$1,'Extraction Filer'!$B$3:$V$3,0),FALSE)</f>
        <v>0.46110000000000001</v>
      </c>
      <c r="P284" s="35">
        <f>VLOOKUP($A284,'Extraction Filer'!$B$4:$V$385,MATCH(P$1,'Extraction Filer'!$B$3:$V$3,0),FALSE)</f>
        <v>1.4334</v>
      </c>
      <c r="Q284" s="30">
        <f>IF(VLOOKUP($A284,'Extraction Filer'!$B$4:$V$385,MATCH(Q$1,'Extraction Filer'!$B$3:$V$3,0),FALSE)&lt;0,"سالب",VLOOKUP($A284,'Extraction Filer'!$B$4:$V$385,MATCH(Q$1,'Extraction Filer'!$B$3:$V$3,0),FALSE))</f>
        <v>12.922052267375957</v>
      </c>
      <c r="R284" s="35">
        <f>VLOOKUP($A284,'Extraction Filer'!$B$4:$Z$385,MATCH(R$1,'Extraction Filer'!$B$3:$Z$3,0),FALSE)</f>
        <v>8.1214780929127428E-2</v>
      </c>
      <c r="S284" s="35">
        <f>VLOOKUP($A284,'Extraction Filer'!$B$4:$Z$385,MATCH(S$1,'Extraction Filer'!$B$3:$Z$3,0),FALSE)</f>
        <v>6.8236991371279532E-2</v>
      </c>
      <c r="T284" s="31">
        <f>VLOOKUP($A284,'Extraction Filer'!$B$4:$V$385,MATCH(T$1,'Extraction Filer'!$B$3:$V$3,0),FALSE)</f>
        <v>2.4319066147859923E-2</v>
      </c>
      <c r="U284" s="31">
        <f>IF(L284&gt;0,VLOOKUP($A284,'Extraction Filer'!$B$4:$V$385,MATCH(U$1,'Extraction Filer'!$B$3:$V$3,0),FALSE),"حققت خسائر")</f>
        <v>0.87427184690683979</v>
      </c>
      <c r="V284" s="31">
        <f>VLOOKUP($A284,'Extraction Filer'!$B$4:$V$385,MATCH(V$1,'Extraction Filer'!$B$3:$V$3,0),FALSE)</f>
        <v>-1E-4</v>
      </c>
      <c r="W284" s="7">
        <f>IF(T284="unavailable","NA",IF(T284&gt;0,IF(AND(U284&gt;0,U284&lt;0.75)=TRUE,1,IF(U284&gt;1,-1,IF(L284&lt;0,-1,0)))+IF(T284&gt;0,IF(VLOOKUP(A284,'Extraction Filer'!$B$4:$W$385,MATCH('Extraction Filer'!$W$1,'Extraction Filer'!$B$1:$W$1,0),FALSE)&gt;1,1,0),0)+IF(M284&gt;0.05,1,IF(M284&lt;-0.05,-1,0))+IF(Q284="سالب",-1,IF(Q284&lt;40,1,0))+IF(T284&gt;AVERAGEIFS($T$2:$T$382,$T$2:$T$382,"&gt;0.001"),1,0),"NA"))</f>
        <v>3</v>
      </c>
    </row>
    <row r="285" spans="1:23" ht="15.75">
      <c r="A285" s="9" t="s">
        <v>362</v>
      </c>
      <c r="B285" s="36" t="str">
        <f>VLOOKUP(A285,'Scoring Logic'!$A$12:$D$394,3,FALSE)</f>
        <v>المملكة</v>
      </c>
      <c r="C285" s="36" t="str">
        <f>VLOOKUP(A285,'Scoring Logic'!$A$12:$D$394,4,FALSE)</f>
        <v>تداول</v>
      </c>
      <c r="D285" s="30">
        <f>VLOOKUP($A285,'Extraction Filer'!$B$4:$V$385,MATCH(D$1,'Extraction Filer'!$B$3:$V$3,0),FALSE)</f>
        <v>8.8800000000000008</v>
      </c>
      <c r="E285" s="31">
        <f>VLOOKUP($A285,'Extraction Filer'!$B$4:$V$385,MATCH(E$1,'Extraction Filer'!$B$3:$V$3,0),FALSE)</f>
        <v>0.12690360000000001</v>
      </c>
      <c r="F285" s="30">
        <f>VLOOKUP($A285,'Extraction Filer'!$B$4:$V$385,MATCH(F$1,'Extraction Filer'!$B$3:$V$3,0),FALSE)</f>
        <v>11.78</v>
      </c>
      <c r="G285" s="30">
        <f>VLOOKUP($A285,'Extraction Filer'!$B$4:$V$385,MATCH(G$1,'Extraction Filer'!$B$3:$V$3,0),FALSE)</f>
        <v>6.82</v>
      </c>
      <c r="H285" s="32">
        <f>VLOOKUP($A285,'Extraction Filer'!$B$4:$V$385,MATCH(H$1,'Extraction Filer'!$B$3:$V$3,0),FALSE)</f>
        <v>32908234824</v>
      </c>
      <c r="I285" s="33">
        <f>VLOOKUP($A285,'Extraction Filer'!$B$4:$V$385,MATCH(I$1,'Extraction Filer'!$B$3:$V$3,0),FALSE)</f>
        <v>40241</v>
      </c>
      <c r="J285" s="30">
        <f>IF(VLOOKUP($A285,'Extraction Filer'!$B$4:$V$385,MATCH(J$1,'Extraction Filer'!$B$3:$V$3,0),FALSE)&gt;0,VLOOKUP($A285,'Extraction Filer'!$B$4:$V$385,MATCH(J$1,'Extraction Filer'!$B$3:$V$3,0),FALSE),"غير متوفر")</f>
        <v>26.91</v>
      </c>
      <c r="K285" s="30">
        <f>IFERROR(IF(D285/VLOOKUP($A285,'Extraction Filer'!$B$4:$V$385,MATCH("متوسط توقعات المحللين لمكرر الربح",'Extraction Filer'!$B$3:$V$3,0),FALSE)&gt;0,D285/VLOOKUP($A285,'Extraction Filer'!$B$4:$V$385,MATCH("متوسط توقعات المحللين لمكرر الربح",'Extraction Filer'!$B$3:$V$3,0),FALSE),"غير متوفر"),"غير متوفر")</f>
        <v>22.2</v>
      </c>
      <c r="L285" s="32">
        <f>VLOOKUP($A285,'Extraction Filer'!$B$4:$V$385,MATCH(L$1,'Extraction Filer'!$B$3:$V$3,0),FALSE)</f>
        <v>1236970000</v>
      </c>
      <c r="M285" s="35">
        <f>VLOOKUP($A285,'Extraction Filer'!$B$4:$V$385,MATCH(M$1,'Extraction Filer'!$B$3:$V$3,0),FALSE)</f>
        <v>0.2208</v>
      </c>
      <c r="N285" s="30">
        <f>VLOOKUP($A285,'Extraction Filer'!$B$4:$V$385,MATCH(N$1,'Extraction Filer'!$B$3:$V$3,0),FALSE)</f>
        <v>13.775597183448806</v>
      </c>
      <c r="O285" s="35">
        <f>VLOOKUP($A285,'Extraction Filer'!$B$4:$V$385,MATCH(O$1,'Extraction Filer'!$B$3:$V$3,0),FALSE)</f>
        <v>-0.1157</v>
      </c>
      <c r="P285" s="35">
        <f>VLOOKUP($A285,'Extraction Filer'!$B$4:$V$385,MATCH(P$1,'Extraction Filer'!$B$3:$V$3,0),FALSE)</f>
        <v>4.7405999999999997</v>
      </c>
      <c r="Q285" s="30">
        <f>IF(VLOOKUP($A285,'Extraction Filer'!$B$4:$V$385,MATCH(Q$1,'Extraction Filer'!$B$3:$V$3,0),FALSE)&lt;0,"سالب",VLOOKUP($A285,'Extraction Filer'!$B$4:$V$385,MATCH(Q$1,'Extraction Filer'!$B$3:$V$3,0),FALSE))</f>
        <v>14.079642091788276</v>
      </c>
      <c r="R285" s="35">
        <f>VLOOKUP($A285,'Extraction Filer'!$B$4:$Z$385,MATCH(R$1,'Extraction Filer'!$B$3:$Z$3,0),FALSE)</f>
        <v>3.3084090242748963E-2</v>
      </c>
      <c r="S285" s="35">
        <f>VLOOKUP($A285,'Extraction Filer'!$B$4:$Z$385,MATCH(S$1,'Extraction Filer'!$B$3:$Z$3,0),FALSE)</f>
        <v>4.6250870829388523E-2</v>
      </c>
      <c r="T285" s="31">
        <f>VLOOKUP($A285,'Extraction Filer'!$B$4:$V$385,MATCH(T$1,'Extraction Filer'!$B$3:$V$3,0),FALSE)</f>
        <v>3.1531531531531529E-2</v>
      </c>
      <c r="U285" s="31">
        <f>IF(L285&gt;0,VLOOKUP($A285,'Extraction Filer'!$B$4:$V$385,MATCH(U$1,'Extraction Filer'!$B$3:$V$3,0),FALSE),"حققت خسائر")</f>
        <v>0.83879560377373741</v>
      </c>
      <c r="V285" s="31">
        <f>VLOOKUP($A285,'Extraction Filer'!$B$4:$V$385,MATCH(V$1,'Extraction Filer'!$B$3:$V$3,0),FALSE)</f>
        <v>-3.9E-2</v>
      </c>
      <c r="W285" s="7">
        <f>IF(T285="unavailable","NA",IF(T285&gt;0,IF(AND(U285&gt;0,U285&lt;0.75)=TRUE,1,IF(U285&gt;1,-1,IF(L285&lt;0,-1,0)))+IF(T285&gt;0,IF(VLOOKUP(A285,'Extraction Filer'!$B$4:$W$385,MATCH('Extraction Filer'!$W$1,'Extraction Filer'!$B$1:$W$1,0),FALSE)&gt;1,1,0),0)+IF(M285&gt;0.05,1,IF(M285&lt;-0.05,-1,0))+IF(Q285="سالب",-1,IF(Q285&lt;40,1,0))+IF(T285&gt;AVERAGEIFS($T$2:$T$382,$T$2:$T$382,"&gt;0.001"),1,0),"NA"))</f>
        <v>3</v>
      </c>
    </row>
    <row r="286" spans="1:23" ht="15.75">
      <c r="A286" s="9" t="s">
        <v>24</v>
      </c>
      <c r="B286" s="36" t="str">
        <f>VLOOKUP(A286,'Scoring Logic'!$A$12:$D$394,3,FALSE)</f>
        <v>الرياض</v>
      </c>
      <c r="C286" s="36" t="str">
        <f>VLOOKUP(A286,'Scoring Logic'!$A$12:$D$394,4,FALSE)</f>
        <v>تداول</v>
      </c>
      <c r="D286" s="30">
        <f>VLOOKUP($A286,'Extraction Filer'!$B$4:$V$385,MATCH(D$1,'Extraction Filer'!$B$3:$V$3,0),FALSE)</f>
        <v>31.55</v>
      </c>
      <c r="E286" s="31">
        <f>VLOOKUP($A286,'Extraction Filer'!$B$4:$V$385,MATCH(E$1,'Extraction Filer'!$B$3:$V$3,0),FALSE)</f>
        <v>3.7828899999999999E-2</v>
      </c>
      <c r="F286" s="30">
        <f>VLOOKUP($A286,'Extraction Filer'!$B$4:$V$385,MATCH(F$1,'Extraction Filer'!$B$3:$V$3,0),FALSE)</f>
        <v>33.200000000000003</v>
      </c>
      <c r="G286" s="30">
        <f>VLOOKUP($A286,'Extraction Filer'!$B$4:$V$385,MATCH(G$1,'Extraction Filer'!$B$3:$V$3,0),FALSE)</f>
        <v>23.88</v>
      </c>
      <c r="H286" s="32">
        <f>VLOOKUP($A286,'Extraction Filer'!$B$4:$V$385,MATCH(H$1,'Extraction Filer'!$B$3:$V$3,0),FALSE)</f>
        <v>94492250000</v>
      </c>
      <c r="I286" s="33">
        <f>VLOOKUP($A286,'Extraction Filer'!$B$4:$V$385,MATCH(I$1,'Extraction Filer'!$B$3:$V$3,0),FALSE)</f>
        <v>40999</v>
      </c>
      <c r="J286" s="30">
        <f>IF(VLOOKUP($A286,'Extraction Filer'!$B$4:$V$385,MATCH(J$1,'Extraction Filer'!$B$3:$V$3,0),FALSE)&gt;0,VLOOKUP($A286,'Extraction Filer'!$B$4:$V$385,MATCH(J$1,'Extraction Filer'!$B$3:$V$3,0),FALSE),"غير متوفر")</f>
        <v>10.48</v>
      </c>
      <c r="K286" s="30">
        <f>IFERROR(IF(D286/VLOOKUP($A286,'Extraction Filer'!$B$4:$V$385,MATCH("متوسط توقعات المحللين لمكرر الربح",'Extraction Filer'!$B$3:$V$3,0),FALSE)&gt;0,D286/VLOOKUP($A286,'Extraction Filer'!$B$4:$V$385,MATCH("متوسط توقعات المحللين لمكرر الربح",'Extraction Filer'!$B$3:$V$3,0),FALSE),"غير متوفر"),"غير متوفر")</f>
        <v>8.6747080706404436</v>
      </c>
      <c r="L286" s="32">
        <f>VLOOKUP($A286,'Extraction Filer'!$B$4:$V$385,MATCH(L$1,'Extraction Filer'!$B$3:$V$3,0),FALSE)</f>
        <v>9321894000</v>
      </c>
      <c r="M286" s="35">
        <f>VLOOKUP($A286,'Extraction Filer'!$B$4:$V$385,MATCH(M$1,'Extraction Filer'!$B$3:$V$3,0),FALSE)</f>
        <v>0.15859999999999999</v>
      </c>
      <c r="N286" s="30">
        <f>VLOOKUP($A286,'Extraction Filer'!$B$4:$V$385,MATCH(N$1,'Extraction Filer'!$B$3:$V$3,0),FALSE)</f>
        <v>4.628822263433821</v>
      </c>
      <c r="O286" s="35">
        <f>VLOOKUP($A286,'Extraction Filer'!$B$4:$V$385,MATCH(O$1,'Extraction Filer'!$B$3:$V$3,0),FALSE)</f>
        <v>0.23880000000000001</v>
      </c>
      <c r="P286" s="35">
        <f>VLOOKUP($A286,'Extraction Filer'!$B$4:$V$385,MATCH(P$1,'Extraction Filer'!$B$3:$V$3,0),FALSE)</f>
        <v>2.3864000000000001</v>
      </c>
      <c r="Q286" s="30" t="str">
        <f>IF(VLOOKUP($A286,'Extraction Filer'!$B$4:$V$385,MATCH(Q$1,'Extraction Filer'!$B$3:$V$3,0),FALSE)&lt;0,"سالب",VLOOKUP($A286,'Extraction Filer'!$B$4:$V$385,MATCH(Q$1,'Extraction Filer'!$B$3:$V$3,0),FALSE))</f>
        <v>سالب</v>
      </c>
      <c r="R286" s="35">
        <f>VLOOKUP($A286,'Extraction Filer'!$B$4:$Z$385,MATCH(R$1,'Extraction Filer'!$B$3:$Z$3,0),FALSE)</f>
        <v>0.15511960226329261</v>
      </c>
      <c r="S286" s="35">
        <f>VLOOKUP($A286,'Extraction Filer'!$B$4:$Z$385,MATCH(S$1,'Extraction Filer'!$B$3:$Z$3,0),FALSE)</f>
        <v>3.4626954455031743E-2</v>
      </c>
      <c r="T286" s="31">
        <f>VLOOKUP($A286,'Extraction Filer'!$B$4:$V$385,MATCH(T$1,'Extraction Filer'!$B$3:$V$3,0),FALSE)</f>
        <v>5.3882725832012673E-2</v>
      </c>
      <c r="U286" s="31">
        <f>IF(L286&gt;0,VLOOKUP($A286,'Extraction Filer'!$B$4:$V$385,MATCH(U$1,'Extraction Filer'!$B$3:$V$3,0),FALSE),"حققت خسائر")</f>
        <v>0.49614134209206839</v>
      </c>
      <c r="V286" s="31">
        <f>VLOOKUP($A286,'Extraction Filer'!$B$4:$V$385,MATCH(V$1,'Extraction Filer'!$B$3:$V$3,0),FALSE)</f>
        <v>0.2417</v>
      </c>
      <c r="W286" s="7">
        <f>IF(T286="unavailable","NA",IF(T286&gt;0,IF(AND(U286&gt;0,U286&lt;0.75)=TRUE,1,IF(U286&gt;1,-1,IF(L286&lt;0,-1,0)))+IF(T286&gt;0,IF(VLOOKUP(A286,'Extraction Filer'!$B$4:$W$385,MATCH('Extraction Filer'!$W$1,'Extraction Filer'!$B$1:$W$1,0),FALSE)&gt;1,1,0),0)+IF(M286&gt;0.05,1,IF(M286&lt;-0.05,-1,0))+IF(Q286="سالب",-1,IF(Q286&lt;40,1,0))+IF(T286&gt;AVERAGEIFS($T$2:$T$382,$T$2:$T$382,"&gt;0.001"),1,0),"NA"))</f>
        <v>3</v>
      </c>
    </row>
    <row r="287" spans="1:23" ht="15.75">
      <c r="A287" s="9" t="s">
        <v>731</v>
      </c>
      <c r="B287" s="36" t="str">
        <f>VLOOKUP(A287,'Scoring Logic'!$A$12:$D$394,3,FALSE)</f>
        <v>الأفق التعليمية</v>
      </c>
      <c r="C287" s="36" t="str">
        <f>VLOOKUP(A287,'Scoring Logic'!$A$12:$D$394,4,FALSE)</f>
        <v>نمو</v>
      </c>
      <c r="D287" s="30">
        <f>VLOOKUP($A287,'Extraction Filer'!$B$4:$V$385,MATCH(D$1,'Extraction Filer'!$B$3:$V$3,0),FALSE)</f>
        <v>80</v>
      </c>
      <c r="E287" s="31">
        <f>VLOOKUP($A287,'Extraction Filer'!$B$4:$V$385,MATCH(E$1,'Extraction Filer'!$B$3:$V$3,0),FALSE)</f>
        <v>0</v>
      </c>
      <c r="F287" s="30">
        <f>VLOOKUP($A287,'Extraction Filer'!$B$4:$V$385,MATCH(F$1,'Extraction Filer'!$B$3:$V$3,0),FALSE)</f>
        <v>95</v>
      </c>
      <c r="G287" s="30">
        <f>VLOOKUP($A287,'Extraction Filer'!$B$4:$V$385,MATCH(G$1,'Extraction Filer'!$B$3:$V$3,0),FALSE)</f>
        <v>51.8</v>
      </c>
      <c r="H287" s="32">
        <f>VLOOKUP($A287,'Extraction Filer'!$B$4:$V$385,MATCH(H$1,'Extraction Filer'!$B$3:$V$3,0),FALSE)</f>
        <v>200000000</v>
      </c>
      <c r="I287" s="33">
        <f>VLOOKUP($A287,'Extraction Filer'!$B$4:$V$385,MATCH(I$1,'Extraction Filer'!$B$3:$V$3,0),FALSE)</f>
        <v>45445</v>
      </c>
      <c r="J287" s="30">
        <f>IF(VLOOKUP($A287,'Extraction Filer'!$B$4:$V$385,MATCH(J$1,'Extraction Filer'!$B$3:$V$3,0),FALSE)&gt;0,VLOOKUP($A287,'Extraction Filer'!$B$4:$V$385,MATCH(J$1,'Extraction Filer'!$B$3:$V$3,0),FALSE),"غير متوفر")</f>
        <v>17.62</v>
      </c>
      <c r="K287" s="30" t="str">
        <f>IFERROR(IF(D287/VLOOKUP($A287,'Extraction Filer'!$B$4:$V$385,MATCH("متوسط توقعات المحللين لمكرر الربح",'Extraction Filer'!$B$3:$V$3,0),FALSE)&gt;0,D287/VLOOKUP($A287,'Extraction Filer'!$B$4:$V$385,MATCH("متوسط توقعات المحللين لمكرر الربح",'Extraction Filer'!$B$3:$V$3,0),FALSE),"غير متوفر"),"غير متوفر")</f>
        <v>غير متوفر</v>
      </c>
      <c r="L287" s="32" t="str">
        <f>VLOOKUP($A287,'Extraction Filer'!$B$4:$V$385,MATCH(L$1,'Extraction Filer'!$B$3:$V$3,0),FALSE)</f>
        <v>Unavailable</v>
      </c>
      <c r="M287" s="35">
        <f>VLOOKUP($A287,'Extraction Filer'!$B$4:$V$385,MATCH(M$1,'Extraction Filer'!$B$3:$V$3,0),FALSE)</f>
        <v>0.1454</v>
      </c>
      <c r="N287" s="30">
        <f>VLOOKUP($A287,'Extraction Filer'!$B$4:$V$385,MATCH(N$1,'Extraction Filer'!$B$3:$V$3,0),FALSE)</f>
        <v>4.6726150925841301</v>
      </c>
      <c r="O287" s="35">
        <f>VLOOKUP($A287,'Extraction Filer'!$B$4:$V$385,MATCH(O$1,'Extraction Filer'!$B$3:$V$3,0),FALSE)</f>
        <v>0.14360000000000001</v>
      </c>
      <c r="P287" s="35">
        <f>VLOOKUP($A287,'Extraction Filer'!$B$4:$V$385,MATCH(P$1,'Extraction Filer'!$B$3:$V$3,0),FALSE)</f>
        <v>0.2218</v>
      </c>
      <c r="Q287" s="30">
        <f>IF(VLOOKUP($A287,'Extraction Filer'!$B$4:$V$385,MATCH(Q$1,'Extraction Filer'!$B$3:$V$3,0),FALSE)&lt;0,"سالب",VLOOKUP($A287,'Extraction Filer'!$B$4:$V$385,MATCH(Q$1,'Extraction Filer'!$B$3:$V$3,0),FALSE))</f>
        <v>16.932733530757719</v>
      </c>
      <c r="R287" s="35">
        <f>VLOOKUP($A287,'Extraction Filer'!$B$4:$Z$385,MATCH(R$1,'Extraction Filer'!$B$3:$Z$3,0),FALSE)</f>
        <v>0.17773803365950738</v>
      </c>
      <c r="S287" s="35">
        <f>VLOOKUP($A287,'Extraction Filer'!$B$4:$Z$385,MATCH(S$1,'Extraction Filer'!$B$3:$Z$3,0),FALSE)</f>
        <v>0</v>
      </c>
      <c r="T287" s="31">
        <f>VLOOKUP($A287,'Extraction Filer'!$B$4:$V$385,MATCH(T$1,'Extraction Filer'!$B$3:$V$3,0),FALSE)</f>
        <v>3.7499999999999999E-2</v>
      </c>
      <c r="U287" s="31">
        <f>IF(L287&gt;0,VLOOKUP($A287,'Extraction Filer'!$B$4:$V$385,MATCH(U$1,'Extraction Filer'!$B$3:$V$3,0),FALSE),"حققت خسائر")</f>
        <v>0</v>
      </c>
      <c r="V287" s="31">
        <f>VLOOKUP($A287,'Extraction Filer'!$B$4:$V$385,MATCH(V$1,'Extraction Filer'!$B$3:$V$3,0),FALSE)</f>
        <v>-1</v>
      </c>
      <c r="W287" s="7">
        <f>IF(T287="unavailable","NA",IF(T287&gt;0,IF(AND(U287&gt;0,U287&lt;0.75)=TRUE,1,IF(U287&gt;1,-1,IF(L287&lt;0,-1,0)))+IF(T287&gt;0,IF(VLOOKUP(A287,'Extraction Filer'!$B$4:$W$385,MATCH('Extraction Filer'!$W$1,'Extraction Filer'!$B$1:$W$1,0),FALSE)&gt;1,1,0),0)+IF(M287&gt;0.05,1,IF(M287&lt;-0.05,-1,0))+IF(Q287="سالب",-1,IF(Q287&lt;40,1,0))+IF(T287&gt;AVERAGEIFS($T$2:$T$382,$T$2:$T$382,"&gt;0.001"),1,0),"NA"))</f>
        <v>3</v>
      </c>
    </row>
    <row r="288" spans="1:23" ht="15.75">
      <c r="A288" s="9" t="s">
        <v>160</v>
      </c>
      <c r="B288" s="36" t="str">
        <f>VLOOKUP(A288,'Scoring Logic'!$A$12:$D$394,3,FALSE)</f>
        <v>المراعي</v>
      </c>
      <c r="C288" s="36" t="str">
        <f>VLOOKUP(A288,'Scoring Logic'!$A$12:$D$394,4,FALSE)</f>
        <v>تداول</v>
      </c>
      <c r="D288" s="30">
        <f>VLOOKUP($A288,'Extraction Filer'!$B$4:$V$385,MATCH(D$1,'Extraction Filer'!$B$3:$V$3,0),FALSE)</f>
        <v>53.4</v>
      </c>
      <c r="E288" s="31">
        <f>VLOOKUP($A288,'Extraction Filer'!$B$4:$V$385,MATCH(E$1,'Extraction Filer'!$B$3:$V$3,0),FALSE)</f>
        <v>-4.1292600000000006E-2</v>
      </c>
      <c r="F288" s="30">
        <f>VLOOKUP($A288,'Extraction Filer'!$B$4:$V$385,MATCH(F$1,'Extraction Filer'!$B$3:$V$3,0),FALSE)</f>
        <v>61.5</v>
      </c>
      <c r="G288" s="30">
        <f>VLOOKUP($A288,'Extraction Filer'!$B$4:$V$385,MATCH(G$1,'Extraction Filer'!$B$3:$V$3,0),FALSE)</f>
        <v>50.6</v>
      </c>
      <c r="H288" s="32">
        <f>VLOOKUP($A288,'Extraction Filer'!$B$4:$V$385,MATCH(H$1,'Extraction Filer'!$B$3:$V$3,0),FALSE)</f>
        <v>53400000000</v>
      </c>
      <c r="I288" s="33">
        <f>VLOOKUP($A288,'Extraction Filer'!$B$4:$V$385,MATCH(I$1,'Extraction Filer'!$B$3:$V$3,0),FALSE)</f>
        <v>40241</v>
      </c>
      <c r="J288" s="30">
        <f>IF(VLOOKUP($A288,'Extraction Filer'!$B$4:$V$385,MATCH(J$1,'Extraction Filer'!$B$3:$V$3,0),FALSE)&gt;0,VLOOKUP($A288,'Extraction Filer'!$B$4:$V$385,MATCH(J$1,'Extraction Filer'!$B$3:$V$3,0),FALSE),"غير متوفر")</f>
        <v>22.72</v>
      </c>
      <c r="K288" s="30" t="str">
        <f>IFERROR(IF(D288/VLOOKUP($A288,'Extraction Filer'!$B$4:$V$385,MATCH("متوسط توقعات المحللين لمكرر الربح",'Extraction Filer'!$B$3:$V$3,0),FALSE)&gt;0,D288/VLOOKUP($A288,'Extraction Filer'!$B$4:$V$385,MATCH("متوسط توقعات المحللين لمكرر الربح",'Extraction Filer'!$B$3:$V$3,0),FALSE),"غير متوفر"),"غير متوفر")</f>
        <v>غير متوفر</v>
      </c>
      <c r="L288" s="32">
        <f>VLOOKUP($A288,'Extraction Filer'!$B$4:$V$385,MATCH(L$1,'Extraction Filer'!$B$3:$V$3,0),FALSE)</f>
        <v>2352067000</v>
      </c>
      <c r="M288" s="35">
        <f>VLOOKUP($A288,'Extraction Filer'!$B$4:$V$385,MATCH(M$1,'Extraction Filer'!$B$3:$V$3,0),FALSE)</f>
        <v>0.1288</v>
      </c>
      <c r="N288" s="30">
        <f>VLOOKUP($A288,'Extraction Filer'!$B$4:$V$385,MATCH(N$1,'Extraction Filer'!$B$3:$V$3,0),FALSE)</f>
        <v>2.5084600634133065</v>
      </c>
      <c r="O288" s="35">
        <f>VLOOKUP($A288,'Extraction Filer'!$B$4:$V$385,MATCH(O$1,'Extraction Filer'!$B$3:$V$3,0),FALSE)</f>
        <v>7.17E-2</v>
      </c>
      <c r="P288" s="35">
        <f>VLOOKUP($A288,'Extraction Filer'!$B$4:$V$385,MATCH(P$1,'Extraction Filer'!$B$3:$V$3,0),FALSE)</f>
        <v>0.32279999999999998</v>
      </c>
      <c r="Q288" s="30">
        <f>IF(VLOOKUP($A288,'Extraction Filer'!$B$4:$V$385,MATCH(Q$1,'Extraction Filer'!$B$3:$V$3,0),FALSE)&lt;0,"سالب",VLOOKUP($A288,'Extraction Filer'!$B$4:$V$385,MATCH(Q$1,'Extraction Filer'!$B$3:$V$3,0),FALSE))</f>
        <v>76.32300352457915</v>
      </c>
      <c r="R288" s="35">
        <f>VLOOKUP($A288,'Extraction Filer'!$B$4:$Z$385,MATCH(R$1,'Extraction Filer'!$B$3:$Z$3,0),FALSE)</f>
        <v>0.12545174776921797</v>
      </c>
      <c r="S288" s="35">
        <f>VLOOKUP($A288,'Extraction Filer'!$B$4:$Z$385,MATCH(S$1,'Extraction Filer'!$B$3:$Z$3,0),FALSE)</f>
        <v>8.69840115074548E-2</v>
      </c>
      <c r="T288" s="31">
        <f>VLOOKUP($A288,'Extraction Filer'!$B$4:$V$385,MATCH(T$1,'Extraction Filer'!$B$3:$V$3,0),FALSE)</f>
        <v>1.8726591760299623E-2</v>
      </c>
      <c r="U288" s="31">
        <f>IF(L288&gt;0,VLOOKUP($A288,'Extraction Filer'!$B$4:$V$385,MATCH(U$1,'Extraction Filer'!$B$3:$V$3,0),FALSE),"حققت خسائر")</f>
        <v>0.41957775862677382</v>
      </c>
      <c r="V288" s="31">
        <f>VLOOKUP($A288,'Extraction Filer'!$B$4:$V$385,MATCH(V$1,'Extraction Filer'!$B$3:$V$3,0),FALSE)</f>
        <v>2.7000000000000001E-3</v>
      </c>
      <c r="W288" s="7">
        <f>IF(T288="unavailable","NA",IF(T288&gt;0,IF(AND(U288&gt;0,U288&lt;0.75)=TRUE,1,IF(U288&gt;1,-1,IF(L288&lt;0,-1,0)))+IF(T288&gt;0,IF(VLOOKUP(A288,'Extraction Filer'!$B$4:$W$385,MATCH('Extraction Filer'!$W$1,'Extraction Filer'!$B$1:$W$1,0),FALSE)&gt;1,1,0),0)+IF(M288&gt;0.05,1,IF(M288&lt;-0.05,-1,0))+IF(Q288="سالب",-1,IF(Q288&lt;40,1,0))+IF(T288&gt;AVERAGEIFS($T$2:$T$382,$T$2:$T$382,"&gt;0.001"),1,0),"NA"))</f>
        <v>2</v>
      </c>
    </row>
    <row r="289" spans="1:23" ht="15.75">
      <c r="A289" s="9" t="s">
        <v>77</v>
      </c>
      <c r="B289" s="36" t="str">
        <f>VLOOKUP(A289,'Scoring Logic'!$A$12:$D$394,3,FALSE)</f>
        <v>أماك</v>
      </c>
      <c r="C289" s="36" t="str">
        <f>VLOOKUP(A289,'Scoring Logic'!$A$12:$D$394,4,FALSE)</f>
        <v>تداول</v>
      </c>
      <c r="D289" s="30">
        <f>VLOOKUP($A289,'Extraction Filer'!$B$4:$V$385,MATCH(D$1,'Extraction Filer'!$B$3:$V$3,0),FALSE)</f>
        <v>58.5</v>
      </c>
      <c r="E289" s="31">
        <f>VLOOKUP($A289,'Extraction Filer'!$B$4:$V$385,MATCH(E$1,'Extraction Filer'!$B$3:$V$3,0),FALSE)</f>
        <v>-6.7911714999999992E-3</v>
      </c>
      <c r="F289" s="30">
        <f>VLOOKUP($A289,'Extraction Filer'!$B$4:$V$385,MATCH(F$1,'Extraction Filer'!$B$3:$V$3,0),FALSE)</f>
        <v>75.5</v>
      </c>
      <c r="G289" s="30">
        <f>VLOOKUP($A289,'Extraction Filer'!$B$4:$V$385,MATCH(G$1,'Extraction Filer'!$B$3:$V$3,0),FALSE)</f>
        <v>46.8</v>
      </c>
      <c r="H289" s="32">
        <f>VLOOKUP($A289,'Extraction Filer'!$B$4:$V$385,MATCH(H$1,'Extraction Filer'!$B$3:$V$3,0),FALSE)</f>
        <v>5159462432</v>
      </c>
      <c r="I289" s="33">
        <f>VLOOKUP($A289,'Extraction Filer'!$B$4:$V$385,MATCH(I$1,'Extraction Filer'!$B$3:$V$3,0),FALSE)</f>
        <v>44656</v>
      </c>
      <c r="J289" s="30">
        <f>IF(VLOOKUP($A289,'Extraction Filer'!$B$4:$V$385,MATCH(J$1,'Extraction Filer'!$B$3:$V$3,0),FALSE)&gt;0,VLOOKUP($A289,'Extraction Filer'!$B$4:$V$385,MATCH(J$1,'Extraction Filer'!$B$3:$V$3,0),FALSE),"غير متوفر")</f>
        <v>25</v>
      </c>
      <c r="K289" s="30">
        <f>IFERROR(IF(D289/VLOOKUP($A289,'Extraction Filer'!$B$4:$V$385,MATCH("متوسط توقعات المحللين لمكرر الربح",'Extraction Filer'!$B$3:$V$3,0),FALSE)&gt;0,D289/VLOOKUP($A289,'Extraction Filer'!$B$4:$V$385,MATCH("متوسط توقعات المحللين لمكرر الربح",'Extraction Filer'!$B$3:$V$3,0),FALSE),"غير متوفر"),"غير متوفر")</f>
        <v>24.074074074074073</v>
      </c>
      <c r="L289" s="32">
        <f>VLOOKUP($A289,'Extraction Filer'!$B$4:$V$385,MATCH(L$1,'Extraction Filer'!$B$3:$V$3,0),FALSE)</f>
        <v>177898745</v>
      </c>
      <c r="M289" s="35">
        <f>VLOOKUP($A289,'Extraction Filer'!$B$4:$V$385,MATCH(M$1,'Extraction Filer'!$B$3:$V$3,0),FALSE)</f>
        <v>2.2591999999999999</v>
      </c>
      <c r="N289" s="30">
        <f>VLOOKUP($A289,'Extraction Filer'!$B$4:$V$385,MATCH(N$1,'Extraction Filer'!$B$3:$V$3,0),FALSE)</f>
        <v>6.6091969974056584</v>
      </c>
      <c r="O289" s="35">
        <f>VLOOKUP($A289,'Extraction Filer'!$B$4:$V$385,MATCH(O$1,'Extraction Filer'!$B$3:$V$3,0),FALSE)</f>
        <v>0.6</v>
      </c>
      <c r="P289" s="35">
        <f>VLOOKUP($A289,'Extraction Filer'!$B$4:$V$385,MATCH(P$1,'Extraction Filer'!$B$3:$V$3,0),FALSE)</f>
        <v>1.9430000000000001</v>
      </c>
      <c r="Q289" s="30">
        <f>IF(VLOOKUP($A289,'Extraction Filer'!$B$4:$V$385,MATCH(Q$1,'Extraction Filer'!$B$3:$V$3,0),FALSE)&lt;0,"سالب",VLOOKUP($A289,'Extraction Filer'!$B$4:$V$385,MATCH(Q$1,'Extraction Filer'!$B$3:$V$3,0),FALSE))</f>
        <v>50.879083781287683</v>
      </c>
      <c r="R289" s="35">
        <f>VLOOKUP($A289,'Extraction Filer'!$B$4:$Z$385,MATCH(R$1,'Extraction Filer'!$B$3:$Z$3,0),FALSE)</f>
        <v>0.14589657403785158</v>
      </c>
      <c r="S289" s="35">
        <f>VLOOKUP($A289,'Extraction Filer'!$B$4:$Z$385,MATCH(S$1,'Extraction Filer'!$B$3:$Z$3,0),FALSE)</f>
        <v>0.16747017306978601</v>
      </c>
      <c r="T289" s="31">
        <f>VLOOKUP($A289,'Extraction Filer'!$B$4:$V$385,MATCH(T$1,'Extraction Filer'!$B$3:$V$3,0),FALSE)</f>
        <v>3.5555555555555562E-2</v>
      </c>
      <c r="U289" s="31">
        <f>IF(L289&gt;0,VLOOKUP($A289,'Extraction Filer'!$B$4:$V$385,MATCH(U$1,'Extraction Filer'!$B$3:$V$3,0),FALSE),"حققت خسائر")</f>
        <v>0.77100946945971993</v>
      </c>
      <c r="V289" s="31">
        <f>VLOOKUP($A289,'Extraction Filer'!$B$4:$V$385,MATCH(V$1,'Extraction Filer'!$B$3:$V$3,0),FALSE)</f>
        <v>-1</v>
      </c>
      <c r="W289" s="7">
        <f>IF(T289="unavailable","NA",IF(T289&gt;0,IF(AND(U289&gt;0,U289&lt;0.75)=TRUE,1,IF(U289&gt;1,-1,IF(L289&lt;0,-1,0)))+IF(T289&gt;0,IF(VLOOKUP(A289,'Extraction Filer'!$B$4:$W$385,MATCH('Extraction Filer'!$W$1,'Extraction Filer'!$B$1:$W$1,0),FALSE)&gt;1,1,0),0)+IF(M289&gt;0.05,1,IF(M289&lt;-0.05,-1,0))+IF(Q289="سالب",-1,IF(Q289&lt;40,1,0))+IF(T289&gt;AVERAGEIFS($T$2:$T$382,$T$2:$T$382,"&gt;0.001"),1,0),"NA"))</f>
        <v>2</v>
      </c>
    </row>
    <row r="290" spans="1:23" ht="15.75">
      <c r="A290" s="9" t="s">
        <v>601</v>
      </c>
      <c r="B290" s="36" t="str">
        <f>VLOOKUP(A290,'Scoring Logic'!$A$12:$D$394,3,FALSE)</f>
        <v>لدن</v>
      </c>
      <c r="C290" s="36" t="str">
        <f>VLOOKUP(A290,'Scoring Logic'!$A$12:$D$394,4,FALSE)</f>
        <v>نمو</v>
      </c>
      <c r="D290" s="30">
        <f>VLOOKUP($A290,'Extraction Filer'!$B$4:$V$385,MATCH(D$1,'Extraction Filer'!$B$3:$V$3,0),FALSE)</f>
        <v>3.33</v>
      </c>
      <c r="E290" s="31">
        <f>VLOOKUP($A290,'Extraction Filer'!$B$4:$V$385,MATCH(E$1,'Extraction Filer'!$B$3:$V$3,0),FALSE)</f>
        <v>-0.20714289999999999</v>
      </c>
      <c r="F290" s="30">
        <f>VLOOKUP($A290,'Extraction Filer'!$B$4:$V$385,MATCH(F$1,'Extraction Filer'!$B$3:$V$3,0),FALSE)</f>
        <v>7.3</v>
      </c>
      <c r="G290" s="30">
        <f>VLOOKUP($A290,'Extraction Filer'!$B$4:$V$385,MATCH(G$1,'Extraction Filer'!$B$3:$V$3,0),FALSE)</f>
        <v>2.8</v>
      </c>
      <c r="H290" s="32">
        <f>VLOOKUP($A290,'Extraction Filer'!$B$4:$V$385,MATCH(H$1,'Extraction Filer'!$B$3:$V$3,0),FALSE)</f>
        <v>1665000000</v>
      </c>
      <c r="I290" s="33">
        <f>VLOOKUP($A290,'Extraction Filer'!$B$4:$V$385,MATCH(I$1,'Extraction Filer'!$B$3:$V$3,0),FALSE)</f>
        <v>44731</v>
      </c>
      <c r="J290" s="30">
        <f>IF(VLOOKUP($A290,'Extraction Filer'!$B$4:$V$385,MATCH(J$1,'Extraction Filer'!$B$3:$V$3,0),FALSE)&gt;0,VLOOKUP($A290,'Extraction Filer'!$B$4:$V$385,MATCH(J$1,'Extraction Filer'!$B$3:$V$3,0),FALSE),"غير متوفر")</f>
        <v>25.62</v>
      </c>
      <c r="K290" s="30" t="str">
        <f>IFERROR(IF(D290/VLOOKUP($A290,'Extraction Filer'!$B$4:$V$385,MATCH("متوسط توقعات المحللين لمكرر الربح",'Extraction Filer'!$B$3:$V$3,0),FALSE)&gt;0,D290/VLOOKUP($A290,'Extraction Filer'!$B$4:$V$385,MATCH("متوسط توقعات المحللين لمكرر الربح",'Extraction Filer'!$B$3:$V$3,0),FALSE),"غير متوفر"),"غير متوفر")</f>
        <v>غير متوفر</v>
      </c>
      <c r="L290" s="32">
        <f>VLOOKUP($A290,'Extraction Filer'!$B$4:$V$385,MATCH(L$1,'Extraction Filer'!$B$3:$V$3,0),FALSE)</f>
        <v>68621702</v>
      </c>
      <c r="M290" s="35">
        <f>VLOOKUP($A290,'Extraction Filer'!$B$4:$V$385,MATCH(M$1,'Extraction Filer'!$B$3:$V$3,0),FALSE)</f>
        <v>0.81659999999999999</v>
      </c>
      <c r="N290" s="30">
        <f>VLOOKUP($A290,'Extraction Filer'!$B$4:$V$385,MATCH(N$1,'Extraction Filer'!$B$3:$V$3,0),FALSE)</f>
        <v>1.602954832833102</v>
      </c>
      <c r="O290" s="35">
        <f>VLOOKUP($A290,'Extraction Filer'!$B$4:$V$385,MATCH(O$1,'Extraction Filer'!$B$3:$V$3,0),FALSE)</f>
        <v>0.62970000000000004</v>
      </c>
      <c r="P290" s="35">
        <f>VLOOKUP($A290,'Extraction Filer'!$B$4:$V$385,MATCH(P$1,'Extraction Filer'!$B$3:$V$3,0),FALSE)</f>
        <v>-4.2119</v>
      </c>
      <c r="Q290" s="30" t="str">
        <f>IF(VLOOKUP($A290,'Extraction Filer'!$B$4:$V$385,MATCH(Q$1,'Extraction Filer'!$B$3:$V$3,0),FALSE)&lt;0,"سالب",VLOOKUP($A290,'Extraction Filer'!$B$4:$V$385,MATCH(Q$1,'Extraction Filer'!$B$3:$V$3,0),FALSE))</f>
        <v>سالب</v>
      </c>
      <c r="R290" s="35">
        <f>VLOOKUP($A290,'Extraction Filer'!$B$4:$Z$385,MATCH(R$1,'Extraction Filer'!$B$3:$Z$3,0),FALSE)</f>
        <v>8.3693869629269016E-2</v>
      </c>
      <c r="S290" s="35">
        <f>VLOOKUP($A290,'Extraction Filer'!$B$4:$Z$385,MATCH(S$1,'Extraction Filer'!$B$3:$Z$3,0),FALSE)</f>
        <v>4.5859671907514152E-2</v>
      </c>
      <c r="T290" s="31">
        <f>VLOOKUP($A290,'Extraction Filer'!$B$4:$V$385,MATCH(T$1,'Extraction Filer'!$B$3:$V$3,0),FALSE)</f>
        <v>1.2012012012012012E-2</v>
      </c>
      <c r="U290" s="31">
        <f>IF(L290&gt;0,VLOOKUP($A290,'Extraction Filer'!$B$4:$V$385,MATCH(U$1,'Extraction Filer'!$B$3:$V$3,0),FALSE),"حققت خسائر")</f>
        <v>0.39583493896120303</v>
      </c>
      <c r="V290" s="31">
        <f>VLOOKUP($A290,'Extraction Filer'!$B$4:$V$385,MATCH(V$1,'Extraction Filer'!$B$3:$V$3,0),FALSE)</f>
        <v>-1</v>
      </c>
      <c r="W290" s="7">
        <f>IF(T290="unavailable","NA",IF(T290&gt;0,IF(AND(U290&gt;0,U290&lt;0.75)=TRUE,1,IF(U290&gt;1,-1,IF(L290&lt;0,-1,0)))+IF(T290&gt;0,IF(VLOOKUP(A290,'Extraction Filer'!$B$4:$W$385,MATCH('Extraction Filer'!$W$1,'Extraction Filer'!$B$1:$W$1,0),FALSE)&gt;1,1,0),0)+IF(M290&gt;0.05,1,IF(M290&lt;-0.05,-1,0))+IF(Q290="سالب",-1,IF(Q290&lt;40,1,0))+IF(T290&gt;AVERAGEIFS($T$2:$T$382,$T$2:$T$382,"&gt;0.001"),1,0),"NA"))</f>
        <v>2</v>
      </c>
    </row>
    <row r="291" spans="1:23" ht="15.75">
      <c r="A291" s="9" t="s">
        <v>59</v>
      </c>
      <c r="B291" s="36" t="str">
        <f>VLOOKUP(A291,'Scoring Logic'!$A$12:$D$394,3,FALSE)</f>
        <v>أسترا الصناعية</v>
      </c>
      <c r="C291" s="36" t="str">
        <f>VLOOKUP(A291,'Scoring Logic'!$A$12:$D$394,4,FALSE)</f>
        <v>تداول</v>
      </c>
      <c r="D291" s="30">
        <f>VLOOKUP($A291,'Extraction Filer'!$B$4:$V$385,MATCH(D$1,'Extraction Filer'!$B$3:$V$3,0),FALSE)</f>
        <v>147.19999999999999</v>
      </c>
      <c r="E291" s="31">
        <f>VLOOKUP($A291,'Extraction Filer'!$B$4:$V$385,MATCH(E$1,'Extraction Filer'!$B$3:$V$3,0),FALSE)</f>
        <v>-8.1148600000000001E-2</v>
      </c>
      <c r="F291" s="30">
        <f>VLOOKUP($A291,'Extraction Filer'!$B$4:$V$385,MATCH(F$1,'Extraction Filer'!$B$3:$V$3,0),FALSE)</f>
        <v>207</v>
      </c>
      <c r="G291" s="30">
        <f>VLOOKUP($A291,'Extraction Filer'!$B$4:$V$385,MATCH(G$1,'Extraction Filer'!$B$3:$V$3,0),FALSE)</f>
        <v>125.6</v>
      </c>
      <c r="H291" s="32">
        <f>VLOOKUP($A291,'Extraction Filer'!$B$4:$V$385,MATCH(H$1,'Extraction Filer'!$B$3:$V$3,0),FALSE)</f>
        <v>11776000000</v>
      </c>
      <c r="I291" s="33">
        <f>VLOOKUP($A291,'Extraction Filer'!$B$4:$V$385,MATCH(I$1,'Extraction Filer'!$B$3:$V$3,0),FALSE)</f>
        <v>40241</v>
      </c>
      <c r="J291" s="30">
        <f>IF(VLOOKUP($A291,'Extraction Filer'!$B$4:$V$385,MATCH(J$1,'Extraction Filer'!$B$3:$V$3,0),FALSE)&gt;0,VLOOKUP($A291,'Extraction Filer'!$B$4:$V$385,MATCH(J$1,'Extraction Filer'!$B$3:$V$3,0),FALSE),"غير متوفر")</f>
        <v>21.27</v>
      </c>
      <c r="K291" s="30">
        <f>IFERROR(IF(D291/VLOOKUP($A291,'Extraction Filer'!$B$4:$V$385,MATCH("متوسط توقعات المحللين لمكرر الربح",'Extraction Filer'!$B$3:$V$3,0),FALSE)&gt;0,D291/VLOOKUP($A291,'Extraction Filer'!$B$4:$V$385,MATCH("متوسط توقعات المحللين لمكرر الربح",'Extraction Filer'!$B$3:$V$3,0),FALSE),"غير متوفر"),"غير متوفر")</f>
        <v>14.719999999999999</v>
      </c>
      <c r="L291" s="32">
        <f>VLOOKUP($A291,'Extraction Filer'!$B$4:$V$385,MATCH(L$1,'Extraction Filer'!$B$3:$V$3,0),FALSE)</f>
        <v>589340930</v>
      </c>
      <c r="M291" s="35">
        <f>VLOOKUP($A291,'Extraction Filer'!$B$4:$V$385,MATCH(M$1,'Extraction Filer'!$B$3:$V$3,0),FALSE)</f>
        <v>0.2399</v>
      </c>
      <c r="N291" s="30">
        <f>VLOOKUP($A291,'Extraction Filer'!$B$4:$V$385,MATCH(N$1,'Extraction Filer'!$B$3:$V$3,0),FALSE)</f>
        <v>3.8332042970954521</v>
      </c>
      <c r="O291" s="35">
        <f>VLOOKUP($A291,'Extraction Filer'!$B$4:$V$385,MATCH(O$1,'Extraction Filer'!$B$3:$V$3,0),FALSE)</f>
        <v>7.1300000000000002E-2</v>
      </c>
      <c r="P291" s="35">
        <f>VLOOKUP($A291,'Extraction Filer'!$B$4:$V$385,MATCH(P$1,'Extraction Filer'!$B$3:$V$3,0),FALSE)</f>
        <v>-0.2046</v>
      </c>
      <c r="Q291" s="30">
        <f>IF(VLOOKUP($A291,'Extraction Filer'!$B$4:$V$385,MATCH(Q$1,'Extraction Filer'!$B$3:$V$3,0),FALSE)&lt;0,"سالب",VLOOKUP($A291,'Extraction Filer'!$B$4:$V$385,MATCH(Q$1,'Extraction Filer'!$B$3:$V$3,0),FALSE))</f>
        <v>26.550064926023879</v>
      </c>
      <c r="R291" s="35">
        <f>VLOOKUP($A291,'Extraction Filer'!$B$4:$Z$385,MATCH(R$1,'Extraction Filer'!$B$3:$Z$3,0),FALSE)</f>
        <v>0.24971674287357043</v>
      </c>
      <c r="S291" s="35">
        <f>VLOOKUP($A291,'Extraction Filer'!$B$4:$Z$385,MATCH(S$1,'Extraction Filer'!$B$3:$Z$3,0),FALSE)</f>
        <v>0.18093513646672421</v>
      </c>
      <c r="T291" s="31">
        <f>VLOOKUP($A291,'Extraction Filer'!$B$4:$V$385,MATCH(T$1,'Extraction Filer'!$B$3:$V$3,0),FALSE)</f>
        <v>3.7364130434782615E-2</v>
      </c>
      <c r="U291" s="31">
        <f>IF(L291&gt;0,VLOOKUP($A291,'Extraction Filer'!$B$4:$V$385,MATCH(U$1,'Extraction Filer'!$B$3:$V$3,0),FALSE),"حققت خسائر")</f>
        <v>0</v>
      </c>
      <c r="V291" s="31">
        <f>VLOOKUP($A291,'Extraction Filer'!$B$4:$V$385,MATCH(V$1,'Extraction Filer'!$B$3:$V$3,0),FALSE)</f>
        <v>-1.5E-3</v>
      </c>
      <c r="W291" s="7">
        <f>IF(T291="unavailable","NA",IF(T291&gt;0,IF(AND(U291&gt;0,U291&lt;0.75)=TRUE,1,IF(U291&gt;1,-1,IF(L291&lt;0,-1,0)))+IF(T291&gt;0,IF(VLOOKUP(A291,'Extraction Filer'!$B$4:$W$385,MATCH('Extraction Filer'!$W$1,'Extraction Filer'!$B$1:$W$1,0),FALSE)&gt;1,1,0),0)+IF(M291&gt;0.05,1,IF(M291&lt;-0.05,-1,0))+IF(Q291="سالب",-1,IF(Q291&lt;40,1,0))+IF(T291&gt;AVERAGEIFS($T$2:$T$382,$T$2:$T$382,"&gt;0.001"),1,0),"NA"))</f>
        <v>2</v>
      </c>
    </row>
    <row r="292" spans="1:23" ht="15.75">
      <c r="A292" s="9" t="s">
        <v>296</v>
      </c>
      <c r="B292" s="36" t="str">
        <f>VLOOKUP(A292,'Scoring Logic'!$A$12:$D$394,3,FALSE)</f>
        <v>طيبة</v>
      </c>
      <c r="C292" s="36" t="str">
        <f>VLOOKUP(A292,'Scoring Logic'!$A$12:$D$394,4,FALSE)</f>
        <v>تداول</v>
      </c>
      <c r="D292" s="30">
        <f>VLOOKUP($A292,'Extraction Filer'!$B$4:$V$385,MATCH(D$1,'Extraction Filer'!$B$3:$V$3,0),FALSE)</f>
        <v>42.65</v>
      </c>
      <c r="E292" s="31">
        <f>VLOOKUP($A292,'Extraction Filer'!$B$4:$V$385,MATCH(E$1,'Extraction Filer'!$B$3:$V$3,0),FALSE)</f>
        <v>-0.10587000000000001</v>
      </c>
      <c r="F292" s="30">
        <f>VLOOKUP($A292,'Extraction Filer'!$B$4:$V$385,MATCH(F$1,'Extraction Filer'!$B$3:$V$3,0),FALSE)</f>
        <v>51.5</v>
      </c>
      <c r="G292" s="30">
        <f>VLOOKUP($A292,'Extraction Filer'!$B$4:$V$385,MATCH(G$1,'Extraction Filer'!$B$3:$V$3,0),FALSE)</f>
        <v>36.799999999999997</v>
      </c>
      <c r="H292" s="32">
        <f>VLOOKUP($A292,'Extraction Filer'!$B$4:$V$385,MATCH(H$1,'Extraction Filer'!$B$3:$V$3,0),FALSE)</f>
        <v>11108533700</v>
      </c>
      <c r="I292" s="33">
        <f>VLOOKUP($A292,'Extraction Filer'!$B$4:$V$385,MATCH(I$1,'Extraction Filer'!$B$3:$V$3,0),FALSE)</f>
        <v>40241</v>
      </c>
      <c r="J292" s="30">
        <f>IF(VLOOKUP($A292,'Extraction Filer'!$B$4:$V$385,MATCH(J$1,'Extraction Filer'!$B$3:$V$3,0),FALSE)&gt;0,VLOOKUP($A292,'Extraction Filer'!$B$4:$V$385,MATCH(J$1,'Extraction Filer'!$B$3:$V$3,0),FALSE),"غير متوفر")</f>
        <v>33.32</v>
      </c>
      <c r="K292" s="30">
        <f>IFERROR(IF(D292/VLOOKUP($A292,'Extraction Filer'!$B$4:$V$385,MATCH("متوسط توقعات المحللين لمكرر الربح",'Extraction Filer'!$B$3:$V$3,0),FALSE)&gt;0,D292/VLOOKUP($A292,'Extraction Filer'!$B$4:$V$385,MATCH("متوسط توقعات المحللين لمكرر الربح",'Extraction Filer'!$B$3:$V$3,0),FALSE),"غير متوفر"),"غير متوفر")</f>
        <v>62.384811163443814</v>
      </c>
      <c r="L292" s="32">
        <f>VLOOKUP($A292,'Extraction Filer'!$B$4:$V$385,MATCH(L$1,'Extraction Filer'!$B$3:$V$3,0),FALSE)</f>
        <v>348405866</v>
      </c>
      <c r="M292" s="35">
        <f>VLOOKUP($A292,'Extraction Filer'!$B$4:$V$385,MATCH(M$1,'Extraction Filer'!$B$3:$V$3,0),FALSE)</f>
        <v>2.0299999999999998</v>
      </c>
      <c r="N292" s="30">
        <f>VLOOKUP($A292,'Extraction Filer'!$B$4:$V$385,MATCH(N$1,'Extraction Filer'!$B$3:$V$3,0),FALSE)</f>
        <v>8.3876270875586947</v>
      </c>
      <c r="O292" s="35">
        <f>VLOOKUP($A292,'Extraction Filer'!$B$4:$V$385,MATCH(O$1,'Extraction Filer'!$B$3:$V$3,0),FALSE)</f>
        <v>1.452</v>
      </c>
      <c r="P292" s="35">
        <f>VLOOKUP($A292,'Extraction Filer'!$B$4:$V$385,MATCH(P$1,'Extraction Filer'!$B$3:$V$3,0),FALSE)</f>
        <v>1.2365999999999999</v>
      </c>
      <c r="Q292" s="30">
        <f>IF(VLOOKUP($A292,'Extraction Filer'!$B$4:$V$385,MATCH(Q$1,'Extraction Filer'!$B$3:$V$3,0),FALSE)&lt;0,"سالب",VLOOKUP($A292,'Extraction Filer'!$B$4:$V$385,MATCH(Q$1,'Extraction Filer'!$B$3:$V$3,0),FALSE))</f>
        <v>45.733902743294252</v>
      </c>
      <c r="R292" s="35">
        <f>VLOOKUP($A292,'Extraction Filer'!$B$4:$Z$385,MATCH(R$1,'Extraction Filer'!$B$3:$Z$3,0),FALSE)</f>
        <v>5.1740443943970246E-2</v>
      </c>
      <c r="S292" s="35">
        <f>VLOOKUP($A292,'Extraction Filer'!$B$4:$Z$385,MATCH(S$1,'Extraction Filer'!$B$3:$Z$3,0),FALSE)</f>
        <v>3.2020196671175502E-4</v>
      </c>
      <c r="T292" s="31">
        <f>VLOOKUP($A292,'Extraction Filer'!$B$4:$V$385,MATCH(T$1,'Extraction Filer'!$B$3:$V$3,0),FALSE)</f>
        <v>1.5240328253223917E-2</v>
      </c>
      <c r="U292" s="31">
        <f>IF(L292&gt;0,VLOOKUP($A292,'Extraction Filer'!$B$4:$V$385,MATCH(U$1,'Extraction Filer'!$B$3:$V$3,0),FALSE),"حققت خسائر")</f>
        <v>0.48738539034816369</v>
      </c>
      <c r="V292" s="31">
        <f>VLOOKUP($A292,'Extraction Filer'!$B$4:$V$385,MATCH(V$1,'Extraction Filer'!$B$3:$V$3,0),FALSE)</f>
        <v>-1</v>
      </c>
      <c r="W292" s="7">
        <f>IF(T292="unavailable","NA",IF(T292&gt;0,IF(AND(U292&gt;0,U292&lt;0.75)=TRUE,1,IF(U292&gt;1,-1,IF(L292&lt;0,-1,0)))+IF(T292&gt;0,IF(VLOOKUP(A292,'Extraction Filer'!$B$4:$W$385,MATCH('Extraction Filer'!$W$1,'Extraction Filer'!$B$1:$W$1,0),FALSE)&gt;1,1,0),0)+IF(M292&gt;0.05,1,IF(M292&lt;-0.05,-1,0))+IF(Q292="سالب",-1,IF(Q292&lt;40,1,0))+IF(T292&gt;AVERAGEIFS($T$2:$T$382,$T$2:$T$382,"&gt;0.001"),1,0),"NA"))</f>
        <v>2</v>
      </c>
    </row>
    <row r="293" spans="1:23" ht="15.75">
      <c r="A293" s="9" t="s">
        <v>564</v>
      </c>
      <c r="B293" s="36" t="str">
        <f>VLOOKUP(A293,'Scoring Logic'!$A$12:$D$394,3,FALSE)</f>
        <v>فش فاش</v>
      </c>
      <c r="C293" s="36" t="str">
        <f>VLOOKUP(A293,'Scoring Logic'!$A$12:$D$394,4,FALSE)</f>
        <v>نمو</v>
      </c>
      <c r="D293" s="30">
        <f>VLOOKUP($A293,'Extraction Filer'!$B$4:$V$385,MATCH(D$1,'Extraction Filer'!$B$3:$V$3,0),FALSE)</f>
        <v>12.48</v>
      </c>
      <c r="E293" s="31">
        <f>VLOOKUP($A293,'Extraction Filer'!$B$4:$V$385,MATCH(E$1,'Extraction Filer'!$B$3:$V$3,0),FALSE)</f>
        <v>-0.1047346</v>
      </c>
      <c r="F293" s="30">
        <f>VLOOKUP($A293,'Extraction Filer'!$B$4:$V$385,MATCH(F$1,'Extraction Filer'!$B$3:$V$3,0),FALSE)</f>
        <v>18</v>
      </c>
      <c r="G293" s="30">
        <f>VLOOKUP($A293,'Extraction Filer'!$B$4:$V$385,MATCH(G$1,'Extraction Filer'!$B$3:$V$3,0),FALSE)</f>
        <v>10.02</v>
      </c>
      <c r="H293" s="32">
        <f>VLOOKUP($A293,'Extraction Filer'!$B$4:$V$385,MATCH(H$1,'Extraction Filer'!$B$3:$V$3,0),FALSE)</f>
        <v>141024000</v>
      </c>
      <c r="I293" s="33">
        <f>VLOOKUP($A293,'Extraction Filer'!$B$4:$V$385,MATCH(I$1,'Extraction Filer'!$B$3:$V$3,0),FALSE)</f>
        <v>44479</v>
      </c>
      <c r="J293" s="30">
        <f>IF(VLOOKUP($A293,'Extraction Filer'!$B$4:$V$385,MATCH(J$1,'Extraction Filer'!$B$3:$V$3,0),FALSE)&gt;0,VLOOKUP($A293,'Extraction Filer'!$B$4:$V$385,MATCH(J$1,'Extraction Filer'!$B$3:$V$3,0),FALSE),"غير متوفر")</f>
        <v>43.03</v>
      </c>
      <c r="K293" s="30" t="str">
        <f>IFERROR(IF(D293/VLOOKUP($A293,'Extraction Filer'!$B$4:$V$385,MATCH("متوسط توقعات المحللين لمكرر الربح",'Extraction Filer'!$B$3:$V$3,0),FALSE)&gt;0,D293/VLOOKUP($A293,'Extraction Filer'!$B$4:$V$385,MATCH("متوسط توقعات المحللين لمكرر الربح",'Extraction Filer'!$B$3:$V$3,0),FALSE),"غير متوفر"),"غير متوفر")</f>
        <v>غير متوفر</v>
      </c>
      <c r="L293" s="32">
        <f>VLOOKUP($A293,'Extraction Filer'!$B$4:$V$385,MATCH(L$1,'Extraction Filer'!$B$3:$V$3,0),FALSE)</f>
        <v>3231378</v>
      </c>
      <c r="M293" s="35">
        <f>VLOOKUP($A293,'Extraction Filer'!$B$4:$V$385,MATCH(M$1,'Extraction Filer'!$B$3:$V$3,0),FALSE)</f>
        <v>0.65459999999999996</v>
      </c>
      <c r="N293" s="30">
        <f>VLOOKUP($A293,'Extraction Filer'!$B$4:$V$385,MATCH(N$1,'Extraction Filer'!$B$3:$V$3,0),FALSE)</f>
        <v>3.9605792279718255</v>
      </c>
      <c r="O293" s="35">
        <f>VLOOKUP($A293,'Extraction Filer'!$B$4:$V$385,MATCH(O$1,'Extraction Filer'!$B$3:$V$3,0),FALSE)</f>
        <v>8.0299999999999996E-2</v>
      </c>
      <c r="P293" s="35">
        <f>VLOOKUP($A293,'Extraction Filer'!$B$4:$V$385,MATCH(P$1,'Extraction Filer'!$B$3:$V$3,0),FALSE)</f>
        <v>-0.9496</v>
      </c>
      <c r="Q293" s="30">
        <f>IF(VLOOKUP($A293,'Extraction Filer'!$B$4:$V$385,MATCH(Q$1,'Extraction Filer'!$B$3:$V$3,0),FALSE)&lt;0,"سالب",VLOOKUP($A293,'Extraction Filer'!$B$4:$V$385,MATCH(Q$1,'Extraction Filer'!$B$3:$V$3,0),FALSE))</f>
        <v>71.999877467873603</v>
      </c>
      <c r="R293" s="35">
        <f>VLOOKUP($A293,'Extraction Filer'!$B$4:$Z$385,MATCH(R$1,'Extraction Filer'!$B$3:$Z$3,0),FALSE)</f>
        <v>0.21579123228123651</v>
      </c>
      <c r="S293" s="35">
        <f>VLOOKUP($A293,'Extraction Filer'!$B$4:$Z$385,MATCH(S$1,'Extraction Filer'!$B$3:$Z$3,0),FALSE)</f>
        <v>0.33422596081797651</v>
      </c>
      <c r="T293" s="31">
        <f>VLOOKUP($A293,'Extraction Filer'!$B$4:$V$385,MATCH(T$1,'Extraction Filer'!$B$3:$V$3,0),FALSE)</f>
        <v>1.4423076923076922E-2</v>
      </c>
      <c r="U293" s="31">
        <f>IF(L293&gt;0,VLOOKUP($A293,'Extraction Filer'!$B$4:$V$385,MATCH(U$1,'Extraction Filer'!$B$3:$V$3,0),FALSE),"حققت خسائر")</f>
        <v>0.62945251220996123</v>
      </c>
      <c r="V293" s="31">
        <f>VLOOKUP($A293,'Extraction Filer'!$B$4:$V$385,MATCH(V$1,'Extraction Filer'!$B$3:$V$3,0),FALSE)</f>
        <v>0.49990000000000001</v>
      </c>
      <c r="W293" s="7">
        <f>IF(T293="unavailable","NA",IF(T293&gt;0,IF(AND(U293&gt;0,U293&lt;0.75)=TRUE,1,IF(U293&gt;1,-1,IF(L293&lt;0,-1,0)))+IF(T293&gt;0,IF(VLOOKUP(A293,'Extraction Filer'!$B$4:$W$385,MATCH('Extraction Filer'!$W$1,'Extraction Filer'!$B$1:$W$1,0),FALSE)&gt;1,1,0),0)+IF(M293&gt;0.05,1,IF(M293&lt;-0.05,-1,0))+IF(Q293="سالب",-1,IF(Q293&lt;40,1,0))+IF(T293&gt;AVERAGEIFS($T$2:$T$382,$T$2:$T$382,"&gt;0.001"),1,0),"NA"))</f>
        <v>2</v>
      </c>
    </row>
    <row r="294" spans="1:23" ht="15.75">
      <c r="A294" s="9" t="s">
        <v>196</v>
      </c>
      <c r="B294" s="36" t="str">
        <f>VLOOKUP(A294,'Scoring Logic'!$A$12:$D$394,3,FALSE)</f>
        <v>أديس</v>
      </c>
      <c r="C294" s="36" t="str">
        <f>VLOOKUP(A294,'Scoring Logic'!$A$12:$D$394,4,FALSE)</f>
        <v>تداول</v>
      </c>
      <c r="D294" s="30">
        <f>VLOOKUP($A294,'Extraction Filer'!$B$4:$V$385,MATCH(D$1,'Extraction Filer'!$B$3:$V$3,0),FALSE)</f>
        <v>15.34</v>
      </c>
      <c r="E294" s="31">
        <f>VLOOKUP($A294,'Extraction Filer'!$B$4:$V$385,MATCH(E$1,'Extraction Filer'!$B$3:$V$3,0),FALSE)</f>
        <v>-5.4253999999999997E-2</v>
      </c>
      <c r="F294" s="30">
        <f>VLOOKUP($A294,'Extraction Filer'!$B$4:$V$385,MATCH(F$1,'Extraction Filer'!$B$3:$V$3,0),FALSE)</f>
        <v>21.98</v>
      </c>
      <c r="G294" s="30">
        <f>VLOOKUP($A294,'Extraction Filer'!$B$4:$V$385,MATCH(G$1,'Extraction Filer'!$B$3:$V$3,0),FALSE)</f>
        <v>13.8</v>
      </c>
      <c r="H294" s="32">
        <f>VLOOKUP($A294,'Extraction Filer'!$B$4:$V$385,MATCH(H$1,'Extraction Filer'!$B$3:$V$3,0),FALSE)</f>
        <v>16888350570</v>
      </c>
      <c r="I294" s="33">
        <f>VLOOKUP($A294,'Extraction Filer'!$B$4:$V$385,MATCH(I$1,'Extraction Filer'!$B$3:$V$3,0),FALSE)</f>
        <v>45210</v>
      </c>
      <c r="J294" s="30">
        <f>IF(VLOOKUP($A294,'Extraction Filer'!$B$4:$V$385,MATCH(J$1,'Extraction Filer'!$B$3:$V$3,0),FALSE)&gt;0,VLOOKUP($A294,'Extraction Filer'!$B$4:$V$385,MATCH(J$1,'Extraction Filer'!$B$3:$V$3,0),FALSE),"غير متوفر")</f>
        <v>21.01</v>
      </c>
      <c r="K294" s="30" t="str">
        <f>IFERROR(IF(D294/VLOOKUP($A294,'Extraction Filer'!$B$4:$V$385,MATCH("متوسط توقعات المحللين لمكرر الربح",'Extraction Filer'!$B$3:$V$3,0),FALSE)&gt;0,D294/VLOOKUP($A294,'Extraction Filer'!$B$4:$V$385,MATCH("متوسط توقعات المحللين لمكرر الربح",'Extraction Filer'!$B$3:$V$3,0),FALSE),"غير متوفر"),"غير متوفر")</f>
        <v>غير متوفر</v>
      </c>
      <c r="L294" s="32">
        <f>VLOOKUP($A294,'Extraction Filer'!$B$4:$V$385,MATCH(L$1,'Extraction Filer'!$B$3:$V$3,0),FALSE)</f>
        <v>802498000</v>
      </c>
      <c r="M294" s="35">
        <f>VLOOKUP($A294,'Extraction Filer'!$B$4:$V$385,MATCH(M$1,'Extraction Filer'!$B$3:$V$3,0),FALSE)</f>
        <v>0.81520000000000004</v>
      </c>
      <c r="N294" s="30">
        <f>VLOOKUP($A294,'Extraction Filer'!$B$4:$V$385,MATCH(N$1,'Extraction Filer'!$B$3:$V$3,0),FALSE)</f>
        <v>2.7243572566769401</v>
      </c>
      <c r="O294" s="35">
        <f>VLOOKUP($A294,'Extraction Filer'!$B$4:$V$385,MATCH(O$1,'Extraction Filer'!$B$3:$V$3,0),FALSE)</f>
        <v>0.43099999999999999</v>
      </c>
      <c r="P294" s="35">
        <f>VLOOKUP($A294,'Extraction Filer'!$B$4:$V$385,MATCH(P$1,'Extraction Filer'!$B$3:$V$3,0),FALSE)</f>
        <v>1.3525</v>
      </c>
      <c r="Q294" s="30">
        <f>IF(VLOOKUP($A294,'Extraction Filer'!$B$4:$V$385,MATCH(Q$1,'Extraction Filer'!$B$3:$V$3,0),FALSE)&lt;0,"سالب",VLOOKUP($A294,'Extraction Filer'!$B$4:$V$385,MATCH(Q$1,'Extraction Filer'!$B$3:$V$3,0),FALSE))</f>
        <v>63.882702210958335</v>
      </c>
      <c r="R294" s="35">
        <f>VLOOKUP($A294,'Extraction Filer'!$B$4:$Z$385,MATCH(R$1,'Extraction Filer'!$B$3:$Z$3,0),FALSE)</f>
        <v>0.12832217853705075</v>
      </c>
      <c r="S294" s="35">
        <f>VLOOKUP($A294,'Extraction Filer'!$B$4:$Z$385,MATCH(S$1,'Extraction Filer'!$B$3:$Z$3,0),FALSE)</f>
        <v>7.6911561485165064E-2</v>
      </c>
      <c r="T294" s="31">
        <f>VLOOKUP($A294,'Extraction Filer'!$B$4:$V$385,MATCH(T$1,'Extraction Filer'!$B$3:$V$3,0),FALSE)</f>
        <v>2.8422425032594525E-2</v>
      </c>
      <c r="U294" s="31">
        <f>IF(L294&gt;0,VLOOKUP($A294,'Extraction Filer'!$B$4:$V$385,MATCH(U$1,'Extraction Filer'!$B$3:$V$3,0),FALSE),"حققت خسائر")</f>
        <v>0</v>
      </c>
      <c r="V294" s="31">
        <f>VLOOKUP($A294,'Extraction Filer'!$B$4:$V$385,MATCH(V$1,'Extraction Filer'!$B$3:$V$3,0),FALSE)</f>
        <v>33.697499999999998</v>
      </c>
      <c r="W294" s="7">
        <f>IF(T294="unavailable","NA",IF(T294&gt;0,IF(AND(U294&gt;0,U294&lt;0.75)=TRUE,1,IF(U294&gt;1,-1,IF(L294&lt;0,-1,0)))+IF(T294&gt;0,IF(VLOOKUP(A294,'Extraction Filer'!$B$4:$W$385,MATCH('Extraction Filer'!$W$1,'Extraction Filer'!$B$1:$W$1,0),FALSE)&gt;1,1,0),0)+IF(M294&gt;0.05,1,IF(M294&lt;-0.05,-1,0))+IF(Q294="سالب",-1,IF(Q294&lt;40,1,0))+IF(T294&gt;AVERAGEIFS($T$2:$T$382,$T$2:$T$382,"&gt;0.001"),1,0),"NA"))</f>
        <v>2</v>
      </c>
    </row>
    <row r="295" spans="1:23" ht="15.75">
      <c r="A295" s="9" t="s">
        <v>298</v>
      </c>
      <c r="B295" s="36" t="str">
        <f>VLOOKUP(A295,'Scoring Logic'!$A$12:$D$394,3,FALSE)</f>
        <v>مكة</v>
      </c>
      <c r="C295" s="36" t="str">
        <f>VLOOKUP(A295,'Scoring Logic'!$A$12:$D$394,4,FALSE)</f>
        <v>تداول</v>
      </c>
      <c r="D295" s="30">
        <f>VLOOKUP($A295,'Extraction Filer'!$B$4:$V$385,MATCH(D$1,'Extraction Filer'!$B$3:$V$3,0),FALSE)</f>
        <v>107.8</v>
      </c>
      <c r="E295" s="31">
        <f>VLOOKUP($A295,'Extraction Filer'!$B$4:$V$385,MATCH(E$1,'Extraction Filer'!$B$3:$V$3,0),FALSE)</f>
        <v>-0.02</v>
      </c>
      <c r="F295" s="30">
        <f>VLOOKUP($A295,'Extraction Filer'!$B$4:$V$385,MATCH(F$1,'Extraction Filer'!$B$3:$V$3,0),FALSE)</f>
        <v>114.6</v>
      </c>
      <c r="G295" s="30">
        <f>VLOOKUP($A295,'Extraction Filer'!$B$4:$V$385,MATCH(G$1,'Extraction Filer'!$B$3:$V$3,0),FALSE)</f>
        <v>74.002499999999998</v>
      </c>
      <c r="H295" s="32">
        <f>VLOOKUP($A295,'Extraction Filer'!$B$4:$V$385,MATCH(H$1,'Extraction Filer'!$B$3:$V$3,0),FALSE)</f>
        <v>21560000000</v>
      </c>
      <c r="I295" s="33">
        <f>VLOOKUP($A295,'Extraction Filer'!$B$4:$V$385,MATCH(I$1,'Extraction Filer'!$B$3:$V$3,0),FALSE)</f>
        <v>40240</v>
      </c>
      <c r="J295" s="30">
        <f>IF(VLOOKUP($A295,'Extraction Filer'!$B$4:$V$385,MATCH(J$1,'Extraction Filer'!$B$3:$V$3,0),FALSE)&gt;0,VLOOKUP($A295,'Extraction Filer'!$B$4:$V$385,MATCH(J$1,'Extraction Filer'!$B$3:$V$3,0),FALSE),"غير متوفر")</f>
        <v>52.59</v>
      </c>
      <c r="K295" s="30" t="str">
        <f>IFERROR(IF(D295/VLOOKUP($A295,'Extraction Filer'!$B$4:$V$385,MATCH("متوسط توقعات المحللين لمكرر الربح",'Extraction Filer'!$B$3:$V$3,0),FALSE)&gt;0,D295/VLOOKUP($A295,'Extraction Filer'!$B$4:$V$385,MATCH("متوسط توقعات المحللين لمكرر الربح",'Extraction Filer'!$B$3:$V$3,0),FALSE),"غير متوفر"),"غير متوفر")</f>
        <v>غير متوفر</v>
      </c>
      <c r="L295" s="32">
        <f>VLOOKUP($A295,'Extraction Filer'!$B$4:$V$385,MATCH(L$1,'Extraction Filer'!$B$3:$V$3,0),FALSE)</f>
        <v>410651329</v>
      </c>
      <c r="M295" s="35">
        <f>VLOOKUP($A295,'Extraction Filer'!$B$4:$V$385,MATCH(M$1,'Extraction Filer'!$B$3:$V$3,0),FALSE)</f>
        <v>0.2298</v>
      </c>
      <c r="N295" s="30">
        <f>VLOOKUP($A295,'Extraction Filer'!$B$4:$V$385,MATCH(N$1,'Extraction Filer'!$B$3:$V$3,0),FALSE)</f>
        <v>25.800902774306092</v>
      </c>
      <c r="O295" s="35">
        <f>VLOOKUP($A295,'Extraction Filer'!$B$4:$V$385,MATCH(O$1,'Extraction Filer'!$B$3:$V$3,0),FALSE)</f>
        <v>0.14380000000000001</v>
      </c>
      <c r="P295" s="35">
        <f>VLOOKUP($A295,'Extraction Filer'!$B$4:$V$385,MATCH(P$1,'Extraction Filer'!$B$3:$V$3,0),FALSE)</f>
        <v>-0.1331</v>
      </c>
      <c r="Q295" s="30">
        <f>IF(VLOOKUP($A295,'Extraction Filer'!$B$4:$V$385,MATCH(Q$1,'Extraction Filer'!$B$3:$V$3,0),FALSE)&lt;0,"سالب",VLOOKUP($A295,'Extraction Filer'!$B$4:$V$385,MATCH(Q$1,'Extraction Filer'!$B$3:$V$3,0),FALSE))</f>
        <v>72.948969184711018</v>
      </c>
      <c r="R295" s="35">
        <f>VLOOKUP($A295,'Extraction Filer'!$B$4:$Z$385,MATCH(R$1,'Extraction Filer'!$B$3:$Z$3,0),FALSE)</f>
        <v>9.456635741255244E-2</v>
      </c>
      <c r="S295" s="35">
        <f>VLOOKUP($A295,'Extraction Filer'!$B$4:$Z$385,MATCH(S$1,'Extraction Filer'!$B$3:$Z$3,0),FALSE)</f>
        <v>0.118156792395711</v>
      </c>
      <c r="T295" s="31">
        <f>VLOOKUP($A295,'Extraction Filer'!$B$4:$V$385,MATCH(T$1,'Extraction Filer'!$B$3:$V$3,0),FALSE)</f>
        <v>1.1471243042671614E-2</v>
      </c>
      <c r="U295" s="31">
        <f>IF(L295&gt;0,VLOOKUP($A295,'Extraction Filer'!$B$4:$V$385,MATCH(U$1,'Extraction Filer'!$B$3:$V$3,0),FALSE),"حققت خسائر")</f>
        <v>0.59566799551256289</v>
      </c>
      <c r="V295" s="31">
        <f>VLOOKUP($A295,'Extraction Filer'!$B$4:$V$385,MATCH(V$1,'Extraction Filer'!$B$3:$V$3,0),FALSE)</f>
        <v>0.2462</v>
      </c>
      <c r="W295" s="7">
        <f>IF(T295="unavailable","NA",IF(T295&gt;0,IF(AND(U295&gt;0,U295&lt;0.75)=TRUE,1,IF(U295&gt;1,-1,IF(L295&lt;0,-1,0)))+IF(T295&gt;0,IF(VLOOKUP(A295,'Extraction Filer'!$B$4:$W$385,MATCH('Extraction Filer'!$W$1,'Extraction Filer'!$B$1:$W$1,0),FALSE)&gt;1,1,0),0)+IF(M295&gt;0.05,1,IF(M295&lt;-0.05,-1,0))+IF(Q295="سالب",-1,IF(Q295&lt;40,1,0))+IF(T295&gt;AVERAGEIFS($T$2:$T$382,$T$2:$T$382,"&gt;0.001"),1,0),"NA"))</f>
        <v>2</v>
      </c>
    </row>
    <row r="296" spans="1:23" ht="15.75">
      <c r="A296" s="9" t="s">
        <v>478</v>
      </c>
      <c r="B296" s="36" t="str">
        <f>VLOOKUP(A296,'Scoring Logic'!$A$12:$D$394,3,FALSE)</f>
        <v>التعاونية</v>
      </c>
      <c r="C296" s="36" t="str">
        <f>VLOOKUP(A296,'Scoring Logic'!$A$12:$D$394,4,FALSE)</f>
        <v>تداول</v>
      </c>
      <c r="D296" s="30">
        <f>VLOOKUP($A296,'Extraction Filer'!$B$4:$V$385,MATCH(D$1,'Extraction Filer'!$B$3:$V$3,0),FALSE)</f>
        <v>137.6</v>
      </c>
      <c r="E296" s="31">
        <f>VLOOKUP($A296,'Extraction Filer'!$B$4:$V$385,MATCH(E$1,'Extraction Filer'!$B$3:$V$3,0),FALSE)</f>
        <v>-3.2348799999999997E-2</v>
      </c>
      <c r="F296" s="30">
        <f>VLOOKUP($A296,'Extraction Filer'!$B$4:$V$385,MATCH(F$1,'Extraction Filer'!$B$3:$V$3,0),FALSE)</f>
        <v>171.4</v>
      </c>
      <c r="G296" s="30">
        <f>VLOOKUP($A296,'Extraction Filer'!$B$4:$V$385,MATCH(G$1,'Extraction Filer'!$B$3:$V$3,0),FALSE)</f>
        <v>119</v>
      </c>
      <c r="H296" s="32">
        <f>VLOOKUP($A296,'Extraction Filer'!$B$4:$V$385,MATCH(H$1,'Extraction Filer'!$B$3:$V$3,0),FALSE)</f>
        <v>20604478285</v>
      </c>
      <c r="I296" s="33">
        <f>VLOOKUP($A296,'Extraction Filer'!$B$4:$V$385,MATCH(I$1,'Extraction Filer'!$B$3:$V$3,0),FALSE)</f>
        <v>40241</v>
      </c>
      <c r="J296" s="30">
        <f>IF(VLOOKUP($A296,'Extraction Filer'!$B$4:$V$385,MATCH(J$1,'Extraction Filer'!$B$3:$V$3,0),FALSE)&gt;0,VLOOKUP($A296,'Extraction Filer'!$B$4:$V$385,MATCH(J$1,'Extraction Filer'!$B$3:$V$3,0),FALSE),"غير متوفر")</f>
        <v>20.149999999999999</v>
      </c>
      <c r="K296" s="30" t="str">
        <f>IFERROR(IF(D296/VLOOKUP($A296,'Extraction Filer'!$B$4:$V$385,MATCH("متوسط توقعات المحللين لمكرر الربح",'Extraction Filer'!$B$3:$V$3,0),FALSE)&gt;0,D296/VLOOKUP($A296,'Extraction Filer'!$B$4:$V$385,MATCH("متوسط توقعات المحللين لمكرر الربح",'Extraction Filer'!$B$3:$V$3,0),FALSE),"غير متوفر"),"غير متوفر")</f>
        <v>غير متوفر</v>
      </c>
      <c r="L296" s="32">
        <f>VLOOKUP($A296,'Extraction Filer'!$B$4:$V$385,MATCH(L$1,'Extraction Filer'!$B$3:$V$3,0),FALSE)</f>
        <v>1022025000</v>
      </c>
      <c r="M296" s="35">
        <f>VLOOKUP($A296,'Extraction Filer'!$B$4:$V$385,MATCH(M$1,'Extraction Filer'!$B$3:$V$3,0),FALSE)</f>
        <v>0.65800000000000003</v>
      </c>
      <c r="N296" s="30">
        <f>VLOOKUP($A296,'Extraction Filer'!$B$4:$V$385,MATCH(N$1,'Extraction Filer'!$B$3:$V$3,0),FALSE)</f>
        <v>1.1548437370826434</v>
      </c>
      <c r="O296" s="35">
        <f>VLOOKUP($A296,'Extraction Filer'!$B$4:$V$385,MATCH(O$1,'Extraction Filer'!$B$3:$V$3,0),FALSE)</f>
        <v>0.18840000000000001</v>
      </c>
      <c r="P296" s="35">
        <f>VLOOKUP($A296,'Extraction Filer'!$B$4:$V$385,MATCH(P$1,'Extraction Filer'!$B$3:$V$3,0),FALSE)</f>
        <v>0.60119999999999996</v>
      </c>
      <c r="Q296" s="30">
        <f>IF(VLOOKUP($A296,'Extraction Filer'!$B$4:$V$385,MATCH(Q$1,'Extraction Filer'!$B$3:$V$3,0),FALSE)&lt;0,"سالب",VLOOKUP($A296,'Extraction Filer'!$B$4:$V$385,MATCH(Q$1,'Extraction Filer'!$B$3:$V$3,0),FALSE))</f>
        <v>8.5709179933103137</v>
      </c>
      <c r="R296" s="35">
        <f>VLOOKUP($A296,'Extraction Filer'!$B$4:$Z$385,MATCH(R$1,'Extraction Filer'!$B$3:$Z$3,0),FALSE)</f>
        <v>0.2446836475837243</v>
      </c>
      <c r="S296" s="35">
        <f>VLOOKUP($A296,'Extraction Filer'!$B$4:$Z$385,MATCH(S$1,'Extraction Filer'!$B$3:$Z$3,0),FALSE)</f>
        <v>0</v>
      </c>
      <c r="T296" s="31">
        <f>VLOOKUP($A296,'Extraction Filer'!$B$4:$V$385,MATCH(T$1,'Extraction Filer'!$B$3:$V$3,0),FALSE)</f>
        <v>7.2674418604651162E-3</v>
      </c>
      <c r="U296" s="31">
        <f>IF(L296&gt;0,VLOOKUP($A296,'Extraction Filer'!$B$4:$V$385,MATCH(U$1,'Extraction Filer'!$B$3:$V$3,0),FALSE),"حققت خسائر")</f>
        <v>0</v>
      </c>
      <c r="V296" s="31">
        <f>VLOOKUP($A296,'Extraction Filer'!$B$4:$V$385,MATCH(V$1,'Extraction Filer'!$B$3:$V$3,0),FALSE)</f>
        <v>0.18959999999999999</v>
      </c>
      <c r="W296" s="7">
        <f>IF(T296="unavailable","NA",IF(T296&gt;0,IF(AND(U296&gt;0,U296&lt;0.75)=TRUE,1,IF(U296&gt;1,-1,IF(L296&lt;0,-1,0)))+IF(T296&gt;0,IF(VLOOKUP(A296,'Extraction Filer'!$B$4:$W$385,MATCH('Extraction Filer'!$W$1,'Extraction Filer'!$B$1:$W$1,0),FALSE)&gt;1,1,0),0)+IF(M296&gt;0.05,1,IF(M296&lt;-0.05,-1,0))+IF(Q296="سالب",-1,IF(Q296&lt;40,1,0))+IF(T296&gt;AVERAGEIFS($T$2:$T$382,$T$2:$T$382,"&gt;0.001"),1,0),"NA"))</f>
        <v>2</v>
      </c>
    </row>
    <row r="297" spans="1:23" ht="15.75">
      <c r="A297" s="9" t="s">
        <v>683</v>
      </c>
      <c r="B297" s="36" t="str">
        <f>VLOOKUP(A297,'Scoring Logic'!$A$12:$D$394,3,FALSE)</f>
        <v>مصاعد أطلس</v>
      </c>
      <c r="C297" s="36" t="str">
        <f>VLOOKUP(A297,'Scoring Logic'!$A$12:$D$394,4,FALSE)</f>
        <v>نمو</v>
      </c>
      <c r="D297" s="30">
        <f>VLOOKUP($A297,'Extraction Filer'!$B$4:$V$385,MATCH(D$1,'Extraction Filer'!$B$3:$V$3,0),FALSE)</f>
        <v>19.559999999999999</v>
      </c>
      <c r="E297" s="31">
        <f>VLOOKUP($A297,'Extraction Filer'!$B$4:$V$385,MATCH(E$1,'Extraction Filer'!$B$3:$V$3,0),FALSE)</f>
        <v>-6.6793900000000003E-2</v>
      </c>
      <c r="F297" s="30">
        <f>VLOOKUP($A297,'Extraction Filer'!$B$4:$V$385,MATCH(F$1,'Extraction Filer'!$B$3:$V$3,0),FALSE)</f>
        <v>23.88</v>
      </c>
      <c r="G297" s="30">
        <f>VLOOKUP($A297,'Extraction Filer'!$B$4:$V$385,MATCH(G$1,'Extraction Filer'!$B$3:$V$3,0),FALSE)</f>
        <v>15.54</v>
      </c>
      <c r="H297" s="32">
        <f>VLOOKUP($A297,'Extraction Filer'!$B$4:$V$385,MATCH(H$1,'Extraction Filer'!$B$3:$V$3,0),FALSE)</f>
        <v>117360000</v>
      </c>
      <c r="I297" s="33">
        <f>VLOOKUP($A297,'Extraction Filer'!$B$4:$V$385,MATCH(I$1,'Extraction Filer'!$B$3:$V$3,0),FALSE)</f>
        <v>45203</v>
      </c>
      <c r="J297" s="30">
        <f>IF(VLOOKUP($A297,'Extraction Filer'!$B$4:$V$385,MATCH(J$1,'Extraction Filer'!$B$3:$V$3,0),FALSE)&gt;0,VLOOKUP($A297,'Extraction Filer'!$B$4:$V$385,MATCH(J$1,'Extraction Filer'!$B$3:$V$3,0),FALSE),"غير متوفر")</f>
        <v>13.31</v>
      </c>
      <c r="K297" s="30" t="str">
        <f>IFERROR(IF(D297/VLOOKUP($A297,'Extraction Filer'!$B$4:$V$385,MATCH("متوسط توقعات المحللين لمكرر الربح",'Extraction Filer'!$B$3:$V$3,0),FALSE)&gt;0,D297/VLOOKUP($A297,'Extraction Filer'!$B$4:$V$385,MATCH("متوسط توقعات المحللين لمكرر الربح",'Extraction Filer'!$B$3:$V$3,0),FALSE),"غير متوفر"),"غير متوفر")</f>
        <v>غير متوفر</v>
      </c>
      <c r="L297" s="32">
        <f>VLOOKUP($A297,'Extraction Filer'!$B$4:$V$385,MATCH(L$1,'Extraction Filer'!$B$3:$V$3,0),FALSE)</f>
        <v>8841500</v>
      </c>
      <c r="M297" s="35">
        <f>VLOOKUP($A297,'Extraction Filer'!$B$4:$V$385,MATCH(M$1,'Extraction Filer'!$B$3:$V$3,0),FALSE)</f>
        <v>5.1700000000000003E-2</v>
      </c>
      <c r="N297" s="30">
        <f>VLOOKUP($A297,'Extraction Filer'!$B$4:$V$385,MATCH(N$1,'Extraction Filer'!$B$3:$V$3,0),FALSE)</f>
        <v>1.4376570599913123</v>
      </c>
      <c r="O297" s="35">
        <f>VLOOKUP($A297,'Extraction Filer'!$B$4:$V$385,MATCH(O$1,'Extraction Filer'!$B$3:$V$3,0),FALSE)</f>
        <v>-7.8299999999999995E-2</v>
      </c>
      <c r="P297" s="35">
        <f>VLOOKUP($A297,'Extraction Filer'!$B$4:$V$385,MATCH(P$1,'Extraction Filer'!$B$3:$V$3,0),FALSE)</f>
        <v>15.7821</v>
      </c>
      <c r="Q297" s="30">
        <f>IF(VLOOKUP($A297,'Extraction Filer'!$B$4:$V$385,MATCH(Q$1,'Extraction Filer'!$B$3:$V$3,0),FALSE)&lt;0,"سالب",VLOOKUP($A297,'Extraction Filer'!$B$4:$V$385,MATCH(Q$1,'Extraction Filer'!$B$3:$V$3,0),FALSE))</f>
        <v>1322.9922893087432</v>
      </c>
      <c r="R297" s="35">
        <f>VLOOKUP($A297,'Extraction Filer'!$B$4:$Z$385,MATCH(R$1,'Extraction Filer'!$B$3:$Z$3,0),FALSE)</f>
        <v>9.3724974363837046E-2</v>
      </c>
      <c r="S297" s="35">
        <f>VLOOKUP($A297,'Extraction Filer'!$B$4:$Z$385,MATCH(S$1,'Extraction Filer'!$B$3:$Z$3,0),FALSE)</f>
        <v>1.1943864130716519E-2</v>
      </c>
      <c r="T297" s="31">
        <f>VLOOKUP($A297,'Extraction Filer'!$B$4:$V$385,MATCH(T$1,'Extraction Filer'!$B$3:$V$3,0),FALSE)</f>
        <v>2.556237218813906E-2</v>
      </c>
      <c r="U297" s="31">
        <f>IF(L297&gt;0,VLOOKUP($A297,'Extraction Filer'!$B$4:$V$385,MATCH(U$1,'Extraction Filer'!$B$3:$V$3,0),FALSE),"حققت خسائر")</f>
        <v>0.67861788158117964</v>
      </c>
      <c r="V297" s="31">
        <f>VLOOKUP($A297,'Extraction Filer'!$B$4:$V$385,MATCH(V$1,'Extraction Filer'!$B$3:$V$3,0),FALSE)</f>
        <v>1.1204000000000001</v>
      </c>
      <c r="W297" s="7">
        <f>IF(T297="unavailable","NA",IF(T297&gt;0,IF(AND(U297&gt;0,U297&lt;0.75)=TRUE,1,IF(U297&gt;1,-1,IF(L297&lt;0,-1,0)))+IF(T297&gt;0,IF(VLOOKUP(A297,'Extraction Filer'!$B$4:$W$385,MATCH('Extraction Filer'!$W$1,'Extraction Filer'!$B$1:$W$1,0),FALSE)&gt;1,1,0),0)+IF(M297&gt;0.05,1,IF(M297&lt;-0.05,-1,0))+IF(Q297="سالب",-1,IF(Q297&lt;40,1,0))+IF(T297&gt;AVERAGEIFS($T$2:$T$382,$T$2:$T$382,"&gt;0.001"),1,0),"NA"))</f>
        <v>2</v>
      </c>
    </row>
    <row r="298" spans="1:23" ht="15.75">
      <c r="A298" s="9" t="s">
        <v>366</v>
      </c>
      <c r="B298" s="36" t="str">
        <f>VLOOKUP(A298,'Scoring Logic'!$A$12:$D$394,3,FALSE)</f>
        <v>الوطنية للتعليم</v>
      </c>
      <c r="C298" s="36" t="str">
        <f>VLOOKUP(A298,'Scoring Logic'!$A$12:$D$394,4,FALSE)</f>
        <v>تداول</v>
      </c>
      <c r="D298" s="30">
        <f>VLOOKUP($A298,'Extraction Filer'!$B$4:$V$385,MATCH(D$1,'Extraction Filer'!$B$3:$V$3,0),FALSE)</f>
        <v>154.19999999999999</v>
      </c>
      <c r="E298" s="31">
        <f>VLOOKUP($A298,'Extraction Filer'!$B$4:$V$385,MATCH(E$1,'Extraction Filer'!$B$3:$V$3,0),FALSE)</f>
        <v>-2.4050599999999998E-2</v>
      </c>
      <c r="F298" s="30">
        <f>VLOOKUP($A298,'Extraction Filer'!$B$4:$V$385,MATCH(F$1,'Extraction Filer'!$B$3:$V$3,0),FALSE)</f>
        <v>244.4</v>
      </c>
      <c r="G298" s="30">
        <f>VLOOKUP($A298,'Extraction Filer'!$B$4:$V$385,MATCH(G$1,'Extraction Filer'!$B$3:$V$3,0),FALSE)</f>
        <v>138.19999999999999</v>
      </c>
      <c r="H298" s="32">
        <f>VLOOKUP($A298,'Extraction Filer'!$B$4:$V$385,MATCH(H$1,'Extraction Filer'!$B$3:$V$3,0),FALSE)</f>
        <v>6630600000</v>
      </c>
      <c r="I298" s="33">
        <f>VLOOKUP($A298,'Extraction Filer'!$B$4:$V$385,MATCH(I$1,'Extraction Filer'!$B$3:$V$3,0),FALSE)</f>
        <v>43422</v>
      </c>
      <c r="J298" s="30">
        <f>IF(VLOOKUP($A298,'Extraction Filer'!$B$4:$V$385,MATCH(J$1,'Extraction Filer'!$B$3:$V$3,0),FALSE)&gt;0,VLOOKUP($A298,'Extraction Filer'!$B$4:$V$385,MATCH(J$1,'Extraction Filer'!$B$3:$V$3,0),FALSE),"غير متوفر")</f>
        <v>54.88</v>
      </c>
      <c r="K298" s="30">
        <f>IFERROR(IF(D298/VLOOKUP($A298,'Extraction Filer'!$B$4:$V$385,MATCH("متوسط توقعات المحللين لمكرر الربح",'Extraction Filer'!$B$3:$V$3,0),FALSE)&gt;0,D298/VLOOKUP($A298,'Extraction Filer'!$B$4:$V$385,MATCH("متوسط توقعات المحللين لمكرر الربح",'Extraction Filer'!$B$3:$V$3,0),FALSE),"غير متوفر"),"غير متوفر")</f>
        <v>29.710982658959534</v>
      </c>
      <c r="L298" s="32">
        <f>VLOOKUP($A298,'Extraction Filer'!$B$4:$V$385,MATCH(L$1,'Extraction Filer'!$B$3:$V$3,0),FALSE)</f>
        <v>171003661</v>
      </c>
      <c r="M298" s="35">
        <f>VLOOKUP($A298,'Extraction Filer'!$B$4:$V$385,MATCH(M$1,'Extraction Filer'!$B$3:$V$3,0),FALSE)</f>
        <v>0.55069999999999997</v>
      </c>
      <c r="N298" s="30">
        <f>VLOOKUP($A298,'Extraction Filer'!$B$4:$V$385,MATCH(N$1,'Extraction Filer'!$B$3:$V$3,0),FALSE)</f>
        <v>10.843862508334157</v>
      </c>
      <c r="O298" s="35">
        <f>VLOOKUP($A298,'Extraction Filer'!$B$4:$V$385,MATCH(O$1,'Extraction Filer'!$B$3:$V$3,0),FALSE)</f>
        <v>0.26650000000000001</v>
      </c>
      <c r="P298" s="35">
        <f>VLOOKUP($A298,'Extraction Filer'!$B$4:$V$385,MATCH(P$1,'Extraction Filer'!$B$3:$V$3,0),FALSE)</f>
        <v>0</v>
      </c>
      <c r="Q298" s="30">
        <f>IF(VLOOKUP($A298,'Extraction Filer'!$B$4:$V$385,MATCH(Q$1,'Extraction Filer'!$B$3:$V$3,0),FALSE)&lt;0,"سالب",VLOOKUP($A298,'Extraction Filer'!$B$4:$V$385,MATCH(Q$1,'Extraction Filer'!$B$3:$V$3,0),FALSE))</f>
        <v>82.537982334835277</v>
      </c>
      <c r="R298" s="35">
        <f>VLOOKUP($A298,'Extraction Filer'!$B$4:$Z$385,MATCH(R$1,'Extraction Filer'!$B$3:$Z$3,0),FALSE)</f>
        <v>0.22437254803347417</v>
      </c>
      <c r="S298" s="35">
        <f>VLOOKUP($A298,'Extraction Filer'!$B$4:$Z$385,MATCH(S$1,'Extraction Filer'!$B$3:$Z$3,0),FALSE)</f>
        <v>0.28524324989652539</v>
      </c>
      <c r="T298" s="31">
        <f>VLOOKUP($A298,'Extraction Filer'!$B$4:$V$385,MATCH(T$1,'Extraction Filer'!$B$3:$V$3,0),FALSE)</f>
        <v>1.3618677042801558E-2</v>
      </c>
      <c r="U298" s="31">
        <f>IF(L298&gt;0,VLOOKUP($A298,'Extraction Filer'!$B$4:$V$385,MATCH(U$1,'Extraction Filer'!$B$3:$V$3,0),FALSE),"حققت خسائر")</f>
        <v>0.41490339788690256</v>
      </c>
      <c r="V298" s="31">
        <f>VLOOKUP($A298,'Extraction Filer'!$B$4:$V$385,MATCH(V$1,'Extraction Filer'!$B$3:$V$3,0),FALSE)</f>
        <v>0</v>
      </c>
      <c r="W298" s="7">
        <f>IF(T298="unavailable","NA",IF(T298&gt;0,IF(AND(U298&gt;0,U298&lt;0.75)=TRUE,1,IF(U298&gt;1,-1,IF(L298&lt;0,-1,0)))+IF(T298&gt;0,IF(VLOOKUP(A298,'Extraction Filer'!$B$4:$W$385,MATCH('Extraction Filer'!$W$1,'Extraction Filer'!$B$1:$W$1,0),FALSE)&gt;1,1,0),0)+IF(M298&gt;0.05,1,IF(M298&lt;-0.05,-1,0))+IF(Q298="سالب",-1,IF(Q298&lt;40,1,0))+IF(T298&gt;AVERAGEIFS($T$2:$T$382,$T$2:$T$382,"&gt;0.001"),1,0),"NA"))</f>
        <v>2</v>
      </c>
    </row>
    <row r="299" spans="1:23" ht="15.75">
      <c r="A299" s="9" t="s">
        <v>310</v>
      </c>
      <c r="B299" s="36" t="str">
        <f>VLOOKUP(A299,'Scoring Logic'!$A$12:$D$394,3,FALSE)</f>
        <v>تالكو</v>
      </c>
      <c r="C299" s="36" t="str">
        <f>VLOOKUP(A299,'Scoring Logic'!$A$12:$D$394,4,FALSE)</f>
        <v>تداول</v>
      </c>
      <c r="D299" s="30">
        <f>VLOOKUP($A299,'Extraction Filer'!$B$4:$V$385,MATCH(D$1,'Extraction Filer'!$B$3:$V$3,0),FALSE)</f>
        <v>47.2</v>
      </c>
      <c r="E299" s="31">
        <f>VLOOKUP($A299,'Extraction Filer'!$B$4:$V$385,MATCH(E$1,'Extraction Filer'!$B$3:$V$3,0),FALSE)</f>
        <v>-6.3157894999999993E-3</v>
      </c>
      <c r="F299" s="30">
        <f>VLOOKUP($A299,'Extraction Filer'!$B$4:$V$385,MATCH(F$1,'Extraction Filer'!$B$3:$V$3,0),FALSE)</f>
        <v>73.5</v>
      </c>
      <c r="G299" s="30">
        <f>VLOOKUP($A299,'Extraction Filer'!$B$4:$V$385,MATCH(G$1,'Extraction Filer'!$B$3:$V$3,0),FALSE)</f>
        <v>39.950000000000003</v>
      </c>
      <c r="H299" s="32">
        <f>VLOOKUP($A299,'Extraction Filer'!$B$4:$V$385,MATCH(H$1,'Extraction Filer'!$B$3:$V$3,0),FALSE)</f>
        <v>1888000000</v>
      </c>
      <c r="I299" s="33">
        <f>VLOOKUP($A299,'Extraction Filer'!$B$4:$V$385,MATCH(I$1,'Extraction Filer'!$B$3:$V$3,0),FALSE)</f>
        <v>45456</v>
      </c>
      <c r="J299" s="30" t="str">
        <f>IF(VLOOKUP($A299,'Extraction Filer'!$B$4:$V$385,MATCH(J$1,'Extraction Filer'!$B$3:$V$3,0),FALSE)&gt;0,VLOOKUP($A299,'Extraction Filer'!$B$4:$V$385,MATCH(J$1,'Extraction Filer'!$B$3:$V$3,0),FALSE),"غير متوفر")</f>
        <v>غير متوفر</v>
      </c>
      <c r="K299" s="30" t="str">
        <f>IFERROR(IF(D299/VLOOKUP($A299,'Extraction Filer'!$B$4:$V$385,MATCH("متوسط توقعات المحللين لمكرر الربح",'Extraction Filer'!$B$3:$V$3,0),FALSE)&gt;0,D299/VLOOKUP($A299,'Extraction Filer'!$B$4:$V$385,MATCH("متوسط توقعات المحللين لمكرر الربح",'Extraction Filer'!$B$3:$V$3,0),FALSE),"غير متوفر"),"غير متوفر")</f>
        <v>غير متوفر</v>
      </c>
      <c r="L299" s="32">
        <f>VLOOKUP($A299,'Extraction Filer'!$B$4:$V$385,MATCH(L$1,'Extraction Filer'!$B$3:$V$3,0),FALSE)</f>
        <v>81532180</v>
      </c>
      <c r="M299" s="35">
        <f>VLOOKUP($A299,'Extraction Filer'!$B$4:$V$385,MATCH(M$1,'Extraction Filer'!$B$3:$V$3,0),FALSE)</f>
        <v>3.15E-2</v>
      </c>
      <c r="N299" s="30">
        <f>VLOOKUP($A299,'Extraction Filer'!$B$4:$V$385,MATCH(N$1,'Extraction Filer'!$B$3:$V$3,0),FALSE)</f>
        <v>2.6677235788080962</v>
      </c>
      <c r="O299" s="35">
        <f>VLOOKUP($A299,'Extraction Filer'!$B$4:$V$385,MATCH(O$1,'Extraction Filer'!$B$3:$V$3,0),FALSE)</f>
        <v>4.2299999999999997E-2</v>
      </c>
      <c r="P299" s="35">
        <f>VLOOKUP($A299,'Extraction Filer'!$B$4:$V$385,MATCH(P$1,'Extraction Filer'!$B$3:$V$3,0),FALSE)</f>
        <v>0.13009999999999999</v>
      </c>
      <c r="Q299" s="30">
        <f>IF(VLOOKUP($A299,'Extraction Filer'!$B$4:$V$385,MATCH(Q$1,'Extraction Filer'!$B$3:$V$3,0),FALSE)&lt;0,"سالب",VLOOKUP($A299,'Extraction Filer'!$B$4:$V$385,MATCH(Q$1,'Extraction Filer'!$B$3:$V$3,0),FALSE))</f>
        <v>28.74171540604965</v>
      </c>
      <c r="R299" s="35">
        <f>VLOOKUP($A299,'Extraction Filer'!$B$4:$Z$385,MATCH(R$1,'Extraction Filer'!$B$3:$Z$3,0),FALSE)</f>
        <v>0.15843288474679923</v>
      </c>
      <c r="S299" s="35">
        <f>VLOOKUP($A299,'Extraction Filer'!$B$4:$Z$385,MATCH(S$1,'Extraction Filer'!$B$3:$Z$3,0),FALSE)</f>
        <v>0.14682618809239198</v>
      </c>
      <c r="T299" s="31">
        <f>VLOOKUP($A299,'Extraction Filer'!$B$4:$V$385,MATCH(T$1,'Extraction Filer'!$B$3:$V$3,0),FALSE)</f>
        <v>3.1779661016949151E-2</v>
      </c>
      <c r="U299" s="31">
        <f>IF(L299&gt;0,VLOOKUP($A299,'Extraction Filer'!$B$4:$V$385,MATCH(U$1,'Extraction Filer'!$B$3:$V$3,0),FALSE),"حققت خسائر")</f>
        <v>0.73590574911648388</v>
      </c>
      <c r="V299" s="31">
        <f>VLOOKUP($A299,'Extraction Filer'!$B$4:$V$385,MATCH(V$1,'Extraction Filer'!$B$3:$V$3,0),FALSE)</f>
        <v>0.3674</v>
      </c>
      <c r="W299" s="7">
        <f>IF(T299="unavailable","NA",IF(T299&gt;0,IF(AND(U299&gt;0,U299&lt;0.75)=TRUE,1,IF(U299&gt;1,-1,IF(L299&lt;0,-1,0)))+IF(T299&gt;0,IF(VLOOKUP(A299,'Extraction Filer'!$B$4:$W$385,MATCH('Extraction Filer'!$W$1,'Extraction Filer'!$B$1:$W$1,0),FALSE)&gt;1,1,0),0)+IF(M299&gt;0.05,1,IF(M299&lt;-0.05,-1,0))+IF(Q299="سالب",-1,IF(Q299&lt;40,1,0))+IF(T299&gt;AVERAGEIFS($T$2:$T$382,$T$2:$T$382,"&gt;0.001"),1,0),"NA"))</f>
        <v>2</v>
      </c>
    </row>
    <row r="300" spans="1:23" ht="15.75">
      <c r="A300" s="9" t="s">
        <v>603</v>
      </c>
      <c r="B300" s="36" t="str">
        <f>VLOOKUP(A300,'Scoring Logic'!$A$12:$D$394,3,FALSE)</f>
        <v>فاديكو</v>
      </c>
      <c r="C300" s="36" t="str">
        <f>VLOOKUP(A300,'Scoring Logic'!$A$12:$D$394,4,FALSE)</f>
        <v>نمو</v>
      </c>
      <c r="D300" s="30">
        <f>VLOOKUP($A300,'Extraction Filer'!$B$4:$V$385,MATCH(D$1,'Extraction Filer'!$B$3:$V$3,0),FALSE)</f>
        <v>79</v>
      </c>
      <c r="E300" s="31">
        <f>VLOOKUP($A300,'Extraction Filer'!$B$4:$V$385,MATCH(E$1,'Extraction Filer'!$B$3:$V$3,0),FALSE)</f>
        <v>-7.0588200000000004E-2</v>
      </c>
      <c r="F300" s="30">
        <f>VLOOKUP($A300,'Extraction Filer'!$B$4:$V$385,MATCH(F$1,'Extraction Filer'!$B$3:$V$3,0),FALSE)</f>
        <v>101.6</v>
      </c>
      <c r="G300" s="30">
        <f>VLOOKUP($A300,'Extraction Filer'!$B$4:$V$385,MATCH(G$1,'Extraction Filer'!$B$3:$V$3,0),FALSE)</f>
        <v>68</v>
      </c>
      <c r="H300" s="32">
        <f>VLOOKUP($A300,'Extraction Filer'!$B$4:$V$385,MATCH(H$1,'Extraction Filer'!$B$3:$V$3,0),FALSE)</f>
        <v>111390000</v>
      </c>
      <c r="I300" s="33">
        <f>VLOOKUP($A300,'Extraction Filer'!$B$4:$V$385,MATCH(I$1,'Extraction Filer'!$B$3:$V$3,0),FALSE)</f>
        <v>44733</v>
      </c>
      <c r="J300" s="30">
        <f>IF(VLOOKUP($A300,'Extraction Filer'!$B$4:$V$385,MATCH(J$1,'Extraction Filer'!$B$3:$V$3,0),FALSE)&gt;0,VLOOKUP($A300,'Extraction Filer'!$B$4:$V$385,MATCH(J$1,'Extraction Filer'!$B$3:$V$3,0),FALSE),"غير متوفر")</f>
        <v>16.09</v>
      </c>
      <c r="K300" s="30" t="str">
        <f>IFERROR(IF(D300/VLOOKUP($A300,'Extraction Filer'!$B$4:$V$385,MATCH("متوسط توقعات المحللين لمكرر الربح",'Extraction Filer'!$B$3:$V$3,0),FALSE)&gt;0,D300/VLOOKUP($A300,'Extraction Filer'!$B$4:$V$385,MATCH("متوسط توقعات المحللين لمكرر الربح",'Extraction Filer'!$B$3:$V$3,0),FALSE),"غير متوفر"),"غير متوفر")</f>
        <v>غير متوفر</v>
      </c>
      <c r="L300" s="32">
        <f>VLOOKUP($A300,'Extraction Filer'!$B$4:$V$385,MATCH(L$1,'Extraction Filer'!$B$3:$V$3,0),FALSE)</f>
        <v>6927752</v>
      </c>
      <c r="M300" s="35">
        <f>VLOOKUP($A300,'Extraction Filer'!$B$4:$V$385,MATCH(M$1,'Extraction Filer'!$B$3:$V$3,0),FALSE)</f>
        <v>0.5897</v>
      </c>
      <c r="N300" s="30">
        <f>VLOOKUP($A300,'Extraction Filer'!$B$4:$V$385,MATCH(N$1,'Extraction Filer'!$B$3:$V$3,0),FALSE)</f>
        <v>2.4484216966869967</v>
      </c>
      <c r="O300" s="35">
        <f>VLOOKUP($A300,'Extraction Filer'!$B$4:$V$385,MATCH(O$1,'Extraction Filer'!$B$3:$V$3,0),FALSE)</f>
        <v>7.1499999999999994E-2</v>
      </c>
      <c r="P300" s="35">
        <f>VLOOKUP($A300,'Extraction Filer'!$B$4:$V$385,MATCH(P$1,'Extraction Filer'!$B$3:$V$3,0),FALSE)</f>
        <v>1.2461</v>
      </c>
      <c r="Q300" s="30">
        <f>IF(VLOOKUP($A300,'Extraction Filer'!$B$4:$V$385,MATCH(Q$1,'Extraction Filer'!$B$3:$V$3,0),FALSE)&lt;0,"سالب",VLOOKUP($A300,'Extraction Filer'!$B$4:$V$385,MATCH(Q$1,'Extraction Filer'!$B$3:$V$3,0),FALSE))</f>
        <v>55.646587468902055</v>
      </c>
      <c r="R300" s="35">
        <f>VLOOKUP($A300,'Extraction Filer'!$B$4:$Z$385,MATCH(R$1,'Extraction Filer'!$B$3:$Z$3,0),FALSE)</f>
        <v>0.14747403936160941</v>
      </c>
      <c r="S300" s="35">
        <f>VLOOKUP($A300,'Extraction Filer'!$B$4:$Z$385,MATCH(S$1,'Extraction Filer'!$B$3:$Z$3,0),FALSE)</f>
        <v>0.10242941995973059</v>
      </c>
      <c r="T300" s="31">
        <f>VLOOKUP($A300,'Extraction Filer'!$B$4:$V$385,MATCH(T$1,'Extraction Filer'!$B$3:$V$3,0),FALSE)</f>
        <v>1.8987341772151899E-2</v>
      </c>
      <c r="U300" s="31">
        <f>IF(L300&gt;0,VLOOKUP($A300,'Extraction Filer'!$B$4:$V$385,MATCH(U$1,'Extraction Filer'!$B$3:$V$3,0),FALSE),"حققت خسائر")</f>
        <v>0.18008513993380687</v>
      </c>
      <c r="V300" s="31">
        <f>VLOOKUP($A300,'Extraction Filer'!$B$4:$V$385,MATCH(V$1,'Extraction Filer'!$B$3:$V$3,0),FALSE)</f>
        <v>-0.19950000000000001</v>
      </c>
      <c r="W300" s="7">
        <f>IF(T300="unavailable","NA",IF(T300&gt;0,IF(AND(U300&gt;0,U300&lt;0.75)=TRUE,1,IF(U300&gt;1,-1,IF(L300&lt;0,-1,0)))+IF(T300&gt;0,IF(VLOOKUP(A300,'Extraction Filer'!$B$4:$W$385,MATCH('Extraction Filer'!$W$1,'Extraction Filer'!$B$1:$W$1,0),FALSE)&gt;1,1,0),0)+IF(M300&gt;0.05,1,IF(M300&lt;-0.05,-1,0))+IF(Q300="سالب",-1,IF(Q300&lt;40,1,0))+IF(T300&gt;AVERAGEIFS($T$2:$T$382,$T$2:$T$382,"&gt;0.001"),1,0),"NA"))</f>
        <v>2</v>
      </c>
    </row>
    <row r="301" spans="1:23" ht="15.75">
      <c r="A301" s="9" t="s">
        <v>110</v>
      </c>
      <c r="B301" s="36" t="str">
        <f>VLOOKUP(A301,'Scoring Logic'!$A$12:$D$394,3,FALSE)</f>
        <v>الغاز</v>
      </c>
      <c r="C301" s="36" t="str">
        <f>VLOOKUP(A301,'Scoring Logic'!$A$12:$D$394,4,FALSE)</f>
        <v>تداول</v>
      </c>
      <c r="D301" s="30">
        <f>VLOOKUP($A301,'Extraction Filer'!$B$4:$V$385,MATCH(D$1,'Extraction Filer'!$B$3:$V$3,0),FALSE)</f>
        <v>90.3</v>
      </c>
      <c r="E301" s="31">
        <f>VLOOKUP($A301,'Extraction Filer'!$B$4:$V$385,MATCH(E$1,'Extraction Filer'!$B$3:$V$3,0),FALSE)</f>
        <v>-5.44503E-2</v>
      </c>
      <c r="F301" s="30">
        <f>VLOOKUP($A301,'Extraction Filer'!$B$4:$V$385,MATCH(F$1,'Extraction Filer'!$B$3:$V$3,0),FALSE)</f>
        <v>117.2</v>
      </c>
      <c r="G301" s="30">
        <f>VLOOKUP($A301,'Extraction Filer'!$B$4:$V$385,MATCH(G$1,'Extraction Filer'!$B$3:$V$3,0),FALSE)</f>
        <v>80</v>
      </c>
      <c r="H301" s="32">
        <f>VLOOKUP($A301,'Extraction Filer'!$B$4:$V$385,MATCH(H$1,'Extraction Filer'!$B$3:$V$3,0),FALSE)</f>
        <v>6772500000</v>
      </c>
      <c r="I301" s="33">
        <f>VLOOKUP($A301,'Extraction Filer'!$B$4:$V$385,MATCH(I$1,'Extraction Filer'!$B$3:$V$3,0),FALSE)</f>
        <v>40241</v>
      </c>
      <c r="J301" s="30">
        <f>IF(VLOOKUP($A301,'Extraction Filer'!$B$4:$V$385,MATCH(J$1,'Extraction Filer'!$B$3:$V$3,0),FALSE)&gt;0,VLOOKUP($A301,'Extraction Filer'!$B$4:$V$385,MATCH(J$1,'Extraction Filer'!$B$3:$V$3,0),FALSE),"غير متوفر")</f>
        <v>27.2</v>
      </c>
      <c r="K301" s="30" t="str">
        <f>IFERROR(IF(D301/VLOOKUP($A301,'Extraction Filer'!$B$4:$V$385,MATCH("متوسط توقعات المحللين لمكرر الربح",'Extraction Filer'!$B$3:$V$3,0),FALSE)&gt;0,D301/VLOOKUP($A301,'Extraction Filer'!$B$4:$V$385,MATCH("متوسط توقعات المحللين لمكرر الربح",'Extraction Filer'!$B$3:$V$3,0),FALSE),"غير متوفر"),"غير متوفر")</f>
        <v>غير متوفر</v>
      </c>
      <c r="L301" s="32">
        <f>VLOOKUP($A301,'Extraction Filer'!$B$4:$V$385,MATCH(L$1,'Extraction Filer'!$B$3:$V$3,0),FALSE)</f>
        <v>248749238</v>
      </c>
      <c r="M301" s="35">
        <f>VLOOKUP($A301,'Extraction Filer'!$B$4:$V$385,MATCH(M$1,'Extraction Filer'!$B$3:$V$3,0),FALSE)</f>
        <v>9.4299999999999995E-2</v>
      </c>
      <c r="N301" s="30">
        <f>VLOOKUP($A301,'Extraction Filer'!$B$4:$V$385,MATCH(N$1,'Extraction Filer'!$B$3:$V$3,0),FALSE)</f>
        <v>2.361119762691263</v>
      </c>
      <c r="O301" s="35">
        <f>VLOOKUP($A301,'Extraction Filer'!$B$4:$V$385,MATCH(O$1,'Extraction Filer'!$B$3:$V$3,0),FALSE)</f>
        <v>0.16450000000000001</v>
      </c>
      <c r="P301" s="35">
        <f>VLOOKUP($A301,'Extraction Filer'!$B$4:$V$385,MATCH(P$1,'Extraction Filer'!$B$3:$V$3,0),FALSE)</f>
        <v>-2.2118000000000002</v>
      </c>
      <c r="Q301" s="30" t="str">
        <f>IF(VLOOKUP($A301,'Extraction Filer'!$B$4:$V$385,MATCH(Q$1,'Extraction Filer'!$B$3:$V$3,0),FALSE)&lt;0,"سالب",VLOOKUP($A301,'Extraction Filer'!$B$4:$V$385,MATCH(Q$1,'Extraction Filer'!$B$3:$V$3,0),FALSE))</f>
        <v>سالب</v>
      </c>
      <c r="R301" s="35">
        <f>VLOOKUP($A301,'Extraction Filer'!$B$4:$Z$385,MATCH(R$1,'Extraction Filer'!$B$3:$Z$3,0),FALSE)</f>
        <v>0.12853556607900057</v>
      </c>
      <c r="S301" s="35">
        <f>VLOOKUP($A301,'Extraction Filer'!$B$4:$Z$385,MATCH(S$1,'Extraction Filer'!$B$3:$Z$3,0),FALSE)</f>
        <v>7.100118371108638E-2</v>
      </c>
      <c r="T301" s="31">
        <f>VLOOKUP($A301,'Extraction Filer'!$B$4:$V$385,MATCH(T$1,'Extraction Filer'!$B$3:$V$3,0),FALSE)</f>
        <v>2.4363233665559248E-2</v>
      </c>
      <c r="U301" s="31">
        <f>IF(L301&gt;0,VLOOKUP($A301,'Extraction Filer'!$B$4:$V$385,MATCH(U$1,'Extraction Filer'!$B$3:$V$3,0),FALSE),"حققت خسائر")</f>
        <v>0.64420769803523981</v>
      </c>
      <c r="V301" s="31">
        <f>VLOOKUP($A301,'Extraction Filer'!$B$4:$V$385,MATCH(V$1,'Extraction Filer'!$B$3:$V$3,0),FALSE)</f>
        <v>1.1262000000000001</v>
      </c>
      <c r="W301" s="7">
        <f>IF(T301="unavailable","NA",IF(T301&gt;0,IF(AND(U301&gt;0,U301&lt;0.75)=TRUE,1,IF(U301&gt;1,-1,IF(L301&lt;0,-1,0)))+IF(T301&gt;0,IF(VLOOKUP(A301,'Extraction Filer'!$B$4:$W$385,MATCH('Extraction Filer'!$W$1,'Extraction Filer'!$B$1:$W$1,0),FALSE)&gt;1,1,0),0)+IF(M301&gt;0.05,1,IF(M301&lt;-0.05,-1,0))+IF(Q301="سالب",-1,IF(Q301&lt;40,1,0))+IF(T301&gt;AVERAGEIFS($T$2:$T$382,$T$2:$T$382,"&gt;0.001"),1,0),"NA"))</f>
        <v>2</v>
      </c>
    </row>
    <row r="302" spans="1:23" ht="15.75">
      <c r="A302" s="9" t="s">
        <v>318</v>
      </c>
      <c r="B302" s="36" t="str">
        <f>VLOOKUP(A302,'Scoring Logic'!$A$12:$D$394,3,FALSE)</f>
        <v>بن داود</v>
      </c>
      <c r="C302" s="36" t="str">
        <f>VLOOKUP(A302,'Scoring Logic'!$A$12:$D$394,4,FALSE)</f>
        <v>تداول</v>
      </c>
      <c r="D302" s="30">
        <f>VLOOKUP($A302,'Extraction Filer'!$B$4:$V$385,MATCH(D$1,'Extraction Filer'!$B$3:$V$3,0),FALSE)</f>
        <v>6.25</v>
      </c>
      <c r="E302" s="31">
        <f>VLOOKUP($A302,'Extraction Filer'!$B$4:$V$385,MATCH(E$1,'Extraction Filer'!$B$3:$V$3,0),FALSE)</f>
        <v>3.6484200000000001E-2</v>
      </c>
      <c r="F302" s="30">
        <f>VLOOKUP($A302,'Extraction Filer'!$B$4:$V$385,MATCH(F$1,'Extraction Filer'!$B$3:$V$3,0),FALSE)</f>
        <v>9.51</v>
      </c>
      <c r="G302" s="30">
        <f>VLOOKUP($A302,'Extraction Filer'!$B$4:$V$385,MATCH(G$1,'Extraction Filer'!$B$3:$V$3,0),FALSE)</f>
        <v>5.55</v>
      </c>
      <c r="H302" s="32">
        <f>VLOOKUP($A302,'Extraction Filer'!$B$4:$V$385,MATCH(H$1,'Extraction Filer'!$B$3:$V$3,0),FALSE)</f>
        <v>7131250000</v>
      </c>
      <c r="I302" s="33">
        <f>VLOOKUP($A302,'Extraction Filer'!$B$4:$V$385,MATCH(I$1,'Extraction Filer'!$B$3:$V$3,0),FALSE)</f>
        <v>44305</v>
      </c>
      <c r="J302" s="30">
        <f>IF(VLOOKUP($A302,'Extraction Filer'!$B$4:$V$385,MATCH(J$1,'Extraction Filer'!$B$3:$V$3,0),FALSE)&gt;0,VLOOKUP($A302,'Extraction Filer'!$B$4:$V$385,MATCH(J$1,'Extraction Filer'!$B$3:$V$3,0),FALSE),"غير متوفر")</f>
        <v>26.04</v>
      </c>
      <c r="K302" s="30">
        <f>IFERROR(IF(D302/VLOOKUP($A302,'Extraction Filer'!$B$4:$V$385,MATCH("متوسط توقعات المحللين لمكرر الربح",'Extraction Filer'!$B$3:$V$3,0),FALSE)&gt;0,D302/VLOOKUP($A302,'Extraction Filer'!$B$4:$V$385,MATCH("متوسط توقعات المحللين لمكرر الربح",'Extraction Filer'!$B$3:$V$3,0),FALSE),"غير متوفر"),"غير متوفر")</f>
        <v>15.625</v>
      </c>
      <c r="L302" s="32">
        <f>VLOOKUP($A302,'Extraction Filer'!$B$4:$V$385,MATCH(L$1,'Extraction Filer'!$B$3:$V$3,0),FALSE)</f>
        <v>268876108</v>
      </c>
      <c r="M302" s="35">
        <f>VLOOKUP($A302,'Extraction Filer'!$B$4:$V$385,MATCH(M$1,'Extraction Filer'!$B$3:$V$3,0),FALSE)</f>
        <v>-1.5800000000000002E-2</v>
      </c>
      <c r="N302" s="30">
        <f>VLOOKUP($A302,'Extraction Filer'!$B$4:$V$385,MATCH(N$1,'Extraction Filer'!$B$3:$V$3,0),FALSE)</f>
        <v>1.2560135060183346</v>
      </c>
      <c r="O302" s="35">
        <f>VLOOKUP($A302,'Extraction Filer'!$B$4:$V$385,MATCH(O$1,'Extraction Filer'!$B$3:$V$3,0),FALSE)</f>
        <v>1.3299999999999999E-2</v>
      </c>
      <c r="P302" s="35">
        <f>VLOOKUP($A302,'Extraction Filer'!$B$4:$V$385,MATCH(P$1,'Extraction Filer'!$B$3:$V$3,0),FALSE)</f>
        <v>0.27579999999999999</v>
      </c>
      <c r="Q302" s="30">
        <f>IF(VLOOKUP($A302,'Extraction Filer'!$B$4:$V$385,MATCH(Q$1,'Extraction Filer'!$B$3:$V$3,0),FALSE)&lt;0,"سالب",VLOOKUP($A302,'Extraction Filer'!$B$4:$V$385,MATCH(Q$1,'Extraction Filer'!$B$3:$V$3,0),FALSE))</f>
        <v>10.257184645614297</v>
      </c>
      <c r="R302" s="35">
        <f>VLOOKUP($A302,'Extraction Filer'!$B$4:$Z$385,MATCH(R$1,'Extraction Filer'!$B$3:$Z$3,0),FALSE)</f>
        <v>0.18881646567907656</v>
      </c>
      <c r="S302" s="35">
        <f>VLOOKUP($A302,'Extraction Filer'!$B$4:$Z$385,MATCH(S$1,'Extraction Filer'!$B$3:$Z$3,0),FALSE)</f>
        <v>0.1085937122487252</v>
      </c>
      <c r="T302" s="31">
        <f>VLOOKUP($A302,'Extraction Filer'!$B$4:$V$385,MATCH(T$1,'Extraction Filer'!$B$3:$V$3,0),FALSE)</f>
        <v>3.2000000000000001E-2</v>
      </c>
      <c r="U302" s="31">
        <f>IF(L302&gt;0,VLOOKUP($A302,'Extraction Filer'!$B$4:$V$385,MATCH(U$1,'Extraction Filer'!$B$3:$V$3,0),FALSE),"حققت خسائر")</f>
        <v>0.84894117851482731</v>
      </c>
      <c r="V302" s="31">
        <f>VLOOKUP($A302,'Extraction Filer'!$B$4:$V$385,MATCH(V$1,'Extraction Filer'!$B$3:$V$3,0),FALSE)</f>
        <v>-6.9999999999999999E-4</v>
      </c>
      <c r="W302" s="7">
        <f>IF(T302="unavailable","NA",IF(T302&gt;0,IF(AND(U302&gt;0,U302&lt;0.75)=TRUE,1,IF(U302&gt;1,-1,IF(L302&lt;0,-1,0)))+IF(T302&gt;0,IF(VLOOKUP(A302,'Extraction Filer'!$B$4:$W$385,MATCH('Extraction Filer'!$W$1,'Extraction Filer'!$B$1:$W$1,0),FALSE)&gt;1,1,0),0)+IF(M302&gt;0.05,1,IF(M302&lt;-0.05,-1,0))+IF(Q302="سالب",-1,IF(Q302&lt;40,1,0))+IF(T302&gt;AVERAGEIFS($T$2:$T$382,$T$2:$T$382,"&gt;0.001"),1,0),"NA"))</f>
        <v>2</v>
      </c>
    </row>
    <row r="303" spans="1:23" ht="15.75">
      <c r="A303" s="9" t="s">
        <v>98</v>
      </c>
      <c r="B303" s="36" t="str">
        <f>VLOOKUP(A303,'Scoring Logic'!$A$12:$D$394,3,FALSE)</f>
        <v>سابك للمغذيات الزراعية</v>
      </c>
      <c r="C303" s="36" t="str">
        <f>VLOOKUP(A303,'Scoring Logic'!$A$12:$D$394,4,FALSE)</f>
        <v>تداول</v>
      </c>
      <c r="D303" s="30">
        <f>VLOOKUP($A303,'Extraction Filer'!$B$4:$V$385,MATCH(D$1,'Extraction Filer'!$B$3:$V$3,0),FALSE)</f>
        <v>103.6</v>
      </c>
      <c r="E303" s="31">
        <f>VLOOKUP($A303,'Extraction Filer'!$B$4:$V$385,MATCH(E$1,'Extraction Filer'!$B$3:$V$3,0),FALSE)</f>
        <v>-1.1450399999999999E-2</v>
      </c>
      <c r="F303" s="30">
        <f>VLOOKUP($A303,'Extraction Filer'!$B$4:$V$385,MATCH(F$1,'Extraction Filer'!$B$3:$V$3,0),FALSE)</f>
        <v>122.6</v>
      </c>
      <c r="G303" s="30">
        <f>VLOOKUP($A303,'Extraction Filer'!$B$4:$V$385,MATCH(G$1,'Extraction Filer'!$B$3:$V$3,0),FALSE)</f>
        <v>96.5</v>
      </c>
      <c r="H303" s="32">
        <f>VLOOKUP($A303,'Extraction Filer'!$B$4:$V$385,MATCH(H$1,'Extraction Filer'!$B$3:$V$3,0),FALSE)</f>
        <v>49317267440</v>
      </c>
      <c r="I303" s="33">
        <f>VLOOKUP($A303,'Extraction Filer'!$B$4:$V$385,MATCH(I$1,'Extraction Filer'!$B$3:$V$3,0),FALSE)</f>
        <v>40241</v>
      </c>
      <c r="J303" s="30">
        <f>IF(VLOOKUP($A303,'Extraction Filer'!$B$4:$V$385,MATCH(J$1,'Extraction Filer'!$B$3:$V$3,0),FALSE)&gt;0,VLOOKUP($A303,'Extraction Filer'!$B$4:$V$385,MATCH(J$1,'Extraction Filer'!$B$3:$V$3,0),FALSE),"غير متوفر")</f>
        <v>14.82</v>
      </c>
      <c r="K303" s="30">
        <f>IFERROR(IF(D303/VLOOKUP($A303,'Extraction Filer'!$B$4:$V$385,MATCH("متوسط توقعات المحللين لمكرر الربح",'Extraction Filer'!$B$3:$V$3,0),FALSE)&gt;0,D303/VLOOKUP($A303,'Extraction Filer'!$B$4:$V$385,MATCH("متوسط توقعات المحللين لمكرر الربح",'Extraction Filer'!$B$3:$V$3,0),FALSE),"غير متوفر"),"غير متوفر")</f>
        <v>13.343396693001413</v>
      </c>
      <c r="L303" s="32">
        <f>VLOOKUP($A303,'Extraction Filer'!$B$4:$V$385,MATCH(L$1,'Extraction Filer'!$B$3:$V$3,0),FALSE)</f>
        <v>3327172000</v>
      </c>
      <c r="M303" s="35">
        <f>VLOOKUP($A303,'Extraction Filer'!$B$4:$V$385,MATCH(M$1,'Extraction Filer'!$B$3:$V$3,0),FALSE)</f>
        <v>-9.0800000000000006E-2</v>
      </c>
      <c r="N303" s="30">
        <f>VLOOKUP($A303,'Extraction Filer'!$B$4:$V$385,MATCH(N$1,'Extraction Filer'!$B$3:$V$3,0),FALSE)</f>
        <v>4.4587339875161192</v>
      </c>
      <c r="O303" s="35">
        <f>VLOOKUP($A303,'Extraction Filer'!$B$4:$V$385,MATCH(O$1,'Extraction Filer'!$B$3:$V$3,0),FALSE)</f>
        <v>2.5000000000000001E-3</v>
      </c>
      <c r="P303" s="35">
        <f>VLOOKUP($A303,'Extraction Filer'!$B$4:$V$385,MATCH(P$1,'Extraction Filer'!$B$3:$V$3,0),FALSE)</f>
        <v>-0.30349999999999999</v>
      </c>
      <c r="Q303" s="30">
        <f>IF(VLOOKUP($A303,'Extraction Filer'!$B$4:$V$385,MATCH(Q$1,'Extraction Filer'!$B$3:$V$3,0),FALSE)&lt;0,"سالب",VLOOKUP($A303,'Extraction Filer'!$B$4:$V$385,MATCH(Q$1,'Extraction Filer'!$B$3:$V$3,0),FALSE))</f>
        <v>14.458098343969359</v>
      </c>
      <c r="R303" s="35">
        <f>VLOOKUP($A303,'Extraction Filer'!$B$4:$Z$385,MATCH(R$1,'Extraction Filer'!$B$3:$Z$3,0),FALSE)</f>
        <v>0.1818883575642942</v>
      </c>
      <c r="S303" s="35">
        <f>VLOOKUP($A303,'Extraction Filer'!$B$4:$Z$385,MATCH(S$1,'Extraction Filer'!$B$3:$Z$3,0),FALSE)</f>
        <v>0.16009049789532628</v>
      </c>
      <c r="T303" s="31">
        <f>VLOOKUP($A303,'Extraction Filer'!$B$4:$V$385,MATCH(T$1,'Extraction Filer'!$B$3:$V$3,0),FALSE)</f>
        <v>5.7915057915057917E-2</v>
      </c>
      <c r="U303" s="31">
        <f>IF(L303&gt;0,VLOOKUP($A303,'Extraction Filer'!$B$4:$V$385,MATCH(U$1,'Extraction Filer'!$B$3:$V$3,0),FALSE),"حققت خسائر")</f>
        <v>0.85722709856899493</v>
      </c>
      <c r="V303" s="31">
        <f>VLOOKUP($A303,'Extraction Filer'!$B$4:$V$385,MATCH(V$1,'Extraction Filer'!$B$3:$V$3,0),FALSE)</f>
        <v>-0.4531</v>
      </c>
      <c r="W303" s="7">
        <f>IF(T303="unavailable","NA",IF(T303&gt;0,IF(AND(U303&gt;0,U303&lt;0.75)=TRUE,1,IF(U303&gt;1,-1,IF(L303&lt;0,-1,0)))+IF(T303&gt;0,IF(VLOOKUP(A303,'Extraction Filer'!$B$4:$W$385,MATCH('Extraction Filer'!$W$1,'Extraction Filer'!$B$1:$W$1,0),FALSE)&gt;1,1,0),0)+IF(M303&gt;0.05,1,IF(M303&lt;-0.05,-1,0))+IF(Q303="سالب",-1,IF(Q303&lt;40,1,0))+IF(T303&gt;AVERAGEIFS($T$2:$T$382,$T$2:$T$382,"&gt;0.001"),1,0),"NA"))</f>
        <v>2</v>
      </c>
    </row>
    <row r="304" spans="1:23" ht="15.75">
      <c r="A304" s="9" t="s">
        <v>354</v>
      </c>
      <c r="B304" s="36" t="str">
        <f>VLOOKUP(A304,'Scoring Logic'!$A$12:$D$394,3,FALSE)</f>
        <v>ذيب</v>
      </c>
      <c r="C304" s="36" t="str">
        <f>VLOOKUP(A304,'Scoring Logic'!$A$12:$D$394,4,FALSE)</f>
        <v>تداول</v>
      </c>
      <c r="D304" s="30">
        <f>VLOOKUP($A304,'Extraction Filer'!$B$4:$V$385,MATCH(D$1,'Extraction Filer'!$B$3:$V$3,0),FALSE)</f>
        <v>67.5</v>
      </c>
      <c r="E304" s="31">
        <f>VLOOKUP($A304,'Extraction Filer'!$B$4:$V$385,MATCH(E$1,'Extraction Filer'!$B$3:$V$3,0),FALSE)</f>
        <v>-1.7467200000000002E-2</v>
      </c>
      <c r="F304" s="30">
        <f>VLOOKUP($A304,'Extraction Filer'!$B$4:$V$385,MATCH(F$1,'Extraction Filer'!$B$3:$V$3,0),FALSE)</f>
        <v>81.5</v>
      </c>
      <c r="G304" s="30">
        <f>VLOOKUP($A304,'Extraction Filer'!$B$4:$V$385,MATCH(G$1,'Extraction Filer'!$B$3:$V$3,0),FALSE)</f>
        <v>59.2</v>
      </c>
      <c r="H304" s="32">
        <f>VLOOKUP($A304,'Extraction Filer'!$B$4:$V$385,MATCH(H$1,'Extraction Filer'!$B$3:$V$3,0),FALSE)</f>
        <v>2902500000</v>
      </c>
      <c r="I304" s="33">
        <f>VLOOKUP($A304,'Extraction Filer'!$B$4:$V$385,MATCH(I$1,'Extraction Filer'!$B$3:$V$3,0),FALSE)</f>
        <v>44704</v>
      </c>
      <c r="J304" s="30">
        <f>IF(VLOOKUP($A304,'Extraction Filer'!$B$4:$V$385,MATCH(J$1,'Extraction Filer'!$B$3:$V$3,0),FALSE)&gt;0,VLOOKUP($A304,'Extraction Filer'!$B$4:$V$385,MATCH(J$1,'Extraction Filer'!$B$3:$V$3,0),FALSE),"غير متوفر")</f>
        <v>15.88</v>
      </c>
      <c r="K304" s="30">
        <f>IFERROR(IF(D304/VLOOKUP($A304,'Extraction Filer'!$B$4:$V$385,MATCH("متوسط توقعات المحللين لمكرر الربح",'Extraction Filer'!$B$3:$V$3,0),FALSE)&gt;0,D304/VLOOKUP($A304,'Extraction Filer'!$B$4:$V$385,MATCH("متوسط توقعات المحللين لمكرر الربح",'Extraction Filer'!$B$3:$V$3,0),FALSE),"غير متوفر"),"غير متوفر")</f>
        <v>10.211800302571861</v>
      </c>
      <c r="L304" s="32">
        <f>VLOOKUP($A304,'Extraction Filer'!$B$4:$V$385,MATCH(L$1,'Extraction Filer'!$B$3:$V$3,0),FALSE)</f>
        <v>182706083</v>
      </c>
      <c r="M304" s="35">
        <f>VLOOKUP($A304,'Extraction Filer'!$B$4:$V$385,MATCH(M$1,'Extraction Filer'!$B$3:$V$3,0),FALSE)</f>
        <v>0.28599999999999998</v>
      </c>
      <c r="N304" s="30">
        <f>VLOOKUP($A304,'Extraction Filer'!$B$4:$V$385,MATCH(N$1,'Extraction Filer'!$B$3:$V$3,0),FALSE)</f>
        <v>2.2958089178075718</v>
      </c>
      <c r="O304" s="35">
        <f>VLOOKUP($A304,'Extraction Filer'!$B$4:$V$385,MATCH(O$1,'Extraction Filer'!$B$3:$V$3,0),FALSE)</f>
        <v>0.14729999999999999</v>
      </c>
      <c r="P304" s="35">
        <f>VLOOKUP($A304,'Extraction Filer'!$B$4:$V$385,MATCH(P$1,'Extraction Filer'!$B$3:$V$3,0),FALSE)</f>
        <v>0.48970000000000002</v>
      </c>
      <c r="Q304" s="30" t="str">
        <f>IF(VLOOKUP($A304,'Extraction Filer'!$B$4:$V$385,MATCH(Q$1,'Extraction Filer'!$B$3:$V$3,0),FALSE)&lt;0,"سالب",VLOOKUP($A304,'Extraction Filer'!$B$4:$V$385,MATCH(Q$1,'Extraction Filer'!$B$3:$V$3,0),FALSE))</f>
        <v>سالب</v>
      </c>
      <c r="R304" s="35">
        <f>VLOOKUP($A304,'Extraction Filer'!$B$4:$Z$385,MATCH(R$1,'Extraction Filer'!$B$3:$Z$3,0),FALSE)</f>
        <v>0.23117828186845676</v>
      </c>
      <c r="S304" s="35">
        <f>VLOOKUP($A304,'Extraction Filer'!$B$4:$Z$385,MATCH(S$1,'Extraction Filer'!$B$3:$Z$3,0),FALSE)</f>
        <v>0.1165415271450542</v>
      </c>
      <c r="T304" s="31">
        <f>VLOOKUP($A304,'Extraction Filer'!$B$4:$V$385,MATCH(T$1,'Extraction Filer'!$B$3:$V$3,0),FALSE)</f>
        <v>3.1259259259259257E-2</v>
      </c>
      <c r="U304" s="31">
        <f>IF(L304&gt;0,VLOOKUP($A304,'Extraction Filer'!$B$4:$V$385,MATCH(U$1,'Extraction Filer'!$B$3:$V$3,0),FALSE),"حققت خسائر")</f>
        <v>0.45422680316560671</v>
      </c>
      <c r="V304" s="31">
        <f>VLOOKUP($A304,'Extraction Filer'!$B$4:$V$385,MATCH(V$1,'Extraction Filer'!$B$3:$V$3,0),FALSE)</f>
        <v>6.0400000000000002E-2</v>
      </c>
      <c r="W304" s="7">
        <f>IF(T304="unavailable","NA",IF(T304&gt;0,IF(AND(U304&gt;0,U304&lt;0.75)=TRUE,1,IF(U304&gt;1,-1,IF(L304&lt;0,-1,0)))+IF(T304&gt;0,IF(VLOOKUP(A304,'Extraction Filer'!$B$4:$W$385,MATCH('Extraction Filer'!$W$1,'Extraction Filer'!$B$1:$W$1,0),FALSE)&gt;1,1,0),0)+IF(M304&gt;0.05,1,IF(M304&lt;-0.05,-1,0))+IF(Q304="سالب",-1,IF(Q304&lt;40,1,0))+IF(T304&gt;AVERAGEIFS($T$2:$T$382,$T$2:$T$382,"&gt;0.001"),1,0),"NA"))</f>
        <v>2</v>
      </c>
    </row>
    <row r="305" spans="1:23" ht="15.75">
      <c r="A305" s="9" t="s">
        <v>324</v>
      </c>
      <c r="B305" s="36" t="str">
        <f>VLOOKUP(A305,'Scoring Logic'!$A$12:$D$394,3,FALSE)</f>
        <v>النهدي</v>
      </c>
      <c r="C305" s="36" t="str">
        <f>VLOOKUP(A305,'Scoring Logic'!$A$12:$D$394,4,FALSE)</f>
        <v>تداول</v>
      </c>
      <c r="D305" s="30">
        <f>VLOOKUP($A305,'Extraction Filer'!$B$4:$V$385,MATCH(D$1,'Extraction Filer'!$B$3:$V$3,0),FALSE)</f>
        <v>114</v>
      </c>
      <c r="E305" s="31">
        <f>VLOOKUP($A305,'Extraction Filer'!$B$4:$V$385,MATCH(E$1,'Extraction Filer'!$B$3:$V$3,0),FALSE)</f>
        <v>-5.2356020999999994E-3</v>
      </c>
      <c r="F305" s="30">
        <f>VLOOKUP($A305,'Extraction Filer'!$B$4:$V$385,MATCH(F$1,'Extraction Filer'!$B$3:$V$3,0),FALSE)</f>
        <v>139</v>
      </c>
      <c r="G305" s="30">
        <f>VLOOKUP($A305,'Extraction Filer'!$B$4:$V$385,MATCH(G$1,'Extraction Filer'!$B$3:$V$3,0),FALSE)</f>
        <v>106</v>
      </c>
      <c r="H305" s="32">
        <f>VLOOKUP($A305,'Extraction Filer'!$B$4:$V$385,MATCH(H$1,'Extraction Filer'!$B$3:$V$3,0),FALSE)</f>
        <v>14820000000</v>
      </c>
      <c r="I305" s="33">
        <f>VLOOKUP($A305,'Extraction Filer'!$B$4:$V$385,MATCH(I$1,'Extraction Filer'!$B$3:$V$3,0),FALSE)</f>
        <v>44669</v>
      </c>
      <c r="J305" s="30">
        <f>IF(VLOOKUP($A305,'Extraction Filer'!$B$4:$V$385,MATCH(J$1,'Extraction Filer'!$B$3:$V$3,0),FALSE)&gt;0,VLOOKUP($A305,'Extraction Filer'!$B$4:$V$385,MATCH(J$1,'Extraction Filer'!$B$3:$V$3,0),FALSE),"غير متوفر")</f>
        <v>18.04</v>
      </c>
      <c r="K305" s="30" t="str">
        <f>IFERROR(IF(D305/VLOOKUP($A305,'Extraction Filer'!$B$4:$V$385,MATCH("متوسط توقعات المحللين لمكرر الربح",'Extraction Filer'!$B$3:$V$3,0),FALSE)&gt;0,D305/VLOOKUP($A305,'Extraction Filer'!$B$4:$V$385,MATCH("متوسط توقعات المحللين لمكرر الربح",'Extraction Filer'!$B$3:$V$3,0),FALSE),"غير متوفر"),"غير متوفر")</f>
        <v>غير متوفر</v>
      </c>
      <c r="L305" s="32">
        <f>VLOOKUP($A305,'Extraction Filer'!$B$4:$V$385,MATCH(L$1,'Extraction Filer'!$B$3:$V$3,0),FALSE)</f>
        <v>820723624</v>
      </c>
      <c r="M305" s="35">
        <f>VLOOKUP($A305,'Extraction Filer'!$B$4:$V$385,MATCH(M$1,'Extraction Filer'!$B$3:$V$3,0),FALSE)</f>
        <v>-8.0500000000000002E-2</v>
      </c>
      <c r="N305" s="30">
        <f>VLOOKUP($A305,'Extraction Filer'!$B$4:$V$385,MATCH(N$1,'Extraction Filer'!$B$3:$V$3,0),FALSE)</f>
        <v>1.5688422744780244</v>
      </c>
      <c r="O305" s="35">
        <f>VLOOKUP($A305,'Extraction Filer'!$B$4:$V$385,MATCH(O$1,'Extraction Filer'!$B$3:$V$3,0),FALSE)</f>
        <v>8.4099999999999994E-2</v>
      </c>
      <c r="P305" s="35">
        <f>VLOOKUP($A305,'Extraction Filer'!$B$4:$V$385,MATCH(P$1,'Extraction Filer'!$B$3:$V$3,0),FALSE)</f>
        <v>0.1246</v>
      </c>
      <c r="Q305" s="30">
        <f>IF(VLOOKUP($A305,'Extraction Filer'!$B$4:$V$385,MATCH(Q$1,'Extraction Filer'!$B$3:$V$3,0),FALSE)&lt;0,"سالب",VLOOKUP($A305,'Extraction Filer'!$B$4:$V$385,MATCH(Q$1,'Extraction Filer'!$B$3:$V$3,0),FALSE))</f>
        <v>13.266708614948952</v>
      </c>
      <c r="R305" s="35">
        <f>VLOOKUP($A305,'Extraction Filer'!$B$4:$Z$385,MATCH(R$1,'Extraction Filer'!$B$3:$Z$3,0),FALSE)</f>
        <v>0.33193911485682498</v>
      </c>
      <c r="S305" s="35">
        <f>VLOOKUP($A305,'Extraction Filer'!$B$4:$Z$385,MATCH(S$1,'Extraction Filer'!$B$3:$Z$3,0),FALSE)</f>
        <v>0.18868827902695495</v>
      </c>
      <c r="T305" s="31">
        <f>VLOOKUP($A305,'Extraction Filer'!$B$4:$V$385,MATCH(T$1,'Extraction Filer'!$B$3:$V$3,0),FALSE)</f>
        <v>4.8245614035087717E-2</v>
      </c>
      <c r="U305" s="31">
        <f>IF(L305&gt;0,VLOOKUP($A305,'Extraction Filer'!$B$4:$V$385,MATCH(U$1,'Extraction Filer'!$B$3:$V$3,0),FALSE),"حققت خسائر")</f>
        <v>0.8711824286417762</v>
      </c>
      <c r="V305" s="31">
        <f>VLOOKUP($A305,'Extraction Filer'!$B$4:$V$385,MATCH(V$1,'Extraction Filer'!$B$3:$V$3,0),FALSE)</f>
        <v>0</v>
      </c>
      <c r="W305" s="7">
        <f>IF(T305="unavailable","NA",IF(T305&gt;0,IF(AND(U305&gt;0,U305&lt;0.75)=TRUE,1,IF(U305&gt;1,-1,IF(L305&lt;0,-1,0)))+IF(T305&gt;0,IF(VLOOKUP(A305,'Extraction Filer'!$B$4:$W$385,MATCH('Extraction Filer'!$W$1,'Extraction Filer'!$B$1:$W$1,0),FALSE)&gt;1,1,0),0)+IF(M305&gt;0.05,1,IF(M305&lt;-0.05,-1,0))+IF(Q305="سالب",-1,IF(Q305&lt;40,1,0))+IF(T305&gt;AVERAGEIFS($T$2:$T$382,$T$2:$T$382,"&gt;0.001"),1,0),"NA"))</f>
        <v>2</v>
      </c>
    </row>
    <row r="306" spans="1:23" ht="15.75">
      <c r="A306" s="9" t="s">
        <v>234</v>
      </c>
      <c r="B306" s="36" t="str">
        <f>VLOOKUP(A306,'Scoring Logic'!$A$12:$D$394,3,FALSE)</f>
        <v>المواساة</v>
      </c>
      <c r="C306" s="36" t="str">
        <f>VLOOKUP(A306,'Scoring Logic'!$A$12:$D$394,4,FALSE)</f>
        <v>تداول</v>
      </c>
      <c r="D306" s="30">
        <f>VLOOKUP($A306,'Extraction Filer'!$B$4:$V$385,MATCH(D$1,'Extraction Filer'!$B$3:$V$3,0),FALSE)</f>
        <v>74</v>
      </c>
      <c r="E306" s="31">
        <f>VLOOKUP($A306,'Extraction Filer'!$B$4:$V$385,MATCH(E$1,'Extraction Filer'!$B$3:$V$3,0),FALSE)</f>
        <v>1.78817E-2</v>
      </c>
      <c r="F306" s="30">
        <f>VLOOKUP($A306,'Extraction Filer'!$B$4:$V$385,MATCH(F$1,'Extraction Filer'!$B$3:$V$3,0),FALSE)</f>
        <v>139</v>
      </c>
      <c r="G306" s="30">
        <f>VLOOKUP($A306,'Extraction Filer'!$B$4:$V$385,MATCH(G$1,'Extraction Filer'!$B$3:$V$3,0),FALSE)</f>
        <v>65.599999999999994</v>
      </c>
      <c r="H306" s="32">
        <f>VLOOKUP($A306,'Extraction Filer'!$B$4:$V$385,MATCH(H$1,'Extraction Filer'!$B$3:$V$3,0),FALSE)</f>
        <v>14800000000</v>
      </c>
      <c r="I306" s="33">
        <f>VLOOKUP($A306,'Extraction Filer'!$B$4:$V$385,MATCH(I$1,'Extraction Filer'!$B$3:$V$3,0),FALSE)</f>
        <v>40231</v>
      </c>
      <c r="J306" s="30">
        <f>IF(VLOOKUP($A306,'Extraction Filer'!$B$4:$V$385,MATCH(J$1,'Extraction Filer'!$B$3:$V$3,0),FALSE)&gt;0,VLOOKUP($A306,'Extraction Filer'!$B$4:$V$385,MATCH(J$1,'Extraction Filer'!$B$3:$V$3,0),FALSE),"غير متوفر")</f>
        <v>22.91</v>
      </c>
      <c r="K306" s="30">
        <f>IFERROR(IF(D306/VLOOKUP($A306,'Extraction Filer'!$B$4:$V$385,MATCH("متوسط توقعات المحللين لمكرر الربح",'Extraction Filer'!$B$3:$V$3,0),FALSE)&gt;0,D306/VLOOKUP($A306,'Extraction Filer'!$B$4:$V$385,MATCH("متوسط توقعات المحللين لمكرر الربح",'Extraction Filer'!$B$3:$V$3,0),FALSE),"غير متوفر"),"غير متوفر")</f>
        <v>13.962264150943398</v>
      </c>
      <c r="L306" s="32">
        <f>VLOOKUP($A306,'Extraction Filer'!$B$4:$V$385,MATCH(L$1,'Extraction Filer'!$B$3:$V$3,0),FALSE)</f>
        <v>645759043</v>
      </c>
      <c r="M306" s="35">
        <f>VLOOKUP($A306,'Extraction Filer'!$B$4:$V$385,MATCH(M$1,'Extraction Filer'!$B$3:$V$3,0),FALSE)</f>
        <v>-1.8100000000000002E-2</v>
      </c>
      <c r="N306" s="30">
        <f>VLOOKUP($A306,'Extraction Filer'!$B$4:$V$385,MATCH(N$1,'Extraction Filer'!$B$3:$V$3,0),FALSE)</f>
        <v>5.1400118297719564</v>
      </c>
      <c r="O306" s="35">
        <f>VLOOKUP($A306,'Extraction Filer'!$B$4:$V$385,MATCH(O$1,'Extraction Filer'!$B$3:$V$3,0),FALSE)</f>
        <v>6.4299999999999996E-2</v>
      </c>
      <c r="P306" s="35">
        <f>VLOOKUP($A306,'Extraction Filer'!$B$4:$V$385,MATCH(P$1,'Extraction Filer'!$B$3:$V$3,0),FALSE)</f>
        <v>0.55689999999999995</v>
      </c>
      <c r="Q306" s="30">
        <f>IF(VLOOKUP($A306,'Extraction Filer'!$B$4:$V$385,MATCH(Q$1,'Extraction Filer'!$B$3:$V$3,0),FALSE)&lt;0,"سالب",VLOOKUP($A306,'Extraction Filer'!$B$4:$V$385,MATCH(Q$1,'Extraction Filer'!$B$3:$V$3,0),FALSE))</f>
        <v>18.474234746860731</v>
      </c>
      <c r="R306" s="35">
        <f>VLOOKUP($A306,'Extraction Filer'!$B$4:$Z$385,MATCH(R$1,'Extraction Filer'!$B$3:$Z$3,0),FALSE)</f>
        <v>0.18896644406563265</v>
      </c>
      <c r="S306" s="35">
        <f>VLOOKUP($A306,'Extraction Filer'!$B$4:$Z$385,MATCH(S$1,'Extraction Filer'!$B$3:$Z$3,0),FALSE)</f>
        <v>0.14564977047355407</v>
      </c>
      <c r="T306" s="31">
        <f>VLOOKUP($A306,'Extraction Filer'!$B$4:$V$385,MATCH(T$1,'Extraction Filer'!$B$3:$V$3,0),FALSE)</f>
        <v>2.364864864864865E-2</v>
      </c>
      <c r="U306" s="31">
        <f>IF(L306&gt;0,VLOOKUP($A306,'Extraction Filer'!$B$4:$V$385,MATCH(U$1,'Extraction Filer'!$B$3:$V$3,0),FALSE),"حققت خسائر")</f>
        <v>0.5419978299862539</v>
      </c>
      <c r="V306" s="31">
        <f>VLOOKUP($A306,'Extraction Filer'!$B$4:$V$385,MATCH(V$1,'Extraction Filer'!$B$3:$V$3,0),FALSE)</f>
        <v>0.1694</v>
      </c>
      <c r="W306" s="7">
        <f>IF(T306="unavailable","NA",IF(T306&gt;0,IF(AND(U306&gt;0,U306&lt;0.75)=TRUE,1,IF(U306&gt;1,-1,IF(L306&lt;0,-1,0)))+IF(T306&gt;0,IF(VLOOKUP(A306,'Extraction Filer'!$B$4:$W$385,MATCH('Extraction Filer'!$W$1,'Extraction Filer'!$B$1:$W$1,0),FALSE)&gt;1,1,0),0)+IF(M306&gt;0.05,1,IF(M306&lt;-0.05,-1,0))+IF(Q306="سالب",-1,IF(Q306&lt;40,1,0))+IF(T306&gt;AVERAGEIFS($T$2:$T$382,$T$2:$T$382,"&gt;0.001"),1,0),"NA"))</f>
        <v>2</v>
      </c>
    </row>
    <row r="307" spans="1:23" ht="15.75">
      <c r="A307" s="9" t="s">
        <v>114</v>
      </c>
      <c r="B307" s="36" t="str">
        <f>VLOOKUP(A307,'Scoring Logic'!$A$12:$D$394,3,FALSE)</f>
        <v>أكوا باور</v>
      </c>
      <c r="C307" s="36" t="str">
        <f>VLOOKUP(A307,'Scoring Logic'!$A$12:$D$394,4,FALSE)</f>
        <v>تداول</v>
      </c>
      <c r="D307" s="30">
        <f>VLOOKUP($A307,'Extraction Filer'!$B$4:$V$385,MATCH(D$1,'Extraction Filer'!$B$3:$V$3,0),FALSE)</f>
        <v>330</v>
      </c>
      <c r="E307" s="31">
        <f>VLOOKUP($A307,'Extraction Filer'!$B$4:$V$385,MATCH(E$1,'Extraction Filer'!$B$3:$V$3,0),FALSE)</f>
        <v>0</v>
      </c>
      <c r="F307" s="30">
        <f>VLOOKUP($A307,'Extraction Filer'!$B$4:$V$385,MATCH(F$1,'Extraction Filer'!$B$3:$V$3,0),FALSE)</f>
        <v>500.8</v>
      </c>
      <c r="G307" s="30">
        <f>VLOOKUP($A307,'Extraction Filer'!$B$4:$V$385,MATCH(G$1,'Extraction Filer'!$B$3:$V$3,0),FALSE)</f>
        <v>291.60000000000002</v>
      </c>
      <c r="H307" s="32">
        <f>VLOOKUP($A307,'Extraction Filer'!$B$4:$V$385,MATCH(H$1,'Extraction Filer'!$B$3:$V$3,0),FALSE)</f>
        <v>241616347500</v>
      </c>
      <c r="I307" s="33">
        <f>VLOOKUP($A307,'Extraction Filer'!$B$4:$V$385,MATCH(I$1,'Extraction Filer'!$B$3:$V$3,0),FALSE)</f>
        <v>44549</v>
      </c>
      <c r="J307" s="30">
        <f>IF(VLOOKUP($A307,'Extraction Filer'!$B$4:$V$385,MATCH(J$1,'Extraction Filer'!$B$3:$V$3,0),FALSE)&gt;0,VLOOKUP($A307,'Extraction Filer'!$B$4:$V$385,MATCH(J$1,'Extraction Filer'!$B$3:$V$3,0),FALSE),"غير متوفر")</f>
        <v>138.08000000000001</v>
      </c>
      <c r="K307" s="30">
        <f>IFERROR(IF(D307/VLOOKUP($A307,'Extraction Filer'!$B$4:$V$385,MATCH("متوسط توقعات المحللين لمكرر الربح",'Extraction Filer'!$B$3:$V$3,0),FALSE)&gt;0,D307/VLOOKUP($A307,'Extraction Filer'!$B$4:$V$385,MATCH("متوسط توقعات المحللين لمكرر الربح",'Extraction Filer'!$B$3:$V$3,0),FALSE),"غير متوفر"),"غير متوفر")</f>
        <v>54.098360655737707</v>
      </c>
      <c r="L307" s="32">
        <f>VLOOKUP($A307,'Extraction Filer'!$B$4:$V$385,MATCH(L$1,'Extraction Filer'!$B$3:$V$3,0),FALSE)</f>
        <v>1757057000</v>
      </c>
      <c r="M307" s="35">
        <f>VLOOKUP($A307,'Extraction Filer'!$B$4:$V$385,MATCH(M$1,'Extraction Filer'!$B$3:$V$3,0),FALSE)</f>
        <v>5.74E-2</v>
      </c>
      <c r="N307" s="30">
        <f>VLOOKUP($A307,'Extraction Filer'!$B$4:$V$385,MATCH(N$1,'Extraction Filer'!$B$3:$V$3,0),FALSE)</f>
        <v>37.751769767909508</v>
      </c>
      <c r="O307" s="35">
        <f>VLOOKUP($A307,'Extraction Filer'!$B$4:$V$385,MATCH(O$1,'Extraction Filer'!$B$3:$V$3,0),FALSE)</f>
        <v>3.32E-2</v>
      </c>
      <c r="P307" s="35">
        <f>VLOOKUP($A307,'Extraction Filer'!$B$4:$V$385,MATCH(P$1,'Extraction Filer'!$B$3:$V$3,0),FALSE)</f>
        <v>-1.6715</v>
      </c>
      <c r="Q307" s="30" t="str">
        <f>IF(VLOOKUP($A307,'Extraction Filer'!$B$4:$V$385,MATCH(Q$1,'Extraction Filer'!$B$3:$V$3,0),FALSE)&lt;0,"سالب",VLOOKUP($A307,'Extraction Filer'!$B$4:$V$385,MATCH(Q$1,'Extraction Filer'!$B$3:$V$3,0),FALSE))</f>
        <v>سالب</v>
      </c>
      <c r="R307" s="35">
        <f>VLOOKUP($A307,'Extraction Filer'!$B$4:$Z$385,MATCH(R$1,'Extraction Filer'!$B$3:$Z$3,0),FALSE)</f>
        <v>8.601288810159706E-2</v>
      </c>
      <c r="S307" s="35">
        <f>VLOOKUP($A307,'Extraction Filer'!$B$4:$Z$385,MATCH(S$1,'Extraction Filer'!$B$3:$Z$3,0),FALSE)</f>
        <v>4.3252646094909378E-2</v>
      </c>
      <c r="T307" s="31">
        <f>VLOOKUP($A307,'Extraction Filer'!$B$4:$V$385,MATCH(T$1,'Extraction Filer'!$B$3:$V$3,0),FALSE)</f>
        <v>1.360909090909091E-3</v>
      </c>
      <c r="U307" s="31">
        <f>IF(L307&gt;0,VLOOKUP($A307,'Extraction Filer'!$B$4:$V$385,MATCH(U$1,'Extraction Filer'!$B$3:$V$3,0),FALSE),"حققت خسائر")</f>
        <v>0.22924981944239717</v>
      </c>
      <c r="V307" s="31">
        <f>VLOOKUP($A307,'Extraction Filer'!$B$4:$V$385,MATCH(V$1,'Extraction Filer'!$B$3:$V$3,0),FALSE)</f>
        <v>-0.36199999999999999</v>
      </c>
      <c r="W307" s="7">
        <f>IF(T307="unavailable","NA",IF(T307&gt;0,IF(AND(U307&gt;0,U307&lt;0.75)=TRUE,1,IF(U307&gt;1,-1,IF(L307&lt;0,-1,0)))+IF(T307&gt;0,IF(VLOOKUP(A307,'Extraction Filer'!$B$4:$W$385,MATCH('Extraction Filer'!$W$1,'Extraction Filer'!$B$1:$W$1,0),FALSE)&gt;1,1,0),0)+IF(M307&gt;0.05,1,IF(M307&lt;-0.05,-1,0))+IF(Q307="سالب",-1,IF(Q307&lt;40,1,0))+IF(T307&gt;AVERAGEIFS($T$2:$T$382,$T$2:$T$382,"&gt;0.001"),1,0),"NA"))</f>
        <v>2</v>
      </c>
    </row>
    <row r="308" spans="1:23" ht="15.75">
      <c r="A308" s="9" t="s">
        <v>37</v>
      </c>
      <c r="B308" s="36" t="str">
        <f>VLOOKUP(A308,'Scoring Logic'!$A$12:$D$394,3,FALSE)</f>
        <v>مجموعة تداول</v>
      </c>
      <c r="C308" s="36" t="str">
        <f>VLOOKUP(A308,'Scoring Logic'!$A$12:$D$394,4,FALSE)</f>
        <v>تداول</v>
      </c>
      <c r="D308" s="30">
        <f>VLOOKUP($A308,'Extraction Filer'!$B$4:$V$385,MATCH(D$1,'Extraction Filer'!$B$3:$V$3,0),FALSE)</f>
        <v>194.4</v>
      </c>
      <c r="E308" s="31">
        <f>VLOOKUP($A308,'Extraction Filer'!$B$4:$V$385,MATCH(E$1,'Extraction Filer'!$B$3:$V$3,0),FALSE)</f>
        <v>-7.2519100000000003E-2</v>
      </c>
      <c r="F308" s="30">
        <f>VLOOKUP($A308,'Extraction Filer'!$B$4:$V$385,MATCH(F$1,'Extraction Filer'!$B$3:$V$3,0),FALSE)</f>
        <v>275.60000000000002</v>
      </c>
      <c r="G308" s="30">
        <f>VLOOKUP($A308,'Extraction Filer'!$B$4:$V$385,MATCH(G$1,'Extraction Filer'!$B$3:$V$3,0),FALSE)</f>
        <v>177.4</v>
      </c>
      <c r="H308" s="32">
        <f>VLOOKUP($A308,'Extraction Filer'!$B$4:$V$385,MATCH(H$1,'Extraction Filer'!$B$3:$V$3,0),FALSE)</f>
        <v>23328000000</v>
      </c>
      <c r="I308" s="33">
        <f>VLOOKUP($A308,'Extraction Filer'!$B$4:$V$385,MATCH(I$1,'Extraction Filer'!$B$3:$V$3,0),FALSE)</f>
        <v>44542</v>
      </c>
      <c r="J308" s="30">
        <f>IF(VLOOKUP($A308,'Extraction Filer'!$B$4:$V$385,MATCH(J$1,'Extraction Filer'!$B$3:$V$3,0),FALSE)&gt;0,VLOOKUP($A308,'Extraction Filer'!$B$4:$V$385,MATCH(J$1,'Extraction Filer'!$B$3:$V$3,0),FALSE),"غير متوفر")</f>
        <v>37.53</v>
      </c>
      <c r="K308" s="30">
        <f>IFERROR(IF(D308/VLOOKUP($A308,'Extraction Filer'!$B$4:$V$385,MATCH("متوسط توقعات المحللين لمكرر الربح",'Extraction Filer'!$B$3:$V$3,0),FALSE)&gt;0,D308/VLOOKUP($A308,'Extraction Filer'!$B$4:$V$385,MATCH("متوسط توقعات المحللين لمكرر الربح",'Extraction Filer'!$B$3:$V$3,0),FALSE),"غير متوفر"),"غير متوفر")</f>
        <v>31.716302244613612</v>
      </c>
      <c r="L308" s="32">
        <f>VLOOKUP($A308,'Extraction Filer'!$B$4:$V$385,MATCH(L$1,'Extraction Filer'!$B$3:$V$3,0),FALSE)</f>
        <v>621842981</v>
      </c>
      <c r="M308" s="35">
        <f>VLOOKUP($A308,'Extraction Filer'!$B$4:$V$385,MATCH(M$1,'Extraction Filer'!$B$3:$V$3,0),FALSE)</f>
        <v>0.59419999999999995</v>
      </c>
      <c r="N308" s="30">
        <f>VLOOKUP($A308,'Extraction Filer'!$B$4:$V$385,MATCH(N$1,'Extraction Filer'!$B$3:$V$3,0),FALSE)</f>
        <v>15.72855053660521</v>
      </c>
      <c r="O308" s="35">
        <f>VLOOKUP($A308,'Extraction Filer'!$B$4:$V$385,MATCH(O$1,'Extraction Filer'!$B$3:$V$3,0),FALSE)</f>
        <v>0.34839999999999999</v>
      </c>
      <c r="P308" s="35">
        <f>VLOOKUP($A308,'Extraction Filer'!$B$4:$V$385,MATCH(P$1,'Extraction Filer'!$B$3:$V$3,0),FALSE)</f>
        <v>0.62080000000000002</v>
      </c>
      <c r="Q308" s="30">
        <f>IF(VLOOKUP($A308,'Extraction Filer'!$B$4:$V$385,MATCH(Q$1,'Extraction Filer'!$B$3:$V$3,0),FALSE)&lt;0,"سالب",VLOOKUP($A308,'Extraction Filer'!$B$4:$V$385,MATCH(Q$1,'Extraction Filer'!$B$3:$V$3,0),FALSE))</f>
        <v>56.727150953837572</v>
      </c>
      <c r="R308" s="35">
        <f>VLOOKUP($A308,'Extraction Filer'!$B$4:$Z$385,MATCH(R$1,'Extraction Filer'!$B$3:$Z$3,0),FALSE)</f>
        <v>0.18535357321657475</v>
      </c>
      <c r="S308" s="35">
        <f>VLOOKUP($A308,'Extraction Filer'!$B$4:$Z$385,MATCH(S$1,'Extraction Filer'!$B$3:$Z$3,0),FALSE)</f>
        <v>0.1391601890914578</v>
      </c>
      <c r="T308" s="31">
        <f>VLOOKUP($A308,'Extraction Filer'!$B$4:$V$385,MATCH(T$1,'Extraction Filer'!$B$3:$V$3,0),FALSE)</f>
        <v>1.1831275720164607E-2</v>
      </c>
      <c r="U308" s="31">
        <f>IF(L308&gt;0,VLOOKUP($A308,'Extraction Filer'!$B$4:$V$385,MATCH(U$1,'Extraction Filer'!$B$3:$V$3,0),FALSE),"حققت خسائر")</f>
        <v>0.44384194794023091</v>
      </c>
      <c r="V308" s="31">
        <f>VLOOKUP($A308,'Extraction Filer'!$B$4:$V$385,MATCH(V$1,'Extraction Filer'!$B$3:$V$3,0),FALSE)</f>
        <v>-4.1999999999999997E-3</v>
      </c>
      <c r="W308" s="7">
        <f>IF(T308="unavailable","NA",IF(T308&gt;0,IF(AND(U308&gt;0,U308&lt;0.75)=TRUE,1,IF(U308&gt;1,-1,IF(L308&lt;0,-1,0)))+IF(T308&gt;0,IF(VLOOKUP(A308,'Extraction Filer'!$B$4:$W$385,MATCH('Extraction Filer'!$W$1,'Extraction Filer'!$B$1:$W$1,0),FALSE)&gt;1,1,0),0)+IF(M308&gt;0.05,1,IF(M308&lt;-0.05,-1,0))+IF(Q308="سالب",-1,IF(Q308&lt;40,1,0))+IF(T308&gt;AVERAGEIFS($T$2:$T$382,$T$2:$T$382,"&gt;0.001"),1,0),"NA"))</f>
        <v>2</v>
      </c>
    </row>
    <row r="309" spans="1:23" ht="15.75">
      <c r="A309" s="9" t="s">
        <v>466</v>
      </c>
      <c r="B309" s="36" t="str">
        <f>VLOOKUP(A309,'Scoring Logic'!$A$12:$D$394,3,FALSE)</f>
        <v>قو للإتصالات</v>
      </c>
      <c r="C309" s="36" t="str">
        <f>VLOOKUP(A309,'Scoring Logic'!$A$12:$D$394,4,FALSE)</f>
        <v>تداول</v>
      </c>
      <c r="D309" s="30">
        <f>VLOOKUP($A309,'Extraction Filer'!$B$4:$V$385,MATCH(D$1,'Extraction Filer'!$B$3:$V$3,0),FALSE)</f>
        <v>95.1</v>
      </c>
      <c r="E309" s="31">
        <f>VLOOKUP($A309,'Extraction Filer'!$B$4:$V$385,MATCH(E$1,'Extraction Filer'!$B$3:$V$3,0),FALSE)</f>
        <v>5.66667E-2</v>
      </c>
      <c r="F309" s="30">
        <f>VLOOKUP($A309,'Extraction Filer'!$B$4:$V$385,MATCH(F$1,'Extraction Filer'!$B$3:$V$3,0),FALSE)</f>
        <v>126.2</v>
      </c>
      <c r="G309" s="30">
        <f>VLOOKUP($A309,'Extraction Filer'!$B$4:$V$385,MATCH(G$1,'Extraction Filer'!$B$3:$V$3,0),FALSE)</f>
        <v>77.2</v>
      </c>
      <c r="H309" s="32">
        <f>VLOOKUP($A309,'Extraction Filer'!$B$4:$V$385,MATCH(H$1,'Extraction Filer'!$B$3:$V$3,0),FALSE)</f>
        <v>3233382882</v>
      </c>
      <c r="I309" s="33">
        <f>VLOOKUP($A309,'Extraction Filer'!$B$4:$V$385,MATCH(I$1,'Extraction Filer'!$B$3:$V$3,0),FALSE)</f>
        <v>40240</v>
      </c>
      <c r="J309" s="30">
        <f>IF(VLOOKUP($A309,'Extraction Filer'!$B$4:$V$385,MATCH(J$1,'Extraction Filer'!$B$3:$V$3,0),FALSE)&gt;0,VLOOKUP($A309,'Extraction Filer'!$B$4:$V$385,MATCH(J$1,'Extraction Filer'!$B$3:$V$3,0),FALSE),"غير متوفر")</f>
        <v>18.32</v>
      </c>
      <c r="K309" s="30" t="str">
        <f>IFERROR(IF(D309/VLOOKUP($A309,'Extraction Filer'!$B$4:$V$385,MATCH("متوسط توقعات المحللين لمكرر الربح",'Extraction Filer'!$B$3:$V$3,0),FALSE)&gt;0,D309/VLOOKUP($A309,'Extraction Filer'!$B$4:$V$385,MATCH("متوسط توقعات المحللين لمكرر الربح",'Extraction Filer'!$B$3:$V$3,0),FALSE),"غير متوفر"),"غير متوفر")</f>
        <v>غير متوفر</v>
      </c>
      <c r="L309" s="32">
        <f>VLOOKUP($A309,'Extraction Filer'!$B$4:$V$385,MATCH(L$1,'Extraction Filer'!$B$3:$V$3,0),FALSE)</f>
        <v>178662298</v>
      </c>
      <c r="M309" s="35">
        <f>VLOOKUP($A309,'Extraction Filer'!$B$4:$V$385,MATCH(M$1,'Extraction Filer'!$B$3:$V$3,0),FALSE)</f>
        <v>3.5840999999999998</v>
      </c>
      <c r="N309" s="30">
        <f>VLOOKUP($A309,'Extraction Filer'!$B$4:$V$385,MATCH(N$1,'Extraction Filer'!$B$3:$V$3,0),FALSE)</f>
        <v>2.4035568842848738</v>
      </c>
      <c r="O309" s="35">
        <f>VLOOKUP($A309,'Extraction Filer'!$B$4:$V$385,MATCH(O$1,'Extraction Filer'!$B$3:$V$3,0),FALSE)</f>
        <v>0.61199999999999999</v>
      </c>
      <c r="P309" s="35">
        <f>VLOOKUP($A309,'Extraction Filer'!$B$4:$V$385,MATCH(P$1,'Extraction Filer'!$B$3:$V$3,0),FALSE)</f>
        <v>105.3306</v>
      </c>
      <c r="Q309" s="30">
        <f>IF(VLOOKUP($A309,'Extraction Filer'!$B$4:$V$385,MATCH(Q$1,'Extraction Filer'!$B$3:$V$3,0),FALSE)&lt;0,"سالب",VLOOKUP($A309,'Extraction Filer'!$B$4:$V$385,MATCH(Q$1,'Extraction Filer'!$B$3:$V$3,0),FALSE))</f>
        <v>19.806293631052075</v>
      </c>
      <c r="R309" s="35">
        <f>VLOOKUP($A309,'Extraction Filer'!$B$4:$Z$385,MATCH(R$1,'Extraction Filer'!$B$3:$Z$3,0),FALSE)</f>
        <v>0.28271043487982112</v>
      </c>
      <c r="S309" s="35">
        <f>VLOOKUP($A309,'Extraction Filer'!$B$4:$Z$385,MATCH(S$1,'Extraction Filer'!$B$3:$Z$3,0),FALSE)</f>
        <v>0.18369719756108149</v>
      </c>
      <c r="T309" s="31">
        <f>VLOOKUP($A309,'Extraction Filer'!$B$4:$V$385,MATCH(T$1,'Extraction Filer'!$B$3:$V$3,0),FALSE)</f>
        <v>3.154574132492113E-3</v>
      </c>
      <c r="U309" s="31">
        <f>IF(L309&gt;0,VLOOKUP($A309,'Extraction Filer'!$B$4:$V$385,MATCH(U$1,'Extraction Filer'!$B$3:$V$3,0),FALSE),"حققت خسائر")</f>
        <v>0</v>
      </c>
      <c r="V309" s="31">
        <f>VLOOKUP($A309,'Extraction Filer'!$B$4:$V$385,MATCH(V$1,'Extraction Filer'!$B$3:$V$3,0),FALSE)</f>
        <v>0</v>
      </c>
      <c r="W309" s="7">
        <f>IF(T309="unavailable","NA",IF(T309&gt;0,IF(AND(U309&gt;0,U309&lt;0.75)=TRUE,1,IF(U309&gt;1,-1,IF(L309&lt;0,-1,0)))+IF(T309&gt;0,IF(VLOOKUP(A309,'Extraction Filer'!$B$4:$W$385,MATCH('Extraction Filer'!$W$1,'Extraction Filer'!$B$1:$W$1,0),FALSE)&gt;1,1,0),0)+IF(M309&gt;0.05,1,IF(M309&lt;-0.05,-1,0))+IF(Q309="سالب",-1,IF(Q309&lt;40,1,0))+IF(T309&gt;AVERAGEIFS($T$2:$T$382,$T$2:$T$382,"&gt;0.001"),1,0),"NA"))</f>
        <v>2</v>
      </c>
    </row>
    <row r="310" spans="1:23" ht="15.75">
      <c r="A310" s="9" t="s">
        <v>418</v>
      </c>
      <c r="B310" s="36" t="str">
        <f>VLOOKUP(A310,'Scoring Logic'!$A$12:$D$394,3,FALSE)</f>
        <v>الإنماء ريت الفندقي</v>
      </c>
      <c r="C310" s="36" t="str">
        <f>VLOOKUP(A310,'Scoring Logic'!$A$12:$D$394,4,FALSE)</f>
        <v>تداول</v>
      </c>
      <c r="D310" s="30">
        <f>VLOOKUP($A310,'Extraction Filer'!$B$4:$V$385,MATCH(D$1,'Extraction Filer'!$B$3:$V$3,0),FALSE)</f>
        <v>8.3800000000000008</v>
      </c>
      <c r="E310" s="31">
        <f>VLOOKUP($A310,'Extraction Filer'!$B$4:$V$385,MATCH(E$1,'Extraction Filer'!$B$3:$V$3,0),FALSE)</f>
        <v>1.69903E-2</v>
      </c>
      <c r="F310" s="30">
        <f>VLOOKUP($A310,'Extraction Filer'!$B$4:$V$385,MATCH(F$1,'Extraction Filer'!$B$3:$V$3,0),FALSE)</f>
        <v>8.8000000000000007</v>
      </c>
      <c r="G310" s="30">
        <f>VLOOKUP($A310,'Extraction Filer'!$B$4:$V$385,MATCH(G$1,'Extraction Filer'!$B$3:$V$3,0),FALSE)</f>
        <v>7.8</v>
      </c>
      <c r="H310" s="32">
        <f>VLOOKUP($A310,'Extraction Filer'!$B$4:$V$385,MATCH(H$1,'Extraction Filer'!$B$3:$V$3,0),FALSE)</f>
        <v>854777598</v>
      </c>
      <c r="I310" s="33">
        <f>VLOOKUP($A310,'Extraction Filer'!$B$4:$V$385,MATCH(I$1,'Extraction Filer'!$B$3:$V$3,0),FALSE)</f>
        <v>44958</v>
      </c>
      <c r="J310" s="30" t="str">
        <f>IF(VLOOKUP($A310,'Extraction Filer'!$B$4:$V$385,MATCH(J$1,'Extraction Filer'!$B$3:$V$3,0),FALSE)&gt;0,VLOOKUP($A310,'Extraction Filer'!$B$4:$V$385,MATCH(J$1,'Extraction Filer'!$B$3:$V$3,0),FALSE),"غير متوفر")</f>
        <v>غير متوفر</v>
      </c>
      <c r="K310" s="30" t="str">
        <f>IFERROR(IF(D310/VLOOKUP($A310,'Extraction Filer'!$B$4:$V$385,MATCH("متوسط توقعات المحللين لمكرر الربح",'Extraction Filer'!$B$3:$V$3,0),FALSE)&gt;0,D310/VLOOKUP($A310,'Extraction Filer'!$B$4:$V$385,MATCH("متوسط توقعات المحللين لمكرر الربح",'Extraction Filer'!$B$3:$V$3,0),FALSE),"غير متوفر"),"غير متوفر")</f>
        <v>غير متوفر</v>
      </c>
      <c r="L310" s="32">
        <f>VLOOKUP($A310,'Extraction Filer'!$B$4:$V$385,MATCH(L$1,'Extraction Filer'!$B$3:$V$3,0),FALSE)</f>
        <v>48846838</v>
      </c>
      <c r="M310" s="35">
        <f>VLOOKUP($A310,'Extraction Filer'!$B$4:$V$385,MATCH(M$1,'Extraction Filer'!$B$3:$V$3,0),FALSE)</f>
        <v>0</v>
      </c>
      <c r="N310" s="30">
        <f>VLOOKUP($A310,'Extraction Filer'!$B$4:$V$385,MATCH(N$1,'Extraction Filer'!$B$3:$V$3,0),FALSE)</f>
        <v>11.317464115098607</v>
      </c>
      <c r="O310" s="35">
        <f>VLOOKUP($A310,'Extraction Filer'!$B$4:$V$385,MATCH(O$1,'Extraction Filer'!$B$3:$V$3,0),FALSE)</f>
        <v>0</v>
      </c>
      <c r="P310" s="35">
        <f>VLOOKUP($A310,'Extraction Filer'!$B$4:$V$385,MATCH(P$1,'Extraction Filer'!$B$3:$V$3,0),FALSE)</f>
        <v>0</v>
      </c>
      <c r="Q310" s="30">
        <f>IF(VLOOKUP($A310,'Extraction Filer'!$B$4:$V$385,MATCH(Q$1,'Extraction Filer'!$B$3:$V$3,0),FALSE)&lt;0,"سالب",VLOOKUP($A310,'Extraction Filer'!$B$4:$V$385,MATCH(Q$1,'Extraction Filer'!$B$3:$V$3,0),FALSE))</f>
        <v>13.70497181083738</v>
      </c>
      <c r="R310" s="35">
        <f>VLOOKUP($A310,'Extraction Filer'!$B$4:$Z$385,MATCH(R$1,'Extraction Filer'!$B$3:$Z$3,0),FALSE)</f>
        <v>4.6803328594742892E-2</v>
      </c>
      <c r="S310" s="35">
        <f>VLOOKUP($A310,'Extraction Filer'!$B$4:$Z$385,MATCH(S$1,'Extraction Filer'!$B$3:$Z$3,0),FALSE)</f>
        <v>4.4984285413266191E-2</v>
      </c>
      <c r="T310" s="31">
        <f>VLOOKUP($A310,'Extraction Filer'!$B$4:$V$385,MATCH(T$1,'Extraction Filer'!$B$3:$V$3,0),FALSE)</f>
        <v>7.6372315035799512E-2</v>
      </c>
      <c r="U310" s="31">
        <f>IF(L310&gt;0,VLOOKUP($A310,'Extraction Filer'!$B$4:$V$385,MATCH(U$1,'Extraction Filer'!$B$3:$V$3,0),FALSE),"حققت خسائر")</f>
        <v>1.3364497411275629</v>
      </c>
      <c r="V310" s="31">
        <f>VLOOKUP($A310,'Extraction Filer'!$B$4:$V$385,MATCH(V$1,'Extraction Filer'!$B$3:$V$3,0),FALSE)</f>
        <v>0</v>
      </c>
      <c r="W310" s="7">
        <f>IF(T310="unavailable","NA",IF(T310&gt;0,IF(AND(U310&gt;0,U310&lt;0.75)=TRUE,1,IF(U310&gt;1,-1,IF(L310&lt;0,-1,0)))+IF(T310&gt;0,IF(VLOOKUP(A310,'Extraction Filer'!$B$4:$W$385,MATCH('Extraction Filer'!$W$1,'Extraction Filer'!$B$1:$W$1,0),FALSE)&gt;1,1,0),0)+IF(M310&gt;0.05,1,IF(M310&lt;-0.05,-1,0))+IF(Q310="سالب",-1,IF(Q310&lt;40,1,0))+IF(T310&gt;AVERAGEIFS($T$2:$T$382,$T$2:$T$382,"&gt;0.001"),1,0),"NA"))</f>
        <v>2</v>
      </c>
    </row>
    <row r="311" spans="1:23" ht="15.75">
      <c r="A311" s="9" t="s">
        <v>516</v>
      </c>
      <c r="B311" s="36" t="str">
        <f>VLOOKUP(A311,'Scoring Logic'!$A$12:$D$394,3,FALSE)</f>
        <v>بوبا العربية</v>
      </c>
      <c r="C311" s="36" t="str">
        <f>VLOOKUP(A311,'Scoring Logic'!$A$12:$D$394,4,FALSE)</f>
        <v>تداول</v>
      </c>
      <c r="D311" s="30">
        <f>VLOOKUP($A311,'Extraction Filer'!$B$4:$V$385,MATCH(D$1,'Extraction Filer'!$B$3:$V$3,0),FALSE)</f>
        <v>167</v>
      </c>
      <c r="E311" s="31">
        <f>VLOOKUP($A311,'Extraction Filer'!$B$4:$V$385,MATCH(E$1,'Extraction Filer'!$B$3:$V$3,0),FALSE)</f>
        <v>-2.90698E-2</v>
      </c>
      <c r="F311" s="30">
        <f>VLOOKUP($A311,'Extraction Filer'!$B$4:$V$385,MATCH(F$1,'Extraction Filer'!$B$3:$V$3,0),FALSE)</f>
        <v>284.60000000000002</v>
      </c>
      <c r="G311" s="30">
        <f>VLOOKUP($A311,'Extraction Filer'!$B$4:$V$385,MATCH(G$1,'Extraction Filer'!$B$3:$V$3,0),FALSE)</f>
        <v>150.4</v>
      </c>
      <c r="H311" s="32">
        <f>VLOOKUP($A311,'Extraction Filer'!$B$4:$V$385,MATCH(H$1,'Extraction Filer'!$B$3:$V$3,0),FALSE)</f>
        <v>24932220244</v>
      </c>
      <c r="I311" s="33">
        <f>VLOOKUP($A311,'Extraction Filer'!$B$4:$V$385,MATCH(I$1,'Extraction Filer'!$B$3:$V$3,0),FALSE)</f>
        <v>40241</v>
      </c>
      <c r="J311" s="30">
        <f>IF(VLOOKUP($A311,'Extraction Filer'!$B$4:$V$385,MATCH(J$1,'Extraction Filer'!$B$3:$V$3,0),FALSE)&gt;0,VLOOKUP($A311,'Extraction Filer'!$B$4:$V$385,MATCH(J$1,'Extraction Filer'!$B$3:$V$3,0),FALSE),"غير متوفر")</f>
        <v>21.41</v>
      </c>
      <c r="K311" s="30">
        <f>IFERROR(IF(D311/VLOOKUP($A311,'Extraction Filer'!$B$4:$V$385,MATCH("متوسط توقعات المحللين لمكرر الربح",'Extraction Filer'!$B$3:$V$3,0),FALSE)&gt;0,D311/VLOOKUP($A311,'Extraction Filer'!$B$4:$V$385,MATCH("متوسط توقعات المحللين لمكرر الربح",'Extraction Filer'!$B$3:$V$3,0),FALSE),"غير متوفر"),"غير متوفر")</f>
        <v>17.097972405715435</v>
      </c>
      <c r="L311" s="32">
        <f>VLOOKUP($A311,'Extraction Filer'!$B$4:$V$385,MATCH(L$1,'Extraction Filer'!$B$3:$V$3,0),FALSE)</f>
        <v>1166002000</v>
      </c>
      <c r="M311" s="35">
        <f>VLOOKUP($A311,'Extraction Filer'!$B$4:$V$385,MATCH(M$1,'Extraction Filer'!$B$3:$V$3,0),FALSE)</f>
        <v>0.2402</v>
      </c>
      <c r="N311" s="30">
        <f>VLOOKUP($A311,'Extraction Filer'!$B$4:$V$385,MATCH(N$1,'Extraction Filer'!$B$3:$V$3,0),FALSE)</f>
        <v>1.3204406798906585</v>
      </c>
      <c r="O311" s="35">
        <f>VLOOKUP($A311,'Extraction Filer'!$B$4:$V$385,MATCH(O$1,'Extraction Filer'!$B$3:$V$3,0),FALSE)</f>
        <v>0.14149999999999999</v>
      </c>
      <c r="P311" s="35">
        <f>VLOOKUP($A311,'Extraction Filer'!$B$4:$V$385,MATCH(P$1,'Extraction Filer'!$B$3:$V$3,0),FALSE)</f>
        <v>-0.40910000000000002</v>
      </c>
      <c r="Q311" s="30">
        <f>IF(VLOOKUP($A311,'Extraction Filer'!$B$4:$V$385,MATCH(Q$1,'Extraction Filer'!$B$3:$V$3,0),FALSE)&lt;0,"سالب",VLOOKUP($A311,'Extraction Filer'!$B$4:$V$385,MATCH(Q$1,'Extraction Filer'!$B$3:$V$3,0),FALSE))</f>
        <v>18.870518930145181</v>
      </c>
      <c r="R311" s="35">
        <f>VLOOKUP($A311,'Extraction Filer'!$B$4:$Z$385,MATCH(R$1,'Extraction Filer'!$B$3:$Z$3,0),FALSE)</f>
        <v>0.23219998956495835</v>
      </c>
      <c r="S311" s="35">
        <f>VLOOKUP($A311,'Extraction Filer'!$B$4:$Z$385,MATCH(S$1,'Extraction Filer'!$B$3:$Z$3,0),FALSE)</f>
        <v>0</v>
      </c>
      <c r="T311" s="31">
        <f>VLOOKUP($A311,'Extraction Filer'!$B$4:$V$385,MATCH(T$1,'Extraction Filer'!$B$3:$V$3,0),FALSE)</f>
        <v>2.3952095808383235E-2</v>
      </c>
      <c r="U311" s="31">
        <f>IF(L311&gt;0,VLOOKUP($A311,'Extraction Filer'!$B$4:$V$385,MATCH(U$1,'Extraction Filer'!$B$3:$V$3,0),FALSE),"حققت خسائر")</f>
        <v>0</v>
      </c>
      <c r="V311" s="31">
        <f>VLOOKUP($A311,'Extraction Filer'!$B$4:$V$385,MATCH(V$1,'Extraction Filer'!$B$3:$V$3,0),FALSE)</f>
        <v>0.10970000000000001</v>
      </c>
      <c r="W311" s="7">
        <f>IF(T311="unavailable","NA",IF(T311&gt;0,IF(AND(U311&gt;0,U311&lt;0.75)=TRUE,1,IF(U311&gt;1,-1,IF(L311&lt;0,-1,0)))+IF(T311&gt;0,IF(VLOOKUP(A311,'Extraction Filer'!$B$4:$W$385,MATCH('Extraction Filer'!$W$1,'Extraction Filer'!$B$1:$W$1,0),FALSE)&gt;1,1,0),0)+IF(M311&gt;0.05,1,IF(M311&lt;-0.05,-1,0))+IF(Q311="سالب",-1,IF(Q311&lt;40,1,0))+IF(T311&gt;AVERAGEIFS($T$2:$T$382,$T$2:$T$382,"&gt;0.001"),1,0),"NA"))</f>
        <v>2</v>
      </c>
    </row>
    <row r="312" spans="1:23" ht="15.75">
      <c r="A312" s="9" t="s">
        <v>222</v>
      </c>
      <c r="B312" s="36" t="str">
        <f>VLOOKUP(A312,'Scoring Logic'!$A$12:$D$394,3,FALSE)</f>
        <v>أسمنت ينبع</v>
      </c>
      <c r="C312" s="36" t="str">
        <f>VLOOKUP(A312,'Scoring Logic'!$A$12:$D$394,4,FALSE)</f>
        <v>تداول</v>
      </c>
      <c r="D312" s="30">
        <f>VLOOKUP($A312,'Extraction Filer'!$B$4:$V$385,MATCH(D$1,'Extraction Filer'!$B$3:$V$3,0),FALSE)</f>
        <v>22.38</v>
      </c>
      <c r="E312" s="31">
        <f>VLOOKUP($A312,'Extraction Filer'!$B$4:$V$385,MATCH(E$1,'Extraction Filer'!$B$3:$V$3,0),FALSE)</f>
        <v>-1.8421099999999999E-2</v>
      </c>
      <c r="F312" s="30">
        <f>VLOOKUP($A312,'Extraction Filer'!$B$4:$V$385,MATCH(F$1,'Extraction Filer'!$B$3:$V$3,0),FALSE)</f>
        <v>29.95</v>
      </c>
      <c r="G312" s="30">
        <f>VLOOKUP($A312,'Extraction Filer'!$B$4:$V$385,MATCH(G$1,'Extraction Filer'!$B$3:$V$3,0),FALSE)</f>
        <v>21.2</v>
      </c>
      <c r="H312" s="32">
        <f>VLOOKUP($A312,'Extraction Filer'!$B$4:$V$385,MATCH(H$1,'Extraction Filer'!$B$3:$V$3,0),FALSE)</f>
        <v>3524850000</v>
      </c>
      <c r="I312" s="33">
        <f>VLOOKUP($A312,'Extraction Filer'!$B$4:$V$385,MATCH(I$1,'Extraction Filer'!$B$3:$V$3,0),FALSE)</f>
        <v>40240</v>
      </c>
      <c r="J312" s="30">
        <f>IF(VLOOKUP($A312,'Extraction Filer'!$B$4:$V$385,MATCH(J$1,'Extraction Filer'!$B$3:$V$3,0),FALSE)&gt;0,VLOOKUP($A312,'Extraction Filer'!$B$4:$V$385,MATCH(J$1,'Extraction Filer'!$B$3:$V$3,0),FALSE),"غير متوفر")</f>
        <v>22.38</v>
      </c>
      <c r="K312" s="30">
        <f>IFERROR(IF(D312/VLOOKUP($A312,'Extraction Filer'!$B$4:$V$385,MATCH("متوسط توقعات المحللين لمكرر الربح",'Extraction Filer'!$B$3:$V$3,0),FALSE)&gt;0,D312/VLOOKUP($A312,'Extraction Filer'!$B$4:$V$385,MATCH("متوسط توقعات المحللين لمكرر الربح",'Extraction Filer'!$B$3:$V$3,0),FALSE),"غير متوفر"),"غير متوفر")</f>
        <v>22.38</v>
      </c>
      <c r="L312" s="32">
        <f>VLOOKUP($A312,'Extraction Filer'!$B$4:$V$385,MATCH(L$1,'Extraction Filer'!$B$3:$V$3,0),FALSE)</f>
        <v>157120485</v>
      </c>
      <c r="M312" s="35">
        <f>VLOOKUP($A312,'Extraction Filer'!$B$4:$V$385,MATCH(M$1,'Extraction Filer'!$B$3:$V$3,0),FALSE)</f>
        <v>0.31019999999999998</v>
      </c>
      <c r="N312" s="30">
        <f>VLOOKUP($A312,'Extraction Filer'!$B$4:$V$385,MATCH(N$1,'Extraction Filer'!$B$3:$V$3,0),FALSE)</f>
        <v>4.0232426902582032</v>
      </c>
      <c r="O312" s="35">
        <f>VLOOKUP($A312,'Extraction Filer'!$B$4:$V$385,MATCH(O$1,'Extraction Filer'!$B$3:$V$3,0),FALSE)</f>
        <v>0.1225</v>
      </c>
      <c r="P312" s="35">
        <f>VLOOKUP($A312,'Extraction Filer'!$B$4:$V$385,MATCH(P$1,'Extraction Filer'!$B$3:$V$3,0),FALSE)</f>
        <v>6.4657</v>
      </c>
      <c r="Q312" s="30">
        <f>IF(VLOOKUP($A312,'Extraction Filer'!$B$4:$V$385,MATCH(Q$1,'Extraction Filer'!$B$3:$V$3,0),FALSE)&lt;0,"سالب",VLOOKUP($A312,'Extraction Filer'!$B$4:$V$385,MATCH(Q$1,'Extraction Filer'!$B$3:$V$3,0),FALSE))</f>
        <v>18.253290327959562</v>
      </c>
      <c r="R312" s="35">
        <f>VLOOKUP($A312,'Extraction Filer'!$B$4:$Z$385,MATCH(R$1,'Extraction Filer'!$B$3:$Z$3,0),FALSE)</f>
        <v>5.9259442695544687E-2</v>
      </c>
      <c r="S312" s="35">
        <f>VLOOKUP($A312,'Extraction Filer'!$B$4:$Z$385,MATCH(S$1,'Extraction Filer'!$B$3:$Z$3,0),FALSE)</f>
        <v>6.870412146670507E-2</v>
      </c>
      <c r="T312" s="31">
        <f>VLOOKUP($A312,'Extraction Filer'!$B$4:$V$385,MATCH(T$1,'Extraction Filer'!$B$3:$V$3,0),FALSE)</f>
        <v>5.5853440571939243E-2</v>
      </c>
      <c r="U312" s="31">
        <f>IF(L312&gt;0,VLOOKUP($A312,'Extraction Filer'!$B$4:$V$385,MATCH(U$1,'Extraction Filer'!$B$3:$V$3,0),FALSE),"حققت خسائر")</f>
        <v>1.2476507757724908</v>
      </c>
      <c r="V312" s="31">
        <f>VLOOKUP($A312,'Extraction Filer'!$B$4:$V$385,MATCH(V$1,'Extraction Filer'!$B$3:$V$3,0),FALSE)</f>
        <v>-0.16669999999999999</v>
      </c>
      <c r="W312" s="7">
        <f>IF(T312="unavailable","NA",IF(T312&gt;0,IF(AND(U312&gt;0,U312&lt;0.75)=TRUE,1,IF(U312&gt;1,-1,IF(L312&lt;0,-1,0)))+IF(T312&gt;0,IF(VLOOKUP(A312,'Extraction Filer'!$B$4:$W$385,MATCH('Extraction Filer'!$W$1,'Extraction Filer'!$B$1:$W$1,0),FALSE)&gt;1,1,0),0)+IF(M312&gt;0.05,1,IF(M312&lt;-0.05,-1,0))+IF(Q312="سالب",-1,IF(Q312&lt;40,1,0))+IF(T312&gt;AVERAGEIFS($T$2:$T$382,$T$2:$T$382,"&gt;0.001"),1,0),"NA"))</f>
        <v>2</v>
      </c>
    </row>
    <row r="313" spans="1:23" ht="15.75">
      <c r="A313" s="9" t="s">
        <v>156</v>
      </c>
      <c r="B313" s="36" t="str">
        <f>VLOOKUP(A313,'Scoring Logic'!$A$12:$D$394,3,FALSE)</f>
        <v>المجموعة السعودية</v>
      </c>
      <c r="C313" s="36" t="str">
        <f>VLOOKUP(A313,'Scoring Logic'!$A$12:$D$394,4,FALSE)</f>
        <v>تداول</v>
      </c>
      <c r="D313" s="30">
        <f>VLOOKUP($A313,'Extraction Filer'!$B$4:$V$385,MATCH(D$1,'Extraction Filer'!$B$3:$V$3,0),FALSE)</f>
        <v>15.18</v>
      </c>
      <c r="E313" s="31">
        <f>VLOOKUP($A313,'Extraction Filer'!$B$4:$V$385,MATCH(E$1,'Extraction Filer'!$B$3:$V$3,0),FALSE)</f>
        <v>1.3192612E-3</v>
      </c>
      <c r="F313" s="30">
        <f>VLOOKUP($A313,'Extraction Filer'!$B$4:$V$385,MATCH(F$1,'Extraction Filer'!$B$3:$V$3,0),FALSE)</f>
        <v>23.5</v>
      </c>
      <c r="G313" s="30">
        <f>VLOOKUP($A313,'Extraction Filer'!$B$4:$V$385,MATCH(G$1,'Extraction Filer'!$B$3:$V$3,0),FALSE)</f>
        <v>13.8</v>
      </c>
      <c r="H313" s="32">
        <f>VLOOKUP($A313,'Extraction Filer'!$B$4:$V$385,MATCH(H$1,'Extraction Filer'!$B$3:$V$3,0),FALSE)</f>
        <v>11457864000</v>
      </c>
      <c r="I313" s="33">
        <f>VLOOKUP($A313,'Extraction Filer'!$B$4:$V$385,MATCH(I$1,'Extraction Filer'!$B$3:$V$3,0),FALSE)</f>
        <v>40240</v>
      </c>
      <c r="J313" s="30">
        <f>IF(VLOOKUP($A313,'Extraction Filer'!$B$4:$V$385,MATCH(J$1,'Extraction Filer'!$B$3:$V$3,0),FALSE)&gt;0,VLOOKUP($A313,'Extraction Filer'!$B$4:$V$385,MATCH(J$1,'Extraction Filer'!$B$3:$V$3,0),FALSE),"غير متوفر")</f>
        <v>56.22</v>
      </c>
      <c r="K313" s="30">
        <f>IFERROR(IF(D313/VLOOKUP($A313,'Extraction Filer'!$B$4:$V$385,MATCH("متوسط توقعات المحللين لمكرر الربح",'Extraction Filer'!$B$3:$V$3,0),FALSE)&gt;0,D313/VLOOKUP($A313,'Extraction Filer'!$B$4:$V$385,MATCH("متوسط توقعات المحللين لمكرر الربح",'Extraction Filer'!$B$3:$V$3,0),FALSE),"غير متوفر"),"غير متوفر")</f>
        <v>12.395985595178793</v>
      </c>
      <c r="L313" s="32">
        <f>VLOOKUP($A313,'Extraction Filer'!$B$4:$V$385,MATCH(L$1,'Extraction Filer'!$B$3:$V$3,0),FALSE)</f>
        <v>201243000</v>
      </c>
      <c r="M313" s="35">
        <f>VLOOKUP($A313,'Extraction Filer'!$B$4:$V$385,MATCH(M$1,'Extraction Filer'!$B$3:$V$3,0),FALSE)</f>
        <v>0.79359999999999997</v>
      </c>
      <c r="N313" s="30">
        <f>VLOOKUP($A313,'Extraction Filer'!$B$4:$V$385,MATCH(N$1,'Extraction Filer'!$B$3:$V$3,0),FALSE)</f>
        <v>0</v>
      </c>
      <c r="O313" s="35">
        <f>VLOOKUP($A313,'Extraction Filer'!$B$4:$V$385,MATCH(O$1,'Extraction Filer'!$B$3:$V$3,0),FALSE)</f>
        <v>0</v>
      </c>
      <c r="P313" s="35">
        <f>VLOOKUP($A313,'Extraction Filer'!$B$4:$V$385,MATCH(P$1,'Extraction Filer'!$B$3:$V$3,0),FALSE)</f>
        <v>17.1722</v>
      </c>
      <c r="Q313" s="30">
        <f>IF(VLOOKUP($A313,'Extraction Filer'!$B$4:$V$385,MATCH(Q$1,'Extraction Filer'!$B$3:$V$3,0),FALSE)&lt;0,"سالب",VLOOKUP($A313,'Extraction Filer'!$B$4:$V$385,MATCH(Q$1,'Extraction Filer'!$B$3:$V$3,0),FALSE))</f>
        <v>14.704575438524444</v>
      </c>
      <c r="R313" s="35">
        <f>VLOOKUP($A313,'Extraction Filer'!$B$4:$Z$385,MATCH(R$1,'Extraction Filer'!$B$3:$Z$3,0),FALSE)</f>
        <v>2.0208049736125156E-2</v>
      </c>
      <c r="S313" s="35">
        <f>VLOOKUP($A313,'Extraction Filer'!$B$4:$Z$385,MATCH(S$1,'Extraction Filer'!$B$3:$Z$3,0),FALSE)</f>
        <v>1.0974428265148503E-2</v>
      </c>
      <c r="T313" s="31">
        <f>VLOOKUP($A313,'Extraction Filer'!$B$4:$V$385,MATCH(T$1,'Extraction Filer'!$B$3:$V$3,0),FALSE)</f>
        <v>3.2938076416337288E-2</v>
      </c>
      <c r="U313" s="31">
        <f>IF(L313&gt;0,VLOOKUP($A313,'Extraction Filer'!$B$4:$V$385,MATCH(U$1,'Extraction Filer'!$B$3:$V$3,0),FALSE),"حققت خسائر")</f>
        <v>3.7481850300383122</v>
      </c>
      <c r="V313" s="31">
        <f>VLOOKUP($A313,'Extraction Filer'!$B$4:$V$385,MATCH(V$1,'Extraction Filer'!$B$3:$V$3,0),FALSE)</f>
        <v>0.98409999999999997</v>
      </c>
      <c r="W313" s="7">
        <f>IF(T313="unavailable","NA",IF(T313&gt;0,IF(AND(U313&gt;0,U313&lt;0.75)=TRUE,1,IF(U313&gt;1,-1,IF(L313&lt;0,-1,0)))+IF(T313&gt;0,IF(VLOOKUP(A313,'Extraction Filer'!$B$4:$W$385,MATCH('Extraction Filer'!$W$1,'Extraction Filer'!$B$1:$W$1,0),FALSE)&gt;1,1,0),0)+IF(M313&gt;0.05,1,IF(M313&lt;-0.05,-1,0))+IF(Q313="سالب",-1,IF(Q313&lt;40,1,0))+IF(T313&gt;AVERAGEIFS($T$2:$T$382,$T$2:$T$382,"&gt;0.001"),1,0),"NA"))</f>
        <v>2</v>
      </c>
    </row>
    <row r="314" spans="1:23" ht="15.75">
      <c r="A314" s="9" t="s">
        <v>653</v>
      </c>
      <c r="B314" s="36" t="str">
        <f>VLOOKUP(A314,'Scoring Logic'!$A$12:$D$394,3,FALSE)</f>
        <v>بوابة الأطعمة</v>
      </c>
      <c r="C314" s="36" t="str">
        <f>VLOOKUP(A314,'Scoring Logic'!$A$12:$D$394,4,FALSE)</f>
        <v>نمو</v>
      </c>
      <c r="D314" s="30">
        <f>VLOOKUP($A314,'Extraction Filer'!$B$4:$V$385,MATCH(D$1,'Extraction Filer'!$B$3:$V$3,0),FALSE)</f>
        <v>62</v>
      </c>
      <c r="E314" s="31">
        <f>VLOOKUP($A314,'Extraction Filer'!$B$4:$V$385,MATCH(E$1,'Extraction Filer'!$B$3:$V$3,0),FALSE)</f>
        <v>3.5058400000000003E-2</v>
      </c>
      <c r="F314" s="30">
        <f>VLOOKUP($A314,'Extraction Filer'!$B$4:$V$385,MATCH(F$1,'Extraction Filer'!$B$3:$V$3,0),FALSE)</f>
        <v>64</v>
      </c>
      <c r="G314" s="30">
        <f>VLOOKUP($A314,'Extraction Filer'!$B$4:$V$385,MATCH(G$1,'Extraction Filer'!$B$3:$V$3,0),FALSE)</f>
        <v>51.4</v>
      </c>
      <c r="H314" s="32">
        <f>VLOOKUP($A314,'Extraction Filer'!$B$4:$V$385,MATCH(H$1,'Extraction Filer'!$B$3:$V$3,0),FALSE)</f>
        <v>130200000</v>
      </c>
      <c r="I314" s="33">
        <f>VLOOKUP($A314,'Extraction Filer'!$B$4:$V$385,MATCH(I$1,'Extraction Filer'!$B$3:$V$3,0),FALSE)</f>
        <v>45021</v>
      </c>
      <c r="J314" s="30">
        <f>IF(VLOOKUP($A314,'Extraction Filer'!$B$4:$V$385,MATCH(J$1,'Extraction Filer'!$B$3:$V$3,0),FALSE)&gt;0,VLOOKUP($A314,'Extraction Filer'!$B$4:$V$385,MATCH(J$1,'Extraction Filer'!$B$3:$V$3,0),FALSE),"غير متوفر")</f>
        <v>15.94</v>
      </c>
      <c r="K314" s="30" t="str">
        <f>IFERROR(IF(D314/VLOOKUP($A314,'Extraction Filer'!$B$4:$V$385,MATCH("متوسط توقعات المحللين لمكرر الربح",'Extraction Filer'!$B$3:$V$3,0),FALSE)&gt;0,D314/VLOOKUP($A314,'Extraction Filer'!$B$4:$V$385,MATCH("متوسط توقعات المحللين لمكرر الربح",'Extraction Filer'!$B$3:$V$3,0),FALSE),"غير متوفر"),"غير متوفر")</f>
        <v>غير متوفر</v>
      </c>
      <c r="L314" s="32">
        <f>VLOOKUP($A314,'Extraction Filer'!$B$4:$V$385,MATCH(L$1,'Extraction Filer'!$B$3:$V$3,0),FALSE)</f>
        <v>6924876</v>
      </c>
      <c r="M314" s="35">
        <f>VLOOKUP($A314,'Extraction Filer'!$B$4:$V$385,MATCH(M$1,'Extraction Filer'!$B$3:$V$3,0),FALSE)</f>
        <v>6.6E-3</v>
      </c>
      <c r="N314" s="30">
        <f>VLOOKUP($A314,'Extraction Filer'!$B$4:$V$385,MATCH(N$1,'Extraction Filer'!$B$3:$V$3,0),FALSE)</f>
        <v>2.7794796694511272</v>
      </c>
      <c r="O314" s="35">
        <f>VLOOKUP($A314,'Extraction Filer'!$B$4:$V$385,MATCH(O$1,'Extraction Filer'!$B$3:$V$3,0),FALSE)</f>
        <v>-3.5999999999999997E-2</v>
      </c>
      <c r="P314" s="35">
        <f>VLOOKUP($A314,'Extraction Filer'!$B$4:$V$385,MATCH(P$1,'Extraction Filer'!$B$3:$V$3,0),FALSE)</f>
        <v>-0.49430000000000002</v>
      </c>
      <c r="Q314" s="30">
        <f>IF(VLOOKUP($A314,'Extraction Filer'!$B$4:$V$385,MATCH(Q$1,'Extraction Filer'!$B$3:$V$3,0),FALSE)&lt;0,"سالب",VLOOKUP($A314,'Extraction Filer'!$B$4:$V$385,MATCH(Q$1,'Extraction Filer'!$B$3:$V$3,0),FALSE))</f>
        <v>16.728948378731058</v>
      </c>
      <c r="R314" s="35">
        <f>VLOOKUP($A314,'Extraction Filer'!$B$4:$Z$385,MATCH(R$1,'Extraction Filer'!$B$3:$Z$3,0),FALSE)</f>
        <v>0.11454896165080236</v>
      </c>
      <c r="S314" s="35">
        <f>VLOOKUP($A314,'Extraction Filer'!$B$4:$Z$385,MATCH(S$1,'Extraction Filer'!$B$3:$Z$3,0),FALSE)</f>
        <v>9.7577359790816359E-2</v>
      </c>
      <c r="T314" s="31">
        <f>VLOOKUP($A314,'Extraction Filer'!$B$4:$V$385,MATCH(T$1,'Extraction Filer'!$B$3:$V$3,0),FALSE)</f>
        <v>1.6129032258064516E-2</v>
      </c>
      <c r="U314" s="31">
        <f>IF(L314&gt;0,VLOOKUP($A314,'Extraction Filer'!$B$4:$V$385,MATCH(U$1,'Extraction Filer'!$B$3:$V$3,0),FALSE),"حققت خسائر")</f>
        <v>0.38838747182995981</v>
      </c>
      <c r="V314" s="31">
        <f>VLOOKUP($A314,'Extraction Filer'!$B$4:$V$385,MATCH(V$1,'Extraction Filer'!$B$3:$V$3,0),FALSE)</f>
        <v>0</v>
      </c>
      <c r="W314" s="7">
        <f>IF(T314="unavailable","NA",IF(T314&gt;0,IF(AND(U314&gt;0,U314&lt;0.75)=TRUE,1,IF(U314&gt;1,-1,IF(L314&lt;0,-1,0)))+IF(T314&gt;0,IF(VLOOKUP(A314,'Extraction Filer'!$B$4:$W$385,MATCH('Extraction Filer'!$W$1,'Extraction Filer'!$B$1:$W$1,0),FALSE)&gt;1,1,0),0)+IF(M314&gt;0.05,1,IF(M314&lt;-0.05,-1,0))+IF(Q314="سالب",-1,IF(Q314&lt;40,1,0))+IF(T314&gt;AVERAGEIFS($T$2:$T$382,$T$2:$T$382,"&gt;0.001"),1,0),"NA"))</f>
        <v>2</v>
      </c>
    </row>
    <row r="315" spans="1:23" ht="15.75">
      <c r="A315" s="9" t="s">
        <v>631</v>
      </c>
      <c r="B315" s="36" t="str">
        <f>VLOOKUP(A315,'Scoring Logic'!$A$12:$D$394,3,FALSE)</f>
        <v>شور</v>
      </c>
      <c r="C315" s="36" t="str">
        <f>VLOOKUP(A315,'Scoring Logic'!$A$12:$D$394,4,FALSE)</f>
        <v>نمو</v>
      </c>
      <c r="D315" s="30">
        <f>VLOOKUP($A315,'Extraction Filer'!$B$4:$V$385,MATCH(D$1,'Extraction Filer'!$B$3:$V$3,0),FALSE)</f>
        <v>86.5</v>
      </c>
      <c r="E315" s="31">
        <f>VLOOKUP($A315,'Extraction Filer'!$B$4:$V$385,MATCH(E$1,'Extraction Filer'!$B$3:$V$3,0),FALSE)</f>
        <v>-1.7045500000000002E-2</v>
      </c>
      <c r="F315" s="30">
        <f>VLOOKUP($A315,'Extraction Filer'!$B$4:$V$385,MATCH(F$1,'Extraction Filer'!$B$3:$V$3,0),FALSE)</f>
        <v>101.8</v>
      </c>
      <c r="G315" s="30">
        <f>VLOOKUP($A315,'Extraction Filer'!$B$4:$V$385,MATCH(G$1,'Extraction Filer'!$B$3:$V$3,0),FALSE)</f>
        <v>60</v>
      </c>
      <c r="H315" s="32">
        <f>VLOOKUP($A315,'Extraction Filer'!$B$4:$V$385,MATCH(H$1,'Extraction Filer'!$B$3:$V$3,0),FALSE)</f>
        <v>653107005</v>
      </c>
      <c r="I315" s="33">
        <f>VLOOKUP($A315,'Extraction Filer'!$B$4:$V$385,MATCH(I$1,'Extraction Filer'!$B$3:$V$3,0),FALSE)</f>
        <v>44950</v>
      </c>
      <c r="J315" s="30">
        <f>IF(VLOOKUP($A315,'Extraction Filer'!$B$4:$V$385,MATCH(J$1,'Extraction Filer'!$B$3:$V$3,0),FALSE)&gt;0,VLOOKUP($A315,'Extraction Filer'!$B$4:$V$385,MATCH(J$1,'Extraction Filer'!$B$3:$V$3,0),FALSE),"غير متوفر")</f>
        <v>22.94</v>
      </c>
      <c r="K315" s="30" t="str">
        <f>IFERROR(IF(D315/VLOOKUP($A315,'Extraction Filer'!$B$4:$V$385,MATCH("متوسط توقعات المحللين لمكرر الربح",'Extraction Filer'!$B$3:$V$3,0),FALSE)&gt;0,D315/VLOOKUP($A315,'Extraction Filer'!$B$4:$V$385,MATCH("متوسط توقعات المحللين لمكرر الربح",'Extraction Filer'!$B$3:$V$3,0),FALSE),"غير متوفر"),"غير متوفر")</f>
        <v>غير متوفر</v>
      </c>
      <c r="L315" s="32">
        <f>VLOOKUP($A315,'Extraction Filer'!$B$4:$V$385,MATCH(L$1,'Extraction Filer'!$B$3:$V$3,0),FALSE)</f>
        <v>36791424</v>
      </c>
      <c r="M315" s="35">
        <f>VLOOKUP($A315,'Extraction Filer'!$B$4:$V$385,MATCH(M$1,'Extraction Filer'!$B$3:$V$3,0),FALSE)</f>
        <v>0.19089999999999999</v>
      </c>
      <c r="N315" s="30">
        <f>VLOOKUP($A315,'Extraction Filer'!$B$4:$V$385,MATCH(N$1,'Extraction Filer'!$B$3:$V$3,0),FALSE)</f>
        <v>2.9174649312616494</v>
      </c>
      <c r="O315" s="35">
        <f>VLOOKUP($A315,'Extraction Filer'!$B$4:$V$385,MATCH(O$1,'Extraction Filer'!$B$3:$V$3,0),FALSE)</f>
        <v>-6.4399999999999999E-2</v>
      </c>
      <c r="P315" s="35">
        <f>VLOOKUP($A315,'Extraction Filer'!$B$4:$V$385,MATCH(P$1,'Extraction Filer'!$B$3:$V$3,0),FALSE)</f>
        <v>-0.30230000000000001</v>
      </c>
      <c r="Q315" s="30">
        <f>IF(VLOOKUP($A315,'Extraction Filer'!$B$4:$V$385,MATCH(Q$1,'Extraction Filer'!$B$3:$V$3,0),FALSE)&lt;0,"سالب",VLOOKUP($A315,'Extraction Filer'!$B$4:$V$385,MATCH(Q$1,'Extraction Filer'!$B$3:$V$3,0),FALSE))</f>
        <v>48.985050906855001</v>
      </c>
      <c r="R315" s="35">
        <f>VLOOKUP($A315,'Extraction Filer'!$B$4:$Z$385,MATCH(R$1,'Extraction Filer'!$B$3:$Z$3,0),FALSE)</f>
        <v>0.25687431379919168</v>
      </c>
      <c r="S315" s="35">
        <f>VLOOKUP($A315,'Extraction Filer'!$B$4:$Z$385,MATCH(S$1,'Extraction Filer'!$B$3:$Z$3,0),FALSE)</f>
        <v>0.24895819436111569</v>
      </c>
      <c r="T315" s="31">
        <f>VLOOKUP($A315,'Extraction Filer'!$B$4:$V$385,MATCH(T$1,'Extraction Filer'!$B$3:$V$3,0),FALSE)</f>
        <v>1.7341040462427744E-2</v>
      </c>
      <c r="U315" s="31">
        <f>IF(L315&gt;0,VLOOKUP($A315,'Extraction Filer'!$B$4:$V$385,MATCH(U$1,'Extraction Filer'!$B$3:$V$3,0),FALSE),"حققت خسائر")</f>
        <v>0.35443803787773026</v>
      </c>
      <c r="V315" s="31">
        <f>VLOOKUP($A315,'Extraction Filer'!$B$4:$V$385,MATCH(V$1,'Extraction Filer'!$B$3:$V$3,0),FALSE)</f>
        <v>0</v>
      </c>
      <c r="W315" s="7">
        <f>IF(T315="unavailable","NA",IF(T315&gt;0,IF(AND(U315&gt;0,U315&lt;0.75)=TRUE,1,IF(U315&gt;1,-1,IF(L315&lt;0,-1,0)))+IF(T315&gt;0,IF(VLOOKUP(A315,'Extraction Filer'!$B$4:$W$385,MATCH('Extraction Filer'!$W$1,'Extraction Filer'!$B$1:$W$1,0),FALSE)&gt;1,1,0),0)+IF(M315&gt;0.05,1,IF(M315&lt;-0.05,-1,0))+IF(Q315="سالب",-1,IF(Q315&lt;40,1,0))+IF(T315&gt;AVERAGEIFS($T$2:$T$382,$T$2:$T$382,"&gt;0.001"),1,0),"NA"))</f>
        <v>2</v>
      </c>
    </row>
    <row r="316" spans="1:23" ht="15.75">
      <c r="A316" s="9" t="s">
        <v>404</v>
      </c>
      <c r="B316" s="36" t="str">
        <f>VLOOKUP(A316,'Scoring Logic'!$A$12:$D$394,3,FALSE)</f>
        <v>الراجحي ريت</v>
      </c>
      <c r="C316" s="36" t="str">
        <f>VLOOKUP(A316,'Scoring Logic'!$A$12:$D$394,4,FALSE)</f>
        <v>تداول</v>
      </c>
      <c r="D316" s="30">
        <f>VLOOKUP($A316,'Extraction Filer'!$B$4:$V$385,MATCH(D$1,'Extraction Filer'!$B$3:$V$3,0),FALSE)</f>
        <v>8.43</v>
      </c>
      <c r="E316" s="31">
        <f>VLOOKUP($A316,'Extraction Filer'!$B$4:$V$385,MATCH(E$1,'Extraction Filer'!$B$3:$V$3,0),FALSE)</f>
        <v>2.8048799999999999E-2</v>
      </c>
      <c r="F316" s="30">
        <f>VLOOKUP($A316,'Extraction Filer'!$B$4:$V$385,MATCH(F$1,'Extraction Filer'!$B$3:$V$3,0),FALSE)</f>
        <v>8.8000000000000007</v>
      </c>
      <c r="G316" s="30">
        <f>VLOOKUP($A316,'Extraction Filer'!$B$4:$V$385,MATCH(G$1,'Extraction Filer'!$B$3:$V$3,0),FALSE)</f>
        <v>8.0299999999999994</v>
      </c>
      <c r="H316" s="32">
        <f>VLOOKUP($A316,'Extraction Filer'!$B$4:$V$385,MATCH(H$1,'Extraction Filer'!$B$3:$V$3,0),FALSE)</f>
        <v>2323371056</v>
      </c>
      <c r="I316" s="33">
        <f>VLOOKUP($A316,'Extraction Filer'!$B$4:$V$385,MATCH(I$1,'Extraction Filer'!$B$3:$V$3,0),FALSE)</f>
        <v>43179</v>
      </c>
      <c r="J316" s="30">
        <f>IF(VLOOKUP($A316,'Extraction Filer'!$B$4:$V$385,MATCH(J$1,'Extraction Filer'!$B$3:$V$3,0),FALSE)&gt;0,VLOOKUP($A316,'Extraction Filer'!$B$4:$V$385,MATCH(J$1,'Extraction Filer'!$B$3:$V$3,0),FALSE),"غير متوفر")</f>
        <v>16.53</v>
      </c>
      <c r="K316" s="30" t="str">
        <f>IFERROR(IF(D316/VLOOKUP($A316,'Extraction Filer'!$B$4:$V$385,MATCH("متوسط توقعات المحللين لمكرر الربح",'Extraction Filer'!$B$3:$V$3,0),FALSE)&gt;0,D316/VLOOKUP($A316,'Extraction Filer'!$B$4:$V$385,MATCH("متوسط توقعات المحللين لمكرر الربح",'Extraction Filer'!$B$3:$V$3,0),FALSE),"غير متوفر"),"غير متوفر")</f>
        <v>غير متوفر</v>
      </c>
      <c r="L316" s="32">
        <f>VLOOKUP($A316,'Extraction Filer'!$B$4:$V$385,MATCH(L$1,'Extraction Filer'!$B$3:$V$3,0),FALSE)</f>
        <v>214677137</v>
      </c>
      <c r="M316" s="35">
        <f>VLOOKUP($A316,'Extraction Filer'!$B$4:$V$385,MATCH(M$1,'Extraction Filer'!$B$3:$V$3,0),FALSE)</f>
        <v>-0.51929999999999998</v>
      </c>
      <c r="N316" s="30">
        <f>VLOOKUP($A316,'Extraction Filer'!$B$4:$V$385,MATCH(N$1,'Extraction Filer'!$B$3:$V$3,0),FALSE)</f>
        <v>7.9232395555744528</v>
      </c>
      <c r="O316" s="35">
        <f>VLOOKUP($A316,'Extraction Filer'!$B$4:$V$385,MATCH(O$1,'Extraction Filer'!$B$3:$V$3,0),FALSE)</f>
        <v>0.21440000000000001</v>
      </c>
      <c r="P316" s="35">
        <f>VLOOKUP($A316,'Extraction Filer'!$B$4:$V$385,MATCH(P$1,'Extraction Filer'!$B$3:$V$3,0),FALSE)</f>
        <v>-9.5100000000000004E-2</v>
      </c>
      <c r="Q316" s="30">
        <f>IF(VLOOKUP($A316,'Extraction Filer'!$B$4:$V$385,MATCH(Q$1,'Extraction Filer'!$B$3:$V$3,0),FALSE)&lt;0,"سالب",VLOOKUP($A316,'Extraction Filer'!$B$4:$V$385,MATCH(Q$1,'Extraction Filer'!$B$3:$V$3,0),FALSE))</f>
        <v>10.449626747491791</v>
      </c>
      <c r="R316" s="35">
        <f>VLOOKUP($A316,'Extraction Filer'!$B$4:$Z$385,MATCH(R$1,'Extraction Filer'!$B$3:$Z$3,0),FALSE)</f>
        <v>8.0919435676821888E-2</v>
      </c>
      <c r="S316" s="35">
        <f>VLOOKUP($A316,'Extraction Filer'!$B$4:$Z$385,MATCH(S$1,'Extraction Filer'!$B$3:$Z$3,0),FALSE)</f>
        <v>0</v>
      </c>
      <c r="T316" s="31">
        <f>VLOOKUP($A316,'Extraction Filer'!$B$4:$V$385,MATCH(T$1,'Extraction Filer'!$B$3:$V$3,0),FALSE)</f>
        <v>6.465005931198102E-2</v>
      </c>
      <c r="U316" s="31">
        <f>IF(L316&gt;0,VLOOKUP($A316,'Extraction Filer'!$B$4:$V$385,MATCH(U$1,'Extraction Filer'!$B$3:$V$3,0),FALSE),"حققت خسائر")</f>
        <v>0.92598961732324803</v>
      </c>
      <c r="V316" s="31">
        <f>VLOOKUP($A316,'Extraction Filer'!$B$4:$V$385,MATCH(V$1,'Extraction Filer'!$B$3:$V$3,0),FALSE)</f>
        <v>-0.11700000000000001</v>
      </c>
      <c r="W316" s="7">
        <f>IF(T316="unavailable","NA",IF(T316&gt;0,IF(AND(U316&gt;0,U316&lt;0.75)=TRUE,1,IF(U316&gt;1,-1,IF(L316&lt;0,-1,0)))+IF(T316&gt;0,IF(VLOOKUP(A316,'Extraction Filer'!$B$4:$W$385,MATCH('Extraction Filer'!$W$1,'Extraction Filer'!$B$1:$W$1,0),FALSE)&gt;1,1,0),0)+IF(M316&gt;0.05,1,IF(M316&lt;-0.05,-1,0))+IF(Q316="سالب",-1,IF(Q316&lt;40,1,0))+IF(T316&gt;AVERAGEIFS($T$2:$T$382,$T$2:$T$382,"&gt;0.001"),1,0),"NA"))</f>
        <v>2</v>
      </c>
    </row>
    <row r="317" spans="1:23" ht="15.75">
      <c r="A317" s="9" t="s">
        <v>388</v>
      </c>
      <c r="B317" s="36" t="str">
        <f>VLOOKUP(A317,'Scoring Logic'!$A$12:$D$394,3,FALSE)</f>
        <v>جدوى ريت الحرمين</v>
      </c>
      <c r="C317" s="36" t="str">
        <f>VLOOKUP(A317,'Scoring Logic'!$A$12:$D$394,4,FALSE)</f>
        <v>تداول</v>
      </c>
      <c r="D317" s="30">
        <f>VLOOKUP($A317,'Extraction Filer'!$B$4:$V$385,MATCH(D$1,'Extraction Filer'!$B$3:$V$3,0),FALSE)</f>
        <v>6.27</v>
      </c>
      <c r="E317" s="31">
        <f>VLOOKUP($A317,'Extraction Filer'!$B$4:$V$385,MATCH(E$1,'Extraction Filer'!$B$3:$V$3,0),FALSE)</f>
        <v>3.9801000000000003E-2</v>
      </c>
      <c r="F317" s="30">
        <f>VLOOKUP($A317,'Extraction Filer'!$B$4:$V$385,MATCH(F$1,'Extraction Filer'!$B$3:$V$3,0),FALSE)</f>
        <v>6.98</v>
      </c>
      <c r="G317" s="30">
        <f>VLOOKUP($A317,'Extraction Filer'!$B$4:$V$385,MATCH(G$1,'Extraction Filer'!$B$3:$V$3,0),FALSE)</f>
        <v>5.77</v>
      </c>
      <c r="H317" s="32">
        <f>VLOOKUP($A317,'Extraction Filer'!$B$4:$V$385,MATCH(H$1,'Extraction Filer'!$B$3:$V$3,0),FALSE)</f>
        <v>413820000</v>
      </c>
      <c r="I317" s="33">
        <f>VLOOKUP($A317,'Extraction Filer'!$B$4:$V$385,MATCH(I$1,'Extraction Filer'!$B$3:$V$3,0),FALSE)</f>
        <v>44469</v>
      </c>
      <c r="J317" s="30">
        <f>IF(VLOOKUP($A317,'Extraction Filer'!$B$4:$V$385,MATCH(J$1,'Extraction Filer'!$B$3:$V$3,0),FALSE)&gt;0,VLOOKUP($A317,'Extraction Filer'!$B$4:$V$385,MATCH(J$1,'Extraction Filer'!$B$3:$V$3,0),FALSE),"غير متوفر")</f>
        <v>15.68</v>
      </c>
      <c r="K317" s="30" t="str">
        <f>IFERROR(IF(D317/VLOOKUP($A317,'Extraction Filer'!$B$4:$V$385,MATCH("متوسط توقعات المحللين لمكرر الربح",'Extraction Filer'!$B$3:$V$3,0),FALSE)&gt;0,D317/VLOOKUP($A317,'Extraction Filer'!$B$4:$V$385,MATCH("متوسط توقعات المحللين لمكرر الربح",'Extraction Filer'!$B$3:$V$3,0),FALSE),"غير متوفر"),"غير متوفر")</f>
        <v>غير متوفر</v>
      </c>
      <c r="L317" s="32">
        <f>VLOOKUP($A317,'Extraction Filer'!$B$4:$V$385,MATCH(L$1,'Extraction Filer'!$B$3:$V$3,0),FALSE)</f>
        <v>26366732</v>
      </c>
      <c r="M317" s="35">
        <f>VLOOKUP($A317,'Extraction Filer'!$B$4:$V$385,MATCH(M$1,'Extraction Filer'!$B$3:$V$3,0),FALSE)</f>
        <v>3.1415000000000002</v>
      </c>
      <c r="N317" s="30">
        <f>VLOOKUP($A317,'Extraction Filer'!$B$4:$V$385,MATCH(N$1,'Extraction Filer'!$B$3:$V$3,0),FALSE)</f>
        <v>10.054276132328772</v>
      </c>
      <c r="O317" s="35">
        <f>VLOOKUP($A317,'Extraction Filer'!$B$4:$V$385,MATCH(O$1,'Extraction Filer'!$B$3:$V$3,0),FALSE)</f>
        <v>0.65229999999999999</v>
      </c>
      <c r="P317" s="35">
        <f>VLOOKUP($A317,'Extraction Filer'!$B$4:$V$385,MATCH(P$1,'Extraction Filer'!$B$3:$V$3,0),FALSE)</f>
        <v>-2.3934000000000002</v>
      </c>
      <c r="Q317" s="30" t="str">
        <f>IF(VLOOKUP($A317,'Extraction Filer'!$B$4:$V$385,MATCH(Q$1,'Extraction Filer'!$B$3:$V$3,0),FALSE)&lt;0,"سالب",VLOOKUP($A317,'Extraction Filer'!$B$4:$V$385,MATCH(Q$1,'Extraction Filer'!$B$3:$V$3,0),FALSE))</f>
        <v>سالب</v>
      </c>
      <c r="R317" s="35">
        <f>VLOOKUP($A317,'Extraction Filer'!$B$4:$Z$385,MATCH(R$1,'Extraction Filer'!$B$3:$Z$3,0),FALSE)</f>
        <v>5.2184018469534271E-2</v>
      </c>
      <c r="S317" s="35">
        <f>VLOOKUP($A317,'Extraction Filer'!$B$4:$Z$385,MATCH(S$1,'Extraction Filer'!$B$3:$Z$3,0),FALSE)</f>
        <v>0</v>
      </c>
      <c r="T317" s="31">
        <f>VLOOKUP($A317,'Extraction Filer'!$B$4:$V$385,MATCH(T$1,'Extraction Filer'!$B$3:$V$3,0),FALSE)</f>
        <v>3.1897926634768745E-2</v>
      </c>
      <c r="U317" s="31">
        <f>IF(L317&gt;0,VLOOKUP($A317,'Extraction Filer'!$B$4:$V$385,MATCH(U$1,'Extraction Filer'!$B$3:$V$3,0),FALSE),"حققت خسائر")</f>
        <v>0.32541006598769995</v>
      </c>
      <c r="V317" s="31">
        <f>VLOOKUP($A317,'Extraction Filer'!$B$4:$V$385,MATCH(V$1,'Extraction Filer'!$B$3:$V$3,0),FALSE)</f>
        <v>0</v>
      </c>
      <c r="W317" s="7">
        <f>IF(T317="unavailable","NA",IF(T317&gt;0,IF(AND(U317&gt;0,U317&lt;0.75)=TRUE,1,IF(U317&gt;1,-1,IF(L317&lt;0,-1,0)))+IF(T317&gt;0,IF(VLOOKUP(A317,'Extraction Filer'!$B$4:$W$385,MATCH('Extraction Filer'!$W$1,'Extraction Filer'!$B$1:$W$1,0),FALSE)&gt;1,1,0),0)+IF(M317&gt;0.05,1,IF(M317&lt;-0.05,-1,0))+IF(Q317="سالب",-1,IF(Q317&lt;40,1,0))+IF(T317&gt;AVERAGEIFS($T$2:$T$382,$T$2:$T$382,"&gt;0.001"),1,0),"NA"))</f>
        <v>2</v>
      </c>
    </row>
    <row r="318" spans="1:23" ht="15.75">
      <c r="A318" s="9" t="s">
        <v>332</v>
      </c>
      <c r="B318" s="36" t="str">
        <f>VLOOKUP(A318,'Scoring Logic'!$A$12:$D$394,3,FALSE)</f>
        <v>جرير</v>
      </c>
      <c r="C318" s="36" t="str">
        <f>VLOOKUP(A318,'Scoring Logic'!$A$12:$D$394,4,FALSE)</f>
        <v>تداول</v>
      </c>
      <c r="D318" s="30">
        <f>VLOOKUP($A318,'Extraction Filer'!$B$4:$V$385,MATCH(D$1,'Extraction Filer'!$B$3:$V$3,0),FALSE)</f>
        <v>12.64</v>
      </c>
      <c r="E318" s="31">
        <f>VLOOKUP($A318,'Extraction Filer'!$B$4:$V$385,MATCH(E$1,'Extraction Filer'!$B$3:$V$3,0),FALSE)</f>
        <v>7.9744817000000009E-3</v>
      </c>
      <c r="F318" s="30">
        <f>VLOOKUP($A318,'Extraction Filer'!$B$4:$V$385,MATCH(F$1,'Extraction Filer'!$B$3:$V$3,0),FALSE)</f>
        <v>14.1</v>
      </c>
      <c r="G318" s="30">
        <f>VLOOKUP($A318,'Extraction Filer'!$B$4:$V$385,MATCH(G$1,'Extraction Filer'!$B$3:$V$3,0),FALSE)</f>
        <v>12.32</v>
      </c>
      <c r="H318" s="32">
        <f>VLOOKUP($A318,'Extraction Filer'!$B$4:$V$385,MATCH(H$1,'Extraction Filer'!$B$3:$V$3,0),FALSE)</f>
        <v>15168000000</v>
      </c>
      <c r="I318" s="33">
        <f>VLOOKUP($A318,'Extraction Filer'!$B$4:$V$385,MATCH(I$1,'Extraction Filer'!$B$3:$V$3,0),FALSE)</f>
        <v>40240</v>
      </c>
      <c r="J318" s="30">
        <f>IF(VLOOKUP($A318,'Extraction Filer'!$B$4:$V$385,MATCH(J$1,'Extraction Filer'!$B$3:$V$3,0),FALSE)&gt;0,VLOOKUP($A318,'Extraction Filer'!$B$4:$V$385,MATCH(J$1,'Extraction Filer'!$B$3:$V$3,0),FALSE),"غير متوفر")</f>
        <v>15.6</v>
      </c>
      <c r="K318" s="30" t="str">
        <f>IFERROR(IF(D318/VLOOKUP($A318,'Extraction Filer'!$B$4:$V$385,MATCH("متوسط توقعات المحللين لمكرر الربح",'Extraction Filer'!$B$3:$V$3,0),FALSE)&gt;0,D318/VLOOKUP($A318,'Extraction Filer'!$B$4:$V$385,MATCH("متوسط توقعات المحللين لمكرر الربح",'Extraction Filer'!$B$3:$V$3,0),FALSE),"غير متوفر"),"غير متوفر")</f>
        <v>غير متوفر</v>
      </c>
      <c r="L318" s="32">
        <f>VLOOKUP($A318,'Extraction Filer'!$B$4:$V$385,MATCH(L$1,'Extraction Filer'!$B$3:$V$3,0),FALSE)</f>
        <v>973955000</v>
      </c>
      <c r="M318" s="35">
        <f>VLOOKUP($A318,'Extraction Filer'!$B$4:$V$385,MATCH(M$1,'Extraction Filer'!$B$3:$V$3,0),FALSE)</f>
        <v>8.9999999999999998E-4</v>
      </c>
      <c r="N318" s="30">
        <f>VLOOKUP($A318,'Extraction Filer'!$B$4:$V$385,MATCH(N$1,'Extraction Filer'!$B$3:$V$3,0),FALSE)</f>
        <v>1.4004411278758415</v>
      </c>
      <c r="O318" s="35">
        <f>VLOOKUP($A318,'Extraction Filer'!$B$4:$V$385,MATCH(O$1,'Extraction Filer'!$B$3:$V$3,0),FALSE)</f>
        <v>2.23E-2</v>
      </c>
      <c r="P318" s="35">
        <f>VLOOKUP($A318,'Extraction Filer'!$B$4:$V$385,MATCH(P$1,'Extraction Filer'!$B$3:$V$3,0),FALSE)</f>
        <v>0.62829999999999997</v>
      </c>
      <c r="Q318" s="30">
        <f>IF(VLOOKUP($A318,'Extraction Filer'!$B$4:$V$385,MATCH(Q$1,'Extraction Filer'!$B$3:$V$3,0),FALSE)&lt;0,"سالب",VLOOKUP($A318,'Extraction Filer'!$B$4:$V$385,MATCH(Q$1,'Extraction Filer'!$B$3:$V$3,0),FALSE))</f>
        <v>14.430733809664252</v>
      </c>
      <c r="R318" s="35">
        <f>VLOOKUP($A318,'Extraction Filer'!$B$4:$Z$385,MATCH(R$1,'Extraction Filer'!$B$3:$Z$3,0),FALSE)</f>
        <v>0.56587127286248806</v>
      </c>
      <c r="S318" s="35">
        <f>VLOOKUP($A318,'Extraction Filer'!$B$4:$Z$385,MATCH(S$1,'Extraction Filer'!$B$3:$Z$3,0),FALSE)</f>
        <v>0.37439175279534426</v>
      </c>
      <c r="T318" s="31">
        <f>VLOOKUP($A318,'Extraction Filer'!$B$4:$V$385,MATCH(T$1,'Extraction Filer'!$B$3:$V$3,0),FALSE)</f>
        <v>6.5664556962025306E-2</v>
      </c>
      <c r="U318" s="31">
        <f>IF(L318&gt;0,VLOOKUP($A318,'Extraction Filer'!$B$4:$V$385,MATCH(U$1,'Extraction Filer'!$B$3:$V$3,0),FALSE),"حققت خسائر")</f>
        <v>1.0226345159683969</v>
      </c>
      <c r="V318" s="31">
        <f>VLOOKUP($A318,'Extraction Filer'!$B$4:$V$385,MATCH(V$1,'Extraction Filer'!$B$3:$V$3,0),FALSE)</f>
        <v>6.1000000000000004E-3</v>
      </c>
      <c r="W318" s="7">
        <f>IF(T318="unavailable","NA",IF(T318&gt;0,IF(AND(U318&gt;0,U318&lt;0.75)=TRUE,1,IF(U318&gt;1,-1,IF(L318&lt;0,-1,0)))+IF(T318&gt;0,IF(VLOOKUP(A318,'Extraction Filer'!$B$4:$W$385,MATCH('Extraction Filer'!$W$1,'Extraction Filer'!$B$1:$W$1,0),FALSE)&gt;1,1,0),0)+IF(M318&gt;0.05,1,IF(M318&lt;-0.05,-1,0))+IF(Q318="سالب",-1,IF(Q318&lt;40,1,0))+IF(T318&gt;AVERAGEIFS($T$2:$T$382,$T$2:$T$382,"&gt;0.001"),1,0),"NA"))</f>
        <v>2</v>
      </c>
    </row>
    <row r="319" spans="1:23" ht="15.75">
      <c r="A319" s="9" t="s">
        <v>677</v>
      </c>
      <c r="B319" s="36" t="str">
        <f>VLOOKUP(A319,'Scoring Logic'!$A$12:$D$394,3,FALSE)</f>
        <v>ماربل ديزاين</v>
      </c>
      <c r="C319" s="36" t="str">
        <f>VLOOKUP(A319,'Scoring Logic'!$A$12:$D$394,4,FALSE)</f>
        <v>نمو</v>
      </c>
      <c r="D319" s="30">
        <f>VLOOKUP($A319,'Extraction Filer'!$B$4:$V$385,MATCH(D$1,'Extraction Filer'!$B$3:$V$3,0),FALSE)</f>
        <v>76.7</v>
      </c>
      <c r="E319" s="31">
        <f>VLOOKUP($A319,'Extraction Filer'!$B$4:$V$385,MATCH(E$1,'Extraction Filer'!$B$3:$V$3,0),FALSE)</f>
        <v>-1.0322599999999999E-2</v>
      </c>
      <c r="F319" s="30">
        <f>VLOOKUP($A319,'Extraction Filer'!$B$4:$V$385,MATCH(F$1,'Extraction Filer'!$B$3:$V$3,0),FALSE)</f>
        <v>95</v>
      </c>
      <c r="G319" s="30">
        <f>VLOOKUP($A319,'Extraction Filer'!$B$4:$V$385,MATCH(G$1,'Extraction Filer'!$B$3:$V$3,0),FALSE)</f>
        <v>70</v>
      </c>
      <c r="H319" s="32">
        <f>VLOOKUP($A319,'Extraction Filer'!$B$4:$V$385,MATCH(H$1,'Extraction Filer'!$B$3:$V$3,0),FALSE)</f>
        <v>460200000</v>
      </c>
      <c r="I319" s="33">
        <f>VLOOKUP($A319,'Extraction Filer'!$B$4:$V$385,MATCH(I$1,'Extraction Filer'!$B$3:$V$3,0),FALSE)</f>
        <v>45146</v>
      </c>
      <c r="J319" s="30">
        <f>IF(VLOOKUP($A319,'Extraction Filer'!$B$4:$V$385,MATCH(J$1,'Extraction Filer'!$B$3:$V$3,0),FALSE)&gt;0,VLOOKUP($A319,'Extraction Filer'!$B$4:$V$385,MATCH(J$1,'Extraction Filer'!$B$3:$V$3,0),FALSE),"غير متوفر")</f>
        <v>22.96</v>
      </c>
      <c r="K319" s="30" t="str">
        <f>IFERROR(IF(D319/VLOOKUP($A319,'Extraction Filer'!$B$4:$V$385,MATCH("متوسط توقعات المحللين لمكرر الربح",'Extraction Filer'!$B$3:$V$3,0),FALSE)&gt;0,D319/VLOOKUP($A319,'Extraction Filer'!$B$4:$V$385,MATCH("متوسط توقعات المحللين لمكرر الربح",'Extraction Filer'!$B$3:$V$3,0),FALSE),"غير متوفر"),"غير متوفر")</f>
        <v>غير متوفر</v>
      </c>
      <c r="L319" s="32">
        <f>VLOOKUP($A319,'Extraction Filer'!$B$4:$V$385,MATCH(L$1,'Extraction Filer'!$B$3:$V$3,0),FALSE)</f>
        <v>20064877</v>
      </c>
      <c r="M319" s="35">
        <f>VLOOKUP($A319,'Extraction Filer'!$B$4:$V$385,MATCH(M$1,'Extraction Filer'!$B$3:$V$3,0),FALSE)</f>
        <v>-3.1399999999999997E-2</v>
      </c>
      <c r="N319" s="30">
        <f>VLOOKUP($A319,'Extraction Filer'!$B$4:$V$385,MATCH(N$1,'Extraction Filer'!$B$3:$V$3,0),FALSE)</f>
        <v>9.0688975497758246</v>
      </c>
      <c r="O319" s="35">
        <f>VLOOKUP($A319,'Extraction Filer'!$B$4:$V$385,MATCH(O$1,'Extraction Filer'!$B$3:$V$3,0),FALSE)</f>
        <v>-7.2300000000000003E-2</v>
      </c>
      <c r="P319" s="35">
        <f>VLOOKUP($A319,'Extraction Filer'!$B$4:$V$385,MATCH(P$1,'Extraction Filer'!$B$3:$V$3,0),FALSE)</f>
        <v>0.4078</v>
      </c>
      <c r="Q319" s="30">
        <f>IF(VLOOKUP($A319,'Extraction Filer'!$B$4:$V$385,MATCH(Q$1,'Extraction Filer'!$B$3:$V$3,0),FALSE)&lt;0,"سالب",VLOOKUP($A319,'Extraction Filer'!$B$4:$V$385,MATCH(Q$1,'Extraction Filer'!$B$3:$V$3,0),FALSE))</f>
        <v>24.11192333561057</v>
      </c>
      <c r="R319" s="35">
        <f>VLOOKUP($A319,'Extraction Filer'!$B$4:$Z$385,MATCH(R$1,'Extraction Filer'!$B$3:$Z$3,0),FALSE)</f>
        <v>0.20389453343515623</v>
      </c>
      <c r="S319" s="35">
        <f>VLOOKUP($A319,'Extraction Filer'!$B$4:$Z$385,MATCH(S$1,'Extraction Filer'!$B$3:$Z$3,0),FALSE)</f>
        <v>0.19411460288143789</v>
      </c>
      <c r="T319" s="31">
        <f>VLOOKUP($A319,'Extraction Filer'!$B$4:$V$385,MATCH(T$1,'Extraction Filer'!$B$3:$V$3,0),FALSE)</f>
        <v>4.432855280312907E-2</v>
      </c>
      <c r="U319" s="31">
        <f>IF(L319&gt;0,VLOOKUP($A319,'Extraction Filer'!$B$4:$V$385,MATCH(U$1,'Extraction Filer'!$B$3:$V$3,0),FALSE),"حققت خسائر")</f>
        <v>1.0167019713103649</v>
      </c>
      <c r="V319" s="31">
        <f>VLOOKUP($A319,'Extraction Filer'!$B$4:$V$385,MATCH(V$1,'Extraction Filer'!$B$3:$V$3,0),FALSE)</f>
        <v>-0.51429999999999998</v>
      </c>
      <c r="W319" s="7">
        <f>IF(T319="unavailable","NA",IF(T319&gt;0,IF(AND(U319&gt;0,U319&lt;0.75)=TRUE,1,IF(U319&gt;1,-1,IF(L319&lt;0,-1,0)))+IF(T319&gt;0,IF(VLOOKUP(A319,'Extraction Filer'!$B$4:$W$385,MATCH('Extraction Filer'!$W$1,'Extraction Filer'!$B$1:$W$1,0),FALSE)&gt;1,1,0),0)+IF(M319&gt;0.05,1,IF(M319&lt;-0.05,-1,0))+IF(Q319="سالب",-1,IF(Q319&lt;40,1,0))+IF(T319&gt;AVERAGEIFS($T$2:$T$382,$T$2:$T$382,"&gt;0.001"),1,0),"NA"))</f>
        <v>2</v>
      </c>
    </row>
    <row r="320" spans="1:23" ht="15.75">
      <c r="A320" s="9" t="s">
        <v>707</v>
      </c>
      <c r="B320" s="36" t="str">
        <f>VLOOKUP(A320,'Scoring Logic'!$A$12:$D$394,3,FALSE)</f>
        <v>فيو</v>
      </c>
      <c r="C320" s="36" t="str">
        <f>VLOOKUP(A320,'Scoring Logic'!$A$12:$D$394,4,FALSE)</f>
        <v>نمو</v>
      </c>
      <c r="D320" s="30">
        <f>VLOOKUP($A320,'Extraction Filer'!$B$4:$V$385,MATCH(D$1,'Extraction Filer'!$B$3:$V$3,0),FALSE)</f>
        <v>7.12</v>
      </c>
      <c r="E320" s="31">
        <f>VLOOKUP($A320,'Extraction Filer'!$B$4:$V$385,MATCH(E$1,'Extraction Filer'!$B$3:$V$3,0),FALSE)</f>
        <v>3.1884099999999999E-2</v>
      </c>
      <c r="F320" s="30">
        <f>VLOOKUP($A320,'Extraction Filer'!$B$4:$V$385,MATCH(F$1,'Extraction Filer'!$B$3:$V$3,0),FALSE)</f>
        <v>10.7</v>
      </c>
      <c r="G320" s="30">
        <f>VLOOKUP($A320,'Extraction Filer'!$B$4:$V$385,MATCH(G$1,'Extraction Filer'!$B$3:$V$3,0),FALSE)</f>
        <v>6.31</v>
      </c>
      <c r="H320" s="32">
        <f>VLOOKUP($A320,'Extraction Filer'!$B$4:$V$385,MATCH(H$1,'Extraction Filer'!$B$3:$V$3,0),FALSE)</f>
        <v>234960000</v>
      </c>
      <c r="I320" s="33">
        <f>VLOOKUP($A320,'Extraction Filer'!$B$4:$V$385,MATCH(I$1,'Extraction Filer'!$B$3:$V$3,0),FALSE)</f>
        <v>45273</v>
      </c>
      <c r="J320" s="30">
        <f>IF(VLOOKUP($A320,'Extraction Filer'!$B$4:$V$385,MATCH(J$1,'Extraction Filer'!$B$3:$V$3,0),FALSE)&gt;0,VLOOKUP($A320,'Extraction Filer'!$B$4:$V$385,MATCH(J$1,'Extraction Filer'!$B$3:$V$3,0),FALSE),"غير متوفر")</f>
        <v>12.49</v>
      </c>
      <c r="K320" s="30" t="str">
        <f>IFERROR(IF(D320/VLOOKUP($A320,'Extraction Filer'!$B$4:$V$385,MATCH("متوسط توقعات المحللين لمكرر الربح",'Extraction Filer'!$B$3:$V$3,0),FALSE)&gt;0,D320/VLOOKUP($A320,'Extraction Filer'!$B$4:$V$385,MATCH("متوسط توقعات المحللين لمكرر الربح",'Extraction Filer'!$B$3:$V$3,0),FALSE),"غير متوفر"),"غير متوفر")</f>
        <v>غير متوفر</v>
      </c>
      <c r="L320" s="32">
        <f>VLOOKUP($A320,'Extraction Filer'!$B$4:$V$385,MATCH(L$1,'Extraction Filer'!$B$3:$V$3,0),FALSE)</f>
        <v>6445010</v>
      </c>
      <c r="M320" s="35">
        <f>VLOOKUP($A320,'Extraction Filer'!$B$4:$V$385,MATCH(M$1,'Extraction Filer'!$B$3:$V$3,0),FALSE)</f>
        <v>7.0699999999999999E-2</v>
      </c>
      <c r="N320" s="30">
        <f>VLOOKUP($A320,'Extraction Filer'!$B$4:$V$385,MATCH(N$1,'Extraction Filer'!$B$3:$V$3,0),FALSE)</f>
        <v>3.3412631925929075</v>
      </c>
      <c r="O320" s="35">
        <f>VLOOKUP($A320,'Extraction Filer'!$B$4:$V$385,MATCH(O$1,'Extraction Filer'!$B$3:$V$3,0),FALSE)</f>
        <v>3.5400000000000001E-2</v>
      </c>
      <c r="P320" s="35">
        <f>VLOOKUP($A320,'Extraction Filer'!$B$4:$V$385,MATCH(P$1,'Extraction Filer'!$B$3:$V$3,0),FALSE)</f>
        <v>11.0021</v>
      </c>
      <c r="Q320" s="30" t="str">
        <f>IF(VLOOKUP($A320,'Extraction Filer'!$B$4:$V$385,MATCH(Q$1,'Extraction Filer'!$B$3:$V$3,0),FALSE)&lt;0,"سالب",VLOOKUP($A320,'Extraction Filer'!$B$4:$V$385,MATCH(Q$1,'Extraction Filer'!$B$3:$V$3,0),FALSE))</f>
        <v>سالب</v>
      </c>
      <c r="R320" s="35">
        <f>VLOOKUP($A320,'Extraction Filer'!$B$4:$Z$385,MATCH(R$1,'Extraction Filer'!$B$3:$Z$3,0),FALSE)</f>
        <v>0.21918362474119668</v>
      </c>
      <c r="S320" s="35">
        <f>VLOOKUP($A320,'Extraction Filer'!$B$4:$Z$385,MATCH(S$1,'Extraction Filer'!$B$3:$Z$3,0),FALSE)</f>
        <v>-0.84364711367886946</v>
      </c>
      <c r="T320" s="31">
        <f>VLOOKUP($A320,'Extraction Filer'!$B$4:$V$385,MATCH(T$1,'Extraction Filer'!$B$3:$V$3,0),FALSE)</f>
        <v>4.2134831460674163E-2</v>
      </c>
      <c r="U320" s="31">
        <f>IF(L320&gt;0,VLOOKUP($A320,'Extraction Filer'!$B$4:$V$385,MATCH(U$1,'Extraction Filer'!$B$3:$V$3,0),FALSE),"حققت خسائر")</f>
        <v>4.5999847602077301E-2</v>
      </c>
      <c r="V320" s="31">
        <f>VLOOKUP($A320,'Extraction Filer'!$B$4:$V$385,MATCH(V$1,'Extraction Filer'!$B$3:$V$3,0),FALSE)</f>
        <v>-5.7700000000000001E-2</v>
      </c>
      <c r="W320" s="7">
        <f>IF(T320="unavailable","NA",IF(T320&gt;0,IF(AND(U320&gt;0,U320&lt;0.75)=TRUE,1,IF(U320&gt;1,-1,IF(L320&lt;0,-1,0)))+IF(T320&gt;0,IF(VLOOKUP(A320,'Extraction Filer'!$B$4:$W$385,MATCH('Extraction Filer'!$W$1,'Extraction Filer'!$B$1:$W$1,0),FALSE)&gt;1,1,0),0)+IF(M320&gt;0.05,1,IF(M320&lt;-0.05,-1,0))+IF(Q320="سالب",-1,IF(Q320&lt;40,1,0))+IF(T320&gt;AVERAGEIFS($T$2:$T$382,$T$2:$T$382,"&gt;0.001"),1,0),"NA"))</f>
        <v>2</v>
      </c>
    </row>
    <row r="321" spans="1:23">
      <c r="A321" s="9" t="s">
        <v>641</v>
      </c>
      <c r="B321" s="36">
        <f>VLOOKUP(A321,'Scoring Logic'!$A$12:$D$394,3,FALSE)</f>
        <v>0</v>
      </c>
      <c r="C321" s="36">
        <f>VLOOKUP(A321,'Scoring Logic'!$A$12:$D$394,4,FALSE)</f>
        <v>0</v>
      </c>
      <c r="D321" s="30">
        <f>VLOOKUP($A321,'Extraction Filer'!$B$4:$V$385,MATCH(D$1,'Extraction Filer'!$B$3:$V$3,0),FALSE)</f>
        <v>24.1</v>
      </c>
      <c r="E321" s="31">
        <f>VLOOKUP($A321,'Extraction Filer'!$B$4:$V$385,MATCH(E$1,'Extraction Filer'!$B$3:$V$3,0),FALSE)</f>
        <v>4.7826100000000003E-2</v>
      </c>
      <c r="F321" s="30">
        <f>VLOOKUP($A321,'Extraction Filer'!$B$4:$V$385,MATCH(F$1,'Extraction Filer'!$B$3:$V$3,0),FALSE)</f>
        <v>26.7</v>
      </c>
      <c r="G321" s="30">
        <f>VLOOKUP($A321,'Extraction Filer'!$B$4:$V$385,MATCH(G$1,'Extraction Filer'!$B$3:$V$3,0),FALSE)</f>
        <v>16.8</v>
      </c>
      <c r="H321" s="32">
        <f>VLOOKUP($A321,'Extraction Filer'!$B$4:$V$385,MATCH(H$1,'Extraction Filer'!$B$3:$V$3,0),FALSE)</f>
        <v>1147965808</v>
      </c>
      <c r="I321" s="33">
        <f>VLOOKUP($A321,'Extraction Filer'!$B$4:$V$385,MATCH(I$1,'Extraction Filer'!$B$3:$V$3,0),FALSE)</f>
        <v>44938</v>
      </c>
      <c r="J321" s="30">
        <f>IF(VLOOKUP($A321,'Extraction Filer'!$B$4:$V$385,MATCH(J$1,'Extraction Filer'!$B$3:$V$3,0),FALSE)&gt;0,VLOOKUP($A321,'Extraction Filer'!$B$4:$V$385,MATCH(J$1,'Extraction Filer'!$B$3:$V$3,0),FALSE),"غير متوفر")</f>
        <v>22.31</v>
      </c>
      <c r="K321" s="30" t="str">
        <f>IFERROR(IF(D321/VLOOKUP($A321,'Extraction Filer'!$B$4:$V$385,MATCH("متوسط توقعات المحللين لمكرر الربح",'Extraction Filer'!$B$3:$V$3,0),FALSE)&gt;0,D321/VLOOKUP($A321,'Extraction Filer'!$B$4:$V$385,MATCH("متوسط توقعات المحللين لمكرر الربح",'Extraction Filer'!$B$3:$V$3,0),FALSE),"غير متوفر"),"غير متوفر")</f>
        <v>غير متوفر</v>
      </c>
      <c r="L321" s="32">
        <f>VLOOKUP($A321,'Extraction Filer'!$B$4:$V$385,MATCH(L$1,'Extraction Filer'!$B$3:$V$3,0),FALSE)</f>
        <v>47757068</v>
      </c>
      <c r="M321" s="35">
        <f>VLOOKUP($A321,'Extraction Filer'!$B$4:$V$385,MATCH(M$1,'Extraction Filer'!$B$3:$V$3,0),FALSE)</f>
        <v>0.21010000000000001</v>
      </c>
      <c r="N321" s="30">
        <f>VLOOKUP($A321,'Extraction Filer'!$B$4:$V$385,MATCH(N$1,'Extraction Filer'!$B$3:$V$3,0),FALSE)</f>
        <v>4.4911831224135801</v>
      </c>
      <c r="O321" s="35">
        <f>VLOOKUP($A321,'Extraction Filer'!$B$4:$V$385,MATCH(O$1,'Extraction Filer'!$B$3:$V$3,0),FALSE)</f>
        <v>0.1845</v>
      </c>
      <c r="P321" s="35">
        <f>VLOOKUP($A321,'Extraction Filer'!$B$4:$V$385,MATCH(P$1,'Extraction Filer'!$B$3:$V$3,0),FALSE)</f>
        <v>-0.1268</v>
      </c>
      <c r="Q321" s="30">
        <f>IF(VLOOKUP($A321,'Extraction Filer'!$B$4:$V$385,MATCH(Q$1,'Extraction Filer'!$B$3:$V$3,0),FALSE)&lt;0,"سالب",VLOOKUP($A321,'Extraction Filer'!$B$4:$V$385,MATCH(Q$1,'Extraction Filer'!$B$3:$V$3,0),FALSE))</f>
        <v>25.830009131900209</v>
      </c>
      <c r="R321" s="35">
        <f>VLOOKUP($A321,'Extraction Filer'!$B$4:$Z$385,MATCH(R$1,'Extraction Filer'!$B$3:$Z$3,0),FALSE)</f>
        <v>0.30969049909500562</v>
      </c>
      <c r="S321" s="35">
        <f>VLOOKUP($A321,'Extraction Filer'!$B$4:$Z$385,MATCH(S$1,'Extraction Filer'!$B$3:$Z$3,0),FALSE)</f>
        <v>0.17768982948057876</v>
      </c>
      <c r="T321" s="31">
        <f>VLOOKUP($A321,'Extraction Filer'!$B$4:$V$385,MATCH(T$1,'Extraction Filer'!$B$3:$V$3,0),FALSE)</f>
        <v>8.2987551867219917E-3</v>
      </c>
      <c r="U321" s="31">
        <f>IF(L321&gt;0,VLOOKUP($A321,'Extraction Filer'!$B$4:$V$385,MATCH(U$1,'Extraction Filer'!$B$3:$V$3,0),FALSE),"حققت خسائر")</f>
        <v>0</v>
      </c>
      <c r="V321" s="31">
        <f>VLOOKUP($A321,'Extraction Filer'!$B$4:$V$385,MATCH(V$1,'Extraction Filer'!$B$3:$V$3,0),FALSE)</f>
        <v>1.004</v>
      </c>
      <c r="W321" s="7">
        <f>IF(T321="unavailable","NA",IF(T321&gt;0,IF(AND(U321&gt;0,U321&lt;0.75)=TRUE,1,IF(U321&gt;1,-1,IF(L321&lt;0,-1,0)))+IF(T321&gt;0,IF(VLOOKUP(A321,'Extraction Filer'!$B$4:$W$385,MATCH('Extraction Filer'!$W$1,'Extraction Filer'!$B$1:$W$1,0),FALSE)&gt;1,1,0),0)+IF(M321&gt;0.05,1,IF(M321&lt;-0.05,-1,0))+IF(Q321="سالب",-1,IF(Q321&lt;40,1,0))+IF(T321&gt;AVERAGEIFS($T$2:$T$382,$T$2:$T$382,"&gt;0.001"),1,0),"NA"))</f>
        <v>2</v>
      </c>
    </row>
    <row r="322" spans="1:23" ht="15.75">
      <c r="A322" s="9" t="s">
        <v>176</v>
      </c>
      <c r="B322" s="36" t="str">
        <f>VLOOKUP(A322,'Scoring Logic'!$A$12:$D$394,3,FALSE)</f>
        <v>صناعة الورق</v>
      </c>
      <c r="C322" s="36" t="str">
        <f>VLOOKUP(A322,'Scoring Logic'!$A$12:$D$394,4,FALSE)</f>
        <v>تداول</v>
      </c>
      <c r="D322" s="30">
        <f>VLOOKUP($A322,'Extraction Filer'!$B$4:$V$385,MATCH(D$1,'Extraction Filer'!$B$3:$V$3,0),FALSE)</f>
        <v>63.2</v>
      </c>
      <c r="E322" s="31">
        <f>VLOOKUP($A322,'Extraction Filer'!$B$4:$V$385,MATCH(E$1,'Extraction Filer'!$B$3:$V$3,0),FALSE)</f>
        <v>0.14079420000000001</v>
      </c>
      <c r="F322" s="30">
        <f>VLOOKUP($A322,'Extraction Filer'!$B$4:$V$385,MATCH(F$1,'Extraction Filer'!$B$3:$V$3,0),FALSE)</f>
        <v>83.8</v>
      </c>
      <c r="G322" s="30">
        <f>VLOOKUP($A322,'Extraction Filer'!$B$4:$V$385,MATCH(G$1,'Extraction Filer'!$B$3:$V$3,0),FALSE)</f>
        <v>48.3</v>
      </c>
      <c r="H322" s="32">
        <f>VLOOKUP($A322,'Extraction Filer'!$B$4:$V$385,MATCH(H$1,'Extraction Filer'!$B$3:$V$3,0),FALSE)</f>
        <v>2342824000</v>
      </c>
      <c r="I322" s="33">
        <f>VLOOKUP($A322,'Extraction Filer'!$B$4:$V$385,MATCH(I$1,'Extraction Filer'!$B$3:$V$3,0),FALSE)</f>
        <v>40241</v>
      </c>
      <c r="J322" s="30">
        <f>IF(VLOOKUP($A322,'Extraction Filer'!$B$4:$V$385,MATCH(J$1,'Extraction Filer'!$B$3:$V$3,0),FALSE)&gt;0,VLOOKUP($A322,'Extraction Filer'!$B$4:$V$385,MATCH(J$1,'Extraction Filer'!$B$3:$V$3,0),FALSE),"غير متوفر")</f>
        <v>22.57</v>
      </c>
      <c r="K322" s="30">
        <f>IFERROR(IF(D322/VLOOKUP($A322,'Extraction Filer'!$B$4:$V$385,MATCH("متوسط توقعات المحللين لمكرر الربح",'Extraction Filer'!$B$3:$V$3,0),FALSE)&gt;0,D322/VLOOKUP($A322,'Extraction Filer'!$B$4:$V$385,MATCH("متوسط توقعات المحللين لمكرر الربح",'Extraction Filer'!$B$3:$V$3,0),FALSE),"غير متوفر"),"غير متوفر")</f>
        <v>16.719576719576722</v>
      </c>
      <c r="L322" s="32">
        <f>VLOOKUP($A322,'Extraction Filer'!$B$4:$V$385,MATCH(L$1,'Extraction Filer'!$B$3:$V$3,0),FALSE)</f>
        <v>103665685</v>
      </c>
      <c r="M322" s="35">
        <f>VLOOKUP($A322,'Extraction Filer'!$B$4:$V$385,MATCH(M$1,'Extraction Filer'!$B$3:$V$3,0),FALSE)</f>
        <v>0.55530000000000002</v>
      </c>
      <c r="N322" s="30">
        <f>VLOOKUP($A322,'Extraction Filer'!$B$4:$V$385,MATCH(N$1,'Extraction Filer'!$B$3:$V$3,0),FALSE)</f>
        <v>2.7792137435509021</v>
      </c>
      <c r="O322" s="35">
        <f>VLOOKUP($A322,'Extraction Filer'!$B$4:$V$385,MATCH(O$1,'Extraction Filer'!$B$3:$V$3,0),FALSE)</f>
        <v>0.17230000000000001</v>
      </c>
      <c r="P322" s="35">
        <f>VLOOKUP($A322,'Extraction Filer'!$B$4:$V$385,MATCH(P$1,'Extraction Filer'!$B$3:$V$3,0),FALSE)</f>
        <v>-0.57899999999999996</v>
      </c>
      <c r="Q322" s="30" t="str">
        <f>IF(VLOOKUP($A322,'Extraction Filer'!$B$4:$V$385,MATCH(Q$1,'Extraction Filer'!$B$3:$V$3,0),FALSE)&lt;0,"سالب",VLOOKUP($A322,'Extraction Filer'!$B$4:$V$385,MATCH(Q$1,'Extraction Filer'!$B$3:$V$3,0),FALSE))</f>
        <v>سالب</v>
      </c>
      <c r="R322" s="35">
        <f>VLOOKUP($A322,'Extraction Filer'!$B$4:$Z$385,MATCH(R$1,'Extraction Filer'!$B$3:$Z$3,0),FALSE)</f>
        <v>0.20623731168773732</v>
      </c>
      <c r="S322" s="35">
        <f>VLOOKUP($A322,'Extraction Filer'!$B$4:$Z$385,MATCH(S$1,'Extraction Filer'!$B$3:$Z$3,0),FALSE)</f>
        <v>0.17114370990889269</v>
      </c>
      <c r="T322" s="31">
        <f>VLOOKUP($A322,'Extraction Filer'!$B$4:$V$385,MATCH(T$1,'Extraction Filer'!$B$3:$V$3,0),FALSE)</f>
        <v>1.9058544303797467E-2</v>
      </c>
      <c r="U322" s="31">
        <f>IF(L322&gt;0,VLOOKUP($A322,'Extraction Filer'!$B$4:$V$385,MATCH(U$1,'Extraction Filer'!$B$3:$V$3,0),FALSE),"حققت خسائر")</f>
        <v>0.42939018827686326</v>
      </c>
      <c r="V322" s="31">
        <f>VLOOKUP($A322,'Extraction Filer'!$B$4:$V$385,MATCH(V$1,'Extraction Filer'!$B$3:$V$3,0),FALSE)</f>
        <v>0</v>
      </c>
      <c r="W322" s="7">
        <f>IF(T322="unavailable","NA",IF(T322&gt;0,IF(AND(U322&gt;0,U322&lt;0.75)=TRUE,1,IF(U322&gt;1,-1,IF(L322&lt;0,-1,0)))+IF(T322&gt;0,IF(VLOOKUP(A322,'Extraction Filer'!$B$4:$W$385,MATCH('Extraction Filer'!$W$1,'Extraction Filer'!$B$1:$W$1,0),FALSE)&gt;1,1,0),0)+IF(M322&gt;0.05,1,IF(M322&lt;-0.05,-1,0))+IF(Q322="سالب",-1,IF(Q322&lt;40,1,0))+IF(T322&gt;AVERAGEIFS($T$2:$T$382,$T$2:$T$382,"&gt;0.001"),1,0),"NA"))</f>
        <v>2</v>
      </c>
    </row>
    <row r="323" spans="1:23" ht="15.75">
      <c r="A323" s="9" t="s">
        <v>256</v>
      </c>
      <c r="B323" s="36" t="str">
        <f>VLOOKUP(A323,'Scoring Logic'!$A$12:$D$394,3,FALSE)</f>
        <v>سليمان الحبيب</v>
      </c>
      <c r="C323" s="36" t="str">
        <f>VLOOKUP(A323,'Scoring Logic'!$A$12:$D$394,4,FALSE)</f>
        <v>تداول</v>
      </c>
      <c r="D323" s="30">
        <f>VLOOKUP($A323,'Extraction Filer'!$B$4:$V$385,MATCH(D$1,'Extraction Filer'!$B$3:$V$3,0),FALSE)</f>
        <v>283.60000000000002</v>
      </c>
      <c r="E323" s="31">
        <f>VLOOKUP($A323,'Extraction Filer'!$B$4:$V$385,MATCH(E$1,'Extraction Filer'!$B$3:$V$3,0),FALSE)</f>
        <v>5.0370400000000003E-2</v>
      </c>
      <c r="F323" s="30">
        <f>VLOOKUP($A323,'Extraction Filer'!$B$4:$V$385,MATCH(F$1,'Extraction Filer'!$B$3:$V$3,0),FALSE)</f>
        <v>321</v>
      </c>
      <c r="G323" s="30">
        <f>VLOOKUP($A323,'Extraction Filer'!$B$4:$V$385,MATCH(G$1,'Extraction Filer'!$B$3:$V$3,0),FALSE)</f>
        <v>256</v>
      </c>
      <c r="H323" s="32">
        <f>VLOOKUP($A323,'Extraction Filer'!$B$4:$V$385,MATCH(H$1,'Extraction Filer'!$B$3:$V$3,0),FALSE)</f>
        <v>99260000000</v>
      </c>
      <c r="I323" s="33">
        <f>VLOOKUP($A323,'Extraction Filer'!$B$4:$V$385,MATCH(I$1,'Extraction Filer'!$B$3:$V$3,0),FALSE)</f>
        <v>43907</v>
      </c>
      <c r="J323" s="30">
        <f>IF(VLOOKUP($A323,'Extraction Filer'!$B$4:$V$385,MATCH(J$1,'Extraction Filer'!$B$3:$V$3,0),FALSE)&gt;0,VLOOKUP($A323,'Extraction Filer'!$B$4:$V$385,MATCH(J$1,'Extraction Filer'!$B$3:$V$3,0),FALSE),"غير متوفر")</f>
        <v>42.9</v>
      </c>
      <c r="K323" s="30" t="str">
        <f>IFERROR(IF(D323/VLOOKUP($A323,'Extraction Filer'!$B$4:$V$385,MATCH("متوسط توقعات المحللين لمكرر الربح",'Extraction Filer'!$B$3:$V$3,0),FALSE)&gt;0,D323/VLOOKUP($A323,'Extraction Filer'!$B$4:$V$385,MATCH("متوسط توقعات المحللين لمكرر الربح",'Extraction Filer'!$B$3:$V$3,0),FALSE),"غير متوفر"),"غير متوفر")</f>
        <v>غير متوفر</v>
      </c>
      <c r="L323" s="32">
        <f>VLOOKUP($A323,'Extraction Filer'!$B$4:$V$385,MATCH(L$1,'Extraction Filer'!$B$3:$V$3,0),FALSE)</f>
        <v>2315287109</v>
      </c>
      <c r="M323" s="35">
        <f>VLOOKUP($A323,'Extraction Filer'!$B$4:$V$385,MATCH(M$1,'Extraction Filer'!$B$3:$V$3,0),FALSE)</f>
        <v>0.13159999999999999</v>
      </c>
      <c r="N323" s="30">
        <f>VLOOKUP($A323,'Extraction Filer'!$B$4:$V$385,MATCH(N$1,'Extraction Filer'!$B$3:$V$3,0),FALSE)</f>
        <v>8.862152971541116</v>
      </c>
      <c r="O323" s="35">
        <f>VLOOKUP($A323,'Extraction Filer'!$B$4:$V$385,MATCH(O$1,'Extraction Filer'!$B$3:$V$3,0),FALSE)</f>
        <v>0.1779</v>
      </c>
      <c r="P323" s="35">
        <f>VLOOKUP($A323,'Extraction Filer'!$B$4:$V$385,MATCH(P$1,'Extraction Filer'!$B$3:$V$3,0),FALSE)</f>
        <v>-1.8238000000000001</v>
      </c>
      <c r="Q323" s="30" t="str">
        <f>IF(VLOOKUP($A323,'Extraction Filer'!$B$4:$V$385,MATCH(Q$1,'Extraction Filer'!$B$3:$V$3,0),FALSE)&lt;0,"سالب",VLOOKUP($A323,'Extraction Filer'!$B$4:$V$385,MATCH(Q$1,'Extraction Filer'!$B$3:$V$3,0),FALSE))</f>
        <v>سالب</v>
      </c>
      <c r="R323" s="35">
        <f>VLOOKUP($A323,'Extraction Filer'!$B$4:$Z$385,MATCH(R$1,'Extraction Filer'!$B$3:$Z$3,0),FALSE)</f>
        <v>0.33554548977353654</v>
      </c>
      <c r="S323" s="35">
        <f>VLOOKUP($A323,'Extraction Filer'!$B$4:$Z$385,MATCH(S$1,'Extraction Filer'!$B$3:$Z$3,0),FALSE)</f>
        <v>0.13970140958896698</v>
      </c>
      <c r="T323" s="31">
        <f>VLOOKUP($A323,'Extraction Filer'!$B$4:$V$385,MATCH(T$1,'Extraction Filer'!$B$3:$V$3,0),FALSE)</f>
        <v>2.1156558533145277E-2</v>
      </c>
      <c r="U323" s="31">
        <f>IF(L323&gt;0,VLOOKUP($A323,'Extraction Filer'!$B$4:$V$385,MATCH(U$1,'Extraction Filer'!$B$3:$V$3,0),FALSE),"حققت خسائر")</f>
        <v>0.70898334535667296</v>
      </c>
      <c r="V323" s="31">
        <f>VLOOKUP($A323,'Extraction Filer'!$B$4:$V$385,MATCH(V$1,'Extraction Filer'!$B$3:$V$3,0),FALSE)</f>
        <v>0.1439</v>
      </c>
      <c r="W323" s="7">
        <f>IF(T323="unavailable","NA",IF(T323&gt;0,IF(AND(U323&gt;0,U323&lt;0.75)=TRUE,1,IF(U323&gt;1,-1,IF(L323&lt;0,-1,0)))+IF(T323&gt;0,IF(VLOOKUP(A323,'Extraction Filer'!$B$4:$W$385,MATCH('Extraction Filer'!$W$1,'Extraction Filer'!$B$1:$W$1,0),FALSE)&gt;1,1,0),0)+IF(M323&gt;0.05,1,IF(M323&lt;-0.05,-1,0))+IF(Q323="سالب",-1,IF(Q323&lt;40,1,0))+IF(T323&gt;AVERAGEIFS($T$2:$T$382,$T$2:$T$382,"&gt;0.001"),1,0),"NA"))</f>
        <v>2</v>
      </c>
    </row>
    <row r="324" spans="1:23" ht="15.75">
      <c r="A324" s="9" t="s">
        <v>378</v>
      </c>
      <c r="B324" s="36" t="str">
        <f>VLOOKUP(A324,'Scoring Logic'!$A$12:$D$394,3,FALSE)</f>
        <v>رتال</v>
      </c>
      <c r="C324" s="36" t="str">
        <f>VLOOKUP(A324,'Scoring Logic'!$A$12:$D$394,4,FALSE)</f>
        <v>تداول</v>
      </c>
      <c r="D324" s="30">
        <f>VLOOKUP($A324,'Extraction Filer'!$B$4:$V$385,MATCH(D$1,'Extraction Filer'!$B$3:$V$3,0),FALSE)</f>
        <v>16.96</v>
      </c>
      <c r="E324" s="31">
        <f>VLOOKUP($A324,'Extraction Filer'!$B$4:$V$385,MATCH(E$1,'Extraction Filer'!$B$3:$V$3,0),FALSE)</f>
        <v>1.5568900000000002E-2</v>
      </c>
      <c r="F324" s="30">
        <f>VLOOKUP($A324,'Extraction Filer'!$B$4:$V$385,MATCH(F$1,'Extraction Filer'!$B$3:$V$3,0),FALSE)</f>
        <v>18.239999999999998</v>
      </c>
      <c r="G324" s="30">
        <f>VLOOKUP($A324,'Extraction Filer'!$B$4:$V$385,MATCH(G$1,'Extraction Filer'!$B$3:$V$3,0),FALSE)</f>
        <v>8.76</v>
      </c>
      <c r="H324" s="32">
        <f>VLOOKUP($A324,'Extraction Filer'!$B$4:$V$385,MATCH(H$1,'Extraction Filer'!$B$3:$V$3,0),FALSE)</f>
        <v>8467183701</v>
      </c>
      <c r="I324" s="33">
        <f>VLOOKUP($A324,'Extraction Filer'!$B$4:$V$385,MATCH(I$1,'Extraction Filer'!$B$3:$V$3,0),FALSE)</f>
        <v>44745</v>
      </c>
      <c r="J324" s="30">
        <f>IF(VLOOKUP($A324,'Extraction Filer'!$B$4:$V$385,MATCH(J$1,'Extraction Filer'!$B$3:$V$3,0),FALSE)&gt;0,VLOOKUP($A324,'Extraction Filer'!$B$4:$V$385,MATCH(J$1,'Extraction Filer'!$B$3:$V$3,0),FALSE),"غير متوفر")</f>
        <v>32</v>
      </c>
      <c r="K324" s="30">
        <f>IFERROR(IF(D324/VLOOKUP($A324,'Extraction Filer'!$B$4:$V$385,MATCH("متوسط توقعات المحللين لمكرر الربح",'Extraction Filer'!$B$3:$V$3,0),FALSE)&gt;0,D324/VLOOKUP($A324,'Extraction Filer'!$B$4:$V$385,MATCH("متوسط توقعات المحللين لمكرر الربح",'Extraction Filer'!$B$3:$V$3,0),FALSE),"غير متوفر"),"غير متوفر")</f>
        <v>13.568000000000001</v>
      </c>
      <c r="L324" s="32">
        <f>VLOOKUP($A324,'Extraction Filer'!$B$4:$V$385,MATCH(L$1,'Extraction Filer'!$B$3:$V$3,0),FALSE)</f>
        <v>266125914</v>
      </c>
      <c r="M324" s="35">
        <f>VLOOKUP($A324,'Extraction Filer'!$B$4:$V$385,MATCH(M$1,'Extraction Filer'!$B$3:$V$3,0),FALSE)</f>
        <v>0.31519999999999998</v>
      </c>
      <c r="N324" s="30">
        <f>VLOOKUP($A324,'Extraction Filer'!$B$4:$V$385,MATCH(N$1,'Extraction Filer'!$B$3:$V$3,0),FALSE)</f>
        <v>4.1038826457601472</v>
      </c>
      <c r="O324" s="35">
        <f>VLOOKUP($A324,'Extraction Filer'!$B$4:$V$385,MATCH(O$1,'Extraction Filer'!$B$3:$V$3,0),FALSE)</f>
        <v>0.50919999999999999</v>
      </c>
      <c r="P324" s="35">
        <f>VLOOKUP($A324,'Extraction Filer'!$B$4:$V$385,MATCH(P$1,'Extraction Filer'!$B$3:$V$3,0),FALSE)</f>
        <v>0.80179999999999996</v>
      </c>
      <c r="Q324" s="30" t="str">
        <f>IF(VLOOKUP($A324,'Extraction Filer'!$B$4:$V$385,MATCH(Q$1,'Extraction Filer'!$B$3:$V$3,0),FALSE)&lt;0,"سالب",VLOOKUP($A324,'Extraction Filer'!$B$4:$V$385,MATCH(Q$1,'Extraction Filer'!$B$3:$V$3,0),FALSE))</f>
        <v>سالب</v>
      </c>
      <c r="R324" s="35">
        <f>VLOOKUP($A324,'Extraction Filer'!$B$4:$Z$385,MATCH(R$1,'Extraction Filer'!$B$3:$Z$3,0),FALSE)</f>
        <v>0.34220937729832329</v>
      </c>
      <c r="S324" s="35">
        <f>VLOOKUP($A324,'Extraction Filer'!$B$4:$Z$385,MATCH(S$1,'Extraction Filer'!$B$3:$Z$3,0),FALSE)</f>
        <v>0.1931511237815631</v>
      </c>
      <c r="T324" s="31">
        <f>VLOOKUP($A324,'Extraction Filer'!$B$4:$V$385,MATCH(T$1,'Extraction Filer'!$B$3:$V$3,0),FALSE)</f>
        <v>1.886792452830189E-2</v>
      </c>
      <c r="U324" s="31">
        <f>IF(L324&gt;0,VLOOKUP($A324,'Extraction Filer'!$B$4:$V$385,MATCH(U$1,'Extraction Filer'!$B$3:$V$3,0),FALSE),"حققت خسائر")</f>
        <v>0.60121916575174261</v>
      </c>
      <c r="V324" s="31">
        <f>VLOOKUP($A324,'Extraction Filer'!$B$4:$V$385,MATCH(V$1,'Extraction Filer'!$B$3:$V$3,0),FALSE)</f>
        <v>-0.2</v>
      </c>
      <c r="W324" s="7">
        <f>IF(T324="unavailable","NA",IF(T324&gt;0,IF(AND(U324&gt;0,U324&lt;0.75)=TRUE,1,IF(U324&gt;1,-1,IF(L324&lt;0,-1,0)))+IF(T324&gt;0,IF(VLOOKUP(A324,'Extraction Filer'!$B$4:$W$385,MATCH('Extraction Filer'!$W$1,'Extraction Filer'!$B$1:$W$1,0),FALSE)&gt;1,1,0),0)+IF(M324&gt;0.05,1,IF(M324&lt;-0.05,-1,0))+IF(Q324="سالب",-1,IF(Q324&lt;40,1,0))+IF(T324&gt;AVERAGEIFS($T$2:$T$382,$T$2:$T$382,"&gt;0.001"),1,0),"NA"))</f>
        <v>2</v>
      </c>
    </row>
    <row r="325" spans="1:23" ht="15.75">
      <c r="A325" s="9" t="s">
        <v>568</v>
      </c>
      <c r="B325" s="36" t="str">
        <f>VLOOKUP(A325,'Scoring Logic'!$A$12:$D$394,3,FALSE)</f>
        <v>موبي للصناعة</v>
      </c>
      <c r="C325" s="36" t="str">
        <f>VLOOKUP(A325,'Scoring Logic'!$A$12:$D$394,4,FALSE)</f>
        <v>نمو</v>
      </c>
      <c r="D325" s="30">
        <f>VLOOKUP($A325,'Extraction Filer'!$B$4:$V$385,MATCH(D$1,'Extraction Filer'!$B$3:$V$3,0),FALSE)</f>
        <v>14</v>
      </c>
      <c r="E325" s="31">
        <f>VLOOKUP($A325,'Extraction Filer'!$B$4:$V$385,MATCH(E$1,'Extraction Filer'!$B$3:$V$3,0),FALSE)</f>
        <v>-0.1161616</v>
      </c>
      <c r="F325" s="30">
        <f>VLOOKUP($A325,'Extraction Filer'!$B$4:$V$385,MATCH(F$1,'Extraction Filer'!$B$3:$V$3,0),FALSE)</f>
        <v>16.98</v>
      </c>
      <c r="G325" s="30">
        <f>VLOOKUP($A325,'Extraction Filer'!$B$4:$V$385,MATCH(G$1,'Extraction Filer'!$B$3:$V$3,0),FALSE)</f>
        <v>10</v>
      </c>
      <c r="H325" s="32">
        <f>VLOOKUP($A325,'Extraction Filer'!$B$4:$V$385,MATCH(H$1,'Extraction Filer'!$B$3:$V$3,0),FALSE)</f>
        <v>700000000</v>
      </c>
      <c r="I325" s="33">
        <f>VLOOKUP($A325,'Extraction Filer'!$B$4:$V$385,MATCH(I$1,'Extraction Filer'!$B$3:$V$3,0),FALSE)</f>
        <v>44460</v>
      </c>
      <c r="J325" s="30">
        <f>IF(VLOOKUP($A325,'Extraction Filer'!$B$4:$V$385,MATCH(J$1,'Extraction Filer'!$B$3:$V$3,0),FALSE)&gt;0,VLOOKUP($A325,'Extraction Filer'!$B$4:$V$385,MATCH(J$1,'Extraction Filer'!$B$3:$V$3,0),FALSE),"غير متوفر")</f>
        <v>20.29</v>
      </c>
      <c r="K325" s="30" t="str">
        <f>IFERROR(IF(D325/VLOOKUP($A325,'Extraction Filer'!$B$4:$V$385,MATCH("متوسط توقعات المحللين لمكرر الربح",'Extraction Filer'!$B$3:$V$3,0),FALSE)&gt;0,D325/VLOOKUP($A325,'Extraction Filer'!$B$4:$V$385,MATCH("متوسط توقعات المحللين لمكرر الربح",'Extraction Filer'!$B$3:$V$3,0),FALSE),"غير متوفر"),"غير متوفر")</f>
        <v>غير متوفر</v>
      </c>
      <c r="L325" s="32">
        <f>VLOOKUP($A325,'Extraction Filer'!$B$4:$V$385,MATCH(L$1,'Extraction Filer'!$B$3:$V$3,0),FALSE)</f>
        <v>20726400</v>
      </c>
      <c r="M325" s="35">
        <f>VLOOKUP($A325,'Extraction Filer'!$B$4:$V$385,MATCH(M$1,'Extraction Filer'!$B$3:$V$3,0),FALSE)</f>
        <v>1.1796</v>
      </c>
      <c r="N325" s="30">
        <f>VLOOKUP($A325,'Extraction Filer'!$B$4:$V$385,MATCH(N$1,'Extraction Filer'!$B$3:$V$3,0),FALSE)</f>
        <v>4.5236059984669881</v>
      </c>
      <c r="O325" s="35">
        <f>VLOOKUP($A325,'Extraction Filer'!$B$4:$V$385,MATCH(O$1,'Extraction Filer'!$B$3:$V$3,0),FALSE)</f>
        <v>4.24E-2</v>
      </c>
      <c r="P325" s="35">
        <f>VLOOKUP($A325,'Extraction Filer'!$B$4:$V$385,MATCH(P$1,'Extraction Filer'!$B$3:$V$3,0),FALSE)</f>
        <v>5.4031000000000002</v>
      </c>
      <c r="Q325" s="30">
        <f>IF(VLOOKUP($A325,'Extraction Filer'!$B$4:$V$385,MATCH(Q$1,'Extraction Filer'!$B$3:$V$3,0),FALSE)&lt;0,"سالب",VLOOKUP($A325,'Extraction Filer'!$B$4:$V$385,MATCH(Q$1,'Extraction Filer'!$B$3:$V$3,0),FALSE))</f>
        <v>22.143745491177537</v>
      </c>
      <c r="R325" s="35">
        <f>VLOOKUP($A325,'Extraction Filer'!$B$4:$Z$385,MATCH(R$1,'Extraction Filer'!$B$3:$Z$3,0),FALSE)</f>
        <v>0.29539913958786584</v>
      </c>
      <c r="S325" s="35">
        <f>VLOOKUP($A325,'Extraction Filer'!$B$4:$Z$385,MATCH(S$1,'Extraction Filer'!$B$3:$Z$3,0),FALSE)</f>
        <v>0.17647491491058021</v>
      </c>
      <c r="T325" s="31">
        <f>VLOOKUP($A325,'Extraction Filer'!$B$4:$V$385,MATCH(T$1,'Extraction Filer'!$B$3:$V$3,0),FALSE)</f>
        <v>2.1428571428571429E-2</v>
      </c>
      <c r="U325" s="31">
        <f>IF(L325&gt;0,VLOOKUP($A325,'Extraction Filer'!$B$4:$V$385,MATCH(U$1,'Extraction Filer'!$B$3:$V$3,0),FALSE),"حققت خسائر")</f>
        <v>1.809286706808708</v>
      </c>
      <c r="V325" s="31">
        <f>VLOOKUP($A325,'Extraction Filer'!$B$4:$V$385,MATCH(V$1,'Extraction Filer'!$B$3:$V$3,0),FALSE)</f>
        <v>1.5</v>
      </c>
      <c r="W325" s="7">
        <f>IF(T325="unavailable","NA",IF(T325&gt;0,IF(AND(U325&gt;0,U325&lt;0.75)=TRUE,1,IF(U325&gt;1,-1,IF(L325&lt;0,-1,0)))+IF(T325&gt;0,IF(VLOOKUP(A325,'Extraction Filer'!$B$4:$W$385,MATCH('Extraction Filer'!$W$1,'Extraction Filer'!$B$1:$W$1,0),FALSE)&gt;1,1,0),0)+IF(M325&gt;0.05,1,IF(M325&lt;-0.05,-1,0))+IF(Q325="سالب",-1,IF(Q325&lt;40,1,0))+IF(T325&gt;AVERAGEIFS($T$2:$T$382,$T$2:$T$382,"&gt;0.001"),1,0),"NA"))</f>
        <v>2</v>
      </c>
    </row>
    <row r="326" spans="1:23" ht="15.75">
      <c r="A326" s="9" t="s">
        <v>687</v>
      </c>
      <c r="B326" s="36" t="str">
        <f>VLOOKUP(A326,'Scoring Logic'!$A$12:$D$394,3,FALSE)</f>
        <v>الراشد للصناعة</v>
      </c>
      <c r="C326" s="36" t="str">
        <f>VLOOKUP(A326,'Scoring Logic'!$A$12:$D$394,4,FALSE)</f>
        <v>نمو</v>
      </c>
      <c r="D326" s="30">
        <f>VLOOKUP($A326,'Extraction Filer'!$B$4:$V$385,MATCH(D$1,'Extraction Filer'!$B$3:$V$3,0),FALSE)</f>
        <v>50.5</v>
      </c>
      <c r="E326" s="31">
        <f>VLOOKUP($A326,'Extraction Filer'!$B$4:$V$385,MATCH(E$1,'Extraction Filer'!$B$3:$V$3,0),FALSE)</f>
        <v>-4.7169800000000005E-2</v>
      </c>
      <c r="F326" s="30">
        <f>VLOOKUP($A326,'Extraction Filer'!$B$4:$V$385,MATCH(F$1,'Extraction Filer'!$B$3:$V$3,0),FALSE)</f>
        <v>60.1</v>
      </c>
      <c r="G326" s="30">
        <f>VLOOKUP($A326,'Extraction Filer'!$B$4:$V$385,MATCH(G$1,'Extraction Filer'!$B$3:$V$3,0),FALSE)</f>
        <v>30.4</v>
      </c>
      <c r="H326" s="32">
        <f>VLOOKUP($A326,'Extraction Filer'!$B$4:$V$385,MATCH(H$1,'Extraction Filer'!$B$3:$V$3,0),FALSE)</f>
        <v>404000000</v>
      </c>
      <c r="I326" s="33">
        <f>VLOOKUP($A326,'Extraction Filer'!$B$4:$V$385,MATCH(I$1,'Extraction Filer'!$B$3:$V$3,0),FALSE)</f>
        <v>45181</v>
      </c>
      <c r="J326" s="30">
        <f>IF(VLOOKUP($A326,'Extraction Filer'!$B$4:$V$385,MATCH(J$1,'Extraction Filer'!$B$3:$V$3,0),FALSE)&gt;0,VLOOKUP($A326,'Extraction Filer'!$B$4:$V$385,MATCH(J$1,'Extraction Filer'!$B$3:$V$3,0),FALSE),"غير متوفر")</f>
        <v>13.25</v>
      </c>
      <c r="K326" s="30" t="str">
        <f>IFERROR(IF(D326/VLOOKUP($A326,'Extraction Filer'!$B$4:$V$385,MATCH("متوسط توقعات المحللين لمكرر الربح",'Extraction Filer'!$B$3:$V$3,0),FALSE)&gt;0,D326/VLOOKUP($A326,'Extraction Filer'!$B$4:$V$385,MATCH("متوسط توقعات المحللين لمكرر الربح",'Extraction Filer'!$B$3:$V$3,0),FALSE),"غير متوفر"),"غير متوفر")</f>
        <v>غير متوفر</v>
      </c>
      <c r="L326" s="32">
        <f>VLOOKUP($A326,'Extraction Filer'!$B$4:$V$385,MATCH(L$1,'Extraction Filer'!$B$3:$V$3,0),FALSE)</f>
        <v>25038671</v>
      </c>
      <c r="M326" s="35">
        <f>VLOOKUP($A326,'Extraction Filer'!$B$4:$V$385,MATCH(M$1,'Extraction Filer'!$B$3:$V$3,0),FALSE)</f>
        <v>0.28839999999999999</v>
      </c>
      <c r="N326" s="30">
        <f>VLOOKUP($A326,'Extraction Filer'!$B$4:$V$385,MATCH(N$1,'Extraction Filer'!$B$3:$V$3,0),FALSE)</f>
        <v>2.8466791571056298</v>
      </c>
      <c r="O326" s="35">
        <f>VLOOKUP($A326,'Extraction Filer'!$B$4:$V$385,MATCH(O$1,'Extraction Filer'!$B$3:$V$3,0),FALSE)</f>
        <v>0.15720000000000001</v>
      </c>
      <c r="P326" s="35">
        <f>VLOOKUP($A326,'Extraction Filer'!$B$4:$V$385,MATCH(P$1,'Extraction Filer'!$B$3:$V$3,0),FALSE)</f>
        <v>1.2500000000000001E-2</v>
      </c>
      <c r="Q326" s="30">
        <f>IF(VLOOKUP($A326,'Extraction Filer'!$B$4:$V$385,MATCH(Q$1,'Extraction Filer'!$B$3:$V$3,0),FALSE)&lt;0,"سالب",VLOOKUP($A326,'Extraction Filer'!$B$4:$V$385,MATCH(Q$1,'Extraction Filer'!$B$3:$V$3,0),FALSE))</f>
        <v>16.077207525947777</v>
      </c>
      <c r="R326" s="35">
        <f>VLOOKUP($A326,'Extraction Filer'!$B$4:$Z$385,MATCH(R$1,'Extraction Filer'!$B$3:$Z$3,0),FALSE)</f>
        <v>0.1972847714940521</v>
      </c>
      <c r="S326" s="35">
        <f>VLOOKUP($A326,'Extraction Filer'!$B$4:$Z$385,MATCH(S$1,'Extraction Filer'!$B$3:$Z$3,0),FALSE)</f>
        <v>0.20900504355406729</v>
      </c>
      <c r="T326" s="31">
        <f>VLOOKUP($A326,'Extraction Filer'!$B$4:$V$385,MATCH(T$1,'Extraction Filer'!$B$3:$V$3,0),FALSE)</f>
        <v>1.9801980198019799E-2</v>
      </c>
      <c r="U326" s="31">
        <f>IF(L326&gt;0,VLOOKUP($A326,'Extraction Filer'!$B$4:$V$385,MATCH(U$1,'Extraction Filer'!$B$3:$V$3,0),FALSE),"حققت خسائر")</f>
        <v>0</v>
      </c>
      <c r="V326" s="31">
        <f>VLOOKUP($A326,'Extraction Filer'!$B$4:$V$385,MATCH(V$1,'Extraction Filer'!$B$3:$V$3,0),FALSE)</f>
        <v>-0.25</v>
      </c>
      <c r="W326" s="7">
        <f>IF(T326="unavailable","NA",IF(T326&gt;0,IF(AND(U326&gt;0,U326&lt;0.75)=TRUE,1,IF(U326&gt;1,-1,IF(L326&lt;0,-1,0)))+IF(T326&gt;0,IF(VLOOKUP(A326,'Extraction Filer'!$B$4:$W$385,MATCH('Extraction Filer'!$W$1,'Extraction Filer'!$B$1:$W$1,0),FALSE)&gt;1,1,0),0)+IF(M326&gt;0.05,1,IF(M326&lt;-0.05,-1,0))+IF(Q326="سالب",-1,IF(Q326&lt;40,1,0))+IF(T326&gt;AVERAGEIFS($T$2:$T$382,$T$2:$T$382,"&gt;0.001"),1,0),"NA"))</f>
        <v>2</v>
      </c>
    </row>
    <row r="327" spans="1:23" ht="15.75">
      <c r="A327" s="9" t="s">
        <v>214</v>
      </c>
      <c r="B327" s="36" t="str">
        <f>VLOOKUP(A327,'Scoring Logic'!$A$12:$D$394,3,FALSE)</f>
        <v>أسمنت اليمامة</v>
      </c>
      <c r="C327" s="36" t="str">
        <f>VLOOKUP(A327,'Scoring Logic'!$A$12:$D$394,4,FALSE)</f>
        <v>تداول</v>
      </c>
      <c r="D327" s="30">
        <f>VLOOKUP($A327,'Extraction Filer'!$B$4:$V$385,MATCH(D$1,'Extraction Filer'!$B$3:$V$3,0),FALSE)</f>
        <v>36.950000000000003</v>
      </c>
      <c r="E327" s="31">
        <f>VLOOKUP($A327,'Extraction Filer'!$B$4:$V$385,MATCH(E$1,'Extraction Filer'!$B$3:$V$3,0),FALSE)</f>
        <v>-3.0183700000000001E-2</v>
      </c>
      <c r="F327" s="30">
        <f>VLOOKUP($A327,'Extraction Filer'!$B$4:$V$385,MATCH(F$1,'Extraction Filer'!$B$3:$V$3,0),FALSE)</f>
        <v>40.549999999999997</v>
      </c>
      <c r="G327" s="30">
        <f>VLOOKUP($A327,'Extraction Filer'!$B$4:$V$385,MATCH(G$1,'Extraction Filer'!$B$3:$V$3,0),FALSE)</f>
        <v>28.8</v>
      </c>
      <c r="H327" s="32">
        <f>VLOOKUP($A327,'Extraction Filer'!$B$4:$V$385,MATCH(H$1,'Extraction Filer'!$B$3:$V$3,0),FALSE)</f>
        <v>7482375000</v>
      </c>
      <c r="I327" s="33">
        <f>VLOOKUP($A327,'Extraction Filer'!$B$4:$V$385,MATCH(I$1,'Extraction Filer'!$B$3:$V$3,0),FALSE)</f>
        <v>40240</v>
      </c>
      <c r="J327" s="30">
        <f>IF(VLOOKUP($A327,'Extraction Filer'!$B$4:$V$385,MATCH(J$1,'Extraction Filer'!$B$3:$V$3,0),FALSE)&gt;0,VLOOKUP($A327,'Extraction Filer'!$B$4:$V$385,MATCH(J$1,'Extraction Filer'!$B$3:$V$3,0),FALSE),"غير متوفر")</f>
        <v>17.760000000000002</v>
      </c>
      <c r="K327" s="30">
        <f>IFERROR(IF(D327/VLOOKUP($A327,'Extraction Filer'!$B$4:$V$385,MATCH("متوسط توقعات المحللين لمكرر الربح",'Extraction Filer'!$B$3:$V$3,0),FALSE)&gt;0,D327/VLOOKUP($A327,'Extraction Filer'!$B$4:$V$385,MATCH("متوسط توقعات المحللين لمكرر الربح",'Extraction Filer'!$B$3:$V$3,0),FALSE),"غير متوفر"),"غير متوفر")</f>
        <v>13.685185185185185</v>
      </c>
      <c r="L327" s="32">
        <f>VLOOKUP($A327,'Extraction Filer'!$B$4:$V$385,MATCH(L$1,'Extraction Filer'!$B$3:$V$3,0),FALSE)</f>
        <v>420705960</v>
      </c>
      <c r="M327" s="35">
        <f>VLOOKUP($A327,'Extraction Filer'!$B$4:$V$385,MATCH(M$1,'Extraction Filer'!$B$3:$V$3,0),FALSE)</f>
        <v>0.38279999999999997</v>
      </c>
      <c r="N327" s="30">
        <f>VLOOKUP($A327,'Extraction Filer'!$B$4:$V$385,MATCH(N$1,'Extraction Filer'!$B$3:$V$3,0),FALSE)</f>
        <v>6.3789511654472832</v>
      </c>
      <c r="O327" s="35">
        <f>VLOOKUP($A327,'Extraction Filer'!$B$4:$V$385,MATCH(O$1,'Extraction Filer'!$B$3:$V$3,0),FALSE)</f>
        <v>0.25430000000000003</v>
      </c>
      <c r="P327" s="35">
        <f>VLOOKUP($A327,'Extraction Filer'!$B$4:$V$385,MATCH(P$1,'Extraction Filer'!$B$3:$V$3,0),FALSE)</f>
        <v>-1.0609</v>
      </c>
      <c r="Q327" s="30" t="str">
        <f>IF(VLOOKUP($A327,'Extraction Filer'!$B$4:$V$385,MATCH(Q$1,'Extraction Filer'!$B$3:$V$3,0),FALSE)&lt;0,"سالب",VLOOKUP($A327,'Extraction Filer'!$B$4:$V$385,MATCH(Q$1,'Extraction Filer'!$B$3:$V$3,0),FALSE))</f>
        <v>سالب</v>
      </c>
      <c r="R327" s="35">
        <f>VLOOKUP($A327,'Extraction Filer'!$B$4:$Z$385,MATCH(R$1,'Extraction Filer'!$B$3:$Z$3,0),FALSE)</f>
        <v>8.8366899446756672E-2</v>
      </c>
      <c r="S327" s="35">
        <f>VLOOKUP($A327,'Extraction Filer'!$B$4:$Z$385,MATCH(S$1,'Extraction Filer'!$B$3:$Z$3,0),FALSE)</f>
        <v>6.3258320841553695E-2</v>
      </c>
      <c r="T327" s="31">
        <f>VLOOKUP($A327,'Extraction Filer'!$B$4:$V$385,MATCH(T$1,'Extraction Filer'!$B$3:$V$3,0),FALSE)</f>
        <v>2.7063599458728008E-2</v>
      </c>
      <c r="U327" s="31">
        <f>IF(L327&gt;0,VLOOKUP($A327,'Extraction Filer'!$B$4:$V$385,MATCH(U$1,'Extraction Filer'!$B$3:$V$3,0),FALSE),"حققت خسائر")</f>
        <v>0.47555984469533069</v>
      </c>
      <c r="V327" s="31">
        <f>VLOOKUP($A327,'Extraction Filer'!$B$4:$V$385,MATCH(V$1,'Extraction Filer'!$B$3:$V$3,0),FALSE)</f>
        <v>-2.2200000000000001E-2</v>
      </c>
      <c r="W327" s="7">
        <f>IF(T327="unavailable","NA",IF(T327&gt;0,IF(AND(U327&gt;0,U327&lt;0.75)=TRUE,1,IF(U327&gt;1,-1,IF(L327&lt;0,-1,0)))+IF(T327&gt;0,IF(VLOOKUP(A327,'Extraction Filer'!$B$4:$W$385,MATCH('Extraction Filer'!$W$1,'Extraction Filer'!$B$1:$W$1,0),FALSE)&gt;1,1,0),0)+IF(M327&gt;0.05,1,IF(M327&lt;-0.05,-1,0))+IF(Q327="سالب",-1,IF(Q327&lt;40,1,0))+IF(T327&gt;AVERAGEIFS($T$2:$T$382,$T$2:$T$382,"&gt;0.001"),1,0),"NA"))</f>
        <v>1</v>
      </c>
    </row>
    <row r="328" spans="1:23" ht="15.75">
      <c r="A328" s="9" t="s">
        <v>605</v>
      </c>
      <c r="B328" s="36" t="str">
        <f>VLOOKUP(A328,'Scoring Logic'!$A$12:$D$394,3,FALSE)</f>
        <v>أمواج الدولية</v>
      </c>
      <c r="C328" s="36" t="str">
        <f>VLOOKUP(A328,'Scoring Logic'!$A$12:$D$394,4,FALSE)</f>
        <v>نمو</v>
      </c>
      <c r="D328" s="30">
        <f>VLOOKUP($A328,'Extraction Filer'!$B$4:$V$385,MATCH(D$1,'Extraction Filer'!$B$3:$V$3,0),FALSE)</f>
        <v>40.35</v>
      </c>
      <c r="E328" s="31">
        <f>VLOOKUP($A328,'Extraction Filer'!$B$4:$V$385,MATCH(E$1,'Extraction Filer'!$B$3:$V$3,0),FALSE)</f>
        <v>-5.05882E-2</v>
      </c>
      <c r="F328" s="30">
        <f>VLOOKUP($A328,'Extraction Filer'!$B$4:$V$385,MATCH(F$1,'Extraction Filer'!$B$3:$V$3,0),FALSE)</f>
        <v>53.5</v>
      </c>
      <c r="G328" s="30">
        <f>VLOOKUP($A328,'Extraction Filer'!$B$4:$V$385,MATCH(G$1,'Extraction Filer'!$B$3:$V$3,0),FALSE)</f>
        <v>35.1</v>
      </c>
      <c r="H328" s="32">
        <f>VLOOKUP($A328,'Extraction Filer'!$B$4:$V$385,MATCH(H$1,'Extraction Filer'!$B$3:$V$3,0),FALSE)</f>
        <v>242100000</v>
      </c>
      <c r="I328" s="33">
        <f>VLOOKUP($A328,'Extraction Filer'!$B$4:$V$385,MATCH(I$1,'Extraction Filer'!$B$3:$V$3,0),FALSE)</f>
        <v>44763</v>
      </c>
      <c r="J328" s="30">
        <f>IF(VLOOKUP($A328,'Extraction Filer'!$B$4:$V$385,MATCH(J$1,'Extraction Filer'!$B$3:$V$3,0),FALSE)&gt;0,VLOOKUP($A328,'Extraction Filer'!$B$4:$V$385,MATCH(J$1,'Extraction Filer'!$B$3:$V$3,0),FALSE),"غير متوفر")</f>
        <v>24.31</v>
      </c>
      <c r="K328" s="30" t="str">
        <f>IFERROR(IF(D328/VLOOKUP($A328,'Extraction Filer'!$B$4:$V$385,MATCH("متوسط توقعات المحللين لمكرر الربح",'Extraction Filer'!$B$3:$V$3,0),FALSE)&gt;0,D328/VLOOKUP($A328,'Extraction Filer'!$B$4:$V$385,MATCH("متوسط توقعات المحللين لمكرر الربح",'Extraction Filer'!$B$3:$V$3,0),FALSE),"غير متوفر"),"غير متوفر")</f>
        <v>غير متوفر</v>
      </c>
      <c r="L328" s="32">
        <f>VLOOKUP($A328,'Extraction Filer'!$B$4:$V$385,MATCH(L$1,'Extraction Filer'!$B$3:$V$3,0),FALSE)</f>
        <v>9958486</v>
      </c>
      <c r="M328" s="35">
        <f>VLOOKUP($A328,'Extraction Filer'!$B$4:$V$385,MATCH(M$1,'Extraction Filer'!$B$3:$V$3,0),FALSE)</f>
        <v>-0.45019999999999999</v>
      </c>
      <c r="N328" s="30">
        <f>VLOOKUP($A328,'Extraction Filer'!$B$4:$V$385,MATCH(N$1,'Extraction Filer'!$B$3:$V$3,0),FALSE)</f>
        <v>1.0427644955668101</v>
      </c>
      <c r="O328" s="35">
        <f>VLOOKUP($A328,'Extraction Filer'!$B$4:$V$385,MATCH(O$1,'Extraction Filer'!$B$3:$V$3,0),FALSE)</f>
        <v>-6.7900000000000002E-2</v>
      </c>
      <c r="P328" s="35">
        <f>VLOOKUP($A328,'Extraction Filer'!$B$4:$V$385,MATCH(P$1,'Extraction Filer'!$B$3:$V$3,0),FALSE)</f>
        <v>1.2522</v>
      </c>
      <c r="Q328" s="30">
        <f>IF(VLOOKUP($A328,'Extraction Filer'!$B$4:$V$385,MATCH(Q$1,'Extraction Filer'!$B$3:$V$3,0),FALSE)&lt;0,"سالب",VLOOKUP($A328,'Extraction Filer'!$B$4:$V$385,MATCH(Q$1,'Extraction Filer'!$B$3:$V$3,0),FALSE))</f>
        <v>4.2254764499588919</v>
      </c>
      <c r="R328" s="35">
        <f>VLOOKUP($A328,'Extraction Filer'!$B$4:$Z$385,MATCH(R$1,'Extraction Filer'!$B$3:$Z$3,0),FALSE)</f>
        <v>5.3265419605276358E-2</v>
      </c>
      <c r="S328" s="35">
        <f>VLOOKUP($A328,'Extraction Filer'!$B$4:$Z$385,MATCH(S$1,'Extraction Filer'!$B$3:$Z$3,0),FALSE)</f>
        <v>5.9358230896211714E-2</v>
      </c>
      <c r="T328" s="31">
        <f>VLOOKUP($A328,'Extraction Filer'!$B$4:$V$385,MATCH(T$1,'Extraction Filer'!$B$3:$V$3,0),FALSE)</f>
        <v>2.4783147459727383E-2</v>
      </c>
      <c r="U328" s="31">
        <f>IF(L328&gt;0,VLOOKUP($A328,'Extraction Filer'!$B$4:$V$385,MATCH(U$1,'Extraction Filer'!$B$3:$V$3,0),FALSE),"حققت خسائر")</f>
        <v>0.63779243314553413</v>
      </c>
      <c r="V328" s="31">
        <f>VLOOKUP($A328,'Extraction Filer'!$B$4:$V$385,MATCH(V$1,'Extraction Filer'!$B$3:$V$3,0),FALSE)</f>
        <v>0</v>
      </c>
      <c r="W328" s="7">
        <f>IF(T328="unavailable","NA",IF(T328&gt;0,IF(AND(U328&gt;0,U328&lt;0.75)=TRUE,1,IF(U328&gt;1,-1,IF(L328&lt;0,-1,0)))+IF(T328&gt;0,IF(VLOOKUP(A328,'Extraction Filer'!$B$4:$W$385,MATCH('Extraction Filer'!$W$1,'Extraction Filer'!$B$1:$W$1,0),FALSE)&gt;1,1,0),0)+IF(M328&gt;0.05,1,IF(M328&lt;-0.05,-1,0))+IF(Q328="سالب",-1,IF(Q328&lt;40,1,0))+IF(T328&gt;AVERAGEIFS($T$2:$T$382,$T$2:$T$382,"&gt;0.001"),1,0),"NA"))</f>
        <v>1</v>
      </c>
    </row>
    <row r="329" spans="1:23" ht="15.75">
      <c r="A329" s="9" t="s">
        <v>615</v>
      </c>
      <c r="B329" s="36" t="str">
        <f>VLOOKUP(A329,'Scoring Logic'!$A$12:$D$394,3,FALSE)</f>
        <v>كير</v>
      </c>
      <c r="C329" s="36" t="str">
        <f>VLOOKUP(A329,'Scoring Logic'!$A$12:$D$394,4,FALSE)</f>
        <v>نمو</v>
      </c>
      <c r="D329" s="30">
        <f>VLOOKUP($A329,'Extraction Filer'!$B$4:$V$385,MATCH(D$1,'Extraction Filer'!$B$3:$V$3,0),FALSE)</f>
        <v>4.2300000000000004</v>
      </c>
      <c r="E329" s="31">
        <f>VLOOKUP($A329,'Extraction Filer'!$B$4:$V$385,MATCH(E$1,'Extraction Filer'!$B$3:$V$3,0),FALSE)</f>
        <v>-4.9438199999999995E-2</v>
      </c>
      <c r="F329" s="30">
        <f>VLOOKUP($A329,'Extraction Filer'!$B$4:$V$385,MATCH(F$1,'Extraction Filer'!$B$3:$V$3,0),FALSE)</f>
        <v>6.75</v>
      </c>
      <c r="G329" s="30">
        <f>VLOOKUP($A329,'Extraction Filer'!$B$4:$V$385,MATCH(G$1,'Extraction Filer'!$B$3:$V$3,0),FALSE)</f>
        <v>3.3</v>
      </c>
      <c r="H329" s="32">
        <f>VLOOKUP($A329,'Extraction Filer'!$B$4:$V$385,MATCH(H$1,'Extraction Filer'!$B$3:$V$3,0),FALSE)</f>
        <v>507600000</v>
      </c>
      <c r="I329" s="33">
        <f>VLOOKUP($A329,'Extraction Filer'!$B$4:$V$385,MATCH(I$1,'Extraction Filer'!$B$3:$V$3,0),FALSE)</f>
        <v>44763</v>
      </c>
      <c r="J329" s="30">
        <f>IF(VLOOKUP($A329,'Extraction Filer'!$B$4:$V$385,MATCH(J$1,'Extraction Filer'!$B$3:$V$3,0),FALSE)&gt;0,VLOOKUP($A329,'Extraction Filer'!$B$4:$V$385,MATCH(J$1,'Extraction Filer'!$B$3:$V$3,0),FALSE),"غير متوفر")</f>
        <v>26.44</v>
      </c>
      <c r="K329" s="30" t="str">
        <f>IFERROR(IF(D329/VLOOKUP($A329,'Extraction Filer'!$B$4:$V$385,MATCH("متوسط توقعات المحللين لمكرر الربح",'Extraction Filer'!$B$3:$V$3,0),FALSE)&gt;0,D329/VLOOKUP($A329,'Extraction Filer'!$B$4:$V$385,MATCH("متوسط توقعات المحللين لمكرر الربح",'Extraction Filer'!$B$3:$V$3,0),FALSE),"غير متوفر"),"غير متوفر")</f>
        <v>غير متوفر</v>
      </c>
      <c r="L329" s="32">
        <f>VLOOKUP($A329,'Extraction Filer'!$B$4:$V$385,MATCH(L$1,'Extraction Filer'!$B$3:$V$3,0),FALSE)</f>
        <v>19039463</v>
      </c>
      <c r="M329" s="35">
        <f>VLOOKUP($A329,'Extraction Filer'!$B$4:$V$385,MATCH(M$1,'Extraction Filer'!$B$3:$V$3,0),FALSE)</f>
        <v>-0.52929999999999999</v>
      </c>
      <c r="N329" s="30">
        <f>VLOOKUP($A329,'Extraction Filer'!$B$4:$V$385,MATCH(N$1,'Extraction Filer'!$B$3:$V$3,0),FALSE)</f>
        <v>1.8351363934032645</v>
      </c>
      <c r="O329" s="35">
        <f>VLOOKUP($A329,'Extraction Filer'!$B$4:$V$385,MATCH(O$1,'Extraction Filer'!$B$3:$V$3,0),FALSE)</f>
        <v>0.2203</v>
      </c>
      <c r="P329" s="35">
        <f>VLOOKUP($A329,'Extraction Filer'!$B$4:$V$385,MATCH(P$1,'Extraction Filer'!$B$3:$V$3,0),FALSE)</f>
        <v>0.61839999999999995</v>
      </c>
      <c r="Q329" s="30">
        <f>IF(VLOOKUP($A329,'Extraction Filer'!$B$4:$V$385,MATCH(Q$1,'Extraction Filer'!$B$3:$V$3,0),FALSE)&lt;0,"سالب",VLOOKUP($A329,'Extraction Filer'!$B$4:$V$385,MATCH(Q$1,'Extraction Filer'!$B$3:$V$3,0),FALSE))</f>
        <v>13.035663762978556</v>
      </c>
      <c r="R329" s="35">
        <f>VLOOKUP($A329,'Extraction Filer'!$B$4:$Z$385,MATCH(R$1,'Extraction Filer'!$B$3:$Z$3,0),FALSE)</f>
        <v>7.829488907472569E-2</v>
      </c>
      <c r="S329" s="35">
        <f>VLOOKUP($A329,'Extraction Filer'!$B$4:$Z$385,MATCH(S$1,'Extraction Filer'!$B$3:$Z$3,0),FALSE)</f>
        <v>8.0154292829108423E-2</v>
      </c>
      <c r="T329" s="31">
        <f>VLOOKUP($A329,'Extraction Filer'!$B$4:$V$385,MATCH(T$1,'Extraction Filer'!$B$3:$V$3,0),FALSE)</f>
        <v>1.7730496453900707E-2</v>
      </c>
      <c r="U329" s="31">
        <f>IF(L329&gt;0,VLOOKUP($A329,'Extraction Filer'!$B$4:$V$385,MATCH(U$1,'Extraction Filer'!$B$3:$V$3,0),FALSE),"حققت خسائر")</f>
        <v>0.24487733713918297</v>
      </c>
      <c r="V329" s="31">
        <f>VLOOKUP($A329,'Extraction Filer'!$B$4:$V$385,MATCH(V$1,'Extraction Filer'!$B$3:$V$3,0),FALSE)</f>
        <v>-0.62719999999999998</v>
      </c>
      <c r="W329" s="7">
        <f>IF(T329="unavailable","NA",IF(T329&gt;0,IF(AND(U329&gt;0,U329&lt;0.75)=TRUE,1,IF(U329&gt;1,-1,IF(L329&lt;0,-1,0)))+IF(T329&gt;0,IF(VLOOKUP(A329,'Extraction Filer'!$B$4:$W$385,MATCH('Extraction Filer'!$W$1,'Extraction Filer'!$B$1:$W$1,0),FALSE)&gt;1,1,0),0)+IF(M329&gt;0.05,1,IF(M329&lt;-0.05,-1,0))+IF(Q329="سالب",-1,IF(Q329&lt;40,1,0))+IF(T329&gt;AVERAGEIFS($T$2:$T$382,$T$2:$T$382,"&gt;0.001"),1,0),"NA"))</f>
        <v>1</v>
      </c>
    </row>
    <row r="330" spans="1:23" ht="15.75">
      <c r="A330" s="9" t="s">
        <v>623</v>
      </c>
      <c r="B330" s="36" t="str">
        <f>VLOOKUP(A330,'Scoring Logic'!$A$12:$D$394,3,FALSE)</f>
        <v>نبع الصحة</v>
      </c>
      <c r="C330" s="36" t="str">
        <f>VLOOKUP(A330,'Scoring Logic'!$A$12:$D$394,4,FALSE)</f>
        <v>نمو</v>
      </c>
      <c r="D330" s="30">
        <f>VLOOKUP($A330,'Extraction Filer'!$B$4:$V$385,MATCH(D$1,'Extraction Filer'!$B$3:$V$3,0),FALSE)</f>
        <v>66.400000000000006</v>
      </c>
      <c r="E330" s="31">
        <f>VLOOKUP($A330,'Extraction Filer'!$B$4:$V$385,MATCH(E$1,'Extraction Filer'!$B$3:$V$3,0),FALSE)</f>
        <v>-0.1354167</v>
      </c>
      <c r="F330" s="30">
        <f>VLOOKUP($A330,'Extraction Filer'!$B$4:$V$385,MATCH(F$1,'Extraction Filer'!$B$3:$V$3,0),FALSE)</f>
        <v>118.8</v>
      </c>
      <c r="G330" s="30">
        <f>VLOOKUP($A330,'Extraction Filer'!$B$4:$V$385,MATCH(G$1,'Extraction Filer'!$B$3:$V$3,0),FALSE)</f>
        <v>64</v>
      </c>
      <c r="H330" s="32">
        <f>VLOOKUP($A330,'Extraction Filer'!$B$4:$V$385,MATCH(H$1,'Extraction Filer'!$B$3:$V$3,0),FALSE)</f>
        <v>697200000</v>
      </c>
      <c r="I330" s="33">
        <f>VLOOKUP($A330,'Extraction Filer'!$B$4:$V$385,MATCH(I$1,'Extraction Filer'!$B$3:$V$3,0),FALSE)</f>
        <v>44817</v>
      </c>
      <c r="J330" s="30">
        <f>IF(VLOOKUP($A330,'Extraction Filer'!$B$4:$V$385,MATCH(J$1,'Extraction Filer'!$B$3:$V$3,0),FALSE)&gt;0,VLOOKUP($A330,'Extraction Filer'!$B$4:$V$385,MATCH(J$1,'Extraction Filer'!$B$3:$V$3,0),FALSE),"غير متوفر")</f>
        <v>18.5</v>
      </c>
      <c r="K330" s="30" t="str">
        <f>IFERROR(IF(D330/VLOOKUP($A330,'Extraction Filer'!$B$4:$V$385,MATCH("متوسط توقعات المحللين لمكرر الربح",'Extraction Filer'!$B$3:$V$3,0),FALSE)&gt;0,D330/VLOOKUP($A330,'Extraction Filer'!$B$4:$V$385,MATCH("متوسط توقعات المحللين لمكرر الربح",'Extraction Filer'!$B$3:$V$3,0),FALSE),"غير متوفر"),"غير متوفر")</f>
        <v>غير متوفر</v>
      </c>
      <c r="L330" s="32">
        <f>VLOOKUP($A330,'Extraction Filer'!$B$4:$V$385,MATCH(L$1,'Extraction Filer'!$B$3:$V$3,0),FALSE)</f>
        <v>37656710</v>
      </c>
      <c r="M330" s="35">
        <f>VLOOKUP($A330,'Extraction Filer'!$B$4:$V$385,MATCH(M$1,'Extraction Filer'!$B$3:$V$3,0),FALSE)</f>
        <v>0.94569999999999999</v>
      </c>
      <c r="N330" s="30">
        <f>VLOOKUP($A330,'Extraction Filer'!$B$4:$V$385,MATCH(N$1,'Extraction Filer'!$B$3:$V$3,0),FALSE)</f>
        <v>4.7581097978878208</v>
      </c>
      <c r="O330" s="35">
        <f>VLOOKUP($A330,'Extraction Filer'!$B$4:$V$385,MATCH(O$1,'Extraction Filer'!$B$3:$V$3,0),FALSE)</f>
        <v>0.40610000000000002</v>
      </c>
      <c r="P330" s="35">
        <f>VLOOKUP($A330,'Extraction Filer'!$B$4:$V$385,MATCH(P$1,'Extraction Filer'!$B$3:$V$3,0),FALSE)</f>
        <v>-1.4967999999999999</v>
      </c>
      <c r="Q330" s="30" t="str">
        <f>IF(VLOOKUP($A330,'Extraction Filer'!$B$4:$V$385,MATCH(Q$1,'Extraction Filer'!$B$3:$V$3,0),FALSE)&lt;0,"سالب",VLOOKUP($A330,'Extraction Filer'!$B$4:$V$385,MATCH(Q$1,'Extraction Filer'!$B$3:$V$3,0),FALSE))</f>
        <v>سالب</v>
      </c>
      <c r="R330" s="35">
        <f>VLOOKUP($A330,'Extraction Filer'!$B$4:$Z$385,MATCH(R$1,'Extraction Filer'!$B$3:$Z$3,0),FALSE)</f>
        <v>0.13427685210727155</v>
      </c>
      <c r="S330" s="35">
        <f>VLOOKUP($A330,'Extraction Filer'!$B$4:$Z$385,MATCH(S$1,'Extraction Filer'!$B$3:$Z$3,0),FALSE)</f>
        <v>9.4632680415949202E-2</v>
      </c>
      <c r="T330" s="31">
        <f>VLOOKUP($A330,'Extraction Filer'!$B$4:$V$385,MATCH(T$1,'Extraction Filer'!$B$3:$V$3,0),FALSE)</f>
        <v>4.5180722891566263E-3</v>
      </c>
      <c r="U330" s="31">
        <f>IF(L330&gt;0,VLOOKUP($A330,'Extraction Filer'!$B$4:$V$385,MATCH(U$1,'Extraction Filer'!$B$3:$V$3,0),FALSE),"حققت خسائر")</f>
        <v>4.1419915736901326E-2</v>
      </c>
      <c r="V330" s="31">
        <f>VLOOKUP($A330,'Extraction Filer'!$B$4:$V$385,MATCH(V$1,'Extraction Filer'!$B$3:$V$3,0),FALSE)</f>
        <v>0</v>
      </c>
      <c r="W330" s="7">
        <f>IF(T330="unavailable","NA",IF(T330&gt;0,IF(AND(U330&gt;0,U330&lt;0.75)=TRUE,1,IF(U330&gt;1,-1,IF(L330&lt;0,-1,0)))+IF(T330&gt;0,IF(VLOOKUP(A330,'Extraction Filer'!$B$4:$W$385,MATCH('Extraction Filer'!$W$1,'Extraction Filer'!$B$1:$W$1,0),FALSE)&gt;1,1,0),0)+IF(M330&gt;0.05,1,IF(M330&lt;-0.05,-1,0))+IF(Q330="سالب",-1,IF(Q330&lt;40,1,0))+IF(T330&gt;AVERAGEIFS($T$2:$T$382,$T$2:$T$382,"&gt;0.001"),1,0),"NA"))</f>
        <v>1</v>
      </c>
    </row>
    <row r="331" spans="1:23" ht="15.75">
      <c r="A331" s="9" t="s">
        <v>90</v>
      </c>
      <c r="B331" s="36" t="str">
        <f>VLOOKUP(A331,'Scoring Logic'!$A$12:$D$394,3,FALSE)</f>
        <v>سماسكو</v>
      </c>
      <c r="C331" s="36" t="str">
        <f>VLOOKUP(A331,'Scoring Logic'!$A$12:$D$394,4,FALSE)</f>
        <v>تداول</v>
      </c>
      <c r="D331" s="30">
        <f>VLOOKUP($A331,'Extraction Filer'!$B$4:$V$385,MATCH(D$1,'Extraction Filer'!$B$3:$V$3,0),FALSE)</f>
        <v>6.6</v>
      </c>
      <c r="E331" s="31">
        <f>VLOOKUP($A331,'Extraction Filer'!$B$4:$V$385,MATCH(E$1,'Extraction Filer'!$B$3:$V$3,0),FALSE)</f>
        <v>4.2653999999999997E-2</v>
      </c>
      <c r="F331" s="30">
        <f>VLOOKUP($A331,'Extraction Filer'!$B$4:$V$385,MATCH(F$1,'Extraction Filer'!$B$3:$V$3,0),FALSE)</f>
        <v>11.36</v>
      </c>
      <c r="G331" s="30">
        <f>VLOOKUP($A331,'Extraction Filer'!$B$4:$V$385,MATCH(G$1,'Extraction Filer'!$B$3:$V$3,0),FALSE)</f>
        <v>5.35</v>
      </c>
      <c r="H331" s="32">
        <f>VLOOKUP($A331,'Extraction Filer'!$B$4:$V$385,MATCH(H$1,'Extraction Filer'!$B$3:$V$3,0),FALSE)</f>
        <v>2640000000</v>
      </c>
      <c r="I331" s="33">
        <f>VLOOKUP($A331,'Extraction Filer'!$B$4:$V$385,MATCH(I$1,'Extraction Filer'!$B$3:$V$3,0),FALSE)</f>
        <v>45455</v>
      </c>
      <c r="J331" s="30" t="str">
        <f>IF(VLOOKUP($A331,'Extraction Filer'!$B$4:$V$385,MATCH(J$1,'Extraction Filer'!$B$3:$V$3,0),FALSE)&gt;0,VLOOKUP($A331,'Extraction Filer'!$B$4:$V$385,MATCH(J$1,'Extraction Filer'!$B$3:$V$3,0),FALSE),"غير متوفر")</f>
        <v>غير متوفر</v>
      </c>
      <c r="K331" s="30">
        <f>IFERROR(IF(D331/VLOOKUP($A331,'Extraction Filer'!$B$4:$V$385,MATCH("متوسط توقعات المحللين لمكرر الربح",'Extraction Filer'!$B$3:$V$3,0),FALSE)&gt;0,D331/VLOOKUP($A331,'Extraction Filer'!$B$4:$V$385,MATCH("متوسط توقعات المحللين لمكرر الربح",'Extraction Filer'!$B$3:$V$3,0),FALSE),"غير متوفر"),"غير متوفر")</f>
        <v>10.153846153846153</v>
      </c>
      <c r="L331" s="32">
        <f>VLOOKUP($A331,'Extraction Filer'!$B$4:$V$385,MATCH(L$1,'Extraction Filer'!$B$3:$V$3,0),FALSE)</f>
        <v>126423800</v>
      </c>
      <c r="M331" s="35">
        <f>VLOOKUP($A331,'Extraction Filer'!$B$4:$V$385,MATCH(M$1,'Extraction Filer'!$B$3:$V$3,0),FALSE)</f>
        <v>-0.2397</v>
      </c>
      <c r="N331" s="30">
        <f>VLOOKUP($A331,'Extraction Filer'!$B$4:$V$385,MATCH(N$1,'Extraction Filer'!$B$3:$V$3,0),FALSE)</f>
        <v>1.3946927713707613</v>
      </c>
      <c r="O331" s="35">
        <f>VLOOKUP($A331,'Extraction Filer'!$B$4:$V$385,MATCH(O$1,'Extraction Filer'!$B$3:$V$3,0),FALSE)</f>
        <v>3.5999999999999997E-2</v>
      </c>
      <c r="P331" s="35">
        <f>VLOOKUP($A331,'Extraction Filer'!$B$4:$V$385,MATCH(P$1,'Extraction Filer'!$B$3:$V$3,0),FALSE)</f>
        <v>-0.20580000000000001</v>
      </c>
      <c r="Q331" s="30">
        <f>IF(VLOOKUP($A331,'Extraction Filer'!$B$4:$V$385,MATCH(Q$1,'Extraction Filer'!$B$3:$V$3,0),FALSE)&lt;0,"سالب",VLOOKUP($A331,'Extraction Filer'!$B$4:$V$385,MATCH(Q$1,'Extraction Filer'!$B$3:$V$3,0),FALSE))</f>
        <v>23.745977833867254</v>
      </c>
      <c r="R331" s="35">
        <f>VLOOKUP($A331,'Extraction Filer'!$B$4:$Z$385,MATCH(R$1,'Extraction Filer'!$B$3:$Z$3,0),FALSE)</f>
        <v>0.21769634209771743</v>
      </c>
      <c r="S331" s="35">
        <f>VLOOKUP($A331,'Extraction Filer'!$B$4:$Z$385,MATCH(S$1,'Extraction Filer'!$B$3:$Z$3,0),FALSE)</f>
        <v>0</v>
      </c>
      <c r="T331" s="31">
        <f>VLOOKUP($A331,'Extraction Filer'!$B$4:$V$385,MATCH(T$1,'Extraction Filer'!$B$3:$V$3,0),FALSE)</f>
        <v>3.787878787878788E-2</v>
      </c>
      <c r="U331" s="31">
        <f>IF(L331&gt;0,VLOOKUP($A331,'Extraction Filer'!$B$4:$V$385,MATCH(U$1,'Extraction Filer'!$B$3:$V$3,0),FALSE),"حققت خسائر")</f>
        <v>0</v>
      </c>
      <c r="V331" s="31">
        <f>VLOOKUP($A331,'Extraction Filer'!$B$4:$V$385,MATCH(V$1,'Extraction Filer'!$B$3:$V$3,0),FALSE)</f>
        <v>-1</v>
      </c>
      <c r="W331" s="7">
        <f>IF(T331="unavailable","NA",IF(T331&gt;0,IF(AND(U331&gt;0,U331&lt;0.75)=TRUE,1,IF(U331&gt;1,-1,IF(L331&lt;0,-1,0)))+IF(T331&gt;0,IF(VLOOKUP(A331,'Extraction Filer'!$B$4:$W$385,MATCH('Extraction Filer'!$W$1,'Extraction Filer'!$B$1:$W$1,0),FALSE)&gt;1,1,0),0)+IF(M331&gt;0.05,1,IF(M331&lt;-0.05,-1,0))+IF(Q331="سالب",-1,IF(Q331&lt;40,1,0))+IF(T331&gt;AVERAGEIFS($T$2:$T$382,$T$2:$T$382,"&gt;0.001"),1,0),"NA"))</f>
        <v>0</v>
      </c>
    </row>
    <row r="332" spans="1:23" ht="15.75">
      <c r="A332" s="9" t="s">
        <v>380</v>
      </c>
      <c r="B332" s="36" t="str">
        <f>VLOOKUP(A332,'Scoring Logic'!$A$12:$D$394,3,FALSE)</f>
        <v>سمو</v>
      </c>
      <c r="C332" s="36" t="str">
        <f>VLOOKUP(A332,'Scoring Logic'!$A$12:$D$394,4,FALSE)</f>
        <v>تداول</v>
      </c>
      <c r="D332" s="30">
        <f>VLOOKUP($A332,'Extraction Filer'!$B$4:$V$385,MATCH(D$1,'Extraction Filer'!$B$3:$V$3,0),FALSE)</f>
        <v>43.45</v>
      </c>
      <c r="E332" s="31">
        <f>VLOOKUP($A332,'Extraction Filer'!$B$4:$V$385,MATCH(E$1,'Extraction Filer'!$B$3:$V$3,0),FALSE)</f>
        <v>-7.9449199999999998E-2</v>
      </c>
      <c r="F332" s="30">
        <f>VLOOKUP($A332,'Extraction Filer'!$B$4:$V$385,MATCH(F$1,'Extraction Filer'!$B$3:$V$3,0),FALSE)</f>
        <v>62.5</v>
      </c>
      <c r="G332" s="30">
        <f>VLOOKUP($A332,'Extraction Filer'!$B$4:$V$385,MATCH(G$1,'Extraction Filer'!$B$3:$V$3,0),FALSE)</f>
        <v>37</v>
      </c>
      <c r="H332" s="32">
        <f>VLOOKUP($A332,'Extraction Filer'!$B$4:$V$385,MATCH(H$1,'Extraction Filer'!$B$3:$V$3,0),FALSE)</f>
        <v>2172500000</v>
      </c>
      <c r="I332" s="33">
        <f>VLOOKUP($A332,'Extraction Filer'!$B$4:$V$385,MATCH(I$1,'Extraction Filer'!$B$3:$V$3,0),FALSE)</f>
        <v>44378</v>
      </c>
      <c r="J332" s="30">
        <f>IF(VLOOKUP($A332,'Extraction Filer'!$B$4:$V$385,MATCH(J$1,'Extraction Filer'!$B$3:$V$3,0),FALSE)&gt;0,VLOOKUP($A332,'Extraction Filer'!$B$4:$V$385,MATCH(J$1,'Extraction Filer'!$B$3:$V$3,0),FALSE),"غير متوفر")</f>
        <v>20.21</v>
      </c>
      <c r="K332" s="30" t="str">
        <f>IFERROR(IF(D332/VLOOKUP($A332,'Extraction Filer'!$B$4:$V$385,MATCH("متوسط توقعات المحللين لمكرر الربح",'Extraction Filer'!$B$3:$V$3,0),FALSE)&gt;0,D332/VLOOKUP($A332,'Extraction Filer'!$B$4:$V$385,MATCH("متوسط توقعات المحللين لمكرر الربح",'Extraction Filer'!$B$3:$V$3,0),FALSE),"غير متوفر"),"غير متوفر")</f>
        <v>غير متوفر</v>
      </c>
      <c r="L332" s="32">
        <f>VLOOKUP($A332,'Extraction Filer'!$B$4:$V$385,MATCH(L$1,'Extraction Filer'!$B$3:$V$3,0),FALSE)</f>
        <v>106604000</v>
      </c>
      <c r="M332" s="35">
        <f>VLOOKUP($A332,'Extraction Filer'!$B$4:$V$385,MATCH(M$1,'Extraction Filer'!$B$3:$V$3,0),FALSE)</f>
        <v>3.49E-2</v>
      </c>
      <c r="N332" s="30">
        <f>VLOOKUP($A332,'Extraction Filer'!$B$4:$V$385,MATCH(N$1,'Extraction Filer'!$B$3:$V$3,0),FALSE)</f>
        <v>5.0581365568816272</v>
      </c>
      <c r="O332" s="35">
        <f>VLOOKUP($A332,'Extraction Filer'!$B$4:$V$385,MATCH(O$1,'Extraction Filer'!$B$3:$V$3,0),FALSE)</f>
        <v>0.56859999999999999</v>
      </c>
      <c r="P332" s="35">
        <f>VLOOKUP($A332,'Extraction Filer'!$B$4:$V$385,MATCH(P$1,'Extraction Filer'!$B$3:$V$3,0),FALSE)</f>
        <v>-0.56100000000000005</v>
      </c>
      <c r="Q332" s="30">
        <f>IF(VLOOKUP($A332,'Extraction Filer'!$B$4:$V$385,MATCH(Q$1,'Extraction Filer'!$B$3:$V$3,0),FALSE)&lt;0,"سالب",VLOOKUP($A332,'Extraction Filer'!$B$4:$V$385,MATCH(Q$1,'Extraction Filer'!$B$3:$V$3,0),FALSE))</f>
        <v>31.732139088983946</v>
      </c>
      <c r="R332" s="35">
        <f>VLOOKUP($A332,'Extraction Filer'!$B$4:$Z$385,MATCH(R$1,'Extraction Filer'!$B$3:$Z$3,0),FALSE)</f>
        <v>0.18551157279005509</v>
      </c>
      <c r="S332" s="35">
        <f>VLOOKUP($A332,'Extraction Filer'!$B$4:$Z$385,MATCH(S$1,'Extraction Filer'!$B$3:$Z$3,0),FALSE)</f>
        <v>0</v>
      </c>
      <c r="T332" s="31">
        <f>VLOOKUP($A332,'Extraction Filer'!$B$4:$V$385,MATCH(T$1,'Extraction Filer'!$B$3:$V$3,0),FALSE)</f>
        <v>2.3014959723820481E-2</v>
      </c>
      <c r="U332" s="31">
        <f>IF(L332&gt;0,VLOOKUP($A332,'Extraction Filer'!$B$4:$V$385,MATCH(U$1,'Extraction Filer'!$B$3:$V$3,0),FALSE),"حققت خسائر")</f>
        <v>0</v>
      </c>
      <c r="V332" s="31">
        <f>VLOOKUP($A332,'Extraction Filer'!$B$4:$V$385,MATCH(V$1,'Extraction Filer'!$B$3:$V$3,0),FALSE)</f>
        <v>-1</v>
      </c>
      <c r="W332" s="7">
        <f>IF(T332="unavailable","NA",IF(T332&gt;0,IF(AND(U332&gt;0,U332&lt;0.75)=TRUE,1,IF(U332&gt;1,-1,IF(L332&lt;0,-1,0)))+IF(T332&gt;0,IF(VLOOKUP(A332,'Extraction Filer'!$B$4:$W$385,MATCH('Extraction Filer'!$W$1,'Extraction Filer'!$B$1:$W$1,0),FALSE)&gt;1,1,0),0)+IF(M332&gt;0.05,1,IF(M332&lt;-0.05,-1,0))+IF(Q332="سالب",-1,IF(Q332&lt;40,1,0))+IF(T332&gt;AVERAGEIFS($T$2:$T$382,$T$2:$T$382,"&gt;0.001"),1,0),"NA"))</f>
        <v>1</v>
      </c>
    </row>
    <row r="333" spans="1:23" ht="15.75">
      <c r="A333" s="9" t="s">
        <v>669</v>
      </c>
      <c r="B333" s="36" t="str">
        <f>VLOOKUP(A333,'Scoring Logic'!$A$12:$D$394,3,FALSE)</f>
        <v>تام التنموية</v>
      </c>
      <c r="C333" s="36" t="str">
        <f>VLOOKUP(A333,'Scoring Logic'!$A$12:$D$394,4,FALSE)</f>
        <v>نمو</v>
      </c>
      <c r="D333" s="30">
        <f>VLOOKUP($A333,'Extraction Filer'!$B$4:$V$385,MATCH(D$1,'Extraction Filer'!$B$3:$V$3,0),FALSE)</f>
        <v>160</v>
      </c>
      <c r="E333" s="31">
        <f>VLOOKUP($A333,'Extraction Filer'!$B$4:$V$385,MATCH(E$1,'Extraction Filer'!$B$3:$V$3,0),FALSE)</f>
        <v>-8.4668199999999999E-2</v>
      </c>
      <c r="F333" s="30">
        <f>VLOOKUP($A333,'Extraction Filer'!$B$4:$V$385,MATCH(F$1,'Extraction Filer'!$B$3:$V$3,0),FALSE)</f>
        <v>233</v>
      </c>
      <c r="G333" s="30">
        <f>VLOOKUP($A333,'Extraction Filer'!$B$4:$V$385,MATCH(G$1,'Extraction Filer'!$B$3:$V$3,0),FALSE)</f>
        <v>146</v>
      </c>
      <c r="H333" s="32">
        <f>VLOOKUP($A333,'Extraction Filer'!$B$4:$V$385,MATCH(H$1,'Extraction Filer'!$B$3:$V$3,0),FALSE)</f>
        <v>527040000</v>
      </c>
      <c r="I333" s="33">
        <f>VLOOKUP($A333,'Extraction Filer'!$B$4:$V$385,MATCH(I$1,'Extraction Filer'!$B$3:$V$3,0),FALSE)</f>
        <v>45091</v>
      </c>
      <c r="J333" s="30">
        <f>IF(VLOOKUP($A333,'Extraction Filer'!$B$4:$V$385,MATCH(J$1,'Extraction Filer'!$B$3:$V$3,0),FALSE)&gt;0,VLOOKUP($A333,'Extraction Filer'!$B$4:$V$385,MATCH(J$1,'Extraction Filer'!$B$3:$V$3,0),FALSE),"غير متوفر")</f>
        <v>11.15</v>
      </c>
      <c r="K333" s="30">
        <f>IFERROR(IF(D333/VLOOKUP($A333,'Extraction Filer'!$B$4:$V$385,MATCH("متوسط توقعات المحللين لمكرر الربح",'Extraction Filer'!$B$3:$V$3,0),FALSE)&gt;0,D333/VLOOKUP($A333,'Extraction Filer'!$B$4:$V$385,MATCH("متوسط توقعات المحللين لمكرر الربح",'Extraction Filer'!$B$3:$V$3,0),FALSE),"غير متوفر"),"غير متوفر")</f>
        <v>7.0484581497797363</v>
      </c>
      <c r="L333" s="32">
        <f>VLOOKUP($A333,'Extraction Filer'!$B$4:$V$385,MATCH(L$1,'Extraction Filer'!$B$3:$V$3,0),FALSE)</f>
        <v>57746847</v>
      </c>
      <c r="M333" s="35">
        <f>VLOOKUP($A333,'Extraction Filer'!$B$4:$V$385,MATCH(M$1,'Extraction Filer'!$B$3:$V$3,0),FALSE)</f>
        <v>0.45379999999999998</v>
      </c>
      <c r="N333" s="30">
        <f>VLOOKUP($A333,'Extraction Filer'!$B$4:$V$385,MATCH(N$1,'Extraction Filer'!$B$3:$V$3,0),FALSE)</f>
        <v>1.7187356878012108</v>
      </c>
      <c r="O333" s="35">
        <f>VLOOKUP($A333,'Extraction Filer'!$B$4:$V$385,MATCH(O$1,'Extraction Filer'!$B$3:$V$3,0),FALSE)</f>
        <v>0.28100000000000003</v>
      </c>
      <c r="P333" s="35">
        <f>VLOOKUP($A333,'Extraction Filer'!$B$4:$V$385,MATCH(P$1,'Extraction Filer'!$B$3:$V$3,0),FALSE)</f>
        <v>-1.0949</v>
      </c>
      <c r="Q333" s="30" t="str">
        <f>IF(VLOOKUP($A333,'Extraction Filer'!$B$4:$V$385,MATCH(Q$1,'Extraction Filer'!$B$3:$V$3,0),FALSE)&lt;0,"سالب",VLOOKUP($A333,'Extraction Filer'!$B$4:$V$385,MATCH(Q$1,'Extraction Filer'!$B$3:$V$3,0),FALSE))</f>
        <v>سالب</v>
      </c>
      <c r="R333" s="35">
        <f>VLOOKUP($A333,'Extraction Filer'!$B$4:$Z$385,MATCH(R$1,'Extraction Filer'!$B$3:$Z$3,0),FALSE)</f>
        <v>0.46047260877668972</v>
      </c>
      <c r="S333" s="35">
        <f>VLOOKUP($A333,'Extraction Filer'!$B$4:$Z$385,MATCH(S$1,'Extraction Filer'!$B$3:$Z$3,0),FALSE)</f>
        <v>0.38292320634544608</v>
      </c>
      <c r="T333" s="31">
        <f>VLOOKUP($A333,'Extraction Filer'!$B$4:$V$385,MATCH(T$1,'Extraction Filer'!$B$3:$V$3,0),FALSE)</f>
        <v>7.6874999999999999E-3</v>
      </c>
      <c r="U333" s="31">
        <f>IF(L333&gt;0,VLOOKUP($A333,'Extraction Filer'!$B$4:$V$385,MATCH(U$1,'Extraction Filer'!$B$3:$V$3,0),FALSE),"حققت خسائر")</f>
        <v>0.1675295860361376</v>
      </c>
      <c r="V333" s="31">
        <f>VLOOKUP($A333,'Extraction Filer'!$B$4:$V$385,MATCH(V$1,'Extraction Filer'!$B$3:$V$3,0),FALSE)</f>
        <v>0.88529999999999998</v>
      </c>
      <c r="W333" s="7">
        <f>IF(T333="unavailable","NA",IF(T333&gt;0,IF(AND(U333&gt;0,U333&lt;0.75)=TRUE,1,IF(U333&gt;1,-1,IF(L333&lt;0,-1,0)))+IF(T333&gt;0,IF(VLOOKUP(A333,'Extraction Filer'!$B$4:$W$385,MATCH('Extraction Filer'!$W$1,'Extraction Filer'!$B$1:$W$1,0),FALSE)&gt;1,1,0),0)+IF(M333&gt;0.05,1,IF(M333&lt;-0.05,-1,0))+IF(Q333="سالب",-1,IF(Q333&lt;40,1,0))+IF(T333&gt;AVERAGEIFS($T$2:$T$382,$T$2:$T$382,"&gt;0.001"),1,0),"NA"))</f>
        <v>1</v>
      </c>
    </row>
    <row r="334" spans="1:23" ht="15.75">
      <c r="A334" s="9" t="s">
        <v>629</v>
      </c>
      <c r="B334" s="36" t="str">
        <f>VLOOKUP(A334,'Scoring Logic'!$A$12:$D$394,3,FALSE)</f>
        <v>البابطين الغذائية</v>
      </c>
      <c r="C334" s="36" t="str">
        <f>VLOOKUP(A334,'Scoring Logic'!$A$12:$D$394,4,FALSE)</f>
        <v>نمو</v>
      </c>
      <c r="D334" s="30">
        <f>VLOOKUP($A334,'Extraction Filer'!$B$4:$V$385,MATCH(D$1,'Extraction Filer'!$B$3:$V$3,0),FALSE)</f>
        <v>37</v>
      </c>
      <c r="E334" s="31">
        <f>VLOOKUP($A334,'Extraction Filer'!$B$4:$V$385,MATCH(E$1,'Extraction Filer'!$B$3:$V$3,0),FALSE)</f>
        <v>-0.15909090000000001</v>
      </c>
      <c r="F334" s="30">
        <f>VLOOKUP($A334,'Extraction Filer'!$B$4:$V$385,MATCH(F$1,'Extraction Filer'!$B$3:$V$3,0),FALSE)</f>
        <v>53.2</v>
      </c>
      <c r="G334" s="30">
        <f>VLOOKUP($A334,'Extraction Filer'!$B$4:$V$385,MATCH(G$1,'Extraction Filer'!$B$3:$V$3,0),FALSE)</f>
        <v>37</v>
      </c>
      <c r="H334" s="32">
        <f>VLOOKUP($A334,'Extraction Filer'!$B$4:$V$385,MATCH(H$1,'Extraction Filer'!$B$3:$V$3,0),FALSE)</f>
        <v>125800000</v>
      </c>
      <c r="I334" s="33">
        <f>VLOOKUP($A334,'Extraction Filer'!$B$4:$V$385,MATCH(I$1,'Extraction Filer'!$B$3:$V$3,0),FALSE)</f>
        <v>44866</v>
      </c>
      <c r="J334" s="30">
        <f>IF(VLOOKUP($A334,'Extraction Filer'!$B$4:$V$385,MATCH(J$1,'Extraction Filer'!$B$3:$V$3,0),FALSE)&gt;0,VLOOKUP($A334,'Extraction Filer'!$B$4:$V$385,MATCH(J$1,'Extraction Filer'!$B$3:$V$3,0),FALSE),"غير متوفر")</f>
        <v>18.41</v>
      </c>
      <c r="K334" s="30" t="str">
        <f>IFERROR(IF(D334/VLOOKUP($A334,'Extraction Filer'!$B$4:$V$385,MATCH("متوسط توقعات المحللين لمكرر الربح",'Extraction Filer'!$B$3:$V$3,0),FALSE)&gt;0,D334/VLOOKUP($A334,'Extraction Filer'!$B$4:$V$385,MATCH("متوسط توقعات المحللين لمكرر الربح",'Extraction Filer'!$B$3:$V$3,0),FALSE),"غير متوفر"),"غير متوفر")</f>
        <v>غير متوفر</v>
      </c>
      <c r="L334" s="32">
        <f>VLOOKUP($A334,'Extraction Filer'!$B$4:$V$385,MATCH(L$1,'Extraction Filer'!$B$3:$V$3,0),FALSE)</f>
        <v>8831600</v>
      </c>
      <c r="M334" s="35">
        <f>VLOOKUP($A334,'Extraction Filer'!$B$4:$V$385,MATCH(M$1,'Extraction Filer'!$B$3:$V$3,0),FALSE)</f>
        <v>-0.59550000000000003</v>
      </c>
      <c r="N334" s="30">
        <f>VLOOKUP($A334,'Extraction Filer'!$B$4:$V$385,MATCH(N$1,'Extraction Filer'!$B$3:$V$3,0),FALSE)</f>
        <v>0.72830658789492508</v>
      </c>
      <c r="O334" s="35">
        <f>VLOOKUP($A334,'Extraction Filer'!$B$4:$V$385,MATCH(O$1,'Extraction Filer'!$B$3:$V$3,0),FALSE)</f>
        <v>0.13739999999999999</v>
      </c>
      <c r="P334" s="35">
        <f>VLOOKUP($A334,'Extraction Filer'!$B$4:$V$385,MATCH(P$1,'Extraction Filer'!$B$3:$V$3,0),FALSE)</f>
        <v>0.4738</v>
      </c>
      <c r="Q334" s="30">
        <f>IF(VLOOKUP($A334,'Extraction Filer'!$B$4:$V$385,MATCH(Q$1,'Extraction Filer'!$B$3:$V$3,0),FALSE)&lt;0,"سالب",VLOOKUP($A334,'Extraction Filer'!$B$4:$V$385,MATCH(Q$1,'Extraction Filer'!$B$3:$V$3,0),FALSE))</f>
        <v>10.060835263659463</v>
      </c>
      <c r="R334" s="35">
        <f>VLOOKUP($A334,'Extraction Filer'!$B$4:$Z$385,MATCH(R$1,'Extraction Filer'!$B$3:$Z$3,0),FALSE)</f>
        <v>0.11520390175065648</v>
      </c>
      <c r="S334" s="35">
        <f>VLOOKUP($A334,'Extraction Filer'!$B$4:$Z$385,MATCH(S$1,'Extraction Filer'!$B$3:$Z$3,0),FALSE)</f>
        <v>8.1628451627447904E-2</v>
      </c>
      <c r="T334" s="31">
        <f>VLOOKUP($A334,'Extraction Filer'!$B$4:$V$385,MATCH(T$1,'Extraction Filer'!$B$3:$V$3,0),FALSE)</f>
        <v>1.3513513513513514E-2</v>
      </c>
      <c r="U334" s="31">
        <f>IF(L334&gt;0,VLOOKUP($A334,'Extraction Filer'!$B$4:$V$385,MATCH(U$1,'Extraction Filer'!$B$3:$V$3,0),FALSE),"حققت خسائر")</f>
        <v>0.22844270206865616</v>
      </c>
      <c r="V334" s="31">
        <f>VLOOKUP($A334,'Extraction Filer'!$B$4:$V$385,MATCH(V$1,'Extraction Filer'!$B$3:$V$3,0),FALSE)</f>
        <v>-0.5</v>
      </c>
      <c r="W334" s="7">
        <f>IF(T334="unavailable","NA",IF(T334&gt;0,IF(AND(U334&gt;0,U334&lt;0.75)=TRUE,1,IF(U334&gt;1,-1,IF(L334&lt;0,-1,0)))+IF(T334&gt;0,IF(VLOOKUP(A334,'Extraction Filer'!$B$4:$W$385,MATCH('Extraction Filer'!$W$1,'Extraction Filer'!$B$1:$W$1,0),FALSE)&gt;1,1,0),0)+IF(M334&gt;0.05,1,IF(M334&lt;-0.05,-1,0))+IF(Q334="سالب",-1,IF(Q334&lt;40,1,0))+IF(T334&gt;AVERAGEIFS($T$2:$T$382,$T$2:$T$382,"&gt;0.001"),1,0),"NA"))</f>
        <v>1</v>
      </c>
    </row>
    <row r="335" spans="1:23" ht="15.75">
      <c r="A335" s="9" t="s">
        <v>178</v>
      </c>
      <c r="B335" s="36" t="str">
        <f>VLOOKUP(A335,'Scoring Logic'!$A$12:$D$394,3,FALSE)</f>
        <v>سبكيم العالمية</v>
      </c>
      <c r="C335" s="36" t="str">
        <f>VLOOKUP(A335,'Scoring Logic'!$A$12:$D$394,4,FALSE)</f>
        <v>تداول</v>
      </c>
      <c r="D335" s="30">
        <f>VLOOKUP($A335,'Extraction Filer'!$B$4:$V$385,MATCH(D$1,'Extraction Filer'!$B$3:$V$3,0),FALSE)</f>
        <v>19.100000000000001</v>
      </c>
      <c r="E335" s="31">
        <f>VLOOKUP($A335,'Extraction Filer'!$B$4:$V$385,MATCH(E$1,'Extraction Filer'!$B$3:$V$3,0),FALSE)</f>
        <v>-5.9113300000000008E-2</v>
      </c>
      <c r="F335" s="30">
        <f>VLOOKUP($A335,'Extraction Filer'!$B$4:$V$385,MATCH(F$1,'Extraction Filer'!$B$3:$V$3,0),FALSE)</f>
        <v>34.549999999999997</v>
      </c>
      <c r="G335" s="30">
        <f>VLOOKUP($A335,'Extraction Filer'!$B$4:$V$385,MATCH(G$1,'Extraction Filer'!$B$3:$V$3,0),FALSE)</f>
        <v>18.239999999999998</v>
      </c>
      <c r="H335" s="32">
        <f>VLOOKUP($A335,'Extraction Filer'!$B$4:$V$385,MATCH(H$1,'Extraction Filer'!$B$3:$V$3,0),FALSE)</f>
        <v>13846226030</v>
      </c>
      <c r="I335" s="33">
        <f>VLOOKUP($A335,'Extraction Filer'!$B$4:$V$385,MATCH(I$1,'Extraction Filer'!$B$3:$V$3,0),FALSE)</f>
        <v>40240</v>
      </c>
      <c r="J335" s="30">
        <f>IF(VLOOKUP($A335,'Extraction Filer'!$B$4:$V$385,MATCH(J$1,'Extraction Filer'!$B$3:$V$3,0),FALSE)&gt;0,VLOOKUP($A335,'Extraction Filer'!$B$4:$V$385,MATCH(J$1,'Extraction Filer'!$B$3:$V$3,0),FALSE),"غير متوفر")</f>
        <v>32.93</v>
      </c>
      <c r="K335" s="30" t="str">
        <f>IFERROR(IF(D335/VLOOKUP($A335,'Extraction Filer'!$B$4:$V$385,MATCH("متوسط توقعات المحللين لمكرر الربح",'Extraction Filer'!$B$3:$V$3,0),FALSE)&gt;0,D335/VLOOKUP($A335,'Extraction Filer'!$B$4:$V$385,MATCH("متوسط توقعات المحللين لمكرر الربح",'Extraction Filer'!$B$3:$V$3,0),FALSE),"غير متوفر"),"غير متوفر")</f>
        <v>غير متوفر</v>
      </c>
      <c r="L335" s="32">
        <f>VLOOKUP($A335,'Extraction Filer'!$B$4:$V$385,MATCH(L$1,'Extraction Filer'!$B$3:$V$3,0),FALSE)</f>
        <v>426139000</v>
      </c>
      <c r="M335" s="35">
        <f>VLOOKUP($A335,'Extraction Filer'!$B$4:$V$385,MATCH(M$1,'Extraction Filer'!$B$3:$V$3,0),FALSE)</f>
        <v>-0.63729999999999998</v>
      </c>
      <c r="N335" s="30">
        <f>VLOOKUP($A335,'Extraction Filer'!$B$4:$V$385,MATCH(N$1,'Extraction Filer'!$B$3:$V$3,0),FALSE)</f>
        <v>1.9610584883298672</v>
      </c>
      <c r="O335" s="35">
        <f>VLOOKUP($A335,'Extraction Filer'!$B$4:$V$385,MATCH(O$1,'Extraction Filer'!$B$3:$V$3,0),FALSE)</f>
        <v>-7.3200000000000001E-2</v>
      </c>
      <c r="P335" s="35">
        <f>VLOOKUP($A335,'Extraction Filer'!$B$4:$V$385,MATCH(P$1,'Extraction Filer'!$B$3:$V$3,0),FALSE)</f>
        <v>-0.55500000000000005</v>
      </c>
      <c r="Q335" s="30">
        <f>IF(VLOOKUP($A335,'Extraction Filer'!$B$4:$V$385,MATCH(Q$1,'Extraction Filer'!$B$3:$V$3,0),FALSE)&lt;0,"سالب",VLOOKUP($A335,'Extraction Filer'!$B$4:$V$385,MATCH(Q$1,'Extraction Filer'!$B$3:$V$3,0),FALSE))</f>
        <v>21.628915400861018</v>
      </c>
      <c r="R335" s="35">
        <f>VLOOKUP($A335,'Extraction Filer'!$B$4:$Z$385,MATCH(R$1,'Extraction Filer'!$B$3:$Z$3,0),FALSE)</f>
        <v>2.744658987767274E-2</v>
      </c>
      <c r="S335" s="35">
        <f>VLOOKUP($A335,'Extraction Filer'!$B$4:$Z$385,MATCH(S$1,'Extraction Filer'!$B$3:$Z$3,0),FALSE)</f>
        <v>6.0007076918588254E-2</v>
      </c>
      <c r="T335" s="31">
        <f>VLOOKUP($A335,'Extraction Filer'!$B$4:$V$385,MATCH(T$1,'Extraction Filer'!$B$3:$V$3,0),FALSE)</f>
        <v>5.235602094240837E-2</v>
      </c>
      <c r="U335" s="31">
        <f>IF(L335&gt;0,VLOOKUP($A335,'Extraction Filer'!$B$4:$V$385,MATCH(U$1,'Extraction Filer'!$B$3:$V$3,0),FALSE),"حققت خسائر")</f>
        <v>1.7016090993783719</v>
      </c>
      <c r="V335" s="31">
        <f>VLOOKUP($A335,'Extraction Filer'!$B$4:$V$385,MATCH(V$1,'Extraction Filer'!$B$3:$V$3,0),FALSE)</f>
        <v>-0.50570000000000004</v>
      </c>
      <c r="W335" s="7">
        <f>IF(T335="unavailable","NA",IF(T335&gt;0,IF(AND(U335&gt;0,U335&lt;0.75)=TRUE,1,IF(U335&gt;1,-1,IF(L335&lt;0,-1,0)))+IF(T335&gt;0,IF(VLOOKUP(A335,'Extraction Filer'!$B$4:$W$385,MATCH('Extraction Filer'!$W$1,'Extraction Filer'!$B$1:$W$1,0),FALSE)&gt;1,1,0),0)+IF(M335&gt;0.05,1,IF(M335&lt;-0.05,-1,0))+IF(Q335="سالب",-1,IF(Q335&lt;40,1,0))+IF(T335&gt;AVERAGEIFS($T$2:$T$382,$T$2:$T$382,"&gt;0.001"),1,0),"NA"))</f>
        <v>1</v>
      </c>
    </row>
    <row r="336" spans="1:23" ht="15.75">
      <c r="A336" s="9" t="s">
        <v>713</v>
      </c>
      <c r="B336" s="36" t="str">
        <f>VLOOKUP(A336,'Scoring Logic'!$A$12:$D$394,3,FALSE)</f>
        <v>المداواة</v>
      </c>
      <c r="C336" s="36" t="str">
        <f>VLOOKUP(A336,'Scoring Logic'!$A$12:$D$394,4,FALSE)</f>
        <v>نمو</v>
      </c>
      <c r="D336" s="30">
        <f>VLOOKUP($A336,'Extraction Filer'!$B$4:$V$385,MATCH(D$1,'Extraction Filer'!$B$3:$V$3,0),FALSE)</f>
        <v>17.64</v>
      </c>
      <c r="E336" s="31">
        <f>VLOOKUP($A336,'Extraction Filer'!$B$4:$V$385,MATCH(E$1,'Extraction Filer'!$B$3:$V$3,0),FALSE)</f>
        <v>6.9090899999999997E-2</v>
      </c>
      <c r="F336" s="30">
        <f>VLOOKUP($A336,'Extraction Filer'!$B$4:$V$385,MATCH(F$1,'Extraction Filer'!$B$3:$V$3,0),FALSE)</f>
        <v>18</v>
      </c>
      <c r="G336" s="30">
        <f>VLOOKUP($A336,'Extraction Filer'!$B$4:$V$385,MATCH(G$1,'Extraction Filer'!$B$3:$V$3,0),FALSE)</f>
        <v>12.02</v>
      </c>
      <c r="H336" s="32">
        <f>VLOOKUP($A336,'Extraction Filer'!$B$4:$V$385,MATCH(H$1,'Extraction Filer'!$B$3:$V$3,0),FALSE)</f>
        <v>418950000</v>
      </c>
      <c r="I336" s="33">
        <f>VLOOKUP($A336,'Extraction Filer'!$B$4:$V$385,MATCH(I$1,'Extraction Filer'!$B$3:$V$3,0),FALSE)</f>
        <v>45347</v>
      </c>
      <c r="J336" s="30">
        <f>IF(VLOOKUP($A336,'Extraction Filer'!$B$4:$V$385,MATCH(J$1,'Extraction Filer'!$B$3:$V$3,0),FALSE)&gt;0,VLOOKUP($A336,'Extraction Filer'!$B$4:$V$385,MATCH(J$1,'Extraction Filer'!$B$3:$V$3,0),FALSE),"غير متوفر")</f>
        <v>39.200000000000003</v>
      </c>
      <c r="K336" s="30" t="str">
        <f>IFERROR(IF(D336/VLOOKUP($A336,'Extraction Filer'!$B$4:$V$385,MATCH("متوسط توقعات المحللين لمكرر الربح",'Extraction Filer'!$B$3:$V$3,0),FALSE)&gt;0,D336/VLOOKUP($A336,'Extraction Filer'!$B$4:$V$385,MATCH("متوسط توقعات المحللين لمكرر الربح",'Extraction Filer'!$B$3:$V$3,0),FALSE),"غير متوفر"),"غير متوفر")</f>
        <v>غير متوفر</v>
      </c>
      <c r="L336" s="32">
        <f>VLOOKUP($A336,'Extraction Filer'!$B$4:$V$385,MATCH(L$1,'Extraction Filer'!$B$3:$V$3,0),FALSE)</f>
        <v>10822060</v>
      </c>
      <c r="M336" s="35">
        <f>VLOOKUP($A336,'Extraction Filer'!$B$4:$V$385,MATCH(M$1,'Extraction Filer'!$B$3:$V$3,0),FALSE)</f>
        <v>0.80279999999999996</v>
      </c>
      <c r="N336" s="30">
        <f>VLOOKUP($A336,'Extraction Filer'!$B$4:$V$385,MATCH(N$1,'Extraction Filer'!$B$3:$V$3,0),FALSE)</f>
        <v>5.6294937690997324</v>
      </c>
      <c r="O336" s="35">
        <f>VLOOKUP($A336,'Extraction Filer'!$B$4:$V$385,MATCH(O$1,'Extraction Filer'!$B$3:$V$3,0),FALSE)</f>
        <v>0.26879999999999998</v>
      </c>
      <c r="P336" s="35">
        <f>VLOOKUP($A336,'Extraction Filer'!$B$4:$V$385,MATCH(P$1,'Extraction Filer'!$B$3:$V$3,0),FALSE)</f>
        <v>4.8880999999999997</v>
      </c>
      <c r="Q336" s="30" t="str">
        <f>IF(VLOOKUP($A336,'Extraction Filer'!$B$4:$V$385,MATCH(Q$1,'Extraction Filer'!$B$3:$V$3,0),FALSE)&lt;0,"سالب",VLOOKUP($A336,'Extraction Filer'!$B$4:$V$385,MATCH(Q$1,'Extraction Filer'!$B$3:$V$3,0),FALSE))</f>
        <v>سالب</v>
      </c>
      <c r="R336" s="35">
        <f>VLOOKUP($A336,'Extraction Filer'!$B$4:$Z$385,MATCH(R$1,'Extraction Filer'!$B$3:$Z$3,0),FALSE)</f>
        <v>0.18379171707699457</v>
      </c>
      <c r="S336" s="35">
        <f>VLOOKUP($A336,'Extraction Filer'!$B$4:$Z$385,MATCH(S$1,'Extraction Filer'!$B$3:$Z$3,0),FALSE)</f>
        <v>0.14299184617589822</v>
      </c>
      <c r="T336" s="31">
        <f>VLOOKUP($A336,'Extraction Filer'!$B$4:$V$385,MATCH(T$1,'Extraction Filer'!$B$3:$V$3,0),FALSE)</f>
        <v>0.40476190476190471</v>
      </c>
      <c r="U336" s="31">
        <f>IF(L336&gt;0,VLOOKUP($A336,'Extraction Filer'!$B$4:$V$385,MATCH(U$1,'Extraction Filer'!$B$3:$V$3,0),FALSE),"حققت خسائر")</f>
        <v>2.1331430430066001</v>
      </c>
      <c r="V336" s="31">
        <f>VLOOKUP($A336,'Extraction Filer'!$B$4:$V$385,MATCH(V$1,'Extraction Filer'!$B$3:$V$3,0),FALSE)</f>
        <v>0</v>
      </c>
      <c r="W336" s="7">
        <f>IF(T336="unavailable","NA",IF(T336&gt;0,IF(AND(U336&gt;0,U336&lt;0.75)=TRUE,1,IF(U336&gt;1,-1,IF(L336&lt;0,-1,0)))+IF(T336&gt;0,IF(VLOOKUP(A336,'Extraction Filer'!$B$4:$W$385,MATCH('Extraction Filer'!$W$1,'Extraction Filer'!$B$1:$W$1,0),FALSE)&gt;1,1,0),0)+IF(M336&gt;0.05,1,IF(M336&lt;-0.05,-1,0))+IF(Q336="سالب",-1,IF(Q336&lt;40,1,0))+IF(T336&gt;AVERAGEIFS($T$2:$T$382,$T$2:$T$382,"&gt;0.001"),1,0),"NA"))</f>
        <v>1</v>
      </c>
    </row>
    <row r="337" spans="1:23" ht="15.75">
      <c r="A337" s="9" t="s">
        <v>522</v>
      </c>
      <c r="B337" s="36" t="str">
        <f>VLOOKUP(A337,'Scoring Logic'!$A$12:$D$394,3,FALSE)</f>
        <v>جي آي بي</v>
      </c>
      <c r="C337" s="36" t="str">
        <f>VLOOKUP(A337,'Scoring Logic'!$A$12:$D$394,4,FALSE)</f>
        <v>تداول</v>
      </c>
      <c r="D337" s="30">
        <f>VLOOKUP($A337,'Extraction Filer'!$B$4:$V$385,MATCH(D$1,'Extraction Filer'!$B$3:$V$3,0),FALSE)</f>
        <v>25.95</v>
      </c>
      <c r="E337" s="31">
        <f>VLOOKUP($A337,'Extraction Filer'!$B$4:$V$385,MATCH(E$1,'Extraction Filer'!$B$3:$V$3,0),FALSE)</f>
        <v>-1.1428600000000001E-2</v>
      </c>
      <c r="F337" s="30">
        <f>VLOOKUP($A337,'Extraction Filer'!$B$4:$V$385,MATCH(F$1,'Extraction Filer'!$B$3:$V$3,0),FALSE)</f>
        <v>40.299999999999997</v>
      </c>
      <c r="G337" s="30">
        <f>VLOOKUP($A337,'Extraction Filer'!$B$4:$V$385,MATCH(G$1,'Extraction Filer'!$B$3:$V$3,0),FALSE)</f>
        <v>23.88</v>
      </c>
      <c r="H337" s="32">
        <f>VLOOKUP($A337,'Extraction Filer'!$B$4:$V$385,MATCH(H$1,'Extraction Filer'!$B$3:$V$3,0),FALSE)</f>
        <v>1362375000</v>
      </c>
      <c r="I337" s="33">
        <f>VLOOKUP($A337,'Extraction Filer'!$B$4:$V$385,MATCH(I$1,'Extraction Filer'!$B$3:$V$3,0),FALSE)</f>
        <v>40241</v>
      </c>
      <c r="J337" s="30">
        <f>IF(VLOOKUP($A337,'Extraction Filer'!$B$4:$V$385,MATCH(J$1,'Extraction Filer'!$B$3:$V$3,0),FALSE)&gt;0,VLOOKUP($A337,'Extraction Filer'!$B$4:$V$385,MATCH(J$1,'Extraction Filer'!$B$3:$V$3,0),FALSE),"غير متوفر")</f>
        <v>13.88</v>
      </c>
      <c r="K337" s="30">
        <f>IFERROR(IF(D337/VLOOKUP($A337,'Extraction Filer'!$B$4:$V$385,MATCH("متوسط توقعات المحللين لمكرر الربح",'Extraction Filer'!$B$3:$V$3,0),FALSE)&gt;0,D337/VLOOKUP($A337,'Extraction Filer'!$B$4:$V$385,MATCH("متوسط توقعات المحللين لمكرر الربح",'Extraction Filer'!$B$3:$V$3,0),FALSE),"غير متوفر"),"غير متوفر")</f>
        <v>8.9482758620689662</v>
      </c>
      <c r="L337" s="32">
        <f>VLOOKUP($A337,'Extraction Filer'!$B$4:$V$385,MATCH(L$1,'Extraction Filer'!$B$3:$V$3,0),FALSE)</f>
        <v>101497000</v>
      </c>
      <c r="M337" s="35">
        <f>VLOOKUP($A337,'Extraction Filer'!$B$4:$V$385,MATCH(M$1,'Extraction Filer'!$B$3:$V$3,0),FALSE)</f>
        <v>-0.23599999999999999</v>
      </c>
      <c r="N337" s="30">
        <f>VLOOKUP($A337,'Extraction Filer'!$B$4:$V$385,MATCH(N$1,'Extraction Filer'!$B$3:$V$3,0),FALSE)</f>
        <v>0.96385478239645117</v>
      </c>
      <c r="O337" s="35">
        <f>VLOOKUP($A337,'Extraction Filer'!$B$4:$V$385,MATCH(O$1,'Extraction Filer'!$B$3:$V$3,0),FALSE)</f>
        <v>-8.2900000000000001E-2</v>
      </c>
      <c r="P337" s="35">
        <f>VLOOKUP($A337,'Extraction Filer'!$B$4:$V$385,MATCH(P$1,'Extraction Filer'!$B$3:$V$3,0),FALSE)</f>
        <v>-0.61639999999999995</v>
      </c>
      <c r="Q337" s="30">
        <f>IF(VLOOKUP($A337,'Extraction Filer'!$B$4:$V$385,MATCH(Q$1,'Extraction Filer'!$B$3:$V$3,0),FALSE)&lt;0,"سالب",VLOOKUP($A337,'Extraction Filer'!$B$4:$V$385,MATCH(Q$1,'Extraction Filer'!$B$3:$V$3,0),FALSE))</f>
        <v>20.862045203969128</v>
      </c>
      <c r="R337" s="35">
        <f>VLOOKUP($A337,'Extraction Filer'!$B$4:$Z$385,MATCH(R$1,'Extraction Filer'!$B$3:$Z$3,0),FALSE)</f>
        <v>9.7023118472552877E-2</v>
      </c>
      <c r="S337" s="35">
        <f>VLOOKUP($A337,'Extraction Filer'!$B$4:$Z$385,MATCH(S$1,'Extraction Filer'!$B$3:$Z$3,0),FALSE)</f>
        <v>88.624132849209744</v>
      </c>
      <c r="T337" s="31">
        <f>VLOOKUP($A337,'Extraction Filer'!$B$4:$V$385,MATCH(T$1,'Extraction Filer'!$B$3:$V$3,0),FALSE)</f>
        <v>5.7803468208092477E-2</v>
      </c>
      <c r="U337" s="31">
        <f>IF(L337&gt;0,VLOOKUP($A337,'Extraction Filer'!$B$4:$V$385,MATCH(U$1,'Extraction Filer'!$B$3:$V$3,0),FALSE),"حققت خسائر")</f>
        <v>0.77588500152713868</v>
      </c>
      <c r="V337" s="31">
        <f>VLOOKUP($A337,'Extraction Filer'!$B$4:$V$385,MATCH(V$1,'Extraction Filer'!$B$3:$V$3,0),FALSE)</f>
        <v>2.15</v>
      </c>
      <c r="W337" s="7">
        <f>IF(T337="unavailable","NA",IF(T337&gt;0,IF(AND(U337&gt;0,U337&lt;0.75)=TRUE,1,IF(U337&gt;1,-1,IF(L337&lt;0,-1,0)))+IF(T337&gt;0,IF(VLOOKUP(A337,'Extraction Filer'!$B$4:$W$385,MATCH('Extraction Filer'!$W$1,'Extraction Filer'!$B$1:$W$1,0),FALSE)&gt;1,1,0),0)+IF(M337&gt;0.05,1,IF(M337&lt;-0.05,-1,0))+IF(Q337="سالب",-1,IF(Q337&lt;40,1,0))+IF(T337&gt;AVERAGEIFS($T$2:$T$382,$T$2:$T$382,"&gt;0.001"),1,0),"NA"))</f>
        <v>1</v>
      </c>
    </row>
    <row r="338" spans="1:23" ht="15.75">
      <c r="A338" s="9" t="s">
        <v>262</v>
      </c>
      <c r="B338" s="36" t="str">
        <f>VLOOKUP(A338,'Scoring Logic'!$A$12:$D$394,3,FALSE)</f>
        <v>أفالون فارما</v>
      </c>
      <c r="C338" s="36" t="str">
        <f>VLOOKUP(A338,'Scoring Logic'!$A$12:$D$394,4,FALSE)</f>
        <v>تداول</v>
      </c>
      <c r="D338" s="30">
        <f>VLOOKUP($A338,'Extraction Filer'!$B$4:$V$385,MATCH(D$1,'Extraction Filer'!$B$3:$V$3,0),FALSE)</f>
        <v>128</v>
      </c>
      <c r="E338" s="31">
        <f>VLOOKUP($A338,'Extraction Filer'!$B$4:$V$385,MATCH(E$1,'Extraction Filer'!$B$3:$V$3,0),FALSE)</f>
        <v>-3.177E-2</v>
      </c>
      <c r="F338" s="30">
        <f>VLOOKUP($A338,'Extraction Filer'!$B$4:$V$385,MATCH(F$1,'Extraction Filer'!$B$3:$V$3,0),FALSE)</f>
        <v>156</v>
      </c>
      <c r="G338" s="30">
        <f>VLOOKUP($A338,'Extraction Filer'!$B$4:$V$385,MATCH(G$1,'Extraction Filer'!$B$3:$V$3,0),FALSE)</f>
        <v>107</v>
      </c>
      <c r="H338" s="32">
        <f>VLOOKUP($A338,'Extraction Filer'!$B$4:$V$385,MATCH(H$1,'Extraction Filer'!$B$3:$V$3,0),FALSE)</f>
        <v>2560000000</v>
      </c>
      <c r="I338" s="33">
        <f>VLOOKUP($A338,'Extraction Filer'!$B$4:$V$385,MATCH(I$1,'Extraction Filer'!$B$3:$V$3,0),FALSE)</f>
        <v>45349</v>
      </c>
      <c r="J338" s="30" t="str">
        <f>IF(VLOOKUP($A338,'Extraction Filer'!$B$4:$V$385,MATCH(J$1,'Extraction Filer'!$B$3:$V$3,0),FALSE)&gt;0,VLOOKUP($A338,'Extraction Filer'!$B$4:$V$385,MATCH(J$1,'Extraction Filer'!$B$3:$V$3,0),FALSE),"غير متوفر")</f>
        <v>غير متوفر</v>
      </c>
      <c r="K338" s="30">
        <f>IFERROR(IF(D338/VLOOKUP($A338,'Extraction Filer'!$B$4:$V$385,MATCH("متوسط توقعات المحللين لمكرر الربح",'Extraction Filer'!$B$3:$V$3,0),FALSE)&gt;0,D338/VLOOKUP($A338,'Extraction Filer'!$B$4:$V$385,MATCH("متوسط توقعات المحللين لمكرر الربح",'Extraction Filer'!$B$3:$V$3,0),FALSE),"غير متوفر"),"غير متوفر")</f>
        <v>17.777777777777779</v>
      </c>
      <c r="L338" s="32">
        <f>VLOOKUP($A338,'Extraction Filer'!$B$4:$V$385,MATCH(L$1,'Extraction Filer'!$B$3:$V$3,0),FALSE)</f>
        <v>79850157</v>
      </c>
      <c r="M338" s="35">
        <f>VLOOKUP($A338,'Extraction Filer'!$B$4:$V$385,MATCH(M$1,'Extraction Filer'!$B$3:$V$3,0),FALSE)</f>
        <v>0.21299999999999999</v>
      </c>
      <c r="N338" s="30">
        <f>VLOOKUP($A338,'Extraction Filer'!$B$4:$V$385,MATCH(N$1,'Extraction Filer'!$B$3:$V$3,0),FALSE)</f>
        <v>6.497447631251025</v>
      </c>
      <c r="O338" s="35">
        <f>VLOOKUP($A338,'Extraction Filer'!$B$4:$V$385,MATCH(O$1,'Extraction Filer'!$B$3:$V$3,0),FALSE)</f>
        <v>0.16420000000000001</v>
      </c>
      <c r="P338" s="35">
        <f>VLOOKUP($A338,'Extraction Filer'!$B$4:$V$385,MATCH(P$1,'Extraction Filer'!$B$3:$V$3,0),FALSE)</f>
        <v>-0.66410000000000002</v>
      </c>
      <c r="Q338" s="30">
        <f>IF(VLOOKUP($A338,'Extraction Filer'!$B$4:$V$385,MATCH(Q$1,'Extraction Filer'!$B$3:$V$3,0),FALSE)&lt;0,"سالب",VLOOKUP($A338,'Extraction Filer'!$B$4:$V$385,MATCH(Q$1,'Extraction Filer'!$B$3:$V$3,0),FALSE))</f>
        <v>243.4156540987488</v>
      </c>
      <c r="R338" s="35">
        <f>VLOOKUP($A338,'Extraction Filer'!$B$4:$Z$385,MATCH(R$1,'Extraction Filer'!$B$3:$Z$3,0),FALSE)</f>
        <v>0.23711060013852503</v>
      </c>
      <c r="S338" s="35">
        <f>VLOOKUP($A338,'Extraction Filer'!$B$4:$Z$385,MATCH(S$1,'Extraction Filer'!$B$3:$Z$3,0),FALSE)</f>
        <v>0.20899893831838187</v>
      </c>
      <c r="T338" s="31">
        <f>VLOOKUP($A338,'Extraction Filer'!$B$4:$V$385,MATCH(T$1,'Extraction Filer'!$B$3:$V$3,0),FALSE)</f>
        <v>5.859375E-3</v>
      </c>
      <c r="U338" s="31">
        <f>IF(L338&gt;0,VLOOKUP($A338,'Extraction Filer'!$B$4:$V$385,MATCH(U$1,'Extraction Filer'!$B$3:$V$3,0),FALSE),"حققت خسائر")</f>
        <v>0</v>
      </c>
      <c r="V338" s="31">
        <f>VLOOKUP($A338,'Extraction Filer'!$B$4:$V$385,MATCH(V$1,'Extraction Filer'!$B$3:$V$3,0),FALSE)</f>
        <v>-0.6754</v>
      </c>
      <c r="W338" s="7">
        <f>IF(T338="unavailable","NA",IF(T338&gt;0,IF(AND(U338&gt;0,U338&lt;0.75)=TRUE,1,IF(U338&gt;1,-1,IF(L338&lt;0,-1,0)))+IF(T338&gt;0,IF(VLOOKUP(A338,'Extraction Filer'!$B$4:$W$385,MATCH('Extraction Filer'!$W$1,'Extraction Filer'!$B$1:$W$1,0),FALSE)&gt;1,1,0),0)+IF(M338&gt;0.05,1,IF(M338&lt;-0.05,-1,0))+IF(Q338="سالب",-1,IF(Q338&lt;40,1,0))+IF(T338&gt;AVERAGEIFS($T$2:$T$382,$T$2:$T$382,"&gt;0.001"),1,0),"NA"))</f>
        <v>1</v>
      </c>
    </row>
    <row r="339" spans="1:23" ht="15.75">
      <c r="A339" s="9" t="s">
        <v>585</v>
      </c>
      <c r="B339" s="36" t="str">
        <f>VLOOKUP(A339,'Scoring Logic'!$A$12:$D$394,3,FALSE)</f>
        <v>ألف ميم ياء</v>
      </c>
      <c r="C339" s="36" t="str">
        <f>VLOOKUP(A339,'Scoring Logic'!$A$12:$D$394,4,FALSE)</f>
        <v>نمو</v>
      </c>
      <c r="D339" s="30">
        <f>VLOOKUP($A339,'Extraction Filer'!$B$4:$V$385,MATCH(D$1,'Extraction Filer'!$B$3:$V$3,0),FALSE)</f>
        <v>120.6</v>
      </c>
      <c r="E339" s="31">
        <f>VLOOKUP($A339,'Extraction Filer'!$B$4:$V$385,MATCH(E$1,'Extraction Filer'!$B$3:$V$3,0),FALSE)</f>
        <v>-9.3233099999999999E-2</v>
      </c>
      <c r="F339" s="30">
        <f>VLOOKUP($A339,'Extraction Filer'!$B$4:$V$385,MATCH(F$1,'Extraction Filer'!$B$3:$V$3,0),FALSE)</f>
        <v>149.80000000000001</v>
      </c>
      <c r="G339" s="30">
        <f>VLOOKUP($A339,'Extraction Filer'!$B$4:$V$385,MATCH(G$1,'Extraction Filer'!$B$3:$V$3,0),FALSE)</f>
        <v>56.5</v>
      </c>
      <c r="H339" s="32">
        <f>VLOOKUP($A339,'Extraction Filer'!$B$4:$V$385,MATCH(H$1,'Extraction Filer'!$B$3:$V$3,0),FALSE)</f>
        <v>844200000</v>
      </c>
      <c r="I339" s="33">
        <f>VLOOKUP($A339,'Extraction Filer'!$B$4:$V$385,MATCH(I$1,'Extraction Filer'!$B$3:$V$3,0),FALSE)</f>
        <v>44641</v>
      </c>
      <c r="J339" s="30">
        <f>IF(VLOOKUP($A339,'Extraction Filer'!$B$4:$V$385,MATCH(J$1,'Extraction Filer'!$B$3:$V$3,0),FALSE)&gt;0,VLOOKUP($A339,'Extraction Filer'!$B$4:$V$385,MATCH(J$1,'Extraction Filer'!$B$3:$V$3,0),FALSE),"غير متوفر")</f>
        <v>22.29</v>
      </c>
      <c r="K339" s="30" t="str">
        <f>IFERROR(IF(D339/VLOOKUP($A339,'Extraction Filer'!$B$4:$V$385,MATCH("متوسط توقعات المحللين لمكرر الربح",'Extraction Filer'!$B$3:$V$3,0),FALSE)&gt;0,D339/VLOOKUP($A339,'Extraction Filer'!$B$4:$V$385,MATCH("متوسط توقعات المحللين لمكرر الربح",'Extraction Filer'!$B$3:$V$3,0),FALSE),"غير متوفر"),"غير متوفر")</f>
        <v>غير متوفر</v>
      </c>
      <c r="L339" s="32">
        <f>VLOOKUP($A339,'Extraction Filer'!$B$4:$V$385,MATCH(L$1,'Extraction Filer'!$B$3:$V$3,0),FALSE)</f>
        <v>47352246</v>
      </c>
      <c r="M339" s="35">
        <f>VLOOKUP($A339,'Extraction Filer'!$B$4:$V$385,MATCH(M$1,'Extraction Filer'!$B$3:$V$3,0),FALSE)</f>
        <v>0.25600000000000001</v>
      </c>
      <c r="N339" s="30">
        <f>VLOOKUP($A339,'Extraction Filer'!$B$4:$V$385,MATCH(N$1,'Extraction Filer'!$B$3:$V$3,0),FALSE)</f>
        <v>3.7594641403566409</v>
      </c>
      <c r="O339" s="35">
        <f>VLOOKUP($A339,'Extraction Filer'!$B$4:$V$385,MATCH(O$1,'Extraction Filer'!$B$3:$V$3,0),FALSE)</f>
        <v>0.15609999999999999</v>
      </c>
      <c r="P339" s="35">
        <f>VLOOKUP($A339,'Extraction Filer'!$B$4:$V$385,MATCH(P$1,'Extraction Filer'!$B$3:$V$3,0),FALSE)</f>
        <v>3.5327000000000002</v>
      </c>
      <c r="Q339" s="30" t="str">
        <f>IF(VLOOKUP($A339,'Extraction Filer'!$B$4:$V$385,MATCH(Q$1,'Extraction Filer'!$B$3:$V$3,0),FALSE)&lt;0,"سالب",VLOOKUP($A339,'Extraction Filer'!$B$4:$V$385,MATCH(Q$1,'Extraction Filer'!$B$3:$V$3,0),FALSE))</f>
        <v>سالب</v>
      </c>
      <c r="R339" s="35">
        <f>VLOOKUP($A339,'Extraction Filer'!$B$4:$Z$385,MATCH(R$1,'Extraction Filer'!$B$3:$Z$3,0),FALSE)</f>
        <v>0.29046669592362112</v>
      </c>
      <c r="S339" s="35">
        <f>VLOOKUP($A339,'Extraction Filer'!$B$4:$Z$385,MATCH(S$1,'Extraction Filer'!$B$3:$Z$3,0),FALSE)</f>
        <v>0.24419396934880672</v>
      </c>
      <c r="T339" s="31">
        <f>VLOOKUP($A339,'Extraction Filer'!$B$4:$V$385,MATCH(T$1,'Extraction Filer'!$B$3:$V$3,0),FALSE)</f>
        <v>1.658374792703151E-2</v>
      </c>
      <c r="U339" s="31">
        <f>IF(L339&gt;0,VLOOKUP($A339,'Extraction Filer'!$B$4:$V$385,MATCH(U$1,'Extraction Filer'!$B$3:$V$3,0),FALSE),"حققت خسائر")</f>
        <v>0.55034684299430092</v>
      </c>
      <c r="V339" s="31">
        <f>VLOOKUP($A339,'Extraction Filer'!$B$4:$V$385,MATCH(V$1,'Extraction Filer'!$B$3:$V$3,0),FALSE)</f>
        <v>0.14199999999999999</v>
      </c>
      <c r="W339" s="7">
        <f>IF(T339="unavailable","NA",IF(T339&gt;0,IF(AND(U339&gt;0,U339&lt;0.75)=TRUE,1,IF(U339&gt;1,-1,IF(L339&lt;0,-1,0)))+IF(T339&gt;0,IF(VLOOKUP(A339,'Extraction Filer'!$B$4:$W$385,MATCH('Extraction Filer'!$W$1,'Extraction Filer'!$B$1:$W$1,0),FALSE)&gt;1,1,0),0)+IF(M339&gt;0.05,1,IF(M339&lt;-0.05,-1,0))+IF(Q339="سالب",-1,IF(Q339&lt;40,1,0))+IF(T339&gt;AVERAGEIFS($T$2:$T$382,$T$2:$T$382,"&gt;0.001"),1,0),"NA"))</f>
        <v>1</v>
      </c>
    </row>
    <row r="340" spans="1:23" ht="15.75">
      <c r="A340" s="9" t="s">
        <v>396</v>
      </c>
      <c r="B340" s="36" t="str">
        <f>VLOOKUP(A340,'Scoring Logic'!$A$12:$D$394,3,FALSE)</f>
        <v>ملكية ريت</v>
      </c>
      <c r="C340" s="36" t="str">
        <f>VLOOKUP(A340,'Scoring Logic'!$A$12:$D$394,4,FALSE)</f>
        <v>تداول</v>
      </c>
      <c r="D340" s="30">
        <f>VLOOKUP($A340,'Extraction Filer'!$B$4:$V$385,MATCH(D$1,'Extraction Filer'!$B$3:$V$3,0),FALSE)</f>
        <v>5.52</v>
      </c>
      <c r="E340" s="31">
        <f>VLOOKUP($A340,'Extraction Filer'!$B$4:$V$385,MATCH(E$1,'Extraction Filer'!$B$3:$V$3,0),FALSE)</f>
        <v>0.1017964</v>
      </c>
      <c r="F340" s="30">
        <f>VLOOKUP($A340,'Extraction Filer'!$B$4:$V$385,MATCH(F$1,'Extraction Filer'!$B$3:$V$3,0),FALSE)</f>
        <v>6.02</v>
      </c>
      <c r="G340" s="30">
        <f>VLOOKUP($A340,'Extraction Filer'!$B$4:$V$385,MATCH(G$1,'Extraction Filer'!$B$3:$V$3,0),FALSE)</f>
        <v>4.5999999999999996</v>
      </c>
      <c r="H340" s="32">
        <f>VLOOKUP($A340,'Extraction Filer'!$B$4:$V$385,MATCH(H$1,'Extraction Filer'!$B$3:$V$3,0),FALSE)</f>
        <v>572788265</v>
      </c>
      <c r="I340" s="33">
        <f>VLOOKUP($A340,'Extraction Filer'!$B$4:$V$385,MATCH(I$1,'Extraction Filer'!$B$3:$V$3,0),FALSE)</f>
        <v>43173</v>
      </c>
      <c r="J340" s="30">
        <f>IF(VLOOKUP($A340,'Extraction Filer'!$B$4:$V$385,MATCH(J$1,'Extraction Filer'!$B$3:$V$3,0),FALSE)&gt;0,VLOOKUP($A340,'Extraction Filer'!$B$4:$V$385,MATCH(J$1,'Extraction Filer'!$B$3:$V$3,0),FALSE),"غير متوفر")</f>
        <v>42.46</v>
      </c>
      <c r="K340" s="30" t="str">
        <f>IFERROR(IF(D340/VLOOKUP($A340,'Extraction Filer'!$B$4:$V$385,MATCH("متوسط توقعات المحللين لمكرر الربح",'Extraction Filer'!$B$3:$V$3,0),FALSE)&gt;0,D340/VLOOKUP($A340,'Extraction Filer'!$B$4:$V$385,MATCH("متوسط توقعات المحللين لمكرر الربح",'Extraction Filer'!$B$3:$V$3,0),FALSE),"غير متوفر"),"غير متوفر")</f>
        <v>غير متوفر</v>
      </c>
      <c r="L340" s="32">
        <f>VLOOKUP($A340,'Extraction Filer'!$B$4:$V$385,MATCH(L$1,'Extraction Filer'!$B$3:$V$3,0),FALSE)</f>
        <v>16234097</v>
      </c>
      <c r="M340" s="35">
        <f>VLOOKUP($A340,'Extraction Filer'!$B$4:$V$385,MATCH(M$1,'Extraction Filer'!$B$3:$V$3,0),FALSE)</f>
        <v>-110.339</v>
      </c>
      <c r="N340" s="30">
        <f>VLOOKUP($A340,'Extraction Filer'!$B$4:$V$385,MATCH(N$1,'Extraction Filer'!$B$3:$V$3,0),FALSE)</f>
        <v>4.9672137232149893</v>
      </c>
      <c r="O340" s="35">
        <f>VLOOKUP($A340,'Extraction Filer'!$B$4:$V$385,MATCH(O$1,'Extraction Filer'!$B$3:$V$3,0),FALSE)</f>
        <v>0.1953</v>
      </c>
      <c r="P340" s="35">
        <f>VLOOKUP($A340,'Extraction Filer'!$B$4:$V$385,MATCH(P$1,'Extraction Filer'!$B$3:$V$3,0),FALSE)</f>
        <v>-1.9457</v>
      </c>
      <c r="Q340" s="30">
        <f>IF(VLOOKUP($A340,'Extraction Filer'!$B$4:$V$385,MATCH(Q$1,'Extraction Filer'!$B$3:$V$3,0),FALSE)&lt;0,"سالب",VLOOKUP($A340,'Extraction Filer'!$B$4:$V$385,MATCH(Q$1,'Extraction Filer'!$B$3:$V$3,0),FALSE))</f>
        <v>5.4623211987721429</v>
      </c>
      <c r="R340" s="35">
        <f>VLOOKUP($A340,'Extraction Filer'!$B$4:$Z$385,MATCH(R$1,'Extraction Filer'!$B$3:$Z$3,0),FALSE)</f>
        <v>1.6601215200532468E-2</v>
      </c>
      <c r="S340" s="35">
        <f>VLOOKUP($A340,'Extraction Filer'!$B$4:$Z$385,MATCH(S$1,'Extraction Filer'!$B$3:$Z$3,0),FALSE)</f>
        <v>3.0308964563330307E-2</v>
      </c>
      <c r="T340" s="31">
        <f>VLOOKUP($A340,'Extraction Filer'!$B$4:$V$385,MATCH(T$1,'Extraction Filer'!$B$3:$V$3,0),FALSE)</f>
        <v>5.7971014492753631E-2</v>
      </c>
      <c r="U340" s="31">
        <f>IF(L340&gt;0,VLOOKUP($A340,'Extraction Filer'!$B$4:$V$385,MATCH(U$1,'Extraction Filer'!$B$3:$V$3,0),FALSE),"حققت خسائر")</f>
        <v>3.0001232580949182</v>
      </c>
      <c r="V340" s="31">
        <f>VLOOKUP($A340,'Extraction Filer'!$B$4:$V$385,MATCH(V$1,'Extraction Filer'!$B$3:$V$3,0),FALSE)</f>
        <v>-0.34970000000000001</v>
      </c>
      <c r="W340" s="7">
        <f>IF(T340="unavailable","NA",IF(T340&gt;0,IF(AND(U340&gt;0,U340&lt;0.75)=TRUE,1,IF(U340&gt;1,-1,IF(L340&lt;0,-1,0)))+IF(T340&gt;0,IF(VLOOKUP(A340,'Extraction Filer'!$B$4:$W$385,MATCH('Extraction Filer'!$W$1,'Extraction Filer'!$B$1:$W$1,0),FALSE)&gt;1,1,0),0)+IF(M340&gt;0.05,1,IF(M340&lt;-0.05,-1,0))+IF(Q340="سالب",-1,IF(Q340&lt;40,1,0))+IF(T340&gt;AVERAGEIFS($T$2:$T$382,$T$2:$T$382,"&gt;0.001"),1,0),"NA"))</f>
        <v>1</v>
      </c>
    </row>
    <row r="341" spans="1:23" ht="15.75">
      <c r="A341" s="9" t="s">
        <v>384</v>
      </c>
      <c r="B341" s="36" t="str">
        <f>VLOOKUP(A341,'Scoring Logic'!$A$12:$D$394,3,FALSE)</f>
        <v>الرياض ريت</v>
      </c>
      <c r="C341" s="36" t="str">
        <f>VLOOKUP(A341,'Scoring Logic'!$A$12:$D$394,4,FALSE)</f>
        <v>تداول</v>
      </c>
      <c r="D341" s="30">
        <f>VLOOKUP($A341,'Extraction Filer'!$B$4:$V$385,MATCH(D$1,'Extraction Filer'!$B$3:$V$3,0),FALSE)</f>
        <v>6.14</v>
      </c>
      <c r="E341" s="31">
        <f>VLOOKUP($A341,'Extraction Filer'!$B$4:$V$385,MATCH(E$1,'Extraction Filer'!$B$3:$V$3,0),FALSE)</f>
        <v>-8.0775443999999991E-3</v>
      </c>
      <c r="F341" s="30">
        <f>VLOOKUP($A341,'Extraction Filer'!$B$4:$V$385,MATCH(F$1,'Extraction Filer'!$B$3:$V$3,0),FALSE)</f>
        <v>8</v>
      </c>
      <c r="G341" s="30">
        <f>VLOOKUP($A341,'Extraction Filer'!$B$4:$V$385,MATCH(G$1,'Extraction Filer'!$B$3:$V$3,0),FALSE)</f>
        <v>5.82</v>
      </c>
      <c r="H341" s="32">
        <f>VLOOKUP($A341,'Extraction Filer'!$B$4:$V$385,MATCH(H$1,'Extraction Filer'!$B$3:$V$3,0),FALSE)</f>
        <v>1054220194</v>
      </c>
      <c r="I341" s="33">
        <f>VLOOKUP($A341,'Extraction Filer'!$B$4:$V$385,MATCH(I$1,'Extraction Filer'!$B$3:$V$3,0),FALSE)</f>
        <v>42687</v>
      </c>
      <c r="J341" s="30" t="str">
        <f>IF(VLOOKUP($A341,'Extraction Filer'!$B$4:$V$385,MATCH(J$1,'Extraction Filer'!$B$3:$V$3,0),FALSE)&gt;0,VLOOKUP($A341,'Extraction Filer'!$B$4:$V$385,MATCH(J$1,'Extraction Filer'!$B$3:$V$3,0),FALSE),"غير متوفر")</f>
        <v>غير متوفر</v>
      </c>
      <c r="K341" s="30" t="str">
        <f>IFERROR(IF(D341/VLOOKUP($A341,'Extraction Filer'!$B$4:$V$385,MATCH("متوسط توقعات المحللين لمكرر الربح",'Extraction Filer'!$B$3:$V$3,0),FALSE)&gt;0,D341/VLOOKUP($A341,'Extraction Filer'!$B$4:$V$385,MATCH("متوسط توقعات المحللين لمكرر الربح",'Extraction Filer'!$B$3:$V$3,0),FALSE),"غير متوفر"),"غير متوفر")</f>
        <v>غير متوفر</v>
      </c>
      <c r="L341" s="32">
        <f>VLOOKUP($A341,'Extraction Filer'!$B$4:$V$385,MATCH(L$1,'Extraction Filer'!$B$3:$V$3,0),FALSE)</f>
        <v>-7289406</v>
      </c>
      <c r="M341" s="35">
        <f>VLOOKUP($A341,'Extraction Filer'!$B$4:$V$385,MATCH(M$1,'Extraction Filer'!$B$3:$V$3,0),FALSE)</f>
        <v>-0.75649999999999995</v>
      </c>
      <c r="N341" s="30">
        <f>VLOOKUP($A341,'Extraction Filer'!$B$4:$V$385,MATCH(N$1,'Extraction Filer'!$B$3:$V$3,0),FALSE)</f>
        <v>3.8969987078972368</v>
      </c>
      <c r="O341" s="35">
        <f>VLOOKUP($A341,'Extraction Filer'!$B$4:$V$385,MATCH(O$1,'Extraction Filer'!$B$3:$V$3,0),FALSE)</f>
        <v>0.2261</v>
      </c>
      <c r="P341" s="35">
        <f>VLOOKUP($A341,'Extraction Filer'!$B$4:$V$385,MATCH(P$1,'Extraction Filer'!$B$3:$V$3,0),FALSE)</f>
        <v>0.41749999999999998</v>
      </c>
      <c r="Q341" s="30">
        <f>IF(VLOOKUP($A341,'Extraction Filer'!$B$4:$V$385,MATCH(Q$1,'Extraction Filer'!$B$3:$V$3,0),FALSE)&lt;0,"سالب",VLOOKUP($A341,'Extraction Filer'!$B$4:$V$385,MATCH(Q$1,'Extraction Filer'!$B$3:$V$3,0),FALSE))</f>
        <v>8.4644417676309551</v>
      </c>
      <c r="R341" s="35">
        <f>VLOOKUP($A341,'Extraction Filer'!$B$4:$Z$385,MATCH(R$1,'Extraction Filer'!$B$3:$Z$3,0),FALSE)</f>
        <v>-5.002277916933565E-3</v>
      </c>
      <c r="S341" s="35">
        <f>VLOOKUP($A341,'Extraction Filer'!$B$4:$Z$385,MATCH(S$1,'Extraction Filer'!$B$3:$Z$3,0),FALSE)</f>
        <v>0</v>
      </c>
      <c r="T341" s="31">
        <f>VLOOKUP($A341,'Extraction Filer'!$B$4:$V$385,MATCH(T$1,'Extraction Filer'!$B$3:$V$3,0),FALSE)</f>
        <v>5.048859934853421E-2</v>
      </c>
      <c r="U341" s="31" t="str">
        <f>IF(L341&gt;0,VLOOKUP($A341,'Extraction Filer'!$B$4:$V$385,MATCH(U$1,'Extraction Filer'!$B$3:$V$3,0),FALSE),"حققت خسائر")</f>
        <v>حققت خسائر</v>
      </c>
      <c r="V341" s="31">
        <f>VLOOKUP($A341,'Extraction Filer'!$B$4:$V$385,MATCH(V$1,'Extraction Filer'!$B$3:$V$3,0),FALSE)</f>
        <v>-0.4506</v>
      </c>
      <c r="W341" s="7">
        <f>IF(T341="unavailable","NA",IF(T341&gt;0,IF(AND(U341&gt;0,U341&lt;0.75)=TRUE,1,IF(U341&gt;1,-1,IF(L341&lt;0,-1,0)))+IF(T341&gt;0,IF(VLOOKUP(A341,'Extraction Filer'!$B$4:$W$385,MATCH('Extraction Filer'!$W$1,'Extraction Filer'!$B$1:$W$1,0),FALSE)&gt;1,1,0),0)+IF(M341&gt;0.05,1,IF(M341&lt;-0.05,-1,0))+IF(Q341="سالب",-1,IF(Q341&lt;40,1,0))+IF(T341&gt;AVERAGEIFS($T$2:$T$382,$T$2:$T$382,"&gt;0.001"),1,0),"NA"))</f>
        <v>1</v>
      </c>
    </row>
    <row r="342" spans="1:23" ht="15.75">
      <c r="A342" s="9" t="s">
        <v>148</v>
      </c>
      <c r="B342" s="36" t="str">
        <f>VLOOKUP(A342,'Scoring Logic'!$A$12:$D$394,3,FALSE)</f>
        <v>أرامكو السعودية</v>
      </c>
      <c r="C342" s="36" t="str">
        <f>VLOOKUP(A342,'Scoring Logic'!$A$12:$D$394,4,FALSE)</f>
        <v>تداول</v>
      </c>
      <c r="D342" s="30">
        <f>VLOOKUP($A342,'Extraction Filer'!$B$4:$V$385,MATCH(D$1,'Extraction Filer'!$B$3:$V$3,0),FALSE)</f>
        <v>25.75</v>
      </c>
      <c r="E342" s="31">
        <f>VLOOKUP($A342,'Extraction Filer'!$B$4:$V$385,MATCH(E$1,'Extraction Filer'!$B$3:$V$3,0),FALSE)</f>
        <v>-1.9379845E-3</v>
      </c>
      <c r="F342" s="30">
        <f>VLOOKUP($A342,'Extraction Filer'!$B$4:$V$385,MATCH(F$1,'Extraction Filer'!$B$3:$V$3,0),FALSE)</f>
        <v>30.25</v>
      </c>
      <c r="G342" s="30">
        <f>VLOOKUP($A342,'Extraction Filer'!$B$4:$V$385,MATCH(G$1,'Extraction Filer'!$B$3:$V$3,0),FALSE)</f>
        <v>24.6</v>
      </c>
      <c r="H342" s="32">
        <f>VLOOKUP($A342,'Extraction Filer'!$B$4:$V$385,MATCH(H$1,'Extraction Filer'!$B$3:$V$3,0),FALSE)</f>
        <v>6227758525000</v>
      </c>
      <c r="I342" s="33">
        <f>VLOOKUP($A342,'Extraction Filer'!$B$4:$V$385,MATCH(I$1,'Extraction Filer'!$B$3:$V$3,0),FALSE)</f>
        <v>43810</v>
      </c>
      <c r="J342" s="30">
        <f>IF(VLOOKUP($A342,'Extraction Filer'!$B$4:$V$385,MATCH(J$1,'Extraction Filer'!$B$3:$V$3,0),FALSE)&gt;0,VLOOKUP($A342,'Extraction Filer'!$B$4:$V$385,MATCH(J$1,'Extraction Filer'!$B$3:$V$3,0),FALSE),"غير متوفر")</f>
        <v>15.8</v>
      </c>
      <c r="K342" s="30">
        <f>IFERROR(IF(D342/VLOOKUP($A342,'Extraction Filer'!$B$4:$V$385,MATCH("متوسط توقعات المحللين لمكرر الربح",'Extraction Filer'!$B$3:$V$3,0),FALSE)&gt;0,D342/VLOOKUP($A342,'Extraction Filer'!$B$4:$V$385,MATCH("متوسط توقعات المحللين لمكرر الربح",'Extraction Filer'!$B$3:$V$3,0),FALSE),"غير متوفر"),"غير متوفر")</f>
        <v>14.657331511839709</v>
      </c>
      <c r="L342" s="32">
        <f>VLOOKUP($A342,'Extraction Filer'!$B$4:$V$385,MATCH(L$1,'Extraction Filer'!$B$3:$V$3,0),FALSE)</f>
        <v>393891000000</v>
      </c>
      <c r="M342" s="35">
        <f>VLOOKUP($A342,'Extraction Filer'!$B$4:$V$385,MATCH(M$1,'Extraction Filer'!$B$3:$V$3,0),FALSE)</f>
        <v>-0.13</v>
      </c>
      <c r="N342" s="30">
        <f>VLOOKUP($A342,'Extraction Filer'!$B$4:$V$385,MATCH(N$1,'Extraction Filer'!$B$3:$V$3,0),FALSE)</f>
        <v>3.4566511616418958</v>
      </c>
      <c r="O342" s="35">
        <f>VLOOKUP($A342,'Extraction Filer'!$B$4:$V$385,MATCH(O$1,'Extraction Filer'!$B$3:$V$3,0),FALSE)</f>
        <v>-2.9499999999999998E-2</v>
      </c>
      <c r="P342" s="35">
        <f>VLOOKUP($A342,'Extraction Filer'!$B$4:$V$385,MATCH(P$1,'Extraction Filer'!$B$3:$V$3,0),FALSE)</f>
        <v>-0.15679999999999999</v>
      </c>
      <c r="Q342" s="30">
        <f>IF(VLOOKUP($A342,'Extraction Filer'!$B$4:$V$385,MATCH(Q$1,'Extraction Filer'!$B$3:$V$3,0),FALSE)&lt;0,"سالب",VLOOKUP($A342,'Extraction Filer'!$B$4:$V$385,MATCH(Q$1,'Extraction Filer'!$B$3:$V$3,0),FALSE))</f>
        <v>19.46186702729392</v>
      </c>
      <c r="R342" s="35">
        <f>VLOOKUP($A342,'Extraction Filer'!$B$4:$Z$385,MATCH(R$1,'Extraction Filer'!$B$3:$Z$3,0),FALSE)</f>
        <v>0.26348951302493406</v>
      </c>
      <c r="S342" s="35">
        <f>VLOOKUP($A342,'Extraction Filer'!$B$4:$Z$385,MATCH(S$1,'Extraction Filer'!$B$3:$Z$3,0),FALSE)</f>
        <v>0.18160176841792255</v>
      </c>
      <c r="T342" s="31">
        <f>VLOOKUP($A342,'Extraction Filer'!$B$4:$V$385,MATCH(T$1,'Extraction Filer'!$B$3:$V$3,0),FALSE)</f>
        <v>6.8959223300970873E-2</v>
      </c>
      <c r="U342" s="31">
        <f>IF(L342&gt;0,VLOOKUP($A342,'Extraction Filer'!$B$4:$V$385,MATCH(U$1,'Extraction Filer'!$B$3:$V$3,0),FALSE),"حققت خسائر")</f>
        <v>1.1828602329070732</v>
      </c>
      <c r="V342" s="31">
        <f>VLOOKUP($A342,'Extraction Filer'!$B$4:$V$385,MATCH(V$1,'Extraction Filer'!$B$3:$V$3,0),FALSE)</f>
        <v>0.2596</v>
      </c>
      <c r="W342" s="7">
        <f>IF(T342="unavailable","NA",IF(T342&gt;0,IF(AND(U342&gt;0,U342&lt;0.75)=TRUE,1,IF(U342&gt;1,-1,IF(L342&lt;0,-1,0)))+IF(T342&gt;0,IF(VLOOKUP(A342,'Extraction Filer'!$B$4:$W$385,MATCH('Extraction Filer'!$W$1,'Extraction Filer'!$B$1:$W$1,0),FALSE)&gt;1,1,0),0)+IF(M342&gt;0.05,1,IF(M342&lt;-0.05,-1,0))+IF(Q342="سالب",-1,IF(Q342&lt;40,1,0))+IF(T342&gt;AVERAGEIFS($T$2:$T$382,$T$2:$T$382,"&gt;0.001"),1,0),"NA"))</f>
        <v>1</v>
      </c>
    </row>
    <row r="343" spans="1:23" ht="15.75">
      <c r="A343" s="9" t="s">
        <v>394</v>
      </c>
      <c r="B343" s="36" t="str">
        <f>VLOOKUP(A343,'Scoring Logic'!$A$12:$D$394,3,FALSE)</f>
        <v>مشاركة ريت</v>
      </c>
      <c r="C343" s="36" t="str">
        <f>VLOOKUP(A343,'Scoring Logic'!$A$12:$D$394,4,FALSE)</f>
        <v>تداول</v>
      </c>
      <c r="D343" s="30">
        <f>VLOOKUP($A343,'Extraction Filer'!$B$4:$V$385,MATCH(D$1,'Extraction Filer'!$B$3:$V$3,0),FALSE)</f>
        <v>4.84</v>
      </c>
      <c r="E343" s="31">
        <f>VLOOKUP($A343,'Extraction Filer'!$B$4:$V$385,MATCH(E$1,'Extraction Filer'!$B$3:$V$3,0),FALSE)</f>
        <v>7.5555600000000001E-2</v>
      </c>
      <c r="F343" s="30">
        <f>VLOOKUP($A343,'Extraction Filer'!$B$4:$V$385,MATCH(F$1,'Extraction Filer'!$B$3:$V$3,0),FALSE)</f>
        <v>5.35</v>
      </c>
      <c r="G343" s="30">
        <f>VLOOKUP($A343,'Extraction Filer'!$B$4:$V$385,MATCH(G$1,'Extraction Filer'!$B$3:$V$3,0),FALSE)</f>
        <v>4.05</v>
      </c>
      <c r="H343" s="32">
        <f>VLOOKUP($A343,'Extraction Filer'!$B$4:$V$385,MATCH(H$1,'Extraction Filer'!$B$3:$V$3,0),FALSE)</f>
        <v>425920000</v>
      </c>
      <c r="I343" s="33">
        <f>VLOOKUP($A343,'Extraction Filer'!$B$4:$V$385,MATCH(I$1,'Extraction Filer'!$B$3:$V$3,0),FALSE)</f>
        <v>43009</v>
      </c>
      <c r="J343" s="30" t="str">
        <f>IF(VLOOKUP($A343,'Extraction Filer'!$B$4:$V$385,MATCH(J$1,'Extraction Filer'!$B$3:$V$3,0),FALSE)&gt;0,VLOOKUP($A343,'Extraction Filer'!$B$4:$V$385,MATCH(J$1,'Extraction Filer'!$B$3:$V$3,0),FALSE),"غير متوفر")</f>
        <v>غير متوفر</v>
      </c>
      <c r="K343" s="30" t="str">
        <f>IFERROR(IF(D343/VLOOKUP($A343,'Extraction Filer'!$B$4:$V$385,MATCH("متوسط توقعات المحللين لمكرر الربح",'Extraction Filer'!$B$3:$V$3,0),FALSE)&gt;0,D343/VLOOKUP($A343,'Extraction Filer'!$B$4:$V$385,MATCH("متوسط توقعات المحللين لمكرر الربح",'Extraction Filer'!$B$3:$V$3,0),FALSE),"غير متوفر"),"غير متوفر")</f>
        <v>غير متوفر</v>
      </c>
      <c r="L343" s="32">
        <f>VLOOKUP($A343,'Extraction Filer'!$B$4:$V$385,MATCH(L$1,'Extraction Filer'!$B$3:$V$3,0),FALSE)</f>
        <v>-23541082</v>
      </c>
      <c r="M343" s="35">
        <f>VLOOKUP($A343,'Extraction Filer'!$B$4:$V$385,MATCH(M$1,'Extraction Filer'!$B$3:$V$3,0),FALSE)</f>
        <v>-1.766</v>
      </c>
      <c r="N343" s="30">
        <f>VLOOKUP($A343,'Extraction Filer'!$B$4:$V$385,MATCH(N$1,'Extraction Filer'!$B$3:$V$3,0),FALSE)</f>
        <v>3.9106461069197569</v>
      </c>
      <c r="O343" s="35">
        <f>VLOOKUP($A343,'Extraction Filer'!$B$4:$V$385,MATCH(O$1,'Extraction Filer'!$B$3:$V$3,0),FALSE)</f>
        <v>6.0299999999999999E-2</v>
      </c>
      <c r="P343" s="35">
        <f>VLOOKUP($A343,'Extraction Filer'!$B$4:$V$385,MATCH(P$1,'Extraction Filer'!$B$3:$V$3,0),FALSE)</f>
        <v>-0.88090000000000002</v>
      </c>
      <c r="Q343" s="30">
        <f>IF(VLOOKUP($A343,'Extraction Filer'!$B$4:$V$385,MATCH(Q$1,'Extraction Filer'!$B$3:$V$3,0),FALSE)&lt;0,"سالب",VLOOKUP($A343,'Extraction Filer'!$B$4:$V$385,MATCH(Q$1,'Extraction Filer'!$B$3:$V$3,0),FALSE))</f>
        <v>21.9722951602708</v>
      </c>
      <c r="R343" s="35">
        <f>VLOOKUP($A343,'Extraction Filer'!$B$4:$Z$385,MATCH(R$1,'Extraction Filer'!$B$3:$Z$3,0),FALSE)</f>
        <v>-3.0450943897520483E-2</v>
      </c>
      <c r="S343" s="35">
        <f>VLOOKUP($A343,'Extraction Filer'!$B$4:$Z$385,MATCH(S$1,'Extraction Filer'!$B$3:$Z$3,0),FALSE)</f>
        <v>2.0380390286179245E-2</v>
      </c>
      <c r="T343" s="31">
        <f>VLOOKUP($A343,'Extraction Filer'!$B$4:$V$385,MATCH(T$1,'Extraction Filer'!$B$3:$V$3,0),FALSE)</f>
        <v>4.9586776859504127E-2</v>
      </c>
      <c r="U343" s="31" t="str">
        <f>IF(L343&gt;0,VLOOKUP($A343,'Extraction Filer'!$B$4:$V$385,MATCH(U$1,'Extraction Filer'!$B$3:$V$3,0),FALSE),"حققت خسائر")</f>
        <v>حققت خسائر</v>
      </c>
      <c r="V343" s="31">
        <f>VLOOKUP($A343,'Extraction Filer'!$B$4:$V$385,MATCH(V$1,'Extraction Filer'!$B$3:$V$3,0),FALSE)</f>
        <v>-0.55000000000000004</v>
      </c>
      <c r="W343" s="7">
        <f>IF(T343="unavailable","NA",IF(T343&gt;0,IF(AND(U343&gt;0,U343&lt;0.75)=TRUE,1,IF(U343&gt;1,-1,IF(L343&lt;0,-1,0)))+IF(T343&gt;0,IF(VLOOKUP(A343,'Extraction Filer'!$B$4:$W$385,MATCH('Extraction Filer'!$W$1,'Extraction Filer'!$B$1:$W$1,0),FALSE)&gt;1,1,0),0)+IF(M343&gt;0.05,1,IF(M343&lt;-0.05,-1,0))+IF(Q343="سالب",-1,IF(Q343&lt;40,1,0))+IF(T343&gt;AVERAGEIFS($T$2:$T$382,$T$2:$T$382,"&gt;0.001"),1,0),"NA"))</f>
        <v>1</v>
      </c>
    </row>
    <row r="344" spans="1:23" ht="15.75">
      <c r="A344" s="9" t="s">
        <v>410</v>
      </c>
      <c r="B344" s="36" t="str">
        <f>VLOOKUP(A344,'Scoring Logic'!$A$12:$D$394,3,FALSE)</f>
        <v>الإنماء ريت للتجزئة</v>
      </c>
      <c r="C344" s="36" t="str">
        <f>VLOOKUP(A344,'Scoring Logic'!$A$12:$D$394,4,FALSE)</f>
        <v>تداول</v>
      </c>
      <c r="D344" s="30">
        <f>VLOOKUP($A344,'Extraction Filer'!$B$4:$V$385,MATCH(D$1,'Extraction Filer'!$B$3:$V$3,0),FALSE)</f>
        <v>4.67</v>
      </c>
      <c r="E344" s="31">
        <f>VLOOKUP($A344,'Extraction Filer'!$B$4:$V$385,MATCH(E$1,'Extraction Filer'!$B$3:$V$3,0),FALSE)</f>
        <v>2.41228E-2</v>
      </c>
      <c r="F344" s="30">
        <f>VLOOKUP($A344,'Extraction Filer'!$B$4:$V$385,MATCH(F$1,'Extraction Filer'!$B$3:$V$3,0),FALSE)</f>
        <v>5.16</v>
      </c>
      <c r="G344" s="30">
        <f>VLOOKUP($A344,'Extraction Filer'!$B$4:$V$385,MATCH(G$1,'Extraction Filer'!$B$3:$V$3,0),FALSE)</f>
        <v>4.33</v>
      </c>
      <c r="H344" s="32">
        <f>VLOOKUP($A344,'Extraction Filer'!$B$4:$V$385,MATCH(H$1,'Extraction Filer'!$B$3:$V$3,0),FALSE)</f>
        <v>551060000</v>
      </c>
      <c r="I344" s="33">
        <f>VLOOKUP($A344,'Extraction Filer'!$B$4:$V$385,MATCH(I$1,'Extraction Filer'!$B$3:$V$3,0),FALSE)</f>
        <v>43318</v>
      </c>
      <c r="J344" s="30" t="str">
        <f>IF(VLOOKUP($A344,'Extraction Filer'!$B$4:$V$385,MATCH(J$1,'Extraction Filer'!$B$3:$V$3,0),FALSE)&gt;0,VLOOKUP($A344,'Extraction Filer'!$B$4:$V$385,MATCH(J$1,'Extraction Filer'!$B$3:$V$3,0),FALSE),"غير متوفر")</f>
        <v>غير متوفر</v>
      </c>
      <c r="K344" s="30" t="str">
        <f>IFERROR(IF(D344/VLOOKUP($A344,'Extraction Filer'!$B$4:$V$385,MATCH("متوسط توقعات المحللين لمكرر الربح",'Extraction Filer'!$B$3:$V$3,0),FALSE)&gt;0,D344/VLOOKUP($A344,'Extraction Filer'!$B$4:$V$385,MATCH("متوسط توقعات المحللين لمكرر الربح",'Extraction Filer'!$B$3:$V$3,0),FALSE),"غير متوفر"),"غير متوفر")</f>
        <v>غير متوفر</v>
      </c>
      <c r="L344" s="32">
        <f>VLOOKUP($A344,'Extraction Filer'!$B$4:$V$385,MATCH(L$1,'Extraction Filer'!$B$3:$V$3,0),FALSE)</f>
        <v>-70206914</v>
      </c>
      <c r="M344" s="35">
        <f>VLOOKUP($A344,'Extraction Filer'!$B$4:$V$385,MATCH(M$1,'Extraction Filer'!$B$3:$V$3,0),FALSE)</f>
        <v>-1.8364</v>
      </c>
      <c r="N344" s="30">
        <f>VLOOKUP($A344,'Extraction Filer'!$B$4:$V$385,MATCH(N$1,'Extraction Filer'!$B$3:$V$3,0),FALSE)</f>
        <v>12.50647411910391</v>
      </c>
      <c r="O344" s="35">
        <f>VLOOKUP($A344,'Extraction Filer'!$B$4:$V$385,MATCH(O$1,'Extraction Filer'!$B$3:$V$3,0),FALSE)</f>
        <v>5.9499999999999997E-2</v>
      </c>
      <c r="P344" s="35">
        <f>VLOOKUP($A344,'Extraction Filer'!$B$4:$V$385,MATCH(P$1,'Extraction Filer'!$B$3:$V$3,0),FALSE)</f>
        <v>1.9029</v>
      </c>
      <c r="Q344" s="30">
        <f>IF(VLOOKUP($A344,'Extraction Filer'!$B$4:$V$385,MATCH(Q$1,'Extraction Filer'!$B$3:$V$3,0),FALSE)&lt;0,"سالب",VLOOKUP($A344,'Extraction Filer'!$B$4:$V$385,MATCH(Q$1,'Extraction Filer'!$B$3:$V$3,0),FALSE))</f>
        <v>15.298836335072224</v>
      </c>
      <c r="R344" s="35">
        <f>VLOOKUP($A344,'Extraction Filer'!$B$4:$Z$385,MATCH(R$1,'Extraction Filer'!$B$3:$Z$3,0),FALSE)</f>
        <v>-8.5422129277659853E-2</v>
      </c>
      <c r="S344" s="35">
        <f>VLOOKUP($A344,'Extraction Filer'!$B$4:$Z$385,MATCH(S$1,'Extraction Filer'!$B$3:$Z$3,0),FALSE)</f>
        <v>0</v>
      </c>
      <c r="T344" s="31">
        <f>VLOOKUP($A344,'Extraction Filer'!$B$4:$V$385,MATCH(T$1,'Extraction Filer'!$B$3:$V$3,0),FALSE)</f>
        <v>6.852248394004283E-2</v>
      </c>
      <c r="U344" s="31" t="str">
        <f>IF(L344&gt;0,VLOOKUP($A344,'Extraction Filer'!$B$4:$V$385,MATCH(U$1,'Extraction Filer'!$B$3:$V$3,0),FALSE),"حققت خسائر")</f>
        <v>حققت خسائر</v>
      </c>
      <c r="V344" s="31">
        <f>VLOOKUP($A344,'Extraction Filer'!$B$4:$V$385,MATCH(V$1,'Extraction Filer'!$B$3:$V$3,0),FALSE)</f>
        <v>0.16619999999999999</v>
      </c>
      <c r="W344" s="7">
        <f>IF(T344="unavailable","NA",IF(T344&gt;0,IF(AND(U344&gt;0,U344&lt;0.75)=TRUE,1,IF(U344&gt;1,-1,IF(L344&lt;0,-1,0)))+IF(T344&gt;0,IF(VLOOKUP(A344,'Extraction Filer'!$B$4:$W$385,MATCH('Extraction Filer'!$W$1,'Extraction Filer'!$B$1:$W$1,0),FALSE)&gt;1,1,0),0)+IF(M344&gt;0.05,1,IF(M344&lt;-0.05,-1,0))+IF(Q344="سالب",-1,IF(Q344&lt;40,1,0))+IF(T344&gt;AVERAGEIFS($T$2:$T$382,$T$2:$T$382,"&gt;0.001"),1,0),"NA"))</f>
        <v>1</v>
      </c>
    </row>
    <row r="345" spans="1:23" ht="15.75">
      <c r="A345" s="9" t="s">
        <v>85</v>
      </c>
      <c r="B345" s="36" t="str">
        <f>VLOOKUP(A345,'Scoring Logic'!$A$12:$D$394,3,FALSE)</f>
        <v>مهارة</v>
      </c>
      <c r="C345" s="36" t="str">
        <f>VLOOKUP(A345,'Scoring Logic'!$A$12:$D$394,4,FALSE)</f>
        <v>تداول</v>
      </c>
      <c r="D345" s="30">
        <f>VLOOKUP($A345,'Extraction Filer'!$B$4:$V$385,MATCH(D$1,'Extraction Filer'!$B$3:$V$3,0),FALSE)</f>
        <v>5.72</v>
      </c>
      <c r="E345" s="31">
        <f>VLOOKUP($A345,'Extraction Filer'!$B$4:$V$385,MATCH(E$1,'Extraction Filer'!$B$3:$V$3,0),FALSE)</f>
        <v>-3.0508500000000001E-2</v>
      </c>
      <c r="F345" s="30">
        <f>VLOOKUP($A345,'Extraction Filer'!$B$4:$V$385,MATCH(F$1,'Extraction Filer'!$B$3:$V$3,0),FALSE)</f>
        <v>7.7</v>
      </c>
      <c r="G345" s="30">
        <f>VLOOKUP($A345,'Extraction Filer'!$B$4:$V$385,MATCH(G$1,'Extraction Filer'!$B$3:$V$3,0),FALSE)</f>
        <v>4.96</v>
      </c>
      <c r="H345" s="32">
        <f>VLOOKUP($A345,'Extraction Filer'!$B$4:$V$385,MATCH(H$1,'Extraction Filer'!$B$3:$V$3,0),FALSE)</f>
        <v>2559700000</v>
      </c>
      <c r="I345" s="33">
        <f>VLOOKUP($A345,'Extraction Filer'!$B$4:$V$385,MATCH(I$1,'Extraction Filer'!$B$3:$V$3,0),FALSE)</f>
        <v>43635</v>
      </c>
      <c r="J345" s="30">
        <f>IF(VLOOKUP($A345,'Extraction Filer'!$B$4:$V$385,MATCH(J$1,'Extraction Filer'!$B$3:$V$3,0),FALSE)&gt;0,VLOOKUP($A345,'Extraction Filer'!$B$4:$V$385,MATCH(J$1,'Extraction Filer'!$B$3:$V$3,0),FALSE),"غير متوفر")</f>
        <v>20.43</v>
      </c>
      <c r="K345" s="30" t="str">
        <f>IFERROR(IF(D345/VLOOKUP($A345,'Extraction Filer'!$B$4:$V$385,MATCH("متوسط توقعات المحللين لمكرر الربح",'Extraction Filer'!$B$3:$V$3,0),FALSE)&gt;0,D345/VLOOKUP($A345,'Extraction Filer'!$B$4:$V$385,MATCH("متوسط توقعات المحللين لمكرر الربح",'Extraction Filer'!$B$3:$V$3,0),FALSE),"غير متوفر"),"غير متوفر")</f>
        <v>غير متوفر</v>
      </c>
      <c r="L345" s="32">
        <f>VLOOKUP($A345,'Extraction Filer'!$B$4:$V$385,MATCH(L$1,'Extraction Filer'!$B$3:$V$3,0),FALSE)</f>
        <v>122185551</v>
      </c>
      <c r="M345" s="35">
        <f>VLOOKUP($A345,'Extraction Filer'!$B$4:$V$385,MATCH(M$1,'Extraction Filer'!$B$3:$V$3,0),FALSE)</f>
        <v>-0.37030000000000002</v>
      </c>
      <c r="N345" s="30">
        <f>VLOOKUP($A345,'Extraction Filer'!$B$4:$V$385,MATCH(N$1,'Extraction Filer'!$B$3:$V$3,0),FALSE)</f>
        <v>1.1450615434411993</v>
      </c>
      <c r="O345" s="35">
        <f>VLOOKUP($A345,'Extraction Filer'!$B$4:$V$385,MATCH(O$1,'Extraction Filer'!$B$3:$V$3,0),FALSE)</f>
        <v>0.1226</v>
      </c>
      <c r="P345" s="35">
        <f>VLOOKUP($A345,'Extraction Filer'!$B$4:$V$385,MATCH(P$1,'Extraction Filer'!$B$3:$V$3,0),FALSE)</f>
        <v>3.04E-2</v>
      </c>
      <c r="Q345" s="30">
        <f>IF(VLOOKUP($A345,'Extraction Filer'!$B$4:$V$385,MATCH(Q$1,'Extraction Filer'!$B$3:$V$3,0),FALSE)&lt;0,"سالب",VLOOKUP($A345,'Extraction Filer'!$B$4:$V$385,MATCH(Q$1,'Extraction Filer'!$B$3:$V$3,0),FALSE))</f>
        <v>115.86299622785536</v>
      </c>
      <c r="R345" s="35">
        <f>VLOOKUP($A345,'Extraction Filer'!$B$4:$Z$385,MATCH(R$1,'Extraction Filer'!$B$3:$Z$3,0),FALSE)</f>
        <v>0.20679464187608723</v>
      </c>
      <c r="S345" s="35">
        <f>VLOOKUP($A345,'Extraction Filer'!$B$4:$Z$385,MATCH(S$1,'Extraction Filer'!$B$3:$Z$3,0),FALSE)</f>
        <v>0.15840993830494601</v>
      </c>
      <c r="T345" s="31">
        <f>VLOOKUP($A345,'Extraction Filer'!$B$4:$V$385,MATCH(T$1,'Extraction Filer'!$B$3:$V$3,0),FALSE)</f>
        <v>2.6223776223776224E-2</v>
      </c>
      <c r="U345" s="31">
        <f>IF(L345&gt;0,VLOOKUP($A345,'Extraction Filer'!$B$4:$V$385,MATCH(U$1,'Extraction Filer'!$B$3:$V$3,0),FALSE),"حققت خسائر")</f>
        <v>0.51183518257619853</v>
      </c>
      <c r="V345" s="31">
        <f>VLOOKUP($A345,'Extraction Filer'!$B$4:$V$385,MATCH(V$1,'Extraction Filer'!$B$3:$V$3,0),FALSE)</f>
        <v>-0.3231</v>
      </c>
      <c r="W345" s="7">
        <f>IF(T345="unavailable","NA",IF(T345&gt;0,IF(AND(U345&gt;0,U345&lt;0.75)=TRUE,1,IF(U345&gt;1,-1,IF(L345&lt;0,-1,0)))+IF(T345&gt;0,IF(VLOOKUP(A345,'Extraction Filer'!$B$4:$W$385,MATCH('Extraction Filer'!$W$1,'Extraction Filer'!$B$1:$W$1,0),FALSE)&gt;1,1,0),0)+IF(M345&gt;0.05,1,IF(M345&lt;-0.05,-1,0))+IF(Q345="سالب",-1,IF(Q345&lt;40,1,0))+IF(T345&gt;AVERAGEIFS($T$2:$T$382,$T$2:$T$382,"&gt;0.001"),1,0),"NA"))</f>
        <v>1</v>
      </c>
    </row>
    <row r="346" spans="1:23" ht="15.75">
      <c r="A346" s="9" t="s">
        <v>270</v>
      </c>
      <c r="B346" s="36" t="str">
        <f>VLOOKUP(A346,'Scoring Logic'!$A$12:$D$394,3,FALSE)</f>
        <v>البحري</v>
      </c>
      <c r="C346" s="36" t="str">
        <f>VLOOKUP(A346,'Scoring Logic'!$A$12:$D$394,4,FALSE)</f>
        <v>تداول</v>
      </c>
      <c r="D346" s="30">
        <f>VLOOKUP($A346,'Extraction Filer'!$B$4:$V$385,MATCH(D$1,'Extraction Filer'!$B$3:$V$3,0),FALSE)</f>
        <v>29.95</v>
      </c>
      <c r="E346" s="31">
        <f>VLOOKUP($A346,'Extraction Filer'!$B$4:$V$385,MATCH(E$1,'Extraction Filer'!$B$3:$V$3,0),FALSE)</f>
        <v>-4.0064099999999998E-2</v>
      </c>
      <c r="F346" s="30">
        <f>VLOOKUP($A346,'Extraction Filer'!$B$4:$V$385,MATCH(F$1,'Extraction Filer'!$B$3:$V$3,0),FALSE)</f>
        <v>32.5</v>
      </c>
      <c r="G346" s="30">
        <f>VLOOKUP($A346,'Extraction Filer'!$B$4:$V$385,MATCH(G$1,'Extraction Filer'!$B$3:$V$3,0),FALSE)</f>
        <v>24.96</v>
      </c>
      <c r="H346" s="32">
        <f>VLOOKUP($A346,'Extraction Filer'!$B$4:$V$385,MATCH(H$1,'Extraction Filer'!$B$3:$V$3,0),FALSE)</f>
        <v>22111523438</v>
      </c>
      <c r="I346" s="33">
        <f>VLOOKUP($A346,'Extraction Filer'!$B$4:$V$385,MATCH(I$1,'Extraction Filer'!$B$3:$V$3,0),FALSE)</f>
        <v>40241</v>
      </c>
      <c r="J346" s="30">
        <f>IF(VLOOKUP($A346,'Extraction Filer'!$B$4:$V$385,MATCH(J$1,'Extraction Filer'!$B$3:$V$3,0),FALSE)&gt;0,VLOOKUP($A346,'Extraction Filer'!$B$4:$V$385,MATCH(J$1,'Extraction Filer'!$B$3:$V$3,0),FALSE),"غير متوفر")</f>
        <v>10.19</v>
      </c>
      <c r="K346" s="30">
        <f>IFERROR(IF(D346/VLOOKUP($A346,'Extraction Filer'!$B$4:$V$385,MATCH("متوسط توقعات المحللين لمكرر الربح",'Extraction Filer'!$B$3:$V$3,0),FALSE)&gt;0,D346/VLOOKUP($A346,'Extraction Filer'!$B$4:$V$385,MATCH("متوسط توقعات المحللين لمكرر الربح",'Extraction Filer'!$B$3:$V$3,0),FALSE),"غير متوفر"),"غير متوفر")</f>
        <v>37.4375</v>
      </c>
      <c r="L346" s="32">
        <f>VLOOKUP($A346,'Extraction Filer'!$B$4:$V$385,MATCH(L$1,'Extraction Filer'!$B$3:$V$3,0),FALSE)</f>
        <v>2169392000</v>
      </c>
      <c r="M346" s="35">
        <f>VLOOKUP($A346,'Extraction Filer'!$B$4:$V$385,MATCH(M$1,'Extraction Filer'!$B$3:$V$3,0),FALSE)</f>
        <v>0.34460000000000002</v>
      </c>
      <c r="N346" s="30">
        <f>VLOOKUP($A346,'Extraction Filer'!$B$4:$V$385,MATCH(N$1,'Extraction Filer'!$B$3:$V$3,0),FALSE)</f>
        <v>2.331850807053748</v>
      </c>
      <c r="O346" s="35">
        <f>VLOOKUP($A346,'Extraction Filer'!$B$4:$V$385,MATCH(O$1,'Extraction Filer'!$B$3:$V$3,0),FALSE)</f>
        <v>8.0299999999999996E-2</v>
      </c>
      <c r="P346" s="35">
        <f>VLOOKUP($A346,'Extraction Filer'!$B$4:$V$385,MATCH(P$1,'Extraction Filer'!$B$3:$V$3,0),FALSE)</f>
        <v>-2.0072000000000001</v>
      </c>
      <c r="Q346" s="30" t="str">
        <f>IF(VLOOKUP($A346,'Extraction Filer'!$B$4:$V$385,MATCH(Q$1,'Extraction Filer'!$B$3:$V$3,0),FALSE)&lt;0,"سالب",VLOOKUP($A346,'Extraction Filer'!$B$4:$V$385,MATCH(Q$1,'Extraction Filer'!$B$3:$V$3,0),FALSE))</f>
        <v>سالب</v>
      </c>
      <c r="R346" s="35">
        <f>VLOOKUP($A346,'Extraction Filer'!$B$4:$Z$385,MATCH(R$1,'Extraction Filer'!$B$3:$Z$3,0),FALSE)</f>
        <v>0.16795706619405631</v>
      </c>
      <c r="S346" s="35">
        <f>VLOOKUP($A346,'Extraction Filer'!$B$4:$Z$385,MATCH(S$1,'Extraction Filer'!$B$3:$Z$3,0),FALSE)</f>
        <v>0.12916811035335013</v>
      </c>
      <c r="T346" s="31">
        <f>VLOOKUP($A346,'Extraction Filer'!$B$4:$V$385,MATCH(T$1,'Extraction Filer'!$B$3:$V$3,0),FALSE)</f>
        <v>1.8363939899833055E-2</v>
      </c>
      <c r="U346" s="31">
        <f>IF(L346&gt;0,VLOOKUP($A346,'Extraction Filer'!$B$4:$V$385,MATCH(U$1,'Extraction Filer'!$B$3:$V$3,0),FALSE),"حققت خسائر")</f>
        <v>0.18717456319558659</v>
      </c>
      <c r="V346" s="31">
        <f>VLOOKUP($A346,'Extraction Filer'!$B$4:$V$385,MATCH(V$1,'Extraction Filer'!$B$3:$V$3,0),FALSE)</f>
        <v>0.65</v>
      </c>
      <c r="W346" s="7">
        <f>IF(T346="unavailable","NA",IF(T346&gt;0,IF(AND(U346&gt;0,U346&lt;0.75)=TRUE,1,IF(U346&gt;1,-1,IF(L346&lt;0,-1,0)))+IF(T346&gt;0,IF(VLOOKUP(A346,'Extraction Filer'!$B$4:$W$385,MATCH('Extraction Filer'!$W$1,'Extraction Filer'!$B$1:$W$1,0),FALSE)&gt;1,1,0),0)+IF(M346&gt;0.05,1,IF(M346&lt;-0.05,-1,0))+IF(Q346="سالب",-1,IF(Q346&lt;40,1,0))+IF(T346&gt;AVERAGEIFS($T$2:$T$382,$T$2:$T$382,"&gt;0.001"),1,0),"NA"))</f>
        <v>1</v>
      </c>
    </row>
    <row r="347" spans="1:23" ht="15.75">
      <c r="A347" s="9" t="s">
        <v>464</v>
      </c>
      <c r="B347" s="36" t="str">
        <f>VLOOKUP(A347,'Scoring Logic'!$A$12:$D$394,3,FALSE)</f>
        <v>زين السعودية</v>
      </c>
      <c r="C347" s="36" t="str">
        <f>VLOOKUP(A347,'Scoring Logic'!$A$12:$D$394,4,FALSE)</f>
        <v>تداول</v>
      </c>
      <c r="D347" s="30">
        <f>VLOOKUP($A347,'Extraction Filer'!$B$4:$V$385,MATCH(D$1,'Extraction Filer'!$B$3:$V$3,0),FALSE)</f>
        <v>12.92</v>
      </c>
      <c r="E347" s="31">
        <f>VLOOKUP($A347,'Extraction Filer'!$B$4:$V$385,MATCH(E$1,'Extraction Filer'!$B$3:$V$3,0),FALSE)</f>
        <v>0.18098719999999999</v>
      </c>
      <c r="F347" s="30">
        <f>VLOOKUP($A347,'Extraction Filer'!$B$4:$V$385,MATCH(F$1,'Extraction Filer'!$B$3:$V$3,0),FALSE)</f>
        <v>13.36</v>
      </c>
      <c r="G347" s="30">
        <f>VLOOKUP($A347,'Extraction Filer'!$B$4:$V$385,MATCH(G$1,'Extraction Filer'!$B$3:$V$3,0),FALSE)</f>
        <v>10.14</v>
      </c>
      <c r="H347" s="32">
        <f>VLOOKUP($A347,'Extraction Filer'!$B$4:$V$385,MATCH(H$1,'Extraction Filer'!$B$3:$V$3,0),FALSE)</f>
        <v>11611581264</v>
      </c>
      <c r="I347" s="33">
        <f>VLOOKUP($A347,'Extraction Filer'!$B$4:$V$385,MATCH(I$1,'Extraction Filer'!$B$3:$V$3,0),FALSE)</f>
        <v>40241</v>
      </c>
      <c r="J347" s="30">
        <f>IF(VLOOKUP($A347,'Extraction Filer'!$B$4:$V$385,MATCH(J$1,'Extraction Filer'!$B$3:$V$3,0),FALSE)&gt;0,VLOOKUP($A347,'Extraction Filer'!$B$4:$V$385,MATCH(J$1,'Extraction Filer'!$B$3:$V$3,0),FALSE),"غير متوفر")</f>
        <v>19.579999999999998</v>
      </c>
      <c r="K347" s="30">
        <f>IFERROR(IF(D347/VLOOKUP($A347,'Extraction Filer'!$B$4:$V$385,MATCH("متوسط توقعات المحللين لمكرر الربح",'Extraction Filer'!$B$3:$V$3,0),FALSE)&gt;0,D347/VLOOKUP($A347,'Extraction Filer'!$B$4:$V$385,MATCH("متوسط توقعات المحللين لمكرر الربح",'Extraction Filer'!$B$3:$V$3,0),FALSE),"غير متوفر"),"غير متوفر")</f>
        <v>12.92</v>
      </c>
      <c r="L347" s="32">
        <f>VLOOKUP($A347,'Extraction Filer'!$B$4:$V$385,MATCH(L$1,'Extraction Filer'!$B$3:$V$3,0),FALSE)</f>
        <v>596368000</v>
      </c>
      <c r="M347" s="35">
        <f>VLOOKUP($A347,'Extraction Filer'!$B$4:$V$385,MATCH(M$1,'Extraction Filer'!$B$3:$V$3,0),FALSE)</f>
        <v>-0.52929999999999999</v>
      </c>
      <c r="N347" s="30">
        <f>VLOOKUP($A347,'Extraction Filer'!$B$4:$V$385,MATCH(N$1,'Extraction Filer'!$B$3:$V$3,0),FALSE)</f>
        <v>1.1202590373104475</v>
      </c>
      <c r="O347" s="35">
        <f>VLOOKUP($A347,'Extraction Filer'!$B$4:$V$385,MATCH(O$1,'Extraction Filer'!$B$3:$V$3,0),FALSE)</f>
        <v>4.8899999999999999E-2</v>
      </c>
      <c r="P347" s="35">
        <f>VLOOKUP($A347,'Extraction Filer'!$B$4:$V$385,MATCH(P$1,'Extraction Filer'!$B$3:$V$3,0),FALSE)</f>
        <v>6.3202999999999996</v>
      </c>
      <c r="Q347" s="30">
        <f>IF(VLOOKUP($A347,'Extraction Filer'!$B$4:$V$385,MATCH(Q$1,'Extraction Filer'!$B$3:$V$3,0),FALSE)&lt;0,"سالب",VLOOKUP($A347,'Extraction Filer'!$B$4:$V$385,MATCH(Q$1,'Extraction Filer'!$B$3:$V$3,0),FALSE))</f>
        <v>9.8704614717650578</v>
      </c>
      <c r="R347" s="35">
        <f>VLOOKUP($A347,'Extraction Filer'!$B$4:$Z$385,MATCH(R$1,'Extraction Filer'!$B$3:$Z$3,0),FALSE)</f>
        <v>5.6625985049709913E-2</v>
      </c>
      <c r="S347" s="35">
        <f>VLOOKUP($A347,'Extraction Filer'!$B$4:$Z$385,MATCH(S$1,'Extraction Filer'!$B$3:$Z$3,0),FALSE)</f>
        <v>7.1305896459954374E-2</v>
      </c>
      <c r="T347" s="31">
        <f>VLOOKUP($A347,'Extraction Filer'!$B$4:$V$385,MATCH(T$1,'Extraction Filer'!$B$3:$V$3,0),FALSE)</f>
        <v>3.8699690402476783E-2</v>
      </c>
      <c r="U347" s="31">
        <f>IF(L347&gt;0,VLOOKUP($A347,'Extraction Filer'!$B$4:$V$385,MATCH(U$1,'Extraction Filer'!$B$3:$V$3,0),FALSE),"حققت خسائر")</f>
        <v>0.75140684946207714</v>
      </c>
      <c r="V347" s="31">
        <f>VLOOKUP($A347,'Extraction Filer'!$B$4:$V$385,MATCH(V$1,'Extraction Filer'!$B$3:$V$3,0),FALSE)</f>
        <v>0</v>
      </c>
      <c r="W347" s="7">
        <f>IF(T347="unavailable","NA",IF(T347&gt;0,IF(AND(U347&gt;0,U347&lt;0.75)=TRUE,1,IF(U347&gt;1,-1,IF(L347&lt;0,-1,0)))+IF(T347&gt;0,IF(VLOOKUP(A347,'Extraction Filer'!$B$4:$W$385,MATCH('Extraction Filer'!$W$1,'Extraction Filer'!$B$1:$W$1,0),FALSE)&gt;1,1,0),0)+IF(M347&gt;0.05,1,IF(M347&lt;-0.05,-1,0))+IF(Q347="سالب",-1,IF(Q347&lt;40,1,0))+IF(T347&gt;AVERAGEIFS($T$2:$T$382,$T$2:$T$382,"&gt;0.001"),1,0),"NA"))</f>
        <v>1</v>
      </c>
    </row>
    <row r="348" spans="1:23" ht="15.75">
      <c r="A348" s="9" t="s">
        <v>150</v>
      </c>
      <c r="B348" s="36" t="str">
        <f>VLOOKUP(A348,'Scoring Logic'!$A$12:$D$394,3,FALSE)</f>
        <v>لوبريف</v>
      </c>
      <c r="C348" s="36" t="str">
        <f>VLOOKUP(A348,'Scoring Logic'!$A$12:$D$394,4,FALSE)</f>
        <v>تداول</v>
      </c>
      <c r="D348" s="30">
        <f>VLOOKUP($A348,'Extraction Filer'!$B$4:$V$385,MATCH(D$1,'Extraction Filer'!$B$3:$V$3,0),FALSE)</f>
        <v>100.4</v>
      </c>
      <c r="E348" s="31">
        <f>VLOOKUP($A348,'Extraction Filer'!$B$4:$V$385,MATCH(E$1,'Extraction Filer'!$B$3:$V$3,0),FALSE)</f>
        <v>-1.56863E-2</v>
      </c>
      <c r="F348" s="30">
        <f>VLOOKUP($A348,'Extraction Filer'!$B$4:$V$385,MATCH(F$1,'Extraction Filer'!$B$3:$V$3,0),FALSE)</f>
        <v>153</v>
      </c>
      <c r="G348" s="30">
        <f>VLOOKUP($A348,'Extraction Filer'!$B$4:$V$385,MATCH(G$1,'Extraction Filer'!$B$3:$V$3,0),FALSE)</f>
        <v>92.1</v>
      </c>
      <c r="H348" s="32">
        <f>VLOOKUP($A348,'Extraction Filer'!$B$4:$V$385,MATCH(H$1,'Extraction Filer'!$B$3:$V$3,0),FALSE)</f>
        <v>16892807020</v>
      </c>
      <c r="I348" s="33">
        <f>VLOOKUP($A348,'Extraction Filer'!$B$4:$V$385,MATCH(I$1,'Extraction Filer'!$B$3:$V$3,0),FALSE)</f>
        <v>44923</v>
      </c>
      <c r="J348" s="30">
        <f>IF(VLOOKUP($A348,'Extraction Filer'!$B$4:$V$385,MATCH(J$1,'Extraction Filer'!$B$3:$V$3,0),FALSE)&gt;0,VLOOKUP($A348,'Extraction Filer'!$B$4:$V$385,MATCH(J$1,'Extraction Filer'!$B$3:$V$3,0),FALSE),"غير متوفر")</f>
        <v>17.37</v>
      </c>
      <c r="K348" s="30">
        <f>IFERROR(IF(D348/VLOOKUP($A348,'Extraction Filer'!$B$4:$V$385,MATCH("متوسط توقعات المحللين لمكرر الربح",'Extraction Filer'!$B$3:$V$3,0),FALSE)&gt;0,D348/VLOOKUP($A348,'Extraction Filer'!$B$4:$V$385,MATCH("متوسط توقعات المحللين لمكرر الربح",'Extraction Filer'!$B$3:$V$3,0),FALSE),"غير متوفر"),"غير متوفر")</f>
        <v>13.319129799165035</v>
      </c>
      <c r="L348" s="32">
        <f>VLOOKUP($A348,'Extraction Filer'!$B$4:$V$385,MATCH(L$1,'Extraction Filer'!$B$3:$V$3,0),FALSE)</f>
        <v>972028000</v>
      </c>
      <c r="M348" s="35">
        <f>VLOOKUP($A348,'Extraction Filer'!$B$4:$V$385,MATCH(M$1,'Extraction Filer'!$B$3:$V$3,0),FALSE)</f>
        <v>-0.35610000000000003</v>
      </c>
      <c r="N348" s="30">
        <f>VLOOKUP($A348,'Extraction Filer'!$B$4:$V$385,MATCH(N$1,'Extraction Filer'!$B$3:$V$3,0),FALSE)</f>
        <v>1.6832455932499617</v>
      </c>
      <c r="O348" s="35">
        <f>VLOOKUP($A348,'Extraction Filer'!$B$4:$V$385,MATCH(O$1,'Extraction Filer'!$B$3:$V$3,0),FALSE)</f>
        <v>5.7700000000000001E-2</v>
      </c>
      <c r="P348" s="35">
        <f>VLOOKUP($A348,'Extraction Filer'!$B$4:$V$385,MATCH(P$1,'Extraction Filer'!$B$3:$V$3,0),FALSE)</f>
        <v>-0.2384</v>
      </c>
      <c r="Q348" s="30">
        <f>IF(VLOOKUP($A348,'Extraction Filer'!$B$4:$V$385,MATCH(Q$1,'Extraction Filer'!$B$3:$V$3,0),FALSE)&lt;0,"سالب",VLOOKUP($A348,'Extraction Filer'!$B$4:$V$385,MATCH(Q$1,'Extraction Filer'!$B$3:$V$3,0),FALSE))</f>
        <v>10.634185030512333</v>
      </c>
      <c r="R348" s="35">
        <f>VLOOKUP($A348,'Extraction Filer'!$B$4:$Z$385,MATCH(R$1,'Extraction Filer'!$B$3:$Z$3,0),FALSE)</f>
        <v>0.22402995461565045</v>
      </c>
      <c r="S348" s="35">
        <f>VLOOKUP($A348,'Extraction Filer'!$B$4:$Z$385,MATCH(S$1,'Extraction Filer'!$B$3:$Z$3,0),FALSE)</f>
        <v>0.16780188885074912</v>
      </c>
      <c r="T348" s="31">
        <f>VLOOKUP($A348,'Extraction Filer'!$B$4:$V$385,MATCH(T$1,'Extraction Filer'!$B$3:$V$3,0),FALSE)</f>
        <v>6.653386454183266E-2</v>
      </c>
      <c r="U348" s="31">
        <f>IF(L348&gt;0,VLOOKUP($A348,'Extraction Filer'!$B$4:$V$385,MATCH(U$1,'Extraction Filer'!$B$3:$V$3,0),FALSE),"حققت خسائر")</f>
        <v>1.4886330434925743</v>
      </c>
      <c r="V348" s="31">
        <f>VLOOKUP($A348,'Extraction Filer'!$B$4:$V$385,MATCH(V$1,'Extraction Filer'!$B$3:$V$3,0),FALSE)</f>
        <v>-0.1404</v>
      </c>
      <c r="W348" s="7">
        <f>IF(T348="unavailable","NA",IF(T348&gt;0,IF(AND(U348&gt;0,U348&lt;0.75)=TRUE,1,IF(U348&gt;1,-1,IF(L348&lt;0,-1,0)))+IF(T348&gt;0,IF(VLOOKUP(A348,'Extraction Filer'!$B$4:$W$385,MATCH('Extraction Filer'!$W$1,'Extraction Filer'!$B$1:$W$1,0),FALSE)&gt;1,1,0),0)+IF(M348&gt;0.05,1,IF(M348&lt;-0.05,-1,0))+IF(Q348="سالب",-1,IF(Q348&lt;40,1,0))+IF(T348&gt;AVERAGEIFS($T$2:$T$382,$T$2:$T$382,"&gt;0.001"),1,0),"NA"))</f>
        <v>1</v>
      </c>
    </row>
    <row r="349" spans="1:23" ht="15.75">
      <c r="A349" s="9" t="s">
        <v>220</v>
      </c>
      <c r="B349" s="36" t="str">
        <f>VLOOKUP(A349,'Scoring Logic'!$A$12:$D$394,3,FALSE)</f>
        <v>أسمنت الجنوب</v>
      </c>
      <c r="C349" s="36" t="str">
        <f>VLOOKUP(A349,'Scoring Logic'!$A$12:$D$394,4,FALSE)</f>
        <v>تداول</v>
      </c>
      <c r="D349" s="30">
        <f>VLOOKUP($A349,'Extraction Filer'!$B$4:$V$385,MATCH(D$1,'Extraction Filer'!$B$3:$V$3,0),FALSE)</f>
        <v>31.65</v>
      </c>
      <c r="E349" s="31">
        <f>VLOOKUP($A349,'Extraction Filer'!$B$4:$V$385,MATCH(E$1,'Extraction Filer'!$B$3:$V$3,0),FALSE)</f>
        <v>1.5822785000000001E-3</v>
      </c>
      <c r="F349" s="30">
        <f>VLOOKUP($A349,'Extraction Filer'!$B$4:$V$385,MATCH(F$1,'Extraction Filer'!$B$3:$V$3,0),FALSE)</f>
        <v>40.200000000000003</v>
      </c>
      <c r="G349" s="30">
        <f>VLOOKUP($A349,'Extraction Filer'!$B$4:$V$385,MATCH(G$1,'Extraction Filer'!$B$3:$V$3,0),FALSE)</f>
        <v>29.65</v>
      </c>
      <c r="H349" s="32">
        <f>VLOOKUP($A349,'Extraction Filer'!$B$4:$V$385,MATCH(H$1,'Extraction Filer'!$B$3:$V$3,0),FALSE)</f>
        <v>4431000000</v>
      </c>
      <c r="I349" s="33">
        <f>VLOOKUP($A349,'Extraction Filer'!$B$4:$V$385,MATCH(I$1,'Extraction Filer'!$B$3:$V$3,0),FALSE)</f>
        <v>40241</v>
      </c>
      <c r="J349" s="30">
        <f>IF(VLOOKUP($A349,'Extraction Filer'!$B$4:$V$385,MATCH(J$1,'Extraction Filer'!$B$3:$V$3,0),FALSE)&gt;0,VLOOKUP($A349,'Extraction Filer'!$B$4:$V$385,MATCH(J$1,'Extraction Filer'!$B$3:$V$3,0),FALSE),"غير متوفر")</f>
        <v>18.190000000000001</v>
      </c>
      <c r="K349" s="30">
        <f>IFERROR(IF(D349/VLOOKUP($A349,'Extraction Filer'!$B$4:$V$385,MATCH("متوسط توقعات المحللين لمكرر الربح",'Extraction Filer'!$B$3:$V$3,0),FALSE)&gt;0,D349/VLOOKUP($A349,'Extraction Filer'!$B$4:$V$385,MATCH("متوسط توقعات المحللين لمكرر الربح",'Extraction Filer'!$B$3:$V$3,0),FALSE),"غير متوفر"),"غير متوفر")</f>
        <v>14.452054794520548</v>
      </c>
      <c r="L349" s="32">
        <f>VLOOKUP($A349,'Extraction Filer'!$B$4:$V$385,MATCH(L$1,'Extraction Filer'!$B$3:$V$3,0),FALSE)</f>
        <v>243746336</v>
      </c>
      <c r="M349" s="35">
        <f>VLOOKUP($A349,'Extraction Filer'!$B$4:$V$385,MATCH(M$1,'Extraction Filer'!$B$3:$V$3,0),FALSE)</f>
        <v>0.24740000000000001</v>
      </c>
      <c r="N349" s="30">
        <f>VLOOKUP($A349,'Extraction Filer'!$B$4:$V$385,MATCH(N$1,'Extraction Filer'!$B$3:$V$3,0),FALSE)</f>
        <v>4.7372335858036863</v>
      </c>
      <c r="O349" s="35">
        <f>VLOOKUP($A349,'Extraction Filer'!$B$4:$V$385,MATCH(O$1,'Extraction Filer'!$B$3:$V$3,0),FALSE)</f>
        <v>-0.12640000000000001</v>
      </c>
      <c r="P349" s="35">
        <f>VLOOKUP($A349,'Extraction Filer'!$B$4:$V$385,MATCH(P$1,'Extraction Filer'!$B$3:$V$3,0),FALSE)</f>
        <v>-5.5392000000000001</v>
      </c>
      <c r="Q349" s="30" t="str">
        <f>IF(VLOOKUP($A349,'Extraction Filer'!$B$4:$V$385,MATCH(Q$1,'Extraction Filer'!$B$3:$V$3,0),FALSE)&lt;0,"سالب",VLOOKUP($A349,'Extraction Filer'!$B$4:$V$385,MATCH(Q$1,'Extraction Filer'!$B$3:$V$3,0),FALSE))</f>
        <v>سالب</v>
      </c>
      <c r="R349" s="35">
        <f>VLOOKUP($A349,'Extraction Filer'!$B$4:$Z$385,MATCH(R$1,'Extraction Filer'!$B$3:$Z$3,0),FALSE)</f>
        <v>7.3431372698838107E-2</v>
      </c>
      <c r="S349" s="35">
        <f>VLOOKUP($A349,'Extraction Filer'!$B$4:$Z$385,MATCH(S$1,'Extraction Filer'!$B$3:$Z$3,0),FALSE)</f>
        <v>7.5206547186321041E-2</v>
      </c>
      <c r="T349" s="31">
        <f>VLOOKUP($A349,'Extraction Filer'!$B$4:$V$385,MATCH(T$1,'Extraction Filer'!$B$3:$V$3,0),FALSE)</f>
        <v>3.6334913112164295E-2</v>
      </c>
      <c r="U349" s="31">
        <f>IF(L349&gt;0,VLOOKUP($A349,'Extraction Filer'!$B$4:$V$385,MATCH(U$1,'Extraction Filer'!$B$3:$V$3,0),FALSE),"حققت خسائر")</f>
        <v>0.78621649106553138</v>
      </c>
      <c r="V349" s="31">
        <f>VLOOKUP($A349,'Extraction Filer'!$B$4:$V$385,MATCH(V$1,'Extraction Filer'!$B$3:$V$3,0),FALSE)</f>
        <v>0.59079999999999999</v>
      </c>
      <c r="W349" s="7">
        <f>IF(T349="unavailable","NA",IF(T349&gt;0,IF(AND(U349&gt;0,U349&lt;0.75)=TRUE,1,IF(U349&gt;1,-1,IF(L349&lt;0,-1,0)))+IF(T349&gt;0,IF(VLOOKUP(A349,'Extraction Filer'!$B$4:$W$385,MATCH('Extraction Filer'!$W$1,'Extraction Filer'!$B$1:$W$1,0),FALSE)&gt;1,1,0),0)+IF(M349&gt;0.05,1,IF(M349&lt;-0.05,-1,0))+IF(Q349="سالب",-1,IF(Q349&lt;40,1,0))+IF(T349&gt;AVERAGEIFS($T$2:$T$382,$T$2:$T$382,"&gt;0.001"),1,0),"NA"))</f>
        <v>1</v>
      </c>
    </row>
    <row r="350" spans="1:23" ht="15.75">
      <c r="A350" s="9" t="s">
        <v>609</v>
      </c>
      <c r="B350" s="36" t="str">
        <f>VLOOKUP(A350,'Scoring Logic'!$A$12:$D$394,3,FALSE)</f>
        <v>أقاسيم</v>
      </c>
      <c r="C350" s="36" t="str">
        <f>VLOOKUP(A350,'Scoring Logic'!$A$12:$D$394,4,FALSE)</f>
        <v>نمو</v>
      </c>
      <c r="D350" s="30">
        <f>VLOOKUP($A350,'Extraction Filer'!$B$4:$V$385,MATCH(D$1,'Extraction Filer'!$B$3:$V$3,0),FALSE)</f>
        <v>7.4</v>
      </c>
      <c r="E350" s="31">
        <f>VLOOKUP($A350,'Extraction Filer'!$B$4:$V$385,MATCH(E$1,'Extraction Filer'!$B$3:$V$3,0),FALSE)</f>
        <v>-0.26732669999999997</v>
      </c>
      <c r="F350" s="30">
        <f>VLOOKUP($A350,'Extraction Filer'!$B$4:$V$385,MATCH(F$1,'Extraction Filer'!$B$3:$V$3,0),FALSE)</f>
        <v>12.88</v>
      </c>
      <c r="G350" s="30">
        <f>VLOOKUP($A350,'Extraction Filer'!$B$4:$V$385,MATCH(G$1,'Extraction Filer'!$B$3:$V$3,0),FALSE)</f>
        <v>5</v>
      </c>
      <c r="H350" s="32">
        <f>VLOOKUP($A350,'Extraction Filer'!$B$4:$V$385,MATCH(H$1,'Extraction Filer'!$B$3:$V$3,0),FALSE)</f>
        <v>185000000</v>
      </c>
      <c r="I350" s="33">
        <f>VLOOKUP($A350,'Extraction Filer'!$B$4:$V$385,MATCH(I$1,'Extraction Filer'!$B$3:$V$3,0),FALSE)</f>
        <v>44712</v>
      </c>
      <c r="J350" s="30">
        <f>IF(VLOOKUP($A350,'Extraction Filer'!$B$4:$V$385,MATCH(J$1,'Extraction Filer'!$B$3:$V$3,0),FALSE)&gt;0,VLOOKUP($A350,'Extraction Filer'!$B$4:$V$385,MATCH(J$1,'Extraction Filer'!$B$3:$V$3,0),FALSE),"غير متوفر")</f>
        <v>19.47</v>
      </c>
      <c r="K350" s="30" t="str">
        <f>IFERROR(IF(D350/VLOOKUP($A350,'Extraction Filer'!$B$4:$V$385,MATCH("متوسط توقعات المحللين لمكرر الربح",'Extraction Filer'!$B$3:$V$3,0),FALSE)&gt;0,D350/VLOOKUP($A350,'Extraction Filer'!$B$4:$V$385,MATCH("متوسط توقعات المحللين لمكرر الربح",'Extraction Filer'!$B$3:$V$3,0),FALSE),"غير متوفر"),"غير متوفر")</f>
        <v>غير متوفر</v>
      </c>
      <c r="L350" s="32">
        <f>VLOOKUP($A350,'Extraction Filer'!$B$4:$V$385,MATCH(L$1,'Extraction Filer'!$B$3:$V$3,0),FALSE)</f>
        <v>9374792</v>
      </c>
      <c r="M350" s="35">
        <f>VLOOKUP($A350,'Extraction Filer'!$B$4:$V$385,MATCH(M$1,'Extraction Filer'!$B$3:$V$3,0),FALSE)</f>
        <v>0.68420000000000003</v>
      </c>
      <c r="N350" s="30">
        <f>VLOOKUP($A350,'Extraction Filer'!$B$4:$V$385,MATCH(N$1,'Extraction Filer'!$B$3:$V$3,0),FALSE)</f>
        <v>1.0902188254225169</v>
      </c>
      <c r="O350" s="35">
        <f>VLOOKUP($A350,'Extraction Filer'!$B$4:$V$385,MATCH(O$1,'Extraction Filer'!$B$3:$V$3,0),FALSE)</f>
        <v>7.3400000000000007E-2</v>
      </c>
      <c r="P350" s="35">
        <f>VLOOKUP($A350,'Extraction Filer'!$B$4:$V$385,MATCH(P$1,'Extraction Filer'!$B$3:$V$3,0),FALSE)</f>
        <v>-8.3103999999999996</v>
      </c>
      <c r="Q350" s="30" t="str">
        <f>IF(VLOOKUP($A350,'Extraction Filer'!$B$4:$V$385,MATCH(Q$1,'Extraction Filer'!$B$3:$V$3,0),FALSE)&lt;0,"سالب",VLOOKUP($A350,'Extraction Filer'!$B$4:$V$385,MATCH(Q$1,'Extraction Filer'!$B$3:$V$3,0),FALSE))</f>
        <v>سالب</v>
      </c>
      <c r="R350" s="35">
        <f>VLOOKUP($A350,'Extraction Filer'!$B$4:$Z$385,MATCH(R$1,'Extraction Filer'!$B$3:$Z$3,0),FALSE)</f>
        <v>0.16043722724264026</v>
      </c>
      <c r="S350" s="35">
        <f>VLOOKUP($A350,'Extraction Filer'!$B$4:$Z$385,MATCH(S$1,'Extraction Filer'!$B$3:$Z$3,0),FALSE)</f>
        <v>0.17305728035644274</v>
      </c>
      <c r="T350" s="31">
        <f>VLOOKUP($A350,'Extraction Filer'!$B$4:$V$385,MATCH(T$1,'Extraction Filer'!$B$3:$V$3,0),FALSE)</f>
        <v>2.7027027027027029E-2</v>
      </c>
      <c r="U350" s="31">
        <f>IF(L350&gt;0,VLOOKUP($A350,'Extraction Filer'!$B$4:$V$385,MATCH(U$1,'Extraction Filer'!$B$3:$V$3,0),FALSE),"حققت خسائر")</f>
        <v>0</v>
      </c>
      <c r="V350" s="31">
        <f>VLOOKUP($A350,'Extraction Filer'!$B$4:$V$385,MATCH(V$1,'Extraction Filer'!$B$3:$V$3,0),FALSE)</f>
        <v>0</v>
      </c>
      <c r="W350" s="7">
        <f>IF(T350="unavailable","NA",IF(T350&gt;0,IF(AND(U350&gt;0,U350&lt;0.75)=TRUE,1,IF(U350&gt;1,-1,IF(L350&lt;0,-1,0)))+IF(T350&gt;0,IF(VLOOKUP(A350,'Extraction Filer'!$B$4:$W$385,MATCH('Extraction Filer'!$W$1,'Extraction Filer'!$B$1:$W$1,0),FALSE)&gt;1,1,0),0)+IF(M350&gt;0.05,1,IF(M350&lt;-0.05,-1,0))+IF(Q350="سالب",-1,IF(Q350&lt;40,1,0))+IF(T350&gt;AVERAGEIFS($T$2:$T$382,$T$2:$T$382,"&gt;0.001"),1,0),"NA"))</f>
        <v>0</v>
      </c>
    </row>
    <row r="351" spans="1:23" ht="15.75">
      <c r="A351" s="9" t="s">
        <v>276</v>
      </c>
      <c r="B351" s="36" t="str">
        <f>VLOOKUP(A351,'Scoring Logic'!$A$12:$D$394,3,FALSE)</f>
        <v>ساسكو</v>
      </c>
      <c r="C351" s="36" t="str">
        <f>VLOOKUP(A351,'Scoring Logic'!$A$12:$D$394,4,FALSE)</f>
        <v>تداول</v>
      </c>
      <c r="D351" s="30">
        <f>VLOOKUP($A351,'Extraction Filer'!$B$4:$V$385,MATCH(D$1,'Extraction Filer'!$B$3:$V$3,0),FALSE)</f>
        <v>62.9</v>
      </c>
      <c r="E351" s="31">
        <f>VLOOKUP($A351,'Extraction Filer'!$B$4:$V$385,MATCH(E$1,'Extraction Filer'!$B$3:$V$3,0),FALSE)</f>
        <v>-5.1282099999999997E-2</v>
      </c>
      <c r="F351" s="30">
        <f>VLOOKUP($A351,'Extraction Filer'!$B$4:$V$385,MATCH(F$1,'Extraction Filer'!$B$3:$V$3,0),FALSE)</f>
        <v>91.4</v>
      </c>
      <c r="G351" s="30">
        <f>VLOOKUP($A351,'Extraction Filer'!$B$4:$V$385,MATCH(G$1,'Extraction Filer'!$B$3:$V$3,0),FALSE)</f>
        <v>48.4</v>
      </c>
      <c r="H351" s="32">
        <f>VLOOKUP($A351,'Extraction Filer'!$B$4:$V$385,MATCH(H$1,'Extraction Filer'!$B$3:$V$3,0),FALSE)</f>
        <v>4403000000</v>
      </c>
      <c r="I351" s="33">
        <f>VLOOKUP($A351,'Extraction Filer'!$B$4:$V$385,MATCH(I$1,'Extraction Filer'!$B$3:$V$3,0),FALSE)</f>
        <v>40241</v>
      </c>
      <c r="J351" s="30">
        <f>IF(VLOOKUP($A351,'Extraction Filer'!$B$4:$V$385,MATCH(J$1,'Extraction Filer'!$B$3:$V$3,0),FALSE)&gt;0,VLOOKUP($A351,'Extraction Filer'!$B$4:$V$385,MATCH(J$1,'Extraction Filer'!$B$3:$V$3,0),FALSE),"غير متوفر")</f>
        <v>99.84</v>
      </c>
      <c r="K351" s="30" t="str">
        <f>IFERROR(IF(D351/VLOOKUP($A351,'Extraction Filer'!$B$4:$V$385,MATCH("متوسط توقعات المحللين لمكرر الربح",'Extraction Filer'!$B$3:$V$3,0),FALSE)&gt;0,D351/VLOOKUP($A351,'Extraction Filer'!$B$4:$V$385,MATCH("متوسط توقعات المحللين لمكرر الربح",'Extraction Filer'!$B$3:$V$3,0),FALSE),"غير متوفر"),"غير متوفر")</f>
        <v>غير متوفر</v>
      </c>
      <c r="L351" s="32">
        <f>VLOOKUP($A351,'Extraction Filer'!$B$4:$V$385,MATCH(L$1,'Extraction Filer'!$B$3:$V$3,0),FALSE)</f>
        <v>44212614</v>
      </c>
      <c r="M351" s="35">
        <f>VLOOKUP($A351,'Extraction Filer'!$B$4:$V$385,MATCH(M$1,'Extraction Filer'!$B$3:$V$3,0),FALSE)</f>
        <v>-0.58089999999999997</v>
      </c>
      <c r="N351" s="30">
        <f>VLOOKUP($A351,'Extraction Filer'!$B$4:$V$385,MATCH(N$1,'Extraction Filer'!$B$3:$V$3,0),FALSE)</f>
        <v>0.43223569224268971</v>
      </c>
      <c r="O351" s="35">
        <f>VLOOKUP($A351,'Extraction Filer'!$B$4:$V$385,MATCH(O$1,'Extraction Filer'!$B$3:$V$3,0),FALSE)</f>
        <v>0.1178</v>
      </c>
      <c r="P351" s="35">
        <f>VLOOKUP($A351,'Extraction Filer'!$B$4:$V$385,MATCH(P$1,'Extraction Filer'!$B$3:$V$3,0),FALSE)</f>
        <v>-0.1409</v>
      </c>
      <c r="Q351" s="30">
        <f>IF(VLOOKUP($A351,'Extraction Filer'!$B$4:$V$385,MATCH(Q$1,'Extraction Filer'!$B$3:$V$3,0),FALSE)&lt;0,"سالب",VLOOKUP($A351,'Extraction Filer'!$B$4:$V$385,MATCH(Q$1,'Extraction Filer'!$B$3:$V$3,0),FALSE))</f>
        <v>15.513182179458344</v>
      </c>
      <c r="R351" s="35">
        <f>VLOOKUP($A351,'Extraction Filer'!$B$4:$Z$385,MATCH(R$1,'Extraction Filer'!$B$3:$Z$3,0),FALSE)</f>
        <v>4.9905708197702021E-2</v>
      </c>
      <c r="S351" s="35">
        <f>VLOOKUP($A351,'Extraction Filer'!$B$4:$Z$385,MATCH(S$1,'Extraction Filer'!$B$3:$Z$3,0),FALSE)</f>
        <v>-4.6870272080556409E-4</v>
      </c>
      <c r="T351" s="31">
        <f>VLOOKUP($A351,'Extraction Filer'!$B$4:$V$385,MATCH(T$1,'Extraction Filer'!$B$3:$V$3,0),FALSE)</f>
        <v>1.4194912559618442E-2</v>
      </c>
      <c r="U351" s="31">
        <f>IF(L351&gt;0,VLOOKUP($A351,'Extraction Filer'!$B$4:$V$385,MATCH(U$1,'Extraction Filer'!$B$3:$V$3,0),FALSE),"حققت خسائر")</f>
        <v>1.41435916908238</v>
      </c>
      <c r="V351" s="31">
        <f>VLOOKUP($A351,'Extraction Filer'!$B$4:$V$385,MATCH(V$1,'Extraction Filer'!$B$3:$V$3,0),FALSE)</f>
        <v>-1</v>
      </c>
      <c r="W351" s="7">
        <f>IF(T351="unavailable","NA",IF(T351&gt;0,IF(AND(U351&gt;0,U351&lt;0.75)=TRUE,1,IF(U351&gt;1,-1,IF(L351&lt;0,-1,0)))+IF(T351&gt;0,IF(VLOOKUP(A351,'Extraction Filer'!$B$4:$W$385,MATCH('Extraction Filer'!$W$1,'Extraction Filer'!$B$1:$W$1,0),FALSE)&gt;1,1,0),0)+IF(M351&gt;0.05,1,IF(M351&lt;-0.05,-1,0))+IF(Q351="سالب",-1,IF(Q351&lt;40,1,0))+IF(T351&gt;AVERAGEIFS($T$2:$T$382,$T$2:$T$382,"&gt;0.001"),1,0),"NA"))</f>
        <v>0</v>
      </c>
    </row>
    <row r="352" spans="1:23" ht="15.75">
      <c r="A352" s="9" t="s">
        <v>671</v>
      </c>
      <c r="B352" s="36" t="str">
        <f>VLOOKUP(A352,'Scoring Logic'!$A$12:$D$394,3,FALSE)</f>
        <v>مناولة</v>
      </c>
      <c r="C352" s="36" t="str">
        <f>VLOOKUP(A352,'Scoring Logic'!$A$12:$D$394,4,FALSE)</f>
        <v>نمو</v>
      </c>
      <c r="D352" s="30">
        <f>VLOOKUP($A352,'Extraction Filer'!$B$4:$V$385,MATCH(D$1,'Extraction Filer'!$B$3:$V$3,0),FALSE)</f>
        <v>57.5</v>
      </c>
      <c r="E352" s="31">
        <f>VLOOKUP($A352,'Extraction Filer'!$B$4:$V$385,MATCH(E$1,'Extraction Filer'!$B$3:$V$3,0),FALSE)</f>
        <v>-0.1085271</v>
      </c>
      <c r="F352" s="30">
        <f>VLOOKUP($A352,'Extraction Filer'!$B$4:$V$385,MATCH(F$1,'Extraction Filer'!$B$3:$V$3,0),FALSE)</f>
        <v>86</v>
      </c>
      <c r="G352" s="30">
        <f>VLOOKUP($A352,'Extraction Filer'!$B$4:$V$385,MATCH(G$1,'Extraction Filer'!$B$3:$V$3,0),FALSE)</f>
        <v>55</v>
      </c>
      <c r="H352" s="32">
        <f>VLOOKUP($A352,'Extraction Filer'!$B$4:$V$385,MATCH(H$1,'Extraction Filer'!$B$3:$V$3,0),FALSE)</f>
        <v>115000000</v>
      </c>
      <c r="I352" s="33">
        <f>VLOOKUP($A352,'Extraction Filer'!$B$4:$V$385,MATCH(I$1,'Extraction Filer'!$B$3:$V$3,0),FALSE)</f>
        <v>45180</v>
      </c>
      <c r="J352" s="30">
        <f>IF(VLOOKUP($A352,'Extraction Filer'!$B$4:$V$385,MATCH(J$1,'Extraction Filer'!$B$3:$V$3,0),FALSE)&gt;0,VLOOKUP($A352,'Extraction Filer'!$B$4:$V$385,MATCH(J$1,'Extraction Filer'!$B$3:$V$3,0),FALSE),"غير متوفر")</f>
        <v>23.19</v>
      </c>
      <c r="K352" s="30" t="str">
        <f>IFERROR(IF(D352/VLOOKUP($A352,'Extraction Filer'!$B$4:$V$385,MATCH("متوسط توقعات المحللين لمكرر الربح",'Extraction Filer'!$B$3:$V$3,0),FALSE)&gt;0,D352/VLOOKUP($A352,'Extraction Filer'!$B$4:$V$385,MATCH("متوسط توقعات المحللين لمكرر الربح",'Extraction Filer'!$B$3:$V$3,0),FALSE),"غير متوفر"),"غير متوفر")</f>
        <v>غير متوفر</v>
      </c>
      <c r="L352" s="32">
        <f>VLOOKUP($A352,'Extraction Filer'!$B$4:$V$385,MATCH(L$1,'Extraction Filer'!$B$3:$V$3,0),FALSE)</f>
        <v>3938147</v>
      </c>
      <c r="M352" s="35">
        <f>VLOOKUP($A352,'Extraction Filer'!$B$4:$V$385,MATCH(M$1,'Extraction Filer'!$B$3:$V$3,0),FALSE)</f>
        <v>-0.48730000000000001</v>
      </c>
      <c r="N352" s="30">
        <f>VLOOKUP($A352,'Extraction Filer'!$B$4:$V$385,MATCH(N$1,'Extraction Filer'!$B$3:$V$3,0),FALSE)</f>
        <v>0.97938593591917</v>
      </c>
      <c r="O352" s="35">
        <f>VLOOKUP($A352,'Extraction Filer'!$B$4:$V$385,MATCH(O$1,'Extraction Filer'!$B$3:$V$3,0),FALSE)</f>
        <v>-0.1547</v>
      </c>
      <c r="P352" s="35">
        <f>VLOOKUP($A352,'Extraction Filer'!$B$4:$V$385,MATCH(P$1,'Extraction Filer'!$B$3:$V$3,0),FALSE)</f>
        <v>-1.2800000000000001E-2</v>
      </c>
      <c r="Q352" s="30">
        <f>IF(VLOOKUP($A352,'Extraction Filer'!$B$4:$V$385,MATCH(Q$1,'Extraction Filer'!$B$3:$V$3,0),FALSE)&lt;0,"سالب",VLOOKUP($A352,'Extraction Filer'!$B$4:$V$385,MATCH(Q$1,'Extraction Filer'!$B$3:$V$3,0),FALSE))</f>
        <v>13.594838122715991</v>
      </c>
      <c r="R352" s="35">
        <f>VLOOKUP($A352,'Extraction Filer'!$B$4:$Z$385,MATCH(R$1,'Extraction Filer'!$B$3:$Z$3,0),FALSE)</f>
        <v>2.793512964060425E-3</v>
      </c>
      <c r="S352" s="35">
        <f>VLOOKUP($A352,'Extraction Filer'!$B$4:$Z$385,MATCH(S$1,'Extraction Filer'!$B$3:$Z$3,0),FALSE)</f>
        <v>1.8493724563690805E-3</v>
      </c>
      <c r="T352" s="31">
        <f>VLOOKUP($A352,'Extraction Filer'!$B$4:$V$385,MATCH(T$1,'Extraction Filer'!$B$3:$V$3,0),FALSE)</f>
        <v>1.3043478260869565E-2</v>
      </c>
      <c r="U352" s="31">
        <f>IF(L352&gt;0,VLOOKUP($A352,'Extraction Filer'!$B$4:$V$385,MATCH(U$1,'Extraction Filer'!$B$3:$V$3,0),FALSE),"حققت خسائر")</f>
        <v>0</v>
      </c>
      <c r="V352" s="31">
        <f>VLOOKUP($A352,'Extraction Filer'!$B$4:$V$385,MATCH(V$1,'Extraction Filer'!$B$3:$V$3,0),FALSE)</f>
        <v>-1</v>
      </c>
      <c r="W352" s="7">
        <f>IF(T352="unavailable","NA",IF(T352&gt;0,IF(AND(U352&gt;0,U352&lt;0.75)=TRUE,1,IF(U352&gt;1,-1,IF(L352&lt;0,-1,0)))+IF(T352&gt;0,IF(VLOOKUP(A352,'Extraction Filer'!$B$4:$W$385,MATCH('Extraction Filer'!$W$1,'Extraction Filer'!$B$1:$W$1,0),FALSE)&gt;1,1,0),0)+IF(M352&gt;0.05,1,IF(M352&lt;-0.05,-1,0))+IF(Q352="سالب",-1,IF(Q352&lt;40,1,0))+IF(T352&gt;AVERAGEIFS($T$2:$T$382,$T$2:$T$382,"&gt;0.001"),1,0),"NA"))</f>
        <v>0</v>
      </c>
    </row>
    <row r="353" spans="1:23" ht="15.75">
      <c r="A353" s="9" t="s">
        <v>721</v>
      </c>
      <c r="B353" s="36" t="str">
        <f>VLOOKUP(A353,'Scoring Logic'!$A$12:$D$394,3,FALSE)</f>
        <v>المحافظة للتعليم</v>
      </c>
      <c r="C353" s="36" t="str">
        <f>VLOOKUP(A353,'Scoring Logic'!$A$12:$D$394,4,FALSE)</f>
        <v>نمو</v>
      </c>
      <c r="D353" s="30">
        <f>VLOOKUP($A353,'Extraction Filer'!$B$4:$V$385,MATCH(D$1,'Extraction Filer'!$B$3:$V$3,0),FALSE)</f>
        <v>23.1</v>
      </c>
      <c r="E353" s="31">
        <f>VLOOKUP($A353,'Extraction Filer'!$B$4:$V$385,MATCH(E$1,'Extraction Filer'!$B$3:$V$3,0),FALSE)</f>
        <v>-0.1283019</v>
      </c>
      <c r="F353" s="30">
        <f>VLOOKUP($A353,'Extraction Filer'!$B$4:$V$385,MATCH(F$1,'Extraction Filer'!$B$3:$V$3,0),FALSE)</f>
        <v>29.2</v>
      </c>
      <c r="G353" s="30">
        <f>VLOOKUP($A353,'Extraction Filer'!$B$4:$V$385,MATCH(G$1,'Extraction Filer'!$B$3:$V$3,0),FALSE)</f>
        <v>18</v>
      </c>
      <c r="H353" s="32">
        <f>VLOOKUP($A353,'Extraction Filer'!$B$4:$V$385,MATCH(H$1,'Extraction Filer'!$B$3:$V$3,0),FALSE)</f>
        <v>184800000</v>
      </c>
      <c r="I353" s="33">
        <f>VLOOKUP($A353,'Extraction Filer'!$B$4:$V$385,MATCH(I$1,'Extraction Filer'!$B$3:$V$3,0),FALSE)</f>
        <v>45377</v>
      </c>
      <c r="J353" s="30">
        <f>IF(VLOOKUP($A353,'Extraction Filer'!$B$4:$V$385,MATCH(J$1,'Extraction Filer'!$B$3:$V$3,0),FALSE)&gt;0,VLOOKUP($A353,'Extraction Filer'!$B$4:$V$385,MATCH(J$1,'Extraction Filer'!$B$3:$V$3,0),FALSE),"غير متوفر")</f>
        <v>17.63</v>
      </c>
      <c r="K353" s="30" t="str">
        <f>IFERROR(IF(D353/VLOOKUP($A353,'Extraction Filer'!$B$4:$V$385,MATCH("متوسط توقعات المحللين لمكرر الربح",'Extraction Filer'!$B$3:$V$3,0),FALSE)&gt;0,D353/VLOOKUP($A353,'Extraction Filer'!$B$4:$V$385,MATCH("متوسط توقعات المحللين لمكرر الربح",'Extraction Filer'!$B$3:$V$3,0),FALSE),"غير متوفر"),"غير متوفر")</f>
        <v>غير متوفر</v>
      </c>
      <c r="L353" s="32" t="str">
        <f>VLOOKUP($A353,'Extraction Filer'!$B$4:$V$385,MATCH(L$1,'Extraction Filer'!$B$3:$V$3,0),FALSE)</f>
        <v>Unavailable</v>
      </c>
      <c r="M353" s="35">
        <f>VLOOKUP($A353,'Extraction Filer'!$B$4:$V$385,MATCH(M$1,'Extraction Filer'!$B$3:$V$3,0),FALSE)</f>
        <v>0.47089999999999999</v>
      </c>
      <c r="N353" s="30">
        <f>VLOOKUP($A353,'Extraction Filer'!$B$4:$V$385,MATCH(N$1,'Extraction Filer'!$B$3:$V$3,0),FALSE)</f>
        <v>6.3469701031262433</v>
      </c>
      <c r="O353" s="35">
        <f>VLOOKUP($A353,'Extraction Filer'!$B$4:$V$385,MATCH(O$1,'Extraction Filer'!$B$3:$V$3,0),FALSE)</f>
        <v>0.1139</v>
      </c>
      <c r="P353" s="35">
        <f>VLOOKUP($A353,'Extraction Filer'!$B$4:$V$385,MATCH(P$1,'Extraction Filer'!$B$3:$V$3,0),FALSE)</f>
        <v>-2.5230999999999999</v>
      </c>
      <c r="Q353" s="30" t="str">
        <f>IF(VLOOKUP($A353,'Extraction Filer'!$B$4:$V$385,MATCH(Q$1,'Extraction Filer'!$B$3:$V$3,0),FALSE)&lt;0,"سالب",VLOOKUP($A353,'Extraction Filer'!$B$4:$V$385,MATCH(Q$1,'Extraction Filer'!$B$3:$V$3,0),FALSE))</f>
        <v>سالب</v>
      </c>
      <c r="R353" s="35">
        <f>VLOOKUP($A353,'Extraction Filer'!$B$4:$Z$385,MATCH(R$1,'Extraction Filer'!$B$3:$Z$3,0),FALSE)</f>
        <v>0.10065010721568247</v>
      </c>
      <c r="S353" s="35">
        <f>VLOOKUP($A353,'Extraction Filer'!$B$4:$Z$385,MATCH(S$1,'Extraction Filer'!$B$3:$Z$3,0),FALSE)</f>
        <v>5.8868631145767521E-2</v>
      </c>
      <c r="T353" s="31">
        <f>VLOOKUP($A353,'Extraction Filer'!$B$4:$V$385,MATCH(T$1,'Extraction Filer'!$B$3:$V$3,0),FALSE)</f>
        <v>2.1645021645021644E-2</v>
      </c>
      <c r="U353" s="31">
        <f>IF(L353&gt;0,VLOOKUP($A353,'Extraction Filer'!$B$4:$V$385,MATCH(U$1,'Extraction Filer'!$B$3:$V$3,0),FALSE),"حققت خسائر")</f>
        <v>0</v>
      </c>
      <c r="V353" s="31">
        <f>VLOOKUP($A353,'Extraction Filer'!$B$4:$V$385,MATCH(V$1,'Extraction Filer'!$B$3:$V$3,0),FALSE)</f>
        <v>0</v>
      </c>
      <c r="W353" s="7">
        <f>IF(T353="unavailable","NA",IF(T353&gt;0,IF(AND(U353&gt;0,U353&lt;0.75)=TRUE,1,IF(U353&gt;1,-1,IF(L353&lt;0,-1,0)))+IF(T353&gt;0,IF(VLOOKUP(A353,'Extraction Filer'!$B$4:$W$385,MATCH('Extraction Filer'!$W$1,'Extraction Filer'!$B$1:$W$1,0),FALSE)&gt;1,1,0),0)+IF(M353&gt;0.05,1,IF(M353&lt;-0.05,-1,0))+IF(Q353="سالب",-1,IF(Q353&lt;40,1,0))+IF(T353&gt;AVERAGEIFS($T$2:$T$382,$T$2:$T$382,"&gt;0.001"),1,0),"NA"))</f>
        <v>0</v>
      </c>
    </row>
    <row r="354" spans="1:23" ht="15.75">
      <c r="A354" s="9" t="s">
        <v>426</v>
      </c>
      <c r="B354" s="36" t="str">
        <f>VLOOKUP(A354,'Scoring Logic'!$A$12:$D$394,3,FALSE)</f>
        <v>كهرباء السعودية</v>
      </c>
      <c r="C354" s="36" t="str">
        <f>VLOOKUP(A354,'Scoring Logic'!$A$12:$D$394,4,FALSE)</f>
        <v>تداول</v>
      </c>
      <c r="D354" s="30">
        <f>VLOOKUP($A354,'Extraction Filer'!$B$4:$V$385,MATCH(D$1,'Extraction Filer'!$B$3:$V$3,0),FALSE)</f>
        <v>15.06</v>
      </c>
      <c r="E354" s="31">
        <f>VLOOKUP($A354,'Extraction Filer'!$B$4:$V$385,MATCH(E$1,'Extraction Filer'!$B$3:$V$3,0),FALSE)</f>
        <v>-5.2830199999999994E-2</v>
      </c>
      <c r="F354" s="30">
        <f>VLOOKUP($A354,'Extraction Filer'!$B$4:$V$385,MATCH(F$1,'Extraction Filer'!$B$3:$V$3,0),FALSE)</f>
        <v>19.8</v>
      </c>
      <c r="G354" s="30">
        <f>VLOOKUP($A354,'Extraction Filer'!$B$4:$V$385,MATCH(G$1,'Extraction Filer'!$B$3:$V$3,0),FALSE)</f>
        <v>13.96</v>
      </c>
      <c r="H354" s="32">
        <f>VLOOKUP($A354,'Extraction Filer'!$B$4:$V$385,MATCH(H$1,'Extraction Filer'!$B$3:$V$3,0),FALSE)</f>
        <v>62748902613</v>
      </c>
      <c r="I354" s="33">
        <f>VLOOKUP($A354,'Extraction Filer'!$B$4:$V$385,MATCH(I$1,'Extraction Filer'!$B$3:$V$3,0),FALSE)</f>
        <v>40240</v>
      </c>
      <c r="J354" s="30" t="str">
        <f>IF(VLOOKUP($A354,'Extraction Filer'!$B$4:$V$385,MATCH(J$1,'Extraction Filer'!$B$3:$V$3,0),FALSE)&gt;0,VLOOKUP($A354,'Extraction Filer'!$B$4:$V$385,MATCH(J$1,'Extraction Filer'!$B$3:$V$3,0),FALSE),"غير متوفر")</f>
        <v>غير متوفر</v>
      </c>
      <c r="K354" s="30">
        <f>IFERROR(IF(D354/VLOOKUP($A354,'Extraction Filer'!$B$4:$V$385,MATCH("متوسط توقعات المحللين لمكرر الربح",'Extraction Filer'!$B$3:$V$3,0),FALSE)&gt;0,D354/VLOOKUP($A354,'Extraction Filer'!$B$4:$V$385,MATCH("متوسط توقعات المحللين لمكرر الربح",'Extraction Filer'!$B$3:$V$3,0),FALSE),"غير متوفر"),"غير متوفر")</f>
        <v>10.680851063829788</v>
      </c>
      <c r="L354" s="32">
        <f>VLOOKUP($A354,'Extraction Filer'!$B$4:$V$385,MATCH(L$1,'Extraction Filer'!$B$3:$V$3,0),FALSE)</f>
        <v>6866943000</v>
      </c>
      <c r="M354" s="35">
        <f>VLOOKUP($A354,'Extraction Filer'!$B$4:$V$385,MATCH(M$1,'Extraction Filer'!$B$3:$V$3,0),FALSE)</f>
        <v>-0.33</v>
      </c>
      <c r="N354" s="30">
        <f>VLOOKUP($A354,'Extraction Filer'!$B$4:$V$385,MATCH(N$1,'Extraction Filer'!$B$3:$V$3,0),FALSE)</f>
        <v>0.70770529062998389</v>
      </c>
      <c r="O354" s="35">
        <f>VLOOKUP($A354,'Extraction Filer'!$B$4:$V$385,MATCH(O$1,'Extraction Filer'!$B$3:$V$3,0),FALSE)</f>
        <v>0.17699999999999999</v>
      </c>
      <c r="P354" s="35">
        <f>VLOOKUP($A354,'Extraction Filer'!$B$4:$V$385,MATCH(P$1,'Extraction Filer'!$B$3:$V$3,0),FALSE)</f>
        <v>-92.732600000000005</v>
      </c>
      <c r="Q354" s="30" t="str">
        <f>IF(VLOOKUP($A354,'Extraction Filer'!$B$4:$V$385,MATCH(Q$1,'Extraction Filer'!$B$3:$V$3,0),FALSE)&lt;0,"سالب",VLOOKUP($A354,'Extraction Filer'!$B$4:$V$385,MATCH(Q$1,'Extraction Filer'!$B$3:$V$3,0),FALSE))</f>
        <v>سالب</v>
      </c>
      <c r="R354" s="35">
        <f>VLOOKUP($A354,'Extraction Filer'!$B$4:$Z$385,MATCH(R$1,'Extraction Filer'!$B$3:$Z$3,0),FALSE)</f>
        <v>3.2075232762961918E-2</v>
      </c>
      <c r="S354" s="35">
        <f>VLOOKUP($A354,'Extraction Filer'!$B$4:$Z$385,MATCH(S$1,'Extraction Filer'!$B$3:$Z$3,0),FALSE)</f>
        <v>2.5888210231139328E-2</v>
      </c>
      <c r="T354" s="31">
        <f>VLOOKUP($A354,'Extraction Filer'!$B$4:$V$385,MATCH(T$1,'Extraction Filer'!$B$3:$V$3,0),FALSE)</f>
        <v>4.6480743691899057E-2</v>
      </c>
      <c r="U354" s="31">
        <f>IF(L354&gt;0,VLOOKUP($A354,'Extraction Filer'!$B$4:$V$385,MATCH(U$1,'Extraction Filer'!$B$3:$V$3,0),FALSE),"حققت خسائر")</f>
        <v>0.42538987144643547</v>
      </c>
      <c r="V354" s="31">
        <f>VLOOKUP($A354,'Extraction Filer'!$B$4:$V$385,MATCH(V$1,'Extraction Filer'!$B$3:$V$3,0),FALSE)</f>
        <v>1.5800000000000002E-2</v>
      </c>
      <c r="W354" s="7">
        <f>IF(T354="unavailable","NA",IF(T354&gt;0,IF(AND(U354&gt;0,U354&lt;0.75)=TRUE,1,IF(U354&gt;1,-1,IF(L354&lt;0,-1,0)))+IF(T354&gt;0,IF(VLOOKUP(A354,'Extraction Filer'!$B$4:$W$385,MATCH('Extraction Filer'!$W$1,'Extraction Filer'!$B$1:$W$1,0),FALSE)&gt;1,1,0),0)+IF(M354&gt;0.05,1,IF(M354&lt;-0.05,-1,0))+IF(Q354="سالب",-1,IF(Q354&lt;40,1,0))+IF(T354&gt;AVERAGEIFS($T$2:$T$382,$T$2:$T$382,"&gt;0.001"),1,0),"NA"))</f>
        <v>0</v>
      </c>
    </row>
    <row r="355" spans="1:23" ht="15.75">
      <c r="A355" s="9" t="s">
        <v>440</v>
      </c>
      <c r="B355" s="36" t="str">
        <f>VLOOKUP(A355,'Scoring Logic'!$A$12:$D$394,3,FALSE)</f>
        <v>الىمار</v>
      </c>
      <c r="C355" s="36" t="str">
        <f>VLOOKUP(A355,'Scoring Logic'!$A$12:$D$394,4,FALSE)</f>
        <v>تداول</v>
      </c>
      <c r="D355" s="30">
        <f>VLOOKUP($A355,'Extraction Filer'!$B$4:$V$385,MATCH(D$1,'Extraction Filer'!$B$3:$V$3,0),FALSE)</f>
        <v>71.3</v>
      </c>
      <c r="E355" s="31">
        <f>VLOOKUP($A355,'Extraction Filer'!$B$4:$V$385,MATCH(E$1,'Extraction Filer'!$B$3:$V$3,0),FALSE)</f>
        <v>0</v>
      </c>
      <c r="F355" s="30">
        <f>VLOOKUP($A355,'Extraction Filer'!$B$4:$V$385,MATCH(F$1,'Extraction Filer'!$B$3:$V$3,0),FALSE)</f>
        <v>95.9</v>
      </c>
      <c r="G355" s="30">
        <f>VLOOKUP($A355,'Extraction Filer'!$B$4:$V$385,MATCH(G$1,'Extraction Filer'!$B$3:$V$3,0),FALSE)</f>
        <v>65</v>
      </c>
      <c r="H355" s="32">
        <f>VLOOKUP($A355,'Extraction Filer'!$B$4:$V$385,MATCH(H$1,'Extraction Filer'!$B$3:$V$3,0),FALSE)</f>
        <v>1803996950</v>
      </c>
      <c r="I355" s="33">
        <f>VLOOKUP($A355,'Extraction Filer'!$B$4:$V$385,MATCH(I$1,'Extraction Filer'!$B$3:$V$3,0),FALSE)</f>
        <v>44796</v>
      </c>
      <c r="J355" s="30">
        <f>IF(VLOOKUP($A355,'Extraction Filer'!$B$4:$V$385,MATCH(J$1,'Extraction Filer'!$B$3:$V$3,0),FALSE)&gt;0,VLOOKUP($A355,'Extraction Filer'!$B$4:$V$385,MATCH(J$1,'Extraction Filer'!$B$3:$V$3,0),FALSE),"غير متوفر")</f>
        <v>47.22</v>
      </c>
      <c r="K355" s="30" t="str">
        <f>IFERROR(IF(D355/VLOOKUP($A355,'Extraction Filer'!$B$4:$V$385,MATCH("متوسط توقعات المحللين لمكرر الربح",'Extraction Filer'!$B$3:$V$3,0),FALSE)&gt;0,D355/VLOOKUP($A355,'Extraction Filer'!$B$4:$V$385,MATCH("متوسط توقعات المحللين لمكرر الربح",'Extraction Filer'!$B$3:$V$3,0),FALSE),"غير متوفر"),"غير متوفر")</f>
        <v>غير متوفر</v>
      </c>
      <c r="L355" s="32">
        <f>VLOOKUP($A355,'Extraction Filer'!$B$4:$V$385,MATCH(L$1,'Extraction Filer'!$B$3:$V$3,0),FALSE)</f>
        <v>38335348</v>
      </c>
      <c r="M355" s="35">
        <f>VLOOKUP($A355,'Extraction Filer'!$B$4:$V$385,MATCH(M$1,'Extraction Filer'!$B$3:$V$3,0),FALSE)</f>
        <v>-0.33879999999999999</v>
      </c>
      <c r="N355" s="30">
        <f>VLOOKUP($A355,'Extraction Filer'!$B$4:$V$385,MATCH(N$1,'Extraction Filer'!$B$3:$V$3,0),FALSE)</f>
        <v>2.0234042518206401</v>
      </c>
      <c r="O355" s="35">
        <f>VLOOKUP($A355,'Extraction Filer'!$B$4:$V$385,MATCH(O$1,'Extraction Filer'!$B$3:$V$3,0),FALSE)</f>
        <v>-0.1009</v>
      </c>
      <c r="P355" s="35">
        <f>VLOOKUP($A355,'Extraction Filer'!$B$4:$V$385,MATCH(P$1,'Extraction Filer'!$B$3:$V$3,0),FALSE)</f>
        <v>-0.45760000000000001</v>
      </c>
      <c r="Q355" s="30">
        <f>IF(VLOOKUP($A355,'Extraction Filer'!$B$4:$V$385,MATCH(Q$1,'Extraction Filer'!$B$3:$V$3,0),FALSE)&lt;0,"سالب",VLOOKUP($A355,'Extraction Filer'!$B$4:$V$385,MATCH(Q$1,'Extraction Filer'!$B$3:$V$3,0),FALSE))</f>
        <v>24.560484686464257</v>
      </c>
      <c r="R355" s="35">
        <f>VLOOKUP($A355,'Extraction Filer'!$B$4:$Z$385,MATCH(R$1,'Extraction Filer'!$B$3:$Z$3,0),FALSE)</f>
        <v>0.13151392917041752</v>
      </c>
      <c r="S355" s="35">
        <f>VLOOKUP($A355,'Extraction Filer'!$B$4:$Z$385,MATCH(S$1,'Extraction Filer'!$B$3:$Z$3,0),FALSE)</f>
        <v>7.6892018754033342E-2</v>
      </c>
      <c r="T355" s="31">
        <f>VLOOKUP($A355,'Extraction Filer'!$B$4:$V$385,MATCH(T$1,'Extraction Filer'!$B$3:$V$3,0),FALSE)</f>
        <v>2.9453015427769989E-2</v>
      </c>
      <c r="U355" s="31">
        <f>IF(L355&gt;0,VLOOKUP($A355,'Extraction Filer'!$B$4:$V$385,MATCH(U$1,'Extraction Filer'!$B$3:$V$3,0),FALSE),"حققت خسائر")</f>
        <v>1.2580891922514958</v>
      </c>
      <c r="V355" s="31">
        <f>VLOOKUP($A355,'Extraction Filer'!$B$4:$V$385,MATCH(V$1,'Extraction Filer'!$B$3:$V$3,0),FALSE)</f>
        <v>-0.29570000000000002</v>
      </c>
      <c r="W355" s="7">
        <f>IF(T355="unavailable","NA",IF(T355&gt;0,IF(AND(U355&gt;0,U355&lt;0.75)=TRUE,1,IF(U355&gt;1,-1,IF(L355&lt;0,-1,0)))+IF(T355&gt;0,IF(VLOOKUP(A355,'Extraction Filer'!$B$4:$W$385,MATCH('Extraction Filer'!$W$1,'Extraction Filer'!$B$1:$W$1,0),FALSE)&gt;1,1,0),0)+IF(M355&gt;0.05,1,IF(M355&lt;-0.05,-1,0))+IF(Q355="سالب",-1,IF(Q355&lt;40,1,0))+IF(T355&gt;AVERAGEIFS($T$2:$T$382,$T$2:$T$382,"&gt;0.001"),1,0),"NA"))</f>
        <v>0</v>
      </c>
    </row>
    <row r="356" spans="1:23" ht="15.75">
      <c r="A356" s="9" t="s">
        <v>208</v>
      </c>
      <c r="B356" s="36" t="str">
        <f>VLOOKUP(A356,'Scoring Logic'!$A$12:$D$394,3,FALSE)</f>
        <v>الواحة</v>
      </c>
      <c r="C356" s="36" t="str">
        <f>VLOOKUP(A356,'Scoring Logic'!$A$12:$D$394,4,FALSE)</f>
        <v>تداول</v>
      </c>
      <c r="D356" s="30">
        <f>VLOOKUP($A356,'Extraction Filer'!$B$4:$V$385,MATCH(D$1,'Extraction Filer'!$B$3:$V$3,0),FALSE)</f>
        <v>29.85</v>
      </c>
      <c r="E356" s="31">
        <f>VLOOKUP($A356,'Extraction Filer'!$B$4:$V$385,MATCH(E$1,'Extraction Filer'!$B$3:$V$3,0),FALSE)</f>
        <v>-1.6722408E-3</v>
      </c>
      <c r="F356" s="30">
        <f>VLOOKUP($A356,'Extraction Filer'!$B$4:$V$385,MATCH(F$1,'Extraction Filer'!$B$3:$V$3,0),FALSE)</f>
        <v>54.3</v>
      </c>
      <c r="G356" s="30">
        <f>VLOOKUP($A356,'Extraction Filer'!$B$4:$V$385,MATCH(G$1,'Extraction Filer'!$B$3:$V$3,0),FALSE)</f>
        <v>26.3</v>
      </c>
      <c r="H356" s="32">
        <f>VLOOKUP($A356,'Extraction Filer'!$B$4:$V$385,MATCH(H$1,'Extraction Filer'!$B$3:$V$3,0),FALSE)</f>
        <v>671625000</v>
      </c>
      <c r="I356" s="33">
        <f>VLOOKUP($A356,'Extraction Filer'!$B$4:$V$385,MATCH(I$1,'Extraction Filer'!$B$3:$V$3,0),FALSE)</f>
        <v>42995</v>
      </c>
      <c r="J356" s="30">
        <f>IF(VLOOKUP($A356,'Extraction Filer'!$B$4:$V$385,MATCH(J$1,'Extraction Filer'!$B$3:$V$3,0),FALSE)&gt;0,VLOOKUP($A356,'Extraction Filer'!$B$4:$V$385,MATCH(J$1,'Extraction Filer'!$B$3:$V$3,0),FALSE),"غير متوفر")</f>
        <v>28.7</v>
      </c>
      <c r="K356" s="30" t="str">
        <f>IFERROR(IF(D356/VLOOKUP($A356,'Extraction Filer'!$B$4:$V$385,MATCH("متوسط توقعات المحللين لمكرر الربح",'Extraction Filer'!$B$3:$V$3,0),FALSE)&gt;0,D356/VLOOKUP($A356,'Extraction Filer'!$B$4:$V$385,MATCH("متوسط توقعات المحللين لمكرر الربح",'Extraction Filer'!$B$3:$V$3,0),FALSE),"غير متوفر"),"غير متوفر")</f>
        <v>غير متوفر</v>
      </c>
      <c r="L356" s="32">
        <f>VLOOKUP($A356,'Extraction Filer'!$B$4:$V$385,MATCH(L$1,'Extraction Filer'!$B$3:$V$3,0),FALSE)</f>
        <v>12077389</v>
      </c>
      <c r="M356" s="35">
        <f>VLOOKUP($A356,'Extraction Filer'!$B$4:$V$385,MATCH(M$1,'Extraction Filer'!$B$3:$V$3,0),FALSE)</f>
        <v>-0.64349999999999996</v>
      </c>
      <c r="N356" s="30">
        <f>VLOOKUP($A356,'Extraction Filer'!$B$4:$V$385,MATCH(N$1,'Extraction Filer'!$B$3:$V$3,0),FALSE)</f>
        <v>1.2330452944421286</v>
      </c>
      <c r="O356" s="35">
        <f>VLOOKUP($A356,'Extraction Filer'!$B$4:$V$385,MATCH(O$1,'Extraction Filer'!$B$3:$V$3,0),FALSE)</f>
        <v>-4.8599999999999997E-2</v>
      </c>
      <c r="P356" s="35">
        <f>VLOOKUP($A356,'Extraction Filer'!$B$4:$V$385,MATCH(P$1,'Extraction Filer'!$B$3:$V$3,0),FALSE)</f>
        <v>1.2672000000000001</v>
      </c>
      <c r="Q356" s="30">
        <f>IF(VLOOKUP($A356,'Extraction Filer'!$B$4:$V$385,MATCH(Q$1,'Extraction Filer'!$B$3:$V$3,0),FALSE)&lt;0,"سالب",VLOOKUP($A356,'Extraction Filer'!$B$4:$V$385,MATCH(Q$1,'Extraction Filer'!$B$3:$V$3,0),FALSE))</f>
        <v>7.8023156401539611</v>
      </c>
      <c r="R356" s="35">
        <f>VLOOKUP($A356,'Extraction Filer'!$B$4:$Z$385,MATCH(R$1,'Extraction Filer'!$B$3:$Z$3,0),FALSE)</f>
        <v>3.9734203682532068E-2</v>
      </c>
      <c r="S356" s="35">
        <f>VLOOKUP($A356,'Extraction Filer'!$B$4:$Z$385,MATCH(S$1,'Extraction Filer'!$B$3:$Z$3,0),FALSE)</f>
        <v>-4.5696479483543496E-4</v>
      </c>
      <c r="T356" s="31">
        <f>VLOOKUP($A356,'Extraction Filer'!$B$4:$V$385,MATCH(T$1,'Extraction Filer'!$B$3:$V$3,0),FALSE)</f>
        <v>4.5226130653266333E-2</v>
      </c>
      <c r="U356" s="31">
        <f>IF(L356&gt;0,VLOOKUP($A356,'Extraction Filer'!$B$4:$V$385,MATCH(U$1,'Extraction Filer'!$B$3:$V$3,0),FALSE),"حققت خسائر")</f>
        <v>2.5150303596249155</v>
      </c>
      <c r="V356" s="31">
        <f>VLOOKUP($A356,'Extraction Filer'!$B$4:$V$385,MATCH(V$1,'Extraction Filer'!$B$3:$V$3,0),FALSE)</f>
        <v>-1</v>
      </c>
      <c r="W356" s="7">
        <f>IF(T356="unavailable","NA",IF(T356&gt;0,IF(AND(U356&gt;0,U356&lt;0.75)=TRUE,1,IF(U356&gt;1,-1,IF(L356&lt;0,-1,0)))+IF(T356&gt;0,IF(VLOOKUP(A356,'Extraction Filer'!$B$4:$W$385,MATCH('Extraction Filer'!$W$1,'Extraction Filer'!$B$1:$W$1,0),FALSE)&gt;1,1,0),0)+IF(M356&gt;0.05,1,IF(M356&lt;-0.05,-1,0))+IF(Q356="سالب",-1,IF(Q356&lt;40,1,0))+IF(T356&gt;AVERAGEIFS($T$2:$T$382,$T$2:$T$382,"&gt;0.001"),1,0),"NA"))</f>
        <v>0</v>
      </c>
    </row>
    <row r="357" spans="1:23" ht="15.75">
      <c r="A357" s="9" t="s">
        <v>162</v>
      </c>
      <c r="B357" s="36" t="str">
        <f>VLOOKUP(A357,'Scoring Logic'!$A$12:$D$394,3,FALSE)</f>
        <v>تنمية</v>
      </c>
      <c r="C357" s="36" t="str">
        <f>VLOOKUP(A357,'Scoring Logic'!$A$12:$D$394,4,FALSE)</f>
        <v>تداول</v>
      </c>
      <c r="D357" s="30">
        <f>VLOOKUP($A357,'Extraction Filer'!$B$4:$V$385,MATCH(D$1,'Extraction Filer'!$B$3:$V$3,0),FALSE)</f>
        <v>108.2</v>
      </c>
      <c r="E357" s="31">
        <f>VLOOKUP($A357,'Extraction Filer'!$B$4:$V$385,MATCH(E$1,'Extraction Filer'!$B$3:$V$3,0),FALSE)</f>
        <v>-9.0756299999999998E-2</v>
      </c>
      <c r="F357" s="30">
        <f>VLOOKUP($A357,'Extraction Filer'!$B$4:$V$385,MATCH(F$1,'Extraction Filer'!$B$3:$V$3,0),FALSE)</f>
        <v>152</v>
      </c>
      <c r="G357" s="30">
        <f>VLOOKUP($A357,'Extraction Filer'!$B$4:$V$385,MATCH(G$1,'Extraction Filer'!$B$3:$V$3,0),FALSE)</f>
        <v>103.8</v>
      </c>
      <c r="H357" s="32">
        <f>VLOOKUP($A357,'Extraction Filer'!$B$4:$V$385,MATCH(H$1,'Extraction Filer'!$B$3:$V$3,0),FALSE)</f>
        <v>2164000000</v>
      </c>
      <c r="I357" s="33">
        <f>VLOOKUP($A357,'Extraction Filer'!$B$4:$V$385,MATCH(I$1,'Extraction Filer'!$B$3:$V$3,0),FALSE)</f>
        <v>44531</v>
      </c>
      <c r="J357" s="30">
        <f>IF(VLOOKUP($A357,'Extraction Filer'!$B$4:$V$385,MATCH(J$1,'Extraction Filer'!$B$3:$V$3,0),FALSE)&gt;0,VLOOKUP($A357,'Extraction Filer'!$B$4:$V$385,MATCH(J$1,'Extraction Filer'!$B$3:$V$3,0),FALSE),"غير متوفر")</f>
        <v>22.59</v>
      </c>
      <c r="K357" s="30">
        <f>IFERROR(IF(D357/VLOOKUP($A357,'Extraction Filer'!$B$4:$V$385,MATCH("متوسط توقعات المحللين لمكرر الربح",'Extraction Filer'!$B$3:$V$3,0),FALSE)&gt;0,D357/VLOOKUP($A357,'Extraction Filer'!$B$4:$V$385,MATCH("متوسط توقعات المحللين لمكرر الربح",'Extraction Filer'!$B$3:$V$3,0),FALSE),"غير متوفر"),"غير متوفر")</f>
        <v>13.051869722557299</v>
      </c>
      <c r="L357" s="32">
        <f>VLOOKUP($A357,'Extraction Filer'!$B$4:$V$385,MATCH(L$1,'Extraction Filer'!$B$3:$V$3,0),FALSE)</f>
        <v>95822173</v>
      </c>
      <c r="M357" s="35">
        <f>VLOOKUP($A357,'Extraction Filer'!$B$4:$V$385,MATCH(M$1,'Extraction Filer'!$B$3:$V$3,0),FALSE)</f>
        <v>0.26179999999999998</v>
      </c>
      <c r="N357" s="30">
        <f>VLOOKUP($A357,'Extraction Filer'!$B$4:$V$385,MATCH(N$1,'Extraction Filer'!$B$3:$V$3,0),FALSE)</f>
        <v>0.84416357227404581</v>
      </c>
      <c r="O357" s="35">
        <f>VLOOKUP($A357,'Extraction Filer'!$B$4:$V$385,MATCH(O$1,'Extraction Filer'!$B$3:$V$3,0),FALSE)</f>
        <v>0.22470000000000001</v>
      </c>
      <c r="P357" s="35">
        <f>VLOOKUP($A357,'Extraction Filer'!$B$4:$V$385,MATCH(P$1,'Extraction Filer'!$B$3:$V$3,0),FALSE)</f>
        <v>-0.89910000000000001</v>
      </c>
      <c r="Q357" s="30" t="str">
        <f>IF(VLOOKUP($A357,'Extraction Filer'!$B$4:$V$385,MATCH(Q$1,'Extraction Filer'!$B$3:$V$3,0),FALSE)&lt;0,"سالب",VLOOKUP($A357,'Extraction Filer'!$B$4:$V$385,MATCH(Q$1,'Extraction Filer'!$B$3:$V$3,0),FALSE))</f>
        <v>سالب</v>
      </c>
      <c r="R357" s="35">
        <f>VLOOKUP($A357,'Extraction Filer'!$B$4:$Z$385,MATCH(R$1,'Extraction Filer'!$B$3:$Z$3,0),FALSE)</f>
        <v>0.14755985745871628</v>
      </c>
      <c r="S357" s="35">
        <f>VLOOKUP($A357,'Extraction Filer'!$B$4:$Z$385,MATCH(S$1,'Extraction Filer'!$B$3:$Z$3,0),FALSE)</f>
        <v>6.9925515202870617E-2</v>
      </c>
      <c r="T357" s="31">
        <f>VLOOKUP($A357,'Extraction Filer'!$B$4:$V$385,MATCH(T$1,'Extraction Filer'!$B$3:$V$3,0),FALSE)</f>
        <v>1.756007393715342E-2</v>
      </c>
      <c r="U357" s="31">
        <f>IF(L357&gt;0,VLOOKUP($A357,'Extraction Filer'!$B$4:$V$385,MATCH(U$1,'Extraction Filer'!$B$3:$V$3,0),FALSE),"حققت خسائر")</f>
        <v>0</v>
      </c>
      <c r="V357" s="31">
        <f>VLOOKUP($A357,'Extraction Filer'!$B$4:$V$385,MATCH(V$1,'Extraction Filer'!$B$3:$V$3,0),FALSE)</f>
        <v>-0.35849999999999999</v>
      </c>
      <c r="W357" s="7">
        <f>IF(T357="unavailable","NA",IF(T357&gt;0,IF(AND(U357&gt;0,U357&lt;0.75)=TRUE,1,IF(U357&gt;1,-1,IF(L357&lt;0,-1,0)))+IF(T357&gt;0,IF(VLOOKUP(A357,'Extraction Filer'!$B$4:$W$385,MATCH('Extraction Filer'!$W$1,'Extraction Filer'!$B$1:$W$1,0),FALSE)&gt;1,1,0),0)+IF(M357&gt;0.05,1,IF(M357&lt;-0.05,-1,0))+IF(Q357="سالب",-1,IF(Q357&lt;40,1,0))+IF(T357&gt;AVERAGEIFS($T$2:$T$382,$T$2:$T$382,"&gt;0.001"),1,0),"NA"))</f>
        <v>0</v>
      </c>
    </row>
    <row r="358" spans="1:23" ht="15.75">
      <c r="A358" s="9" t="s">
        <v>240</v>
      </c>
      <c r="B358" s="36" t="str">
        <f>VLOOKUP(A358,'Scoring Logic'!$A$12:$D$394,3,FALSE)</f>
        <v>رعاية</v>
      </c>
      <c r="C358" s="36" t="str">
        <f>VLOOKUP(A358,'Scoring Logic'!$A$12:$D$394,4,FALSE)</f>
        <v>تداول</v>
      </c>
      <c r="D358" s="30">
        <f>VLOOKUP($A358,'Extraction Filer'!$B$4:$V$385,MATCH(D$1,'Extraction Filer'!$B$3:$V$3,0),FALSE)</f>
        <v>146.80000000000001</v>
      </c>
      <c r="E358" s="31">
        <f>VLOOKUP($A358,'Extraction Filer'!$B$4:$V$385,MATCH(E$1,'Extraction Filer'!$B$3:$V$3,0),FALSE)</f>
        <v>-7.0886100000000007E-2</v>
      </c>
      <c r="F358" s="30">
        <f>VLOOKUP($A358,'Extraction Filer'!$B$4:$V$385,MATCH(F$1,'Extraction Filer'!$B$3:$V$3,0),FALSE)</f>
        <v>227.6</v>
      </c>
      <c r="G358" s="30">
        <f>VLOOKUP($A358,'Extraction Filer'!$B$4:$V$385,MATCH(G$1,'Extraction Filer'!$B$3:$V$3,0),FALSE)</f>
        <v>139.19999999999999</v>
      </c>
      <c r="H358" s="32">
        <f>VLOOKUP($A358,'Extraction Filer'!$B$4:$V$385,MATCH(H$1,'Extraction Filer'!$B$3:$V$3,0),FALSE)</f>
        <v>6560492000</v>
      </c>
      <c r="I358" s="33">
        <f>VLOOKUP($A358,'Extraction Filer'!$B$4:$V$385,MATCH(I$1,'Extraction Filer'!$B$3:$V$3,0),FALSE)</f>
        <v>41346</v>
      </c>
      <c r="J358" s="30">
        <f>IF(VLOOKUP($A358,'Extraction Filer'!$B$4:$V$385,MATCH(J$1,'Extraction Filer'!$B$3:$V$3,0),FALSE)&gt;0,VLOOKUP($A358,'Extraction Filer'!$B$4:$V$385,MATCH(J$1,'Extraction Filer'!$B$3:$V$3,0),FALSE),"غير متوفر")</f>
        <v>22.04</v>
      </c>
      <c r="K358" s="30">
        <f>IFERROR(IF(D358/VLOOKUP($A358,'Extraction Filer'!$B$4:$V$385,MATCH("متوسط توقعات المحللين لمكرر الربح",'Extraction Filer'!$B$3:$V$3,0),FALSE)&gt;0,D358/VLOOKUP($A358,'Extraction Filer'!$B$4:$V$385,MATCH("متوسط توقعات المحللين لمكرر الربح",'Extraction Filer'!$B$3:$V$3,0),FALSE),"غير متوفر"),"غير متوفر")</f>
        <v>11.905920519059206</v>
      </c>
      <c r="L358" s="32">
        <f>VLOOKUP($A358,'Extraction Filer'!$B$4:$V$385,MATCH(L$1,'Extraction Filer'!$B$3:$V$3,0),FALSE)</f>
        <v>298163301</v>
      </c>
      <c r="M358" s="35">
        <f>VLOOKUP($A358,'Extraction Filer'!$B$4:$V$385,MATCH(M$1,'Extraction Filer'!$B$3:$V$3,0),FALSE)</f>
        <v>0.23760000000000001</v>
      </c>
      <c r="N358" s="30">
        <f>VLOOKUP($A358,'Extraction Filer'!$B$4:$V$385,MATCH(N$1,'Extraction Filer'!$B$3:$V$3,0),FALSE)</f>
        <v>5.0711641809010342</v>
      </c>
      <c r="O358" s="35">
        <f>VLOOKUP($A358,'Extraction Filer'!$B$4:$V$385,MATCH(O$1,'Extraction Filer'!$B$3:$V$3,0),FALSE)</f>
        <v>0.19589999999999999</v>
      </c>
      <c r="P358" s="35">
        <f>VLOOKUP($A358,'Extraction Filer'!$B$4:$V$385,MATCH(P$1,'Extraction Filer'!$B$3:$V$3,0),FALSE)</f>
        <v>-1.016</v>
      </c>
      <c r="Q358" s="30" t="str">
        <f>IF(VLOOKUP($A358,'Extraction Filer'!$B$4:$V$385,MATCH(Q$1,'Extraction Filer'!$B$3:$V$3,0),FALSE)&lt;0,"سالب",VLOOKUP($A358,'Extraction Filer'!$B$4:$V$385,MATCH(Q$1,'Extraction Filer'!$B$3:$V$3,0),FALSE))</f>
        <v>سالب</v>
      </c>
      <c r="R358" s="35">
        <f>VLOOKUP($A358,'Extraction Filer'!$B$4:$Z$385,MATCH(R$1,'Extraction Filer'!$B$3:$Z$3,0),FALSE)</f>
        <v>0.1919791164833031</v>
      </c>
      <c r="S358" s="35">
        <f>VLOOKUP($A358,'Extraction Filer'!$B$4:$Z$385,MATCH(S$1,'Extraction Filer'!$B$3:$Z$3,0),FALSE)</f>
        <v>0.13467979810474404</v>
      </c>
      <c r="T358" s="31">
        <f>VLOOKUP($A358,'Extraction Filer'!$B$4:$V$385,MATCH(T$1,'Extraction Filer'!$B$3:$V$3,0),FALSE)</f>
        <v>1.3623978201634876E-2</v>
      </c>
      <c r="U358" s="31">
        <f>IF(L358&gt;0,VLOOKUP($A358,'Extraction Filer'!$B$4:$V$385,MATCH(U$1,'Extraction Filer'!$B$3:$V$3,0),FALSE),"حققت خسائر")</f>
        <v>0</v>
      </c>
      <c r="V358" s="31">
        <f>VLOOKUP($A358,'Extraction Filer'!$B$4:$V$385,MATCH(V$1,'Extraction Filer'!$B$3:$V$3,0),FALSE)</f>
        <v>1</v>
      </c>
      <c r="W358" s="7">
        <f>IF(T358="unavailable","NA",IF(T358&gt;0,IF(AND(U358&gt;0,U358&lt;0.75)=TRUE,1,IF(U358&gt;1,-1,IF(L358&lt;0,-1,0)))+IF(T358&gt;0,IF(VLOOKUP(A358,'Extraction Filer'!$B$4:$W$385,MATCH('Extraction Filer'!$W$1,'Extraction Filer'!$B$1:$W$1,0),FALSE)&gt;1,1,0),0)+IF(M358&gt;0.05,1,IF(M358&lt;-0.05,-1,0))+IF(Q358="سالب",-1,IF(Q358&lt;40,1,0))+IF(T358&gt;AVERAGEIFS($T$2:$T$382,$T$2:$T$382,"&gt;0.001"),1,0),"NA"))</f>
        <v>0</v>
      </c>
    </row>
    <row r="359" spans="1:23" ht="15.75">
      <c r="A359" s="9" t="s">
        <v>258</v>
      </c>
      <c r="B359" s="36" t="str">
        <f>VLOOKUP(A359,'Scoring Logic'!$A$12:$D$394,3,FALSE)</f>
        <v>دار المعدات</v>
      </c>
      <c r="C359" s="36" t="str">
        <f>VLOOKUP(A359,'Scoring Logic'!$A$12:$D$394,4,FALSE)</f>
        <v>تداول</v>
      </c>
      <c r="D359" s="30">
        <f>VLOOKUP($A359,'Extraction Filer'!$B$4:$V$385,MATCH(D$1,'Extraction Filer'!$B$3:$V$3,0),FALSE)</f>
        <v>40.200000000000003</v>
      </c>
      <c r="E359" s="31">
        <f>VLOOKUP($A359,'Extraction Filer'!$B$4:$V$385,MATCH(E$1,'Extraction Filer'!$B$3:$V$3,0),FALSE)</f>
        <v>-6.1843599999999999E-2</v>
      </c>
      <c r="F359" s="30">
        <f>VLOOKUP($A359,'Extraction Filer'!$B$4:$V$385,MATCH(F$1,'Extraction Filer'!$B$3:$V$3,0),FALSE)</f>
        <v>59.7</v>
      </c>
      <c r="G359" s="30">
        <f>VLOOKUP($A359,'Extraction Filer'!$B$4:$V$385,MATCH(G$1,'Extraction Filer'!$B$3:$V$3,0),FALSE)</f>
        <v>34.700000000000003</v>
      </c>
      <c r="H359" s="32">
        <f>VLOOKUP($A359,'Extraction Filer'!$B$4:$V$385,MATCH(H$1,'Extraction Filer'!$B$3:$V$3,0),FALSE)</f>
        <v>1206000000</v>
      </c>
      <c r="I359" s="33">
        <f>VLOOKUP($A359,'Extraction Filer'!$B$4:$V$385,MATCH(I$1,'Extraction Filer'!$B$3:$V$3,0),FALSE)</f>
        <v>44628</v>
      </c>
      <c r="J359" s="30">
        <f>IF(VLOOKUP($A359,'Extraction Filer'!$B$4:$V$385,MATCH(J$1,'Extraction Filer'!$B$3:$V$3,0),FALSE)&gt;0,VLOOKUP($A359,'Extraction Filer'!$B$4:$V$385,MATCH(J$1,'Extraction Filer'!$B$3:$V$3,0),FALSE),"غير متوفر")</f>
        <v>28.31</v>
      </c>
      <c r="K359" s="30">
        <f>IFERROR(IF(D359/VLOOKUP($A359,'Extraction Filer'!$B$4:$V$385,MATCH("متوسط توقعات المحللين لمكرر الربح",'Extraction Filer'!$B$3:$V$3,0),FALSE)&gt;0,D359/VLOOKUP($A359,'Extraction Filer'!$B$4:$V$385,MATCH("متوسط توقعات المحللين لمكرر الربح",'Extraction Filer'!$B$3:$V$3,0),FALSE),"غير متوفر"),"غير متوفر")</f>
        <v>16.750000000000004</v>
      </c>
      <c r="L359" s="32">
        <f>VLOOKUP($A359,'Extraction Filer'!$B$4:$V$385,MATCH(L$1,'Extraction Filer'!$B$3:$V$3,0),FALSE)</f>
        <v>24608000</v>
      </c>
      <c r="M359" s="35">
        <f>VLOOKUP($A359,'Extraction Filer'!$B$4:$V$385,MATCH(M$1,'Extraction Filer'!$B$3:$V$3,0),FALSE)</f>
        <v>-0.38569999999999999</v>
      </c>
      <c r="N359" s="30">
        <f>VLOOKUP($A359,'Extraction Filer'!$B$4:$V$385,MATCH(N$1,'Extraction Filer'!$B$3:$V$3,0),FALSE)</f>
        <v>1.3700883550894389</v>
      </c>
      <c r="O359" s="35">
        <f>VLOOKUP($A359,'Extraction Filer'!$B$4:$V$385,MATCH(O$1,'Extraction Filer'!$B$3:$V$3,0),FALSE)</f>
        <v>9.7500000000000003E-2</v>
      </c>
      <c r="P359" s="35">
        <f>VLOOKUP($A359,'Extraction Filer'!$B$4:$V$385,MATCH(P$1,'Extraction Filer'!$B$3:$V$3,0),FALSE)</f>
        <v>2.8376999999999999</v>
      </c>
      <c r="Q359" s="30">
        <f>IF(VLOOKUP($A359,'Extraction Filer'!$B$4:$V$385,MATCH(Q$1,'Extraction Filer'!$B$3:$V$3,0),FALSE)&lt;0,"سالب",VLOOKUP($A359,'Extraction Filer'!$B$4:$V$385,MATCH(Q$1,'Extraction Filer'!$B$3:$V$3,0),FALSE))</f>
        <v>4.3213785894280701</v>
      </c>
      <c r="R359" s="35">
        <f>VLOOKUP($A359,'Extraction Filer'!$B$4:$Z$385,MATCH(R$1,'Extraction Filer'!$B$3:$Z$3,0),FALSE)</f>
        <v>4.647178158138017E-2</v>
      </c>
      <c r="S359" s="35">
        <f>VLOOKUP($A359,'Extraction Filer'!$B$4:$Z$385,MATCH(S$1,'Extraction Filer'!$B$3:$Z$3,0),FALSE)</f>
        <v>0</v>
      </c>
      <c r="T359" s="31">
        <f>VLOOKUP($A359,'Extraction Filer'!$B$4:$V$385,MATCH(T$1,'Extraction Filer'!$B$3:$V$3,0),FALSE)</f>
        <v>2.4875621890547261E-2</v>
      </c>
      <c r="U359" s="31">
        <f>IF(L359&gt;0,VLOOKUP($A359,'Extraction Filer'!$B$4:$V$385,MATCH(U$1,'Extraction Filer'!$B$3:$V$3,0),FALSE),"حققت خسائر")</f>
        <v>0</v>
      </c>
      <c r="V359" s="31">
        <f>VLOOKUP($A359,'Extraction Filer'!$B$4:$V$385,MATCH(V$1,'Extraction Filer'!$B$3:$V$3,0),FALSE)</f>
        <v>0</v>
      </c>
      <c r="W359" s="7">
        <f>IF(T359="unavailable","NA",IF(T359&gt;0,IF(AND(U359&gt;0,U359&lt;0.75)=TRUE,1,IF(U359&gt;1,-1,IF(L359&lt;0,-1,0)))+IF(T359&gt;0,IF(VLOOKUP(A359,'Extraction Filer'!$B$4:$W$385,MATCH('Extraction Filer'!$W$1,'Extraction Filer'!$B$1:$W$1,0),FALSE)&gt;1,1,0),0)+IF(M359&gt;0.05,1,IF(M359&lt;-0.05,-1,0))+IF(Q359="سالب",-1,IF(Q359&lt;40,1,0))+IF(T359&gt;AVERAGEIFS($T$2:$T$382,$T$2:$T$382,"&gt;0.001"),1,0),"NA"))</f>
        <v>0</v>
      </c>
    </row>
    <row r="360" spans="1:23" ht="15.75">
      <c r="A360" s="9" t="s">
        <v>116</v>
      </c>
      <c r="B360" s="36" t="str">
        <f>VLOOKUP(A360,'Scoring Logic'!$A$12:$D$394,3,FALSE)</f>
        <v>مرافق</v>
      </c>
      <c r="C360" s="36" t="str">
        <f>VLOOKUP(A360,'Scoring Logic'!$A$12:$D$394,4,FALSE)</f>
        <v>تداول</v>
      </c>
      <c r="D360" s="30">
        <f>VLOOKUP($A360,'Extraction Filer'!$B$4:$V$385,MATCH(D$1,'Extraction Filer'!$B$3:$V$3,0),FALSE)</f>
        <v>46</v>
      </c>
      <c r="E360" s="31">
        <f>VLOOKUP($A360,'Extraction Filer'!$B$4:$V$385,MATCH(E$1,'Extraction Filer'!$B$3:$V$3,0),FALSE)</f>
        <v>8.2352900000000007E-2</v>
      </c>
      <c r="F360" s="30">
        <f>VLOOKUP($A360,'Extraction Filer'!$B$4:$V$385,MATCH(F$1,'Extraction Filer'!$B$3:$V$3,0),FALSE)</f>
        <v>67.900000000000006</v>
      </c>
      <c r="G360" s="30">
        <f>VLOOKUP($A360,'Extraction Filer'!$B$4:$V$385,MATCH(G$1,'Extraction Filer'!$B$3:$V$3,0),FALSE)</f>
        <v>40.6</v>
      </c>
      <c r="H360" s="32">
        <f>VLOOKUP($A360,'Extraction Filer'!$B$4:$V$385,MATCH(H$1,'Extraction Filer'!$B$3:$V$3,0),FALSE)</f>
        <v>11500000000</v>
      </c>
      <c r="I360" s="33">
        <f>VLOOKUP($A360,'Extraction Filer'!$B$4:$V$385,MATCH(I$1,'Extraction Filer'!$B$3:$V$3,0),FALSE)</f>
        <v>44893</v>
      </c>
      <c r="J360" s="30">
        <f>IF(VLOOKUP($A360,'Extraction Filer'!$B$4:$V$385,MATCH(J$1,'Extraction Filer'!$B$3:$V$3,0),FALSE)&gt;0,VLOOKUP($A360,'Extraction Filer'!$B$4:$V$385,MATCH(J$1,'Extraction Filer'!$B$3:$V$3,0),FALSE),"غير متوفر")</f>
        <v>657.14</v>
      </c>
      <c r="K360" s="30">
        <f>IFERROR(IF(D360/VLOOKUP($A360,'Extraction Filer'!$B$4:$V$385,MATCH("متوسط توقعات المحللين لمكرر الربح",'Extraction Filer'!$B$3:$V$3,0),FALSE)&gt;0,D360/VLOOKUP($A360,'Extraction Filer'!$B$4:$V$385,MATCH("متوسط توقعات المحللين لمكرر الربح",'Extraction Filer'!$B$3:$V$3,0),FALSE),"غير متوفر"),"غير متوفر")</f>
        <v>9.6549408110150274</v>
      </c>
      <c r="L360" s="32">
        <f>VLOOKUP($A360,'Extraction Filer'!$B$4:$V$385,MATCH(L$1,'Extraction Filer'!$B$3:$V$3,0),FALSE)</f>
        <v>17150000</v>
      </c>
      <c r="M360" s="35">
        <f>VLOOKUP($A360,'Extraction Filer'!$B$4:$V$385,MATCH(M$1,'Extraction Filer'!$B$3:$V$3,0),FALSE)</f>
        <v>-0.96740000000000004</v>
      </c>
      <c r="N360" s="30">
        <f>VLOOKUP($A360,'Extraction Filer'!$B$4:$V$385,MATCH(N$1,'Extraction Filer'!$B$3:$V$3,0),FALSE)</f>
        <v>1.670732114812711</v>
      </c>
      <c r="O360" s="35">
        <f>VLOOKUP($A360,'Extraction Filer'!$B$4:$V$385,MATCH(O$1,'Extraction Filer'!$B$3:$V$3,0),FALSE)</f>
        <v>7.7299999999999994E-2</v>
      </c>
      <c r="P360" s="35">
        <f>VLOOKUP($A360,'Extraction Filer'!$B$4:$V$385,MATCH(P$1,'Extraction Filer'!$B$3:$V$3,0),FALSE)</f>
        <v>1.5173000000000001</v>
      </c>
      <c r="Q360" s="30">
        <f>IF(VLOOKUP($A360,'Extraction Filer'!$B$4:$V$385,MATCH(Q$1,'Extraction Filer'!$B$3:$V$3,0),FALSE)&lt;0,"سالب",VLOOKUP($A360,'Extraction Filer'!$B$4:$V$385,MATCH(Q$1,'Extraction Filer'!$B$3:$V$3,0),FALSE))</f>
        <v>6.060028002598961</v>
      </c>
      <c r="R360" s="35">
        <f>VLOOKUP($A360,'Extraction Filer'!$B$4:$Z$385,MATCH(R$1,'Extraction Filer'!$B$3:$Z$3,0),FALSE)</f>
        <v>2.3370491620094604E-3</v>
      </c>
      <c r="S360" s="35">
        <f>VLOOKUP($A360,'Extraction Filer'!$B$4:$Z$385,MATCH(S$1,'Extraction Filer'!$B$3:$Z$3,0),FALSE)</f>
        <v>2.1297989725016835E-2</v>
      </c>
      <c r="T360" s="31">
        <f>VLOOKUP($A360,'Extraction Filer'!$B$4:$V$385,MATCH(T$1,'Extraction Filer'!$B$3:$V$3,0),FALSE)</f>
        <v>7.6086956521739116E-3</v>
      </c>
      <c r="U360" s="31">
        <f>IF(L360&gt;0,VLOOKUP($A360,'Extraction Filer'!$B$4:$V$385,MATCH(U$1,'Extraction Filer'!$B$3:$V$3,0),FALSE),"حققت خسائر")</f>
        <v>21.133119533527697</v>
      </c>
      <c r="V360" s="31">
        <f>VLOOKUP($A360,'Extraction Filer'!$B$4:$V$385,MATCH(V$1,'Extraction Filer'!$B$3:$V$3,0),FALSE)</f>
        <v>-0.34410000000000002</v>
      </c>
      <c r="W360" s="7">
        <f>IF(T360="unavailable","NA",IF(T360&gt;0,IF(AND(U360&gt;0,U360&lt;0.75)=TRUE,1,IF(U360&gt;1,-1,IF(L360&lt;0,-1,0)))+IF(T360&gt;0,IF(VLOOKUP(A360,'Extraction Filer'!$B$4:$W$385,MATCH('Extraction Filer'!$W$1,'Extraction Filer'!$B$1:$W$1,0),FALSE)&gt;1,1,0),0)+IF(M360&gt;0.05,1,IF(M360&lt;-0.05,-1,0))+IF(Q360="سالب",-1,IF(Q360&lt;40,1,0))+IF(T360&gt;AVERAGEIFS($T$2:$T$382,$T$2:$T$382,"&gt;0.001"),1,0),"NA"))</f>
        <v>0</v>
      </c>
    </row>
    <row r="361" spans="1:23" ht="15.75">
      <c r="A361" s="9" t="s">
        <v>386</v>
      </c>
      <c r="B361" s="36" t="str">
        <f>VLOOKUP(A361,'Scoring Logic'!$A$12:$D$394,3,FALSE)</f>
        <v>الجزيرة ريت</v>
      </c>
      <c r="C361" s="36" t="str">
        <f>VLOOKUP(A361,'Scoring Logic'!$A$12:$D$394,4,FALSE)</f>
        <v>تداول</v>
      </c>
      <c r="D361" s="30">
        <f>VLOOKUP($A361,'Extraction Filer'!$B$4:$V$385,MATCH(D$1,'Extraction Filer'!$B$3:$V$3,0),FALSE)</f>
        <v>15.26</v>
      </c>
      <c r="E361" s="31">
        <f>VLOOKUP($A361,'Extraction Filer'!$B$4:$V$385,MATCH(E$1,'Extraction Filer'!$B$3:$V$3,0),FALSE)</f>
        <v>5.6786700000000002E-2</v>
      </c>
      <c r="F361" s="30">
        <f>VLOOKUP($A361,'Extraction Filer'!$B$4:$V$385,MATCH(F$1,'Extraction Filer'!$B$3:$V$3,0),FALSE)</f>
        <v>18.38</v>
      </c>
      <c r="G361" s="30">
        <f>VLOOKUP($A361,'Extraction Filer'!$B$4:$V$385,MATCH(G$1,'Extraction Filer'!$B$3:$V$3,0),FALSE)</f>
        <v>13.04</v>
      </c>
      <c r="H361" s="32">
        <f>VLOOKUP($A361,'Extraction Filer'!$B$4:$V$385,MATCH(H$1,'Extraction Filer'!$B$3:$V$3,0),FALSE)</f>
        <v>180068000</v>
      </c>
      <c r="I361" s="33">
        <f>VLOOKUP($A361,'Extraction Filer'!$B$4:$V$385,MATCH(I$1,'Extraction Filer'!$B$3:$V$3,0),FALSE)</f>
        <v>42781</v>
      </c>
      <c r="J361" s="30">
        <f>IF(VLOOKUP($A361,'Extraction Filer'!$B$4:$V$385,MATCH(J$1,'Extraction Filer'!$B$3:$V$3,0),FALSE)&gt;0,VLOOKUP($A361,'Extraction Filer'!$B$4:$V$385,MATCH(J$1,'Extraction Filer'!$B$3:$V$3,0),FALSE),"غير متوفر")</f>
        <v>19.32</v>
      </c>
      <c r="K361" s="30" t="str">
        <f>IFERROR(IF(D361/VLOOKUP($A361,'Extraction Filer'!$B$4:$V$385,MATCH("متوسط توقعات المحللين لمكرر الربح",'Extraction Filer'!$B$3:$V$3,0),FALSE)&gt;0,D361/VLOOKUP($A361,'Extraction Filer'!$B$4:$V$385,MATCH("متوسط توقعات المحللين لمكرر الربح",'Extraction Filer'!$B$3:$V$3,0),FALSE),"غير متوفر"),"غير متوفر")</f>
        <v>غير متوفر</v>
      </c>
      <c r="L361" s="32">
        <f>VLOOKUP($A361,'Extraction Filer'!$B$4:$V$385,MATCH(L$1,'Extraction Filer'!$B$3:$V$3,0),FALSE)</f>
        <v>11455225</v>
      </c>
      <c r="M361" s="35">
        <f>VLOOKUP($A361,'Extraction Filer'!$B$4:$V$385,MATCH(M$1,'Extraction Filer'!$B$3:$V$3,0),FALSE)</f>
        <v>-0.3377</v>
      </c>
      <c r="N361" s="30">
        <f>VLOOKUP($A361,'Extraction Filer'!$B$4:$V$385,MATCH(N$1,'Extraction Filer'!$B$3:$V$3,0),FALSE)</f>
        <v>28.381242480825858</v>
      </c>
      <c r="O361" s="35">
        <f>VLOOKUP($A361,'Extraction Filer'!$B$4:$V$385,MATCH(O$1,'Extraction Filer'!$B$3:$V$3,0),FALSE)</f>
        <v>-9.1000000000000004E-3</v>
      </c>
      <c r="P361" s="35">
        <f>VLOOKUP($A361,'Extraction Filer'!$B$4:$V$385,MATCH(P$1,'Extraction Filer'!$B$3:$V$3,0),FALSE)</f>
        <v>0.2172</v>
      </c>
      <c r="Q361" s="30">
        <f>IF(VLOOKUP($A361,'Extraction Filer'!$B$4:$V$385,MATCH(Q$1,'Extraction Filer'!$B$3:$V$3,0),FALSE)&lt;0,"سالب",VLOOKUP($A361,'Extraction Filer'!$B$4:$V$385,MATCH(Q$1,'Extraction Filer'!$B$3:$V$3,0),FALSE))</f>
        <v>44.693974300741402</v>
      </c>
      <c r="R361" s="35">
        <f>VLOOKUP($A361,'Extraction Filer'!$B$4:$Z$385,MATCH(R$1,'Extraction Filer'!$B$3:$Z$3,0),FALSE)</f>
        <v>0.10233299190113276</v>
      </c>
      <c r="S361" s="35">
        <f>VLOOKUP($A361,'Extraction Filer'!$B$4:$Z$385,MATCH(S$1,'Extraction Filer'!$B$3:$Z$3,0),FALSE)</f>
        <v>4.8517973624129331E-2</v>
      </c>
      <c r="T361" s="31">
        <f>VLOOKUP($A361,'Extraction Filer'!$B$4:$V$385,MATCH(T$1,'Extraction Filer'!$B$3:$V$3,0),FALSE)</f>
        <v>2.6212319790301444E-2</v>
      </c>
      <c r="U361" s="31">
        <f>IF(L361&gt;0,VLOOKUP($A361,'Extraction Filer'!$B$4:$V$385,MATCH(U$1,'Extraction Filer'!$B$3:$V$3,0),FALSE),"حققت خسائر")</f>
        <v>0.4294387932716483</v>
      </c>
      <c r="V361" s="31">
        <f>VLOOKUP($A361,'Extraction Filer'!$B$4:$V$385,MATCH(V$1,'Extraction Filer'!$B$3:$V$3,0),FALSE)</f>
        <v>0.16489999999999999</v>
      </c>
      <c r="W361" s="7">
        <f>IF(T361="unavailable","NA",IF(T361&gt;0,IF(AND(U361&gt;0,U361&lt;0.75)=TRUE,1,IF(U361&gt;1,-1,IF(L361&lt;0,-1,0)))+IF(T361&gt;0,IF(VLOOKUP(A361,'Extraction Filer'!$B$4:$W$385,MATCH('Extraction Filer'!$W$1,'Extraction Filer'!$B$1:$W$1,0),FALSE)&gt;1,1,0),0)+IF(M361&gt;0.05,1,IF(M361&lt;-0.05,-1,0))+IF(Q361="سالب",-1,IF(Q361&lt;40,1,0))+IF(T361&gt;AVERAGEIFS($T$2:$T$382,$T$2:$T$382,"&gt;0.001"),1,0),"NA"))</f>
        <v>0</v>
      </c>
    </row>
    <row r="362" spans="1:23" ht="15.75">
      <c r="A362" s="9" t="s">
        <v>480</v>
      </c>
      <c r="B362" s="36" t="str">
        <f>VLOOKUP(A362,'Scoring Logic'!$A$12:$D$394,3,FALSE)</f>
        <v>جزيرة تكافل</v>
      </c>
      <c r="C362" s="36" t="str">
        <f>VLOOKUP(A362,'Scoring Logic'!$A$12:$D$394,4,FALSE)</f>
        <v>تداول</v>
      </c>
      <c r="D362" s="30">
        <f>VLOOKUP($A362,'Extraction Filer'!$B$4:$V$385,MATCH(D$1,'Extraction Filer'!$B$3:$V$3,0),FALSE)</f>
        <v>14.28</v>
      </c>
      <c r="E362" s="31">
        <f>VLOOKUP($A362,'Extraction Filer'!$B$4:$V$385,MATCH(E$1,'Extraction Filer'!$B$3:$V$3,0),FALSE)</f>
        <v>-4.1841003999999998E-3</v>
      </c>
      <c r="F362" s="30">
        <f>VLOOKUP($A362,'Extraction Filer'!$B$4:$V$385,MATCH(F$1,'Extraction Filer'!$B$3:$V$3,0),FALSE)</f>
        <v>20.3</v>
      </c>
      <c r="G362" s="30">
        <f>VLOOKUP($A362,'Extraction Filer'!$B$4:$V$385,MATCH(G$1,'Extraction Filer'!$B$3:$V$3,0),FALSE)</f>
        <v>12.5</v>
      </c>
      <c r="H362" s="32">
        <f>VLOOKUP($A362,'Extraction Filer'!$B$4:$V$385,MATCH(H$1,'Extraction Filer'!$B$3:$V$3,0),FALSE)</f>
        <v>942480000</v>
      </c>
      <c r="I362" s="33">
        <f>VLOOKUP($A362,'Extraction Filer'!$B$4:$V$385,MATCH(I$1,'Extraction Filer'!$B$3:$V$3,0),FALSE)</f>
        <v>41814</v>
      </c>
      <c r="J362" s="30">
        <f>IF(VLOOKUP($A362,'Extraction Filer'!$B$4:$V$385,MATCH(J$1,'Extraction Filer'!$B$3:$V$3,0),FALSE)&gt;0,VLOOKUP($A362,'Extraction Filer'!$B$4:$V$385,MATCH(J$1,'Extraction Filer'!$B$3:$V$3,0),FALSE),"غير متوفر")</f>
        <v>26.44</v>
      </c>
      <c r="K362" s="30" t="str">
        <f>IFERROR(IF(D362/VLOOKUP($A362,'Extraction Filer'!$B$4:$V$385,MATCH("متوسط توقعات المحللين لمكرر الربح",'Extraction Filer'!$B$3:$V$3,0),FALSE)&gt;0,D362/VLOOKUP($A362,'Extraction Filer'!$B$4:$V$385,MATCH("متوسط توقعات المحللين لمكرر الربح",'Extraction Filer'!$B$3:$V$3,0),FALSE),"غير متوفر"),"غير متوفر")</f>
        <v>غير متوفر</v>
      </c>
      <c r="L362" s="32">
        <f>VLOOKUP($A362,'Extraction Filer'!$B$4:$V$385,MATCH(L$1,'Extraction Filer'!$B$3:$V$3,0),FALSE)</f>
        <v>37203000</v>
      </c>
      <c r="M362" s="35">
        <f>VLOOKUP($A362,'Extraction Filer'!$B$4:$V$385,MATCH(M$1,'Extraction Filer'!$B$3:$V$3,0),FALSE)</f>
        <v>-0.1593</v>
      </c>
      <c r="N362" s="30">
        <f>VLOOKUP($A362,'Extraction Filer'!$B$4:$V$385,MATCH(N$1,'Extraction Filer'!$B$3:$V$3,0),FALSE)</f>
        <v>2.2982272184154691</v>
      </c>
      <c r="O362" s="35">
        <f>VLOOKUP($A362,'Extraction Filer'!$B$4:$V$385,MATCH(O$1,'Extraction Filer'!$B$3:$V$3,0),FALSE)</f>
        <v>3.3799999999999997E-2</v>
      </c>
      <c r="P362" s="35">
        <f>VLOOKUP($A362,'Extraction Filer'!$B$4:$V$385,MATCH(P$1,'Extraction Filer'!$B$3:$V$3,0),FALSE)</f>
        <v>7.4203999999999999</v>
      </c>
      <c r="Q362" s="30">
        <f>IF(VLOOKUP($A362,'Extraction Filer'!$B$4:$V$385,MATCH(Q$1,'Extraction Filer'!$B$3:$V$3,0),FALSE)&lt;0,"سالب",VLOOKUP($A362,'Extraction Filer'!$B$4:$V$385,MATCH(Q$1,'Extraction Filer'!$B$3:$V$3,0),FALSE))</f>
        <v>11.882746012734035</v>
      </c>
      <c r="R362" s="35">
        <f>VLOOKUP($A362,'Extraction Filer'!$B$4:$Z$385,MATCH(R$1,'Extraction Filer'!$B$3:$Z$3,0),FALSE)</f>
        <v>3.9044566250635931E-2</v>
      </c>
      <c r="S362" s="35">
        <f>VLOOKUP($A362,'Extraction Filer'!$B$4:$Z$385,MATCH(S$1,'Extraction Filer'!$B$3:$Z$3,0),FALSE)</f>
        <v>131.16522068032057</v>
      </c>
      <c r="T362" s="31">
        <f>VLOOKUP($A362,'Extraction Filer'!$B$4:$V$385,MATCH(T$1,'Extraction Filer'!$B$3:$V$3,0),FALSE)</f>
        <v>2.100840336134454E-2</v>
      </c>
      <c r="U362" s="31">
        <f>IF(L362&gt;0,VLOOKUP($A362,'Extraction Filer'!$B$4:$V$385,MATCH(U$1,'Extraction Filer'!$B$3:$V$3,0),FALSE),"حققت خسائر")</f>
        <v>0</v>
      </c>
      <c r="V362" s="31">
        <f>VLOOKUP($A362,'Extraction Filer'!$B$4:$V$385,MATCH(V$1,'Extraction Filer'!$B$3:$V$3,0),FALSE)</f>
        <v>0</v>
      </c>
      <c r="W362" s="7">
        <f>IF(T362="unavailable","NA",IF(T362&gt;0,IF(AND(U362&gt;0,U362&lt;0.75)=TRUE,1,IF(U362&gt;1,-1,IF(L362&lt;0,-1,0)))+IF(T362&gt;0,IF(VLOOKUP(A362,'Extraction Filer'!$B$4:$W$385,MATCH('Extraction Filer'!$W$1,'Extraction Filer'!$B$1:$W$1,0),FALSE)&gt;1,1,0),0)+IF(M362&gt;0.05,1,IF(M362&lt;-0.05,-1,0))+IF(Q362="سالب",-1,IF(Q362&lt;40,1,0))+IF(T362&gt;AVERAGEIFS($T$2:$T$382,$T$2:$T$382,"&gt;0.001"),1,0),"NA"))</f>
        <v>0</v>
      </c>
    </row>
    <row r="363" spans="1:23" ht="15.75">
      <c r="A363" s="9" t="s">
        <v>65</v>
      </c>
      <c r="B363" s="36" t="str">
        <f>VLOOKUP(A363,'Scoring Logic'!$A$12:$D$394,3,FALSE)</f>
        <v>أسلاك</v>
      </c>
      <c r="C363" s="36" t="str">
        <f>VLOOKUP(A363,'Scoring Logic'!$A$12:$D$394,4,FALSE)</f>
        <v>تداول</v>
      </c>
      <c r="D363" s="30">
        <f>VLOOKUP($A363,'Extraction Filer'!$B$4:$V$385,MATCH(D$1,'Extraction Filer'!$B$3:$V$3,0),FALSE)</f>
        <v>24.72</v>
      </c>
      <c r="E363" s="31">
        <f>VLOOKUP($A363,'Extraction Filer'!$B$4:$V$385,MATCH(E$1,'Extraction Filer'!$B$3:$V$3,0),FALSE)</f>
        <v>-1.1200000000000002E-2</v>
      </c>
      <c r="F363" s="30">
        <f>VLOOKUP($A363,'Extraction Filer'!$B$4:$V$385,MATCH(F$1,'Extraction Filer'!$B$3:$V$3,0),FALSE)</f>
        <v>35.75</v>
      </c>
      <c r="G363" s="30">
        <f>VLOOKUP($A363,'Extraction Filer'!$B$4:$V$385,MATCH(G$1,'Extraction Filer'!$B$3:$V$3,0),FALSE)</f>
        <v>21.8</v>
      </c>
      <c r="H363" s="32">
        <f>VLOOKUP($A363,'Extraction Filer'!$B$4:$V$385,MATCH(H$1,'Extraction Filer'!$B$3:$V$3,0),FALSE)</f>
        <v>694137600</v>
      </c>
      <c r="I363" s="33">
        <f>VLOOKUP($A363,'Extraction Filer'!$B$4:$V$385,MATCH(I$1,'Extraction Filer'!$B$3:$V$3,0),FALSE)</f>
        <v>40925</v>
      </c>
      <c r="J363" s="30">
        <f>IF(VLOOKUP($A363,'Extraction Filer'!$B$4:$V$385,MATCH(J$1,'Extraction Filer'!$B$3:$V$3,0),FALSE)&gt;0,VLOOKUP($A363,'Extraction Filer'!$B$4:$V$385,MATCH(J$1,'Extraction Filer'!$B$3:$V$3,0),FALSE),"غير متوفر")</f>
        <v>22.89</v>
      </c>
      <c r="K363" s="30" t="str">
        <f>IFERROR(IF(D363/VLOOKUP($A363,'Extraction Filer'!$B$4:$V$385,MATCH("متوسط توقعات المحللين لمكرر الربح",'Extraction Filer'!$B$3:$V$3,0),FALSE)&gt;0,D363/VLOOKUP($A363,'Extraction Filer'!$B$4:$V$385,MATCH("متوسط توقعات المحللين لمكرر الربح",'Extraction Filer'!$B$3:$V$3,0),FALSE),"غير متوفر"),"غير متوفر")</f>
        <v>غير متوفر</v>
      </c>
      <c r="L363" s="32">
        <f>VLOOKUP($A363,'Extraction Filer'!$B$4:$V$385,MATCH(L$1,'Extraction Filer'!$B$3:$V$3,0),FALSE)</f>
        <v>16218709</v>
      </c>
      <c r="M363" s="35">
        <f>VLOOKUP($A363,'Extraction Filer'!$B$4:$V$385,MATCH(M$1,'Extraction Filer'!$B$3:$V$3,0),FALSE)</f>
        <v>-0.20499999999999999</v>
      </c>
      <c r="N363" s="30">
        <f>VLOOKUP($A363,'Extraction Filer'!$B$4:$V$385,MATCH(N$1,'Extraction Filer'!$B$3:$V$3,0),FALSE)</f>
        <v>0.98142715016425164</v>
      </c>
      <c r="O363" s="35">
        <f>VLOOKUP($A363,'Extraction Filer'!$B$4:$V$385,MATCH(O$1,'Extraction Filer'!$B$3:$V$3,0),FALSE)</f>
        <v>-0.10780000000000001</v>
      </c>
      <c r="P363" s="35">
        <f>VLOOKUP($A363,'Extraction Filer'!$B$4:$V$385,MATCH(P$1,'Extraction Filer'!$B$3:$V$3,0),FALSE)</f>
        <v>6.6885000000000003</v>
      </c>
      <c r="Q363" s="30">
        <f>IF(VLOOKUP($A363,'Extraction Filer'!$B$4:$V$385,MATCH(Q$1,'Extraction Filer'!$B$3:$V$3,0),FALSE)&lt;0,"سالب",VLOOKUP($A363,'Extraction Filer'!$B$4:$V$385,MATCH(Q$1,'Extraction Filer'!$B$3:$V$3,0),FALSE))</f>
        <v>8.7845504667866869</v>
      </c>
      <c r="R363" s="35">
        <f>VLOOKUP($A363,'Extraction Filer'!$B$4:$Z$385,MATCH(R$1,'Extraction Filer'!$B$3:$Z$3,0),FALSE)</f>
        <v>4.2327627866544468E-2</v>
      </c>
      <c r="S363" s="35">
        <f>VLOOKUP($A363,'Extraction Filer'!$B$4:$Z$385,MATCH(S$1,'Extraction Filer'!$B$3:$Z$3,0),FALSE)</f>
        <v>0</v>
      </c>
      <c r="T363" s="31">
        <f>VLOOKUP($A363,'Extraction Filer'!$B$4:$V$385,MATCH(T$1,'Extraction Filer'!$B$3:$V$3,0),FALSE)</f>
        <v>3.0339805825242719E-2</v>
      </c>
      <c r="U363" s="31">
        <f>IF(L363&gt;0,VLOOKUP($A363,'Extraction Filer'!$B$4:$V$385,MATCH(U$1,'Extraction Filer'!$B$3:$V$3,0),FALSE),"حققت خسائر")</f>
        <v>0</v>
      </c>
      <c r="V363" s="31">
        <f>VLOOKUP($A363,'Extraction Filer'!$B$4:$V$385,MATCH(V$1,'Extraction Filer'!$B$3:$V$3,0),FALSE)</f>
        <v>-1</v>
      </c>
      <c r="W363" s="7">
        <f>IF(T363="unavailable","NA",IF(T363&gt;0,IF(AND(U363&gt;0,U363&lt;0.75)=TRUE,1,IF(U363&gt;1,-1,IF(L363&lt;0,-1,0)))+IF(T363&gt;0,IF(VLOOKUP(A363,'Extraction Filer'!$B$4:$W$385,MATCH('Extraction Filer'!$W$1,'Extraction Filer'!$B$1:$W$1,0),FALSE)&gt;1,1,0),0)+IF(M363&gt;0.05,1,IF(M363&lt;-0.05,-1,0))+IF(Q363="سالب",-1,IF(Q363&lt;40,1,0))+IF(T363&gt;AVERAGEIFS($T$2:$T$382,$T$2:$T$382,"&gt;0.001"),1,0),"NA"))</f>
        <v>0</v>
      </c>
    </row>
    <row r="364" spans="1:23" ht="15.75">
      <c r="A364" s="9" t="s">
        <v>204</v>
      </c>
      <c r="B364" s="36" t="str">
        <f>VLOOKUP(A364,'Scoring Logic'!$A$12:$D$394,3,FALSE)</f>
        <v>أسمنت الشمالية</v>
      </c>
      <c r="C364" s="36" t="str">
        <f>VLOOKUP(A364,'Scoring Logic'!$A$12:$D$394,4,FALSE)</f>
        <v>تداول</v>
      </c>
      <c r="D364" s="30">
        <f>VLOOKUP($A364,'Extraction Filer'!$B$4:$V$385,MATCH(D$1,'Extraction Filer'!$B$3:$V$3,0),FALSE)</f>
        <v>8.7899999999999991</v>
      </c>
      <c r="E364" s="31">
        <f>VLOOKUP($A364,'Extraction Filer'!$B$4:$V$385,MATCH(E$1,'Extraction Filer'!$B$3:$V$3,0),FALSE)</f>
        <v>-1.8973199999999999E-2</v>
      </c>
      <c r="F364" s="30">
        <f>VLOOKUP($A364,'Extraction Filer'!$B$4:$V$385,MATCH(F$1,'Extraction Filer'!$B$3:$V$3,0),FALSE)</f>
        <v>10.1</v>
      </c>
      <c r="G364" s="30">
        <f>VLOOKUP($A364,'Extraction Filer'!$B$4:$V$385,MATCH(G$1,'Extraction Filer'!$B$3:$V$3,0),FALSE)</f>
        <v>8.2799999999999994</v>
      </c>
      <c r="H364" s="32">
        <f>VLOOKUP($A364,'Extraction Filer'!$B$4:$V$385,MATCH(H$1,'Extraction Filer'!$B$3:$V$3,0),FALSE)</f>
        <v>1582200000</v>
      </c>
      <c r="I364" s="33">
        <f>VLOOKUP($A364,'Extraction Filer'!$B$4:$V$385,MATCH(I$1,'Extraction Filer'!$B$3:$V$3,0),FALSE)</f>
        <v>41311</v>
      </c>
      <c r="J364" s="30">
        <f>IF(VLOOKUP($A364,'Extraction Filer'!$B$4:$V$385,MATCH(J$1,'Extraction Filer'!$B$3:$V$3,0),FALSE)&gt;0,VLOOKUP($A364,'Extraction Filer'!$B$4:$V$385,MATCH(J$1,'Extraction Filer'!$B$3:$V$3,0),FALSE),"غير متوفر")</f>
        <v>15.7</v>
      </c>
      <c r="K364" s="30">
        <f>IFERROR(IF(D364/VLOOKUP($A364,'Extraction Filer'!$B$4:$V$385,MATCH("متوسط توقعات المحللين لمكرر الربح",'Extraction Filer'!$B$3:$V$3,0),FALSE)&gt;0,D364/VLOOKUP($A364,'Extraction Filer'!$B$4:$V$385,MATCH("متوسط توقعات المحللين لمكرر الربح",'Extraction Filer'!$B$3:$V$3,0),FALSE),"غير متوفر"),"غير متوفر")</f>
        <v>9.8764044943820206</v>
      </c>
      <c r="L364" s="32">
        <f>VLOOKUP($A364,'Extraction Filer'!$B$4:$V$385,MATCH(L$1,'Extraction Filer'!$B$3:$V$3,0),FALSE)</f>
        <v>100799650</v>
      </c>
      <c r="M364" s="35">
        <f>VLOOKUP($A364,'Extraction Filer'!$B$4:$V$385,MATCH(M$1,'Extraction Filer'!$B$3:$V$3,0),FALSE)</f>
        <v>0.79169999999999996</v>
      </c>
      <c r="N364" s="30">
        <f>VLOOKUP($A364,'Extraction Filer'!$B$4:$V$385,MATCH(N$1,'Extraction Filer'!$B$3:$V$3,0),FALSE)</f>
        <v>2.5416048031993572</v>
      </c>
      <c r="O364" s="35">
        <f>VLOOKUP($A364,'Extraction Filer'!$B$4:$V$385,MATCH(O$1,'Extraction Filer'!$B$3:$V$3,0),FALSE)</f>
        <v>-9.7199999999999995E-2</v>
      </c>
      <c r="P364" s="35">
        <f>VLOOKUP($A364,'Extraction Filer'!$B$4:$V$385,MATCH(P$1,'Extraction Filer'!$B$3:$V$3,0),FALSE)</f>
        <v>-1.2119</v>
      </c>
      <c r="Q364" s="30" t="str">
        <f>IF(VLOOKUP($A364,'Extraction Filer'!$B$4:$V$385,MATCH(Q$1,'Extraction Filer'!$B$3:$V$3,0),FALSE)&lt;0,"سالب",VLOOKUP($A364,'Extraction Filer'!$B$4:$V$385,MATCH(Q$1,'Extraction Filer'!$B$3:$V$3,0),FALSE))</f>
        <v>سالب</v>
      </c>
      <c r="R364" s="35">
        <f>VLOOKUP($A364,'Extraction Filer'!$B$4:$Z$385,MATCH(R$1,'Extraction Filer'!$B$3:$Z$3,0),FALSE)</f>
        <v>4.4638788706603566E-2</v>
      </c>
      <c r="S364" s="35">
        <f>VLOOKUP($A364,'Extraction Filer'!$B$4:$Z$385,MATCH(S$1,'Extraction Filer'!$B$3:$Z$3,0),FALSE)</f>
        <v>3.0238349677996757E-2</v>
      </c>
      <c r="T364" s="31">
        <f>VLOOKUP($A364,'Extraction Filer'!$B$4:$V$385,MATCH(T$1,'Extraction Filer'!$B$3:$V$3,0),FALSE)</f>
        <v>2.8441410693970423E-2</v>
      </c>
      <c r="U364" s="31">
        <f>IF(L364&gt;0,VLOOKUP($A364,'Extraction Filer'!$B$4:$V$385,MATCH(U$1,'Extraction Filer'!$B$3:$V$3,0),FALSE),"حققت خسائر")</f>
        <v>0.89286024306632017</v>
      </c>
      <c r="V364" s="31">
        <f>VLOOKUP($A364,'Extraction Filer'!$B$4:$V$385,MATCH(V$1,'Extraction Filer'!$B$3:$V$3,0),FALSE)</f>
        <v>1</v>
      </c>
      <c r="W364" s="7">
        <f>IF(T364="unavailable","NA",IF(T364&gt;0,IF(AND(U364&gt;0,U364&lt;0.75)=TRUE,1,IF(U364&gt;1,-1,IF(L364&lt;0,-1,0)))+IF(T364&gt;0,IF(VLOOKUP(A364,'Extraction Filer'!$B$4:$W$385,MATCH('Extraction Filer'!$W$1,'Extraction Filer'!$B$1:$W$1,0),FALSE)&gt;1,1,0),0)+IF(M364&gt;0.05,1,IF(M364&lt;-0.05,-1,0))+IF(Q364="سالب",-1,IF(Q364&lt;40,1,0))+IF(T364&gt;AVERAGEIFS($T$2:$T$382,$T$2:$T$382,"&gt;0.001"),1,0),"NA"))</f>
        <v>0</v>
      </c>
    </row>
    <row r="365" spans="1:23" ht="15.75">
      <c r="A365" s="9" t="s">
        <v>566</v>
      </c>
      <c r="B365" s="36" t="str">
        <f>VLOOKUP(A365,'Scoring Logic'!$A$12:$D$394,3,FALSE)</f>
        <v>غاز</v>
      </c>
      <c r="C365" s="36" t="str">
        <f>VLOOKUP(A365,'Scoring Logic'!$A$12:$D$394,4,FALSE)</f>
        <v>نمو</v>
      </c>
      <c r="D365" s="30">
        <f>VLOOKUP($A365,'Extraction Filer'!$B$4:$V$385,MATCH(D$1,'Extraction Filer'!$B$3:$V$3,0),FALSE)</f>
        <v>48.5</v>
      </c>
      <c r="E365" s="31">
        <f>VLOOKUP($A365,'Extraction Filer'!$B$4:$V$385,MATCH(E$1,'Extraction Filer'!$B$3:$V$3,0),FALSE)</f>
        <v>-0.03</v>
      </c>
      <c r="F365" s="30">
        <f>VLOOKUP($A365,'Extraction Filer'!$B$4:$V$385,MATCH(F$1,'Extraction Filer'!$B$3:$V$3,0),FALSE)</f>
        <v>70</v>
      </c>
      <c r="G365" s="30">
        <f>VLOOKUP($A365,'Extraction Filer'!$B$4:$V$385,MATCH(G$1,'Extraction Filer'!$B$3:$V$3,0),FALSE)</f>
        <v>41.7</v>
      </c>
      <c r="H365" s="32">
        <f>VLOOKUP($A365,'Extraction Filer'!$B$4:$V$385,MATCH(H$1,'Extraction Filer'!$B$3:$V$3,0),FALSE)</f>
        <v>242500000</v>
      </c>
      <c r="I365" s="33">
        <f>VLOOKUP($A365,'Extraction Filer'!$B$4:$V$385,MATCH(I$1,'Extraction Filer'!$B$3:$V$3,0),FALSE)</f>
        <v>44707</v>
      </c>
      <c r="J365" s="30">
        <f>IF(VLOOKUP($A365,'Extraction Filer'!$B$4:$V$385,MATCH(J$1,'Extraction Filer'!$B$3:$V$3,0),FALSE)&gt;0,VLOOKUP($A365,'Extraction Filer'!$B$4:$V$385,MATCH(J$1,'Extraction Filer'!$B$3:$V$3,0),FALSE),"غير متوفر")</f>
        <v>80.83</v>
      </c>
      <c r="K365" s="30" t="str">
        <f>IFERROR(IF(D365/VLOOKUP($A365,'Extraction Filer'!$B$4:$V$385,MATCH("متوسط توقعات المحللين لمكرر الربح",'Extraction Filer'!$B$3:$V$3,0),FALSE)&gt;0,D365/VLOOKUP($A365,'Extraction Filer'!$B$4:$V$385,MATCH("متوسط توقعات المحللين لمكرر الربح",'Extraction Filer'!$B$3:$V$3,0),FALSE),"غير متوفر"),"غير متوفر")</f>
        <v>غير متوفر</v>
      </c>
      <c r="L365" s="32">
        <f>VLOOKUP($A365,'Extraction Filer'!$B$4:$V$385,MATCH(L$1,'Extraction Filer'!$B$3:$V$3,0),FALSE)</f>
        <v>4469700</v>
      </c>
      <c r="M365" s="35">
        <f>VLOOKUP($A365,'Extraction Filer'!$B$4:$V$385,MATCH(M$1,'Extraction Filer'!$B$3:$V$3,0),FALSE)</f>
        <v>0</v>
      </c>
      <c r="N365" s="30">
        <f>VLOOKUP($A365,'Extraction Filer'!$B$4:$V$385,MATCH(N$1,'Extraction Filer'!$B$3:$V$3,0),FALSE)</f>
        <v>2.4463595567071388</v>
      </c>
      <c r="O365" s="35">
        <f>VLOOKUP($A365,'Extraction Filer'!$B$4:$V$385,MATCH(O$1,'Extraction Filer'!$B$3:$V$3,0),FALSE)</f>
        <v>1.6299999999999999E-2</v>
      </c>
      <c r="P365" s="35">
        <f>VLOOKUP($A365,'Extraction Filer'!$B$4:$V$385,MATCH(P$1,'Extraction Filer'!$B$3:$V$3,0),FALSE)</f>
        <v>1.0627</v>
      </c>
      <c r="Q365" s="30">
        <f>IF(VLOOKUP($A365,'Extraction Filer'!$B$4:$V$385,MATCH(Q$1,'Extraction Filer'!$B$3:$V$3,0),FALSE)&lt;0,"سالب",VLOOKUP($A365,'Extraction Filer'!$B$4:$V$385,MATCH(Q$1,'Extraction Filer'!$B$3:$V$3,0),FALSE))</f>
        <v>404.97526728367637</v>
      </c>
      <c r="R365" s="35">
        <f>VLOOKUP($A365,'Extraction Filer'!$B$4:$Z$385,MATCH(R$1,'Extraction Filer'!$B$3:$Z$3,0),FALSE)</f>
        <v>6.0555932489723539E-2</v>
      </c>
      <c r="S365" s="35">
        <f>VLOOKUP($A365,'Extraction Filer'!$B$4:$Z$385,MATCH(S$1,'Extraction Filer'!$B$3:$Z$3,0),FALSE)</f>
        <v>5.6781675549484198E-2</v>
      </c>
      <c r="T365" s="31">
        <f>VLOOKUP($A365,'Extraction Filer'!$B$4:$V$385,MATCH(T$1,'Extraction Filer'!$B$3:$V$3,0),FALSE)</f>
        <v>1.0309278350515464E-2</v>
      </c>
      <c r="U365" s="31">
        <f>IF(L365&gt;0,VLOOKUP($A365,'Extraction Filer'!$B$4:$V$385,MATCH(U$1,'Extraction Filer'!$B$3:$V$3,0),FALSE),"حققت خسائر")</f>
        <v>0</v>
      </c>
      <c r="V365" s="31">
        <f>VLOOKUP($A365,'Extraction Filer'!$B$4:$V$385,MATCH(V$1,'Extraction Filer'!$B$3:$V$3,0),FALSE)</f>
        <v>0</v>
      </c>
      <c r="W365" s="7">
        <f>IF(T365="unavailable","NA",IF(T365&gt;0,IF(AND(U365&gt;0,U365&lt;0.75)=TRUE,1,IF(U365&gt;1,-1,IF(L365&lt;0,-1,0)))+IF(T365&gt;0,IF(VLOOKUP(A365,'Extraction Filer'!$B$4:$W$385,MATCH('Extraction Filer'!$W$1,'Extraction Filer'!$B$1:$W$1,0),FALSE)&gt;1,1,0),0)+IF(M365&gt;0.05,1,IF(M365&lt;-0.05,-1,0))+IF(Q365="سالب",-1,IF(Q365&lt;40,1,0))+IF(T365&gt;AVERAGEIFS($T$2:$T$382,$T$2:$T$382,"&gt;0.001"),1,0),"NA"))</f>
        <v>0</v>
      </c>
    </row>
    <row r="366" spans="1:23" ht="15.75">
      <c r="A366" s="9" t="s">
        <v>400</v>
      </c>
      <c r="B366" s="36" t="str">
        <f>VLOOKUP(A366,'Scoring Logic'!$A$12:$D$394,3,FALSE)</f>
        <v>الأهلي ريت 1</v>
      </c>
      <c r="C366" s="36" t="str">
        <f>VLOOKUP(A366,'Scoring Logic'!$A$12:$D$394,4,FALSE)</f>
        <v>تداول</v>
      </c>
      <c r="D366" s="30">
        <f>VLOOKUP($A366,'Extraction Filer'!$B$4:$V$385,MATCH(D$1,'Extraction Filer'!$B$3:$V$3,0),FALSE)</f>
        <v>7.12</v>
      </c>
      <c r="E366" s="31">
        <f>VLOOKUP($A366,'Extraction Filer'!$B$4:$V$385,MATCH(E$1,'Extraction Filer'!$B$3:$V$3,0),FALSE)</f>
        <v>-9.7357441000000006E-3</v>
      </c>
      <c r="F366" s="30">
        <f>VLOOKUP($A366,'Extraction Filer'!$B$4:$V$385,MATCH(F$1,'Extraction Filer'!$B$3:$V$3,0),FALSE)</f>
        <v>8.4</v>
      </c>
      <c r="G366" s="30">
        <f>VLOOKUP($A366,'Extraction Filer'!$B$4:$V$385,MATCH(G$1,'Extraction Filer'!$B$3:$V$3,0),FALSE)</f>
        <v>6.8</v>
      </c>
      <c r="H366" s="32">
        <f>VLOOKUP($A366,'Extraction Filer'!$B$4:$V$385,MATCH(H$1,'Extraction Filer'!$B$3:$V$3,0),FALSE)</f>
        <v>979000000</v>
      </c>
      <c r="I366" s="33">
        <f>VLOOKUP($A366,'Extraction Filer'!$B$4:$V$385,MATCH(I$1,'Extraction Filer'!$B$3:$V$3,0),FALSE)</f>
        <v>43121</v>
      </c>
      <c r="J366" s="30">
        <f>IF(VLOOKUP($A366,'Extraction Filer'!$B$4:$V$385,MATCH(J$1,'Extraction Filer'!$B$3:$V$3,0),FALSE)&gt;0,VLOOKUP($A366,'Extraction Filer'!$B$4:$V$385,MATCH(J$1,'Extraction Filer'!$B$3:$V$3,0),FALSE),"غير متوفر")</f>
        <v>29.67</v>
      </c>
      <c r="K366" s="30" t="str">
        <f>IFERROR(IF(D366/VLOOKUP($A366,'Extraction Filer'!$B$4:$V$385,MATCH("متوسط توقعات المحللين لمكرر الربح",'Extraction Filer'!$B$3:$V$3,0),FALSE)&gt;0,D366/VLOOKUP($A366,'Extraction Filer'!$B$4:$V$385,MATCH("متوسط توقعات المحللين لمكرر الربح",'Extraction Filer'!$B$3:$V$3,0),FALSE),"غير متوفر"),"غير متوفر")</f>
        <v>غير متوفر</v>
      </c>
      <c r="L366" s="32">
        <f>VLOOKUP($A366,'Extraction Filer'!$B$4:$V$385,MATCH(L$1,'Extraction Filer'!$B$3:$V$3,0),FALSE)</f>
        <v>33238000</v>
      </c>
      <c r="M366" s="35">
        <f>VLOOKUP($A366,'Extraction Filer'!$B$4:$V$385,MATCH(M$1,'Extraction Filer'!$B$3:$V$3,0),FALSE)</f>
        <v>-0.3866</v>
      </c>
      <c r="N366" s="30">
        <f>VLOOKUP($A366,'Extraction Filer'!$B$4:$V$385,MATCH(N$1,'Extraction Filer'!$B$3:$V$3,0),FALSE)</f>
        <v>5.373452182313164</v>
      </c>
      <c r="O366" s="35">
        <f>VLOOKUP($A366,'Extraction Filer'!$B$4:$V$385,MATCH(O$1,'Extraction Filer'!$B$3:$V$3,0),FALSE)</f>
        <v>-8.8999999999999999E-3</v>
      </c>
      <c r="P366" s="35">
        <f>VLOOKUP($A366,'Extraction Filer'!$B$4:$V$385,MATCH(P$1,'Extraction Filer'!$B$3:$V$3,0),FALSE)</f>
        <v>0.2215</v>
      </c>
      <c r="Q366" s="30">
        <f>IF(VLOOKUP($A366,'Extraction Filer'!$B$4:$V$385,MATCH(Q$1,'Extraction Filer'!$B$3:$V$3,0),FALSE)&lt;0,"سالب",VLOOKUP($A366,'Extraction Filer'!$B$4:$V$385,MATCH(Q$1,'Extraction Filer'!$B$3:$V$3,0),FALSE))</f>
        <v>45.841917962165198</v>
      </c>
      <c r="R366" s="35">
        <f>VLOOKUP($A366,'Extraction Filer'!$B$4:$Z$385,MATCH(R$1,'Extraction Filer'!$B$3:$Z$3,0),FALSE)</f>
        <v>2.7064824725579629E-2</v>
      </c>
      <c r="S366" s="35">
        <f>VLOOKUP($A366,'Extraction Filer'!$B$4:$Z$385,MATCH(S$1,'Extraction Filer'!$B$3:$Z$3,0),FALSE)</f>
        <v>3.7959628335823642E-2</v>
      </c>
      <c r="T366" s="31">
        <f>VLOOKUP($A366,'Extraction Filer'!$B$4:$V$385,MATCH(T$1,'Extraction Filer'!$B$3:$V$3,0),FALSE)</f>
        <v>7.02247191011236E-2</v>
      </c>
      <c r="U366" s="31">
        <f>IF(L366&gt;0,VLOOKUP($A366,'Extraction Filer'!$B$4:$V$385,MATCH(U$1,'Extraction Filer'!$B$3:$V$3,0),FALSE),"حققت خسائر")</f>
        <v>3.1026235032192071</v>
      </c>
      <c r="V366" s="31">
        <f>VLOOKUP($A366,'Extraction Filer'!$B$4:$V$385,MATCH(V$1,'Extraction Filer'!$B$3:$V$3,0),FALSE)</f>
        <v>-0.21429999999999999</v>
      </c>
      <c r="W366" s="7">
        <f>IF(T366="unavailable","NA",IF(T366&gt;0,IF(AND(U366&gt;0,U366&lt;0.75)=TRUE,1,IF(U366&gt;1,-1,IF(L366&lt;0,-1,0)))+IF(T366&gt;0,IF(VLOOKUP(A366,'Extraction Filer'!$B$4:$W$385,MATCH('Extraction Filer'!$W$1,'Extraction Filer'!$B$1:$W$1,0),FALSE)&gt;1,1,0),0)+IF(M366&gt;0.05,1,IF(M366&lt;-0.05,-1,0))+IF(Q366="سالب",-1,IF(Q366&lt;40,1,0))+IF(T366&gt;AVERAGEIFS($T$2:$T$382,$T$2:$T$382,"&gt;0.001"),1,0),"NA"))</f>
        <v>0</v>
      </c>
    </row>
    <row r="367" spans="1:23" ht="15.75">
      <c r="A367" s="9" t="s">
        <v>164</v>
      </c>
      <c r="B367" s="36" t="str">
        <f>VLOOKUP(A367,'Scoring Logic'!$A$12:$D$394,3,FALSE)</f>
        <v>نقي</v>
      </c>
      <c r="C367" s="36" t="str">
        <f>VLOOKUP(A367,'Scoring Logic'!$A$12:$D$394,4,FALSE)</f>
        <v>تداول</v>
      </c>
      <c r="D367" s="30">
        <f>VLOOKUP($A367,'Extraction Filer'!$B$4:$V$385,MATCH(D$1,'Extraction Filer'!$B$3:$V$3,0),FALSE)</f>
        <v>55.3</v>
      </c>
      <c r="E367" s="31">
        <f>VLOOKUP($A367,'Extraction Filer'!$B$4:$V$385,MATCH(E$1,'Extraction Filer'!$B$3:$V$3,0),FALSE)</f>
        <v>-4.4905E-2</v>
      </c>
      <c r="F367" s="30">
        <f>VLOOKUP($A367,'Extraction Filer'!$B$4:$V$385,MATCH(F$1,'Extraction Filer'!$B$3:$V$3,0),FALSE)</f>
        <v>72.5</v>
      </c>
      <c r="G367" s="30">
        <f>VLOOKUP($A367,'Extraction Filer'!$B$4:$V$385,MATCH(G$1,'Extraction Filer'!$B$3:$V$3,0),FALSE)</f>
        <v>51.5</v>
      </c>
      <c r="H367" s="32">
        <f>VLOOKUP($A367,'Extraction Filer'!$B$4:$V$385,MATCH(H$1,'Extraction Filer'!$B$3:$V$3,0),FALSE)</f>
        <v>1106000000</v>
      </c>
      <c r="I367" s="33">
        <f>VLOOKUP($A367,'Extraction Filer'!$B$4:$V$385,MATCH(I$1,'Extraction Filer'!$B$3:$V$3,0),FALSE)</f>
        <v>44790</v>
      </c>
      <c r="J367" s="30">
        <f>IF(VLOOKUP($A367,'Extraction Filer'!$B$4:$V$385,MATCH(J$1,'Extraction Filer'!$B$3:$V$3,0),FALSE)&gt;0,VLOOKUP($A367,'Extraction Filer'!$B$4:$V$385,MATCH(J$1,'Extraction Filer'!$B$3:$V$3,0),FALSE),"غير متوفر")</f>
        <v>36.14</v>
      </c>
      <c r="K367" s="30" t="str">
        <f>IFERROR(IF(D367/VLOOKUP($A367,'Extraction Filer'!$B$4:$V$385,MATCH("متوسط توقعات المحللين لمكرر الربح",'Extraction Filer'!$B$3:$V$3,0),FALSE)&gt;0,D367/VLOOKUP($A367,'Extraction Filer'!$B$4:$V$385,MATCH("متوسط توقعات المحللين لمكرر الربح",'Extraction Filer'!$B$3:$V$3,0),FALSE),"غير متوفر"),"غير متوفر")</f>
        <v>غير متوفر</v>
      </c>
      <c r="L367" s="32">
        <f>VLOOKUP($A367,'Extraction Filer'!$B$4:$V$385,MATCH(L$1,'Extraction Filer'!$B$3:$V$3,0),FALSE)</f>
        <v>31386171</v>
      </c>
      <c r="M367" s="35">
        <f>VLOOKUP($A367,'Extraction Filer'!$B$4:$V$385,MATCH(M$1,'Extraction Filer'!$B$3:$V$3,0),FALSE)</f>
        <v>-0.1182</v>
      </c>
      <c r="N367" s="30">
        <f>VLOOKUP($A367,'Extraction Filer'!$B$4:$V$385,MATCH(N$1,'Extraction Filer'!$B$3:$V$3,0),FALSE)</f>
        <v>4.8332154789135764</v>
      </c>
      <c r="O367" s="35">
        <f>VLOOKUP($A367,'Extraction Filer'!$B$4:$V$385,MATCH(O$1,'Extraction Filer'!$B$3:$V$3,0),FALSE)</f>
        <v>-0.13039999999999999</v>
      </c>
      <c r="P367" s="35">
        <f>VLOOKUP($A367,'Extraction Filer'!$B$4:$V$385,MATCH(P$1,'Extraction Filer'!$B$3:$V$3,0),FALSE)</f>
        <v>-0.44729999999999998</v>
      </c>
      <c r="Q367" s="30">
        <f>IF(VLOOKUP($A367,'Extraction Filer'!$B$4:$V$385,MATCH(Q$1,'Extraction Filer'!$B$3:$V$3,0),FALSE)&lt;0,"سالب",VLOOKUP($A367,'Extraction Filer'!$B$4:$V$385,MATCH(Q$1,'Extraction Filer'!$B$3:$V$3,0),FALSE))</f>
        <v>68.538936405844197</v>
      </c>
      <c r="R367" s="35">
        <f>VLOOKUP($A367,'Extraction Filer'!$B$4:$Z$385,MATCH(R$1,'Extraction Filer'!$B$3:$Z$3,0),FALSE)</f>
        <v>0.11969171440108572</v>
      </c>
      <c r="S367" s="35">
        <f>VLOOKUP($A367,'Extraction Filer'!$B$4:$Z$385,MATCH(S$1,'Extraction Filer'!$B$3:$Z$3,0),FALSE)</f>
        <v>0.12405827894628382</v>
      </c>
      <c r="T367" s="31">
        <f>VLOOKUP($A367,'Extraction Filer'!$B$4:$V$385,MATCH(T$1,'Extraction Filer'!$B$3:$V$3,0),FALSE)</f>
        <v>9.0415913200723314E-3</v>
      </c>
      <c r="U367" s="31">
        <f>IF(L367&gt;0,VLOOKUP($A367,'Extraction Filer'!$B$4:$V$385,MATCH(U$1,'Extraction Filer'!$B$3:$V$3,0),FALSE),"حققت خسائر")</f>
        <v>0.3186116586186955</v>
      </c>
      <c r="V367" s="31">
        <f>VLOOKUP($A367,'Extraction Filer'!$B$4:$V$385,MATCH(V$1,'Extraction Filer'!$B$3:$V$3,0),FALSE)</f>
        <v>3</v>
      </c>
      <c r="W367" s="7">
        <f>IF(T367="unavailable","NA",IF(T367&gt;0,IF(AND(U367&gt;0,U367&lt;0.75)=TRUE,1,IF(U367&gt;1,-1,IF(L367&lt;0,-1,0)))+IF(T367&gt;0,IF(VLOOKUP(A367,'Extraction Filer'!$B$4:$W$385,MATCH('Extraction Filer'!$W$1,'Extraction Filer'!$B$1:$W$1,0),FALSE)&gt;1,1,0),0)+IF(M367&gt;0.05,1,IF(M367&lt;-0.05,-1,0))+IF(Q367="سالب",-1,IF(Q367&lt;40,1,0))+IF(T367&gt;AVERAGEIFS($T$2:$T$382,$T$2:$T$382,"&gt;0.001"),1,0),"NA"))</f>
        <v>0</v>
      </c>
    </row>
    <row r="368" spans="1:23" ht="15.75">
      <c r="A368" s="9" t="s">
        <v>667</v>
      </c>
      <c r="B368" s="36" t="str">
        <f>VLOOKUP(A368,'Scoring Logic'!$A$12:$D$394,3,FALSE)</f>
        <v>آل منيف</v>
      </c>
      <c r="C368" s="36" t="str">
        <f>VLOOKUP(A368,'Scoring Logic'!$A$12:$D$394,4,FALSE)</f>
        <v>نمو</v>
      </c>
      <c r="D368" s="30">
        <f>VLOOKUP($A368,'Extraction Filer'!$B$4:$V$385,MATCH(D$1,'Extraction Filer'!$B$3:$V$3,0),FALSE)</f>
        <v>6.95</v>
      </c>
      <c r="E368" s="31">
        <f>VLOOKUP($A368,'Extraction Filer'!$B$4:$V$385,MATCH(E$1,'Extraction Filer'!$B$3:$V$3,0),FALSE)</f>
        <v>-7.1428570999999995E-3</v>
      </c>
      <c r="F368" s="30">
        <f>VLOOKUP($A368,'Extraction Filer'!$B$4:$V$385,MATCH(F$1,'Extraction Filer'!$B$3:$V$3,0),FALSE)</f>
        <v>8.68</v>
      </c>
      <c r="G368" s="30">
        <f>VLOOKUP($A368,'Extraction Filer'!$B$4:$V$385,MATCH(G$1,'Extraction Filer'!$B$3:$V$3,0),FALSE)</f>
        <v>4.8</v>
      </c>
      <c r="H368" s="32">
        <f>VLOOKUP($A368,'Extraction Filer'!$B$4:$V$385,MATCH(H$1,'Extraction Filer'!$B$3:$V$3,0),FALSE)</f>
        <v>264100000</v>
      </c>
      <c r="I368" s="33">
        <f>VLOOKUP($A368,'Extraction Filer'!$B$4:$V$385,MATCH(I$1,'Extraction Filer'!$B$3:$V$3,0),FALSE)</f>
        <v>45084</v>
      </c>
      <c r="J368" s="30">
        <f>IF(VLOOKUP($A368,'Extraction Filer'!$B$4:$V$385,MATCH(J$1,'Extraction Filer'!$B$3:$V$3,0),FALSE)&gt;0,VLOOKUP($A368,'Extraction Filer'!$B$4:$V$385,MATCH(J$1,'Extraction Filer'!$B$3:$V$3,0),FALSE),"غير متوفر")</f>
        <v>15.44</v>
      </c>
      <c r="K368" s="30" t="str">
        <f>IFERROR(IF(D368/VLOOKUP($A368,'Extraction Filer'!$B$4:$V$385,MATCH("متوسط توقعات المحللين لمكرر الربح",'Extraction Filer'!$B$3:$V$3,0),FALSE)&gt;0,D368/VLOOKUP($A368,'Extraction Filer'!$B$4:$V$385,MATCH("متوسط توقعات المحللين لمكرر الربح",'Extraction Filer'!$B$3:$V$3,0),FALSE),"غير متوفر"),"غير متوفر")</f>
        <v>غير متوفر</v>
      </c>
      <c r="L368" s="32">
        <f>VLOOKUP($A368,'Extraction Filer'!$B$4:$V$385,MATCH(L$1,'Extraction Filer'!$B$3:$V$3,0),FALSE)</f>
        <v>20815444</v>
      </c>
      <c r="M368" s="35">
        <f>VLOOKUP($A368,'Extraction Filer'!$B$4:$V$385,MATCH(M$1,'Extraction Filer'!$B$3:$V$3,0),FALSE)</f>
        <v>-0.14760000000000001</v>
      </c>
      <c r="N368" s="30">
        <f>VLOOKUP($A368,'Extraction Filer'!$B$4:$V$385,MATCH(N$1,'Extraction Filer'!$B$3:$V$3,0),FALSE)</f>
        <v>1.1220711293422436</v>
      </c>
      <c r="O368" s="35">
        <f>VLOOKUP($A368,'Extraction Filer'!$B$4:$V$385,MATCH(O$1,'Extraction Filer'!$B$3:$V$3,0),FALSE)</f>
        <v>-0.22650000000000001</v>
      </c>
      <c r="P368" s="35">
        <f>VLOOKUP($A368,'Extraction Filer'!$B$4:$V$385,MATCH(P$1,'Extraction Filer'!$B$3:$V$3,0),FALSE)</f>
        <v>7.3090000000000002</v>
      </c>
      <c r="Q368" s="30">
        <f>IF(VLOOKUP($A368,'Extraction Filer'!$B$4:$V$385,MATCH(Q$1,'Extraction Filer'!$B$3:$V$3,0),FALSE)&lt;0,"سالب",VLOOKUP($A368,'Extraction Filer'!$B$4:$V$385,MATCH(Q$1,'Extraction Filer'!$B$3:$V$3,0),FALSE))</f>
        <v>55.100453488624389</v>
      </c>
      <c r="R368" s="35">
        <f>VLOOKUP($A368,'Extraction Filer'!$B$4:$Z$385,MATCH(R$1,'Extraction Filer'!$B$3:$Z$3,0),FALSE)</f>
        <v>0.17978439147572611</v>
      </c>
      <c r="S368" s="35">
        <f>VLOOKUP($A368,'Extraction Filer'!$B$4:$Z$385,MATCH(S$1,'Extraction Filer'!$B$3:$Z$3,0),FALSE)</f>
        <v>0.16810140132017856</v>
      </c>
      <c r="T368" s="31">
        <f>VLOOKUP($A368,'Extraction Filer'!$B$4:$V$385,MATCH(T$1,'Extraction Filer'!$B$3:$V$3,0),FALSE)</f>
        <v>2.8776978417266189E-2</v>
      </c>
      <c r="U368" s="31">
        <f>IF(L368&gt;0,VLOOKUP($A368,'Extraction Filer'!$B$4:$V$385,MATCH(U$1,'Extraction Filer'!$B$3:$V$3,0),FALSE),"حققت خسائر")</f>
        <v>0.12904811512634223</v>
      </c>
      <c r="V368" s="31">
        <f>VLOOKUP($A368,'Extraction Filer'!$B$4:$V$385,MATCH(V$1,'Extraction Filer'!$B$3:$V$3,0),FALSE)</f>
        <v>0</v>
      </c>
      <c r="W368" s="7">
        <f>IF(T368="unavailable","NA",IF(T368&gt;0,IF(AND(U368&gt;0,U368&lt;0.75)=TRUE,1,IF(U368&gt;1,-1,IF(L368&lt;0,-1,0)))+IF(T368&gt;0,IF(VLOOKUP(A368,'Extraction Filer'!$B$4:$W$385,MATCH('Extraction Filer'!$W$1,'Extraction Filer'!$B$1:$W$1,0),FALSE)&gt;1,1,0),0)+IF(M368&gt;0.05,1,IF(M368&lt;-0.05,-1,0))+IF(Q368="سالب",-1,IF(Q368&lt;40,1,0))+IF(T368&gt;AVERAGEIFS($T$2:$T$382,$T$2:$T$382,"&gt;0.001"),1,0),"NA"))</f>
        <v>0</v>
      </c>
    </row>
    <row r="369" spans="1:24" ht="15.75">
      <c r="A369" s="9" t="s">
        <v>655</v>
      </c>
      <c r="B369" s="36" t="str">
        <f>VLOOKUP(A369,'Scoring Logic'!$A$12:$D$394,3,FALSE)</f>
        <v>بناء</v>
      </c>
      <c r="C369" s="36" t="str">
        <f>VLOOKUP(A369,'Scoring Logic'!$A$12:$D$394,4,FALSE)</f>
        <v>نمو</v>
      </c>
      <c r="D369" s="30">
        <f>VLOOKUP($A369,'Extraction Filer'!$B$4:$V$385,MATCH(D$1,'Extraction Filer'!$B$3:$V$3,0),FALSE)</f>
        <v>41.4</v>
      </c>
      <c r="E369" s="31">
        <f>VLOOKUP($A369,'Extraction Filer'!$B$4:$V$385,MATCH(E$1,'Extraction Filer'!$B$3:$V$3,0),FALSE)</f>
        <v>7.1151400000000004E-2</v>
      </c>
      <c r="F369" s="30">
        <f>VLOOKUP($A369,'Extraction Filer'!$B$4:$V$385,MATCH(F$1,'Extraction Filer'!$B$3:$V$3,0),FALSE)</f>
        <v>41.4</v>
      </c>
      <c r="G369" s="30">
        <f>VLOOKUP($A369,'Extraction Filer'!$B$4:$V$385,MATCH(G$1,'Extraction Filer'!$B$3:$V$3,0),FALSE)</f>
        <v>25.41667</v>
      </c>
      <c r="H369" s="32">
        <f>VLOOKUP($A369,'Extraction Filer'!$B$4:$V$385,MATCH(H$1,'Extraction Filer'!$B$3:$V$3,0),FALSE)</f>
        <v>248400000</v>
      </c>
      <c r="I369" s="33">
        <f>VLOOKUP($A369,'Extraction Filer'!$B$4:$V$385,MATCH(I$1,'Extraction Filer'!$B$3:$V$3,0),FALSE)</f>
        <v>45007</v>
      </c>
      <c r="J369" s="30" t="str">
        <f>IF(VLOOKUP($A369,'Extraction Filer'!$B$4:$V$385,MATCH(J$1,'Extraction Filer'!$B$3:$V$3,0),FALSE)&gt;0,VLOOKUP($A369,'Extraction Filer'!$B$4:$V$385,MATCH(J$1,'Extraction Filer'!$B$3:$V$3,0),FALSE),"غير متوفر")</f>
        <v>غير متوفر</v>
      </c>
      <c r="K369" s="30" t="str">
        <f>IFERROR(IF(D369/VLOOKUP($A369,'Extraction Filer'!$B$4:$V$385,MATCH("متوسط توقعات المحللين لمكرر الربح",'Extraction Filer'!$B$3:$V$3,0),FALSE)&gt;0,D369/VLOOKUP($A369,'Extraction Filer'!$B$4:$V$385,MATCH("متوسط توقعات المحللين لمكرر الربح",'Extraction Filer'!$B$3:$V$3,0),FALSE),"غير متوفر"),"غير متوفر")</f>
        <v>غير متوفر</v>
      </c>
      <c r="L369" s="32">
        <f>VLOOKUP($A369,'Extraction Filer'!$B$4:$V$385,MATCH(L$1,'Extraction Filer'!$B$3:$V$3,0),FALSE)</f>
        <v>4631769</v>
      </c>
      <c r="M369" s="35">
        <f>VLOOKUP($A369,'Extraction Filer'!$B$4:$V$385,MATCH(M$1,'Extraction Filer'!$B$3:$V$3,0),FALSE)</f>
        <v>-0.37469999999999998</v>
      </c>
      <c r="N369" s="30">
        <f>VLOOKUP($A369,'Extraction Filer'!$B$4:$V$385,MATCH(N$1,'Extraction Filer'!$B$3:$V$3,0),FALSE)</f>
        <v>0.64683866922807842</v>
      </c>
      <c r="O369" s="35">
        <f>VLOOKUP($A369,'Extraction Filer'!$B$4:$V$385,MATCH(O$1,'Extraction Filer'!$B$3:$V$3,0),FALSE)</f>
        <v>9.35E-2</v>
      </c>
      <c r="P369" s="35">
        <f>VLOOKUP($A369,'Extraction Filer'!$B$4:$V$385,MATCH(P$1,'Extraction Filer'!$B$3:$V$3,0),FALSE)</f>
        <v>-2.5108999999999999</v>
      </c>
      <c r="Q369" s="30">
        <f>IF(VLOOKUP($A369,'Extraction Filer'!$B$4:$V$385,MATCH(Q$1,'Extraction Filer'!$B$3:$V$3,0),FALSE)&lt;0,"سالب",VLOOKUP($A369,'Extraction Filer'!$B$4:$V$385,MATCH(Q$1,'Extraction Filer'!$B$3:$V$3,0),FALSE))</f>
        <v>10.317247468027436</v>
      </c>
      <c r="R369" s="35">
        <f>VLOOKUP($A369,'Extraction Filer'!$B$4:$Z$385,MATCH(R$1,'Extraction Filer'!$B$3:$Z$3,0),FALSE)</f>
        <v>5.5555663839061797E-2</v>
      </c>
      <c r="S369" s="35">
        <f>VLOOKUP($A369,'Extraction Filer'!$B$4:$Z$385,MATCH(S$1,'Extraction Filer'!$B$3:$Z$3,0),FALSE)</f>
        <v>6.5283253037242903E-2</v>
      </c>
      <c r="T369" s="31">
        <f>VLOOKUP($A369,'Extraction Filer'!$B$4:$V$385,MATCH(T$1,'Extraction Filer'!$B$3:$V$3,0),FALSE)</f>
        <v>1.8115942028985508E-2</v>
      </c>
      <c r="U369" s="31">
        <f>IF(L369&gt;0,VLOOKUP($A369,'Extraction Filer'!$B$4:$V$385,MATCH(U$1,'Extraction Filer'!$B$3:$V$3,0),FALSE),"حققت خسائر")</f>
        <v>0</v>
      </c>
      <c r="V369" s="31">
        <f>VLOOKUP($A369,'Extraction Filer'!$B$4:$V$385,MATCH(V$1,'Extraction Filer'!$B$3:$V$3,0),FALSE)</f>
        <v>-0.9587</v>
      </c>
      <c r="W369" s="7">
        <f>IF(T369="unavailable","NA",IF(T369&gt;0,IF(AND(U369&gt;0,U369&lt;0.75)=TRUE,1,IF(U369&gt;1,-1,IF(L369&lt;0,-1,0)))+IF(T369&gt;0,IF(VLOOKUP(A369,'Extraction Filer'!$B$4:$W$385,MATCH('Extraction Filer'!$W$1,'Extraction Filer'!$B$1:$W$1,0),FALSE)&gt;1,1,0),0)+IF(M369&gt;0.05,1,IF(M369&lt;-0.05,-1,0))+IF(Q369="سالب",-1,IF(Q369&lt;40,1,0))+IF(T369&gt;AVERAGEIFS($T$2:$T$382,$T$2:$T$382,"&gt;0.001"),1,0),"NA"))</f>
        <v>0</v>
      </c>
    </row>
    <row r="370" spans="1:24" ht="15.75">
      <c r="A370" s="9" t="s">
        <v>67</v>
      </c>
      <c r="B370" s="36" t="str">
        <f>VLOOKUP(A370,'Scoring Logic'!$A$12:$D$394,3,FALSE)</f>
        <v>بوان</v>
      </c>
      <c r="C370" s="36" t="str">
        <f>VLOOKUP(A370,'Scoring Logic'!$A$12:$D$394,4,FALSE)</f>
        <v>تداول</v>
      </c>
      <c r="D370" s="30">
        <f>VLOOKUP($A370,'Extraction Filer'!$B$4:$V$385,MATCH(D$1,'Extraction Filer'!$B$3:$V$3,0),FALSE)</f>
        <v>54.8</v>
      </c>
      <c r="E370" s="31">
        <f>VLOOKUP($A370,'Extraction Filer'!$B$4:$V$385,MATCH(E$1,'Extraction Filer'!$B$3:$V$3,0),FALSE)</f>
        <v>0.1734475</v>
      </c>
      <c r="F370" s="30">
        <f>VLOOKUP($A370,'Extraction Filer'!$B$4:$V$385,MATCH(F$1,'Extraction Filer'!$B$3:$V$3,0),FALSE)</f>
        <v>63.5</v>
      </c>
      <c r="G370" s="30">
        <f>VLOOKUP($A370,'Extraction Filer'!$B$4:$V$385,MATCH(G$1,'Extraction Filer'!$B$3:$V$3,0),FALSE)</f>
        <v>37.35</v>
      </c>
      <c r="H370" s="32">
        <f>VLOOKUP($A370,'Extraction Filer'!$B$4:$V$385,MATCH(H$1,'Extraction Filer'!$B$3:$V$3,0),FALSE)</f>
        <v>3288000000</v>
      </c>
      <c r="I370" s="33">
        <f>VLOOKUP($A370,'Extraction Filer'!$B$4:$V$385,MATCH(I$1,'Extraction Filer'!$B$3:$V$3,0),FALSE)</f>
        <v>41814</v>
      </c>
      <c r="J370" s="30">
        <f>IF(VLOOKUP($A370,'Extraction Filer'!$B$4:$V$385,MATCH(J$1,'Extraction Filer'!$B$3:$V$3,0),FALSE)&gt;0,VLOOKUP($A370,'Extraction Filer'!$B$4:$V$385,MATCH(J$1,'Extraction Filer'!$B$3:$V$3,0),FALSE),"غير متوفر")</f>
        <v>30.96</v>
      </c>
      <c r="K370" s="30">
        <f>IFERROR(IF(D370/VLOOKUP($A370,'Extraction Filer'!$B$4:$V$385,MATCH("متوسط توقعات المحللين لمكرر الربح",'Extraction Filer'!$B$3:$V$3,0),FALSE)&gt;0,D370/VLOOKUP($A370,'Extraction Filer'!$B$4:$V$385,MATCH("متوسط توقعات المحللين لمكرر الربح",'Extraction Filer'!$B$3:$V$3,0),FALSE),"غير متوفر"),"غير متوفر")</f>
        <v>22.833333333333332</v>
      </c>
      <c r="L370" s="32">
        <f>VLOOKUP($A370,'Extraction Filer'!$B$4:$V$385,MATCH(L$1,'Extraction Filer'!$B$3:$V$3,0),FALSE)</f>
        <v>106032000</v>
      </c>
      <c r="M370" s="35">
        <f>VLOOKUP($A370,'Extraction Filer'!$B$4:$V$385,MATCH(M$1,'Extraction Filer'!$B$3:$V$3,0),FALSE)</f>
        <v>-0.22059999999999999</v>
      </c>
      <c r="N370" s="30">
        <f>VLOOKUP($A370,'Extraction Filer'!$B$4:$V$385,MATCH(N$1,'Extraction Filer'!$B$3:$V$3,0),FALSE)</f>
        <v>1.0886681826790507</v>
      </c>
      <c r="O370" s="35">
        <f>VLOOKUP($A370,'Extraction Filer'!$B$4:$V$385,MATCH(O$1,'Extraction Filer'!$B$3:$V$3,0),FALSE)</f>
        <v>-9.8900000000000002E-2</v>
      </c>
      <c r="P370" s="35">
        <f>VLOOKUP($A370,'Extraction Filer'!$B$4:$V$385,MATCH(P$1,'Extraction Filer'!$B$3:$V$3,0),FALSE)</f>
        <v>-0.76070000000000004</v>
      </c>
      <c r="Q370" s="30">
        <f>IF(VLOOKUP($A370,'Extraction Filer'!$B$4:$V$385,MATCH(Q$1,'Extraction Filer'!$B$3:$V$3,0),FALSE)&lt;0,"سالب",VLOOKUP($A370,'Extraction Filer'!$B$4:$V$385,MATCH(Q$1,'Extraction Filer'!$B$3:$V$3,0),FALSE))</f>
        <v>73.811341085619361</v>
      </c>
      <c r="R370" s="35">
        <f>VLOOKUP($A370,'Extraction Filer'!$B$4:$Z$385,MATCH(R$1,'Extraction Filer'!$B$3:$Z$3,0),FALSE)</f>
        <v>0.1166827102825593</v>
      </c>
      <c r="S370" s="35">
        <f>VLOOKUP($A370,'Extraction Filer'!$B$4:$Z$385,MATCH(S$1,'Extraction Filer'!$B$3:$Z$3,0),FALSE)</f>
        <v>7.0082412955908335E-2</v>
      </c>
      <c r="T370" s="31">
        <f>VLOOKUP($A370,'Extraction Filer'!$B$4:$V$385,MATCH(T$1,'Extraction Filer'!$B$3:$V$3,0),FALSE)</f>
        <v>1.0948905109489052E-2</v>
      </c>
      <c r="U370" s="31">
        <f>IF(L370&gt;0,VLOOKUP($A370,'Extraction Filer'!$B$4:$V$385,MATCH(U$1,'Extraction Filer'!$B$3:$V$3,0),FALSE),"حققت خسائر")</f>
        <v>0.82057303455560582</v>
      </c>
      <c r="V370" s="31">
        <f>VLOOKUP($A370,'Extraction Filer'!$B$4:$V$385,MATCH(V$1,'Extraction Filer'!$B$3:$V$3,0),FALSE)</f>
        <v>0.11550000000000001</v>
      </c>
      <c r="W370" s="7">
        <f>IF(T370="unavailable","NA",IF(T370&gt;0,IF(AND(U370&gt;0,U370&lt;0.75)=TRUE,1,IF(U370&gt;1,-1,IF(L370&lt;0,-1,0)))+IF(T370&gt;0,IF(VLOOKUP(A370,'Extraction Filer'!$B$4:$W$385,MATCH('Extraction Filer'!$W$1,'Extraction Filer'!$B$1:$W$1,0),FALSE)&gt;1,1,0),0)+IF(M370&gt;0.05,1,IF(M370&lt;-0.05,-1,0))+IF(Q370="سالب",-1,IF(Q370&lt;40,1,0))+IF(T370&gt;AVERAGEIFS($T$2:$T$382,$T$2:$T$382,"&gt;0.001"),1,0),"NA"))</f>
        <v>0</v>
      </c>
    </row>
    <row r="371" spans="1:24" ht="15.75">
      <c r="A371" s="9" t="s">
        <v>374</v>
      </c>
      <c r="B371" s="36" t="str">
        <f>VLOOKUP(A371,'Scoring Logic'!$A$12:$D$394,3,FALSE)</f>
        <v>الأندلس</v>
      </c>
      <c r="C371" s="36" t="str">
        <f>VLOOKUP(A371,'Scoring Logic'!$A$12:$D$394,4,FALSE)</f>
        <v>تداول</v>
      </c>
      <c r="D371" s="30">
        <f>VLOOKUP($A371,'Extraction Filer'!$B$4:$V$385,MATCH(D$1,'Extraction Filer'!$B$3:$V$3,0),FALSE)</f>
        <v>22.28</v>
      </c>
      <c r="E371" s="31">
        <f>VLOOKUP($A371,'Extraction Filer'!$B$4:$V$385,MATCH(E$1,'Extraction Filer'!$B$3:$V$3,0),FALSE)</f>
        <v>-2.10896E-2</v>
      </c>
      <c r="F371" s="30">
        <f>VLOOKUP($A371,'Extraction Filer'!$B$4:$V$385,MATCH(F$1,'Extraction Filer'!$B$3:$V$3,0),FALSE)</f>
        <v>28.5</v>
      </c>
      <c r="G371" s="30">
        <f>VLOOKUP($A371,'Extraction Filer'!$B$4:$V$385,MATCH(G$1,'Extraction Filer'!$B$3:$V$3,0),FALSE)</f>
        <v>19.68</v>
      </c>
      <c r="H371" s="32">
        <f>VLOOKUP($A371,'Extraction Filer'!$B$4:$V$385,MATCH(H$1,'Extraction Filer'!$B$3:$V$3,0),FALSE)</f>
        <v>2079465924</v>
      </c>
      <c r="I371" s="33">
        <f>VLOOKUP($A371,'Extraction Filer'!$B$4:$V$385,MATCH(I$1,'Extraction Filer'!$B$3:$V$3,0),FALSE)</f>
        <v>42381</v>
      </c>
      <c r="J371" s="30" t="str">
        <f>IF(VLOOKUP($A371,'Extraction Filer'!$B$4:$V$385,MATCH(J$1,'Extraction Filer'!$B$3:$V$3,0),FALSE)&gt;0,VLOOKUP($A371,'Extraction Filer'!$B$4:$V$385,MATCH(J$1,'Extraction Filer'!$B$3:$V$3,0),FALSE),"غير متوفر")</f>
        <v>غير متوفر</v>
      </c>
      <c r="K371" s="30" t="str">
        <f>IFERROR(IF(D371/VLOOKUP($A371,'Extraction Filer'!$B$4:$V$385,MATCH("متوسط توقعات المحللين لمكرر الربح",'Extraction Filer'!$B$3:$V$3,0),FALSE)&gt;0,D371/VLOOKUP($A371,'Extraction Filer'!$B$4:$V$385,MATCH("متوسط توقعات المحللين لمكرر الربح",'Extraction Filer'!$B$3:$V$3,0),FALSE),"غير متوفر"),"غير متوفر")</f>
        <v>غير متوفر</v>
      </c>
      <c r="L371" s="32">
        <f>VLOOKUP($A371,'Extraction Filer'!$B$4:$V$385,MATCH(L$1,'Extraction Filer'!$B$3:$V$3,0),FALSE)</f>
        <v>-31602189</v>
      </c>
      <c r="M371" s="35">
        <f>VLOOKUP($A371,'Extraction Filer'!$B$4:$V$385,MATCH(M$1,'Extraction Filer'!$B$3:$V$3,0),FALSE)</f>
        <v>-1.8676999999999999</v>
      </c>
      <c r="N371" s="30">
        <f>VLOOKUP($A371,'Extraction Filer'!$B$4:$V$385,MATCH(N$1,'Extraction Filer'!$B$3:$V$3,0),FALSE)</f>
        <v>8.0826508612538905</v>
      </c>
      <c r="O371" s="35">
        <f>VLOOKUP($A371,'Extraction Filer'!$B$4:$V$385,MATCH(O$1,'Extraction Filer'!$B$3:$V$3,0),FALSE)</f>
        <v>9.64E-2</v>
      </c>
      <c r="P371" s="35">
        <f>VLOOKUP($A371,'Extraction Filer'!$B$4:$V$385,MATCH(P$1,'Extraction Filer'!$B$3:$V$3,0),FALSE)</f>
        <v>-5.9499999999999997E-2</v>
      </c>
      <c r="Q371" s="30">
        <f>IF(VLOOKUP($A371,'Extraction Filer'!$B$4:$V$385,MATCH(Q$1,'Extraction Filer'!$B$3:$V$3,0),FALSE)&lt;0,"سالب",VLOOKUP($A371,'Extraction Filer'!$B$4:$V$385,MATCH(Q$1,'Extraction Filer'!$B$3:$V$3,0),FALSE))</f>
        <v>18.119867936021031</v>
      </c>
      <c r="R371" s="35">
        <f>VLOOKUP($A371,'Extraction Filer'!$B$4:$Z$385,MATCH(R$1,'Extraction Filer'!$B$3:$Z$3,0),FALSE)</f>
        <v>-3.0498444726988729E-2</v>
      </c>
      <c r="S371" s="35">
        <f>VLOOKUP($A371,'Extraction Filer'!$B$4:$Z$385,MATCH(S$1,'Extraction Filer'!$B$3:$Z$3,0),FALSE)</f>
        <v>1.1308714723999733E-2</v>
      </c>
      <c r="T371" s="31">
        <f>VLOOKUP($A371,'Extraction Filer'!$B$4:$V$385,MATCH(T$1,'Extraction Filer'!$B$3:$V$3,0),FALSE)</f>
        <v>1.1220825852782765E-2</v>
      </c>
      <c r="U371" s="31" t="str">
        <f>IF(L371&gt;0,VLOOKUP($A371,'Extraction Filer'!$B$4:$V$385,MATCH(U$1,'Extraction Filer'!$B$3:$V$3,0),FALSE),"حققت خسائر")</f>
        <v>حققت خسائر</v>
      </c>
      <c r="V371" s="31">
        <f>VLOOKUP($A371,'Extraction Filer'!$B$4:$V$385,MATCH(V$1,'Extraction Filer'!$B$3:$V$3,0),FALSE)</f>
        <v>-0.49790000000000001</v>
      </c>
      <c r="W371" s="7">
        <f>IF(T371="unavailable","NA",IF(T371&gt;0,IF(AND(U371&gt;0,U371&lt;0.75)=TRUE,1,IF(U371&gt;1,-1,IF(L371&lt;0,-1,0)))+IF(T371&gt;0,IF(VLOOKUP(A371,'Extraction Filer'!$B$4:$W$385,MATCH('Extraction Filer'!$W$1,'Extraction Filer'!$B$1:$W$1,0),FALSE)&gt;1,1,0),0)+IF(M371&gt;0.05,1,IF(M371&lt;-0.05,-1,0))+IF(Q371="سالب",-1,IF(Q371&lt;40,1,0))+IF(T371&gt;AVERAGEIFS($T$2:$T$382,$T$2:$T$382,"&gt;0.001"),1,0),"NA"))</f>
        <v>-1</v>
      </c>
    </row>
    <row r="372" spans="1:24" ht="15.75">
      <c r="A372" s="9" t="s">
        <v>442</v>
      </c>
      <c r="B372" s="36" t="str">
        <f>VLOOKUP(A372,'Scoring Logic'!$A$12:$D$394,3,FALSE)</f>
        <v>أمريكانا</v>
      </c>
      <c r="C372" s="36" t="str">
        <f>VLOOKUP(A372,'Scoring Logic'!$A$12:$D$394,4,FALSE)</f>
        <v>تداول</v>
      </c>
      <c r="D372" s="30">
        <f>VLOOKUP($A372,'Extraction Filer'!$B$4:$V$385,MATCH(D$1,'Extraction Filer'!$B$3:$V$3,0),FALSE)</f>
        <v>2.2000000000000002</v>
      </c>
      <c r="E372" s="31">
        <f>VLOOKUP($A372,'Extraction Filer'!$B$4:$V$385,MATCH(E$1,'Extraction Filer'!$B$3:$V$3,0),FALSE)</f>
        <v>6.2801900000000008E-2</v>
      </c>
      <c r="F372" s="30">
        <f>VLOOKUP($A372,'Extraction Filer'!$B$4:$V$385,MATCH(F$1,'Extraction Filer'!$B$3:$V$3,0),FALSE)</f>
        <v>3.48</v>
      </c>
      <c r="G372" s="30">
        <f>VLOOKUP($A372,'Extraction Filer'!$B$4:$V$385,MATCH(G$1,'Extraction Filer'!$B$3:$V$3,0),FALSE)</f>
        <v>1.78</v>
      </c>
      <c r="H372" s="32">
        <f>VLOOKUP($A372,'Extraction Filer'!$B$4:$V$385,MATCH(H$1,'Extraction Filer'!$B$3:$V$3,0),FALSE)</f>
        <v>4930031166</v>
      </c>
      <c r="I372" s="33">
        <f>VLOOKUP($A372,'Extraction Filer'!$B$4:$V$385,MATCH(I$1,'Extraction Filer'!$B$3:$V$3,0),FALSE)</f>
        <v>44915</v>
      </c>
      <c r="J372" s="30">
        <f>IF(VLOOKUP($A372,'Extraction Filer'!$B$4:$V$385,MATCH(J$1,'Extraction Filer'!$B$3:$V$3,0),FALSE)&gt;0,VLOOKUP($A372,'Extraction Filer'!$B$4:$V$385,MATCH(J$1,'Extraction Filer'!$B$3:$V$3,0),FALSE),"غير متوفر")</f>
        <v>31.43</v>
      </c>
      <c r="K372" s="30" t="str">
        <f>IFERROR(IF(D372/VLOOKUP($A372,'Extraction Filer'!$B$4:$V$385,MATCH("متوسط توقعات المحللين لمكرر الربح",'Extraction Filer'!$B$3:$V$3,0),FALSE)&gt;0,D372/VLOOKUP($A372,'Extraction Filer'!$B$4:$V$385,MATCH("متوسط توقعات المحللين لمكرر الربح",'Extraction Filer'!$B$3:$V$3,0),FALSE),"غير متوفر"),"غير متوفر")</f>
        <v>غير متوفر</v>
      </c>
      <c r="L372" s="32">
        <f>VLOOKUP($A372,'Extraction Filer'!$B$4:$V$385,MATCH(L$1,'Extraction Filer'!$B$3:$V$3,0),FALSE)</f>
        <v>158759000</v>
      </c>
      <c r="M372" s="35">
        <f>VLOOKUP($A372,'Extraction Filer'!$B$4:$V$385,MATCH(M$1,'Extraction Filer'!$B$3:$V$3,0),FALSE)</f>
        <v>-0.3881</v>
      </c>
      <c r="N372" s="30">
        <f>VLOOKUP($A372,'Extraction Filer'!$B$4:$V$385,MATCH(N$1,'Extraction Filer'!$B$3:$V$3,0),FALSE)</f>
        <v>2.2442375879341809</v>
      </c>
      <c r="O372" s="35">
        <f>VLOOKUP($A372,'Extraction Filer'!$B$4:$V$385,MATCH(O$1,'Extraction Filer'!$B$3:$V$3,0),FALSE)</f>
        <v>-8.9700000000000002E-2</v>
      </c>
      <c r="P372" s="35">
        <f>VLOOKUP($A372,'Extraction Filer'!$B$4:$V$385,MATCH(P$1,'Extraction Filer'!$B$3:$V$3,0),FALSE)</f>
        <v>-0.2089</v>
      </c>
      <c r="Q372" s="30">
        <f>IF(VLOOKUP($A372,'Extraction Filer'!$B$4:$V$385,MATCH(Q$1,'Extraction Filer'!$B$3:$V$3,0),FALSE)&lt;0,"سالب",VLOOKUP($A372,'Extraction Filer'!$B$4:$V$385,MATCH(Q$1,'Extraction Filer'!$B$3:$V$3,0),FALSE))</f>
        <v>15.98106649615549</v>
      </c>
      <c r="R372" s="35">
        <f>VLOOKUP($A372,'Extraction Filer'!$B$4:$Z$385,MATCH(R$1,'Extraction Filer'!$B$3:$Z$3,0),FALSE)</f>
        <v>0.40835675624927248</v>
      </c>
      <c r="S372" s="35">
        <f>VLOOKUP($A372,'Extraction Filer'!$B$4:$Z$385,MATCH(S$1,'Extraction Filer'!$B$3:$Z$3,0),FALSE)</f>
        <v>0.15810216585162259</v>
      </c>
      <c r="T372" s="31">
        <f>VLOOKUP($A372,'Extraction Filer'!$B$4:$V$385,MATCH(T$1,'Extraction Filer'!$B$3:$V$3,0),FALSE)</f>
        <v>3.6454090909090908E-2</v>
      </c>
      <c r="U372" s="31">
        <f>IF(L372&gt;0,VLOOKUP($A372,'Extraction Filer'!$B$4:$V$385,MATCH(U$1,'Extraction Filer'!$B$3:$V$3,0),FALSE),"حققت خسائر")</f>
        <v>1.1301658488652613</v>
      </c>
      <c r="V372" s="31">
        <f>VLOOKUP($A372,'Extraction Filer'!$B$4:$V$385,MATCH(V$1,'Extraction Filer'!$B$3:$V$3,0),FALSE)</f>
        <v>0.73699999999999999</v>
      </c>
      <c r="W372" s="7">
        <f>IF(T372="unavailable","NA",IF(T372&gt;0,IF(AND(U372&gt;0,U372&lt;0.75)=TRUE,1,IF(U372&gt;1,-1,IF(L372&lt;0,-1,0)))+IF(T372&gt;0,IF(VLOOKUP(A372,'Extraction Filer'!$B$4:$W$385,MATCH('Extraction Filer'!$W$1,'Extraction Filer'!$B$1:$W$1,0),FALSE)&gt;1,1,0),0)+IF(M372&gt;0.05,1,IF(M372&lt;-0.05,-1,0))+IF(Q372="سالب",-1,IF(Q372&lt;40,1,0))+IF(T372&gt;AVERAGEIFS($T$2:$T$382,$T$2:$T$382,"&gt;0.001"),1,0),"NA"))</f>
        <v>-1</v>
      </c>
    </row>
    <row r="373" spans="1:24" ht="15.75">
      <c r="A373" s="9" t="s">
        <v>73</v>
      </c>
      <c r="B373" s="36" t="str">
        <f>VLOOKUP(A373,'Scoring Logic'!$A$12:$D$394,3,FALSE)</f>
        <v>أنابيب السعودية</v>
      </c>
      <c r="C373" s="36" t="str">
        <f>VLOOKUP(A373,'Scoring Logic'!$A$12:$D$394,4,FALSE)</f>
        <v>تداول</v>
      </c>
      <c r="D373" s="30">
        <f>VLOOKUP($A373,'Extraction Filer'!$B$4:$V$385,MATCH(D$1,'Extraction Filer'!$B$3:$V$3,0),FALSE)</f>
        <v>54</v>
      </c>
      <c r="E373" s="31">
        <f>VLOOKUP($A373,'Extraction Filer'!$B$4:$V$385,MATCH(E$1,'Extraction Filer'!$B$3:$V$3,0),FALSE)</f>
        <v>-0.12903230000000002</v>
      </c>
      <c r="F373" s="30">
        <f>VLOOKUP($A373,'Extraction Filer'!$B$4:$V$385,MATCH(F$1,'Extraction Filer'!$B$3:$V$3,0),FALSE)</f>
        <v>87.2</v>
      </c>
      <c r="G373" s="30">
        <f>VLOOKUP($A373,'Extraction Filer'!$B$4:$V$385,MATCH(G$1,'Extraction Filer'!$B$3:$V$3,0),FALSE)</f>
        <v>48.4</v>
      </c>
      <c r="H373" s="32">
        <f>VLOOKUP($A373,'Extraction Filer'!$B$4:$V$385,MATCH(H$1,'Extraction Filer'!$B$3:$V$3,0),FALSE)</f>
        <v>2729284794</v>
      </c>
      <c r="I373" s="33">
        <f>VLOOKUP($A373,'Extraction Filer'!$B$4:$V$385,MATCH(I$1,'Extraction Filer'!$B$3:$V$3,0),FALSE)</f>
        <v>40241</v>
      </c>
      <c r="J373" s="30">
        <f>IF(VLOOKUP($A373,'Extraction Filer'!$B$4:$V$385,MATCH(J$1,'Extraction Filer'!$B$3:$V$3,0),FALSE)&gt;0,VLOOKUP($A373,'Extraction Filer'!$B$4:$V$385,MATCH(J$1,'Extraction Filer'!$B$3:$V$3,0),FALSE),"غير متوفر")</f>
        <v>12.8</v>
      </c>
      <c r="K373" s="30">
        <f>IFERROR(IF(D373/VLOOKUP($A373,'Extraction Filer'!$B$4:$V$385,MATCH("متوسط توقعات المحللين لمكرر الربح",'Extraction Filer'!$B$3:$V$3,0),FALSE)&gt;0,D373/VLOOKUP($A373,'Extraction Filer'!$B$4:$V$385,MATCH("متوسط توقعات المحللين لمكرر الربح",'Extraction Filer'!$B$3:$V$3,0),FALSE),"غير متوفر"),"غير متوفر")</f>
        <v>11.273486430062631</v>
      </c>
      <c r="L373" s="32">
        <f>VLOOKUP($A373,'Extraction Filer'!$B$4:$V$385,MATCH(L$1,'Extraction Filer'!$B$3:$V$3,0),FALSE)</f>
        <v>200844978</v>
      </c>
      <c r="M373" s="35">
        <f>VLOOKUP($A373,'Extraction Filer'!$B$4:$V$385,MATCH(M$1,'Extraction Filer'!$B$3:$V$3,0),FALSE)</f>
        <v>4.3799999999999999E-2</v>
      </c>
      <c r="N373" s="30">
        <f>VLOOKUP($A373,'Extraction Filer'!$B$4:$V$385,MATCH(N$1,'Extraction Filer'!$B$3:$V$3,0),FALSE)</f>
        <v>1.6741510640920327</v>
      </c>
      <c r="O373" s="35">
        <f>VLOOKUP($A373,'Extraction Filer'!$B$4:$V$385,MATCH(O$1,'Extraction Filer'!$B$3:$V$3,0),FALSE)</f>
        <v>0.22140000000000001</v>
      </c>
      <c r="P373" s="35">
        <f>VLOOKUP($A373,'Extraction Filer'!$B$4:$V$385,MATCH(P$1,'Extraction Filer'!$B$3:$V$3,0),FALSE)</f>
        <v>-1.0159</v>
      </c>
      <c r="Q373" s="30" t="str">
        <f>IF(VLOOKUP($A373,'Extraction Filer'!$B$4:$V$385,MATCH(Q$1,'Extraction Filer'!$B$3:$V$3,0),FALSE)&lt;0,"سالب",VLOOKUP($A373,'Extraction Filer'!$B$4:$V$385,MATCH(Q$1,'Extraction Filer'!$B$3:$V$3,0),FALSE))</f>
        <v>سالب</v>
      </c>
      <c r="R373" s="35">
        <f>VLOOKUP($A373,'Extraction Filer'!$B$4:$Z$385,MATCH(R$1,'Extraction Filer'!$B$3:$Z$3,0),FALSE)</f>
        <v>0.24530454221491729</v>
      </c>
      <c r="S373" s="35">
        <f>VLOOKUP($A373,'Extraction Filer'!$B$4:$Z$385,MATCH(S$1,'Extraction Filer'!$B$3:$Z$3,0),FALSE)</f>
        <v>0.15794208996264558</v>
      </c>
      <c r="T373" s="31">
        <f>VLOOKUP($A373,'Extraction Filer'!$B$4:$V$385,MATCH(T$1,'Extraction Filer'!$B$3:$V$3,0),FALSE)</f>
        <v>1.3703703703703704E-2</v>
      </c>
      <c r="U373" s="31">
        <f>IF(L373&gt;0,VLOOKUP($A373,'Extraction Filer'!$B$4:$V$385,MATCH(U$1,'Extraction Filer'!$B$3:$V$3,0),FALSE),"حققت خسائر")</f>
        <v>0</v>
      </c>
      <c r="V373" s="31">
        <f>VLOOKUP($A373,'Extraction Filer'!$B$4:$V$385,MATCH(V$1,'Extraction Filer'!$B$3:$V$3,0),FALSE)</f>
        <v>0</v>
      </c>
      <c r="W373" s="7">
        <f>IF(T373="unavailable","NA",IF(T373&gt;0,IF(AND(U373&gt;0,U373&lt;0.75)=TRUE,1,IF(U373&gt;1,-1,IF(L373&lt;0,-1,0)))+IF(T373&gt;0,IF(VLOOKUP(A373,'Extraction Filer'!$B$4:$W$385,MATCH('Extraction Filer'!$W$1,'Extraction Filer'!$B$1:$W$1,0),FALSE)&gt;1,1,0),0)+IF(M373&gt;0.05,1,IF(M373&lt;-0.05,-1,0))+IF(Q373="سالب",-1,IF(Q373&lt;40,1,0))+IF(T373&gt;AVERAGEIFS($T$2:$T$382,$T$2:$T$382,"&gt;0.001"),1,0),"NA"))</f>
        <v>-1</v>
      </c>
    </row>
    <row r="374" spans="1:24" ht="15.75">
      <c r="A374" s="9" t="s">
        <v>635</v>
      </c>
      <c r="B374" s="36" t="str">
        <f>VLOOKUP(A374,'Scoring Logic'!$A$12:$D$394,3,FALSE)</f>
        <v>قمة السعودية</v>
      </c>
      <c r="C374" s="36" t="str">
        <f>VLOOKUP(A374,'Scoring Logic'!$A$12:$D$394,4,FALSE)</f>
        <v>نمو</v>
      </c>
      <c r="D374" s="30">
        <f>VLOOKUP($A374,'Extraction Filer'!$B$4:$V$385,MATCH(D$1,'Extraction Filer'!$B$3:$V$3,0),FALSE)</f>
        <v>7.22</v>
      </c>
      <c r="E374" s="31">
        <f>VLOOKUP($A374,'Extraction Filer'!$B$4:$V$385,MATCH(E$1,'Extraction Filer'!$B$3:$V$3,0),FALSE)</f>
        <v>-0.108642</v>
      </c>
      <c r="F374" s="30">
        <f>VLOOKUP($A374,'Extraction Filer'!$B$4:$V$385,MATCH(F$1,'Extraction Filer'!$B$3:$V$3,0),FALSE)</f>
        <v>8.89</v>
      </c>
      <c r="G374" s="30">
        <f>VLOOKUP($A374,'Extraction Filer'!$B$4:$V$385,MATCH(G$1,'Extraction Filer'!$B$3:$V$3,0),FALSE)</f>
        <v>5.7</v>
      </c>
      <c r="H374" s="32">
        <f>VLOOKUP($A374,'Extraction Filer'!$B$4:$V$385,MATCH(H$1,'Extraction Filer'!$B$3:$V$3,0),FALSE)</f>
        <v>288800000</v>
      </c>
      <c r="I374" s="33">
        <f>VLOOKUP($A374,'Extraction Filer'!$B$4:$V$385,MATCH(I$1,'Extraction Filer'!$B$3:$V$3,0),FALSE)</f>
        <v>44920</v>
      </c>
      <c r="J374" s="30">
        <f>IF(VLOOKUP($A374,'Extraction Filer'!$B$4:$V$385,MATCH(J$1,'Extraction Filer'!$B$3:$V$3,0),FALSE)&gt;0,VLOOKUP($A374,'Extraction Filer'!$B$4:$V$385,MATCH(J$1,'Extraction Filer'!$B$3:$V$3,0),FALSE),"غير متوفر")</f>
        <v>72.2</v>
      </c>
      <c r="K374" s="30" t="str">
        <f>IFERROR(IF(D374/VLOOKUP($A374,'Extraction Filer'!$B$4:$V$385,MATCH("متوسط توقعات المحللين لمكرر الربح",'Extraction Filer'!$B$3:$V$3,0),FALSE)&gt;0,D374/VLOOKUP($A374,'Extraction Filer'!$B$4:$V$385,MATCH("متوسط توقعات المحللين لمكرر الربح",'Extraction Filer'!$B$3:$V$3,0),FALSE),"غير متوفر"),"غير متوفر")</f>
        <v>غير متوفر</v>
      </c>
      <c r="L374" s="32">
        <f>VLOOKUP($A374,'Extraction Filer'!$B$4:$V$385,MATCH(L$1,'Extraction Filer'!$B$3:$V$3,0),FALSE)</f>
        <v>4028998</v>
      </c>
      <c r="M374" s="35">
        <f>VLOOKUP($A374,'Extraction Filer'!$B$4:$V$385,MATCH(M$1,'Extraction Filer'!$B$3:$V$3,0),FALSE)</f>
        <v>-0.86750000000000005</v>
      </c>
      <c r="N374" s="30">
        <f>VLOOKUP($A374,'Extraction Filer'!$B$4:$V$385,MATCH(N$1,'Extraction Filer'!$B$3:$V$3,0),FALSE)</f>
        <v>1.9449054615666077</v>
      </c>
      <c r="O374" s="35">
        <f>VLOOKUP($A374,'Extraction Filer'!$B$4:$V$385,MATCH(O$1,'Extraction Filer'!$B$3:$V$3,0),FALSE)</f>
        <v>-0.2379</v>
      </c>
      <c r="P374" s="35">
        <f>VLOOKUP($A374,'Extraction Filer'!$B$4:$V$385,MATCH(P$1,'Extraction Filer'!$B$3:$V$3,0),FALSE)</f>
        <v>-1.1266</v>
      </c>
      <c r="Q374" s="30">
        <f>IF(VLOOKUP($A374,'Extraction Filer'!$B$4:$V$385,MATCH(Q$1,'Extraction Filer'!$B$3:$V$3,0),FALSE)&lt;0,"سالب",VLOOKUP($A374,'Extraction Filer'!$B$4:$V$385,MATCH(Q$1,'Extraction Filer'!$B$3:$V$3,0),FALSE))</f>
        <v>61.47537494018497</v>
      </c>
      <c r="R374" s="35">
        <f>VLOOKUP($A374,'Extraction Filer'!$B$4:$Z$385,MATCH(R$1,'Extraction Filer'!$B$3:$Z$3,0),FALSE)</f>
        <v>5.7917570491119751E-2</v>
      </c>
      <c r="S374" s="35">
        <f>VLOOKUP($A374,'Extraction Filer'!$B$4:$Z$385,MATCH(S$1,'Extraction Filer'!$B$3:$Z$3,0),FALSE)</f>
        <v>5.2456606376100175E-2</v>
      </c>
      <c r="T374" s="31">
        <f>VLOOKUP($A374,'Extraction Filer'!$B$4:$V$385,MATCH(T$1,'Extraction Filer'!$B$3:$V$3,0),FALSE)</f>
        <v>8.3102493074792241E-2</v>
      </c>
      <c r="U374" s="31">
        <f>IF(L374&gt;0,VLOOKUP($A374,'Extraction Filer'!$B$4:$V$385,MATCH(U$1,'Extraction Filer'!$B$3:$V$3,0),FALSE),"حققت خسائر")</f>
        <v>1.7870448185876489</v>
      </c>
      <c r="V374" s="31">
        <f>VLOOKUP($A374,'Extraction Filer'!$B$4:$V$385,MATCH(V$1,'Extraction Filer'!$B$3:$V$3,0),FALSE)</f>
        <v>2.6</v>
      </c>
      <c r="W374" s="7">
        <f>IF(T374="unavailable","NA",IF(T374&gt;0,IF(AND(U374&gt;0,U374&lt;0.75)=TRUE,1,IF(U374&gt;1,-1,IF(L374&lt;0,-1,0)))+IF(T374&gt;0,IF(VLOOKUP(A374,'Extraction Filer'!$B$4:$W$385,MATCH('Extraction Filer'!$W$1,'Extraction Filer'!$B$1:$W$1,0),FALSE)&gt;1,1,0),0)+IF(M374&gt;0.05,1,IF(M374&lt;-0.05,-1,0))+IF(Q374="سالب",-1,IF(Q374&lt;40,1,0))+IF(T374&gt;AVERAGEIFS($T$2:$T$382,$T$2:$T$382,"&gt;0.001"),1,0),"NA"))</f>
        <v>-1</v>
      </c>
    </row>
    <row r="375" spans="1:24" ht="15.75">
      <c r="A375" s="9" t="s">
        <v>570</v>
      </c>
      <c r="B375" s="36" t="str">
        <f>VLOOKUP(A375,'Scoring Logic'!$A$12:$D$394,3,FALSE)</f>
        <v>المركز الكندي الطبي</v>
      </c>
      <c r="C375" s="36" t="str">
        <f>VLOOKUP(A375,'Scoring Logic'!$A$12:$D$394,4,FALSE)</f>
        <v>نمو</v>
      </c>
      <c r="D375" s="30">
        <f>VLOOKUP($A375,'Extraction Filer'!$B$4:$V$385,MATCH(D$1,'Extraction Filer'!$B$3:$V$3,0),FALSE)</f>
        <v>6.14</v>
      </c>
      <c r="E375" s="31">
        <f>VLOOKUP($A375,'Extraction Filer'!$B$4:$V$385,MATCH(E$1,'Extraction Filer'!$B$3:$V$3,0),FALSE)</f>
        <v>-9.7058800000000001E-2</v>
      </c>
      <c r="F375" s="30">
        <f>VLOOKUP($A375,'Extraction Filer'!$B$4:$V$385,MATCH(F$1,'Extraction Filer'!$B$3:$V$3,0),FALSE)</f>
        <v>8.3699999999999992</v>
      </c>
      <c r="G375" s="30">
        <f>VLOOKUP($A375,'Extraction Filer'!$B$4:$V$385,MATCH(G$1,'Extraction Filer'!$B$3:$V$3,0),FALSE)</f>
        <v>5.36</v>
      </c>
      <c r="H375" s="32">
        <f>VLOOKUP($A375,'Extraction Filer'!$B$4:$V$385,MATCH(H$1,'Extraction Filer'!$B$3:$V$3,0),FALSE)</f>
        <v>472780000</v>
      </c>
      <c r="I375" s="33">
        <f>VLOOKUP($A375,'Extraction Filer'!$B$4:$V$385,MATCH(I$1,'Extraction Filer'!$B$3:$V$3,0),FALSE)</f>
        <v>44426</v>
      </c>
      <c r="J375" s="30">
        <f>IF(VLOOKUP($A375,'Extraction Filer'!$B$4:$V$385,MATCH(J$1,'Extraction Filer'!$B$3:$V$3,0),FALSE)&gt;0,VLOOKUP($A375,'Extraction Filer'!$B$4:$V$385,MATCH(J$1,'Extraction Filer'!$B$3:$V$3,0),FALSE),"غير متوفر")</f>
        <v>43.86</v>
      </c>
      <c r="K375" s="30" t="str">
        <f>IFERROR(IF(D375/VLOOKUP($A375,'Extraction Filer'!$B$4:$V$385,MATCH("متوسط توقعات المحللين لمكرر الربح",'Extraction Filer'!$B$3:$V$3,0),FALSE)&gt;0,D375/VLOOKUP($A375,'Extraction Filer'!$B$4:$V$385,MATCH("متوسط توقعات المحللين لمكرر الربح",'Extraction Filer'!$B$3:$V$3,0),FALSE),"غير متوفر"),"غير متوفر")</f>
        <v>غير متوفر</v>
      </c>
      <c r="L375" s="32">
        <f>VLOOKUP($A375,'Extraction Filer'!$B$4:$V$385,MATCH(L$1,'Extraction Filer'!$B$3:$V$3,0),FALSE)</f>
        <v>11078908</v>
      </c>
      <c r="M375" s="35">
        <f>VLOOKUP($A375,'Extraction Filer'!$B$4:$V$385,MATCH(M$1,'Extraction Filer'!$B$3:$V$3,0),FALSE)</f>
        <v>3.5999999999999999E-3</v>
      </c>
      <c r="N375" s="30">
        <f>VLOOKUP($A375,'Extraction Filer'!$B$4:$V$385,MATCH(N$1,'Extraction Filer'!$B$3:$V$3,0),FALSE)</f>
        <v>4.445536066552866</v>
      </c>
      <c r="O375" s="35">
        <f>VLOOKUP($A375,'Extraction Filer'!$B$4:$V$385,MATCH(O$1,'Extraction Filer'!$B$3:$V$3,0),FALSE)</f>
        <v>0.23530000000000001</v>
      </c>
      <c r="P375" s="35">
        <f>VLOOKUP($A375,'Extraction Filer'!$B$4:$V$385,MATCH(P$1,'Extraction Filer'!$B$3:$V$3,0),FALSE)</f>
        <v>-0.42830000000000001</v>
      </c>
      <c r="Q375" s="30">
        <f>IF(VLOOKUP($A375,'Extraction Filer'!$B$4:$V$385,MATCH(Q$1,'Extraction Filer'!$B$3:$V$3,0),FALSE)&lt;0,"سالب",VLOOKUP($A375,'Extraction Filer'!$B$4:$V$385,MATCH(Q$1,'Extraction Filer'!$B$3:$V$3,0),FALSE))</f>
        <v>71.460312757898294</v>
      </c>
      <c r="R375" s="35">
        <f>VLOOKUP($A375,'Extraction Filer'!$B$4:$Z$385,MATCH(R$1,'Extraction Filer'!$B$3:$Z$3,0),FALSE)</f>
        <v>0.12141067732213932</v>
      </c>
      <c r="S375" s="35">
        <f>VLOOKUP($A375,'Extraction Filer'!$B$4:$Z$385,MATCH(S$1,'Extraction Filer'!$B$3:$Z$3,0),FALSE)</f>
        <v>0.14447579452054315</v>
      </c>
      <c r="T375" s="31">
        <f>VLOOKUP($A375,'Extraction Filer'!$B$4:$V$385,MATCH(T$1,'Extraction Filer'!$B$3:$V$3,0),FALSE)</f>
        <v>1.4657980456026058E-2</v>
      </c>
      <c r="U375" s="31">
        <f>IF(L375&gt;0,VLOOKUP($A375,'Extraction Filer'!$B$4:$V$385,MATCH(U$1,'Extraction Filer'!$B$3:$V$3,0),FALSE),"حققت خسائر")</f>
        <v>1.3205272577405642</v>
      </c>
      <c r="V375" s="31">
        <f>VLOOKUP($A375,'Extraction Filer'!$B$4:$V$385,MATCH(V$1,'Extraction Filer'!$B$3:$V$3,0),FALSE)</f>
        <v>-0.5</v>
      </c>
      <c r="W375" s="7">
        <f>IF(T375="unavailable","NA",IF(T375&gt;0,IF(AND(U375&gt;0,U375&lt;0.75)=TRUE,1,IF(U375&gt;1,-1,IF(L375&lt;0,-1,0)))+IF(T375&gt;0,IF(VLOOKUP(A375,'Extraction Filer'!$B$4:$W$385,MATCH('Extraction Filer'!$W$1,'Extraction Filer'!$B$1:$W$1,0),FALSE)&gt;1,1,0),0)+IF(M375&gt;0.05,1,IF(M375&lt;-0.05,-1,0))+IF(Q375="سالب",-1,IF(Q375&lt;40,1,0))+IF(T375&gt;AVERAGEIFS($T$2:$T$382,$T$2:$T$382,"&gt;0.001"),1,0),"NA"))</f>
        <v>-1</v>
      </c>
    </row>
    <row r="376" spans="1:24" ht="15.75">
      <c r="A376" s="9" t="s">
        <v>508</v>
      </c>
      <c r="B376" s="36" t="str">
        <f>VLOOKUP(A376,'Scoring Logic'!$A$12:$D$394,3,FALSE)</f>
        <v>الاتحاد</v>
      </c>
      <c r="C376" s="36" t="str">
        <f>VLOOKUP(A376,'Scoring Logic'!$A$12:$D$394,4,FALSE)</f>
        <v>تداول</v>
      </c>
      <c r="D376" s="30">
        <f>VLOOKUP($A376,'Extraction Filer'!$B$4:$V$385,MATCH(D$1,'Extraction Filer'!$B$3:$V$3,0),FALSE)</f>
        <v>15.22</v>
      </c>
      <c r="E376" s="31">
        <f>VLOOKUP($A376,'Extraction Filer'!$B$4:$V$385,MATCH(E$1,'Extraction Filer'!$B$3:$V$3,0),FALSE)</f>
        <v>3.3967400000000002E-2</v>
      </c>
      <c r="F376" s="30">
        <f>VLOOKUP($A376,'Extraction Filer'!$B$4:$V$385,MATCH(F$1,'Extraction Filer'!$B$3:$V$3,0),FALSE)</f>
        <v>26.055</v>
      </c>
      <c r="G376" s="30">
        <f>VLOOKUP($A376,'Extraction Filer'!$B$4:$V$385,MATCH(G$1,'Extraction Filer'!$B$3:$V$3,0),FALSE)</f>
        <v>12.5</v>
      </c>
      <c r="H376" s="32">
        <f>VLOOKUP($A376,'Extraction Filer'!$B$4:$V$385,MATCH(H$1,'Extraction Filer'!$B$3:$V$3,0),FALSE)</f>
        <v>761000000</v>
      </c>
      <c r="I376" s="33">
        <f>VLOOKUP($A376,'Extraction Filer'!$B$4:$V$385,MATCH(I$1,'Extraction Filer'!$B$3:$V$3,0),FALSE)</f>
        <v>40241</v>
      </c>
      <c r="J376" s="30">
        <f>IF(VLOOKUP($A376,'Extraction Filer'!$B$4:$V$385,MATCH(J$1,'Extraction Filer'!$B$3:$V$3,0),FALSE)&gt;0,VLOOKUP($A376,'Extraction Filer'!$B$4:$V$385,MATCH(J$1,'Extraction Filer'!$B$3:$V$3,0),FALSE),"غير متوفر")</f>
        <v>9.51</v>
      </c>
      <c r="K376" s="30" t="str">
        <f>IFERROR(IF(D376/VLOOKUP($A376,'Extraction Filer'!$B$4:$V$385,MATCH("متوسط توقعات المحللين لمكرر الربح",'Extraction Filer'!$B$3:$V$3,0),FALSE)&gt;0,D376/VLOOKUP($A376,'Extraction Filer'!$B$4:$V$385,MATCH("متوسط توقعات المحللين لمكرر الربح",'Extraction Filer'!$B$3:$V$3,0),FALSE),"غير متوفر"),"غير متوفر")</f>
        <v>غير متوفر</v>
      </c>
      <c r="L376" s="32">
        <f>VLOOKUP($A376,'Extraction Filer'!$B$4:$V$385,MATCH(L$1,'Extraction Filer'!$B$3:$V$3,0),FALSE)</f>
        <v>49134000</v>
      </c>
      <c r="M376" s="35">
        <f>VLOOKUP($A376,'Extraction Filer'!$B$4:$V$385,MATCH(M$1,'Extraction Filer'!$B$3:$V$3,0),FALSE)</f>
        <v>-0.47670000000000001</v>
      </c>
      <c r="N376" s="30">
        <f>VLOOKUP($A376,'Extraction Filer'!$B$4:$V$385,MATCH(N$1,'Extraction Filer'!$B$3:$V$3,0),FALSE)</f>
        <v>0.52889864675616938</v>
      </c>
      <c r="O376" s="35">
        <f>VLOOKUP($A376,'Extraction Filer'!$B$4:$V$385,MATCH(O$1,'Extraction Filer'!$B$3:$V$3,0),FALSE)</f>
        <v>0.1552</v>
      </c>
      <c r="P376" s="35">
        <f>VLOOKUP($A376,'Extraction Filer'!$B$4:$V$385,MATCH(P$1,'Extraction Filer'!$B$3:$V$3,0),FALSE)</f>
        <v>-2.2706</v>
      </c>
      <c r="Q376" s="30" t="str">
        <f>IF(VLOOKUP($A376,'Extraction Filer'!$B$4:$V$385,MATCH(Q$1,'Extraction Filer'!$B$3:$V$3,0),FALSE)&lt;0,"سالب",VLOOKUP($A376,'Extraction Filer'!$B$4:$V$385,MATCH(Q$1,'Extraction Filer'!$B$3:$V$3,0),FALSE))</f>
        <v>سالب</v>
      </c>
      <c r="R376" s="35">
        <f>VLOOKUP($A376,'Extraction Filer'!$B$4:$Z$385,MATCH(R$1,'Extraction Filer'!$B$3:$Z$3,0),FALSE)</f>
        <v>7.0616590889002434E-2</v>
      </c>
      <c r="S376" s="35">
        <f>VLOOKUP($A376,'Extraction Filer'!$B$4:$Z$385,MATCH(S$1,'Extraction Filer'!$B$3:$Z$3,0),FALSE)</f>
        <v>0.41355718969481664</v>
      </c>
      <c r="T376" s="31">
        <f>VLOOKUP($A376,'Extraction Filer'!$B$4:$V$385,MATCH(T$1,'Extraction Filer'!$B$3:$V$3,0),FALSE)</f>
        <v>3.5479632063074903E-2</v>
      </c>
      <c r="U376" s="31">
        <f>IF(L376&gt;0,VLOOKUP($A376,'Extraction Filer'!$B$4:$V$385,MATCH(U$1,'Extraction Filer'!$B$3:$V$3,0),FALSE),"حققت خسائر")</f>
        <v>0.54951764562217609</v>
      </c>
      <c r="V376" s="31">
        <f>VLOOKUP($A376,'Extraction Filer'!$B$4:$V$385,MATCH(V$1,'Extraction Filer'!$B$3:$V$3,0),FALSE)</f>
        <v>0</v>
      </c>
      <c r="W376" s="7">
        <f>IF(T376="unavailable","NA",IF(T376&gt;0,IF(AND(U376&gt;0,U376&lt;0.75)=TRUE,1,IF(U376&gt;1,-1,IF(L376&lt;0,-1,0)))+IF(T376&gt;0,IF(VLOOKUP(A376,'Extraction Filer'!$B$4:$W$385,MATCH('Extraction Filer'!$W$1,'Extraction Filer'!$B$1:$W$1,0),FALSE)&gt;1,1,0),0)+IF(M376&gt;0.05,1,IF(M376&lt;-0.05,-1,0))+IF(Q376="سالب",-1,IF(Q376&lt;40,1,0))+IF(T376&gt;AVERAGEIFS($T$2:$T$382,$T$2:$T$382,"&gt;0.001"),1,0),"NA"))</f>
        <v>-1</v>
      </c>
    </row>
    <row r="377" spans="1:24" ht="15.75">
      <c r="A377" s="9" t="s">
        <v>368</v>
      </c>
      <c r="B377" s="36" t="str">
        <f>VLOOKUP(A377,'Scoring Logic'!$A$12:$D$394,3,FALSE)</f>
        <v>عطاء</v>
      </c>
      <c r="C377" s="36" t="str">
        <f>VLOOKUP(A377,'Scoring Logic'!$A$12:$D$394,4,FALSE)</f>
        <v>تداول</v>
      </c>
      <c r="D377" s="30">
        <f>VLOOKUP($A377,'Extraction Filer'!$B$4:$V$385,MATCH(D$1,'Extraction Filer'!$B$3:$V$3,0),FALSE)</f>
        <v>68.8</v>
      </c>
      <c r="E377" s="31">
        <f>VLOOKUP($A377,'Extraction Filer'!$B$4:$V$385,MATCH(E$1,'Extraction Filer'!$B$3:$V$3,0),FALSE)</f>
        <v>2.8400600000000002E-2</v>
      </c>
      <c r="F377" s="30">
        <f>VLOOKUP($A377,'Extraction Filer'!$B$4:$V$385,MATCH(F$1,'Extraction Filer'!$B$3:$V$3,0),FALSE)</f>
        <v>83.8</v>
      </c>
      <c r="G377" s="30">
        <f>VLOOKUP($A377,'Extraction Filer'!$B$4:$V$385,MATCH(G$1,'Extraction Filer'!$B$3:$V$3,0),FALSE)</f>
        <v>55.7</v>
      </c>
      <c r="H377" s="32">
        <f>VLOOKUP($A377,'Extraction Filer'!$B$4:$V$385,MATCH(H$1,'Extraction Filer'!$B$3:$V$3,0),FALSE)</f>
        <v>2895600392</v>
      </c>
      <c r="I377" s="33">
        <f>VLOOKUP($A377,'Extraction Filer'!$B$4:$V$385,MATCH(I$1,'Extraction Filer'!$B$3:$V$3,0),FALSE)</f>
        <v>43677</v>
      </c>
      <c r="J377" s="30">
        <f>IF(VLOOKUP($A377,'Extraction Filer'!$B$4:$V$385,MATCH(J$1,'Extraction Filer'!$B$3:$V$3,0),FALSE)&gt;0,VLOOKUP($A377,'Extraction Filer'!$B$4:$V$385,MATCH(J$1,'Extraction Filer'!$B$3:$V$3,0),FALSE),"غير متوفر")</f>
        <v>41.2</v>
      </c>
      <c r="K377" s="30" t="str">
        <f>IFERROR(IF(D377/VLOOKUP($A377,'Extraction Filer'!$B$4:$V$385,MATCH("متوسط توقعات المحللين لمكرر الربح",'Extraction Filer'!$B$3:$V$3,0),FALSE)&gt;0,D377/VLOOKUP($A377,'Extraction Filer'!$B$4:$V$385,MATCH("متوسط توقعات المحللين لمكرر الربح",'Extraction Filer'!$B$3:$V$3,0),FALSE),"غير متوفر"),"غير متوفر")</f>
        <v>غير متوفر</v>
      </c>
      <c r="L377" s="32">
        <f>VLOOKUP($A377,'Extraction Filer'!$B$4:$V$385,MATCH(L$1,'Extraction Filer'!$B$3:$V$3,0),FALSE)</f>
        <v>70263968</v>
      </c>
      <c r="M377" s="35">
        <f>VLOOKUP($A377,'Extraction Filer'!$B$4:$V$385,MATCH(M$1,'Extraction Filer'!$B$3:$V$3,0),FALSE)</f>
        <v>-6.5100000000000005E-2</v>
      </c>
      <c r="N377" s="30">
        <f>VLOOKUP($A377,'Extraction Filer'!$B$4:$V$385,MATCH(N$1,'Extraction Filer'!$B$3:$V$3,0),FALSE)</f>
        <v>4.3862672377791041</v>
      </c>
      <c r="O377" s="35">
        <f>VLOOKUP($A377,'Extraction Filer'!$B$4:$V$385,MATCH(O$1,'Extraction Filer'!$B$3:$V$3,0),FALSE)</f>
        <v>1.89E-2</v>
      </c>
      <c r="P377" s="35">
        <f>VLOOKUP($A377,'Extraction Filer'!$B$4:$V$385,MATCH(P$1,'Extraction Filer'!$B$3:$V$3,0),FALSE)</f>
        <v>-0.63160000000000005</v>
      </c>
      <c r="Q377" s="30">
        <f>IF(VLOOKUP($A377,'Extraction Filer'!$B$4:$V$385,MATCH(Q$1,'Extraction Filer'!$B$3:$V$3,0),FALSE)&lt;0,"سالب",VLOOKUP($A377,'Extraction Filer'!$B$4:$V$385,MATCH(Q$1,'Extraction Filer'!$B$3:$V$3,0),FALSE))</f>
        <v>28.318029303269</v>
      </c>
      <c r="R377" s="35">
        <f>VLOOKUP($A377,'Extraction Filer'!$B$4:$Z$385,MATCH(R$1,'Extraction Filer'!$B$3:$Z$3,0),FALSE)</f>
        <v>8.7934077657665574E-2</v>
      </c>
      <c r="S377" s="35">
        <f>VLOOKUP($A377,'Extraction Filer'!$B$4:$Z$385,MATCH(S$1,'Extraction Filer'!$B$3:$Z$3,0),FALSE)</f>
        <v>5.5767612658039277E-2</v>
      </c>
      <c r="T377" s="31">
        <f>VLOOKUP($A377,'Extraction Filer'!$B$4:$V$385,MATCH(T$1,'Extraction Filer'!$B$3:$V$3,0),FALSE)</f>
        <v>1.8168604651162792E-2</v>
      </c>
      <c r="U377" s="31">
        <f>IF(L377&gt;0,VLOOKUP($A377,'Extraction Filer'!$B$4:$V$385,MATCH(U$1,'Extraction Filer'!$B$3:$V$3,0),FALSE),"حققت خسائر")</f>
        <v>1.4367376035466712</v>
      </c>
      <c r="V377" s="31">
        <f>VLOOKUP($A377,'Extraction Filer'!$B$4:$V$385,MATCH(V$1,'Extraction Filer'!$B$3:$V$3,0),FALSE)</f>
        <v>0.1</v>
      </c>
      <c r="W377" s="7">
        <f>IF(T377="unavailable","NA",IF(T377&gt;0,IF(AND(U377&gt;0,U377&lt;0.75)=TRUE,1,IF(U377&gt;1,-1,IF(L377&lt;0,-1,0)))+IF(T377&gt;0,IF(VLOOKUP(A377,'Extraction Filer'!$B$4:$W$385,MATCH('Extraction Filer'!$W$1,'Extraction Filer'!$B$1:$W$1,0),FALSE)&gt;1,1,0),0)+IF(M377&gt;0.05,1,IF(M377&lt;-0.05,-1,0))+IF(Q377="سالب",-1,IF(Q377&lt;40,1,0))+IF(T377&gt;AVERAGEIFS($T$2:$T$382,$T$2:$T$382,"&gt;0.001"),1,0),"NA"))</f>
        <v>-1</v>
      </c>
    </row>
    <row r="378" spans="1:24" ht="15.75">
      <c r="A378" s="9" t="s">
        <v>194</v>
      </c>
      <c r="B378" s="36" t="str">
        <f>VLOOKUP(A378,'Scoring Logic'!$A$12:$D$394,3,FALSE)</f>
        <v>الحفر العربية</v>
      </c>
      <c r="C378" s="36" t="str">
        <f>VLOOKUP(A378,'Scoring Logic'!$A$12:$D$394,4,FALSE)</f>
        <v>تداول</v>
      </c>
      <c r="D378" s="30">
        <f>VLOOKUP($A378,'Extraction Filer'!$B$4:$V$385,MATCH(D$1,'Extraction Filer'!$B$3:$V$3,0),FALSE)</f>
        <v>87.1</v>
      </c>
      <c r="E378" s="31">
        <f>VLOOKUP($A378,'Extraction Filer'!$B$4:$V$385,MATCH(E$1,'Extraction Filer'!$B$3:$V$3,0),FALSE)</f>
        <v>-6.0409900000000002E-2</v>
      </c>
      <c r="F378" s="30">
        <f>VLOOKUP($A378,'Extraction Filer'!$B$4:$V$385,MATCH(F$1,'Extraction Filer'!$B$3:$V$3,0),FALSE)</f>
        <v>156.19999999999999</v>
      </c>
      <c r="G378" s="30">
        <f>VLOOKUP($A378,'Extraction Filer'!$B$4:$V$385,MATCH(G$1,'Extraction Filer'!$B$3:$V$3,0),FALSE)</f>
        <v>79.900000000000006</v>
      </c>
      <c r="H378" s="32">
        <f>VLOOKUP($A378,'Extraction Filer'!$B$4:$V$385,MATCH(H$1,'Extraction Filer'!$B$3:$V$3,0),FALSE)</f>
        <v>7751900000</v>
      </c>
      <c r="I378" s="33">
        <f>VLOOKUP($A378,'Extraction Filer'!$B$4:$V$385,MATCH(I$1,'Extraction Filer'!$B$3:$V$3,0),FALSE)</f>
        <v>44874</v>
      </c>
      <c r="J378" s="30">
        <f>IF(VLOOKUP($A378,'Extraction Filer'!$B$4:$V$385,MATCH(J$1,'Extraction Filer'!$B$3:$V$3,0),FALSE)&gt;0,VLOOKUP($A378,'Extraction Filer'!$B$4:$V$385,MATCH(J$1,'Extraction Filer'!$B$3:$V$3,0),FALSE),"غير متوفر")</f>
        <v>24.13</v>
      </c>
      <c r="K378" s="30">
        <f>IFERROR(IF(D378/VLOOKUP($A378,'Extraction Filer'!$B$4:$V$385,MATCH("متوسط توقعات المحللين لمكرر الربح",'Extraction Filer'!$B$3:$V$3,0),FALSE)&gt;0,D378/VLOOKUP($A378,'Extraction Filer'!$B$4:$V$385,MATCH("متوسط توقعات المحللين لمكرر الربح",'Extraction Filer'!$B$3:$V$3,0),FALSE),"غير متوفر"),"غير متوفر")</f>
        <v>10.081018518518517</v>
      </c>
      <c r="L378" s="32">
        <f>VLOOKUP($A378,'Extraction Filer'!$B$4:$V$385,MATCH(L$1,'Extraction Filer'!$B$3:$V$3,0),FALSE)</f>
        <v>321364403</v>
      </c>
      <c r="M378" s="35">
        <f>VLOOKUP($A378,'Extraction Filer'!$B$4:$V$385,MATCH(M$1,'Extraction Filer'!$B$3:$V$3,0),FALSE)</f>
        <v>-0.46850000000000003</v>
      </c>
      <c r="N378" s="30">
        <f>VLOOKUP($A378,'Extraction Filer'!$B$4:$V$385,MATCH(N$1,'Extraction Filer'!$B$3:$V$3,0),FALSE)</f>
        <v>2.1419101733807859</v>
      </c>
      <c r="O378" s="35">
        <f>VLOOKUP($A378,'Extraction Filer'!$B$4:$V$385,MATCH(O$1,'Extraction Filer'!$B$3:$V$3,0),FALSE)</f>
        <v>4.0899999999999999E-2</v>
      </c>
      <c r="P378" s="35">
        <f>VLOOKUP($A378,'Extraction Filer'!$B$4:$V$385,MATCH(P$1,'Extraction Filer'!$B$3:$V$3,0),FALSE)</f>
        <v>0.66979999999999995</v>
      </c>
      <c r="Q378" s="30" t="str">
        <f>IF(VLOOKUP($A378,'Extraction Filer'!$B$4:$V$385,MATCH(Q$1,'Extraction Filer'!$B$3:$V$3,0),FALSE)&lt;0,"سالب",VLOOKUP($A378,'Extraction Filer'!$B$4:$V$385,MATCH(Q$1,'Extraction Filer'!$B$3:$V$3,0),FALSE))</f>
        <v>سالب</v>
      </c>
      <c r="R378" s="35">
        <f>VLOOKUP($A378,'Extraction Filer'!$B$4:$Z$385,MATCH(R$1,'Extraction Filer'!$B$3:$Z$3,0),FALSE)</f>
        <v>5.3969310275512619E-2</v>
      </c>
      <c r="S378" s="35">
        <f>VLOOKUP($A378,'Extraction Filer'!$B$4:$Z$385,MATCH(S$1,'Extraction Filer'!$B$3:$Z$3,0),FALSE)</f>
        <v>8.0974543076229852E-2</v>
      </c>
      <c r="T378" s="31">
        <f>VLOOKUP($A378,'Extraction Filer'!$B$4:$V$385,MATCH(T$1,'Extraction Filer'!$B$3:$V$3,0),FALSE)</f>
        <v>3.0998851894374287E-2</v>
      </c>
      <c r="U378" s="31">
        <f>IF(L378&gt;0,VLOOKUP($A378,'Extraction Filer'!$B$4:$V$385,MATCH(U$1,'Extraction Filer'!$B$3:$V$3,0),FALSE),"حققت خسائر")</f>
        <v>1.0730034247134708</v>
      </c>
      <c r="V378" s="31">
        <f>VLOOKUP($A378,'Extraction Filer'!$B$4:$V$385,MATCH(V$1,'Extraction Filer'!$B$3:$V$3,0),FALSE)</f>
        <v>0.53139999999999998</v>
      </c>
      <c r="W378" s="7">
        <f>IF(T378="unavailable","NA",IF(T378&gt;0,IF(AND(U378&gt;0,U378&lt;0.75)=TRUE,1,IF(U378&gt;1,-1,IF(L378&lt;0,-1,0)))+IF(T378&gt;0,IF(VLOOKUP(A378,'Extraction Filer'!$B$4:$W$385,MATCH('Extraction Filer'!$W$1,'Extraction Filer'!$B$1:$W$1,0),FALSE)&gt;1,1,0),0)+IF(M378&gt;0.05,1,IF(M378&lt;-0.05,-1,0))+IF(Q378="سالب",-1,IF(Q378&lt;40,1,0))+IF(T378&gt;AVERAGEIFS($T$2:$T$382,$T$2:$T$382,"&gt;0.001"),1,0),"NA"))</f>
        <v>-2</v>
      </c>
    </row>
    <row r="379" spans="1:24" ht="15.75">
      <c r="A379" s="9" t="s">
        <v>468</v>
      </c>
      <c r="B379" s="36" t="str">
        <f>VLOOKUP(A379,'Scoring Logic'!$A$12:$D$394,3,FALSE)</f>
        <v>ام آي اس</v>
      </c>
      <c r="C379" s="36" t="str">
        <f>VLOOKUP(A379,'Scoring Logic'!$A$12:$D$394,4,FALSE)</f>
        <v>تداول</v>
      </c>
      <c r="D379" s="30">
        <f>VLOOKUP($A379,'Extraction Filer'!$B$4:$V$385,MATCH(D$1,'Extraction Filer'!$B$3:$V$3,0),FALSE)</f>
        <v>131</v>
      </c>
      <c r="E379" s="31">
        <f>VLOOKUP($A379,'Extraction Filer'!$B$4:$V$385,MATCH(E$1,'Extraction Filer'!$B$3:$V$3,0),FALSE)</f>
        <v>7.6923076999999996E-3</v>
      </c>
      <c r="F379" s="30">
        <f>VLOOKUP($A379,'Extraction Filer'!$B$4:$V$385,MATCH(F$1,'Extraction Filer'!$B$3:$V$3,0),FALSE)</f>
        <v>207</v>
      </c>
      <c r="G379" s="30">
        <f>VLOOKUP($A379,'Extraction Filer'!$B$4:$V$385,MATCH(G$1,'Extraction Filer'!$B$3:$V$3,0),FALSE)</f>
        <v>118</v>
      </c>
      <c r="H379" s="32">
        <f>VLOOKUP($A379,'Extraction Filer'!$B$4:$V$385,MATCH(H$1,'Extraction Filer'!$B$3:$V$3,0),FALSE)</f>
        <v>3930000000</v>
      </c>
      <c r="I379" s="33">
        <f>VLOOKUP($A379,'Extraction Filer'!$B$4:$V$385,MATCH(I$1,'Extraction Filer'!$B$3:$V$3,0),FALSE)</f>
        <v>43579</v>
      </c>
      <c r="J379" s="30">
        <f>IF(VLOOKUP($A379,'Extraction Filer'!$B$4:$V$385,MATCH(J$1,'Extraction Filer'!$B$3:$V$3,0),FALSE)&gt;0,VLOOKUP($A379,'Extraction Filer'!$B$4:$V$385,MATCH(J$1,'Extraction Filer'!$B$3:$V$3,0),FALSE),"غير متوفر")</f>
        <v>31.57</v>
      </c>
      <c r="K379" s="30" t="str">
        <f>IFERROR(IF(D379/VLOOKUP($A379,'Extraction Filer'!$B$4:$V$385,MATCH("متوسط توقعات المحللين لمكرر الربح",'Extraction Filer'!$B$3:$V$3,0),FALSE)&gt;0,D379/VLOOKUP($A379,'Extraction Filer'!$B$4:$V$385,MATCH("متوسط توقعات المحللين لمكرر الربح",'Extraction Filer'!$B$3:$V$3,0),FALSE),"غير متوفر"),"غير متوفر")</f>
        <v>غير متوفر</v>
      </c>
      <c r="L379" s="32">
        <f>VLOOKUP($A379,'Extraction Filer'!$B$4:$V$385,MATCH(L$1,'Extraction Filer'!$B$3:$V$3,0),FALSE)</f>
        <v>119776024</v>
      </c>
      <c r="M379" s="35">
        <f>VLOOKUP($A379,'Extraction Filer'!$B$4:$V$385,MATCH(M$1,'Extraction Filer'!$B$3:$V$3,0),FALSE)</f>
        <v>-0.85419999999999996</v>
      </c>
      <c r="N379" s="30">
        <f>VLOOKUP($A379,'Extraction Filer'!$B$4:$V$385,MATCH(N$1,'Extraction Filer'!$B$3:$V$3,0),FALSE)</f>
        <v>3.1545770596568343</v>
      </c>
      <c r="O379" s="35">
        <f>VLOOKUP($A379,'Extraction Filer'!$B$4:$V$385,MATCH(O$1,'Extraction Filer'!$B$3:$V$3,0),FALSE)</f>
        <v>0.84860000000000002</v>
      </c>
      <c r="P379" s="35">
        <f>VLOOKUP($A379,'Extraction Filer'!$B$4:$V$385,MATCH(P$1,'Extraction Filer'!$B$3:$V$3,0),FALSE)</f>
        <v>-1.4684999999999999</v>
      </c>
      <c r="Q379" s="30" t="str">
        <f>IF(VLOOKUP($A379,'Extraction Filer'!$B$4:$V$385,MATCH(Q$1,'Extraction Filer'!$B$3:$V$3,0),FALSE)&lt;0,"سالب",VLOOKUP($A379,'Extraction Filer'!$B$4:$V$385,MATCH(Q$1,'Extraction Filer'!$B$3:$V$3,0),FALSE))</f>
        <v>سالب</v>
      </c>
      <c r="R379" s="35">
        <f>VLOOKUP($A379,'Extraction Filer'!$B$4:$Z$385,MATCH(R$1,'Extraction Filer'!$B$3:$Z$3,0),FALSE)</f>
        <v>0.32489638214926742</v>
      </c>
      <c r="S379" s="35">
        <f>VLOOKUP($A379,'Extraction Filer'!$B$4:$Z$385,MATCH(S$1,'Extraction Filer'!$B$3:$Z$3,0),FALSE)</f>
        <v>7.0999134890790502E-2</v>
      </c>
      <c r="T379" s="31">
        <f>VLOOKUP($A379,'Extraction Filer'!$B$4:$V$385,MATCH(T$1,'Extraction Filer'!$B$3:$V$3,0),FALSE)</f>
        <v>2.4427480916030531E-2</v>
      </c>
      <c r="U379" s="31">
        <f>IF(L379&gt;0,VLOOKUP($A379,'Extraction Filer'!$B$4:$V$385,MATCH(U$1,'Extraction Filer'!$B$3:$V$3,0),FALSE),"حققت خسائر")</f>
        <v>0</v>
      </c>
      <c r="V379" s="31">
        <f>VLOOKUP($A379,'Extraction Filer'!$B$4:$V$385,MATCH(V$1,'Extraction Filer'!$B$3:$V$3,0),FALSE)</f>
        <v>0.32979999999999998</v>
      </c>
      <c r="W379" s="7">
        <f>IF(T379="unavailable","NA",IF(T379&gt;0,IF(AND(U379&gt;0,U379&lt;0.75)=TRUE,1,IF(U379&gt;1,-1,IF(L379&lt;0,-1,0)))+IF(T379&gt;0,IF(VLOOKUP(A379,'Extraction Filer'!$B$4:$W$385,MATCH('Extraction Filer'!$W$1,'Extraction Filer'!$B$1:$W$1,0),FALSE)&gt;1,1,0),0)+IF(M379&gt;0.05,1,IF(M379&lt;-0.05,-1,0))+IF(Q379="سالب",-1,IF(Q379&lt;40,1,0))+IF(T379&gt;AVERAGEIFS($T$2:$T$382,$T$2:$T$382,"&gt;0.001"),1,0),"NA"))</f>
        <v>-2</v>
      </c>
    </row>
    <row r="380" spans="1:24" ht="15.75">
      <c r="A380" s="9" t="s">
        <v>621</v>
      </c>
      <c r="B380" s="36" t="str">
        <f>VLOOKUP(A380,'Scoring Logic'!$A$12:$D$394,3,FALSE)</f>
        <v>الدولية</v>
      </c>
      <c r="C380" s="36" t="str">
        <f>VLOOKUP(A380,'Scoring Logic'!$A$12:$D$394,4,FALSE)</f>
        <v>نمو</v>
      </c>
      <c r="D380" s="30">
        <f>VLOOKUP($A380,'Extraction Filer'!$B$4:$V$385,MATCH(D$1,'Extraction Filer'!$B$3:$V$3,0),FALSE)</f>
        <v>6.27</v>
      </c>
      <c r="E380" s="31">
        <f>VLOOKUP($A380,'Extraction Filer'!$B$4:$V$385,MATCH(E$1,'Extraction Filer'!$B$3:$V$3,0),FALSE)</f>
        <v>2.6186600000000001E-2</v>
      </c>
      <c r="F380" s="30">
        <f>VLOOKUP($A380,'Extraction Filer'!$B$4:$V$385,MATCH(F$1,'Extraction Filer'!$B$3:$V$3,0),FALSE)</f>
        <v>6.7</v>
      </c>
      <c r="G380" s="30">
        <f>VLOOKUP($A380,'Extraction Filer'!$B$4:$V$385,MATCH(G$1,'Extraction Filer'!$B$3:$V$3,0),FALSE)</f>
        <v>3.83</v>
      </c>
      <c r="H380" s="32">
        <f>VLOOKUP($A380,'Extraction Filer'!$B$4:$V$385,MATCH(H$1,'Extraction Filer'!$B$3:$V$3,0),FALSE)</f>
        <v>313500000</v>
      </c>
      <c r="I380" s="33">
        <f>VLOOKUP($A380,'Extraction Filer'!$B$4:$V$385,MATCH(I$1,'Extraction Filer'!$B$3:$V$3,0),FALSE)</f>
        <v>44795</v>
      </c>
      <c r="J380" s="30">
        <f>IF(VLOOKUP($A380,'Extraction Filer'!$B$4:$V$385,MATCH(J$1,'Extraction Filer'!$B$3:$V$3,0),FALSE)&gt;0,VLOOKUP($A380,'Extraction Filer'!$B$4:$V$385,MATCH(J$1,'Extraction Filer'!$B$3:$V$3,0),FALSE),"غير متوفر")</f>
        <v>69.67</v>
      </c>
      <c r="K380" s="30" t="str">
        <f>IFERROR(IF(D380/VLOOKUP($A380,'Extraction Filer'!$B$4:$V$385,MATCH("متوسط توقعات المحللين لمكرر الربح",'Extraction Filer'!$B$3:$V$3,0),FALSE)&gt;0,D380/VLOOKUP($A380,'Extraction Filer'!$B$4:$V$385,MATCH("متوسط توقعات المحللين لمكرر الربح",'Extraction Filer'!$B$3:$V$3,0),FALSE),"غير متوفر"),"غير متوفر")</f>
        <v>غير متوفر</v>
      </c>
      <c r="L380" s="32">
        <f>VLOOKUP($A380,'Extraction Filer'!$B$4:$V$385,MATCH(L$1,'Extraction Filer'!$B$3:$V$3,0),FALSE)</f>
        <v>3936544</v>
      </c>
      <c r="M380" s="35">
        <f>VLOOKUP($A380,'Extraction Filer'!$B$4:$V$385,MATCH(M$1,'Extraction Filer'!$B$3:$V$3,0),FALSE)</f>
        <v>-0.4133</v>
      </c>
      <c r="N380" s="30">
        <f>VLOOKUP($A380,'Extraction Filer'!$B$4:$V$385,MATCH(N$1,'Extraction Filer'!$B$3:$V$3,0),FALSE)</f>
        <v>2.227238232690512</v>
      </c>
      <c r="O380" s="35">
        <f>VLOOKUP($A380,'Extraction Filer'!$B$4:$V$385,MATCH(O$1,'Extraction Filer'!$B$3:$V$3,0),FALSE)</f>
        <v>0.45129999999999998</v>
      </c>
      <c r="P380" s="35">
        <f>VLOOKUP($A380,'Extraction Filer'!$B$4:$V$385,MATCH(P$1,'Extraction Filer'!$B$3:$V$3,0),FALSE)</f>
        <v>1.4575</v>
      </c>
      <c r="Q380" s="30" t="str">
        <f>IF(VLOOKUP($A380,'Extraction Filer'!$B$4:$V$385,MATCH(Q$1,'Extraction Filer'!$B$3:$V$3,0),FALSE)&lt;0,"سالب",VLOOKUP($A380,'Extraction Filer'!$B$4:$V$385,MATCH(Q$1,'Extraction Filer'!$B$3:$V$3,0),FALSE))</f>
        <v>سالب</v>
      </c>
      <c r="R380" s="35">
        <f>VLOOKUP($A380,'Extraction Filer'!$B$4:$Z$385,MATCH(R$1,'Extraction Filer'!$B$3:$Z$3,0),FALSE)</f>
        <v>8.8979098373221904E-2</v>
      </c>
      <c r="S380" s="35">
        <f>VLOOKUP($A380,'Extraction Filer'!$B$4:$Z$385,MATCH(S$1,'Extraction Filer'!$B$3:$Z$3,0),FALSE)</f>
        <v>8.1744533031315361E-2</v>
      </c>
      <c r="T380" s="31">
        <f>VLOOKUP($A380,'Extraction Filer'!$B$4:$V$385,MATCH(T$1,'Extraction Filer'!$B$3:$V$3,0),FALSE)</f>
        <v>3.9872408293460931E-3</v>
      </c>
      <c r="U380" s="31">
        <f>IF(L380&gt;0,VLOOKUP($A380,'Extraction Filer'!$B$4:$V$385,MATCH(U$1,'Extraction Filer'!$B$3:$V$3,0),FALSE),"حققت خسائر")</f>
        <v>0</v>
      </c>
      <c r="V380" s="31">
        <f>VLOOKUP($A380,'Extraction Filer'!$B$4:$V$385,MATCH(V$1,'Extraction Filer'!$B$3:$V$3,0),FALSE)</f>
        <v>-1</v>
      </c>
      <c r="W380" s="7">
        <f>IF(T380="unavailable","NA",IF(T380&gt;0,IF(AND(U380&gt;0,U380&lt;0.75)=TRUE,1,IF(U380&gt;1,-1,IF(L380&lt;0,-1,0)))+IF(T380&gt;0,IF(VLOOKUP(A380,'Extraction Filer'!$B$4:$W$385,MATCH('Extraction Filer'!$W$1,'Extraction Filer'!$B$1:$W$1,0),FALSE)&gt;1,1,0),0)+IF(M380&gt;0.05,1,IF(M380&lt;-0.05,-1,0))+IF(Q380="سالب",-1,IF(Q380&lt;40,1,0))+IF(T380&gt;AVERAGEIFS($T$2:$T$382,$T$2:$T$382,"&gt;0.001"),1,0),"NA"))</f>
        <v>-2</v>
      </c>
    </row>
    <row r="381" spans="1:24" ht="15.75">
      <c r="A381" s="9" t="s">
        <v>252</v>
      </c>
      <c r="B381" s="36" t="str">
        <f>VLOOKUP(A381,'Scoring Logic'!$A$12:$D$394,3,FALSE)</f>
        <v>لازوردي</v>
      </c>
      <c r="C381" s="36" t="str">
        <f>VLOOKUP(A381,'Scoring Logic'!$A$12:$D$394,4,FALSE)</f>
        <v>تداول</v>
      </c>
      <c r="D381" s="30">
        <f>VLOOKUP($A381,'Extraction Filer'!$B$4:$V$385,MATCH(D$1,'Extraction Filer'!$B$3:$V$3,0),FALSE)</f>
        <v>13.64</v>
      </c>
      <c r="E381" s="31">
        <f>VLOOKUP($A381,'Extraction Filer'!$B$4:$V$385,MATCH(E$1,'Extraction Filer'!$B$3:$V$3,0),FALSE)</f>
        <v>6.5625000000000003E-2</v>
      </c>
      <c r="F381" s="30">
        <f>VLOOKUP($A381,'Extraction Filer'!$B$4:$V$385,MATCH(F$1,'Extraction Filer'!$B$3:$V$3,0),FALSE)</f>
        <v>16.66</v>
      </c>
      <c r="G381" s="30">
        <f>VLOOKUP($A381,'Extraction Filer'!$B$4:$V$385,MATCH(G$1,'Extraction Filer'!$B$3:$V$3,0),FALSE)</f>
        <v>11.6</v>
      </c>
      <c r="H381" s="32">
        <f>VLOOKUP($A381,'Extraction Filer'!$B$4:$V$385,MATCH(H$1,'Extraction Filer'!$B$3:$V$3,0),FALSE)</f>
        <v>784300000</v>
      </c>
      <c r="I381" s="33">
        <f>VLOOKUP($A381,'Extraction Filer'!$B$4:$V$385,MATCH(I$1,'Extraction Filer'!$B$3:$V$3,0),FALSE)</f>
        <v>42550</v>
      </c>
      <c r="J381" s="30">
        <f>IF(VLOOKUP($A381,'Extraction Filer'!$B$4:$V$385,MATCH(J$1,'Extraction Filer'!$B$3:$V$3,0),FALSE)&gt;0,VLOOKUP($A381,'Extraction Filer'!$B$4:$V$385,MATCH(J$1,'Extraction Filer'!$B$3:$V$3,0),FALSE),"غير متوفر")</f>
        <v>64.95</v>
      </c>
      <c r="K381" s="30">
        <f>IFERROR(IF(D381/VLOOKUP($A381,'Extraction Filer'!$B$4:$V$385,MATCH("متوسط توقعات المحللين لمكرر الربح",'Extraction Filer'!$B$3:$V$3,0),FALSE)&gt;0,D381/VLOOKUP($A381,'Extraction Filer'!$B$4:$V$385,MATCH("متوسط توقعات المحللين لمكرر الربح",'Extraction Filer'!$B$3:$V$3,0),FALSE),"غير متوفر"),"غير متوفر")</f>
        <v>17.947368421052634</v>
      </c>
      <c r="L381" s="32">
        <f>VLOOKUP($A381,'Extraction Filer'!$B$4:$V$385,MATCH(L$1,'Extraction Filer'!$B$3:$V$3,0),FALSE)</f>
        <v>11700333</v>
      </c>
      <c r="M381" s="35">
        <f>VLOOKUP($A381,'Extraction Filer'!$B$4:$V$385,MATCH(M$1,'Extraction Filer'!$B$3:$V$3,0),FALSE)</f>
        <v>-0.62050000000000005</v>
      </c>
      <c r="N381" s="30">
        <f>VLOOKUP($A381,'Extraction Filer'!$B$4:$V$385,MATCH(N$1,'Extraction Filer'!$B$3:$V$3,0),FALSE)</f>
        <v>0.37197771509443961</v>
      </c>
      <c r="O381" s="35">
        <f>VLOOKUP($A381,'Extraction Filer'!$B$4:$V$385,MATCH(O$1,'Extraction Filer'!$B$3:$V$3,0),FALSE)</f>
        <v>9.9900000000000003E-2</v>
      </c>
      <c r="P381" s="35">
        <f>VLOOKUP($A381,'Extraction Filer'!$B$4:$V$385,MATCH(P$1,'Extraction Filer'!$B$3:$V$3,0),FALSE)</f>
        <v>0.16869999999999999</v>
      </c>
      <c r="Q381" s="30" t="str">
        <f>IF(VLOOKUP($A381,'Extraction Filer'!$B$4:$V$385,MATCH(Q$1,'Extraction Filer'!$B$3:$V$3,0),FALSE)&lt;0,"سالب",VLOOKUP($A381,'Extraction Filer'!$B$4:$V$385,MATCH(Q$1,'Extraction Filer'!$B$3:$V$3,0),FALSE))</f>
        <v>سالب</v>
      </c>
      <c r="R381" s="35">
        <f>VLOOKUP($A381,'Extraction Filer'!$B$4:$Z$385,MATCH(R$1,'Extraction Filer'!$B$3:$Z$3,0),FALSE)</f>
        <v>3.8627057931648452E-2</v>
      </c>
      <c r="S381" s="35">
        <f>VLOOKUP($A381,'Extraction Filer'!$B$4:$Z$385,MATCH(S$1,'Extraction Filer'!$B$3:$Z$3,0),FALSE)</f>
        <v>0.30276652661924047</v>
      </c>
      <c r="T381" s="31">
        <f>VLOOKUP($A381,'Extraction Filer'!$B$4:$V$385,MATCH(T$1,'Extraction Filer'!$B$3:$V$3,0),FALSE)</f>
        <v>2.1994134897360702E-2</v>
      </c>
      <c r="U381" s="31">
        <f>IF(L381&gt;0,VLOOKUP($A381,'Extraction Filer'!$B$4:$V$385,MATCH(U$1,'Extraction Filer'!$B$3:$V$3,0),FALSE),"حققت خسائر")</f>
        <v>1.5330983314748392</v>
      </c>
      <c r="V381" s="31">
        <f>VLOOKUP($A381,'Extraction Filer'!$B$4:$V$385,MATCH(V$1,'Extraction Filer'!$B$3:$V$3,0),FALSE)</f>
        <v>-5.3400000000000003E-2</v>
      </c>
      <c r="W381" s="7">
        <f>IF(T381="unavailable","NA",IF(T381&gt;0,IF(AND(U381&gt;0,U381&lt;0.75)=TRUE,1,IF(U381&gt;1,-1,IF(L381&lt;0,-1,0)))+IF(T381&gt;0,IF(VLOOKUP(A381,'Extraction Filer'!$B$4:$W$385,MATCH('Extraction Filer'!$W$1,'Extraction Filer'!$B$1:$W$1,0),FALSE)&gt;1,1,0),0)+IF(M381&gt;0.05,1,IF(M381&lt;-0.05,-1,0))+IF(Q381="سالب",-1,IF(Q381&lt;40,1,0))+IF(T381&gt;AVERAGEIFS($T$2:$T$382,$T$2:$T$382,"&gt;0.001"),1,0),"NA"))</f>
        <v>-3</v>
      </c>
    </row>
    <row r="382" spans="1:24" ht="15.75">
      <c r="A382" s="9" t="s">
        <v>292</v>
      </c>
      <c r="B382" s="36" t="str">
        <f>VLOOKUP(A382,'Scoring Logic'!$A$12:$D$394,3,FALSE)</f>
        <v>مرنة</v>
      </c>
      <c r="C382" s="36" t="str">
        <f>VLOOKUP(A382,'Scoring Logic'!$A$12:$D$394,4,FALSE)</f>
        <v>تداول</v>
      </c>
      <c r="D382" s="30">
        <f>VLOOKUP($A382,'Extraction Filer'!$B$4:$V$385,MATCH(D$1,'Extraction Filer'!$B$3:$V$3,0),FALSE)</f>
        <v>11.16</v>
      </c>
      <c r="E382" s="31">
        <f>VLOOKUP($A382,'Extraction Filer'!$B$4:$V$385,MATCH(E$1,'Extraction Filer'!$B$3:$V$3,0),FALSE)</f>
        <v>-3.7930999999999999E-2</v>
      </c>
      <c r="F382" s="30">
        <f>VLOOKUP($A382,'Extraction Filer'!$B$4:$V$385,MATCH(F$1,'Extraction Filer'!$B$3:$V$3,0),FALSE)</f>
        <v>12.18</v>
      </c>
      <c r="G382" s="30">
        <f>VLOOKUP($A382,'Extraction Filer'!$B$4:$V$385,MATCH(G$1,'Extraction Filer'!$B$3:$V$3,0),FALSE)</f>
        <v>9.9</v>
      </c>
      <c r="H382" s="32">
        <f>VLOOKUP($A382,'Extraction Filer'!$B$4:$V$385,MATCH(H$1,'Extraction Filer'!$B$3:$V$3,0),FALSE)</f>
        <v>797142841</v>
      </c>
      <c r="I382" s="33">
        <f>VLOOKUP($A382,'Extraction Filer'!$B$4:$V$385,MATCH(I$1,'Extraction Filer'!$B$3:$V$3,0),FALSE)</f>
        <v>45098</v>
      </c>
      <c r="J382" s="30">
        <f>IF(VLOOKUP($A382,'Extraction Filer'!$B$4:$V$385,MATCH(J$1,'Extraction Filer'!$B$3:$V$3,0),FALSE)&gt;0,VLOOKUP($A382,'Extraction Filer'!$B$4:$V$385,MATCH(J$1,'Extraction Filer'!$B$3:$V$3,0),FALSE),"غير متوفر")</f>
        <v>69.75</v>
      </c>
      <c r="K382" s="30" t="str">
        <f>IFERROR(IF(D382/VLOOKUP($A382,'Extraction Filer'!$B$4:$V$385,MATCH("متوسط توقعات المحللين لمكرر الربح",'Extraction Filer'!$B$3:$V$3,0),FALSE)&gt;0,D382/VLOOKUP($A382,'Extraction Filer'!$B$4:$V$385,MATCH("متوسط توقعات المحللين لمكرر الربح",'Extraction Filer'!$B$3:$V$3,0),FALSE),"غير متوفر"),"غير متوفر")</f>
        <v>غير متوفر</v>
      </c>
      <c r="L382" s="32">
        <f>VLOOKUP($A382,'Extraction Filer'!$B$4:$V$385,MATCH(L$1,'Extraction Filer'!$B$3:$V$3,0),FALSE)</f>
        <v>16558232</v>
      </c>
      <c r="M382" s="35">
        <f>VLOOKUP($A382,'Extraction Filer'!$B$4:$V$385,MATCH(M$1,'Extraction Filer'!$B$3:$V$3,0),FALSE)</f>
        <v>-0.3115</v>
      </c>
      <c r="N382" s="30">
        <f>VLOOKUP($A382,'Extraction Filer'!$B$4:$V$385,MATCH(N$1,'Extraction Filer'!$B$3:$V$3,0),FALSE)</f>
        <v>4.0866844279981027</v>
      </c>
      <c r="O382" s="35">
        <f>VLOOKUP($A382,'Extraction Filer'!$B$4:$V$385,MATCH(O$1,'Extraction Filer'!$B$3:$V$3,0),FALSE)</f>
        <v>5.33E-2</v>
      </c>
      <c r="P382" s="35">
        <f>VLOOKUP($A382,'Extraction Filer'!$B$4:$V$385,MATCH(P$1,'Extraction Filer'!$B$3:$V$3,0),FALSE)</f>
        <v>-0.1255</v>
      </c>
      <c r="Q382" s="30" t="str">
        <f>IF(VLOOKUP($A382,'Extraction Filer'!$B$4:$V$385,MATCH(Q$1,'Extraction Filer'!$B$3:$V$3,0),FALSE)&lt;0,"سالب",VLOOKUP($A382,'Extraction Filer'!$B$4:$V$385,MATCH(Q$1,'Extraction Filer'!$B$3:$V$3,0),FALSE))</f>
        <v>سالب</v>
      </c>
      <c r="R382" s="35">
        <f>VLOOKUP($A382,'Extraction Filer'!$B$4:$Z$385,MATCH(R$1,'Extraction Filer'!$B$3:$Z$3,0),FALSE)</f>
        <v>1.9704441141731161E-2</v>
      </c>
      <c r="S382" s="35">
        <f>VLOOKUP($A382,'Extraction Filer'!$B$4:$Z$385,MATCH(S$1,'Extraction Filer'!$B$3:$Z$3,0),FALSE)</f>
        <v>4.2498803976780212E-4</v>
      </c>
      <c r="T382" s="31">
        <f>VLOOKUP($A382,'Extraction Filer'!$B$4:$V$385,MATCH(T$1,'Extraction Filer'!$B$3:$V$3,0),FALSE)</f>
        <v>3.1362007168458779E-2</v>
      </c>
      <c r="U382" s="31">
        <f>IF(L382&gt;0,VLOOKUP($A382,'Extraction Filer'!$B$4:$V$385,MATCH(U$1,'Extraction Filer'!$B$3:$V$3,0),FALSE),"حققت خسائر")</f>
        <v>1.4766440040216855</v>
      </c>
      <c r="V382" s="31">
        <f>VLOOKUP($A382,'Extraction Filer'!$B$4:$V$385,MATCH(V$1,'Extraction Filer'!$B$3:$V$3,0),FALSE)</f>
        <v>0</v>
      </c>
      <c r="W382" s="7">
        <f>IF(T382="unavailable","NA",IF(T382&gt;0,IF(AND(U382&gt;0,U382&lt;0.75)=TRUE,1,IF(U382&gt;1,-1,IF(L382&lt;0,-1,0)))+IF(T382&gt;0,IF(VLOOKUP(A382,'Extraction Filer'!$B$4:$W$385,MATCH('Extraction Filer'!$W$1,'Extraction Filer'!$B$1:$W$1,0),FALSE)&gt;1,1,0),0)+IF(M382&gt;0.05,1,IF(M382&lt;-0.05,-1,0))+IF(Q382="سالب",-1,IF(Q382&lt;40,1,0))+IF(T382&gt;AVERAGEIFS($T$2:$T$382,$T$2:$T$382,"&gt;0.001"),1,0),"NA"))</f>
        <v>-3</v>
      </c>
      <c r="X382" s="28"/>
    </row>
    <row r="383" spans="1:24" ht="15.75">
      <c r="A383" s="9" t="s">
        <v>781</v>
      </c>
      <c r="B383" s="36" t="str">
        <f>VLOOKUP(A383,'Scoring Logic'!$A$12:$D$394,3,FALSE)</f>
        <v>لمسات</v>
      </c>
      <c r="C383" s="36" t="str">
        <f>VLOOKUP(A383,'Scoring Logic'!$A$12:$D$394,4,FALSE)</f>
        <v>نمو</v>
      </c>
      <c r="D383" s="5"/>
      <c r="E383" s="5"/>
      <c r="F383" s="2"/>
      <c r="G383" s="2"/>
      <c r="H383" s="2"/>
    </row>
  </sheetData>
  <autoFilter ref="A1:W383" xr:uid="{A2C05A94-5A76-49DB-91B4-99B91832B3B5}">
    <sortState xmlns:xlrd2="http://schemas.microsoft.com/office/spreadsheetml/2017/richdata2" ref="A2:W383">
      <sortCondition descending="1" ref="W1:W383"/>
    </sortState>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BC698-052B-4C5C-958D-28C68A70B6E3}">
  <dimension ref="A1:H72"/>
  <sheetViews>
    <sheetView showGridLines="0" topLeftCell="B43" workbookViewId="0">
      <selection activeCell="I51" sqref="I51"/>
    </sheetView>
  </sheetViews>
  <sheetFormatPr defaultRowHeight="15"/>
  <cols>
    <col min="1" max="1" width="12.28515625" bestFit="1" customWidth="1"/>
    <col min="2" max="2" width="22.7109375" bestFit="1" customWidth="1"/>
    <col min="3" max="3" width="26.85546875" customWidth="1"/>
    <col min="4" max="4" width="19.85546875" bestFit="1" customWidth="1"/>
    <col min="5" max="5" width="22.7109375" bestFit="1" customWidth="1"/>
    <col min="6" max="7" width="28.140625" bestFit="1" customWidth="1"/>
    <col min="8" max="8" width="21.28515625" bestFit="1" customWidth="1"/>
  </cols>
  <sheetData>
    <row r="1" spans="1:4">
      <c r="A1" t="s">
        <v>1009</v>
      </c>
      <c r="B1" t="s">
        <v>1010</v>
      </c>
      <c r="C1" t="s">
        <v>784</v>
      </c>
      <c r="D1" t="s">
        <v>1011</v>
      </c>
    </row>
    <row r="2" spans="1:4">
      <c r="A2" t="s">
        <v>784</v>
      </c>
      <c r="B2" t="s">
        <v>1012</v>
      </c>
      <c r="C2" t="s">
        <v>1013</v>
      </c>
      <c r="D2" t="s">
        <v>1014</v>
      </c>
    </row>
    <row r="3" spans="1:4">
      <c r="A3" t="s">
        <v>784</v>
      </c>
      <c r="B3" t="s">
        <v>794</v>
      </c>
      <c r="C3" s="7" t="s">
        <v>1015</v>
      </c>
      <c r="D3" t="s">
        <v>1016</v>
      </c>
    </row>
    <row r="4" spans="1:4">
      <c r="A4" t="s">
        <v>784</v>
      </c>
      <c r="B4" t="s">
        <v>1017</v>
      </c>
      <c r="C4" t="s">
        <v>1018</v>
      </c>
      <c r="D4" t="s">
        <v>1019</v>
      </c>
    </row>
    <row r="5" spans="1:4">
      <c r="A5" t="s">
        <v>784</v>
      </c>
      <c r="B5" t="s">
        <v>793</v>
      </c>
      <c r="C5" t="s">
        <v>1020</v>
      </c>
      <c r="D5" t="s">
        <v>1016</v>
      </c>
    </row>
    <row r="6" spans="1:4">
      <c r="A6" t="s">
        <v>784</v>
      </c>
      <c r="B6" t="s">
        <v>1021</v>
      </c>
      <c r="C6" s="7" t="s">
        <v>1022</v>
      </c>
      <c r="D6" t="s">
        <v>1016</v>
      </c>
    </row>
    <row r="7" spans="1:4">
      <c r="A7" t="s">
        <v>784</v>
      </c>
      <c r="B7" t="s">
        <v>1023</v>
      </c>
      <c r="C7" t="s">
        <v>1024</v>
      </c>
      <c r="D7" t="s">
        <v>1016</v>
      </c>
    </row>
    <row r="8" spans="1:4">
      <c r="A8" t="s">
        <v>784</v>
      </c>
      <c r="B8" t="s">
        <v>1025</v>
      </c>
      <c r="C8" t="s">
        <v>1026</v>
      </c>
      <c r="D8" t="s">
        <v>1019</v>
      </c>
    </row>
    <row r="9" spans="1:4">
      <c r="A9" t="s">
        <v>784</v>
      </c>
      <c r="B9" t="s">
        <v>789</v>
      </c>
      <c r="C9" t="s">
        <v>1027</v>
      </c>
      <c r="D9" t="s">
        <v>1016</v>
      </c>
    </row>
    <row r="10" spans="1:4">
      <c r="A10" t="s">
        <v>784</v>
      </c>
      <c r="B10" t="s">
        <v>790</v>
      </c>
      <c r="C10" t="s">
        <v>1028</v>
      </c>
      <c r="D10" t="s">
        <v>1016</v>
      </c>
    </row>
    <row r="11" spans="1:4">
      <c r="A11" t="s">
        <v>784</v>
      </c>
      <c r="B11" t="s">
        <v>972</v>
      </c>
      <c r="C11" t="s">
        <v>1029</v>
      </c>
      <c r="D11" t="s">
        <v>1016</v>
      </c>
    </row>
    <row r="12" spans="1:4">
      <c r="A12" t="s">
        <v>784</v>
      </c>
      <c r="B12" t="s">
        <v>1030</v>
      </c>
      <c r="C12" t="s">
        <v>1031</v>
      </c>
      <c r="D12" t="s">
        <v>1019</v>
      </c>
    </row>
    <row r="13" spans="1:4">
      <c r="A13" t="s">
        <v>784</v>
      </c>
      <c r="B13" t="s">
        <v>1032</v>
      </c>
      <c r="C13" t="s">
        <v>1033</v>
      </c>
      <c r="D13" t="s">
        <v>1019</v>
      </c>
    </row>
    <row r="14" spans="1:4">
      <c r="A14" t="s">
        <v>1034</v>
      </c>
      <c r="B14" t="s">
        <v>803</v>
      </c>
      <c r="C14" t="s">
        <v>1035</v>
      </c>
      <c r="D14" t="s">
        <v>1016</v>
      </c>
    </row>
    <row r="15" spans="1:4">
      <c r="A15" t="s">
        <v>1034</v>
      </c>
      <c r="B15" t="s">
        <v>1036</v>
      </c>
      <c r="C15" t="s">
        <v>1037</v>
      </c>
      <c r="D15" t="s">
        <v>1016</v>
      </c>
    </row>
    <row r="16" spans="1:4">
      <c r="A16" t="s">
        <v>1034</v>
      </c>
      <c r="B16" t="s">
        <v>1038</v>
      </c>
      <c r="C16" t="s">
        <v>1039</v>
      </c>
      <c r="D16" t="s">
        <v>1040</v>
      </c>
    </row>
    <row r="17" spans="1:4">
      <c r="A17" t="s">
        <v>1034</v>
      </c>
      <c r="B17" t="s">
        <v>1041</v>
      </c>
      <c r="C17" t="s">
        <v>1042</v>
      </c>
      <c r="D17" t="s">
        <v>1016</v>
      </c>
    </row>
    <row r="18" spans="1:4">
      <c r="A18" t="s">
        <v>1034</v>
      </c>
      <c r="B18" t="s">
        <v>1043</v>
      </c>
      <c r="C18" t="s">
        <v>1044</v>
      </c>
      <c r="D18" t="s">
        <v>1016</v>
      </c>
    </row>
    <row r="19" spans="1:4">
      <c r="A19" t="s">
        <v>1034</v>
      </c>
      <c r="B19" t="s">
        <v>1045</v>
      </c>
      <c r="C19" t="s">
        <v>1046</v>
      </c>
      <c r="D19" t="s">
        <v>1016</v>
      </c>
    </row>
    <row r="20" spans="1:4">
      <c r="A20" t="s">
        <v>1034</v>
      </c>
      <c r="B20" t="s">
        <v>1047</v>
      </c>
      <c r="C20" t="s">
        <v>1048</v>
      </c>
      <c r="D20" t="s">
        <v>1014</v>
      </c>
    </row>
    <row r="21" spans="1:4">
      <c r="A21" t="s">
        <v>1034</v>
      </c>
      <c r="B21" t="s">
        <v>1049</v>
      </c>
    </row>
    <row r="22" spans="1:4">
      <c r="A22" t="s">
        <v>1034</v>
      </c>
      <c r="B22" t="s">
        <v>1050</v>
      </c>
    </row>
    <row r="23" spans="1:4">
      <c r="A23" t="s">
        <v>1034</v>
      </c>
      <c r="B23" t="s">
        <v>804</v>
      </c>
    </row>
    <row r="24" spans="1:4">
      <c r="A24" t="s">
        <v>1034</v>
      </c>
      <c r="B24" t="s">
        <v>1051</v>
      </c>
    </row>
    <row r="25" spans="1:4">
      <c r="A25" t="s">
        <v>1034</v>
      </c>
      <c r="B25" t="s">
        <v>805</v>
      </c>
    </row>
    <row r="26" spans="1:4">
      <c r="A26" t="s">
        <v>1034</v>
      </c>
      <c r="B26" t="s">
        <v>1052</v>
      </c>
    </row>
    <row r="27" spans="1:4">
      <c r="A27" t="s">
        <v>1034</v>
      </c>
      <c r="B27" t="s">
        <v>1053</v>
      </c>
    </row>
    <row r="28" spans="1:4">
      <c r="A28" t="s">
        <v>1034</v>
      </c>
      <c r="B28" t="s">
        <v>1054</v>
      </c>
    </row>
    <row r="29" spans="1:4">
      <c r="A29" t="s">
        <v>1034</v>
      </c>
      <c r="B29" t="s">
        <v>1055</v>
      </c>
    </row>
    <row r="30" spans="1:4">
      <c r="A30" t="s">
        <v>1034</v>
      </c>
      <c r="B30" t="s">
        <v>1056</v>
      </c>
    </row>
    <row r="31" spans="1:4">
      <c r="A31" t="s">
        <v>1034</v>
      </c>
      <c r="B31" t="s">
        <v>1057</v>
      </c>
    </row>
    <row r="32" spans="1:4">
      <c r="A32" t="s">
        <v>1034</v>
      </c>
      <c r="B32" t="s">
        <v>974</v>
      </c>
    </row>
    <row r="33" spans="1:4">
      <c r="A33" t="s">
        <v>1034</v>
      </c>
      <c r="B33" t="s">
        <v>1058</v>
      </c>
    </row>
    <row r="34" spans="1:4">
      <c r="A34" t="s">
        <v>1059</v>
      </c>
      <c r="B34" t="s">
        <v>1060</v>
      </c>
    </row>
    <row r="35" spans="1:4">
      <c r="A35" t="s">
        <v>1059</v>
      </c>
      <c r="B35" t="s">
        <v>1061</v>
      </c>
    </row>
    <row r="36" spans="1:4">
      <c r="A36" t="s">
        <v>1059</v>
      </c>
      <c r="B36" t="s">
        <v>1062</v>
      </c>
    </row>
    <row r="37" spans="1:4">
      <c r="A37" t="s">
        <v>1059</v>
      </c>
      <c r="B37" t="s">
        <v>1063</v>
      </c>
    </row>
    <row r="38" spans="1:4">
      <c r="A38" t="s">
        <v>1059</v>
      </c>
      <c r="B38" t="s">
        <v>1064</v>
      </c>
    </row>
    <row r="39" spans="1:4">
      <c r="A39" t="s">
        <v>1059</v>
      </c>
      <c r="B39" t="s">
        <v>1065</v>
      </c>
    </row>
    <row r="40" spans="1:4">
      <c r="A40" t="s">
        <v>1059</v>
      </c>
      <c r="B40" t="s">
        <v>1066</v>
      </c>
    </row>
    <row r="41" spans="1:4">
      <c r="A41" t="s">
        <v>1059</v>
      </c>
      <c r="B41" t="s">
        <v>1067</v>
      </c>
    </row>
    <row r="42" spans="1:4">
      <c r="A42" t="s">
        <v>1059</v>
      </c>
      <c r="B42" t="s">
        <v>923</v>
      </c>
    </row>
    <row r="45" spans="1:4">
      <c r="A45" t="s">
        <v>24</v>
      </c>
      <c r="B45" t="str" cm="1">
        <f t="array" ref="B45">_xldudf_WISEPRICE(A45:A46, "Beta")</f>
        <v>Unexpected error. Try function with multiple tickers.</v>
      </c>
    </row>
    <row r="46" spans="1:4">
      <c r="A46" s="8" t="s">
        <v>274</v>
      </c>
      <c r="B46" t="str" cm="1">
        <f t="array" ref="B46">_xldudf_WISEFUNDS(A46, "Inception Date")</f>
        <v>Unavailable</v>
      </c>
    </row>
    <row r="48" spans="1:4">
      <c r="A48" t="s">
        <v>968</v>
      </c>
      <c r="B48" t="s">
        <v>922</v>
      </c>
      <c r="C48" t="s">
        <v>969</v>
      </c>
      <c r="D48" t="s">
        <v>793</v>
      </c>
    </row>
    <row r="51" spans="5:8">
      <c r="E51" s="21" t="s">
        <v>1068</v>
      </c>
      <c r="F51" s="21" t="s">
        <v>983</v>
      </c>
      <c r="G51" s="22" t="s">
        <v>957</v>
      </c>
      <c r="H51" s="22" t="s">
        <v>1069</v>
      </c>
    </row>
    <row r="52" spans="5:8">
      <c r="E52" s="23"/>
      <c r="F52" s="24" t="s">
        <v>984</v>
      </c>
      <c r="G52" s="25" t="s">
        <v>958</v>
      </c>
      <c r="H52" s="25" t="s">
        <v>968</v>
      </c>
    </row>
    <row r="53" spans="5:8">
      <c r="E53" s="23"/>
      <c r="F53" s="24" t="s">
        <v>985</v>
      </c>
      <c r="G53" s="25" t="s">
        <v>922</v>
      </c>
      <c r="H53" s="25" t="s">
        <v>922</v>
      </c>
    </row>
    <row r="54" spans="5:8">
      <c r="E54" s="23"/>
      <c r="F54" s="24" t="s">
        <v>986</v>
      </c>
      <c r="G54" s="25" t="s">
        <v>958</v>
      </c>
      <c r="H54" s="25" t="s">
        <v>969</v>
      </c>
    </row>
    <row r="55" spans="5:8">
      <c r="E55" s="23"/>
      <c r="F55" s="24" t="s">
        <v>987</v>
      </c>
      <c r="G55" s="25" t="s">
        <v>793</v>
      </c>
      <c r="H55" s="25" t="s">
        <v>793</v>
      </c>
    </row>
    <row r="56" spans="5:8">
      <c r="E56" s="23"/>
      <c r="F56" s="24" t="s">
        <v>988</v>
      </c>
      <c r="G56" s="25" t="s">
        <v>927</v>
      </c>
      <c r="H56" s="25" t="s">
        <v>970</v>
      </c>
    </row>
    <row r="57" spans="5:8">
      <c r="E57" s="23"/>
      <c r="F57" s="24" t="s">
        <v>989</v>
      </c>
      <c r="G57" s="25" t="s">
        <v>937</v>
      </c>
      <c r="H57" s="25" t="s">
        <v>937</v>
      </c>
    </row>
    <row r="58" spans="5:8">
      <c r="E58" s="23"/>
      <c r="F58" s="24" t="s">
        <v>990</v>
      </c>
      <c r="G58" s="25" t="s">
        <v>938</v>
      </c>
      <c r="H58" s="25" t="s">
        <v>938</v>
      </c>
    </row>
    <row r="59" spans="5:8">
      <c r="E59" s="23"/>
      <c r="F59" s="24" t="s">
        <v>991</v>
      </c>
      <c r="G59" s="25" t="s">
        <v>1070</v>
      </c>
      <c r="H59" s="25" t="s">
        <v>971</v>
      </c>
    </row>
    <row r="60" spans="5:8">
      <c r="E60" s="23"/>
      <c r="F60" s="24" t="s">
        <v>992</v>
      </c>
      <c r="G60" s="25" t="s">
        <v>787</v>
      </c>
      <c r="H60" s="25" t="s">
        <v>972</v>
      </c>
    </row>
    <row r="61" spans="5:8">
      <c r="E61" s="23"/>
      <c r="F61" s="24" t="s">
        <v>1071</v>
      </c>
      <c r="G61" s="25" t="s">
        <v>1072</v>
      </c>
      <c r="H61" s="25" t="s">
        <v>1073</v>
      </c>
    </row>
    <row r="62" spans="5:8">
      <c r="E62" s="23" t="s">
        <v>1074</v>
      </c>
      <c r="F62" s="24" t="s">
        <v>993</v>
      </c>
      <c r="G62" s="25" t="s">
        <v>959</v>
      </c>
      <c r="H62" s="25" t="s">
        <v>959</v>
      </c>
    </row>
    <row r="63" spans="5:8">
      <c r="E63" s="23"/>
      <c r="F63" s="24" t="s">
        <v>994</v>
      </c>
      <c r="G63" s="25" t="s">
        <v>803</v>
      </c>
      <c r="H63" s="25" t="s">
        <v>803</v>
      </c>
    </row>
    <row r="64" spans="5:8">
      <c r="E64" s="23"/>
      <c r="F64" s="24" t="s">
        <v>996</v>
      </c>
      <c r="G64" s="25" t="s">
        <v>795</v>
      </c>
      <c r="H64" s="25" t="s">
        <v>974</v>
      </c>
    </row>
    <row r="65" spans="5:8">
      <c r="E65" s="23"/>
      <c r="F65" s="24" t="s">
        <v>997</v>
      </c>
      <c r="G65" s="25" t="s">
        <v>810</v>
      </c>
      <c r="H65" s="25" t="s">
        <v>975</v>
      </c>
    </row>
    <row r="66" spans="5:8">
      <c r="E66" s="23"/>
      <c r="F66" s="24" t="s">
        <v>998</v>
      </c>
      <c r="G66" s="25" t="s">
        <v>804</v>
      </c>
      <c r="H66" s="25" t="s">
        <v>976</v>
      </c>
    </row>
    <row r="67" spans="5:8">
      <c r="E67" s="23"/>
      <c r="F67" s="24" t="s">
        <v>999</v>
      </c>
      <c r="G67" s="25" t="s">
        <v>977</v>
      </c>
      <c r="H67" s="25" t="s">
        <v>977</v>
      </c>
    </row>
    <row r="68" spans="5:8">
      <c r="E68" s="23"/>
      <c r="F68" s="24" t="s">
        <v>1000</v>
      </c>
      <c r="G68" s="25" t="s">
        <v>978</v>
      </c>
      <c r="H68" s="25" t="s">
        <v>978</v>
      </c>
    </row>
    <row r="69" spans="5:8">
      <c r="E69" s="23"/>
      <c r="F69" s="24" t="s">
        <v>1001</v>
      </c>
      <c r="G69" s="25" t="s">
        <v>962</v>
      </c>
      <c r="H69" s="25" t="s">
        <v>805</v>
      </c>
    </row>
    <row r="70" spans="5:8">
      <c r="E70" s="23"/>
      <c r="F70" s="24" t="s">
        <v>1002</v>
      </c>
      <c r="G70" s="25" t="s">
        <v>963</v>
      </c>
      <c r="H70" s="25" t="s">
        <v>963</v>
      </c>
    </row>
    <row r="71" spans="5:8">
      <c r="E71" s="23"/>
      <c r="F71" s="24" t="s">
        <v>1003</v>
      </c>
      <c r="G71" s="25" t="s">
        <v>797</v>
      </c>
      <c r="H71" s="25" t="s">
        <v>979</v>
      </c>
    </row>
    <row r="72" spans="5:8">
      <c r="E72" s="23"/>
      <c r="F72" s="24" t="s">
        <v>1004</v>
      </c>
      <c r="G72" s="25" t="s">
        <v>980</v>
      </c>
      <c r="H72" s="25" t="s">
        <v>980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40676-1EAA-4869-B0A1-6E9C73806A92}">
  <dimension ref="A1:G381"/>
  <sheetViews>
    <sheetView topLeftCell="A334" workbookViewId="0">
      <selection activeCell="B381" sqref="B381"/>
    </sheetView>
  </sheetViews>
  <sheetFormatPr defaultRowHeight="15"/>
  <cols>
    <col min="1" max="1" width="69.140625" bestFit="1" customWidth="1"/>
    <col min="2" max="2" width="10.140625" bestFit="1" customWidth="1"/>
    <col min="3" max="3" width="9.7109375" bestFit="1" customWidth="1"/>
    <col min="4" max="4" width="10.85546875" bestFit="1" customWidth="1"/>
    <col min="5" max="5" width="12" bestFit="1" customWidth="1"/>
    <col min="6" max="6" width="12.28515625" bestFit="1" customWidth="1"/>
    <col min="7" max="7" width="18.5703125" bestFit="1" customWidth="1"/>
    <col min="8" max="8" width="71.85546875" bestFit="1" customWidth="1"/>
    <col min="9" max="9" width="31.85546875" bestFit="1" customWidth="1"/>
    <col min="10" max="10" width="39.85546875" bestFit="1" customWidth="1"/>
    <col min="11" max="11" width="42.42578125" bestFit="1" customWidth="1"/>
    <col min="12" max="12" width="22.42578125" bestFit="1" customWidth="1"/>
    <col min="13" max="13" width="36.28515625" bestFit="1" customWidth="1"/>
    <col min="14" max="14" width="50.28515625" bestFit="1" customWidth="1"/>
    <col min="15" max="15" width="37.7109375" bestFit="1" customWidth="1"/>
    <col min="16" max="16" width="22.85546875" bestFit="1" customWidth="1"/>
    <col min="17" max="17" width="25" bestFit="1" customWidth="1"/>
    <col min="18" max="18" width="39.140625" bestFit="1" customWidth="1"/>
    <col min="19" max="19" width="19" bestFit="1" customWidth="1"/>
    <col min="20" max="20" width="15.85546875" bestFit="1" customWidth="1"/>
    <col min="21" max="21" width="32.85546875" bestFit="1" customWidth="1"/>
    <col min="22" max="22" width="39.7109375" bestFit="1" customWidth="1"/>
    <col min="23" max="23" width="30.42578125" bestFit="1" customWidth="1"/>
    <col min="24" max="24" width="24.7109375" bestFit="1" customWidth="1"/>
    <col min="25" max="25" width="40.140625" bestFit="1" customWidth="1"/>
    <col min="26" max="26" width="39.7109375" bestFit="1" customWidth="1"/>
    <col min="27" max="27" width="16.5703125" bestFit="1" customWidth="1"/>
    <col min="28" max="28" width="21.42578125" bestFit="1" customWidth="1"/>
    <col min="29" max="29" width="36.28515625" bestFit="1" customWidth="1"/>
    <col min="30" max="30" width="32.85546875" bestFit="1" customWidth="1"/>
    <col min="31" max="31" width="35.140625" bestFit="1" customWidth="1"/>
    <col min="32" max="32" width="28.7109375" bestFit="1" customWidth="1"/>
    <col min="33" max="33" width="21.85546875" bestFit="1" customWidth="1"/>
    <col min="34" max="34" width="26.5703125" bestFit="1" customWidth="1"/>
    <col min="35" max="35" width="41.28515625" bestFit="1" customWidth="1"/>
    <col min="36" max="36" width="35.5703125" bestFit="1" customWidth="1"/>
    <col min="37" max="37" width="39.42578125" bestFit="1" customWidth="1"/>
    <col min="38" max="38" width="31.7109375" bestFit="1" customWidth="1"/>
    <col min="39" max="39" width="15.140625" bestFit="1" customWidth="1"/>
    <col min="40" max="40" width="30.28515625" bestFit="1" customWidth="1"/>
    <col min="41" max="41" width="33.5703125" bestFit="1" customWidth="1"/>
    <col min="42" max="42" width="46.7109375" bestFit="1" customWidth="1"/>
    <col min="43" max="43" width="38.28515625" bestFit="1" customWidth="1"/>
    <col min="44" max="44" width="32.85546875" bestFit="1" customWidth="1"/>
    <col min="45" max="45" width="12.5703125" bestFit="1" customWidth="1"/>
    <col min="46" max="46" width="11.85546875" bestFit="1" customWidth="1"/>
    <col min="47" max="47" width="26.140625" bestFit="1" customWidth="1"/>
    <col min="48" max="48" width="69.5703125" bestFit="1" customWidth="1"/>
    <col min="49" max="49" width="27.5703125" bestFit="1" customWidth="1"/>
    <col min="50" max="50" width="35.5703125" bestFit="1" customWidth="1"/>
    <col min="51" max="51" width="23.85546875" bestFit="1" customWidth="1"/>
    <col min="52" max="52" width="31" bestFit="1" customWidth="1"/>
    <col min="53" max="53" width="33.42578125" bestFit="1" customWidth="1"/>
    <col min="54" max="54" width="29.5703125" bestFit="1" customWidth="1"/>
    <col min="55" max="55" width="38.28515625" bestFit="1" customWidth="1"/>
    <col min="56" max="56" width="51.28515625" bestFit="1" customWidth="1"/>
    <col min="57" max="57" width="19" bestFit="1" customWidth="1"/>
    <col min="58" max="58" width="35.85546875" bestFit="1" customWidth="1"/>
    <col min="59" max="59" width="47.42578125" bestFit="1" customWidth="1"/>
    <col min="60" max="60" width="32.28515625" bestFit="1" customWidth="1"/>
    <col min="61" max="61" width="16.5703125" bestFit="1" customWidth="1"/>
    <col min="62" max="62" width="28.85546875" bestFit="1" customWidth="1"/>
    <col min="63" max="63" width="32.85546875" bestFit="1" customWidth="1"/>
    <col min="64" max="64" width="23.85546875" bestFit="1" customWidth="1"/>
    <col min="65" max="65" width="28.140625" bestFit="1" customWidth="1"/>
    <col min="66" max="66" width="25.5703125" bestFit="1" customWidth="1"/>
    <col min="67" max="67" width="60.140625" bestFit="1" customWidth="1"/>
    <col min="68" max="68" width="34" bestFit="1" customWidth="1"/>
    <col min="69" max="69" width="33" bestFit="1" customWidth="1"/>
    <col min="70" max="70" width="17.85546875" bestFit="1" customWidth="1"/>
    <col min="71" max="71" width="49" bestFit="1" customWidth="1"/>
    <col min="72" max="72" width="35.140625" bestFit="1" customWidth="1"/>
    <col min="73" max="73" width="26.140625" bestFit="1" customWidth="1"/>
    <col min="74" max="74" width="18.140625" bestFit="1" customWidth="1"/>
    <col min="75" max="75" width="16.42578125" bestFit="1" customWidth="1"/>
    <col min="76" max="76" width="26.140625" bestFit="1" customWidth="1"/>
    <col min="77" max="77" width="36.42578125" bestFit="1" customWidth="1"/>
    <col min="78" max="78" width="32.5703125" bestFit="1" customWidth="1"/>
    <col min="79" max="79" width="37.42578125" bestFit="1" customWidth="1"/>
    <col min="80" max="80" width="47.85546875" bestFit="1" customWidth="1"/>
    <col min="81" max="81" width="27.5703125" bestFit="1" customWidth="1"/>
    <col min="82" max="82" width="40.85546875" bestFit="1" customWidth="1"/>
    <col min="83" max="83" width="43.5703125" bestFit="1" customWidth="1"/>
    <col min="84" max="84" width="17.7109375" bestFit="1" customWidth="1"/>
    <col min="85" max="85" width="36.28515625" bestFit="1" customWidth="1"/>
    <col min="86" max="86" width="36" bestFit="1" customWidth="1"/>
    <col min="87" max="88" width="24" bestFit="1" customWidth="1"/>
    <col min="89" max="89" width="35.42578125" bestFit="1" customWidth="1"/>
    <col min="90" max="90" width="23.42578125" bestFit="1" customWidth="1"/>
    <col min="91" max="91" width="36.7109375" bestFit="1" customWidth="1"/>
    <col min="92" max="92" width="46" bestFit="1" customWidth="1"/>
    <col min="93" max="93" width="49.7109375" bestFit="1" customWidth="1"/>
    <col min="94" max="94" width="28.28515625" bestFit="1" customWidth="1"/>
    <col min="95" max="95" width="21.85546875" bestFit="1" customWidth="1"/>
    <col min="96" max="96" width="39" bestFit="1" customWidth="1"/>
    <col min="97" max="97" width="43" bestFit="1" customWidth="1"/>
    <col min="98" max="98" width="33.140625" bestFit="1" customWidth="1"/>
    <col min="99" max="99" width="15.140625" bestFit="1" customWidth="1"/>
    <col min="100" max="100" width="16.28515625" bestFit="1" customWidth="1"/>
    <col min="101" max="101" width="24" bestFit="1" customWidth="1"/>
    <col min="102" max="102" width="21.42578125" bestFit="1" customWidth="1"/>
    <col min="103" max="103" width="29.42578125" bestFit="1" customWidth="1"/>
    <col min="104" max="104" width="29.140625" bestFit="1" customWidth="1"/>
    <col min="105" max="105" width="24.7109375" bestFit="1" customWidth="1"/>
    <col min="106" max="106" width="46.42578125" bestFit="1" customWidth="1"/>
    <col min="107" max="107" width="25.42578125" bestFit="1" customWidth="1"/>
    <col min="108" max="108" width="24.7109375" bestFit="1" customWidth="1"/>
    <col min="109" max="109" width="24" bestFit="1" customWidth="1"/>
    <col min="110" max="110" width="23.42578125" bestFit="1" customWidth="1"/>
    <col min="111" max="111" width="25.7109375" bestFit="1" customWidth="1"/>
    <col min="112" max="112" width="11.85546875" bestFit="1" customWidth="1"/>
    <col min="113" max="113" width="12.42578125" bestFit="1" customWidth="1"/>
    <col min="114" max="114" width="18.85546875" bestFit="1" customWidth="1"/>
    <col min="115" max="115" width="32.85546875" bestFit="1" customWidth="1"/>
    <col min="116" max="116" width="24.42578125" bestFit="1" customWidth="1"/>
    <col min="117" max="117" width="36.7109375" bestFit="1" customWidth="1"/>
    <col min="118" max="118" width="15.5703125" bestFit="1" customWidth="1"/>
    <col min="119" max="119" width="23.140625" bestFit="1" customWidth="1"/>
    <col min="120" max="120" width="27.42578125" bestFit="1" customWidth="1"/>
    <col min="121" max="121" width="16.42578125" bestFit="1" customWidth="1"/>
    <col min="122" max="122" width="43.7109375" bestFit="1" customWidth="1"/>
    <col min="123" max="123" width="34.85546875" bestFit="1" customWidth="1"/>
    <col min="124" max="124" width="47.85546875" bestFit="1" customWidth="1"/>
    <col min="125" max="125" width="42.140625" bestFit="1" customWidth="1"/>
    <col min="126" max="126" width="20.7109375" bestFit="1" customWidth="1"/>
    <col min="127" max="127" width="13.140625" bestFit="1" customWidth="1"/>
    <col min="128" max="128" width="25.7109375" bestFit="1" customWidth="1"/>
    <col min="129" max="129" width="43.140625" bestFit="1" customWidth="1"/>
    <col min="130" max="130" width="33" bestFit="1" customWidth="1"/>
    <col min="131" max="131" width="34.28515625" bestFit="1" customWidth="1"/>
    <col min="132" max="132" width="30.140625" bestFit="1" customWidth="1"/>
    <col min="133" max="133" width="24.28515625" bestFit="1" customWidth="1"/>
    <col min="134" max="134" width="45.85546875" bestFit="1" customWidth="1"/>
    <col min="135" max="135" width="50.140625" bestFit="1" customWidth="1"/>
    <col min="136" max="136" width="23" bestFit="1" customWidth="1"/>
    <col min="137" max="137" width="39" bestFit="1" customWidth="1"/>
    <col min="138" max="138" width="32.140625" bestFit="1" customWidth="1"/>
    <col min="139" max="139" width="49.7109375" bestFit="1" customWidth="1"/>
    <col min="140" max="140" width="27.5703125" bestFit="1" customWidth="1"/>
    <col min="141" max="141" width="13.140625" bestFit="1" customWidth="1"/>
    <col min="142" max="142" width="23.28515625" bestFit="1" customWidth="1"/>
    <col min="143" max="143" width="58.5703125" bestFit="1" customWidth="1"/>
    <col min="144" max="144" width="40.140625" bestFit="1" customWidth="1"/>
    <col min="145" max="145" width="22.42578125" bestFit="1" customWidth="1"/>
    <col min="146" max="146" width="24.85546875" bestFit="1" customWidth="1"/>
    <col min="147" max="147" width="34.28515625" bestFit="1" customWidth="1"/>
    <col min="148" max="148" width="39.28515625" bestFit="1" customWidth="1"/>
    <col min="149" max="149" width="48.140625" bestFit="1" customWidth="1"/>
    <col min="150" max="150" width="27.85546875" bestFit="1" customWidth="1"/>
    <col min="151" max="151" width="14.5703125" bestFit="1" customWidth="1"/>
    <col min="152" max="152" width="19.42578125" bestFit="1" customWidth="1"/>
    <col min="153" max="153" width="21.140625" bestFit="1" customWidth="1"/>
    <col min="154" max="154" width="16.42578125" bestFit="1" customWidth="1"/>
    <col min="155" max="155" width="21.5703125" bestFit="1" customWidth="1"/>
    <col min="156" max="156" width="28.28515625" bestFit="1" customWidth="1"/>
    <col min="157" max="157" width="23.5703125" bestFit="1" customWidth="1"/>
    <col min="158" max="158" width="23.85546875" bestFit="1" customWidth="1"/>
    <col min="159" max="159" width="41.42578125" bestFit="1" customWidth="1"/>
    <col min="160" max="160" width="19.7109375" bestFit="1" customWidth="1"/>
    <col min="161" max="161" width="46.140625" bestFit="1" customWidth="1"/>
    <col min="162" max="162" width="20.7109375" bestFit="1" customWidth="1"/>
    <col min="163" max="163" width="20.28515625" bestFit="1" customWidth="1"/>
    <col min="164" max="164" width="27.28515625" bestFit="1" customWidth="1"/>
    <col min="165" max="165" width="22.140625" bestFit="1" customWidth="1"/>
    <col min="166" max="166" width="16" bestFit="1" customWidth="1"/>
    <col min="167" max="167" width="32.5703125" bestFit="1" customWidth="1"/>
    <col min="168" max="168" width="37.85546875" bestFit="1" customWidth="1"/>
    <col min="169" max="169" width="21.5703125" bestFit="1" customWidth="1"/>
    <col min="170" max="170" width="31.85546875" bestFit="1" customWidth="1"/>
    <col min="171" max="171" width="37.7109375" bestFit="1" customWidth="1"/>
    <col min="172" max="172" width="26.5703125" bestFit="1" customWidth="1"/>
    <col min="173" max="173" width="58.5703125" bestFit="1" customWidth="1"/>
    <col min="174" max="174" width="40.140625" bestFit="1" customWidth="1"/>
    <col min="175" max="175" width="15.7109375" bestFit="1" customWidth="1"/>
    <col min="176" max="176" width="22.7109375" bestFit="1" customWidth="1"/>
    <col min="177" max="177" width="37" bestFit="1" customWidth="1"/>
    <col min="178" max="178" width="19.7109375" bestFit="1" customWidth="1"/>
    <col min="179" max="179" width="24.85546875" bestFit="1" customWidth="1"/>
    <col min="180" max="180" width="32.5703125" bestFit="1" customWidth="1"/>
    <col min="181" max="181" width="23" bestFit="1" customWidth="1"/>
    <col min="182" max="182" width="16.28515625" bestFit="1" customWidth="1"/>
    <col min="183" max="183" width="25.5703125" bestFit="1" customWidth="1"/>
    <col min="184" max="184" width="11.85546875" bestFit="1" customWidth="1"/>
    <col min="185" max="185" width="16" bestFit="1" customWidth="1"/>
    <col min="186" max="186" width="27" bestFit="1" customWidth="1"/>
    <col min="187" max="187" width="35.5703125" bestFit="1" customWidth="1"/>
    <col min="188" max="188" width="22.42578125" bestFit="1" customWidth="1"/>
    <col min="189" max="189" width="27.5703125" bestFit="1" customWidth="1"/>
    <col min="190" max="190" width="20.28515625" bestFit="1" customWidth="1"/>
    <col min="191" max="191" width="37" bestFit="1" customWidth="1"/>
    <col min="192" max="192" width="42.7109375" bestFit="1" customWidth="1"/>
    <col min="193" max="193" width="36.28515625" bestFit="1" customWidth="1"/>
    <col min="194" max="194" width="16.85546875" bestFit="1" customWidth="1"/>
    <col min="195" max="195" width="17" bestFit="1" customWidth="1"/>
    <col min="196" max="196" width="14.28515625" bestFit="1" customWidth="1"/>
    <col min="197" max="197" width="28" bestFit="1" customWidth="1"/>
    <col min="198" max="198" width="15.140625" bestFit="1" customWidth="1"/>
    <col min="199" max="199" width="11.85546875" bestFit="1" customWidth="1"/>
    <col min="200" max="200" width="54.7109375" bestFit="1" customWidth="1"/>
    <col min="201" max="201" width="39" bestFit="1" customWidth="1"/>
    <col min="202" max="202" width="30.28515625" bestFit="1" customWidth="1"/>
    <col min="203" max="203" width="43.85546875" bestFit="1" customWidth="1"/>
    <col min="204" max="204" width="37.28515625" bestFit="1" customWidth="1"/>
    <col min="205" max="205" width="21.5703125" bestFit="1" customWidth="1"/>
    <col min="206" max="206" width="46.28515625" bestFit="1" customWidth="1"/>
    <col min="207" max="207" width="31.7109375" bestFit="1" customWidth="1"/>
    <col min="208" max="208" width="41.28515625" bestFit="1" customWidth="1"/>
    <col min="209" max="209" width="34.140625" bestFit="1" customWidth="1"/>
    <col min="210" max="210" width="20.140625" bestFit="1" customWidth="1"/>
    <col min="211" max="211" width="34" bestFit="1" customWidth="1"/>
    <col min="212" max="212" width="34.140625" bestFit="1" customWidth="1"/>
    <col min="213" max="213" width="16.42578125" bestFit="1" customWidth="1"/>
    <col min="214" max="214" width="25.42578125" bestFit="1" customWidth="1"/>
    <col min="215" max="215" width="20.5703125" bestFit="1" customWidth="1"/>
    <col min="216" max="216" width="23" bestFit="1" customWidth="1"/>
    <col min="217" max="217" width="21.7109375" bestFit="1" customWidth="1"/>
    <col min="218" max="218" width="34.85546875" bestFit="1" customWidth="1"/>
    <col min="219" max="219" width="19.7109375" bestFit="1" customWidth="1"/>
    <col min="220" max="220" width="36.140625" bestFit="1" customWidth="1"/>
    <col min="221" max="221" width="22.42578125" bestFit="1" customWidth="1"/>
    <col min="222" max="222" width="23.140625" bestFit="1" customWidth="1"/>
    <col min="223" max="223" width="24.85546875" bestFit="1" customWidth="1"/>
    <col min="224" max="224" width="19.5703125" bestFit="1" customWidth="1"/>
    <col min="225" max="225" width="23.7109375" bestFit="1" customWidth="1"/>
    <col min="226" max="226" width="34.7109375" bestFit="1" customWidth="1"/>
    <col min="227" max="227" width="26.85546875" bestFit="1" customWidth="1"/>
    <col min="228" max="228" width="32.42578125" bestFit="1" customWidth="1"/>
    <col min="229" max="229" width="41.28515625" bestFit="1" customWidth="1"/>
    <col min="230" max="230" width="39.5703125" bestFit="1" customWidth="1"/>
    <col min="231" max="231" width="28.7109375" bestFit="1" customWidth="1"/>
    <col min="232" max="232" width="33.28515625" bestFit="1" customWidth="1"/>
    <col min="233" max="233" width="25" bestFit="1" customWidth="1"/>
    <col min="234" max="234" width="32.140625" bestFit="1" customWidth="1"/>
    <col min="235" max="235" width="29.28515625" bestFit="1" customWidth="1"/>
    <col min="236" max="236" width="41.28515625" bestFit="1" customWidth="1"/>
    <col min="237" max="237" width="31.140625" bestFit="1" customWidth="1"/>
    <col min="238" max="238" width="23.42578125" bestFit="1" customWidth="1"/>
    <col min="239" max="239" width="41.85546875" bestFit="1" customWidth="1"/>
    <col min="240" max="240" width="39.7109375" bestFit="1" customWidth="1"/>
    <col min="241" max="241" width="28.85546875" bestFit="1" customWidth="1"/>
    <col min="242" max="242" width="31.5703125" bestFit="1" customWidth="1"/>
    <col min="243" max="243" width="31.28515625" bestFit="1" customWidth="1"/>
    <col min="244" max="244" width="21" bestFit="1" customWidth="1"/>
    <col min="245" max="245" width="15.140625" bestFit="1" customWidth="1"/>
    <col min="246" max="246" width="50.140625" bestFit="1" customWidth="1"/>
    <col min="247" max="247" width="31.5703125" bestFit="1" customWidth="1"/>
    <col min="248" max="248" width="39.140625" bestFit="1" customWidth="1"/>
    <col min="249" max="249" width="23.85546875" bestFit="1" customWidth="1"/>
    <col min="250" max="250" width="10.140625" bestFit="1" customWidth="1"/>
    <col min="251" max="251" width="17.140625" bestFit="1" customWidth="1"/>
    <col min="252" max="252" width="40.5703125" bestFit="1" customWidth="1"/>
    <col min="253" max="253" width="17.42578125" bestFit="1" customWidth="1"/>
    <col min="254" max="254" width="22.5703125" bestFit="1" customWidth="1"/>
    <col min="255" max="255" width="31" bestFit="1" customWidth="1"/>
    <col min="256" max="256" width="27" bestFit="1" customWidth="1"/>
    <col min="257" max="257" width="21" bestFit="1" customWidth="1"/>
    <col min="258" max="258" width="28.7109375" bestFit="1" customWidth="1"/>
    <col min="259" max="259" width="32.42578125" bestFit="1" customWidth="1"/>
    <col min="260" max="260" width="10.5703125" bestFit="1" customWidth="1"/>
    <col min="261" max="261" width="14.85546875" bestFit="1" customWidth="1"/>
    <col min="262" max="262" width="28.140625" bestFit="1" customWidth="1"/>
    <col min="263" max="263" width="23.28515625" bestFit="1" customWidth="1"/>
    <col min="264" max="264" width="15.28515625" bestFit="1" customWidth="1"/>
    <col min="265" max="265" width="35.140625" bestFit="1" customWidth="1"/>
    <col min="266" max="266" width="34.42578125" bestFit="1" customWidth="1"/>
    <col min="267" max="267" width="21.28515625" bestFit="1" customWidth="1"/>
    <col min="268" max="268" width="28" bestFit="1" customWidth="1"/>
    <col min="269" max="269" width="22" bestFit="1" customWidth="1"/>
    <col min="270" max="270" width="41.28515625" bestFit="1" customWidth="1"/>
    <col min="271" max="271" width="28.7109375" bestFit="1" customWidth="1"/>
    <col min="272" max="272" width="46.85546875" bestFit="1" customWidth="1"/>
    <col min="273" max="273" width="36.85546875" bestFit="1" customWidth="1"/>
    <col min="274" max="274" width="29.28515625" bestFit="1" customWidth="1"/>
    <col min="275" max="275" width="33.28515625" bestFit="1" customWidth="1"/>
    <col min="276" max="276" width="29.85546875" bestFit="1" customWidth="1"/>
    <col min="277" max="277" width="30.28515625" bestFit="1" customWidth="1"/>
    <col min="278" max="278" width="42.42578125" bestFit="1" customWidth="1"/>
    <col min="279" max="279" width="37.42578125" bestFit="1" customWidth="1"/>
    <col min="280" max="280" width="24.85546875" bestFit="1" customWidth="1"/>
    <col min="281" max="281" width="37.85546875" bestFit="1" customWidth="1"/>
    <col min="282" max="282" width="33.28515625" bestFit="1" customWidth="1"/>
    <col min="283" max="283" width="61.5703125" bestFit="1" customWidth="1"/>
    <col min="284" max="284" width="31.5703125" bestFit="1" customWidth="1"/>
    <col min="285" max="285" width="20.42578125" bestFit="1" customWidth="1"/>
    <col min="286" max="286" width="22.140625" bestFit="1" customWidth="1"/>
    <col min="287" max="287" width="22.7109375" bestFit="1" customWidth="1"/>
    <col min="288" max="288" width="31" bestFit="1" customWidth="1"/>
    <col min="289" max="289" width="26.5703125" bestFit="1" customWidth="1"/>
    <col min="290" max="290" width="24.140625" bestFit="1" customWidth="1"/>
    <col min="291" max="291" width="41" bestFit="1" customWidth="1"/>
    <col min="292" max="292" width="23.28515625" bestFit="1" customWidth="1"/>
    <col min="293" max="293" width="29.7109375" bestFit="1" customWidth="1"/>
    <col min="294" max="294" width="26.140625" bestFit="1" customWidth="1"/>
    <col min="295" max="295" width="58.28515625" bestFit="1" customWidth="1"/>
    <col min="296" max="296" width="30.5703125" bestFit="1" customWidth="1"/>
    <col min="297" max="297" width="29.7109375" bestFit="1" customWidth="1"/>
    <col min="298" max="298" width="31.140625" bestFit="1" customWidth="1"/>
    <col min="299" max="299" width="31.7109375" bestFit="1" customWidth="1"/>
    <col min="300" max="300" width="34" bestFit="1" customWidth="1"/>
    <col min="301" max="301" width="23.42578125" bestFit="1" customWidth="1"/>
    <col min="302" max="302" width="27.7109375" bestFit="1" customWidth="1"/>
    <col min="303" max="303" width="24" bestFit="1" customWidth="1"/>
    <col min="304" max="304" width="33.28515625" bestFit="1" customWidth="1"/>
    <col min="305" max="305" width="33.5703125" bestFit="1" customWidth="1"/>
    <col min="306" max="306" width="26.140625" bestFit="1" customWidth="1"/>
    <col min="307" max="307" width="62.140625" bestFit="1" customWidth="1"/>
    <col min="308" max="308" width="29.7109375" bestFit="1" customWidth="1"/>
    <col min="309" max="309" width="29.5703125" bestFit="1" customWidth="1"/>
    <col min="310" max="310" width="43" bestFit="1" customWidth="1"/>
    <col min="311" max="311" width="25.140625" bestFit="1" customWidth="1"/>
    <col min="312" max="312" width="30" bestFit="1" customWidth="1"/>
    <col min="313" max="313" width="25" bestFit="1" customWidth="1"/>
    <col min="314" max="314" width="35.5703125" bestFit="1" customWidth="1"/>
    <col min="315" max="315" width="22.7109375" bestFit="1" customWidth="1"/>
    <col min="316" max="316" width="19.85546875" bestFit="1" customWidth="1"/>
    <col min="317" max="317" width="30.85546875" bestFit="1" customWidth="1"/>
    <col min="318" max="318" width="31.42578125" bestFit="1" customWidth="1"/>
    <col min="319" max="319" width="21.5703125" bestFit="1" customWidth="1"/>
    <col min="320" max="320" width="45.42578125" bestFit="1" customWidth="1"/>
    <col min="321" max="321" width="23.140625" bestFit="1" customWidth="1"/>
    <col min="322" max="322" width="19.140625" bestFit="1" customWidth="1"/>
    <col min="323" max="323" width="35.85546875" bestFit="1" customWidth="1"/>
    <col min="324" max="324" width="28" bestFit="1" customWidth="1"/>
    <col min="325" max="325" width="17.140625" bestFit="1" customWidth="1"/>
    <col min="326" max="326" width="22" bestFit="1" customWidth="1"/>
    <col min="327" max="327" width="33.42578125" bestFit="1" customWidth="1"/>
    <col min="328" max="328" width="26.28515625" bestFit="1" customWidth="1"/>
    <col min="329" max="329" width="24.7109375" bestFit="1" customWidth="1"/>
    <col min="330" max="330" width="22.85546875" bestFit="1" customWidth="1"/>
    <col min="331" max="331" width="38.140625" bestFit="1" customWidth="1"/>
    <col min="332" max="332" width="22.42578125" bestFit="1" customWidth="1"/>
    <col min="333" max="333" width="20.42578125" bestFit="1" customWidth="1"/>
    <col min="334" max="334" width="27.140625" bestFit="1" customWidth="1"/>
    <col min="335" max="335" width="16.42578125" bestFit="1" customWidth="1"/>
    <col min="336" max="336" width="20.28515625" bestFit="1" customWidth="1"/>
    <col min="337" max="337" width="34.42578125" bestFit="1" customWidth="1"/>
    <col min="338" max="338" width="22.140625" bestFit="1" customWidth="1"/>
    <col min="339" max="339" width="23.28515625" bestFit="1" customWidth="1"/>
    <col min="340" max="340" width="36.28515625" bestFit="1" customWidth="1"/>
    <col min="341" max="341" width="69.85546875" bestFit="1" customWidth="1"/>
    <col min="342" max="342" width="43.85546875" bestFit="1" customWidth="1"/>
    <col min="343" max="343" width="38.42578125" bestFit="1" customWidth="1"/>
    <col min="344" max="344" width="42.5703125" bestFit="1" customWidth="1"/>
    <col min="345" max="345" width="52" bestFit="1" customWidth="1"/>
    <col min="346" max="346" width="33.42578125" bestFit="1" customWidth="1"/>
    <col min="347" max="347" width="20.42578125" bestFit="1" customWidth="1"/>
    <col min="348" max="348" width="24.7109375" bestFit="1" customWidth="1"/>
    <col min="349" max="349" width="22.140625" bestFit="1" customWidth="1"/>
    <col min="350" max="350" width="24.7109375" bestFit="1" customWidth="1"/>
    <col min="351" max="351" width="35.42578125" bestFit="1" customWidth="1"/>
    <col min="352" max="352" width="21.5703125" bestFit="1" customWidth="1"/>
    <col min="353" max="353" width="39.5703125" bestFit="1" customWidth="1"/>
    <col min="354" max="354" width="22" bestFit="1" customWidth="1"/>
    <col min="355" max="355" width="23.42578125" bestFit="1" customWidth="1"/>
    <col min="356" max="356" width="29.140625" bestFit="1" customWidth="1"/>
    <col min="357" max="357" width="36.5703125" bestFit="1" customWidth="1"/>
    <col min="358" max="358" width="26" bestFit="1" customWidth="1"/>
    <col min="359" max="359" width="34.7109375" bestFit="1" customWidth="1"/>
    <col min="360" max="360" width="40.85546875" bestFit="1" customWidth="1"/>
    <col min="361" max="361" width="25.85546875" bestFit="1" customWidth="1"/>
    <col min="362" max="362" width="28.85546875" bestFit="1" customWidth="1"/>
    <col min="363" max="363" width="37.42578125" bestFit="1" customWidth="1"/>
    <col min="364" max="364" width="42.7109375" bestFit="1" customWidth="1"/>
    <col min="365" max="365" width="14.140625" bestFit="1" customWidth="1"/>
    <col min="366" max="366" width="35.85546875" bestFit="1" customWidth="1"/>
    <col min="367" max="367" width="19.42578125" bestFit="1" customWidth="1"/>
    <col min="368" max="368" width="27.28515625" bestFit="1" customWidth="1"/>
    <col min="369" max="369" width="30" bestFit="1" customWidth="1"/>
    <col min="370" max="370" width="30.42578125" bestFit="1" customWidth="1"/>
    <col min="371" max="371" width="22.7109375" bestFit="1" customWidth="1"/>
    <col min="372" max="372" width="36.7109375" bestFit="1" customWidth="1"/>
    <col min="373" max="373" width="17.7109375" bestFit="1" customWidth="1"/>
    <col min="374" max="374" width="25" bestFit="1" customWidth="1"/>
    <col min="375" max="375" width="23" bestFit="1" customWidth="1"/>
    <col min="376" max="376" width="33.28515625" bestFit="1" customWidth="1"/>
    <col min="377" max="377" width="34" bestFit="1" customWidth="1"/>
    <col min="378" max="379" width="11.140625" bestFit="1" customWidth="1"/>
  </cols>
  <sheetData>
    <row r="1" spans="1:7">
      <c r="A1" s="6" t="s">
        <v>803</v>
      </c>
      <c r="B1" t="s">
        <v>1075</v>
      </c>
    </row>
    <row r="3" spans="1:7">
      <c r="A3" s="6" t="s">
        <v>0</v>
      </c>
      <c r="B3" t="s">
        <v>1076</v>
      </c>
      <c r="C3" t="s">
        <v>1077</v>
      </c>
      <c r="D3" t="s">
        <v>1078</v>
      </c>
      <c r="E3" t="s">
        <v>1079</v>
      </c>
      <c r="F3" t="s">
        <v>1080</v>
      </c>
      <c r="G3" t="s">
        <v>1081</v>
      </c>
    </row>
    <row r="4" spans="1:7">
      <c r="A4" t="s">
        <v>630</v>
      </c>
      <c r="B4" s="5">
        <v>27.583882383505575</v>
      </c>
      <c r="C4" s="5">
        <v>1.1752115333625901</v>
      </c>
      <c r="D4" s="5">
        <v>2.2614081731251865</v>
      </c>
      <c r="E4" s="5">
        <v>26.791507450313485</v>
      </c>
      <c r="F4" s="2">
        <v>1.7045454545454544E-2</v>
      </c>
      <c r="G4" s="2">
        <v>0</v>
      </c>
    </row>
    <row r="5" spans="1:7">
      <c r="A5" t="s">
        <v>233</v>
      </c>
      <c r="B5" s="5">
        <v>16.219758416207846</v>
      </c>
      <c r="C5" s="5">
        <v>0.78994489408006663</v>
      </c>
      <c r="D5" s="5">
        <v>6.1642104615950313</v>
      </c>
      <c r="E5" s="5">
        <v>23.813804021107746</v>
      </c>
      <c r="F5" s="2">
        <v>6.3829787234042548E-2</v>
      </c>
      <c r="G5" s="2">
        <v>1.0353037286941178</v>
      </c>
    </row>
    <row r="6" spans="1:7">
      <c r="A6" t="s">
        <v>335</v>
      </c>
      <c r="B6" s="5">
        <v>32.052554426854748</v>
      </c>
      <c r="C6" s="5">
        <v>2.8501440645099891</v>
      </c>
      <c r="D6" s="5">
        <v>3.1651942069827435</v>
      </c>
      <c r="E6" s="5">
        <v>-50.930992510207055</v>
      </c>
      <c r="F6" s="2">
        <v>1.310615989515072E-2</v>
      </c>
      <c r="G6" s="2">
        <v>0.42008590336637941</v>
      </c>
    </row>
    <row r="7" spans="1:7">
      <c r="A7" t="s">
        <v>82</v>
      </c>
      <c r="B7" s="5">
        <v>-14.389929765953593</v>
      </c>
      <c r="C7" s="5">
        <v>1.068347016681483</v>
      </c>
      <c r="D7" s="5">
        <v>3.2303751490838124</v>
      </c>
      <c r="E7" s="5">
        <v>3.5385726940264162</v>
      </c>
      <c r="F7" s="2">
        <v>0</v>
      </c>
      <c r="G7" s="2">
        <v>0</v>
      </c>
    </row>
    <row r="8" spans="1:7">
      <c r="A8" t="s">
        <v>614</v>
      </c>
      <c r="B8" s="5">
        <v>36.515923284878767</v>
      </c>
      <c r="C8" s="5">
        <v>7.6663679300413365</v>
      </c>
      <c r="D8" s="5">
        <v>7.2391220515172643</v>
      </c>
      <c r="E8" s="5">
        <v>-67.718117873214211</v>
      </c>
      <c r="F8" s="2">
        <v>2.224694104560623E-2</v>
      </c>
      <c r="G8" s="2">
        <v>0.81236759254457769</v>
      </c>
    </row>
    <row r="9" spans="1:7">
      <c r="A9" t="s">
        <v>115</v>
      </c>
      <c r="B9" s="5">
        <v>136.51187053123491</v>
      </c>
      <c r="C9" s="5">
        <v>37.477211442324716</v>
      </c>
      <c r="D9" s="5">
        <v>9.868223715813885</v>
      </c>
      <c r="E9" s="5">
        <v>-191.59409455768895</v>
      </c>
      <c r="F9" s="2">
        <v>1.6793398152869284E-3</v>
      </c>
      <c r="G9" s="2">
        <v>0.22924981944239717</v>
      </c>
    </row>
    <row r="10" spans="1:7">
      <c r="A10" t="s">
        <v>197</v>
      </c>
      <c r="B10" s="5">
        <v>22.910490555739703</v>
      </c>
      <c r="C10" s="5">
        <v>2.9658908856913238</v>
      </c>
      <c r="D10" s="5">
        <v>2.8121241731396101</v>
      </c>
      <c r="E10" s="5">
        <v>69.546357687288406</v>
      </c>
      <c r="F10" s="2">
        <v>0</v>
      </c>
      <c r="G10" s="2">
        <v>0</v>
      </c>
    </row>
    <row r="11" spans="1:7">
      <c r="A11" t="s">
        <v>581</v>
      </c>
      <c r="B11" s="5">
        <v>57.85373798690793</v>
      </c>
      <c r="C11" s="5">
        <v>4.3857507200965316</v>
      </c>
      <c r="D11" s="5">
        <v>5.1244965347005191</v>
      </c>
      <c r="E11" s="5">
        <v>-28.154038299584069</v>
      </c>
      <c r="F11" s="2">
        <v>0</v>
      </c>
      <c r="G11" s="2">
        <v>0</v>
      </c>
    </row>
    <row r="12" spans="1:7">
      <c r="A12" t="s">
        <v>183</v>
      </c>
      <c r="B12" s="5">
        <v>-28.67468043321411</v>
      </c>
      <c r="C12" s="5">
        <v>3.3895539596694673</v>
      </c>
      <c r="D12" s="5">
        <v>2.2924810170001804</v>
      </c>
      <c r="E12" s="5">
        <v>-3.3822775143482975</v>
      </c>
      <c r="F12" s="2">
        <v>3.2293331090740898E-6</v>
      </c>
      <c r="G12" s="2">
        <v>-9.2600094915097294E-5</v>
      </c>
    </row>
    <row r="13" spans="1:7">
      <c r="A13" t="s">
        <v>185</v>
      </c>
      <c r="B13" s="5">
        <v>-49.671876349192644</v>
      </c>
      <c r="C13" s="5">
        <v>2.0947203216092114</v>
      </c>
      <c r="D13" s="5">
        <v>0.96785102581272564</v>
      </c>
      <c r="E13" s="5">
        <v>-62.435556520323438</v>
      </c>
      <c r="F13" s="2">
        <v>0</v>
      </c>
      <c r="G13" s="2">
        <v>0</v>
      </c>
    </row>
    <row r="14" spans="1:7">
      <c r="A14" t="s">
        <v>529</v>
      </c>
      <c r="B14" s="5">
        <v>21.554375174727426</v>
      </c>
      <c r="C14" s="5">
        <v>1.2491064069356999</v>
      </c>
      <c r="D14" s="5">
        <v>1.4972436443609405</v>
      </c>
      <c r="E14" s="5">
        <v>23.446231041167749</v>
      </c>
      <c r="F14" s="2">
        <v>0</v>
      </c>
      <c r="G14" s="2">
        <v>0</v>
      </c>
    </row>
    <row r="15" spans="1:7">
      <c r="A15" t="s">
        <v>742</v>
      </c>
      <c r="B15" s="5">
        <v>0</v>
      </c>
      <c r="C15" s="5">
        <v>0</v>
      </c>
      <c r="D15" s="5">
        <v>0</v>
      </c>
      <c r="E15" s="5">
        <v>0</v>
      </c>
      <c r="F15" s="2">
        <v>0</v>
      </c>
      <c r="G15" s="2">
        <v>0</v>
      </c>
    </row>
    <row r="16" spans="1:7">
      <c r="A16" t="s">
        <v>449</v>
      </c>
      <c r="B16" s="5">
        <v>-51.989583128838717</v>
      </c>
      <c r="C16" s="5">
        <v>70.484992087292639</v>
      </c>
      <c r="D16" s="5">
        <v>1.8430941200353854</v>
      </c>
      <c r="E16" s="5">
        <v>132.04338863223336</v>
      </c>
      <c r="F16" s="2">
        <v>7.823660714285715E-5</v>
      </c>
      <c r="G16" s="2">
        <v>-4.0674885907718682E-3</v>
      </c>
    </row>
    <row r="17" spans="1:7">
      <c r="A17" t="s">
        <v>245</v>
      </c>
      <c r="B17" s="5">
        <v>19.362409206018022</v>
      </c>
      <c r="C17" s="5">
        <v>5.6851774866999261</v>
      </c>
      <c r="D17" s="5">
        <v>3.3447991620951778</v>
      </c>
      <c r="E17" s="5">
        <v>26.233828124660079</v>
      </c>
      <c r="F17" s="2">
        <v>3.4264478658536587E-2</v>
      </c>
      <c r="G17" s="2">
        <v>0.66344285701745687</v>
      </c>
    </row>
    <row r="18" spans="1:7">
      <c r="A18" t="s">
        <v>64</v>
      </c>
      <c r="B18" s="5">
        <v>22.858644245927483</v>
      </c>
      <c r="C18" s="5">
        <v>1.1692206221381305</v>
      </c>
      <c r="D18" s="5">
        <v>2.0539632749579826</v>
      </c>
      <c r="E18" s="5">
        <v>6.4325452016689848</v>
      </c>
      <c r="F18" s="2">
        <v>0</v>
      </c>
      <c r="G18" s="2">
        <v>0</v>
      </c>
    </row>
    <row r="19" spans="1:7">
      <c r="A19" t="s">
        <v>229</v>
      </c>
      <c r="B19" s="5">
        <v>25.914259805251611</v>
      </c>
      <c r="C19" s="5">
        <v>3.4723099313016919</v>
      </c>
      <c r="D19" s="5">
        <v>0.88421719138534816</v>
      </c>
      <c r="E19" s="5">
        <v>-16.308014659861264</v>
      </c>
      <c r="F19" s="2">
        <v>0</v>
      </c>
      <c r="G19" s="2">
        <v>0</v>
      </c>
    </row>
    <row r="20" spans="1:7">
      <c r="A20" t="s">
        <v>211</v>
      </c>
      <c r="B20" s="5">
        <v>-95.363677392632681</v>
      </c>
      <c r="C20" s="5">
        <v>2.8706143878106181</v>
      </c>
      <c r="D20" s="5">
        <v>3.8148043125674986</v>
      </c>
      <c r="E20" s="5">
        <v>-23.327147606187808</v>
      </c>
      <c r="F20" s="2">
        <v>0</v>
      </c>
      <c r="G20" s="2">
        <v>0</v>
      </c>
    </row>
    <row r="21" spans="1:7">
      <c r="A21" t="s">
        <v>365</v>
      </c>
      <c r="B21" s="5">
        <v>90.638087638809097</v>
      </c>
      <c r="C21" s="5">
        <v>1.5885833912069112</v>
      </c>
      <c r="D21" s="5">
        <v>3.0336652735805849</v>
      </c>
      <c r="E21" s="5">
        <v>32.492008014157811</v>
      </c>
      <c r="F21" s="2">
        <v>3.6445067548938515E-3</v>
      </c>
      <c r="G21" s="2">
        <v>0.33033112265030068</v>
      </c>
    </row>
    <row r="22" spans="1:7">
      <c r="A22" t="s">
        <v>393</v>
      </c>
      <c r="B22" s="5">
        <v>11.186885074286366</v>
      </c>
      <c r="C22" s="5">
        <v>7.031894260181982</v>
      </c>
      <c r="D22" s="5">
        <v>1.0919592781819916</v>
      </c>
      <c r="E22" s="5">
        <v>13.004264232418429</v>
      </c>
      <c r="F22" s="2">
        <v>8.6555032637138291E-2</v>
      </c>
      <c r="G22" s="2">
        <v>0.96828120271277163</v>
      </c>
    </row>
    <row r="23" spans="1:7">
      <c r="A23" t="s">
        <v>327</v>
      </c>
      <c r="B23" s="5">
        <v>0</v>
      </c>
      <c r="C23" s="5">
        <v>0</v>
      </c>
      <c r="D23" s="5">
        <v>0</v>
      </c>
      <c r="E23" s="5">
        <v>0</v>
      </c>
      <c r="F23" s="2">
        <v>0</v>
      </c>
      <c r="G23" s="2">
        <v>0</v>
      </c>
    </row>
    <row r="24" spans="1:7">
      <c r="A24" t="s">
        <v>78</v>
      </c>
      <c r="B24" s="5">
        <v>28.704782982589336</v>
      </c>
      <c r="C24" s="5">
        <v>6.5414103609009064</v>
      </c>
      <c r="D24" s="5">
        <v>4.0782853836300417</v>
      </c>
      <c r="E24" s="5">
        <v>50.357247019676421</v>
      </c>
      <c r="F24" s="2">
        <v>2.6859965111994392E-2</v>
      </c>
      <c r="G24" s="2">
        <v>0.77100946945971993</v>
      </c>
    </row>
    <row r="25" spans="1:7">
      <c r="A25" t="s">
        <v>469</v>
      </c>
      <c r="B25" s="5">
        <v>32.510680100718659</v>
      </c>
      <c r="C25" s="5">
        <v>3.1256801705607415</v>
      </c>
      <c r="D25" s="5">
        <v>9.3309808462520056</v>
      </c>
      <c r="E25" s="5">
        <v>-186.63845968726702</v>
      </c>
      <c r="F25" s="2">
        <v>0</v>
      </c>
      <c r="G25" s="2">
        <v>0</v>
      </c>
    </row>
    <row r="26" spans="1:7">
      <c r="A26" t="s">
        <v>722</v>
      </c>
      <c r="B26" s="5">
        <v>0</v>
      </c>
      <c r="C26" s="5">
        <v>0</v>
      </c>
      <c r="D26" s="5">
        <v>0</v>
      </c>
      <c r="E26" s="5">
        <v>0</v>
      </c>
      <c r="F26" s="2">
        <v>0</v>
      </c>
      <c r="G26" s="2">
        <v>0</v>
      </c>
    </row>
    <row r="27" spans="1:7">
      <c r="A27" t="s">
        <v>594</v>
      </c>
      <c r="B27" s="5">
        <v>41.896314788757358</v>
      </c>
      <c r="C27" s="5">
        <v>3.6017699087890716</v>
      </c>
      <c r="D27" s="5">
        <v>2.0446568292646012</v>
      </c>
      <c r="E27" s="5">
        <v>88.034034442306407</v>
      </c>
      <c r="F27" s="2">
        <v>5.242463958060288E-2</v>
      </c>
      <c r="G27" s="2">
        <v>2.196399202556087</v>
      </c>
    </row>
    <row r="28" spans="1:7">
      <c r="A28" t="s">
        <v>40</v>
      </c>
      <c r="B28" s="5">
        <v>20.444408297144061</v>
      </c>
      <c r="C28" s="5">
        <v>9.5660323855748786</v>
      </c>
      <c r="D28" s="5">
        <v>3.2743423580418494</v>
      </c>
      <c r="E28" s="5">
        <v>9.5763741728798699</v>
      </c>
      <c r="F28" s="2">
        <v>2.3809523809523808E-2</v>
      </c>
      <c r="G28" s="2">
        <v>0.4867716261224776</v>
      </c>
    </row>
    <row r="29" spans="1:7">
      <c r="A29" t="s">
        <v>519</v>
      </c>
      <c r="B29" s="5">
        <v>42.907478117487052</v>
      </c>
      <c r="C29" s="5">
        <v>2.5231297212472472</v>
      </c>
      <c r="D29" s="5">
        <v>6.8543686987033903</v>
      </c>
      <c r="E29" s="5">
        <v>-24.7380473249601</v>
      </c>
      <c r="F29" s="2">
        <v>0</v>
      </c>
      <c r="G29" s="2">
        <v>0</v>
      </c>
    </row>
    <row r="30" spans="1:7">
      <c r="A30" t="s">
        <v>405</v>
      </c>
      <c r="B30" s="5">
        <v>15.810254693796887</v>
      </c>
      <c r="C30" s="5">
        <v>9.6814582916093048</v>
      </c>
      <c r="D30" s="5">
        <v>1.0240810562427316</v>
      </c>
      <c r="E30" s="5">
        <v>13.178343447617163</v>
      </c>
      <c r="F30" s="2">
        <v>5.6949450612934979E-2</v>
      </c>
      <c r="G30" s="2">
        <v>0.87477826348456078</v>
      </c>
    </row>
    <row r="31" spans="1:7">
      <c r="A31" t="s">
        <v>688</v>
      </c>
      <c r="B31" s="5">
        <v>15.959313495512601</v>
      </c>
      <c r="C31" s="5">
        <v>2.8156757207411127</v>
      </c>
      <c r="D31" s="5">
        <v>3.0103228762631642</v>
      </c>
      <c r="E31" s="5">
        <v>15.902109226160228</v>
      </c>
      <c r="F31" s="2">
        <v>0</v>
      </c>
      <c r="G31" s="2">
        <v>0</v>
      </c>
    </row>
    <row r="32" spans="1:7">
      <c r="A32" t="s">
        <v>511</v>
      </c>
      <c r="B32" s="5">
        <v>15.246672015572329</v>
      </c>
      <c r="C32" s="5">
        <v>0.86077058303678611</v>
      </c>
      <c r="D32" s="5">
        <v>1.162234447362007</v>
      </c>
      <c r="E32" s="5">
        <v>91.053058296689002</v>
      </c>
      <c r="F32" s="2">
        <v>1.1558021266759131E-6</v>
      </c>
      <c r="G32" s="2">
        <v>1.7622135940328626E-5</v>
      </c>
    </row>
    <row r="33" spans="1:7">
      <c r="A33" t="s">
        <v>311</v>
      </c>
      <c r="B33" s="5">
        <v>23.942140045499343</v>
      </c>
      <c r="C33" s="5">
        <v>2.8807690242773778</v>
      </c>
      <c r="D33" s="5">
        <v>3.5130609425800747</v>
      </c>
      <c r="E33" s="5">
        <v>35.079769559340789</v>
      </c>
      <c r="F33" s="2">
        <v>0</v>
      </c>
      <c r="G33" s="2">
        <v>0</v>
      </c>
    </row>
    <row r="34" spans="1:7">
      <c r="A34" t="s">
        <v>72</v>
      </c>
      <c r="B34" s="5">
        <v>22.852593427832094</v>
      </c>
      <c r="C34" s="5">
        <v>0.8269379357964084</v>
      </c>
      <c r="D34" s="5">
        <v>2.3416215904486384</v>
      </c>
      <c r="E34" s="5">
        <v>10.073101362837733</v>
      </c>
      <c r="F34" s="2">
        <v>1.4833310671330918E-7</v>
      </c>
      <c r="G34" s="2">
        <v>3.3897961796064861E-6</v>
      </c>
    </row>
    <row r="35" spans="1:7">
      <c r="A35" t="s">
        <v>401</v>
      </c>
      <c r="B35" s="5">
        <v>29.66108069077562</v>
      </c>
      <c r="C35" s="5">
        <v>5.4111870993237901</v>
      </c>
      <c r="D35" s="5">
        <v>0.80922053809318217</v>
      </c>
      <c r="E35" s="5">
        <v>46.163841543360178</v>
      </c>
      <c r="F35" s="2">
        <v>0.10460251046025104</v>
      </c>
      <c r="G35" s="2">
        <v>3.1026235032192071</v>
      </c>
    </row>
    <row r="36" spans="1:7">
      <c r="A36" t="s">
        <v>441</v>
      </c>
      <c r="B36" s="5">
        <v>83.785071797945562</v>
      </c>
      <c r="C36" s="5">
        <v>2.045814390217517</v>
      </c>
      <c r="D36" s="5">
        <v>6.277203191919968</v>
      </c>
      <c r="E36" s="5">
        <v>20.355584550178605</v>
      </c>
      <c r="F36" s="2">
        <v>2.6251139943094085E-2</v>
      </c>
      <c r="G36" s="2">
        <v>2.1994536449100544</v>
      </c>
    </row>
    <row r="37" spans="1:7">
      <c r="A37" t="s">
        <v>375</v>
      </c>
      <c r="B37" s="5">
        <v>-172.52887082549296</v>
      </c>
      <c r="C37" s="5">
        <v>9.5827232447642956</v>
      </c>
      <c r="D37" s="5">
        <v>1.8300683145160628</v>
      </c>
      <c r="E37" s="5">
        <v>13.610829860085071</v>
      </c>
      <c r="F37" s="2">
        <v>2.1867114673280685E-2</v>
      </c>
      <c r="G37" s="2">
        <v>-3.7727086027926848</v>
      </c>
    </row>
    <row r="38" spans="1:7">
      <c r="A38" t="s">
        <v>181</v>
      </c>
      <c r="B38" s="5">
        <v>18.026333108207261</v>
      </c>
      <c r="C38" s="5">
        <v>1.5034266486054317</v>
      </c>
      <c r="D38" s="5">
        <v>3.8701692428499577</v>
      </c>
      <c r="E38" s="5">
        <v>7.6134001019486908</v>
      </c>
      <c r="F38" s="2">
        <v>0</v>
      </c>
      <c r="G38" s="2">
        <v>0</v>
      </c>
    </row>
    <row r="39" spans="1:7">
      <c r="A39" t="s">
        <v>303</v>
      </c>
      <c r="B39" s="5">
        <v>212.06521185477226</v>
      </c>
      <c r="C39" s="5">
        <v>45.269216233486468</v>
      </c>
      <c r="D39" s="5">
        <v>3.408811770291309</v>
      </c>
      <c r="E39" s="5">
        <v>80.093838798173209</v>
      </c>
      <c r="F39" s="2">
        <v>0</v>
      </c>
      <c r="G39" s="2">
        <v>0</v>
      </c>
    </row>
    <row r="40" spans="1:7">
      <c r="A40" t="s">
        <v>772</v>
      </c>
      <c r="B40" s="5">
        <v>0</v>
      </c>
      <c r="C40" s="5">
        <v>0</v>
      </c>
      <c r="D40" s="5">
        <v>0</v>
      </c>
      <c r="E40" s="5">
        <v>0</v>
      </c>
      <c r="F40" s="2">
        <v>0</v>
      </c>
      <c r="G40" s="2">
        <v>0</v>
      </c>
    </row>
    <row r="41" spans="1:7">
      <c r="A41" t="s">
        <v>555</v>
      </c>
      <c r="B41" s="5">
        <v>0</v>
      </c>
      <c r="C41" s="5">
        <v>0</v>
      </c>
      <c r="D41" s="5">
        <v>0</v>
      </c>
      <c r="E41" s="5">
        <v>0</v>
      </c>
      <c r="F41" s="2">
        <v>0</v>
      </c>
      <c r="G41" s="2">
        <v>0</v>
      </c>
    </row>
    <row r="42" spans="1:7">
      <c r="A42" t="s">
        <v>553</v>
      </c>
      <c r="B42" s="5">
        <v>0</v>
      </c>
      <c r="C42" s="5">
        <v>0</v>
      </c>
      <c r="D42" s="5">
        <v>0</v>
      </c>
      <c r="E42" s="5">
        <v>0</v>
      </c>
      <c r="F42" s="2">
        <v>0</v>
      </c>
      <c r="G42" s="2">
        <v>0</v>
      </c>
    </row>
    <row r="43" spans="1:7">
      <c r="A43" t="s">
        <v>549</v>
      </c>
      <c r="B43" s="5">
        <v>0</v>
      </c>
      <c r="C43" s="5">
        <v>0</v>
      </c>
      <c r="D43" s="5">
        <v>0</v>
      </c>
      <c r="E43" s="5">
        <v>0</v>
      </c>
      <c r="F43" s="2">
        <v>0</v>
      </c>
      <c r="G43" s="2">
        <v>0</v>
      </c>
    </row>
    <row r="44" spans="1:7">
      <c r="A44" t="s">
        <v>323</v>
      </c>
      <c r="B44" s="5">
        <v>18.272889430315267</v>
      </c>
      <c r="C44" s="5">
        <v>1.0592352819598607</v>
      </c>
      <c r="D44" s="5">
        <v>4.6313896091134934</v>
      </c>
      <c r="E44" s="5">
        <v>16.171543449121071</v>
      </c>
      <c r="F44" s="2">
        <v>2.4376061951628905E-2</v>
      </c>
      <c r="G44" s="2">
        <v>0.44542108478863002</v>
      </c>
    </row>
    <row r="45" spans="1:7">
      <c r="A45" t="s">
        <v>341</v>
      </c>
      <c r="B45" s="5">
        <v>40.769256340480311</v>
      </c>
      <c r="C45" s="5">
        <v>0.71441336168206226</v>
      </c>
      <c r="D45" s="5">
        <v>9.3140365826360458</v>
      </c>
      <c r="E45" s="5">
        <v>14.085464769781012</v>
      </c>
      <c r="F45" s="2">
        <v>5.4426705370101587E-3</v>
      </c>
      <c r="G45" s="2">
        <v>0.2218936303001468</v>
      </c>
    </row>
    <row r="46" spans="1:7">
      <c r="A46" t="s">
        <v>509</v>
      </c>
      <c r="B46" s="5">
        <v>9.3397100433182256</v>
      </c>
      <c r="C46" s="5">
        <v>0.49650218866950058</v>
      </c>
      <c r="D46" s="5">
        <v>1.0648988774309958</v>
      </c>
      <c r="E46" s="5">
        <v>-4.8654818196641125</v>
      </c>
      <c r="F46" s="2">
        <v>3.6193029490616625E-2</v>
      </c>
      <c r="G46" s="2">
        <v>0.3380324010316248</v>
      </c>
    </row>
    <row r="47" spans="1:7">
      <c r="A47" t="s">
        <v>762</v>
      </c>
      <c r="B47" s="5">
        <v>0</v>
      </c>
      <c r="C47" s="5">
        <v>0</v>
      </c>
      <c r="D47" s="5">
        <v>0</v>
      </c>
      <c r="E47" s="5">
        <v>0</v>
      </c>
      <c r="F47" s="2">
        <v>0</v>
      </c>
      <c r="G47" s="2">
        <v>0</v>
      </c>
    </row>
    <row r="48" spans="1:7">
      <c r="A48" t="s">
        <v>577</v>
      </c>
      <c r="B48" s="5">
        <v>92.630747205784274</v>
      </c>
      <c r="C48" s="5">
        <v>0.7059774161612663</v>
      </c>
      <c r="D48" s="5">
        <v>4.5001983348131054</v>
      </c>
      <c r="E48" s="5">
        <v>-126.06788036993595</v>
      </c>
      <c r="F48" s="2">
        <v>0</v>
      </c>
      <c r="G48" s="2">
        <v>0</v>
      </c>
    </row>
    <row r="49" spans="1:7">
      <c r="A49" t="s">
        <v>44</v>
      </c>
      <c r="B49" s="5">
        <v>12.925134022708111</v>
      </c>
      <c r="C49" s="5">
        <v>4.6635162436071163</v>
      </c>
      <c r="D49" s="5">
        <v>1.8188168822402033</v>
      </c>
      <c r="E49" s="5">
        <v>31.542870055929747</v>
      </c>
      <c r="F49" s="2">
        <v>2.6380351575456054E-2</v>
      </c>
      <c r="G49" s="2">
        <v>0.34096957967892855</v>
      </c>
    </row>
    <row r="50" spans="1:7">
      <c r="A50" t="s">
        <v>419</v>
      </c>
      <c r="B50" s="5">
        <v>17.144144335402018</v>
      </c>
      <c r="C50" s="5">
        <v>11.08787355429112</v>
      </c>
      <c r="D50" s="5">
        <v>0.8056207875375303</v>
      </c>
      <c r="E50" s="5">
        <v>13.426947323028031</v>
      </c>
      <c r="F50" s="2">
        <v>7.7953714981729594E-2</v>
      </c>
      <c r="G50" s="2">
        <v>1.3364497411275629</v>
      </c>
    </row>
    <row r="51" spans="1:7">
      <c r="A51" t="s">
        <v>551</v>
      </c>
      <c r="B51" s="5">
        <v>0</v>
      </c>
      <c r="C51" s="5">
        <v>0</v>
      </c>
      <c r="D51" s="5">
        <v>0</v>
      </c>
      <c r="E51" s="5">
        <v>0</v>
      </c>
      <c r="F51" s="2">
        <v>0</v>
      </c>
      <c r="G51" s="2">
        <v>0</v>
      </c>
    </row>
    <row r="52" spans="1:7">
      <c r="A52" t="s">
        <v>537</v>
      </c>
      <c r="B52" s="5">
        <v>14.098468994382641</v>
      </c>
      <c r="C52" s="5">
        <v>1.6471213979942865</v>
      </c>
      <c r="D52" s="5">
        <v>1.3973290637167497</v>
      </c>
      <c r="E52" s="5">
        <v>20.943550586310334</v>
      </c>
      <c r="F52" s="2">
        <v>0</v>
      </c>
      <c r="G52" s="2">
        <v>0</v>
      </c>
    </row>
    <row r="53" spans="1:7">
      <c r="A53" t="s">
        <v>421</v>
      </c>
      <c r="B53" s="5">
        <v>0</v>
      </c>
      <c r="C53" s="5">
        <v>0</v>
      </c>
      <c r="D53" s="5">
        <v>0</v>
      </c>
      <c r="E53" s="5">
        <v>0</v>
      </c>
      <c r="F53" s="2">
        <v>0</v>
      </c>
      <c r="G53" s="2">
        <v>0</v>
      </c>
    </row>
    <row r="54" spans="1:7">
      <c r="A54" t="s">
        <v>387</v>
      </c>
      <c r="B54" s="5">
        <v>14.792201811836957</v>
      </c>
      <c r="C54" s="5">
        <v>21.618234191073</v>
      </c>
      <c r="D54" s="5">
        <v>1.8185884210863315</v>
      </c>
      <c r="E54" s="5">
        <v>29.472959175686654</v>
      </c>
      <c r="F54" s="2">
        <v>3.5577286247108257E-2</v>
      </c>
      <c r="G54" s="2">
        <v>0.52626639808471676</v>
      </c>
    </row>
    <row r="55" spans="1:7">
      <c r="A55" t="s">
        <v>481</v>
      </c>
      <c r="B55" s="5">
        <v>26.890859064506266</v>
      </c>
      <c r="C55" s="5">
        <v>2.2758353032494796</v>
      </c>
      <c r="D55" s="5">
        <v>1.0146328777293767</v>
      </c>
      <c r="E55" s="5">
        <v>-30.016752497363033</v>
      </c>
      <c r="F55" s="2">
        <v>0</v>
      </c>
      <c r="G55" s="2">
        <v>0</v>
      </c>
    </row>
    <row r="56" spans="1:7">
      <c r="A56" t="s">
        <v>457</v>
      </c>
      <c r="B56" s="5">
        <v>17.939374386563092</v>
      </c>
      <c r="C56" s="5">
        <v>2.8031202847487324</v>
      </c>
      <c r="D56" s="5">
        <v>2.0047249710327932</v>
      </c>
      <c r="E56" s="5">
        <v>-102.14608933696974</v>
      </c>
      <c r="F56" s="2">
        <v>1.4647690666666666E-2</v>
      </c>
      <c r="G56" s="2">
        <v>0.26277040676789926</v>
      </c>
    </row>
    <row r="57" spans="1:7">
      <c r="A57" t="s">
        <v>596</v>
      </c>
      <c r="B57" s="5">
        <v>46.506692062352904</v>
      </c>
      <c r="C57" s="5">
        <v>2.0792862095483291</v>
      </c>
      <c r="D57" s="5">
        <v>1.7638227656808561</v>
      </c>
      <c r="E57" s="5">
        <v>63.062858035914964</v>
      </c>
      <c r="F57" s="2">
        <v>0</v>
      </c>
      <c r="G57" s="2">
        <v>0</v>
      </c>
    </row>
    <row r="58" spans="1:7">
      <c r="A58" t="s">
        <v>423</v>
      </c>
      <c r="B58" s="5">
        <v>0</v>
      </c>
      <c r="C58" s="5">
        <v>0</v>
      </c>
      <c r="D58" s="5">
        <v>0</v>
      </c>
      <c r="E58" s="5">
        <v>0</v>
      </c>
      <c r="F58" s="2">
        <v>0</v>
      </c>
      <c r="G58" s="2">
        <v>0</v>
      </c>
    </row>
    <row r="59" spans="1:7">
      <c r="A59" t="s">
        <v>425</v>
      </c>
      <c r="B59" s="5">
        <v>5.4274856971537924</v>
      </c>
      <c r="C59" s="5">
        <v>9.5160655117703872</v>
      </c>
      <c r="D59" s="5">
        <v>0.68801167026539245</v>
      </c>
      <c r="E59" s="5">
        <v>1.5643858011623082</v>
      </c>
      <c r="F59" s="2">
        <v>0.1570354367430376</v>
      </c>
      <c r="G59" s="2">
        <v>0.85230758686913566</v>
      </c>
    </row>
    <row r="60" spans="1:7">
      <c r="A60" t="s">
        <v>417</v>
      </c>
      <c r="B60" s="5">
        <v>12.270646717072596</v>
      </c>
      <c r="C60" s="5">
        <v>6.2671202731457285</v>
      </c>
      <c r="D60" s="5">
        <v>0.75572430760375908</v>
      </c>
      <c r="E60" s="5">
        <v>5.9504636308732337</v>
      </c>
      <c r="F60" s="2">
        <v>6.6394562596663917E-2</v>
      </c>
      <c r="G60" s="2">
        <v>0.81470422155822508</v>
      </c>
    </row>
    <row r="61" spans="1:7">
      <c r="A61" t="s">
        <v>113</v>
      </c>
      <c r="B61" s="5">
        <v>30.385814022392566</v>
      </c>
      <c r="C61" s="5">
        <v>3.1265029644638718</v>
      </c>
      <c r="D61" s="5">
        <v>8.2668517738227418</v>
      </c>
      <c r="E61" s="5">
        <v>23.520382313538612</v>
      </c>
      <c r="F61" s="2">
        <v>0</v>
      </c>
      <c r="G61" s="2">
        <v>0</v>
      </c>
    </row>
    <row r="62" spans="1:7">
      <c r="A62" t="s">
        <v>487</v>
      </c>
      <c r="B62" s="5">
        <v>32.097701393686535</v>
      </c>
      <c r="C62" s="5">
        <v>1.0824048665682962</v>
      </c>
      <c r="D62" s="5">
        <v>1.132119891978105</v>
      </c>
      <c r="E62" s="5">
        <v>-26.239964137994576</v>
      </c>
      <c r="F62" s="2">
        <v>0</v>
      </c>
      <c r="G62" s="2">
        <v>0</v>
      </c>
    </row>
    <row r="63" spans="1:7">
      <c r="A63" t="s">
        <v>505</v>
      </c>
      <c r="B63" s="5">
        <v>7.8443213875248148</v>
      </c>
      <c r="C63" s="5">
        <v>0.41321076842298765</v>
      </c>
      <c r="D63" s="5">
        <v>1.3164188525739935</v>
      </c>
      <c r="E63" s="5">
        <v>35.802575107296136</v>
      </c>
      <c r="F63" s="2">
        <v>0</v>
      </c>
      <c r="G63" s="2">
        <v>0</v>
      </c>
    </row>
    <row r="64" spans="1:7">
      <c r="A64" t="s">
        <v>161</v>
      </c>
      <c r="B64" s="5">
        <v>23.777614456789589</v>
      </c>
      <c r="C64" s="5">
        <v>2.6216053071205851</v>
      </c>
      <c r="D64" s="5">
        <v>2.9269125457689298</v>
      </c>
      <c r="E64" s="5">
        <v>52.570154871676252</v>
      </c>
      <c r="F64" s="2">
        <v>1.7943181818181816E-2</v>
      </c>
      <c r="G64" s="2">
        <v>0.42664605940080408</v>
      </c>
    </row>
    <row r="65" spans="1:7">
      <c r="A65" t="s">
        <v>89</v>
      </c>
      <c r="B65" s="5">
        <v>22.234480488919402</v>
      </c>
      <c r="C65" s="5">
        <v>1.223318418371667</v>
      </c>
      <c r="D65" s="5">
        <v>5.1797818190627378</v>
      </c>
      <c r="E65" s="5">
        <v>15.841234675549162</v>
      </c>
      <c r="F65" s="2">
        <v>1.7254601226993866E-2</v>
      </c>
      <c r="G65" s="2">
        <v>0.38364709432567989</v>
      </c>
    </row>
    <row r="66" spans="1:7">
      <c r="A66" t="s">
        <v>714</v>
      </c>
      <c r="B66" s="5">
        <v>56.048231729241877</v>
      </c>
      <c r="C66" s="5">
        <v>7.0160369910356399</v>
      </c>
      <c r="D66" s="5">
        <v>4.9912172408023787</v>
      </c>
      <c r="E66" s="5">
        <v>-95.789444351557705</v>
      </c>
      <c r="F66" s="2">
        <v>5.890909601275917E-2</v>
      </c>
      <c r="G66" s="2">
        <v>2.1331430430066001</v>
      </c>
    </row>
    <row r="67" spans="1:7">
      <c r="A67" t="s">
        <v>267</v>
      </c>
      <c r="B67" s="5">
        <v>0</v>
      </c>
      <c r="C67" s="5">
        <v>0</v>
      </c>
      <c r="D67" s="5">
        <v>0</v>
      </c>
      <c r="E67" s="5">
        <v>0</v>
      </c>
      <c r="F67" s="2">
        <v>0</v>
      </c>
      <c r="G67" s="2">
        <v>0</v>
      </c>
    </row>
    <row r="68" spans="1:7">
      <c r="A68" t="s">
        <v>710</v>
      </c>
      <c r="B68" s="5">
        <v>137.30166584522465</v>
      </c>
      <c r="C68" s="5">
        <v>0.67856854177983561</v>
      </c>
      <c r="D68" s="5">
        <v>2.126895721509245</v>
      </c>
      <c r="E68" s="5">
        <v>14.006335811609311</v>
      </c>
      <c r="F68" s="2">
        <v>0</v>
      </c>
      <c r="G68" s="2">
        <v>0</v>
      </c>
    </row>
    <row r="69" spans="1:7">
      <c r="A69" t="s">
        <v>321</v>
      </c>
      <c r="B69" s="5">
        <v>16.682972127094349</v>
      </c>
      <c r="C69" s="5">
        <v>1.49057731816412</v>
      </c>
      <c r="D69" s="5">
        <v>4.6728668643612457</v>
      </c>
      <c r="E69" s="5">
        <v>13.431296983369348</v>
      </c>
      <c r="F69" s="2">
        <v>3.8968824940047962E-2</v>
      </c>
      <c r="G69" s="2">
        <v>0.65011582030043924</v>
      </c>
    </row>
    <row r="70" spans="1:7">
      <c r="A70" t="s">
        <v>668</v>
      </c>
      <c r="B70" s="5">
        <v>12.870251530546263</v>
      </c>
      <c r="C70" s="5">
        <v>0.90400654485891041</v>
      </c>
      <c r="D70" s="5">
        <v>2.7593671476421795</v>
      </c>
      <c r="E70" s="5">
        <v>33.615385532334578</v>
      </c>
      <c r="F70" s="2">
        <v>5.5542366554684587E-3</v>
      </c>
      <c r="G70" s="2">
        <v>7.1484422816059073E-2</v>
      </c>
    </row>
    <row r="71" spans="1:7">
      <c r="A71" t="s">
        <v>307</v>
      </c>
      <c r="B71" s="5">
        <v>-46.513251516554142</v>
      </c>
      <c r="C71" s="5">
        <v>2.9505700362552734</v>
      </c>
      <c r="D71" s="5">
        <v>2.6274024335009027</v>
      </c>
      <c r="E71" s="5">
        <v>-29.671861314992697</v>
      </c>
      <c r="F71" s="2">
        <v>0</v>
      </c>
      <c r="G71" s="2">
        <v>0</v>
      </c>
    </row>
    <row r="72" spans="1:7">
      <c r="A72" t="s">
        <v>646</v>
      </c>
      <c r="B72" s="5">
        <v>14.959473426535386</v>
      </c>
      <c r="C72" s="5">
        <v>6.3132786616155334</v>
      </c>
      <c r="D72" s="5">
        <v>4.3855546262757263</v>
      </c>
      <c r="E72" s="5">
        <v>32.013522511909031</v>
      </c>
      <c r="F72" s="2">
        <v>0</v>
      </c>
      <c r="G72" s="2">
        <v>0</v>
      </c>
    </row>
    <row r="73" spans="1:7">
      <c r="A73" t="s">
        <v>674</v>
      </c>
      <c r="B73" s="5">
        <v>910.88932454107999</v>
      </c>
      <c r="C73" s="5">
        <v>1.3190780338794779</v>
      </c>
      <c r="D73" s="5">
        <v>3.6540740763248207</v>
      </c>
      <c r="E73" s="5">
        <v>-931.15620231832565</v>
      </c>
      <c r="F73" s="2">
        <v>7.3224417922128741E-3</v>
      </c>
      <c r="G73" s="2">
        <v>6.6699340581001607</v>
      </c>
    </row>
    <row r="74" spans="1:7">
      <c r="A74" t="s">
        <v>337</v>
      </c>
      <c r="B74" s="5">
        <v>52.14549630234481</v>
      </c>
      <c r="C74" s="5">
        <v>3.4955863672445715</v>
      </c>
      <c r="D74" s="5">
        <v>6.2073533853184397</v>
      </c>
      <c r="E74" s="5">
        <v>125.94917496334443</v>
      </c>
      <c r="F74" s="2">
        <v>1.2884693667157585E-2</v>
      </c>
      <c r="G74" s="2">
        <v>0.67187874597761144</v>
      </c>
    </row>
    <row r="75" spans="1:7">
      <c r="A75" t="s">
        <v>774</v>
      </c>
      <c r="B75" s="5">
        <v>0</v>
      </c>
      <c r="C75" s="5">
        <v>0</v>
      </c>
      <c r="D75" s="5">
        <v>0</v>
      </c>
      <c r="E75" s="5">
        <v>0</v>
      </c>
      <c r="F75" s="2">
        <v>0</v>
      </c>
      <c r="G75" s="2">
        <v>0</v>
      </c>
    </row>
    <row r="76" spans="1:7">
      <c r="A76" t="s">
        <v>738</v>
      </c>
      <c r="B76" s="5">
        <v>0</v>
      </c>
      <c r="C76" s="5">
        <v>0</v>
      </c>
      <c r="D76" s="5">
        <v>0</v>
      </c>
      <c r="E76" s="5">
        <v>0</v>
      </c>
      <c r="F76" s="2">
        <v>0</v>
      </c>
      <c r="G76" s="2">
        <v>0</v>
      </c>
    </row>
    <row r="77" spans="1:7">
      <c r="A77" t="s">
        <v>137</v>
      </c>
      <c r="B77" s="5">
        <v>-35.983336330396213</v>
      </c>
      <c r="C77" s="5">
        <v>1.7494710582914164</v>
      </c>
      <c r="D77" s="5">
        <v>0.48409686049908401</v>
      </c>
      <c r="E77" s="5">
        <v>-41.894027949822913</v>
      </c>
      <c r="F77" s="2">
        <v>0</v>
      </c>
      <c r="G77" s="2">
        <v>0</v>
      </c>
    </row>
    <row r="78" spans="1:7">
      <c r="A78" t="s">
        <v>541</v>
      </c>
      <c r="B78" s="5">
        <v>13.845457196437165</v>
      </c>
      <c r="C78" s="5">
        <v>9.3985259871121105</v>
      </c>
      <c r="D78" s="5">
        <v>1.1101422993325598</v>
      </c>
      <c r="E78" s="5">
        <v>1.0770689361558352</v>
      </c>
      <c r="F78" s="2">
        <v>7.1061643835616445E-2</v>
      </c>
      <c r="G78" s="2">
        <v>0.98388094803449044</v>
      </c>
    </row>
    <row r="79" spans="1:7">
      <c r="A79" t="s">
        <v>583</v>
      </c>
      <c r="B79" s="5">
        <v>19.15445280081633</v>
      </c>
      <c r="C79" s="5">
        <v>1.6795004090903103</v>
      </c>
      <c r="D79" s="5">
        <v>2.1426207390438758</v>
      </c>
      <c r="E79" s="5">
        <v>41.758265953840414</v>
      </c>
      <c r="F79" s="2">
        <v>3.2467532467532464E-2</v>
      </c>
      <c r="G79" s="2">
        <v>0.62189781820832235</v>
      </c>
    </row>
    <row r="80" spans="1:7">
      <c r="A80" t="s">
        <v>533</v>
      </c>
      <c r="B80" s="5">
        <v>51.368118836599677</v>
      </c>
      <c r="C80" s="5">
        <v>1.9317541685443893</v>
      </c>
      <c r="D80" s="5">
        <v>1.3988374464613502</v>
      </c>
      <c r="E80" s="5">
        <v>11.701262511373976</v>
      </c>
      <c r="F80" s="2">
        <v>0</v>
      </c>
      <c r="G80" s="2">
        <v>0</v>
      </c>
    </row>
    <row r="81" spans="1:7">
      <c r="A81" t="s">
        <v>586</v>
      </c>
      <c r="B81" s="5">
        <v>38.123519963342211</v>
      </c>
      <c r="C81" s="5">
        <v>6.012286556056579</v>
      </c>
      <c r="D81" s="5">
        <v>6.7815121497072255</v>
      </c>
      <c r="E81" s="5">
        <v>-362.14648401156518</v>
      </c>
      <c r="F81" s="2">
        <v>1.4771048744460856E-2</v>
      </c>
      <c r="G81" s="2">
        <v>0.56312437168895435</v>
      </c>
    </row>
    <row r="82" spans="1:7">
      <c r="A82" t="s">
        <v>443</v>
      </c>
      <c r="B82" s="5">
        <v>110.03569334651894</v>
      </c>
      <c r="C82" s="5">
        <v>7.952269802084988</v>
      </c>
      <c r="D82" s="5">
        <v>43.878682621494811</v>
      </c>
      <c r="E82" s="5">
        <v>56.627583989212035</v>
      </c>
      <c r="F82" s="2">
        <v>1.0270902236297081E-2</v>
      </c>
      <c r="G82" s="2">
        <v>1.1301658488652613</v>
      </c>
    </row>
    <row r="83" spans="1:7">
      <c r="A83" t="s">
        <v>48</v>
      </c>
      <c r="B83" s="5">
        <v>34.665866785030651</v>
      </c>
      <c r="C83" s="5">
        <v>3.0173601972294191</v>
      </c>
      <c r="D83" s="5">
        <v>1.0413858192909646</v>
      </c>
      <c r="E83" s="5">
        <v>-1.8449026022919539</v>
      </c>
      <c r="F83" s="2">
        <v>0</v>
      </c>
      <c r="G83" s="2">
        <v>0</v>
      </c>
    </row>
    <row r="84" spans="1:7">
      <c r="A84" t="s">
        <v>606</v>
      </c>
      <c r="B84" s="5">
        <v>15.978314607375214</v>
      </c>
      <c r="C84" s="5">
        <v>0.84455555012464012</v>
      </c>
      <c r="D84" s="5">
        <v>1.9661896950055027</v>
      </c>
      <c r="E84" s="5">
        <v>13.36957273991305</v>
      </c>
      <c r="F84" s="2">
        <v>3.5294117647058823E-2</v>
      </c>
      <c r="G84" s="2">
        <v>1.5501744979759888</v>
      </c>
    </row>
    <row r="85" spans="1:7">
      <c r="A85" t="s">
        <v>281</v>
      </c>
      <c r="B85" s="5">
        <v>78.559817578083482</v>
      </c>
      <c r="C85" s="5">
        <v>12.295621209289475</v>
      </c>
      <c r="D85" s="5">
        <v>1.9667418443802054</v>
      </c>
      <c r="E85" s="5">
        <v>-23.941946582023782</v>
      </c>
      <c r="F85" s="2">
        <v>2.4844643301019142E-5</v>
      </c>
      <c r="G85" s="2">
        <v>1.9517906455206176E-3</v>
      </c>
    </row>
    <row r="86" spans="1:7">
      <c r="A86" t="s">
        <v>610</v>
      </c>
      <c r="B86" s="5">
        <v>26.587256549265309</v>
      </c>
      <c r="C86" s="5">
        <v>1.4688488769543913</v>
      </c>
      <c r="D86" s="5">
        <v>4.0933171199108722</v>
      </c>
      <c r="E86" s="5">
        <v>-59.543005936383949</v>
      </c>
      <c r="F86" s="2">
        <v>0</v>
      </c>
      <c r="G86" s="2">
        <v>0</v>
      </c>
    </row>
    <row r="87" spans="1:7">
      <c r="A87" t="s">
        <v>36</v>
      </c>
      <c r="B87" s="5">
        <v>8.9347036133466382</v>
      </c>
      <c r="C87" s="5">
        <v>3.3689854068188376</v>
      </c>
      <c r="D87" s="5">
        <v>1.1630381969164736</v>
      </c>
      <c r="E87" s="5">
        <v>7.8677305975044236</v>
      </c>
      <c r="F87" s="2">
        <v>4.872588395449054E-2</v>
      </c>
      <c r="G87" s="2">
        <v>0.43535133143169558</v>
      </c>
    </row>
    <row r="88" spans="1:7">
      <c r="A88" t="s">
        <v>471</v>
      </c>
      <c r="B88" s="5">
        <v>-48.610122802891475</v>
      </c>
      <c r="C88" s="5">
        <v>12.415418625051153</v>
      </c>
      <c r="D88" s="5">
        <v>5.3814443224146116</v>
      </c>
      <c r="E88" s="5">
        <v>253.04183726666037</v>
      </c>
      <c r="F88" s="2">
        <v>0</v>
      </c>
      <c r="G88" s="2">
        <v>0</v>
      </c>
    </row>
    <row r="89" spans="1:7">
      <c r="A89" t="s">
        <v>507</v>
      </c>
      <c r="B89" s="5">
        <v>13.967206054313232</v>
      </c>
      <c r="C89" s="5">
        <v>0.94415366021362901</v>
      </c>
      <c r="D89" s="5">
        <v>1.1192150365397144</v>
      </c>
      <c r="E89" s="5">
        <v>-10.279226300892041</v>
      </c>
      <c r="F89" s="2">
        <v>0</v>
      </c>
      <c r="G89" s="2">
        <v>0</v>
      </c>
    </row>
    <row r="90" spans="1:7">
      <c r="A90" t="s">
        <v>213</v>
      </c>
      <c r="B90" s="5">
        <v>15.958775765146783</v>
      </c>
      <c r="C90" s="5">
        <v>2.9784872781872145</v>
      </c>
      <c r="D90" s="5">
        <v>0.96060323627418287</v>
      </c>
      <c r="E90" s="5">
        <v>19.055787589498806</v>
      </c>
      <c r="F90" s="2">
        <v>5.7222309197651665E-2</v>
      </c>
      <c r="G90" s="2">
        <v>0.91319800124921924</v>
      </c>
    </row>
    <row r="91" spans="1:7">
      <c r="A91" t="s">
        <v>377</v>
      </c>
      <c r="B91" s="5">
        <v>7.2531166596670245</v>
      </c>
      <c r="C91" s="5">
        <v>4.2320710715430856</v>
      </c>
      <c r="D91" s="5">
        <v>0.6746611777425553</v>
      </c>
      <c r="E91" s="5">
        <v>66.916400799049768</v>
      </c>
      <c r="F91" s="2">
        <v>7.4886540681139674E-2</v>
      </c>
      <c r="G91" s="2">
        <v>0.5431608157992065</v>
      </c>
    </row>
    <row r="92" spans="1:7">
      <c r="A92" t="s">
        <v>285</v>
      </c>
      <c r="B92" s="5">
        <v>26.417951358008665</v>
      </c>
      <c r="C92" s="5">
        <v>4.6788659629790788</v>
      </c>
      <c r="D92" s="5">
        <v>5.5102286467190664</v>
      </c>
      <c r="E92" s="5">
        <v>-36.613618411665961</v>
      </c>
      <c r="F92" s="2">
        <v>5.0118334957538636E-3</v>
      </c>
      <c r="G92" s="2">
        <v>0.1324023735052641</v>
      </c>
    </row>
    <row r="93" spans="1:7">
      <c r="A93" t="s">
        <v>195</v>
      </c>
      <c r="B93" s="5">
        <v>25.700419595010342</v>
      </c>
      <c r="C93" s="5">
        <v>2.2820811032116755</v>
      </c>
      <c r="D93" s="5">
        <v>1.3908627114860983</v>
      </c>
      <c r="E93" s="5">
        <v>-51.393275673494621</v>
      </c>
      <c r="F93" s="2">
        <v>4.1750424375242151E-2</v>
      </c>
      <c r="G93" s="2">
        <v>1.0730034247134708</v>
      </c>
    </row>
    <row r="94" spans="1:7">
      <c r="A94" t="s">
        <v>604</v>
      </c>
      <c r="B94" s="5">
        <v>16.892925728288194</v>
      </c>
      <c r="C94" s="5">
        <v>1.9004958632913549</v>
      </c>
      <c r="D94" s="5">
        <v>3.3715662162438966</v>
      </c>
      <c r="E94" s="5">
        <v>32.576798905700144</v>
      </c>
      <c r="F94" s="2">
        <v>1.5301204819277109E-2</v>
      </c>
      <c r="G94" s="2">
        <v>0.25848211656537362</v>
      </c>
    </row>
    <row r="95" spans="1:7">
      <c r="A95" t="s">
        <v>592</v>
      </c>
      <c r="B95" s="5">
        <v>12.867513700042121</v>
      </c>
      <c r="C95" s="5">
        <v>0.75788533571392336</v>
      </c>
      <c r="D95" s="5">
        <v>2.3289360422637335</v>
      </c>
      <c r="E95" s="5">
        <v>38.840418219399957</v>
      </c>
      <c r="F95" s="2">
        <v>7.2074612892738088E-7</v>
      </c>
      <c r="G95" s="2">
        <v>9.2742106882254004E-6</v>
      </c>
    </row>
    <row r="96" spans="1:7">
      <c r="A96" t="s">
        <v>473</v>
      </c>
      <c r="B96" s="5">
        <v>22.724314364386473</v>
      </c>
      <c r="C96" s="5">
        <v>3.0066093304088768</v>
      </c>
      <c r="D96" s="5">
        <v>9.0011017171320606</v>
      </c>
      <c r="E96" s="5">
        <v>29.682871197173704</v>
      </c>
      <c r="F96" s="2">
        <v>1.9685052879466598E-2</v>
      </c>
      <c r="G96" s="2">
        <v>0.44732932991257007</v>
      </c>
    </row>
    <row r="97" spans="1:7">
      <c r="A97" t="s">
        <v>171</v>
      </c>
      <c r="B97" s="5">
        <v>0</v>
      </c>
      <c r="C97" s="5">
        <v>0</v>
      </c>
      <c r="D97" s="5">
        <v>0</v>
      </c>
      <c r="E97" s="5">
        <v>0</v>
      </c>
      <c r="F97" s="2">
        <v>0</v>
      </c>
      <c r="G97" s="2">
        <v>0</v>
      </c>
    </row>
    <row r="98" spans="1:7">
      <c r="A98" t="s">
        <v>143</v>
      </c>
      <c r="B98" s="5">
        <v>8.38539200562081</v>
      </c>
      <c r="C98" s="5">
        <v>1.2938419564587225</v>
      </c>
      <c r="D98" s="5">
        <v>4.2356753420429998</v>
      </c>
      <c r="E98" s="5">
        <v>-7.9133234036419546</v>
      </c>
      <c r="F98" s="2">
        <v>0</v>
      </c>
      <c r="G98" s="2">
        <v>0</v>
      </c>
    </row>
    <row r="99" spans="1:7">
      <c r="A99" t="s">
        <v>628</v>
      </c>
      <c r="B99" s="5">
        <v>20.304860560600279</v>
      </c>
      <c r="C99" s="5">
        <v>1.4943691981816367</v>
      </c>
      <c r="D99" s="5">
        <v>2.3693956536516949</v>
      </c>
      <c r="E99" s="5">
        <v>-6.942787095094487</v>
      </c>
      <c r="F99" s="2">
        <v>0</v>
      </c>
      <c r="G99" s="2">
        <v>0</v>
      </c>
    </row>
    <row r="100" spans="1:7">
      <c r="A100" t="s">
        <v>495</v>
      </c>
      <c r="B100" s="5">
        <v>12.894908625471095</v>
      </c>
      <c r="C100" s="5">
        <v>0.79934600428601554</v>
      </c>
      <c r="D100" s="5">
        <v>0.67478729295987605</v>
      </c>
      <c r="E100" s="5">
        <v>26.592203538957865</v>
      </c>
      <c r="F100" s="2">
        <v>0</v>
      </c>
      <c r="G100" s="2">
        <v>0</v>
      </c>
    </row>
    <row r="101" spans="1:7">
      <c r="A101" t="s">
        <v>748</v>
      </c>
      <c r="B101" s="5">
        <v>0</v>
      </c>
      <c r="C101" s="5">
        <v>0</v>
      </c>
      <c r="D101" s="5">
        <v>0</v>
      </c>
      <c r="E101" s="5">
        <v>0</v>
      </c>
      <c r="F101" s="2">
        <v>0</v>
      </c>
      <c r="G101" s="2">
        <v>0</v>
      </c>
    </row>
    <row r="102" spans="1:7">
      <c r="A102" t="s">
        <v>760</v>
      </c>
      <c r="B102" s="5">
        <v>0</v>
      </c>
      <c r="C102" s="5">
        <v>0</v>
      </c>
      <c r="D102" s="5">
        <v>0</v>
      </c>
      <c r="E102" s="5">
        <v>0</v>
      </c>
      <c r="F102" s="2">
        <v>0</v>
      </c>
      <c r="G102" s="2">
        <v>0</v>
      </c>
    </row>
    <row r="103" spans="1:7">
      <c r="A103" t="s">
        <v>706</v>
      </c>
      <c r="B103" s="5">
        <v>177.65694871741209</v>
      </c>
      <c r="C103" s="5">
        <v>22.337864200303148</v>
      </c>
      <c r="D103" s="5">
        <v>7.3673011918105722</v>
      </c>
      <c r="E103" s="5">
        <v>-60.384190046026937</v>
      </c>
      <c r="F103" s="2">
        <v>0</v>
      </c>
      <c r="G103" s="2">
        <v>0</v>
      </c>
    </row>
    <row r="104" spans="1:7">
      <c r="A104" t="s">
        <v>315</v>
      </c>
      <c r="B104" s="5">
        <v>19.358412521578217</v>
      </c>
      <c r="C104" s="5">
        <v>17.832176193980608</v>
      </c>
      <c r="D104" s="5">
        <v>2.2538092548003164</v>
      </c>
      <c r="E104" s="5">
        <v>25.085319147428073</v>
      </c>
      <c r="F104" s="2">
        <v>2.288314866350603E-2</v>
      </c>
      <c r="G104" s="2">
        <v>0.44298143162075099</v>
      </c>
    </row>
    <row r="105" spans="1:7">
      <c r="A105" t="s">
        <v>740</v>
      </c>
      <c r="B105" s="5">
        <v>0</v>
      </c>
      <c r="C105" s="5">
        <v>0</v>
      </c>
      <c r="D105" s="5">
        <v>0</v>
      </c>
      <c r="E105" s="5">
        <v>0</v>
      </c>
      <c r="F105" s="2">
        <v>0</v>
      </c>
      <c r="G105" s="2">
        <v>0</v>
      </c>
    </row>
    <row r="106" spans="1:7">
      <c r="A106" t="s">
        <v>455</v>
      </c>
      <c r="B106" s="5">
        <v>53.885988954233063</v>
      </c>
      <c r="C106" s="5">
        <v>10.934318920313444</v>
      </c>
      <c r="D106" s="5">
        <v>1.5038448781178837</v>
      </c>
      <c r="E106" s="5">
        <v>-23.660055149681973</v>
      </c>
      <c r="F106" s="2">
        <v>0</v>
      </c>
      <c r="G106" s="2">
        <v>0</v>
      </c>
    </row>
    <row r="107" spans="1:7">
      <c r="A107" t="s">
        <v>60</v>
      </c>
      <c r="B107" s="5">
        <v>21.71917704748591</v>
      </c>
      <c r="C107" s="5">
        <v>4.1665264098863606</v>
      </c>
      <c r="D107" s="5">
        <v>5.0573521373846049</v>
      </c>
      <c r="E107" s="5">
        <v>28.858766223939</v>
      </c>
      <c r="F107" s="2">
        <v>0</v>
      </c>
      <c r="G107" s="2">
        <v>0</v>
      </c>
    </row>
    <row r="108" spans="1:7">
      <c r="A108" t="s">
        <v>369</v>
      </c>
      <c r="B108" s="5">
        <v>40.731112709148448</v>
      </c>
      <c r="C108" s="5">
        <v>4.3352625852629245</v>
      </c>
      <c r="D108" s="5">
        <v>3.3640689259855612</v>
      </c>
      <c r="E108" s="5">
        <v>27.988739917497885</v>
      </c>
      <c r="F108" s="2">
        <v>3.5273713581214575E-2</v>
      </c>
      <c r="G108" s="2">
        <v>1.4367376035466712</v>
      </c>
    </row>
    <row r="109" spans="1:7">
      <c r="A109" t="s">
        <v>684</v>
      </c>
      <c r="B109" s="5">
        <v>15.838650908968862</v>
      </c>
      <c r="C109" s="5">
        <v>2.0075839191189688</v>
      </c>
      <c r="D109" s="5">
        <v>1.305996937893243</v>
      </c>
      <c r="E109" s="5">
        <v>1420.3904946566263</v>
      </c>
      <c r="F109" s="2">
        <v>4.7619047619047616E-2</v>
      </c>
      <c r="G109" s="2">
        <v>0.67861788158117964</v>
      </c>
    </row>
    <row r="110" spans="1:7">
      <c r="A110" t="s">
        <v>131</v>
      </c>
      <c r="B110" s="5">
        <v>-8.2372288869997181</v>
      </c>
      <c r="C110" s="5">
        <v>5.7196835932433405</v>
      </c>
      <c r="D110" s="5">
        <v>3.0942857692757921</v>
      </c>
      <c r="E110" s="5">
        <v>-6.5674252543834655</v>
      </c>
      <c r="F110" s="2">
        <v>0</v>
      </c>
      <c r="G110" s="2">
        <v>0</v>
      </c>
    </row>
    <row r="111" spans="1:7">
      <c r="A111" t="s">
        <v>279</v>
      </c>
      <c r="B111" s="5">
        <v>28.570208963792098</v>
      </c>
      <c r="C111" s="5">
        <v>2.493157202207902</v>
      </c>
      <c r="D111" s="5">
        <v>3.273065499514122</v>
      </c>
      <c r="E111" s="5">
        <v>153.52710592139962</v>
      </c>
      <c r="F111" s="2">
        <v>2.8708133971291867E-2</v>
      </c>
      <c r="G111" s="2">
        <v>0.82019738652034735</v>
      </c>
    </row>
    <row r="112" spans="1:7">
      <c r="A112" t="s">
        <v>648</v>
      </c>
      <c r="B112" s="5">
        <v>14.804270087723399</v>
      </c>
      <c r="C112" s="5">
        <v>2.2608299501205313</v>
      </c>
      <c r="D112" s="5">
        <v>6.9659861892290893</v>
      </c>
      <c r="E112" s="5">
        <v>18.163094311406752</v>
      </c>
      <c r="F112" s="2">
        <v>1.6226249777619641E-3</v>
      </c>
      <c r="G112" s="2">
        <v>2.402177842187429E-2</v>
      </c>
    </row>
    <row r="113" spans="1:7">
      <c r="A113" t="s">
        <v>766</v>
      </c>
      <c r="B113" s="5">
        <v>0</v>
      </c>
      <c r="C113" s="5">
        <v>0</v>
      </c>
      <c r="D113" s="5">
        <v>0</v>
      </c>
      <c r="E113" s="5">
        <v>0</v>
      </c>
      <c r="F113" s="2">
        <v>0</v>
      </c>
      <c r="G113" s="2">
        <v>0</v>
      </c>
    </row>
    <row r="114" spans="1:7">
      <c r="A114" t="s">
        <v>383</v>
      </c>
      <c r="B114" s="5">
        <v>77.187431295117136</v>
      </c>
      <c r="C114" s="5">
        <v>30.673531770286012</v>
      </c>
      <c r="D114" s="5">
        <v>2.9434937539594097</v>
      </c>
      <c r="E114" s="5">
        <v>28.79095044624825</v>
      </c>
      <c r="F114" s="2">
        <v>6.8116983565855386E-3</v>
      </c>
      <c r="G114" s="2">
        <v>0.52577749890200853</v>
      </c>
    </row>
    <row r="115" spans="1:7">
      <c r="A115" t="s">
        <v>42</v>
      </c>
      <c r="B115" s="5">
        <v>16.212185078304852</v>
      </c>
      <c r="C115" s="5">
        <v>5.7343041069086009</v>
      </c>
      <c r="D115" s="5">
        <v>2.7256558497067376</v>
      </c>
      <c r="E115" s="5">
        <v>35.334756042631575</v>
      </c>
      <c r="F115" s="2">
        <v>2.4725274725274724E-2</v>
      </c>
      <c r="G115" s="2">
        <v>0.40085072995808713</v>
      </c>
    </row>
    <row r="116" spans="1:7">
      <c r="A116" t="s">
        <v>28</v>
      </c>
      <c r="B116" s="5">
        <v>14.372431318357702</v>
      </c>
      <c r="C116" s="5">
        <v>2.8792786171390272</v>
      </c>
      <c r="D116" s="5">
        <v>1.0284741092695679</v>
      </c>
      <c r="E116" s="5">
        <v>10.629777436500126</v>
      </c>
      <c r="F116" s="2">
        <v>2.0778339880733686E-4</v>
      </c>
      <c r="G116" s="2">
        <v>2.9863526284533764E-3</v>
      </c>
    </row>
    <row r="117" spans="1:7">
      <c r="A117" t="s">
        <v>32</v>
      </c>
      <c r="B117" s="5">
        <v>9.6288523995757878</v>
      </c>
      <c r="C117" s="5">
        <v>3.3691400815961066</v>
      </c>
      <c r="D117" s="5">
        <v>0.93876482834489128</v>
      </c>
      <c r="E117" s="5">
        <v>44.46272830134609</v>
      </c>
      <c r="F117" s="2">
        <v>5.4791173638403273E-2</v>
      </c>
      <c r="G117" s="2">
        <v>0.52757612376371299</v>
      </c>
    </row>
    <row r="118" spans="1:7">
      <c r="A118" t="s">
        <v>56</v>
      </c>
      <c r="B118" s="5">
        <v>21.444083428835047</v>
      </c>
      <c r="C118" s="5">
        <v>1.0313742920517293</v>
      </c>
      <c r="D118" s="5">
        <v>1.1245560013940616</v>
      </c>
      <c r="E118" s="5">
        <v>-75.982650877521706</v>
      </c>
      <c r="F118" s="2">
        <v>2.4182141127078959E-5</v>
      </c>
      <c r="G118" s="2">
        <v>5.1856385181694444E-4</v>
      </c>
    </row>
    <row r="119" spans="1:7">
      <c r="A119" t="s">
        <v>778</v>
      </c>
      <c r="B119" s="5">
        <v>0</v>
      </c>
      <c r="C119" s="5">
        <v>0</v>
      </c>
      <c r="D119" s="5">
        <v>0</v>
      </c>
      <c r="E119" s="5">
        <v>0</v>
      </c>
      <c r="F119" s="2">
        <v>0</v>
      </c>
      <c r="G119" s="2">
        <v>0</v>
      </c>
    </row>
    <row r="120" spans="1:7">
      <c r="A120" t="s">
        <v>301</v>
      </c>
      <c r="B120" s="5">
        <v>-202.15664739078505</v>
      </c>
      <c r="C120" s="5">
        <v>3.172609695988748</v>
      </c>
      <c r="D120" s="5">
        <v>3.3615787014254535</v>
      </c>
      <c r="E120" s="5">
        <v>25.855968354143947</v>
      </c>
      <c r="F120" s="2">
        <v>0</v>
      </c>
      <c r="G120" s="2">
        <v>0</v>
      </c>
    </row>
    <row r="121" spans="1:7">
      <c r="A121" t="s">
        <v>68</v>
      </c>
      <c r="B121" s="5">
        <v>24.329315620901621</v>
      </c>
      <c r="C121" s="5">
        <v>0.89166921982049563</v>
      </c>
      <c r="D121" s="5">
        <v>2.9382641291500153</v>
      </c>
      <c r="E121" s="5">
        <v>27.42357200321802</v>
      </c>
      <c r="F121" s="2">
        <v>1.8704070407040703E-2</v>
      </c>
      <c r="G121" s="2">
        <v>0.45505723232845913</v>
      </c>
    </row>
    <row r="122" spans="1:7">
      <c r="A122" t="s">
        <v>656</v>
      </c>
      <c r="B122" s="5">
        <v>50.455884134118094</v>
      </c>
      <c r="C122" s="5">
        <v>0.60855956765282637</v>
      </c>
      <c r="D122" s="5">
        <v>2.7211791785755617</v>
      </c>
      <c r="E122" s="5">
        <v>9.7066857217311266</v>
      </c>
      <c r="F122" s="2">
        <v>0</v>
      </c>
      <c r="G122" s="2">
        <v>0</v>
      </c>
    </row>
    <row r="123" spans="1:7">
      <c r="A123" t="s">
        <v>319</v>
      </c>
      <c r="B123" s="5">
        <v>23.502765183312029</v>
      </c>
      <c r="C123" s="5">
        <v>1.2023167654730256</v>
      </c>
      <c r="D123" s="5">
        <v>4.5095393690268608</v>
      </c>
      <c r="E123" s="5">
        <v>10.974010470410802</v>
      </c>
      <c r="F123" s="2">
        <v>3.3336201277158577E-2</v>
      </c>
      <c r="G123" s="2">
        <v>0.78349291072068461</v>
      </c>
    </row>
    <row r="124" spans="1:7">
      <c r="A124" t="s">
        <v>415</v>
      </c>
      <c r="B124" s="5">
        <v>12.282195242222699</v>
      </c>
      <c r="C124" s="5">
        <v>6.3390700789512717</v>
      </c>
      <c r="D124" s="5">
        <v>1.1009999005404256</v>
      </c>
      <c r="E124" s="5">
        <v>13.583140752176185</v>
      </c>
      <c r="F124" s="2">
        <v>7.0362516546247228E-2</v>
      </c>
      <c r="G124" s="2">
        <v>0.86420616595513366</v>
      </c>
    </row>
    <row r="125" spans="1:7">
      <c r="A125" t="s">
        <v>517</v>
      </c>
      <c r="B125" s="5">
        <v>22.099679711698609</v>
      </c>
      <c r="C125" s="5">
        <v>1.363334782109985</v>
      </c>
      <c r="D125" s="5">
        <v>5.0348350620760431</v>
      </c>
      <c r="E125" s="5">
        <v>17.639822770658018</v>
      </c>
      <c r="F125" s="2">
        <v>0</v>
      </c>
      <c r="G125" s="2">
        <v>0</v>
      </c>
    </row>
    <row r="126" spans="1:7">
      <c r="A126" t="s">
        <v>527</v>
      </c>
      <c r="B126" s="5">
        <v>40.205996606140872</v>
      </c>
      <c r="C126" s="5">
        <v>1.2694796354804005</v>
      </c>
      <c r="D126" s="5">
        <v>1.2169324188865385</v>
      </c>
      <c r="E126" s="5">
        <v>-5.3198082713283021</v>
      </c>
      <c r="F126" s="2">
        <v>0</v>
      </c>
      <c r="G126" s="2">
        <v>0</v>
      </c>
    </row>
    <row r="127" spans="1:7">
      <c r="A127" t="s">
        <v>571</v>
      </c>
      <c r="B127" s="5">
        <v>47.538981278660316</v>
      </c>
      <c r="C127" s="5">
        <v>4.9523561392869064</v>
      </c>
      <c r="D127" s="5">
        <v>5.9813999449081585</v>
      </c>
      <c r="E127" s="5">
        <v>79.607253951795499</v>
      </c>
      <c r="F127" s="2">
        <v>2.7777777777777776E-2</v>
      </c>
      <c r="G127" s="2">
        <v>1.3205272577405642</v>
      </c>
    </row>
    <row r="128" spans="1:7">
      <c r="A128" t="s">
        <v>521</v>
      </c>
      <c r="B128" s="5">
        <v>67.500633301136233</v>
      </c>
      <c r="C128" s="5">
        <v>3.2892448407680335</v>
      </c>
      <c r="D128" s="5">
        <v>2.9933746481292096</v>
      </c>
      <c r="E128" s="5">
        <v>25.944169374461538</v>
      </c>
      <c r="F128" s="2">
        <v>0</v>
      </c>
      <c r="G128" s="2">
        <v>0</v>
      </c>
    </row>
    <row r="129" spans="1:7">
      <c r="A129" t="s">
        <v>203</v>
      </c>
      <c r="B129" s="5">
        <v>20.380248164561664</v>
      </c>
      <c r="C129" s="5">
        <v>5.6393919754720008</v>
      </c>
      <c r="D129" s="5">
        <v>1.6362045911112026</v>
      </c>
      <c r="E129" s="5">
        <v>13.186024152215348</v>
      </c>
      <c r="F129" s="2">
        <v>4.2897998093422304E-2</v>
      </c>
      <c r="G129" s="2">
        <v>0.87427184690683979</v>
      </c>
    </row>
    <row r="130" spans="1:7">
      <c r="A130" t="s">
        <v>690</v>
      </c>
      <c r="B130" s="5">
        <v>18.253351961893085</v>
      </c>
      <c r="C130" s="5">
        <v>3.4070227052713435</v>
      </c>
      <c r="D130" s="5">
        <v>6.885961025624546</v>
      </c>
      <c r="E130" s="5">
        <v>16.385186075244675</v>
      </c>
      <c r="F130" s="2">
        <v>4.4642857142857144E-2</v>
      </c>
      <c r="G130" s="2">
        <v>0.65382570418989816</v>
      </c>
    </row>
    <row r="131" spans="1:7">
      <c r="A131" t="s">
        <v>239</v>
      </c>
      <c r="B131" s="5">
        <v>26.198296540938561</v>
      </c>
      <c r="C131" s="5">
        <v>3.852051144615054</v>
      </c>
      <c r="D131" s="5">
        <v>3.3315523753476941</v>
      </c>
      <c r="E131" s="5">
        <v>36.060494992818526</v>
      </c>
      <c r="F131" s="2">
        <v>1.5693140980732045E-2</v>
      </c>
      <c r="G131" s="2">
        <v>0.41113356107197357</v>
      </c>
    </row>
    <row r="132" spans="1:7">
      <c r="A132" t="s">
        <v>371</v>
      </c>
      <c r="B132" s="5">
        <v>33.089787102746065</v>
      </c>
      <c r="C132" s="5">
        <v>6.8176768570944519</v>
      </c>
      <c r="D132" s="5">
        <v>1.0345564065921282</v>
      </c>
      <c r="E132" s="5">
        <v>-33.086214077467723</v>
      </c>
      <c r="F132" s="2">
        <v>0</v>
      </c>
      <c r="G132" s="2">
        <v>0</v>
      </c>
    </row>
    <row r="133" spans="1:7">
      <c r="A133" t="s">
        <v>682</v>
      </c>
      <c r="B133" s="5">
        <v>-2163.9459554497626</v>
      </c>
      <c r="C133" s="5">
        <v>4.5145814774171038</v>
      </c>
      <c r="D133" s="5">
        <v>3.9274710002905349</v>
      </c>
      <c r="E133" s="5">
        <v>-91.731021711586195</v>
      </c>
      <c r="F133" s="2">
        <v>0</v>
      </c>
      <c r="G133" s="2">
        <v>0</v>
      </c>
    </row>
    <row r="134" spans="1:7">
      <c r="A134" t="s">
        <v>403</v>
      </c>
      <c r="B134" s="5">
        <v>11.115170785770326</v>
      </c>
      <c r="C134" s="5">
        <v>5.5208161141537557</v>
      </c>
      <c r="D134" s="5">
        <v>0.68335379583410971</v>
      </c>
      <c r="E134" s="5">
        <v>22.652359984616975</v>
      </c>
      <c r="F134" s="2">
        <v>3.2871900408002461E-2</v>
      </c>
      <c r="G134" s="2">
        <v>0.3653767870877806</v>
      </c>
    </row>
    <row r="135" spans="1:7">
      <c r="A135" t="s">
        <v>439</v>
      </c>
      <c r="B135" s="5">
        <v>2785.9956651742632</v>
      </c>
      <c r="C135" s="5">
        <v>3.6928455092104726</v>
      </c>
      <c r="D135" s="5">
        <v>12.65910367291924</v>
      </c>
      <c r="E135" s="5">
        <v>15.584774180073614</v>
      </c>
      <c r="F135" s="2">
        <v>4.2953719477569564E-4</v>
      </c>
      <c r="G135" s="2">
        <v>1.1966887626762013</v>
      </c>
    </row>
    <row r="136" spans="1:7">
      <c r="A136" t="s">
        <v>768</v>
      </c>
      <c r="B136" s="5">
        <v>0</v>
      </c>
      <c r="C136" s="5">
        <v>0</v>
      </c>
      <c r="D136" s="5">
        <v>0</v>
      </c>
      <c r="E136" s="5">
        <v>0</v>
      </c>
      <c r="F136" s="2">
        <v>0</v>
      </c>
      <c r="G136" s="2">
        <v>0</v>
      </c>
    </row>
    <row r="137" spans="1:7">
      <c r="A137" t="s">
        <v>265</v>
      </c>
      <c r="B137" s="5">
        <v>0</v>
      </c>
      <c r="C137" s="5">
        <v>0</v>
      </c>
      <c r="D137" s="5">
        <v>0</v>
      </c>
      <c r="E137" s="5">
        <v>0</v>
      </c>
      <c r="F137" s="2">
        <v>0</v>
      </c>
      <c r="G137" s="2">
        <v>0</v>
      </c>
    </row>
    <row r="138" spans="1:7">
      <c r="A138" t="s">
        <v>257</v>
      </c>
      <c r="B138" s="5">
        <v>41.087776816192694</v>
      </c>
      <c r="C138" s="5">
        <v>8.4934174106659928</v>
      </c>
      <c r="D138" s="5">
        <v>12.496308615327816</v>
      </c>
      <c r="E138" s="5">
        <v>-110.84933916088029</v>
      </c>
      <c r="F138" s="2">
        <v>1.7255334805003679E-2</v>
      </c>
      <c r="G138" s="2">
        <v>0.70898334535667296</v>
      </c>
    </row>
    <row r="139" spans="1:7">
      <c r="A139" t="s">
        <v>251</v>
      </c>
      <c r="B139" s="5">
        <v>40.652284881997936</v>
      </c>
      <c r="C139" s="5">
        <v>4.0140357151503778</v>
      </c>
      <c r="D139" s="5">
        <v>1.6008741987417856</v>
      </c>
      <c r="E139" s="5">
        <v>33.720636912392614</v>
      </c>
      <c r="F139" s="2">
        <v>3.2182962962962961E-5</v>
      </c>
      <c r="G139" s="2">
        <v>6.9230868745524523E-3</v>
      </c>
    </row>
    <row r="140" spans="1:7">
      <c r="A140" t="s">
        <v>76</v>
      </c>
      <c r="B140" s="5">
        <v>9.5936832039150541</v>
      </c>
      <c r="C140" s="5">
        <v>2.1202488414281433</v>
      </c>
      <c r="D140" s="5">
        <v>4.351590220263863</v>
      </c>
      <c r="E140" s="5">
        <v>5.3892057235807185</v>
      </c>
      <c r="F140" s="2">
        <v>0</v>
      </c>
      <c r="G140" s="2">
        <v>0</v>
      </c>
    </row>
    <row r="141" spans="1:7">
      <c r="A141" t="s">
        <v>225</v>
      </c>
      <c r="B141" s="5">
        <v>13.397838572673319</v>
      </c>
      <c r="C141" s="5">
        <v>2.5459160365230464</v>
      </c>
      <c r="D141" s="5">
        <v>1.2112176513042581</v>
      </c>
      <c r="E141" s="5">
        <v>33.734593781228824</v>
      </c>
      <c r="F141" s="2">
        <v>2.9468487180360242E-2</v>
      </c>
      <c r="G141" s="2">
        <v>0.3948140342233597</v>
      </c>
    </row>
    <row r="142" spans="1:7">
      <c r="A142" t="s">
        <v>644</v>
      </c>
      <c r="B142" s="5">
        <v>50.10104011381631</v>
      </c>
      <c r="C142" s="5">
        <v>13.09251120620479</v>
      </c>
      <c r="D142" s="5">
        <v>29.370095265596241</v>
      </c>
      <c r="E142" s="5">
        <v>179.63509730738471</v>
      </c>
      <c r="F142" s="2">
        <v>0</v>
      </c>
      <c r="G142" s="2">
        <v>0</v>
      </c>
    </row>
    <row r="143" spans="1:7">
      <c r="A143" t="s">
        <v>70</v>
      </c>
      <c r="B143" s="5">
        <v>16.560221983120105</v>
      </c>
      <c r="C143" s="5">
        <v>3.3480228975527138</v>
      </c>
      <c r="D143" s="5">
        <v>7.0320461656454807</v>
      </c>
      <c r="E143" s="5">
        <v>10.339179995411239</v>
      </c>
      <c r="F143" s="2">
        <v>2.9549188681372365E-2</v>
      </c>
      <c r="G143" s="2">
        <v>0.48934112398462648</v>
      </c>
    </row>
    <row r="144" spans="1:7">
      <c r="A144" t="s">
        <v>475</v>
      </c>
      <c r="B144" s="5">
        <v>40.409027144347704</v>
      </c>
      <c r="C144" s="5">
        <v>9.9662166793930176</v>
      </c>
      <c r="D144" s="5">
        <v>13.94462791121407</v>
      </c>
      <c r="E144" s="5">
        <v>51.621687074145335</v>
      </c>
      <c r="F144" s="2">
        <v>7.8947368421052634E-3</v>
      </c>
      <c r="G144" s="2">
        <v>0.31901863535011343</v>
      </c>
    </row>
    <row r="145" spans="1:7">
      <c r="A145" t="s">
        <v>345</v>
      </c>
      <c r="B145" s="5">
        <v>-5.4365436450800457</v>
      </c>
      <c r="C145" s="5">
        <v>6.447478760274679</v>
      </c>
      <c r="D145" s="5">
        <v>1.4068985638241578</v>
      </c>
      <c r="E145" s="5">
        <v>-9.6523489932885909</v>
      </c>
      <c r="F145" s="2">
        <v>0</v>
      </c>
      <c r="G145" s="2">
        <v>0</v>
      </c>
    </row>
    <row r="146" spans="1:7">
      <c r="A146" t="s">
        <v>575</v>
      </c>
      <c r="B146" s="5">
        <v>19.111414850935379</v>
      </c>
      <c r="C146" s="5">
        <v>9.4416198232397903</v>
      </c>
      <c r="D146" s="5">
        <v>1.7867530220415495</v>
      </c>
      <c r="E146" s="5">
        <v>25.508401404235823</v>
      </c>
      <c r="F146" s="2">
        <v>1.9100765526975049E-2</v>
      </c>
      <c r="G146" s="2">
        <v>0.2866157659995513</v>
      </c>
    </row>
    <row r="147" spans="1:7">
      <c r="A147" t="s">
        <v>467</v>
      </c>
      <c r="B147" s="5">
        <v>15.507475316191838</v>
      </c>
      <c r="C147" s="5">
        <v>2.5175000787821866</v>
      </c>
      <c r="D147" s="5">
        <v>4.7305086599717558</v>
      </c>
      <c r="E147" s="5">
        <v>19.500152438012705</v>
      </c>
      <c r="F147" s="2">
        <v>0</v>
      </c>
      <c r="G147" s="2">
        <v>0</v>
      </c>
    </row>
    <row r="148" spans="1:7">
      <c r="A148" t="s">
        <v>463</v>
      </c>
      <c r="B148" s="5">
        <v>14.771240820278301</v>
      </c>
      <c r="C148" s="5">
        <v>2.5206504170069315</v>
      </c>
      <c r="D148" s="5">
        <v>2.4313008635748408</v>
      </c>
      <c r="E148" s="5">
        <v>12.269358018915216</v>
      </c>
      <c r="F148" s="2">
        <v>1.4674039048200123E-2</v>
      </c>
      <c r="G148" s="2">
        <v>0.21675376458713139</v>
      </c>
    </row>
    <row r="149" spans="1:7">
      <c r="A149" t="s">
        <v>704</v>
      </c>
      <c r="B149" s="5">
        <v>8.1279615796080957</v>
      </c>
      <c r="C149" s="5">
        <v>1.1669003464535121</v>
      </c>
      <c r="D149" s="5">
        <v>3.8385731024697449</v>
      </c>
      <c r="E149" s="5">
        <v>3.4570164792063025</v>
      </c>
      <c r="F149" s="2">
        <v>0</v>
      </c>
      <c r="G149" s="2">
        <v>28.677069432920511</v>
      </c>
    </row>
    <row r="150" spans="1:7">
      <c r="A150" t="s">
        <v>349</v>
      </c>
      <c r="B150" s="5">
        <v>-1.1488341399659532</v>
      </c>
      <c r="C150" s="5">
        <v>0.25619647615667324</v>
      </c>
      <c r="D150" s="5">
        <v>-1.6624914795981645</v>
      </c>
      <c r="E150" s="5">
        <v>1.6142375838206802</v>
      </c>
      <c r="F150" s="2">
        <v>0</v>
      </c>
      <c r="G150" s="2">
        <v>0</v>
      </c>
    </row>
    <row r="151" spans="1:7">
      <c r="A151" t="s">
        <v>565</v>
      </c>
      <c r="B151" s="5">
        <v>48.747624078643845</v>
      </c>
      <c r="C151" s="5">
        <v>4.4239162209877616</v>
      </c>
      <c r="D151" s="5">
        <v>10.508262009432766</v>
      </c>
      <c r="E151" s="5">
        <v>80.422940056262675</v>
      </c>
      <c r="F151" s="2">
        <v>1.291247571767753E-2</v>
      </c>
      <c r="G151" s="2">
        <v>0.62945251220996123</v>
      </c>
    </row>
    <row r="152" spans="1:7">
      <c r="A152" t="s">
        <v>139</v>
      </c>
      <c r="B152" s="5">
        <v>41.764863533094498</v>
      </c>
      <c r="C152" s="5">
        <v>1.8746816817815886</v>
      </c>
      <c r="D152" s="5">
        <v>2.9855367632187311</v>
      </c>
      <c r="E152" s="5">
        <v>23.059267145730423</v>
      </c>
      <c r="F152" s="2">
        <v>0</v>
      </c>
      <c r="G152" s="2">
        <v>0</v>
      </c>
    </row>
    <row r="153" spans="1:7">
      <c r="A153" t="s">
        <v>746</v>
      </c>
      <c r="B153" s="5">
        <v>0</v>
      </c>
      <c r="C153" s="5">
        <v>0</v>
      </c>
      <c r="D153" s="5">
        <v>0</v>
      </c>
      <c r="E153" s="5">
        <v>0</v>
      </c>
      <c r="F153" s="2">
        <v>0</v>
      </c>
      <c r="G153" s="2">
        <v>0</v>
      </c>
    </row>
    <row r="154" spans="1:7">
      <c r="A154" t="s">
        <v>167</v>
      </c>
      <c r="B154" s="5">
        <v>13.844909968417818</v>
      </c>
      <c r="C154" s="5">
        <v>3.2637391176271913</v>
      </c>
      <c r="D154" s="5">
        <v>3.8217307113989798</v>
      </c>
      <c r="E154" s="5">
        <v>17.731426392505092</v>
      </c>
      <c r="F154" s="2">
        <v>4.8848549530835901E-2</v>
      </c>
      <c r="G154" s="2">
        <v>0.67630377034222144</v>
      </c>
    </row>
    <row r="155" spans="1:7">
      <c r="A155" t="s">
        <v>331</v>
      </c>
      <c r="B155" s="5">
        <v>89.076056899881237</v>
      </c>
      <c r="C155" s="5">
        <v>19.128779706158582</v>
      </c>
      <c r="D155" s="5">
        <v>2.2970696755590736</v>
      </c>
      <c r="E155" s="5">
        <v>-4291.8241890904474</v>
      </c>
      <c r="F155" s="2">
        <v>0</v>
      </c>
      <c r="G155" s="2">
        <v>0</v>
      </c>
    </row>
    <row r="156" spans="1:7">
      <c r="A156" t="s">
        <v>654</v>
      </c>
      <c r="B156" s="5">
        <v>18.164946202646806</v>
      </c>
      <c r="C156" s="5">
        <v>2.020856706366966</v>
      </c>
      <c r="D156" s="5">
        <v>2.6267178910414284</v>
      </c>
      <c r="E156" s="5">
        <v>14.59194748151733</v>
      </c>
      <c r="F156" s="2">
        <v>1.6698370299705858E-2</v>
      </c>
      <c r="G156" s="2">
        <v>0.30332499816603214</v>
      </c>
    </row>
    <row r="157" spans="1:7">
      <c r="A157" t="s">
        <v>173</v>
      </c>
      <c r="B157" s="5">
        <v>0</v>
      </c>
      <c r="C157" s="5">
        <v>0</v>
      </c>
      <c r="D157" s="5">
        <v>0</v>
      </c>
      <c r="E157" s="5">
        <v>0</v>
      </c>
      <c r="F157" s="2">
        <v>0</v>
      </c>
      <c r="G157" s="2">
        <v>0</v>
      </c>
    </row>
    <row r="158" spans="1:7">
      <c r="A158" t="s">
        <v>620</v>
      </c>
      <c r="B158" s="5">
        <v>448.2253265238499</v>
      </c>
      <c r="C158" s="5">
        <v>104.01822666439693</v>
      </c>
      <c r="D158" s="5">
        <v>51.395965175616837</v>
      </c>
      <c r="E158" s="5">
        <v>368.3115308063949</v>
      </c>
      <c r="F158" s="2">
        <v>0</v>
      </c>
      <c r="G158" s="2">
        <v>0</v>
      </c>
    </row>
    <row r="159" spans="1:7">
      <c r="A159" t="s">
        <v>588</v>
      </c>
      <c r="B159" s="5">
        <v>26.905096126148372</v>
      </c>
      <c r="C159" s="5">
        <v>2.8948163008022458</v>
      </c>
      <c r="D159" s="5">
        <v>6.8684008494913895</v>
      </c>
      <c r="E159" s="5">
        <v>32.894829907585361</v>
      </c>
      <c r="F159" s="2">
        <v>1.9172350358698468E-2</v>
      </c>
      <c r="G159" s="2">
        <v>0.51583392936497752</v>
      </c>
    </row>
    <row r="160" spans="1:7">
      <c r="A160" t="s">
        <v>664</v>
      </c>
      <c r="B160" s="5">
        <v>18.411905272807708</v>
      </c>
      <c r="C160" s="5">
        <v>0.90944501904110031</v>
      </c>
      <c r="D160" s="5">
        <v>2.3552096742333819</v>
      </c>
      <c r="E160" s="5">
        <v>8.1553126614547615</v>
      </c>
      <c r="F160" s="2">
        <v>0</v>
      </c>
      <c r="G160" s="2">
        <v>0</v>
      </c>
    </row>
    <row r="161" spans="1:7">
      <c r="A161" t="s">
        <v>579</v>
      </c>
      <c r="B161" s="5">
        <v>112.14964191210308</v>
      </c>
      <c r="C161" s="5">
        <v>1.9205301478981374</v>
      </c>
      <c r="D161" s="5">
        <v>2.9950683118763135</v>
      </c>
      <c r="E161" s="5">
        <v>20.116885108120094</v>
      </c>
      <c r="F161" s="2">
        <v>0</v>
      </c>
      <c r="G161" s="2">
        <v>0</v>
      </c>
    </row>
    <row r="162" spans="1:7">
      <c r="A162" t="s">
        <v>525</v>
      </c>
      <c r="B162" s="5">
        <v>-27.937591418820087</v>
      </c>
      <c r="C162" s="5">
        <v>0.69164139902276989</v>
      </c>
      <c r="D162" s="5">
        <v>1.0046180873333965</v>
      </c>
      <c r="E162" s="5">
        <v>4.7062881923910904</v>
      </c>
      <c r="F162" s="2">
        <v>0</v>
      </c>
      <c r="G162" s="2">
        <v>0</v>
      </c>
    </row>
    <row r="163" spans="1:7">
      <c r="A163" t="s">
        <v>523</v>
      </c>
      <c r="B163" s="5">
        <v>13.784890193798832</v>
      </c>
      <c r="C163" s="5">
        <v>0.97489198060981397</v>
      </c>
      <c r="D163" s="5">
        <v>1.2836515568962812</v>
      </c>
      <c r="E163" s="5">
        <v>21.424797868430723</v>
      </c>
      <c r="F163" s="2">
        <v>5.6285178236397747E-2</v>
      </c>
      <c r="G163" s="2">
        <v>0.77588500152713868</v>
      </c>
    </row>
    <row r="164" spans="1:7">
      <c r="A164" t="s">
        <v>503</v>
      </c>
      <c r="B164" s="5">
        <v>9.1443709688090919</v>
      </c>
      <c r="C164" s="5">
        <v>0.81004243191122272</v>
      </c>
      <c r="D164" s="5">
        <v>1.1572271149150348</v>
      </c>
      <c r="E164" s="5">
        <v>8.8632935895396692</v>
      </c>
      <c r="F164" s="2">
        <v>0</v>
      </c>
      <c r="G164" s="2">
        <v>0</v>
      </c>
    </row>
    <row r="165" spans="1:7">
      <c r="A165" t="s">
        <v>199</v>
      </c>
      <c r="B165" s="5">
        <v>53.808805228841415</v>
      </c>
      <c r="C165" s="5">
        <v>4.7122881756671191</v>
      </c>
      <c r="D165" s="5">
        <v>1.1574732465435098</v>
      </c>
      <c r="E165" s="5">
        <v>48.871754635595494</v>
      </c>
      <c r="F165" s="2">
        <v>8.2345044204149204E-2</v>
      </c>
      <c r="G165" s="2">
        <v>4.4308884451414006</v>
      </c>
    </row>
    <row r="166" spans="1:7">
      <c r="A166" t="s">
        <v>429</v>
      </c>
      <c r="B166" s="5">
        <v>37.836834298304638</v>
      </c>
      <c r="C166" s="5">
        <v>1.7391051362485088</v>
      </c>
      <c r="D166" s="5">
        <v>5.8359775441907979</v>
      </c>
      <c r="E166" s="5">
        <v>33.967499542362006</v>
      </c>
      <c r="F166" s="2">
        <v>0</v>
      </c>
      <c r="G166" s="2">
        <v>0</v>
      </c>
    </row>
    <row r="167" spans="1:7">
      <c r="A167" t="s">
        <v>431</v>
      </c>
      <c r="B167" s="5">
        <v>-26.155000658727914</v>
      </c>
      <c r="C167" s="5">
        <v>1.1437031109513967</v>
      </c>
      <c r="D167" s="5">
        <v>1.3652947834250542</v>
      </c>
      <c r="E167" s="5">
        <v>10.029860476438031</v>
      </c>
      <c r="F167" s="2">
        <v>0</v>
      </c>
      <c r="G167" s="2">
        <v>0</v>
      </c>
    </row>
    <row r="168" spans="1:7">
      <c r="A168" t="s">
        <v>732</v>
      </c>
      <c r="B168" s="5">
        <v>0</v>
      </c>
      <c r="C168" s="5">
        <v>0</v>
      </c>
      <c r="D168" s="5">
        <v>0</v>
      </c>
      <c r="E168" s="5">
        <v>0</v>
      </c>
      <c r="F168" s="2">
        <v>0</v>
      </c>
      <c r="G168" s="2">
        <v>0</v>
      </c>
    </row>
    <row r="169" spans="1:7">
      <c r="A169" t="s">
        <v>658</v>
      </c>
      <c r="B169" s="5">
        <v>32.08976137672861</v>
      </c>
      <c r="C169" s="5">
        <v>5.3850163299531593</v>
      </c>
      <c r="D169" s="5">
        <v>2.8997549062280035</v>
      </c>
      <c r="E169" s="5">
        <v>61.77295027444007</v>
      </c>
      <c r="F169" s="2">
        <v>0</v>
      </c>
      <c r="G169" s="2">
        <v>0</v>
      </c>
    </row>
    <row r="170" spans="1:7">
      <c r="A170" t="s">
        <v>686</v>
      </c>
      <c r="B170" s="5">
        <v>25.184433655436766</v>
      </c>
      <c r="C170" s="5">
        <v>5.2725919846319877</v>
      </c>
      <c r="D170" s="5">
        <v>3.2330732815734318</v>
      </c>
      <c r="E170" s="5">
        <v>-15.969881024735505</v>
      </c>
      <c r="F170" s="2">
        <v>0</v>
      </c>
      <c r="G170" s="2">
        <v>0</v>
      </c>
    </row>
    <row r="171" spans="1:7">
      <c r="A171" t="s">
        <v>622</v>
      </c>
      <c r="B171" s="5">
        <v>90.251224144294369</v>
      </c>
      <c r="C171" s="5">
        <v>2.7802597580120825</v>
      </c>
      <c r="D171" s="5">
        <v>6.6934539283914347</v>
      </c>
      <c r="E171" s="5">
        <v>-84.520728288807888</v>
      </c>
      <c r="F171" s="2">
        <v>0</v>
      </c>
      <c r="G171" s="2">
        <v>0</v>
      </c>
    </row>
    <row r="172" spans="1:7">
      <c r="A172" t="s">
        <v>776</v>
      </c>
      <c r="B172" s="5">
        <v>0</v>
      </c>
      <c r="C172" s="5">
        <v>0</v>
      </c>
      <c r="D172" s="5">
        <v>0</v>
      </c>
      <c r="E172" s="5">
        <v>0</v>
      </c>
      <c r="F172" s="2">
        <v>0</v>
      </c>
      <c r="G172" s="2">
        <v>0</v>
      </c>
    </row>
    <row r="173" spans="1:7">
      <c r="A173" t="s">
        <v>351</v>
      </c>
      <c r="B173" s="5">
        <v>-88.833913481543888</v>
      </c>
      <c r="C173" s="5">
        <v>14.314746172219838</v>
      </c>
      <c r="D173" s="5">
        <v>2.4826881749254097</v>
      </c>
      <c r="E173" s="5">
        <v>-41.364537444933923</v>
      </c>
      <c r="F173" s="2">
        <v>0</v>
      </c>
      <c r="G173" s="2">
        <v>0</v>
      </c>
    </row>
    <row r="174" spans="1:7">
      <c r="A174" t="s">
        <v>407</v>
      </c>
      <c r="B174" s="5">
        <v>10.820704447743323</v>
      </c>
      <c r="C174" s="5">
        <v>11.06994036152253</v>
      </c>
      <c r="D174" s="5">
        <v>1.0425818644642717</v>
      </c>
      <c r="E174" s="5">
        <v>19.964394682792822</v>
      </c>
      <c r="F174" s="2">
        <v>8.0971566578687953E-2</v>
      </c>
      <c r="G174" s="2">
        <v>0.87616939061875343</v>
      </c>
    </row>
    <row r="175" spans="1:7">
      <c r="A175" t="s">
        <v>389</v>
      </c>
      <c r="B175" s="5">
        <v>15.068989209584259</v>
      </c>
      <c r="C175" s="5">
        <v>9.6533879292853619</v>
      </c>
      <c r="D175" s="5">
        <v>0.78518546870462014</v>
      </c>
      <c r="E175" s="5">
        <v>-19.633038294208578</v>
      </c>
      <c r="F175" s="2">
        <v>2.1594684385382059E-2</v>
      </c>
      <c r="G175" s="2">
        <v>0.32541006598769995</v>
      </c>
    </row>
    <row r="176" spans="1:7">
      <c r="A176" t="s">
        <v>447</v>
      </c>
      <c r="B176" s="5">
        <v>44.482057699627546</v>
      </c>
      <c r="C176" s="5">
        <v>3.6813585365382626</v>
      </c>
      <c r="D176" s="5">
        <v>6.7691527420903004</v>
      </c>
      <c r="E176" s="5">
        <v>32.969588815117277</v>
      </c>
      <c r="F176" s="2">
        <v>0</v>
      </c>
      <c r="G176" s="2">
        <v>0</v>
      </c>
    </row>
    <row r="177" spans="1:7">
      <c r="A177" t="s">
        <v>261</v>
      </c>
      <c r="B177" s="5">
        <v>31.614464677129423</v>
      </c>
      <c r="C177" s="5">
        <v>8.7204503285391368</v>
      </c>
      <c r="D177" s="5">
        <v>7.6462553429065832</v>
      </c>
      <c r="E177" s="5">
        <v>43.393593505150513</v>
      </c>
      <c r="F177" s="2">
        <v>1.9645120405576678E-2</v>
      </c>
      <c r="G177" s="2">
        <v>0.62106996514005841</v>
      </c>
    </row>
    <row r="178" spans="1:7">
      <c r="A178" t="s">
        <v>758</v>
      </c>
      <c r="B178" s="5">
        <v>0</v>
      </c>
      <c r="C178" s="5">
        <v>0</v>
      </c>
      <c r="D178" s="5">
        <v>0</v>
      </c>
      <c r="E178" s="5">
        <v>0</v>
      </c>
      <c r="F178" s="2">
        <v>0</v>
      </c>
      <c r="G178" s="2">
        <v>0</v>
      </c>
    </row>
    <row r="179" spans="1:7">
      <c r="A179" t="s">
        <v>333</v>
      </c>
      <c r="B179" s="5">
        <v>15.583036469491452</v>
      </c>
      <c r="C179" s="5">
        <v>1.4062687605807935</v>
      </c>
      <c r="D179" s="5">
        <v>8.5123604600182112</v>
      </c>
      <c r="E179" s="5">
        <v>14.993703119925863</v>
      </c>
      <c r="F179" s="2">
        <v>6.4976228209191758E-2</v>
      </c>
      <c r="G179" s="2">
        <v>1.0125269338338343</v>
      </c>
    </row>
    <row r="180" spans="1:7">
      <c r="A180" t="s">
        <v>459</v>
      </c>
      <c r="B180" s="5">
        <v>-7.1778053644763951</v>
      </c>
      <c r="C180" s="5">
        <v>7.9251542488869431</v>
      </c>
      <c r="D180" s="5">
        <v>1.4860003362679448</v>
      </c>
      <c r="E180" s="5">
        <v>-62.476918927314252</v>
      </c>
      <c r="F180" s="2">
        <v>1.40625E-5</v>
      </c>
      <c r="G180" s="2">
        <v>-1.0093788793794932E-4</v>
      </c>
    </row>
    <row r="181" spans="1:7">
      <c r="A181" t="s">
        <v>616</v>
      </c>
      <c r="B181" s="5">
        <v>35.962505491774273</v>
      </c>
      <c r="C181" s="5">
        <v>2.5617314420228228</v>
      </c>
      <c r="D181" s="5">
        <v>2.2136374991504142</v>
      </c>
      <c r="E181" s="5">
        <v>13.867727407423995</v>
      </c>
      <c r="F181" s="2">
        <v>8.6339499999999996E-3</v>
      </c>
      <c r="G181" s="2">
        <v>0.24487733713918297</v>
      </c>
    </row>
    <row r="182" spans="1:7">
      <c r="A182" t="s">
        <v>363</v>
      </c>
      <c r="B182" s="5">
        <v>23.607956862332959</v>
      </c>
      <c r="C182" s="5">
        <v>12.224283607499585</v>
      </c>
      <c r="D182" s="5">
        <v>0.73819993011928908</v>
      </c>
      <c r="E182" s="5">
        <v>12.494089056908594</v>
      </c>
      <c r="F182" s="2">
        <v>3.553020740698045E-2</v>
      </c>
      <c r="G182" s="2">
        <v>0.83879560377373741</v>
      </c>
    </row>
    <row r="183" spans="1:7">
      <c r="A183" t="s">
        <v>373</v>
      </c>
      <c r="B183" s="5">
        <v>-67.666043267844685</v>
      </c>
      <c r="C183" s="5">
        <v>93.744367917145084</v>
      </c>
      <c r="D183" s="5">
        <v>1.5374365387004783</v>
      </c>
      <c r="E183" s="5">
        <v>-595.44321041551905</v>
      </c>
      <c r="F183" s="2">
        <v>0</v>
      </c>
      <c r="G183" s="2">
        <v>0</v>
      </c>
    </row>
    <row r="184" spans="1:7">
      <c r="A184" t="s">
        <v>652</v>
      </c>
      <c r="B184" s="5">
        <v>-14.412097292742954</v>
      </c>
      <c r="C184" s="5">
        <v>1.7657197136420189</v>
      </c>
      <c r="D184" s="5">
        <v>3.1877848233193733</v>
      </c>
      <c r="E184" s="5">
        <v>-15.605878511494158</v>
      </c>
      <c r="F184" s="2">
        <v>1.5384615384615385E-2</v>
      </c>
      <c r="G184" s="2">
        <v>-0.33258688167109896</v>
      </c>
    </row>
    <row r="185" spans="1:7">
      <c r="A185" t="s">
        <v>634</v>
      </c>
      <c r="B185" s="5">
        <v>74.305990891029083</v>
      </c>
      <c r="C185" s="5">
        <v>8.0197162815325225</v>
      </c>
      <c r="D185" s="5">
        <v>12.753339780855111</v>
      </c>
      <c r="E185" s="5">
        <v>31.274545748113251</v>
      </c>
      <c r="F185" s="2">
        <v>1.3894097222222223E-2</v>
      </c>
      <c r="G185" s="2">
        <v>3.8701036922410981E-4</v>
      </c>
    </row>
    <row r="186" spans="1:7">
      <c r="A186" t="s">
        <v>602</v>
      </c>
      <c r="B186" s="5">
        <v>30.821153343005108</v>
      </c>
      <c r="C186" s="5">
        <v>1.4783479295948341</v>
      </c>
      <c r="D186" s="5">
        <v>3.4802623928280969</v>
      </c>
      <c r="E186" s="5">
        <v>-4.0494505498713487</v>
      </c>
      <c r="F186" s="2">
        <v>1.4184133333333331E-2</v>
      </c>
      <c r="G186" s="2">
        <v>0.43717134850429679</v>
      </c>
    </row>
    <row r="187" spans="1:7">
      <c r="A187" t="s">
        <v>782</v>
      </c>
      <c r="B187" s="5">
        <v>0</v>
      </c>
      <c r="C187" s="5">
        <v>0</v>
      </c>
      <c r="D187" s="5">
        <v>0</v>
      </c>
      <c r="E187" s="5">
        <v>0</v>
      </c>
      <c r="F187" s="2">
        <v>0</v>
      </c>
      <c r="G187" s="2">
        <v>0</v>
      </c>
    </row>
    <row r="188" spans="1:7">
      <c r="A188" t="s">
        <v>700</v>
      </c>
      <c r="B188" s="5">
        <v>50.471019375480907</v>
      </c>
      <c r="C188" s="5">
        <v>4.8286054500856501</v>
      </c>
      <c r="D188" s="5">
        <v>2.280443958412413</v>
      </c>
      <c r="E188" s="5">
        <v>-29.823798488443142</v>
      </c>
      <c r="F188" s="2">
        <v>0</v>
      </c>
      <c r="G188" s="2">
        <v>0</v>
      </c>
    </row>
    <row r="189" spans="1:7">
      <c r="A189" t="s">
        <v>253</v>
      </c>
      <c r="B189" s="5">
        <v>60.829076998037131</v>
      </c>
      <c r="C189" s="5">
        <v>0.3586137619437812</v>
      </c>
      <c r="D189" s="5">
        <v>2.4548895821408094</v>
      </c>
      <c r="E189" s="5">
        <v>-22.544858231120269</v>
      </c>
      <c r="F189" s="2">
        <v>2.5573316654270064E-2</v>
      </c>
      <c r="G189" s="2">
        <v>1.5556012478577792</v>
      </c>
    </row>
    <row r="190" spans="1:7">
      <c r="A190" t="s">
        <v>720</v>
      </c>
      <c r="B190" s="5">
        <v>0</v>
      </c>
      <c r="C190" s="5">
        <v>0</v>
      </c>
      <c r="D190" s="5">
        <v>0</v>
      </c>
      <c r="E190" s="5">
        <v>0</v>
      </c>
      <c r="F190" s="2">
        <v>0</v>
      </c>
      <c r="G190" s="2">
        <v>0</v>
      </c>
    </row>
    <row r="191" spans="1:7">
      <c r="A191" t="s">
        <v>84</v>
      </c>
      <c r="B191" s="5">
        <v>17.9361703339504</v>
      </c>
      <c r="C191" s="5">
        <v>5.4564917175755383</v>
      </c>
      <c r="D191" s="5">
        <v>6.6189888140627282</v>
      </c>
      <c r="E191" s="5">
        <v>45.287929168528329</v>
      </c>
      <c r="F191" s="2">
        <v>3.4447390678976259E-2</v>
      </c>
      <c r="G191" s="2">
        <v>0.6178542667782535</v>
      </c>
    </row>
    <row r="192" spans="1:7">
      <c r="A192" t="s">
        <v>640</v>
      </c>
      <c r="B192" s="5">
        <v>18.697234228264612</v>
      </c>
      <c r="C192" s="5">
        <v>0.58403537306622266</v>
      </c>
      <c r="D192" s="5">
        <v>1.2495379729353111</v>
      </c>
      <c r="E192" s="5">
        <v>-4.3472971687024797</v>
      </c>
      <c r="F192" s="2">
        <v>0</v>
      </c>
      <c r="G192" s="2">
        <v>0</v>
      </c>
    </row>
    <row r="193" spans="1:7">
      <c r="A193" t="s">
        <v>357</v>
      </c>
      <c r="B193" s="5">
        <v>20.880724191470694</v>
      </c>
      <c r="C193" s="5">
        <v>2.3857027822946697</v>
      </c>
      <c r="D193" s="5">
        <v>3.1033394567340808</v>
      </c>
      <c r="E193" s="5">
        <v>-17.864315056731858</v>
      </c>
      <c r="F193" s="2">
        <v>0</v>
      </c>
      <c r="G193" s="2">
        <v>0</v>
      </c>
    </row>
    <row r="194" spans="1:7">
      <c r="A194" t="s">
        <v>1</v>
      </c>
      <c r="B194" s="5">
        <v>21.681778068832379</v>
      </c>
      <c r="C194" s="5">
        <v>1.2567791474642165</v>
      </c>
      <c r="D194" s="5">
        <v>4.2521378352468684</v>
      </c>
      <c r="E194" s="5">
        <v>79.952446221326426</v>
      </c>
      <c r="F194" s="2">
        <v>2.4630077004378682E-2</v>
      </c>
      <c r="G194" s="2">
        <v>0.53402386342719033</v>
      </c>
    </row>
    <row r="195" spans="1:7">
      <c r="A195" t="s">
        <v>299</v>
      </c>
      <c r="B195" s="5">
        <v>53.768241914054542</v>
      </c>
      <c r="C195" s="5">
        <v>26.423187998918301</v>
      </c>
      <c r="D195" s="5">
        <v>5.4459330034391176</v>
      </c>
      <c r="E195" s="5">
        <v>74.708406289351544</v>
      </c>
      <c r="F195" s="2">
        <v>1.1078435416666668E-2</v>
      </c>
      <c r="G195" s="2">
        <v>0.59566799551256289</v>
      </c>
    </row>
    <row r="196" spans="1:7">
      <c r="A196" t="s">
        <v>483</v>
      </c>
      <c r="B196" s="5">
        <v>26.30686315154713</v>
      </c>
      <c r="C196" s="5">
        <v>0.72445416841379828</v>
      </c>
      <c r="D196" s="5">
        <v>1.7095901147482764</v>
      </c>
      <c r="E196" s="5">
        <v>5.9570037465969126</v>
      </c>
      <c r="F196" s="2">
        <v>0</v>
      </c>
      <c r="G196" s="2">
        <v>0</v>
      </c>
    </row>
    <row r="197" spans="1:7">
      <c r="A197" t="s">
        <v>678</v>
      </c>
      <c r="B197" s="5">
        <v>23.174824346045082</v>
      </c>
      <c r="C197" s="5">
        <v>9.1634883977526247</v>
      </c>
      <c r="D197" s="5">
        <v>4.7592580003587557</v>
      </c>
      <c r="E197" s="5">
        <v>24.363416668967655</v>
      </c>
      <c r="F197" s="2">
        <v>4.3870967741935482E-2</v>
      </c>
      <c r="G197" s="2">
        <v>1.0167019713103649</v>
      </c>
    </row>
    <row r="198" spans="1:7">
      <c r="A198" t="s">
        <v>666</v>
      </c>
      <c r="B198" s="5">
        <v>-9.4173462901248914</v>
      </c>
      <c r="C198" s="5">
        <v>1.0139399862362763</v>
      </c>
      <c r="D198" s="5">
        <v>9.3048945260278781</v>
      </c>
      <c r="E198" s="5">
        <v>-28.492185193072398</v>
      </c>
      <c r="F198" s="2">
        <v>0</v>
      </c>
      <c r="G198" s="2">
        <v>0</v>
      </c>
    </row>
    <row r="199" spans="1:7">
      <c r="A199" t="s">
        <v>287</v>
      </c>
      <c r="B199" s="5">
        <v>69.982258562172163</v>
      </c>
      <c r="C199" s="5">
        <v>4.4063862435962298</v>
      </c>
      <c r="D199" s="5">
        <v>3.9574127982695622</v>
      </c>
      <c r="E199" s="5">
        <v>12.534653731115863</v>
      </c>
      <c r="F199" s="2">
        <v>0</v>
      </c>
      <c r="G199" s="2">
        <v>0</v>
      </c>
    </row>
    <row r="200" spans="1:7">
      <c r="A200" t="s">
        <v>95</v>
      </c>
      <c r="B200" s="5">
        <v>-5.4646589264120564</v>
      </c>
      <c r="C200" s="5">
        <v>1.3475452691171765</v>
      </c>
      <c r="D200" s="5">
        <v>1.0024114909444668</v>
      </c>
      <c r="E200" s="5">
        <v>-41.28703007503249</v>
      </c>
      <c r="F200" s="2">
        <v>0</v>
      </c>
      <c r="G200" s="2">
        <v>0</v>
      </c>
    </row>
    <row r="201" spans="1:7">
      <c r="A201" t="s">
        <v>660</v>
      </c>
      <c r="B201" s="5">
        <v>-411.6611243778874</v>
      </c>
      <c r="C201" s="5">
        <v>2.6374913534015634</v>
      </c>
      <c r="D201" s="5">
        <v>2.6939288317202688</v>
      </c>
      <c r="E201" s="5">
        <v>-18.607895793443106</v>
      </c>
      <c r="F201" s="2">
        <v>0</v>
      </c>
      <c r="G201" s="2">
        <v>0</v>
      </c>
    </row>
    <row r="202" spans="1:7">
      <c r="A202" t="s">
        <v>119</v>
      </c>
      <c r="B202" s="5">
        <v>0</v>
      </c>
      <c r="C202" s="5">
        <v>0</v>
      </c>
      <c r="D202" s="5">
        <v>0</v>
      </c>
      <c r="E202" s="5">
        <v>0</v>
      </c>
      <c r="F202" s="2">
        <v>0</v>
      </c>
      <c r="G202" s="2">
        <v>0</v>
      </c>
    </row>
    <row r="203" spans="1:7">
      <c r="A203" t="s">
        <v>54</v>
      </c>
      <c r="B203" s="5">
        <v>-35.748096403931108</v>
      </c>
      <c r="C203" s="5">
        <v>2.5141399133948688</v>
      </c>
      <c r="D203" s="5">
        <v>1.5275897700936809</v>
      </c>
      <c r="E203" s="5">
        <v>-14.207636060651017</v>
      </c>
      <c r="F203" s="2">
        <v>0</v>
      </c>
      <c r="G203" s="2">
        <v>0</v>
      </c>
    </row>
    <row r="204" spans="1:7">
      <c r="A204" t="s">
        <v>413</v>
      </c>
      <c r="B204" s="5">
        <v>-12.464381804923432</v>
      </c>
      <c r="C204" s="5">
        <v>4.4355179745256139</v>
      </c>
      <c r="D204" s="5">
        <v>0.56315411968154605</v>
      </c>
      <c r="E204" s="5">
        <v>18.813369723987201</v>
      </c>
      <c r="F204" s="2">
        <v>2.0455660177479018E-2</v>
      </c>
      <c r="G204" s="2">
        <v>-0.25496715852386631</v>
      </c>
    </row>
    <row r="205" spans="1:7">
      <c r="A205" t="s">
        <v>249</v>
      </c>
      <c r="B205" s="5">
        <v>22.814394311603703</v>
      </c>
      <c r="C205" s="5">
        <v>2.2317045899261587</v>
      </c>
      <c r="D205" s="5">
        <v>3.8431081862609351</v>
      </c>
      <c r="E205" s="5">
        <v>28.793910696357287</v>
      </c>
      <c r="F205" s="2">
        <v>0</v>
      </c>
      <c r="G205" s="2">
        <v>0</v>
      </c>
    </row>
    <row r="206" spans="1:7">
      <c r="A206" t="s">
        <v>263</v>
      </c>
      <c r="B206" s="5">
        <v>45.283399396406082</v>
      </c>
      <c r="C206" s="5">
        <v>7.5926385120015034</v>
      </c>
      <c r="D206" s="5">
        <v>8.2160044467959104</v>
      </c>
      <c r="E206" s="5">
        <v>184.23978505541734</v>
      </c>
      <c r="F206" s="2">
        <v>3.3582089552238806E-3</v>
      </c>
      <c r="G206" s="2">
        <v>0.15207111737599058</v>
      </c>
    </row>
    <row r="207" spans="1:7">
      <c r="A207" t="s">
        <v>191</v>
      </c>
      <c r="B207" s="5">
        <v>19.801923931187051</v>
      </c>
      <c r="C207" s="5">
        <v>1.4347140096816369</v>
      </c>
      <c r="D207" s="5">
        <v>3.5132455080361042</v>
      </c>
      <c r="E207" s="5">
        <v>345.43714542022605</v>
      </c>
      <c r="F207" s="2">
        <v>0</v>
      </c>
      <c r="G207" s="2">
        <v>0</v>
      </c>
    </row>
    <row r="208" spans="1:7">
      <c r="A208" t="s">
        <v>734</v>
      </c>
      <c r="B208" s="5">
        <v>0</v>
      </c>
      <c r="C208" s="5">
        <v>0</v>
      </c>
      <c r="D208" s="5">
        <v>0</v>
      </c>
      <c r="E208" s="5">
        <v>0</v>
      </c>
      <c r="F208" s="2">
        <v>0</v>
      </c>
      <c r="G208" s="2">
        <v>0</v>
      </c>
    </row>
    <row r="209" spans="1:7">
      <c r="A209" t="s">
        <v>465</v>
      </c>
      <c r="B209" s="5">
        <v>16.426344304188017</v>
      </c>
      <c r="C209" s="5">
        <v>0.94510996821444604</v>
      </c>
      <c r="D209" s="5">
        <v>0.91494304994089293</v>
      </c>
      <c r="E209" s="5">
        <v>8.3272450541781389</v>
      </c>
      <c r="F209" s="2">
        <v>4.5744009473276434E-2</v>
      </c>
      <c r="G209" s="2">
        <v>0.75140684946207714</v>
      </c>
    </row>
    <row r="210" spans="1:7">
      <c r="A210" t="s">
        <v>169</v>
      </c>
      <c r="B210" s="5">
        <v>15.290882351351069</v>
      </c>
      <c r="C210" s="5">
        <v>3.2590664065957262</v>
      </c>
      <c r="D210" s="5">
        <v>15.127654724422301</v>
      </c>
      <c r="E210" s="5">
        <v>19.539750905643785</v>
      </c>
      <c r="F210" s="2">
        <v>7.2599533641297037E-2</v>
      </c>
      <c r="G210" s="2">
        <v>1.1101109276720269</v>
      </c>
    </row>
    <row r="211" spans="1:7">
      <c r="A211" t="s">
        <v>728</v>
      </c>
      <c r="B211" s="5">
        <v>31.520713991376837</v>
      </c>
      <c r="C211" s="5">
        <v>8.5960774676217397</v>
      </c>
      <c r="D211" s="5">
        <v>7.8784975819292384</v>
      </c>
      <c r="E211" s="5">
        <v>30.791614476491606</v>
      </c>
      <c r="F211" s="2">
        <v>5.3243743961352659E-3</v>
      </c>
      <c r="G211" s="2">
        <v>0.12779952872318165</v>
      </c>
    </row>
    <row r="212" spans="1:7">
      <c r="A212" t="s">
        <v>563</v>
      </c>
      <c r="B212" s="5">
        <v>279.51924366367172</v>
      </c>
      <c r="C212" s="5">
        <v>3.2150690043222916</v>
      </c>
      <c r="D212" s="5">
        <v>2.585166408169405</v>
      </c>
      <c r="E212" s="5">
        <v>71.367582639808774</v>
      </c>
      <c r="F212" s="2">
        <v>0</v>
      </c>
      <c r="G212" s="2">
        <v>0</v>
      </c>
    </row>
    <row r="213" spans="1:7">
      <c r="A213" t="s">
        <v>638</v>
      </c>
      <c r="B213" s="5">
        <v>-20.259175011776051</v>
      </c>
      <c r="C213" s="5">
        <v>0.97597923058613556</v>
      </c>
      <c r="D213" s="5">
        <v>3.0278117216160503</v>
      </c>
      <c r="E213" s="5">
        <v>-40.880013704329102</v>
      </c>
      <c r="F213" s="2">
        <v>0</v>
      </c>
      <c r="G213" s="2">
        <v>0</v>
      </c>
    </row>
    <row r="214" spans="1:7">
      <c r="A214" t="s">
        <v>293</v>
      </c>
      <c r="B214" s="5">
        <v>49.177091974553804</v>
      </c>
      <c r="C214" s="5">
        <v>4.1745701156691011</v>
      </c>
      <c r="D214" s="5">
        <v>0.96968706656784154</v>
      </c>
      <c r="E214" s="5">
        <v>-10.180765689044273</v>
      </c>
      <c r="F214" s="2">
        <v>3.0027070425102814E-2</v>
      </c>
      <c r="G214" s="2">
        <v>1.4766440040216855</v>
      </c>
    </row>
    <row r="215" spans="1:7">
      <c r="A215" t="s">
        <v>235</v>
      </c>
      <c r="B215" s="5">
        <v>22.610980550426579</v>
      </c>
      <c r="C215" s="5">
        <v>5.1365483655095083</v>
      </c>
      <c r="D215" s="5">
        <v>4.2059224837615297</v>
      </c>
      <c r="E215" s="5">
        <v>28.472949343362512</v>
      </c>
      <c r="F215" s="2">
        <v>2.3521505376344082E-2</v>
      </c>
      <c r="G215" s="2">
        <v>0.5318443005812703</v>
      </c>
    </row>
    <row r="216" spans="1:7">
      <c r="A216" t="s">
        <v>756</v>
      </c>
      <c r="B216" s="5">
        <v>0</v>
      </c>
      <c r="C216" s="5">
        <v>0</v>
      </c>
      <c r="D216" s="5">
        <v>0</v>
      </c>
      <c r="E216" s="5">
        <v>0</v>
      </c>
      <c r="F216" s="2">
        <v>0</v>
      </c>
      <c r="G216" s="2">
        <v>0</v>
      </c>
    </row>
    <row r="217" spans="1:7">
      <c r="A217" t="s">
        <v>397</v>
      </c>
      <c r="B217" s="5">
        <v>31.959276823342869</v>
      </c>
      <c r="C217" s="5">
        <v>3.5710817444171639</v>
      </c>
      <c r="D217" s="5">
        <v>0.65498333178955737</v>
      </c>
      <c r="E217" s="5">
        <v>3.6871613939967358</v>
      </c>
      <c r="F217" s="2">
        <v>9.5999998072586398E-2</v>
      </c>
      <c r="G217" s="2">
        <v>3.0680905134421703</v>
      </c>
    </row>
    <row r="218" spans="1:7">
      <c r="A218" t="s">
        <v>696</v>
      </c>
      <c r="B218" s="5">
        <v>18.783188118020245</v>
      </c>
      <c r="C218" s="5">
        <v>6.40706709701427</v>
      </c>
      <c r="D218" s="5">
        <v>3.6536819004240342</v>
      </c>
      <c r="E218" s="5">
        <v>25.207600452731377</v>
      </c>
      <c r="F218" s="2">
        <v>5.2649612870789342E-2</v>
      </c>
      <c r="G218" s="2">
        <v>0.988927582892976</v>
      </c>
    </row>
    <row r="219" spans="1:7">
      <c r="A219" t="s">
        <v>764</v>
      </c>
      <c r="B219" s="5">
        <v>0</v>
      </c>
      <c r="C219" s="5">
        <v>0</v>
      </c>
      <c r="D219" s="5">
        <v>0</v>
      </c>
      <c r="E219" s="5">
        <v>0</v>
      </c>
      <c r="F219" s="2">
        <v>0</v>
      </c>
      <c r="G219" s="2">
        <v>0</v>
      </c>
    </row>
    <row r="220" spans="1:7">
      <c r="A220" t="s">
        <v>672</v>
      </c>
      <c r="B220" s="5">
        <v>33.315160658045521</v>
      </c>
      <c r="C220" s="5">
        <v>1.9887537491305074</v>
      </c>
      <c r="D220" s="5">
        <v>3.3518420415824615</v>
      </c>
      <c r="E220" s="5">
        <v>-27.814937384590266</v>
      </c>
      <c r="F220" s="2">
        <v>0</v>
      </c>
      <c r="G220" s="2">
        <v>0</v>
      </c>
    </row>
    <row r="221" spans="1:7">
      <c r="A221" t="s">
        <v>399</v>
      </c>
      <c r="B221" s="5">
        <v>-1.9743133928765042</v>
      </c>
      <c r="C221" s="5">
        <v>12.754659839452005</v>
      </c>
      <c r="D221" s="5">
        <v>0.81883424449435194</v>
      </c>
      <c r="E221" s="5">
        <v>27.638508242670859</v>
      </c>
      <c r="F221" s="2">
        <v>0</v>
      </c>
      <c r="G221" s="2">
        <v>0</v>
      </c>
    </row>
    <row r="222" spans="1:7">
      <c r="A222" t="s">
        <v>395</v>
      </c>
      <c r="B222" s="5">
        <v>-16.485223576384467</v>
      </c>
      <c r="C222" s="5">
        <v>3.5632126718008528</v>
      </c>
      <c r="D222" s="5">
        <v>0.50969013767117011</v>
      </c>
      <c r="E222" s="5">
        <v>20.020211086114507</v>
      </c>
      <c r="F222" s="2">
        <v>3.8548752834467119E-2</v>
      </c>
      <c r="G222" s="2">
        <v>-0.63548480906697491</v>
      </c>
    </row>
    <row r="223" spans="1:7">
      <c r="A223" t="s">
        <v>624</v>
      </c>
      <c r="B223" s="5">
        <v>21.860645818500878</v>
      </c>
      <c r="C223" s="5">
        <v>4.183252859412387</v>
      </c>
      <c r="D223" s="5">
        <v>4.2622412479908656</v>
      </c>
      <c r="E223" s="5">
        <v>-44.503989735105037</v>
      </c>
      <c r="F223" s="2">
        <v>2.5510204081632651E-3</v>
      </c>
      <c r="G223" s="2">
        <v>5.5766953618624673E-2</v>
      </c>
    </row>
    <row r="224" spans="1:7">
      <c r="A224" t="s">
        <v>325</v>
      </c>
      <c r="B224" s="5">
        <v>17.907551578623206</v>
      </c>
      <c r="C224" s="5">
        <v>1.6051282804862472</v>
      </c>
      <c r="D224" s="5">
        <v>6.1948518454981265</v>
      </c>
      <c r="E224" s="5">
        <v>15.509706460982159</v>
      </c>
      <c r="F224" s="2">
        <v>4.7909407665505228E-2</v>
      </c>
      <c r="G224" s="2">
        <v>0.85794018887132084</v>
      </c>
    </row>
    <row r="225" spans="1:7">
      <c r="A225" t="s">
        <v>201</v>
      </c>
      <c r="B225" s="5">
        <v>22.495079485238456</v>
      </c>
      <c r="C225" s="5">
        <v>2.8974937011006499</v>
      </c>
      <c r="D225" s="5">
        <v>0.7252223427834813</v>
      </c>
      <c r="E225" s="5">
        <v>98.842469398616288</v>
      </c>
      <c r="F225" s="2">
        <v>0</v>
      </c>
      <c r="G225" s="2">
        <v>0</v>
      </c>
    </row>
    <row r="226" spans="1:7">
      <c r="A226" t="s">
        <v>145</v>
      </c>
      <c r="B226" s="5">
        <v>-8.0068085106382973</v>
      </c>
      <c r="C226" s="5">
        <v>1.7159965292344252</v>
      </c>
      <c r="D226" s="5">
        <v>3.2882786169017599</v>
      </c>
      <c r="E226" s="5">
        <v>-9.2748398000140835</v>
      </c>
      <c r="F226" s="2">
        <v>0</v>
      </c>
      <c r="G226" s="2">
        <v>0</v>
      </c>
    </row>
    <row r="227" spans="1:7">
      <c r="A227" t="s">
        <v>165</v>
      </c>
      <c r="B227" s="5">
        <v>36.958952399768677</v>
      </c>
      <c r="C227" s="5">
        <v>5.0691952581733712</v>
      </c>
      <c r="D227" s="5">
        <v>4.2624706709406261</v>
      </c>
      <c r="E227" s="5">
        <v>71.885322089312183</v>
      </c>
      <c r="F227" s="2">
        <v>8.6206896551724137E-3</v>
      </c>
      <c r="G227" s="2">
        <v>0.3186116586186955</v>
      </c>
    </row>
    <row r="228" spans="1:7">
      <c r="A228" t="s">
        <v>608</v>
      </c>
      <c r="B228" s="5">
        <v>20.370655391886142</v>
      </c>
      <c r="C228" s="5">
        <v>1.0858879300778077</v>
      </c>
      <c r="D228" s="5">
        <v>2.4741098541533448</v>
      </c>
      <c r="E228" s="5">
        <v>-37.232951090795446</v>
      </c>
      <c r="F228" s="2">
        <v>6.7015873015873015E-4</v>
      </c>
      <c r="G228" s="2">
        <v>1.3651572549927509E-2</v>
      </c>
    </row>
    <row r="229" spans="1:7">
      <c r="A229" t="s">
        <v>62</v>
      </c>
      <c r="B229" s="5">
        <v>-22.04999063425684</v>
      </c>
      <c r="C229" s="5">
        <v>4.6312727364221935</v>
      </c>
      <c r="D229" s="5">
        <v>15.345518030649833</v>
      </c>
      <c r="E229" s="5">
        <v>41.002801539084658</v>
      </c>
      <c r="F229" s="2">
        <v>0</v>
      </c>
      <c r="G229" s="2">
        <v>0</v>
      </c>
    </row>
    <row r="230" spans="1:7">
      <c r="A230" t="s">
        <v>744</v>
      </c>
      <c r="B230" s="5">
        <v>0</v>
      </c>
      <c r="C230" s="5">
        <v>0</v>
      </c>
      <c r="D230" s="5">
        <v>0</v>
      </c>
      <c r="E230" s="5">
        <v>0</v>
      </c>
      <c r="F230" s="2">
        <v>0</v>
      </c>
      <c r="G230" s="2">
        <v>0</v>
      </c>
    </row>
    <row r="231" spans="1:7">
      <c r="A231" t="s">
        <v>557</v>
      </c>
      <c r="B231" s="5">
        <v>109.49185631533169</v>
      </c>
      <c r="C231" s="5">
        <v>2.9621426092546042</v>
      </c>
      <c r="D231" s="5">
        <v>6.6970529235195722</v>
      </c>
      <c r="E231" s="5">
        <v>22.98451357811415</v>
      </c>
      <c r="F231" s="2">
        <v>0</v>
      </c>
      <c r="G231" s="2">
        <v>0</v>
      </c>
    </row>
    <row r="232" spans="1:7">
      <c r="A232" t="s">
        <v>367</v>
      </c>
      <c r="B232" s="5">
        <v>41.151888506825919</v>
      </c>
      <c r="C232" s="5">
        <v>11.531239836463453</v>
      </c>
      <c r="D232" s="5">
        <v>8.1563987182344562</v>
      </c>
      <c r="E232" s="5">
        <v>50.484575364076314</v>
      </c>
      <c r="F232" s="2">
        <v>0</v>
      </c>
      <c r="G232" s="2">
        <v>0.41490339788690256</v>
      </c>
    </row>
    <row r="233" spans="1:7">
      <c r="A233" t="s">
        <v>612</v>
      </c>
      <c r="B233" s="5">
        <v>33.291521832795034</v>
      </c>
      <c r="C233" s="5">
        <v>1.0665879321530696</v>
      </c>
      <c r="D233" s="5">
        <v>3.8971360387846317</v>
      </c>
      <c r="E233" s="5">
        <v>-15.620102050808507</v>
      </c>
      <c r="F233" s="2">
        <v>0</v>
      </c>
      <c r="G233" s="2">
        <v>0</v>
      </c>
    </row>
    <row r="234" spans="1:7">
      <c r="A234" t="s">
        <v>569</v>
      </c>
      <c r="B234" s="5">
        <v>34.73830477072719</v>
      </c>
      <c r="C234" s="5">
        <v>4.6528518841374744</v>
      </c>
      <c r="D234" s="5">
        <v>9.621952163128439</v>
      </c>
      <c r="E234" s="5">
        <v>22.77642393378261</v>
      </c>
      <c r="F234" s="2">
        <v>5.2083333333333336E-2</v>
      </c>
      <c r="G234" s="2">
        <v>1.809286706808708</v>
      </c>
    </row>
    <row r="235" spans="1:7">
      <c r="A235" t="s">
        <v>111</v>
      </c>
      <c r="B235" s="5">
        <v>31.197056481836206</v>
      </c>
      <c r="C235" s="5">
        <v>2.6363723188031858</v>
      </c>
      <c r="D235" s="5">
        <v>3.6988836503582343</v>
      </c>
      <c r="E235" s="5">
        <v>170.31520871851461</v>
      </c>
      <c r="F235" s="2">
        <v>2.1914109355509356E-2</v>
      </c>
      <c r="G235" s="2">
        <v>0.68365570731296055</v>
      </c>
    </row>
    <row r="236" spans="1:7">
      <c r="A236" t="s">
        <v>121</v>
      </c>
      <c r="B236" s="5">
        <v>-46.951513235099831</v>
      </c>
      <c r="C236" s="5">
        <v>10.912720386891646</v>
      </c>
      <c r="D236" s="5">
        <v>1.903493118229024</v>
      </c>
      <c r="E236" s="5">
        <v>-15.842040970045073</v>
      </c>
      <c r="F236" s="2">
        <v>0</v>
      </c>
      <c r="G236" s="2">
        <v>0</v>
      </c>
    </row>
    <row r="237" spans="1:7">
      <c r="A237" t="s">
        <v>107</v>
      </c>
      <c r="B237" s="5">
        <v>116.6267287092608</v>
      </c>
      <c r="C237" s="5">
        <v>1.6354059718147813</v>
      </c>
      <c r="D237" s="5">
        <v>0.50025226092433872</v>
      </c>
      <c r="E237" s="5">
        <v>6.2694360843530328</v>
      </c>
      <c r="F237" s="2">
        <v>0</v>
      </c>
      <c r="G237" s="2">
        <v>0</v>
      </c>
    </row>
    <row r="238" spans="1:7">
      <c r="A238" t="s">
        <v>241</v>
      </c>
      <c r="B238" s="5">
        <v>23.98148925779434</v>
      </c>
      <c r="C238" s="5">
        <v>5.5271544206005823</v>
      </c>
      <c r="D238" s="5">
        <v>4.3880807737269434</v>
      </c>
      <c r="E238" s="5">
        <v>-1086.6669473099355</v>
      </c>
      <c r="F238" s="2">
        <v>0</v>
      </c>
      <c r="G238" s="2">
        <v>0</v>
      </c>
    </row>
    <row r="239" spans="1:7">
      <c r="A239" t="s">
        <v>147</v>
      </c>
      <c r="B239" s="5">
        <v>-13.276703979826685</v>
      </c>
      <c r="C239" s="5">
        <v>2.2632794747993756</v>
      </c>
      <c r="D239" s="5">
        <v>2.1336885795838891</v>
      </c>
      <c r="E239" s="5">
        <v>-16.45257711167233</v>
      </c>
      <c r="F239" s="2">
        <v>0</v>
      </c>
      <c r="G239" s="2">
        <v>0</v>
      </c>
    </row>
    <row r="240" spans="1:7">
      <c r="A240" t="s">
        <v>567</v>
      </c>
      <c r="B240" s="5">
        <v>60.966060361992973</v>
      </c>
      <c r="C240" s="5">
        <v>2.2422435508817271</v>
      </c>
      <c r="D240" s="5">
        <v>4.7731699434346959</v>
      </c>
      <c r="E240" s="5">
        <v>-130.90564609262259</v>
      </c>
      <c r="F240" s="2">
        <v>0</v>
      </c>
      <c r="G240" s="2">
        <v>0</v>
      </c>
    </row>
    <row r="241" spans="1:7">
      <c r="A241" t="s">
        <v>291</v>
      </c>
      <c r="B241" s="5">
        <v>12.234354640840616</v>
      </c>
      <c r="C241" s="5">
        <v>4.5172943500059084</v>
      </c>
      <c r="D241" s="5">
        <v>1.1088512657244378</v>
      </c>
      <c r="E241" s="5">
        <v>9.4527685378705364</v>
      </c>
      <c r="F241" s="2">
        <v>0</v>
      </c>
      <c r="G241" s="2">
        <v>0</v>
      </c>
    </row>
    <row r="242" spans="1:7">
      <c r="A242" t="s">
        <v>736</v>
      </c>
      <c r="B242" s="5">
        <v>0</v>
      </c>
      <c r="C242" s="5">
        <v>0</v>
      </c>
      <c r="D242" s="5">
        <v>0</v>
      </c>
      <c r="E242" s="5">
        <v>0</v>
      </c>
      <c r="F242" s="2">
        <v>0</v>
      </c>
      <c r="G242" s="2">
        <v>0</v>
      </c>
    </row>
    <row r="243" spans="1:7">
      <c r="A243" t="s">
        <v>339</v>
      </c>
      <c r="B243" s="5">
        <v>0</v>
      </c>
      <c r="C243" s="5">
        <v>0</v>
      </c>
      <c r="D243" s="5">
        <v>0</v>
      </c>
      <c r="E243" s="5">
        <v>0</v>
      </c>
      <c r="F243" s="2">
        <v>0</v>
      </c>
      <c r="G243" s="2">
        <v>0</v>
      </c>
    </row>
    <row r="244" spans="1:7">
      <c r="A244" t="s">
        <v>642</v>
      </c>
      <c r="B244" s="5">
        <v>22.287169919225359</v>
      </c>
      <c r="C244" s="5">
        <v>3.207009237369888</v>
      </c>
      <c r="D244" s="5">
        <v>9.0211263598319409</v>
      </c>
      <c r="E244" s="5">
        <v>18.597187421865229</v>
      </c>
      <c r="F244" s="2">
        <v>0</v>
      </c>
      <c r="G244" s="2">
        <v>0</v>
      </c>
    </row>
    <row r="245" spans="1:7">
      <c r="A245" t="s">
        <v>205</v>
      </c>
      <c r="B245" s="5">
        <v>21.425960445377886</v>
      </c>
      <c r="C245" s="5">
        <v>2.5220742517533687</v>
      </c>
      <c r="D245" s="5">
        <v>0.69201091241698054</v>
      </c>
      <c r="E245" s="5">
        <v>-39.513813696478181</v>
      </c>
      <c r="F245" s="2">
        <v>2.8538812785388126E-2</v>
      </c>
      <c r="G245" s="2">
        <v>0.61147147389777068</v>
      </c>
    </row>
    <row r="246" spans="1:7">
      <c r="A246" t="s">
        <v>698</v>
      </c>
      <c r="B246" s="5">
        <v>12.489555396482551</v>
      </c>
      <c r="C246" s="5">
        <v>15.966140940000388</v>
      </c>
      <c r="D246" s="5">
        <v>1.4667555774059884</v>
      </c>
      <c r="E246" s="5">
        <v>-41.7230167951776</v>
      </c>
      <c r="F246" s="2">
        <v>0</v>
      </c>
      <c r="G246" s="2">
        <v>0</v>
      </c>
    </row>
    <row r="247" spans="1:7">
      <c r="A247" t="s">
        <v>712</v>
      </c>
      <c r="B247" s="5">
        <v>10.693565093077318</v>
      </c>
      <c r="C247" s="5">
        <v>0.49888977684973168</v>
      </c>
      <c r="D247" s="5">
        <v>2.6387303352205227</v>
      </c>
      <c r="E247" s="5">
        <v>2.9863405226912918</v>
      </c>
      <c r="F247" s="2">
        <v>4.1212641975308644E-3</v>
      </c>
      <c r="G247" s="2">
        <v>4.4071006962065361E-2</v>
      </c>
    </row>
    <row r="248" spans="1:7">
      <c r="A248" t="s">
        <v>680</v>
      </c>
      <c r="B248" s="5">
        <v>26.165163056499221</v>
      </c>
      <c r="C248" s="5">
        <v>4.3980180536881894</v>
      </c>
      <c r="D248" s="5">
        <v>4.1489966661152193</v>
      </c>
      <c r="E248" s="5">
        <v>-43.707809215995546</v>
      </c>
      <c r="F248" s="2">
        <v>0</v>
      </c>
      <c r="G248" s="2">
        <v>0</v>
      </c>
    </row>
    <row r="249" spans="1:7">
      <c r="A249" t="s">
        <v>477</v>
      </c>
      <c r="B249" s="5">
        <v>24.489548710434278</v>
      </c>
      <c r="C249" s="5">
        <v>3.4561625653417196</v>
      </c>
      <c r="D249" s="5">
        <v>7.9588281189444166</v>
      </c>
      <c r="E249" s="5">
        <v>-30.243713093783114</v>
      </c>
      <c r="F249" s="2">
        <v>0</v>
      </c>
      <c r="G249" s="2">
        <v>0</v>
      </c>
    </row>
    <row r="250" spans="1:7">
      <c r="A250" t="s">
        <v>676</v>
      </c>
      <c r="B250" s="5">
        <v>14.874393793329721</v>
      </c>
      <c r="C250" s="5">
        <v>3.1913413025132105</v>
      </c>
      <c r="D250" s="5">
        <v>4.734271748428041</v>
      </c>
      <c r="E250" s="5">
        <v>0</v>
      </c>
      <c r="F250" s="2">
        <v>0</v>
      </c>
      <c r="G250" s="2">
        <v>0</v>
      </c>
    </row>
    <row r="251" spans="1:7">
      <c r="A251" t="s">
        <v>754</v>
      </c>
      <c r="B251" s="5">
        <v>0</v>
      </c>
      <c r="C251" s="5">
        <v>0</v>
      </c>
      <c r="D251" s="5">
        <v>0</v>
      </c>
      <c r="E251" s="5">
        <v>0</v>
      </c>
      <c r="F251" s="2">
        <v>0</v>
      </c>
      <c r="G251" s="2">
        <v>0</v>
      </c>
    </row>
    <row r="252" spans="1:7">
      <c r="A252" t="s">
        <v>219</v>
      </c>
      <c r="B252" s="5">
        <v>21.915292490590087</v>
      </c>
      <c r="C252" s="5">
        <v>6.9940541821901556</v>
      </c>
      <c r="D252" s="5">
        <v>2.0741877504870474</v>
      </c>
      <c r="E252" s="5">
        <v>32.220490361503785</v>
      </c>
      <c r="F252" s="2">
        <v>4.6120564679531899E-2</v>
      </c>
      <c r="G252" s="2">
        <v>1.0107456647831199</v>
      </c>
    </row>
    <row r="253" spans="1:7">
      <c r="A253" t="s">
        <v>726</v>
      </c>
      <c r="B253" s="5">
        <v>17.601584792641273</v>
      </c>
      <c r="C253" s="5">
        <v>3.4299132803592283</v>
      </c>
      <c r="D253" s="5">
        <v>4.3737071808780499</v>
      </c>
      <c r="E253" s="5">
        <v>-53.126108810686347</v>
      </c>
      <c r="F253" s="2">
        <v>1.129737609329446E-2</v>
      </c>
      <c r="G253" s="2">
        <v>0.19885172324048084</v>
      </c>
    </row>
    <row r="254" spans="1:7">
      <c r="A254" t="s">
        <v>718</v>
      </c>
      <c r="B254" s="5">
        <v>14.144946208172128</v>
      </c>
      <c r="C254" s="5">
        <v>3.3193789280958623</v>
      </c>
      <c r="D254" s="5">
        <v>1.2623379637589829</v>
      </c>
      <c r="E254" s="5">
        <v>14.356886089340973</v>
      </c>
      <c r="F254" s="2">
        <v>0</v>
      </c>
      <c r="G254" s="2">
        <v>0</v>
      </c>
    </row>
    <row r="255" spans="1:7">
      <c r="A255" t="s">
        <v>193</v>
      </c>
      <c r="B255" s="5">
        <v>-2.4904502157579786</v>
      </c>
      <c r="C255" s="5">
        <v>0.33554330919067404</v>
      </c>
      <c r="D255" s="5">
        <v>1.2129121429581369</v>
      </c>
      <c r="E255" s="5">
        <v>-4.9079506836867459</v>
      </c>
      <c r="F255" s="2">
        <v>1.9480600438858966E-6</v>
      </c>
      <c r="G255" s="2">
        <v>-4.8515465566051288E-6</v>
      </c>
    </row>
    <row r="256" spans="1:7">
      <c r="A256" t="s">
        <v>313</v>
      </c>
      <c r="B256" s="5">
        <v>0</v>
      </c>
      <c r="C256" s="5">
        <v>0</v>
      </c>
      <c r="D256" s="5">
        <v>0</v>
      </c>
      <c r="E256" s="5">
        <v>0</v>
      </c>
      <c r="F256" s="2">
        <v>0</v>
      </c>
      <c r="G256" s="2">
        <v>0</v>
      </c>
    </row>
    <row r="257" spans="1:7">
      <c r="A257" t="s">
        <v>590</v>
      </c>
      <c r="B257" s="5">
        <v>24.405609844647394</v>
      </c>
      <c r="C257" s="5">
        <v>9.9240527973924131</v>
      </c>
      <c r="D257" s="5">
        <v>7.4635035757931796</v>
      </c>
      <c r="E257" s="5">
        <v>56.266982716462174</v>
      </c>
      <c r="F257" s="2">
        <v>1.2305699481865285E-2</v>
      </c>
      <c r="G257" s="2">
        <v>0.30032810041988373</v>
      </c>
    </row>
    <row r="258" spans="1:7">
      <c r="A258" t="s">
        <v>539</v>
      </c>
      <c r="B258" s="5">
        <v>95.919754962009847</v>
      </c>
      <c r="C258" s="5">
        <v>20.067476691829977</v>
      </c>
      <c r="D258" s="5">
        <v>16.688335762257562</v>
      </c>
      <c r="E258" s="5">
        <v>46.014858300856801</v>
      </c>
      <c r="F258" s="2">
        <v>0</v>
      </c>
      <c r="G258" s="2">
        <v>0</v>
      </c>
    </row>
    <row r="259" spans="1:7">
      <c r="A259" t="s">
        <v>626</v>
      </c>
      <c r="B259" s="5">
        <v>39.309275645882821</v>
      </c>
      <c r="C259" s="5">
        <v>2.1098672286347635</v>
      </c>
      <c r="D259" s="5">
        <v>2.4917614477262116</v>
      </c>
      <c r="E259" s="5">
        <v>-13.892847213173241</v>
      </c>
      <c r="F259" s="2">
        <v>0</v>
      </c>
      <c r="G259" s="2">
        <v>0</v>
      </c>
    </row>
    <row r="260" spans="1:7">
      <c r="A260" t="s">
        <v>437</v>
      </c>
      <c r="B260" s="5">
        <v>-7.5614521063046665</v>
      </c>
      <c r="C260" s="5">
        <v>2.1387617558388516</v>
      </c>
      <c r="D260" s="5">
        <v>2.4455631473297696</v>
      </c>
      <c r="E260" s="5">
        <v>38.03834061464039</v>
      </c>
      <c r="F260" s="2">
        <v>0</v>
      </c>
      <c r="G260" s="2">
        <v>0</v>
      </c>
    </row>
    <row r="261" spans="1:7">
      <c r="A261" t="s">
        <v>347</v>
      </c>
      <c r="B261" s="5">
        <v>78.239207577539773</v>
      </c>
      <c r="C261" s="5">
        <v>0.40146759883081429</v>
      </c>
      <c r="D261" s="5">
        <v>2.5307491534451927</v>
      </c>
      <c r="E261" s="5">
        <v>19.109654942994528</v>
      </c>
      <c r="F261" s="2">
        <v>0</v>
      </c>
      <c r="G261" s="2">
        <v>0</v>
      </c>
    </row>
    <row r="262" spans="1:7">
      <c r="A262" t="s">
        <v>379</v>
      </c>
      <c r="B262" s="5">
        <v>30.953510649098231</v>
      </c>
      <c r="C262" s="5">
        <v>3.9925745080189907</v>
      </c>
      <c r="D262" s="5">
        <v>9.7776728532455142</v>
      </c>
      <c r="E262" s="5">
        <v>-181.5484751760209</v>
      </c>
      <c r="F262" s="2">
        <v>1.9423294907237217E-2</v>
      </c>
      <c r="G262" s="2">
        <v>0.60121916575174261</v>
      </c>
    </row>
    <row r="263" spans="1:7">
      <c r="A263" t="s">
        <v>25</v>
      </c>
      <c r="B263" s="5">
        <v>9.9920144983412165</v>
      </c>
      <c r="C263" s="5">
        <v>4.5628010267128953</v>
      </c>
      <c r="D263" s="5">
        <v>1.370939393556269</v>
      </c>
      <c r="E263" s="5">
        <v>-85.794881478172371</v>
      </c>
      <c r="F263" s="2">
        <v>4.9653785247652842E-2</v>
      </c>
      <c r="G263" s="2">
        <v>0.49614134209206839</v>
      </c>
    </row>
    <row r="264" spans="1:7">
      <c r="A264" t="s">
        <v>385</v>
      </c>
      <c r="B264" s="5">
        <v>-146.97895548690798</v>
      </c>
      <c r="C264" s="5">
        <v>3.9604654355681514</v>
      </c>
      <c r="D264" s="5">
        <v>0.74025599332335201</v>
      </c>
      <c r="E264" s="5">
        <v>8.6022941152501353</v>
      </c>
      <c r="F264" s="2">
        <v>6.4102602370634129E-2</v>
      </c>
      <c r="G264" s="2">
        <v>-9.4217335404283968</v>
      </c>
    </row>
    <row r="265" spans="1:7">
      <c r="A265" t="s">
        <v>309</v>
      </c>
      <c r="B265" s="5">
        <v>27.221630981229108</v>
      </c>
      <c r="C265" s="5">
        <v>2.263397683744869</v>
      </c>
      <c r="D265" s="5">
        <v>7.1924402358404951</v>
      </c>
      <c r="E265" s="5">
        <v>32.465741969043719</v>
      </c>
      <c r="F265" s="2">
        <v>1.9701534214897374E-2</v>
      </c>
      <c r="G265" s="2">
        <v>0.53630789416199565</v>
      </c>
    </row>
    <row r="266" spans="1:7">
      <c r="A266" t="s">
        <v>231</v>
      </c>
      <c r="B266" s="5">
        <v>31.184603621168023</v>
      </c>
      <c r="C266" s="5">
        <v>11.976297385879143</v>
      </c>
      <c r="D266" s="5">
        <v>5.0468680663966694</v>
      </c>
      <c r="E266" s="5">
        <v>27.861102932874029</v>
      </c>
      <c r="F266" s="2">
        <v>0.12069698336626367</v>
      </c>
      <c r="G266" s="2">
        <v>2.0206184437008341</v>
      </c>
    </row>
    <row r="267" spans="1:7">
      <c r="A267" t="s">
        <v>702</v>
      </c>
      <c r="B267" s="5">
        <v>56.348343248221553</v>
      </c>
      <c r="C267" s="5">
        <v>2.0211295221039247</v>
      </c>
      <c r="D267" s="5">
        <v>1.8433540451630002</v>
      </c>
      <c r="E267" s="5">
        <v>-64.95899122507744</v>
      </c>
      <c r="F267" s="2">
        <v>0</v>
      </c>
      <c r="G267" s="2">
        <v>0</v>
      </c>
    </row>
    <row r="268" spans="1:7">
      <c r="A268" t="s">
        <v>694</v>
      </c>
      <c r="B268" s="5">
        <v>10.706165971140946</v>
      </c>
      <c r="C268" s="5">
        <v>1.6791363820101954</v>
      </c>
      <c r="D268" s="5">
        <v>1.3841843798469862</v>
      </c>
      <c r="E268" s="5">
        <v>3.2780109850311594</v>
      </c>
      <c r="F268" s="2">
        <v>0</v>
      </c>
      <c r="G268" s="2">
        <v>0</v>
      </c>
    </row>
    <row r="269" spans="1:7">
      <c r="A269" t="s">
        <v>547</v>
      </c>
      <c r="B269" s="5">
        <v>0</v>
      </c>
      <c r="C269" s="5">
        <v>0</v>
      </c>
      <c r="D269" s="5">
        <v>0</v>
      </c>
      <c r="E269" s="5">
        <v>0</v>
      </c>
      <c r="F269" s="2">
        <v>0</v>
      </c>
      <c r="G269" s="2">
        <v>0</v>
      </c>
    </row>
    <row r="270" spans="1:7">
      <c r="A270" t="s">
        <v>497</v>
      </c>
      <c r="B270" s="5">
        <v>0</v>
      </c>
      <c r="C270" s="5">
        <v>0</v>
      </c>
      <c r="D270" s="5">
        <v>0</v>
      </c>
      <c r="E270" s="5">
        <v>0</v>
      </c>
      <c r="F270" s="2">
        <v>0</v>
      </c>
      <c r="G270" s="2">
        <v>0</v>
      </c>
    </row>
    <row r="271" spans="1:7">
      <c r="A271" t="s">
        <v>99</v>
      </c>
      <c r="B271" s="5">
        <v>15.194560726046024</v>
      </c>
      <c r="C271" s="5">
        <v>4.57062887635034</v>
      </c>
      <c r="D271" s="5">
        <v>2.5914934798111791</v>
      </c>
      <c r="E271" s="5">
        <v>14.820933918256207</v>
      </c>
      <c r="F271" s="2">
        <v>5.6416708190817524E-2</v>
      </c>
      <c r="G271" s="2">
        <v>0.85722709856899493</v>
      </c>
    </row>
    <row r="272" spans="1:7">
      <c r="A272" t="s">
        <v>87</v>
      </c>
      <c r="B272" s="5">
        <v>-45.974084144749369</v>
      </c>
      <c r="C272" s="5">
        <v>5.070742611242129</v>
      </c>
      <c r="D272" s="5">
        <v>3.1982173770822753</v>
      </c>
      <c r="E272" s="5">
        <v>-14.511743271819977</v>
      </c>
      <c r="F272" s="2">
        <v>0</v>
      </c>
      <c r="G272" s="2">
        <v>0</v>
      </c>
    </row>
    <row r="273" spans="1:7">
      <c r="A273" t="s">
        <v>179</v>
      </c>
      <c r="B273" s="5">
        <v>26.524449468758466</v>
      </c>
      <c r="C273" s="5">
        <v>2.0351203969594192</v>
      </c>
      <c r="D273" s="5">
        <v>0.90949686246681261</v>
      </c>
      <c r="E273" s="5">
        <v>13.221271748636726</v>
      </c>
      <c r="F273" s="2">
        <v>6.0502503750725627E-2</v>
      </c>
      <c r="G273" s="2">
        <v>1.6047956034694917</v>
      </c>
    </row>
    <row r="274" spans="1:7">
      <c r="A274" t="s">
        <v>359</v>
      </c>
      <c r="B274" s="5">
        <v>24.81876526038084</v>
      </c>
      <c r="C274" s="5">
        <v>10.046776016749522</v>
      </c>
      <c r="D274" s="5">
        <v>11.706407075758623</v>
      </c>
      <c r="E274" s="5">
        <v>21.803779268611777</v>
      </c>
      <c r="F274" s="2">
        <v>3.0068226120857699E-2</v>
      </c>
      <c r="G274" s="2">
        <v>0.74625624588961881</v>
      </c>
    </row>
    <row r="275" spans="1:7">
      <c r="A275" t="s">
        <v>491</v>
      </c>
      <c r="B275" s="5">
        <v>0</v>
      </c>
      <c r="C275" s="5">
        <v>0</v>
      </c>
      <c r="D275" s="5">
        <v>0</v>
      </c>
      <c r="E275" s="5">
        <v>0</v>
      </c>
      <c r="F275" s="2">
        <v>0</v>
      </c>
      <c r="G275" s="2">
        <v>0</v>
      </c>
    </row>
    <row r="276" spans="1:7">
      <c r="A276" t="s">
        <v>489</v>
      </c>
      <c r="B276" s="5">
        <v>13.598332501541261</v>
      </c>
      <c r="C276" s="5">
        <v>0.59289599999999998</v>
      </c>
      <c r="D276" s="5">
        <v>1.9935613820648337</v>
      </c>
      <c r="E276" s="5">
        <v>-5.720990551472859</v>
      </c>
      <c r="F276" s="2">
        <v>0</v>
      </c>
      <c r="G276" s="2">
        <v>0</v>
      </c>
    </row>
    <row r="277" spans="1:7">
      <c r="A277" t="s">
        <v>750</v>
      </c>
      <c r="B277" s="5">
        <v>0</v>
      </c>
      <c r="C277" s="5">
        <v>0</v>
      </c>
      <c r="D277" s="5">
        <v>0</v>
      </c>
      <c r="E277" s="5">
        <v>0</v>
      </c>
      <c r="F277" s="2">
        <v>0</v>
      </c>
      <c r="G277" s="2">
        <v>0</v>
      </c>
    </row>
    <row r="278" spans="1:7">
      <c r="A278" t="s">
        <v>127</v>
      </c>
      <c r="B278" s="5">
        <v>5.8303915041446972</v>
      </c>
      <c r="C278" s="5">
        <v>8.0017652605867475</v>
      </c>
      <c r="D278" s="5">
        <v>1.543034830262541</v>
      </c>
      <c r="E278" s="5">
        <v>22.877255157243297</v>
      </c>
      <c r="F278" s="2">
        <v>3.1347962382445138E-2</v>
      </c>
      <c r="G278" s="2">
        <v>0.18277089354685569</v>
      </c>
    </row>
    <row r="279" spans="1:7">
      <c r="A279" t="s">
        <v>433</v>
      </c>
      <c r="B279" s="5">
        <v>30.317608511972161</v>
      </c>
      <c r="C279" s="5">
        <v>4.3511035289116462</v>
      </c>
      <c r="D279" s="5">
        <v>7.235460986622626</v>
      </c>
      <c r="E279" s="5">
        <v>54.377472174890798</v>
      </c>
      <c r="F279" s="2">
        <v>1.8838103740109309E-2</v>
      </c>
      <c r="G279" s="2">
        <v>0.57112625430055253</v>
      </c>
    </row>
    <row r="280" spans="1:7">
      <c r="A280" t="s">
        <v>101</v>
      </c>
      <c r="B280" s="5">
        <v>-80.422100543551679</v>
      </c>
      <c r="C280" s="5">
        <v>37.123695344596229</v>
      </c>
      <c r="D280" s="5">
        <v>2.5385328894874171</v>
      </c>
      <c r="E280" s="5">
        <v>155.85193726624229</v>
      </c>
      <c r="F280" s="2">
        <v>0</v>
      </c>
      <c r="G280" s="2">
        <v>0</v>
      </c>
    </row>
    <row r="281" spans="1:7">
      <c r="A281" t="s">
        <v>499</v>
      </c>
      <c r="B281" s="5">
        <v>10.929630501294422</v>
      </c>
      <c r="C281" s="5">
        <v>0.39221747293370057</v>
      </c>
      <c r="D281" s="5">
        <v>1.3239935339850666</v>
      </c>
      <c r="E281" s="5">
        <v>3.4301161837372312</v>
      </c>
      <c r="F281" s="2">
        <v>0</v>
      </c>
      <c r="G281" s="2">
        <v>0</v>
      </c>
    </row>
    <row r="282" spans="1:7">
      <c r="A282" t="s">
        <v>58</v>
      </c>
      <c r="B282" s="5">
        <v>43.339026727629872</v>
      </c>
      <c r="C282" s="5">
        <v>5.4756336173984987</v>
      </c>
      <c r="D282" s="5">
        <v>2.7976414873790016</v>
      </c>
      <c r="E282" s="5">
        <v>37.142070079260442</v>
      </c>
      <c r="F282" s="2">
        <v>0</v>
      </c>
      <c r="G282" s="2">
        <v>0</v>
      </c>
    </row>
    <row r="283" spans="1:7">
      <c r="A283" t="s">
        <v>149</v>
      </c>
      <c r="B283" s="5">
        <v>15.780167076678573</v>
      </c>
      <c r="C283" s="5">
        <v>3.4499392176387071</v>
      </c>
      <c r="D283" s="5">
        <v>3.7639791504552322</v>
      </c>
      <c r="E283" s="5">
        <v>19.424076994231214</v>
      </c>
      <c r="F283" s="2">
        <v>7.4958663438691744E-2</v>
      </c>
      <c r="G283" s="2">
        <v>1.1828602329070732</v>
      </c>
    </row>
    <row r="284" spans="1:7">
      <c r="A284" t="s">
        <v>151</v>
      </c>
      <c r="B284" s="5">
        <v>17.794363063615453</v>
      </c>
      <c r="C284" s="5">
        <v>1.7234825397021518</v>
      </c>
      <c r="D284" s="5">
        <v>3.9333212975948157</v>
      </c>
      <c r="E284" s="5">
        <v>10.888388656739719</v>
      </c>
      <c r="F284" s="2">
        <v>8.3657562688288459E-2</v>
      </c>
      <c r="G284" s="2">
        <v>1.4886330434925743</v>
      </c>
    </row>
    <row r="285" spans="1:7">
      <c r="A285" t="s">
        <v>277</v>
      </c>
      <c r="B285" s="5">
        <v>47.404350569942366</v>
      </c>
      <c r="C285" s="5">
        <v>0.47579181117408398</v>
      </c>
      <c r="D285" s="5">
        <v>4.8833981460736835</v>
      </c>
      <c r="E285" s="5">
        <v>19.495640587989843</v>
      </c>
      <c r="F285" s="2">
        <v>1.992214942772361E-2</v>
      </c>
      <c r="G285" s="2">
        <v>0.94439655557858682</v>
      </c>
    </row>
    <row r="286" spans="1:7">
      <c r="A286" t="s">
        <v>600</v>
      </c>
      <c r="B286" s="5">
        <v>120.98996679497579</v>
      </c>
      <c r="C286" s="5">
        <v>14.740261226993455</v>
      </c>
      <c r="D286" s="5">
        <v>14.533796671323307</v>
      </c>
      <c r="E286" s="5">
        <v>2153.64376891341</v>
      </c>
      <c r="F286" s="2">
        <v>0</v>
      </c>
      <c r="G286" s="2">
        <v>0</v>
      </c>
    </row>
    <row r="287" spans="1:7">
      <c r="A287" t="s">
        <v>97</v>
      </c>
      <c r="B287" s="5">
        <v>122.8435752810128</v>
      </c>
      <c r="C287" s="5">
        <v>1.3501880619086231</v>
      </c>
      <c r="D287" s="5">
        <v>1.0276309910213923</v>
      </c>
      <c r="E287" s="5">
        <v>29.401895442192838</v>
      </c>
      <c r="F287" s="2">
        <v>5.3442047619047618E-2</v>
      </c>
      <c r="G287" s="2">
        <v>6.5650121998619468</v>
      </c>
    </row>
    <row r="288" spans="1:7">
      <c r="A288" t="s">
        <v>125</v>
      </c>
      <c r="B288" s="5">
        <v>30.131672624647226</v>
      </c>
      <c r="C288" s="5">
        <v>19.258500685442172</v>
      </c>
      <c r="D288" s="5">
        <v>-1.8705640781257664</v>
      </c>
      <c r="E288" s="5">
        <v>-17.767577882311173</v>
      </c>
      <c r="F288" s="2">
        <v>0</v>
      </c>
      <c r="G288" s="2">
        <v>0</v>
      </c>
    </row>
    <row r="289" spans="1:7">
      <c r="A289" t="s">
        <v>217</v>
      </c>
      <c r="B289" s="5">
        <v>15.485903373993184</v>
      </c>
      <c r="C289" s="5">
        <v>3.8985776645293342</v>
      </c>
      <c r="D289" s="5">
        <v>2.9158947080423099</v>
      </c>
      <c r="E289" s="5">
        <v>13.157831136031323</v>
      </c>
      <c r="F289" s="2">
        <v>5.2485496931012843E-2</v>
      </c>
      <c r="G289" s="2">
        <v>0.81278533400968056</v>
      </c>
    </row>
    <row r="290" spans="1:7">
      <c r="A290" t="s">
        <v>103</v>
      </c>
      <c r="B290" s="5">
        <v>-40.019593926995924</v>
      </c>
      <c r="C290" s="5">
        <v>2.1320984551418785</v>
      </c>
      <c r="D290" s="5">
        <v>2.0185077560188112</v>
      </c>
      <c r="E290" s="5">
        <v>32.177505258917783</v>
      </c>
      <c r="F290" s="2">
        <v>0</v>
      </c>
      <c r="G290" s="2">
        <v>0</v>
      </c>
    </row>
    <row r="291" spans="1:7">
      <c r="A291" t="s">
        <v>153</v>
      </c>
      <c r="B291" s="5">
        <v>25.333319598814711</v>
      </c>
      <c r="C291" s="5">
        <v>1.1572825036704271</v>
      </c>
      <c r="D291" s="5">
        <v>3.5091307315286691</v>
      </c>
      <c r="E291" s="5">
        <v>153.57715284860848</v>
      </c>
      <c r="F291" s="2">
        <v>0</v>
      </c>
      <c r="G291" s="2">
        <v>0.14490603872447524</v>
      </c>
    </row>
    <row r="292" spans="1:7">
      <c r="A292" t="s">
        <v>247</v>
      </c>
      <c r="B292" s="5">
        <v>-28.445100222820976</v>
      </c>
      <c r="C292" s="5">
        <v>1.2478173726822632</v>
      </c>
      <c r="D292" s="5">
        <v>3.6852245816355667</v>
      </c>
      <c r="E292" s="5">
        <v>-41.983160480137485</v>
      </c>
      <c r="F292" s="2">
        <v>0</v>
      </c>
      <c r="G292" s="2">
        <v>0</v>
      </c>
    </row>
    <row r="293" spans="1:7">
      <c r="A293" t="s">
        <v>427</v>
      </c>
      <c r="B293" s="5">
        <v>9.5868164334551782</v>
      </c>
      <c r="C293" s="5">
        <v>0.74247897720439704</v>
      </c>
      <c r="D293" s="5">
        <v>0.26189153523905351</v>
      </c>
      <c r="E293" s="5">
        <v>-3.6643720410579013</v>
      </c>
      <c r="F293" s="2">
        <v>4.4372381008772589E-2</v>
      </c>
      <c r="G293" s="2">
        <v>0.42538987144643547</v>
      </c>
    </row>
    <row r="294" spans="1:7">
      <c r="A294" t="s">
        <v>535</v>
      </c>
      <c r="B294" s="5">
        <v>-14.524281169337895</v>
      </c>
      <c r="C294" s="5">
        <v>0.94378113139839215</v>
      </c>
      <c r="D294" s="5">
        <v>1.396062683191396</v>
      </c>
      <c r="E294" s="5">
        <v>-4.0147341872967415</v>
      </c>
      <c r="F294" s="2">
        <v>0</v>
      </c>
      <c r="G294" s="2">
        <v>0</v>
      </c>
    </row>
    <row r="295" spans="1:7">
      <c r="A295" t="s">
        <v>453</v>
      </c>
      <c r="B295" s="5">
        <v>-6.7401024472260058</v>
      </c>
      <c r="C295" s="5">
        <v>25.018582959302314</v>
      </c>
      <c r="D295" s="5">
        <v>9.9980910810803838</v>
      </c>
      <c r="E295" s="5">
        <v>-45.443767974097192</v>
      </c>
      <c r="F295" s="2">
        <v>0</v>
      </c>
      <c r="G295" s="2">
        <v>0</v>
      </c>
    </row>
    <row r="296" spans="1:7">
      <c r="A296" t="s">
        <v>273</v>
      </c>
      <c r="B296" s="5">
        <v>33.376692989733662</v>
      </c>
      <c r="C296" s="5">
        <v>3.7168360965008667</v>
      </c>
      <c r="D296" s="5">
        <v>4.1101033453870022</v>
      </c>
      <c r="E296" s="5">
        <v>36.695043766797291</v>
      </c>
      <c r="F296" s="2">
        <v>0</v>
      </c>
      <c r="G296" s="2">
        <v>0</v>
      </c>
    </row>
    <row r="297" spans="1:7">
      <c r="A297" t="s">
        <v>50</v>
      </c>
      <c r="B297" s="5">
        <v>207.2014831569102</v>
      </c>
      <c r="C297" s="5">
        <v>7.1643004810827771</v>
      </c>
      <c r="D297" s="5">
        <v>1.0232246962078075</v>
      </c>
      <c r="E297" s="5">
        <v>-27.138203817494439</v>
      </c>
      <c r="F297" s="2">
        <v>1.2594988344988345E-5</v>
      </c>
      <c r="G297" s="2">
        <v>2.6097002654255829E-3</v>
      </c>
    </row>
    <row r="298" spans="1:7">
      <c r="A298" t="s">
        <v>501</v>
      </c>
      <c r="B298" s="5">
        <v>-2.7480474399768586</v>
      </c>
      <c r="C298" s="5">
        <v>9.7666289709057263</v>
      </c>
      <c r="D298" s="5">
        <v>-0.88028984701489077</v>
      </c>
      <c r="E298" s="5">
        <v>23.923444976076556</v>
      </c>
      <c r="F298" s="2">
        <v>0</v>
      </c>
      <c r="G298" s="2">
        <v>0</v>
      </c>
    </row>
    <row r="299" spans="1:7">
      <c r="A299" t="s">
        <v>129</v>
      </c>
      <c r="B299" s="5">
        <v>-4.9500877332622641</v>
      </c>
      <c r="C299" s="5">
        <v>2.7736374195392668</v>
      </c>
      <c r="D299" s="5">
        <v>4.4955865092543918</v>
      </c>
      <c r="E299" s="5">
        <v>-11.346103769568145</v>
      </c>
      <c r="F299" s="2">
        <v>0</v>
      </c>
      <c r="G299" s="2">
        <v>0</v>
      </c>
    </row>
    <row r="300" spans="1:7">
      <c r="A300" t="s">
        <v>305</v>
      </c>
      <c r="B300" s="5">
        <v>-26.161021068220538</v>
      </c>
      <c r="C300" s="5">
        <v>18.885581989819563</v>
      </c>
      <c r="D300" s="5">
        <v>3.3716179020265593</v>
      </c>
      <c r="E300" s="5">
        <v>-26.951117590275523</v>
      </c>
      <c r="F300" s="2">
        <v>0</v>
      </c>
      <c r="G300" s="2">
        <v>0</v>
      </c>
    </row>
    <row r="301" spans="1:7">
      <c r="A301" t="s">
        <v>157</v>
      </c>
      <c r="B301" s="5">
        <v>57.610590182018754</v>
      </c>
      <c r="C301" s="5">
        <v>0</v>
      </c>
      <c r="D301" s="5">
        <v>1.178881281104095</v>
      </c>
      <c r="E301" s="5">
        <v>14.878937993131451</v>
      </c>
      <c r="F301" s="2">
        <v>6.5060694886062531E-2</v>
      </c>
      <c r="G301" s="2">
        <v>3.7481850300383122</v>
      </c>
    </row>
    <row r="302" spans="1:7">
      <c r="A302" t="s">
        <v>141</v>
      </c>
      <c r="B302" s="5">
        <v>-181.09716000560468</v>
      </c>
      <c r="C302" s="5">
        <v>1.9589752398818676</v>
      </c>
      <c r="D302" s="5">
        <v>0.98042199286651388</v>
      </c>
      <c r="E302" s="5">
        <v>-20.185904597765223</v>
      </c>
      <c r="F302" s="2">
        <v>1.3628620018434378E-2</v>
      </c>
      <c r="G302" s="2">
        <v>-2.4681043801339979</v>
      </c>
    </row>
    <row r="303" spans="1:7">
      <c r="A303" t="s">
        <v>187</v>
      </c>
      <c r="B303" s="5">
        <v>-4.9481099883074915</v>
      </c>
      <c r="C303" s="5">
        <v>1.0228027133349067</v>
      </c>
      <c r="D303" s="5">
        <v>0.77589487193909468</v>
      </c>
      <c r="E303" s="5">
        <v>6.2945289435488307</v>
      </c>
      <c r="F303" s="2">
        <v>0</v>
      </c>
      <c r="G303" s="2">
        <v>0</v>
      </c>
    </row>
    <row r="304" spans="1:7">
      <c r="A304" t="s">
        <v>662</v>
      </c>
      <c r="B304" s="5">
        <v>17.135186047507858</v>
      </c>
      <c r="C304" s="5">
        <v>1.3346269778261839</v>
      </c>
      <c r="D304" s="5">
        <v>0.97574110493711197</v>
      </c>
      <c r="E304" s="5">
        <v>-17.93802180505033</v>
      </c>
      <c r="F304" s="2">
        <v>0</v>
      </c>
      <c r="G304" s="2">
        <v>0</v>
      </c>
    </row>
    <row r="305" spans="1:7">
      <c r="A305" t="s">
        <v>91</v>
      </c>
      <c r="B305" s="5">
        <v>17.29620597894462</v>
      </c>
      <c r="C305" s="5">
        <v>1.3591392383310106</v>
      </c>
      <c r="D305" s="5">
        <v>4.4000424604097432</v>
      </c>
      <c r="E305" s="5">
        <v>44.919445282870349</v>
      </c>
      <c r="F305" s="2">
        <v>4.7021943573667714E-2</v>
      </c>
      <c r="G305" s="2">
        <v>0.81330122158046803</v>
      </c>
    </row>
    <row r="306" spans="1:7">
      <c r="A306" t="s">
        <v>243</v>
      </c>
      <c r="B306" s="5">
        <v>39.001672738408551</v>
      </c>
      <c r="C306" s="5">
        <v>0.50409964195625534</v>
      </c>
      <c r="D306" s="5">
        <v>1.347977096717913</v>
      </c>
      <c r="E306" s="5">
        <v>273.54172166802044</v>
      </c>
      <c r="F306" s="2">
        <v>0</v>
      </c>
      <c r="G306" s="2">
        <v>0</v>
      </c>
    </row>
    <row r="307" spans="1:7">
      <c r="A307" t="s">
        <v>618</v>
      </c>
      <c r="B307" s="5">
        <v>9.6263685487286779</v>
      </c>
      <c r="C307" s="5">
        <v>0.68619843792358015</v>
      </c>
      <c r="D307" s="5">
        <v>4.5324704768564974</v>
      </c>
      <c r="E307" s="5">
        <v>8.1718727341141939</v>
      </c>
      <c r="F307" s="2">
        <v>6.6875000000000004E-2</v>
      </c>
      <c r="G307" s="2">
        <v>0.64376339669623028</v>
      </c>
    </row>
    <row r="308" spans="1:7">
      <c r="A308" t="s">
        <v>177</v>
      </c>
      <c r="B308" s="5">
        <v>19.024702089920233</v>
      </c>
      <c r="C308" s="5">
        <v>2.339458969359451</v>
      </c>
      <c r="D308" s="5">
        <v>3.8510837525868791</v>
      </c>
      <c r="E308" s="5">
        <v>-102.15440029347342</v>
      </c>
      <c r="F308" s="2">
        <v>2.2571110133034231E-2</v>
      </c>
      <c r="G308" s="2">
        <v>0.4294086461197561</v>
      </c>
    </row>
    <row r="309" spans="1:7">
      <c r="A309" t="s">
        <v>598</v>
      </c>
      <c r="B309" s="5">
        <v>48.728232391957533</v>
      </c>
      <c r="C309" s="5">
        <v>1.7271127128018533</v>
      </c>
      <c r="D309" s="5">
        <v>4.2386055781586061</v>
      </c>
      <c r="E309" s="5">
        <v>-180.09309343893474</v>
      </c>
      <c r="F309" s="2">
        <v>0</v>
      </c>
      <c r="G309" s="2">
        <v>0</v>
      </c>
    </row>
    <row r="310" spans="1:7">
      <c r="A310" t="s">
        <v>109</v>
      </c>
      <c r="B310" s="5">
        <v>185.50144116649713</v>
      </c>
      <c r="C310" s="5">
        <v>2.0181201257258379</v>
      </c>
      <c r="D310" s="5">
        <v>2.0179315335299051</v>
      </c>
      <c r="E310" s="5">
        <v>-5.9096740216598702</v>
      </c>
      <c r="F310" s="2">
        <v>3.8967023508936291E-4</v>
      </c>
      <c r="G310" s="2">
        <v>7.228439018876455E-2</v>
      </c>
    </row>
    <row r="311" spans="1:7">
      <c r="A311" t="s">
        <v>361</v>
      </c>
      <c r="B311" s="5">
        <v>-3.0297597864257777</v>
      </c>
      <c r="C311" s="5">
        <v>0.87591788685073191</v>
      </c>
      <c r="D311" s="5">
        <v>1.6893602483800549</v>
      </c>
      <c r="E311" s="5">
        <v>-21.297844737826154</v>
      </c>
      <c r="F311" s="2">
        <v>0</v>
      </c>
      <c r="G311" s="2">
        <v>0</v>
      </c>
    </row>
    <row r="312" spans="1:7">
      <c r="A312" t="s">
        <v>275</v>
      </c>
      <c r="B312" s="5">
        <v>-41.083240676177375</v>
      </c>
      <c r="C312" s="5">
        <v>1.4718740399904127</v>
      </c>
      <c r="D312" s="5">
        <v>2.319731336803708</v>
      </c>
      <c r="E312" s="5">
        <v>-7.2658916382252556</v>
      </c>
      <c r="F312" s="2">
        <v>0</v>
      </c>
      <c r="G312" s="2">
        <v>0</v>
      </c>
    </row>
    <row r="313" spans="1:7">
      <c r="A313" t="s">
        <v>515</v>
      </c>
      <c r="B313" s="5">
        <v>11.33345233459246</v>
      </c>
      <c r="C313" s="5">
        <v>3.9718237231261404</v>
      </c>
      <c r="D313" s="5">
        <v>3.4674239156229802</v>
      </c>
      <c r="E313" s="5">
        <v>21.263005592420782</v>
      </c>
      <c r="F313" s="2">
        <v>0</v>
      </c>
      <c r="G313" s="2">
        <v>0</v>
      </c>
    </row>
    <row r="314" spans="1:7">
      <c r="A314" t="s">
        <v>269</v>
      </c>
      <c r="B314" s="5">
        <v>49.844330020356843</v>
      </c>
      <c r="C314" s="5">
        <v>4.7691735619828517</v>
      </c>
      <c r="D314" s="5">
        <v>1.8377276916012986</v>
      </c>
      <c r="E314" s="5">
        <v>47.989498121295654</v>
      </c>
      <c r="F314" s="2">
        <v>0</v>
      </c>
      <c r="G314" s="2">
        <v>0</v>
      </c>
    </row>
    <row r="315" spans="1:7">
      <c r="A315" t="s">
        <v>343</v>
      </c>
      <c r="B315" s="5">
        <v>42.706959969151981</v>
      </c>
      <c r="C315" s="5">
        <v>4.1429217190452423</v>
      </c>
      <c r="D315" s="5">
        <v>3.9930275601879597</v>
      </c>
      <c r="E315" s="5">
        <v>16.476065655197527</v>
      </c>
      <c r="F315" s="2">
        <v>0</v>
      </c>
      <c r="G315" s="2">
        <v>0</v>
      </c>
    </row>
    <row r="316" spans="1:7">
      <c r="A316" t="s">
        <v>74</v>
      </c>
      <c r="B316" s="5">
        <v>13.013535266308519</v>
      </c>
      <c r="C316" s="5">
        <v>1.6492376144733372</v>
      </c>
      <c r="D316" s="5">
        <v>2.8654686240188583</v>
      </c>
      <c r="E316" s="5">
        <v>9.6194402101604606</v>
      </c>
      <c r="F316" s="2">
        <v>0</v>
      </c>
      <c r="G316" s="2">
        <v>0</v>
      </c>
    </row>
    <row r="317" spans="1:7">
      <c r="A317" t="s">
        <v>38</v>
      </c>
      <c r="B317" s="5">
        <v>42.579298516467446</v>
      </c>
      <c r="C317" s="5">
        <v>14.814826168362007</v>
      </c>
      <c r="D317" s="5">
        <v>7.5535282830494701</v>
      </c>
      <c r="E317" s="5">
        <v>23.941289656234787</v>
      </c>
      <c r="F317" s="2">
        <v>1.0849056682389937E-2</v>
      </c>
      <c r="G317" s="2">
        <v>0.46194522310155706</v>
      </c>
    </row>
    <row r="318" spans="1:7">
      <c r="A318" t="s">
        <v>461</v>
      </c>
      <c r="B318" s="5">
        <v>9.0290529106246868</v>
      </c>
      <c r="C318" s="5">
        <v>2.9267788742044041</v>
      </c>
      <c r="D318" s="5">
        <v>2.4102830936551287</v>
      </c>
      <c r="E318" s="5">
        <v>26.710435557813561</v>
      </c>
      <c r="F318" s="2">
        <v>4.3459393444568881E-2</v>
      </c>
      <c r="G318" s="2">
        <v>0.39239716287466808</v>
      </c>
    </row>
    <row r="319" spans="1:7">
      <c r="A319" t="s">
        <v>636</v>
      </c>
      <c r="B319" s="5">
        <v>74.460200774485372</v>
      </c>
      <c r="C319" s="5">
        <v>2.0203311581370573</v>
      </c>
      <c r="D319" s="5">
        <v>4.2241943859358324</v>
      </c>
      <c r="E319" s="5">
        <v>63.859461502962226</v>
      </c>
      <c r="F319" s="2">
        <v>2.4E-2</v>
      </c>
      <c r="G319" s="2">
        <v>1.7870448185876489</v>
      </c>
    </row>
    <row r="320" spans="1:7">
      <c r="A320" t="s">
        <v>189</v>
      </c>
      <c r="B320" s="5">
        <v>-4.0470032680823307</v>
      </c>
      <c r="C320" s="5">
        <v>9.4511557251266911</v>
      </c>
      <c r="D320" s="5">
        <v>3.9635791318872351</v>
      </c>
      <c r="E320" s="5">
        <v>-38.35099487959431</v>
      </c>
      <c r="F320" s="2">
        <v>0</v>
      </c>
      <c r="G320" s="2">
        <v>0</v>
      </c>
    </row>
    <row r="321" spans="1:7">
      <c r="A321" t="s">
        <v>159</v>
      </c>
      <c r="B321" s="5">
        <v>23.024336103257411</v>
      </c>
      <c r="C321" s="5">
        <v>3.4628483813047342</v>
      </c>
      <c r="D321" s="5">
        <v>5.061217192868992</v>
      </c>
      <c r="E321" s="5">
        <v>15.035371924579465</v>
      </c>
      <c r="F321" s="2">
        <v>1.0201338098404256E-2</v>
      </c>
      <c r="G321" s="2">
        <v>1.0964131496544609E-2</v>
      </c>
    </row>
    <row r="322" spans="1:7">
      <c r="A322" t="s">
        <v>105</v>
      </c>
      <c r="B322" s="5">
        <v>0.89495587060742099</v>
      </c>
      <c r="C322" s="5">
        <v>0.37214559144240822</v>
      </c>
      <c r="D322" s="5">
        <v>1.6000048595436185</v>
      </c>
      <c r="E322" s="5">
        <v>10.847725116114589</v>
      </c>
      <c r="F322" s="2">
        <v>2.8376094547130664E-4</v>
      </c>
      <c r="G322" s="2">
        <v>2.5395352399865817E-4</v>
      </c>
    </row>
    <row r="323" spans="1:7">
      <c r="A323" t="s">
        <v>259</v>
      </c>
      <c r="B323" s="5">
        <v>31.408491634493018</v>
      </c>
      <c r="C323" s="5">
        <v>1.4528579516865836</v>
      </c>
      <c r="D323" s="5">
        <v>2.4106015250963551</v>
      </c>
      <c r="E323" s="5">
        <v>5.3713903379455674</v>
      </c>
      <c r="F323" s="2">
        <v>0</v>
      </c>
      <c r="G323" s="2">
        <v>0</v>
      </c>
    </row>
    <row r="324" spans="1:7">
      <c r="A324" t="s">
        <v>409</v>
      </c>
      <c r="B324" s="5">
        <v>19.197045523636252</v>
      </c>
      <c r="C324" s="5">
        <v>7.8642518332967866</v>
      </c>
      <c r="D324" s="5">
        <v>0.92392721884152695</v>
      </c>
      <c r="E324" s="5">
        <v>11.328927315816996</v>
      </c>
      <c r="F324" s="2">
        <v>5.6248865687156945E-2</v>
      </c>
      <c r="G324" s="2">
        <v>1.0403232132996751</v>
      </c>
    </row>
    <row r="325" spans="1:7">
      <c r="A325" t="s">
        <v>80</v>
      </c>
      <c r="B325" s="5">
        <v>29.637605799608856</v>
      </c>
      <c r="C325" s="5">
        <v>1.7250797706972878</v>
      </c>
      <c r="D325" s="5">
        <v>1.0068804726382659</v>
      </c>
      <c r="E325" s="5">
        <v>-6.7536601922018109</v>
      </c>
      <c r="F325" s="2">
        <v>0</v>
      </c>
      <c r="G325" s="2">
        <v>0</v>
      </c>
    </row>
    <row r="326" spans="1:7">
      <c r="A326" t="s">
        <v>752</v>
      </c>
      <c r="B326" s="5">
        <v>0</v>
      </c>
      <c r="C326" s="5">
        <v>0</v>
      </c>
      <c r="D326" s="5">
        <v>0</v>
      </c>
      <c r="E326" s="5">
        <v>0</v>
      </c>
      <c r="F326" s="2">
        <v>0</v>
      </c>
      <c r="G326" s="2">
        <v>0</v>
      </c>
    </row>
    <row r="327" spans="1:7">
      <c r="A327" t="s">
        <v>445</v>
      </c>
      <c r="B327" s="5">
        <v>74.128467455896839</v>
      </c>
      <c r="C327" s="5">
        <v>3.7122495312559605</v>
      </c>
      <c r="D327" s="5">
        <v>19.254106909225989</v>
      </c>
      <c r="E327" s="5">
        <v>50.279075187069445</v>
      </c>
      <c r="F327" s="2">
        <v>1.420435855263158E-2</v>
      </c>
      <c r="G327" s="2">
        <v>0.52573381174394918</v>
      </c>
    </row>
    <row r="328" spans="1:7">
      <c r="A328" t="s">
        <v>770</v>
      </c>
      <c r="B328" s="5">
        <v>0</v>
      </c>
      <c r="C328" s="5">
        <v>0</v>
      </c>
      <c r="D328" s="5">
        <v>0</v>
      </c>
      <c r="E328" s="5">
        <v>0</v>
      </c>
      <c r="F328" s="2">
        <v>0</v>
      </c>
      <c r="G328" s="2">
        <v>0</v>
      </c>
    </row>
    <row r="329" spans="1:7">
      <c r="A329" t="s">
        <v>289</v>
      </c>
      <c r="B329" s="5">
        <v>-66.382531796381173</v>
      </c>
      <c r="C329" s="5">
        <v>0.91340065124147707</v>
      </c>
      <c r="D329" s="5">
        <v>1.1790046968155634</v>
      </c>
      <c r="E329" s="5">
        <v>-31.317561445800852</v>
      </c>
      <c r="F329" s="2">
        <v>6.130650406234312E-5</v>
      </c>
      <c r="G329" s="2">
        <v>-4.0696809552434633E-3</v>
      </c>
    </row>
    <row r="330" spans="1:7">
      <c r="A330" t="s">
        <v>221</v>
      </c>
      <c r="B330" s="5">
        <v>20.324636359596632</v>
      </c>
      <c r="C330" s="5">
        <v>4.6652893199469281</v>
      </c>
      <c r="D330" s="5">
        <v>1.3634500009612491</v>
      </c>
      <c r="E330" s="5">
        <v>-36.450055298796613</v>
      </c>
      <c r="F330" s="2">
        <v>4.1799392240412646E-2</v>
      </c>
      <c r="G330" s="2">
        <v>0.84955744733853222</v>
      </c>
    </row>
    <row r="331" spans="1:7">
      <c r="A331" t="s">
        <v>381</v>
      </c>
      <c r="B331" s="5">
        <v>47.786755897491354</v>
      </c>
      <c r="C331" s="5">
        <v>12.747069219659103</v>
      </c>
      <c r="D331" s="5">
        <v>7.783526617281705</v>
      </c>
      <c r="E331" s="5">
        <v>28.759655788431942</v>
      </c>
      <c r="F331" s="2">
        <v>3.3234236218160462E-2</v>
      </c>
      <c r="G331" s="2">
        <v>0.77496448847724686</v>
      </c>
    </row>
    <row r="332" spans="1:7">
      <c r="A332" t="s">
        <v>632</v>
      </c>
      <c r="B332" s="5">
        <v>17.238557550803144</v>
      </c>
      <c r="C332" s="5">
        <v>2.3836678451651561</v>
      </c>
      <c r="D332" s="5">
        <v>5.8124967780577723</v>
      </c>
      <c r="E332" s="5">
        <v>-367.69662282969904</v>
      </c>
      <c r="F332" s="2">
        <v>1.6176280733514351E-2</v>
      </c>
      <c r="G332" s="2">
        <v>0.35443803787773026</v>
      </c>
    </row>
    <row r="333" spans="1:7">
      <c r="A333" t="s">
        <v>411</v>
      </c>
      <c r="B333" s="5">
        <v>-7.6642024174428176</v>
      </c>
      <c r="C333" s="5">
        <v>12.211889075613239</v>
      </c>
      <c r="D333" s="5">
        <v>0.69125228240081693</v>
      </c>
      <c r="E333" s="5">
        <v>14.938478305766454</v>
      </c>
      <c r="F333" s="2">
        <v>6.5789423505798389E-2</v>
      </c>
      <c r="G333" s="2">
        <v>-0.50422345867530938</v>
      </c>
    </row>
    <row r="334" spans="1:7">
      <c r="A334" t="s">
        <v>451</v>
      </c>
      <c r="B334" s="5">
        <v>-7.5253500179622144</v>
      </c>
      <c r="C334" s="5">
        <v>10.973365474371011</v>
      </c>
      <c r="D334" s="5">
        <v>1.834884181527789</v>
      </c>
      <c r="E334" s="5">
        <v>-9.7674092556018124</v>
      </c>
      <c r="F334" s="2">
        <v>7.8591391510289405E-5</v>
      </c>
      <c r="G334" s="2">
        <v>-5.9142772951363185E-4</v>
      </c>
    </row>
    <row r="335" spans="1:7">
      <c r="A335" t="s">
        <v>227</v>
      </c>
      <c r="B335" s="5">
        <v>17.97715601299684</v>
      </c>
      <c r="C335" s="5">
        <v>3.5573588371678677</v>
      </c>
      <c r="D335" s="5">
        <v>0.87850934618236398</v>
      </c>
      <c r="E335" s="5">
        <v>11.36523771856627</v>
      </c>
      <c r="F335" s="2">
        <v>1.9331425641025642E-2</v>
      </c>
      <c r="G335" s="2">
        <v>0.34752405470236536</v>
      </c>
    </row>
    <row r="336" spans="1:7">
      <c r="A336" t="s">
        <v>297</v>
      </c>
      <c r="B336" s="5">
        <v>55.929999317362018</v>
      </c>
      <c r="C336" s="5">
        <v>10.936228970419299</v>
      </c>
      <c r="D336" s="5">
        <v>1.8524922662659076</v>
      </c>
      <c r="E336" s="5">
        <v>1565.5945708345503</v>
      </c>
      <c r="F336" s="2">
        <v>1.3334291556476354E-2</v>
      </c>
      <c r="G336" s="2">
        <v>0.74578691765122862</v>
      </c>
    </row>
    <row r="337" spans="1:7">
      <c r="A337" t="s">
        <v>52</v>
      </c>
      <c r="B337" s="5">
        <v>-4.2306012809414355</v>
      </c>
      <c r="C337" s="5">
        <v>0.98236512024065226</v>
      </c>
      <c r="D337" s="5">
        <v>1.5605444104550557</v>
      </c>
      <c r="E337" s="5">
        <v>-18.411924014630966</v>
      </c>
      <c r="F337" s="2">
        <v>0</v>
      </c>
      <c r="G337" s="2">
        <v>0</v>
      </c>
    </row>
    <row r="338" spans="1:7">
      <c r="A338" t="s">
        <v>391</v>
      </c>
      <c r="B338" s="5">
        <v>10.849883224553253</v>
      </c>
      <c r="C338" s="5">
        <v>5.8409103430866756</v>
      </c>
      <c r="D338" s="5">
        <v>0.90298308528084514</v>
      </c>
      <c r="E338" s="5">
        <v>13.074171182550767</v>
      </c>
      <c r="F338" s="2">
        <v>8.230452674897118E-2</v>
      </c>
      <c r="G338" s="2">
        <v>0.89299450407845693</v>
      </c>
    </row>
    <row r="339" spans="1:7">
      <c r="A339" t="s">
        <v>670</v>
      </c>
      <c r="B339" s="5">
        <v>12.961926947066821</v>
      </c>
      <c r="C339" s="5">
        <v>2.4876169814975619</v>
      </c>
      <c r="D339" s="5">
        <v>5.2048723362773446</v>
      </c>
      <c r="E339" s="5">
        <v>203.17312513430269</v>
      </c>
      <c r="F339" s="2">
        <v>1.1181320223802155E-2</v>
      </c>
      <c r="G339" s="2">
        <v>0.14493145591268439</v>
      </c>
    </row>
    <row r="340" spans="1:7">
      <c r="A340" t="s">
        <v>93</v>
      </c>
      <c r="B340" s="5">
        <v>0</v>
      </c>
      <c r="C340" s="5">
        <v>0</v>
      </c>
      <c r="D340" s="5">
        <v>0</v>
      </c>
      <c r="E340" s="5">
        <v>0</v>
      </c>
      <c r="F340" s="2">
        <v>0</v>
      </c>
      <c r="G340" s="2">
        <v>0</v>
      </c>
    </row>
    <row r="341" spans="1:7">
      <c r="A341" t="s">
        <v>163</v>
      </c>
      <c r="B341" s="5">
        <v>25.056951664700275</v>
      </c>
      <c r="C341" s="5">
        <v>0.97440813139414273</v>
      </c>
      <c r="D341" s="5">
        <v>3.2202176724713887</v>
      </c>
      <c r="E341" s="5">
        <v>-21.255115078543025</v>
      </c>
      <c r="F341" s="2">
        <v>0</v>
      </c>
      <c r="G341" s="2">
        <v>0</v>
      </c>
    </row>
    <row r="342" spans="1:7">
      <c r="A342" t="s">
        <v>724</v>
      </c>
      <c r="B342" s="5">
        <v>-10.49287633782559</v>
      </c>
      <c r="C342" s="5">
        <v>0.77920412962908314</v>
      </c>
      <c r="D342" s="5">
        <v>1.2497799618171841</v>
      </c>
      <c r="E342" s="5">
        <v>-62.539704694570197</v>
      </c>
      <c r="F342" s="2">
        <v>0</v>
      </c>
      <c r="G342" s="2">
        <v>-0.2518290321078141</v>
      </c>
    </row>
    <row r="343" spans="1:7">
      <c r="A343" t="s">
        <v>479</v>
      </c>
      <c r="B343" s="5">
        <v>21.127442559232893</v>
      </c>
      <c r="C343" s="5">
        <v>1.2102359512042205</v>
      </c>
      <c r="D343" s="5">
        <v>4.8217067456142955</v>
      </c>
      <c r="E343" s="5">
        <v>8.9820230713906284</v>
      </c>
      <c r="F343" s="2">
        <v>0</v>
      </c>
      <c r="G343" s="2">
        <v>0</v>
      </c>
    </row>
    <row r="344" spans="1:7">
      <c r="A344" t="s">
        <v>485</v>
      </c>
      <c r="B344" s="5">
        <v>14.183687508599016</v>
      </c>
      <c r="C344" s="5">
        <v>0.64389562531406941</v>
      </c>
      <c r="D344" s="5">
        <v>2.2319034258930319</v>
      </c>
      <c r="E344" s="5">
        <v>10.3680473967881</v>
      </c>
      <c r="F344" s="2">
        <v>0</v>
      </c>
      <c r="G344" s="2">
        <v>0</v>
      </c>
    </row>
    <row r="345" spans="1:7">
      <c r="A345" t="s">
        <v>435</v>
      </c>
      <c r="B345" s="5">
        <v>9.5246706885197909</v>
      </c>
      <c r="C345" s="5">
        <v>2.2910563796061751</v>
      </c>
      <c r="D345" s="5">
        <v>1.7170664964985356</v>
      </c>
      <c r="E345" s="5">
        <v>19.741868238371147</v>
      </c>
      <c r="F345" s="2">
        <v>5.332920834081944E-5</v>
      </c>
      <c r="G345" s="2">
        <v>5.0794314752576804E-4</v>
      </c>
    </row>
    <row r="346" spans="1:7">
      <c r="A346" t="s">
        <v>133</v>
      </c>
      <c r="B346" s="5">
        <v>15.103687293893747</v>
      </c>
      <c r="C346" s="5">
        <v>10.782717461598057</v>
      </c>
      <c r="D346" s="5">
        <v>2.0058031052588787</v>
      </c>
      <c r="E346" s="5">
        <v>37.939872971220147</v>
      </c>
      <c r="F346" s="2">
        <v>2.3788666909303143E-2</v>
      </c>
      <c r="G346" s="2">
        <v>0.3592965861367125</v>
      </c>
    </row>
    <row r="347" spans="1:7">
      <c r="A347" t="s">
        <v>271</v>
      </c>
      <c r="B347" s="5">
        <v>10.566843175415046</v>
      </c>
      <c r="C347" s="5">
        <v>2.4174939245287477</v>
      </c>
      <c r="D347" s="5">
        <v>1.5717021688116917</v>
      </c>
      <c r="E347" s="5">
        <v>-11.422718271715055</v>
      </c>
      <c r="F347" s="2">
        <v>1.7713385169855586E-2</v>
      </c>
      <c r="G347" s="2">
        <v>0.18717456319558659</v>
      </c>
    </row>
    <row r="348" spans="1:7">
      <c r="A348" t="s">
        <v>117</v>
      </c>
      <c r="B348" s="5">
        <v>631.92419825072886</v>
      </c>
      <c r="C348" s="5">
        <v>1.5744834168941526</v>
      </c>
      <c r="D348" s="5">
        <v>2.0743977116641732</v>
      </c>
      <c r="E348" s="5">
        <v>5.7109176937535864</v>
      </c>
      <c r="F348" s="2">
        <v>3.344249134948097E-2</v>
      </c>
      <c r="G348" s="2">
        <v>21.133119533527697</v>
      </c>
    </row>
    <row r="349" spans="1:7">
      <c r="A349" t="s">
        <v>135</v>
      </c>
      <c r="B349" s="5">
        <v>2.3075339633611329</v>
      </c>
      <c r="C349" s="5">
        <v>1.3152507810819252</v>
      </c>
      <c r="D349" s="5">
        <v>1.0914114306575198</v>
      </c>
      <c r="E349" s="5">
        <v>-48.331797590054194</v>
      </c>
      <c r="F349" s="2">
        <v>0</v>
      </c>
      <c r="G349" s="2">
        <v>0</v>
      </c>
    </row>
    <row r="350" spans="1:7">
      <c r="A350" t="s">
        <v>34</v>
      </c>
      <c r="B350" s="5">
        <v>9.1658258431581547</v>
      </c>
      <c r="C350" s="5">
        <v>3.718981190629985</v>
      </c>
      <c r="D350" s="5">
        <v>1.0832709744517424</v>
      </c>
      <c r="E350" s="5">
        <v>56.426117896393471</v>
      </c>
      <c r="F350" s="2">
        <v>5.436455793536079E-2</v>
      </c>
      <c r="G350" s="2">
        <v>0.49829607007579862</v>
      </c>
    </row>
    <row r="351" spans="1:7">
      <c r="A351" t="s">
        <v>30</v>
      </c>
      <c r="B351" s="5">
        <v>9.0393758656465462</v>
      </c>
      <c r="C351" s="5">
        <v>2.8855115189028777</v>
      </c>
      <c r="D351" s="5">
        <v>0.8532511628611541</v>
      </c>
      <c r="E351" s="5">
        <v>-10.771039095965925</v>
      </c>
      <c r="F351" s="2">
        <v>5.0859136411659053E-2</v>
      </c>
      <c r="G351" s="2">
        <v>0.45973485022717631</v>
      </c>
    </row>
    <row r="352" spans="1:7">
      <c r="A352" t="s">
        <v>46</v>
      </c>
      <c r="B352" s="5">
        <v>9.9579485207611818</v>
      </c>
      <c r="C352" s="5">
        <v>4.0439287875361343</v>
      </c>
      <c r="D352" s="5">
        <v>1.0919024835775542</v>
      </c>
      <c r="E352" s="5">
        <v>-45.497489138608429</v>
      </c>
      <c r="F352" s="2">
        <v>5.1175681316238522E-2</v>
      </c>
      <c r="G352" s="2">
        <v>0.50960480006198305</v>
      </c>
    </row>
    <row r="353" spans="1:7">
      <c r="A353" t="s">
        <v>355</v>
      </c>
      <c r="B353" s="5">
        <v>17.450414268369475</v>
      </c>
      <c r="C353" s="5">
        <v>2.37407866484982</v>
      </c>
      <c r="D353" s="5">
        <v>3.6376624479431463</v>
      </c>
      <c r="E353" s="5">
        <v>-32.575045624505663</v>
      </c>
      <c r="F353" s="2">
        <v>2.6401179941002949E-2</v>
      </c>
      <c r="G353" s="2">
        <v>0.46071152714426783</v>
      </c>
    </row>
    <row r="354" spans="1:7">
      <c r="A354" t="s">
        <v>317</v>
      </c>
      <c r="B354" s="5">
        <v>-17.659082273690437</v>
      </c>
      <c r="C354" s="5">
        <v>3755.5555555555557</v>
      </c>
      <c r="D354" s="5">
        <v>13.61640688402024</v>
      </c>
      <c r="E354" s="5">
        <v>-3.4561736348912997</v>
      </c>
      <c r="F354" s="2">
        <v>0</v>
      </c>
      <c r="G354" s="2">
        <v>0</v>
      </c>
    </row>
    <row r="355" spans="1:7">
      <c r="A355" t="s">
        <v>255</v>
      </c>
      <c r="B355" s="5">
        <v>19.069492436497011</v>
      </c>
      <c r="C355" s="5">
        <v>3.0624102851355666</v>
      </c>
      <c r="D355" s="5">
        <v>2.6982196472212721</v>
      </c>
      <c r="E355" s="5">
        <v>11.696088628398151</v>
      </c>
      <c r="F355" s="2">
        <v>4.7500000000000001E-2</v>
      </c>
      <c r="G355" s="2">
        <v>0.90580089073360803</v>
      </c>
    </row>
    <row r="356" spans="1:7">
      <c r="A356" t="s">
        <v>283</v>
      </c>
      <c r="B356" s="5">
        <v>-18.186867286913206</v>
      </c>
      <c r="C356" s="5">
        <v>8.4591741936615481</v>
      </c>
      <c r="D356" s="5">
        <v>3.1506574554992195</v>
      </c>
      <c r="E356" s="5">
        <v>-6.6344114881981575</v>
      </c>
      <c r="F356" s="2">
        <v>0</v>
      </c>
      <c r="G356" s="2">
        <v>0</v>
      </c>
    </row>
    <row r="357" spans="1:7">
      <c r="A357" t="s">
        <v>329</v>
      </c>
      <c r="B357" s="5">
        <v>-22.318902023490942</v>
      </c>
      <c r="C357" s="5">
        <v>104.8344639825271</v>
      </c>
      <c r="D357" s="5">
        <v>1.8205468697229674</v>
      </c>
      <c r="E357" s="5">
        <v>56.303533967641698</v>
      </c>
      <c r="F357" s="2">
        <v>0</v>
      </c>
      <c r="G357" s="2">
        <v>0</v>
      </c>
    </row>
    <row r="358" spans="1:7">
      <c r="A358" t="s">
        <v>780</v>
      </c>
      <c r="B358" s="5">
        <v>0</v>
      </c>
      <c r="C358" s="5">
        <v>0</v>
      </c>
      <c r="D358" s="5">
        <v>0</v>
      </c>
      <c r="E358" s="5">
        <v>0</v>
      </c>
      <c r="F358" s="2">
        <v>0</v>
      </c>
      <c r="G358" s="2">
        <v>0</v>
      </c>
    </row>
    <row r="359" spans="1:7">
      <c r="A359" t="s">
        <v>207</v>
      </c>
      <c r="B359" s="5">
        <v>31.686288425809995</v>
      </c>
      <c r="C359" s="5">
        <v>4.4184310922507049</v>
      </c>
      <c r="D359" s="5">
        <v>1.3343967757044386</v>
      </c>
      <c r="E359" s="5">
        <v>55.078379688068374</v>
      </c>
      <c r="F359" s="2">
        <v>0</v>
      </c>
      <c r="G359" s="2">
        <v>0</v>
      </c>
    </row>
    <row r="360" spans="1:7">
      <c r="A360" t="s">
        <v>513</v>
      </c>
      <c r="B360" s="5">
        <v>18.335441436883379</v>
      </c>
      <c r="C360" s="5">
        <v>0.41263031329844646</v>
      </c>
      <c r="D360" s="5">
        <v>1.3412783596728228</v>
      </c>
      <c r="E360" s="5">
        <v>29.528232705939867</v>
      </c>
      <c r="F360" s="2">
        <v>0</v>
      </c>
      <c r="G360" s="2">
        <v>0</v>
      </c>
    </row>
    <row r="361" spans="1:7">
      <c r="A361" t="s">
        <v>237</v>
      </c>
      <c r="B361" s="5">
        <v>13.034458230329895</v>
      </c>
      <c r="C361" s="5">
        <v>1.0148889548930069</v>
      </c>
      <c r="D361" s="5">
        <v>3.3672589627835277</v>
      </c>
      <c r="E361" s="5">
        <v>31.838279678231338</v>
      </c>
      <c r="F361" s="2">
        <v>0.10003204081480152</v>
      </c>
      <c r="G361" s="2">
        <v>1.3038634576951855</v>
      </c>
    </row>
    <row r="362" spans="1:7">
      <c r="A362" t="s">
        <v>295</v>
      </c>
      <c r="B362" s="5">
        <v>0</v>
      </c>
      <c r="C362" s="5">
        <v>0</v>
      </c>
      <c r="D362" s="5">
        <v>0</v>
      </c>
      <c r="E362" s="5">
        <v>0</v>
      </c>
      <c r="F362" s="2">
        <v>0</v>
      </c>
      <c r="G362" s="2">
        <v>0</v>
      </c>
    </row>
    <row r="363" spans="1:7">
      <c r="A363" t="s">
        <v>353</v>
      </c>
      <c r="B363" s="5">
        <v>19.81040377484706</v>
      </c>
      <c r="C363" s="5">
        <v>3.2070248967438957</v>
      </c>
      <c r="D363" s="5">
        <v>2.0925434555005644</v>
      </c>
      <c r="E363" s="5">
        <v>-219.34069204558165</v>
      </c>
      <c r="F363" s="2">
        <v>1.9317021615032629E-2</v>
      </c>
      <c r="G363" s="2">
        <v>0.38267799792124468</v>
      </c>
    </row>
    <row r="364" spans="1:7">
      <c r="A364" t="s">
        <v>692</v>
      </c>
      <c r="B364" s="5">
        <v>18.518911210752915</v>
      </c>
      <c r="C364" s="5">
        <v>2.2020202270800118</v>
      </c>
      <c r="D364" s="5">
        <v>2.9430760970684577</v>
      </c>
      <c r="E364" s="5">
        <v>13.460412979941655</v>
      </c>
      <c r="F364" s="2">
        <v>5.1546391752577317E-2</v>
      </c>
      <c r="G364" s="2">
        <v>0.95458305210066563</v>
      </c>
    </row>
    <row r="365" spans="1:7">
      <c r="A365" t="s">
        <v>66</v>
      </c>
      <c r="B365" s="5">
        <v>31.513858376518886</v>
      </c>
      <c r="C365" s="5">
        <v>1.0007476222467855</v>
      </c>
      <c r="D365" s="5">
        <v>1.8394103072560946</v>
      </c>
      <c r="E365" s="5">
        <v>-44.484382745877333</v>
      </c>
      <c r="F365" s="2">
        <v>5.9288537549407112E-2</v>
      </c>
      <c r="G365" s="2">
        <v>1.8684105756829379</v>
      </c>
    </row>
    <row r="366" spans="1:7">
      <c r="A366" t="s">
        <v>708</v>
      </c>
      <c r="B366" s="5">
        <v>52.994491319213729</v>
      </c>
      <c r="C366" s="5">
        <v>7.4896745609766242</v>
      </c>
      <c r="D366" s="5">
        <v>3.7707469328029051</v>
      </c>
      <c r="E366" s="5">
        <v>-6.9622999256070459</v>
      </c>
      <c r="F366" s="2">
        <v>0</v>
      </c>
      <c r="G366" s="2">
        <v>8.9003099496812121E-2</v>
      </c>
    </row>
    <row r="367" spans="1:7">
      <c r="A367" t="s">
        <v>123</v>
      </c>
      <c r="B367" s="5">
        <v>31.663471488012803</v>
      </c>
      <c r="C367" s="5">
        <v>4.6891314267150666</v>
      </c>
      <c r="D367" s="5">
        <v>3.0656487337287395</v>
      </c>
      <c r="E367" s="5">
        <v>-19.578124638366024</v>
      </c>
      <c r="F367" s="2">
        <v>9.9640923864576761E-5</v>
      </c>
      <c r="G367" s="2">
        <v>3.154977551825281E-3</v>
      </c>
    </row>
    <row r="368" spans="1:7">
      <c r="A368" t="s">
        <v>650</v>
      </c>
      <c r="B368" s="5">
        <v>22.95175433814612</v>
      </c>
      <c r="C368" s="5">
        <v>2.9989875614922079</v>
      </c>
      <c r="D368" s="5">
        <v>5.5760081682774212</v>
      </c>
      <c r="E368" s="5">
        <v>-182.77474146279803</v>
      </c>
      <c r="F368" s="2">
        <v>0</v>
      </c>
      <c r="G368" s="2">
        <v>0</v>
      </c>
    </row>
    <row r="369" spans="1:7">
      <c r="A369" t="s">
        <v>493</v>
      </c>
      <c r="B369" s="5">
        <v>18.830871255360503</v>
      </c>
      <c r="C369" s="5">
        <v>0.54412732274732289</v>
      </c>
      <c r="D369" s="5">
        <v>1.8046697618447478</v>
      </c>
      <c r="E369" s="5">
        <v>53.153795175476795</v>
      </c>
      <c r="F369" s="2">
        <v>0</v>
      </c>
      <c r="G369" s="2">
        <v>0</v>
      </c>
    </row>
    <row r="370" spans="1:7">
      <c r="A370" t="s">
        <v>561</v>
      </c>
      <c r="B370" s="5">
        <v>94.572688856085705</v>
      </c>
      <c r="C370" s="5">
        <v>1.0846721863223086</v>
      </c>
      <c r="D370" s="5">
        <v>1.6558633479485325</v>
      </c>
      <c r="E370" s="5">
        <v>-40.414953290598177</v>
      </c>
      <c r="F370" s="2">
        <v>0</v>
      </c>
      <c r="G370" s="2">
        <v>0</v>
      </c>
    </row>
    <row r="371" spans="1:7">
      <c r="A371" t="s">
        <v>531</v>
      </c>
      <c r="B371" s="5">
        <v>8.5746757063918171</v>
      </c>
      <c r="C371" s="5">
        <v>0.48079300081413989</v>
      </c>
      <c r="D371" s="5">
        <v>1.5653309247650304</v>
      </c>
      <c r="E371" s="5">
        <v>2.3778731728522522</v>
      </c>
      <c r="F371" s="2">
        <v>0</v>
      </c>
      <c r="G371" s="2">
        <v>0</v>
      </c>
    </row>
    <row r="372" spans="1:7">
      <c r="A372" t="s">
        <v>716</v>
      </c>
      <c r="B372" s="5">
        <v>0</v>
      </c>
      <c r="C372" s="5">
        <v>0</v>
      </c>
      <c r="D372" s="5">
        <v>0</v>
      </c>
      <c r="E372" s="5">
        <v>0</v>
      </c>
      <c r="F372" s="2">
        <v>0</v>
      </c>
      <c r="G372" s="2">
        <v>0</v>
      </c>
    </row>
    <row r="373" spans="1:7">
      <c r="A373" t="s">
        <v>215</v>
      </c>
      <c r="B373" s="5">
        <v>18.531351445555941</v>
      </c>
      <c r="C373" s="5">
        <v>6.6465391033753827</v>
      </c>
      <c r="D373" s="5">
        <v>1.6096869097319138</v>
      </c>
      <c r="E373" s="5">
        <v>-19.218256991391129</v>
      </c>
      <c r="F373" s="2">
        <v>2.5662448100048099E-2</v>
      </c>
      <c r="G373" s="2">
        <v>0.47555984469533069</v>
      </c>
    </row>
    <row r="374" spans="1:7">
      <c r="A374" t="s">
        <v>223</v>
      </c>
      <c r="B374" s="5">
        <v>24.428196977550314</v>
      </c>
      <c r="C374" s="5">
        <v>4.3754172354964496</v>
      </c>
      <c r="D374" s="5">
        <v>1.3537684975936823</v>
      </c>
      <c r="E374" s="5">
        <v>21.917889746818123</v>
      </c>
      <c r="F374" s="2">
        <v>3.2782826286381454E-2</v>
      </c>
      <c r="G374" s="2">
        <v>0.80082533800454048</v>
      </c>
    </row>
    <row r="375" spans="1:7">
      <c r="A375" t="s">
        <v>175</v>
      </c>
      <c r="B375" s="5">
        <v>44.02748766457151</v>
      </c>
      <c r="C375" s="5">
        <v>3.0040082661866636</v>
      </c>
      <c r="D375" s="5">
        <v>1.6469530667434154</v>
      </c>
      <c r="E375" s="5">
        <v>13.176847624553918</v>
      </c>
      <c r="F375" s="2">
        <v>5.3223802769334687E-2</v>
      </c>
      <c r="G375" s="2">
        <v>2.3433103198884697</v>
      </c>
    </row>
    <row r="376" spans="1:7">
      <c r="A376" t="s">
        <v>730</v>
      </c>
      <c r="B376" s="5">
        <v>0</v>
      </c>
      <c r="C376" s="5">
        <v>0</v>
      </c>
      <c r="D376" s="5">
        <v>0</v>
      </c>
      <c r="E376" s="5">
        <v>0</v>
      </c>
      <c r="F376" s="2">
        <v>0</v>
      </c>
      <c r="G376" s="2">
        <v>0</v>
      </c>
    </row>
    <row r="377" spans="1:7">
      <c r="A377" t="s">
        <v>545</v>
      </c>
      <c r="B377" s="5">
        <v>0</v>
      </c>
      <c r="C377" s="5">
        <v>0</v>
      </c>
      <c r="D377" s="5">
        <v>0</v>
      </c>
      <c r="E377" s="5">
        <v>0</v>
      </c>
      <c r="F377" s="2">
        <v>0</v>
      </c>
      <c r="G377" s="2">
        <v>0</v>
      </c>
    </row>
    <row r="378" spans="1:7">
      <c r="A378" t="s">
        <v>543</v>
      </c>
      <c r="B378" s="5">
        <v>0</v>
      </c>
      <c r="C378" s="5">
        <v>0</v>
      </c>
      <c r="D378" s="5">
        <v>0</v>
      </c>
      <c r="E378" s="5">
        <v>0</v>
      </c>
      <c r="F378" s="2">
        <v>0</v>
      </c>
      <c r="G378" s="2">
        <v>0</v>
      </c>
    </row>
    <row r="379" spans="1:7">
      <c r="A379" t="s">
        <v>209</v>
      </c>
      <c r="B379" s="5">
        <v>29.131058084049879</v>
      </c>
      <c r="C379" s="5">
        <v>1.255372949729548</v>
      </c>
      <c r="D379" s="5">
        <v>2.3131330021251286</v>
      </c>
      <c r="E379" s="5">
        <v>41.866561406895094</v>
      </c>
      <c r="F379" s="2">
        <v>4.4999999999999998E-2</v>
      </c>
      <c r="G379" s="2">
        <v>1.3108976137822446</v>
      </c>
    </row>
    <row r="380" spans="1:7">
      <c r="A380" t="s">
        <v>155</v>
      </c>
      <c r="B380" s="5">
        <v>-37.35214774849554</v>
      </c>
      <c r="C380" s="5">
        <v>0.32286902853731719</v>
      </c>
      <c r="D380" s="5">
        <v>2.7555505207225055</v>
      </c>
      <c r="E380" s="5">
        <v>5.3400420083304656</v>
      </c>
      <c r="F380" s="2">
        <v>0</v>
      </c>
      <c r="G380" s="2">
        <v>0</v>
      </c>
    </row>
    <row r="381" spans="1:7">
      <c r="A381" t="s">
        <v>12</v>
      </c>
      <c r="B381" s="5">
        <v>9295.2363962305772</v>
      </c>
      <c r="C381" s="5">
        <v>5636.9354798806753</v>
      </c>
      <c r="D381" s="5">
        <v>1243.1244845402505</v>
      </c>
      <c r="E381" s="5">
        <v>870.55442600753656</v>
      </c>
      <c r="F381" s="2">
        <v>5.6368805488321847</v>
      </c>
      <c r="G381" s="2">
        <v>161.92323060389063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14259-2365-4928-811B-821CD5653128}">
  <dimension ref="A2:K401"/>
  <sheetViews>
    <sheetView topLeftCell="A7" workbookViewId="0">
      <selection activeCell="H53" sqref="H53"/>
    </sheetView>
  </sheetViews>
  <sheetFormatPr defaultRowHeight="15"/>
  <cols>
    <col min="1" max="1" width="28.28515625" bestFit="1" customWidth="1"/>
    <col min="2" max="2" width="70" bestFit="1" customWidth="1"/>
    <col min="3" max="3" width="23" bestFit="1" customWidth="1"/>
    <col min="4" max="4" width="12.5703125" bestFit="1" customWidth="1"/>
    <col min="5" max="5" width="12.28515625" bestFit="1" customWidth="1"/>
    <col min="6" max="6" width="10.7109375" bestFit="1" customWidth="1"/>
    <col min="7" max="7" width="38.7109375" customWidth="1"/>
    <col min="8" max="8" width="25.28515625" bestFit="1" customWidth="1"/>
    <col min="9" max="9" width="10.7109375" bestFit="1" customWidth="1"/>
    <col min="10" max="10" width="18.42578125" bestFit="1" customWidth="1"/>
    <col min="11" max="11" width="18" customWidth="1"/>
  </cols>
  <sheetData>
    <row r="2" spans="1:9">
      <c r="B2">
        <v>1</v>
      </c>
      <c r="C2">
        <v>0</v>
      </c>
      <c r="D2">
        <v>-1</v>
      </c>
    </row>
    <row r="3" spans="1:9" ht="29.25">
      <c r="A3" t="s">
        <v>1045</v>
      </c>
      <c r="B3" t="s">
        <v>1082</v>
      </c>
      <c r="D3" s="7" t="s">
        <v>1083</v>
      </c>
      <c r="E3" t="s">
        <v>1084</v>
      </c>
    </row>
    <row r="4" spans="1:9" ht="29.25">
      <c r="A4" t="s">
        <v>1085</v>
      </c>
      <c r="B4" s="7" t="s">
        <v>1086</v>
      </c>
      <c r="C4" t="s">
        <v>1087</v>
      </c>
      <c r="E4" t="s">
        <v>1084</v>
      </c>
    </row>
    <row r="5" spans="1:9">
      <c r="A5" t="s">
        <v>1088</v>
      </c>
      <c r="B5" s="34">
        <v>0.05</v>
      </c>
      <c r="C5" t="s">
        <v>1089</v>
      </c>
      <c r="D5" s="34">
        <v>-0.05</v>
      </c>
      <c r="E5" t="s">
        <v>1084</v>
      </c>
    </row>
    <row r="6" spans="1:9">
      <c r="A6" t="s">
        <v>1090</v>
      </c>
      <c r="E6" t="s">
        <v>1084</v>
      </c>
    </row>
    <row r="8" spans="1:9">
      <c r="H8" t="s">
        <v>1091</v>
      </c>
      <c r="I8" t="s">
        <v>1092</v>
      </c>
    </row>
    <row r="9" spans="1:9">
      <c r="G9" s="25" t="s">
        <v>803</v>
      </c>
      <c r="H9" s="24" t="s">
        <v>994</v>
      </c>
      <c r="I9" t="s">
        <v>1093</v>
      </c>
    </row>
    <row r="10" spans="1:9">
      <c r="G10" s="5" t="str">
        <f>IFERROR(IF(G1/G7&gt;0,G1/G7,"NA"),"NA")</f>
        <v>NA</v>
      </c>
      <c r="H10" s="24" t="s">
        <v>995</v>
      </c>
      <c r="I10" t="s">
        <v>1093</v>
      </c>
    </row>
    <row r="11" spans="1:9">
      <c r="G11" s="25" t="s">
        <v>795</v>
      </c>
      <c r="H11" s="24" t="s">
        <v>996</v>
      </c>
      <c r="I11" t="s">
        <v>1094</v>
      </c>
    </row>
    <row r="12" spans="1:9">
      <c r="A12" t="s">
        <v>968</v>
      </c>
      <c r="B12" t="s">
        <v>967</v>
      </c>
      <c r="C12" t="s">
        <v>983</v>
      </c>
      <c r="D12" t="s">
        <v>969</v>
      </c>
      <c r="G12" s="25" t="s">
        <v>810</v>
      </c>
      <c r="H12" s="24" t="s">
        <v>997</v>
      </c>
      <c r="I12" t="s">
        <v>1094</v>
      </c>
    </row>
    <row r="13" spans="1:9">
      <c r="A13" s="9" t="s">
        <v>130</v>
      </c>
      <c r="B13" s="30" t="s">
        <v>131</v>
      </c>
      <c r="C13" t="s">
        <v>1095</v>
      </c>
      <c r="D13" t="s">
        <v>1096</v>
      </c>
      <c r="G13" s="25" t="s">
        <v>960</v>
      </c>
      <c r="H13" s="24" t="s">
        <v>998</v>
      </c>
      <c r="I13" t="s">
        <v>1093</v>
      </c>
    </row>
    <row r="14" spans="1:9">
      <c r="A14" s="9" t="s">
        <v>334</v>
      </c>
      <c r="B14" s="30" t="s">
        <v>335</v>
      </c>
      <c r="C14" t="s">
        <v>1097</v>
      </c>
      <c r="D14" t="s">
        <v>1096</v>
      </c>
      <c r="G14" s="25" t="s">
        <v>809</v>
      </c>
      <c r="H14" s="24" t="s">
        <v>999</v>
      </c>
      <c r="I14" t="s">
        <v>1094</v>
      </c>
    </row>
    <row r="15" spans="1:9">
      <c r="A15" s="9" t="s">
        <v>462</v>
      </c>
      <c r="B15" s="30" t="s">
        <v>463</v>
      </c>
      <c r="C15" t="s">
        <v>1098</v>
      </c>
      <c r="D15" t="s">
        <v>1096</v>
      </c>
      <c r="G15" s="25" t="s">
        <v>961</v>
      </c>
      <c r="H15" s="24" t="s">
        <v>1000</v>
      </c>
      <c r="I15" t="s">
        <v>1094</v>
      </c>
    </row>
    <row r="16" spans="1:9">
      <c r="A16" s="9" t="s">
        <v>502</v>
      </c>
      <c r="B16" s="30" t="s">
        <v>503</v>
      </c>
      <c r="C16" t="s">
        <v>1099</v>
      </c>
      <c r="D16" t="s">
        <v>1096</v>
      </c>
      <c r="G16" s="25" t="s">
        <v>962</v>
      </c>
      <c r="H16" s="24" t="s">
        <v>1001</v>
      </c>
      <c r="I16" t="s">
        <v>1093</v>
      </c>
    </row>
    <row r="17" spans="1:11">
      <c r="A17" s="9" t="s">
        <v>196</v>
      </c>
      <c r="B17" s="30" t="s">
        <v>197</v>
      </c>
      <c r="C17" t="s">
        <v>1100</v>
      </c>
      <c r="D17" t="s">
        <v>1096</v>
      </c>
      <c r="G17" t="s">
        <v>965</v>
      </c>
      <c r="H17" s="40" t="s">
        <v>1006</v>
      </c>
      <c r="I17" t="s">
        <v>1094</v>
      </c>
    </row>
    <row r="18" spans="1:11">
      <c r="A18" s="9" t="s">
        <v>148</v>
      </c>
      <c r="B18" s="30" t="s">
        <v>149</v>
      </c>
      <c r="C18" t="s">
        <v>1101</v>
      </c>
      <c r="D18" t="s">
        <v>1096</v>
      </c>
      <c r="G18" t="s">
        <v>966</v>
      </c>
      <c r="H18" s="40" t="s">
        <v>1007</v>
      </c>
      <c r="I18" t="s">
        <v>1094</v>
      </c>
    </row>
    <row r="19" spans="1:11">
      <c r="A19" s="9" t="s">
        <v>184</v>
      </c>
      <c r="B19" s="30" t="s">
        <v>185</v>
      </c>
      <c r="C19" t="s">
        <v>1102</v>
      </c>
      <c r="D19" t="s">
        <v>1096</v>
      </c>
      <c r="G19" s="25" t="s">
        <v>963</v>
      </c>
      <c r="H19" s="24" t="s">
        <v>1002</v>
      </c>
      <c r="I19" t="s">
        <v>1094</v>
      </c>
    </row>
    <row r="20" spans="1:11">
      <c r="A20" s="9" t="s">
        <v>460</v>
      </c>
      <c r="B20" s="30" t="s">
        <v>461</v>
      </c>
      <c r="C20" t="s">
        <v>1103</v>
      </c>
      <c r="D20" t="s">
        <v>1096</v>
      </c>
      <c r="G20" s="25" t="s">
        <v>797</v>
      </c>
      <c r="H20" s="27" t="s">
        <v>1003</v>
      </c>
      <c r="I20" t="s">
        <v>1093</v>
      </c>
    </row>
    <row r="21" spans="1:11">
      <c r="A21" s="9" t="s">
        <v>59</v>
      </c>
      <c r="B21" s="30" t="s">
        <v>60</v>
      </c>
      <c r="C21" t="s">
        <v>1104</v>
      </c>
      <c r="D21" t="s">
        <v>1096</v>
      </c>
      <c r="G21" s="25" t="s">
        <v>812</v>
      </c>
      <c r="H21" s="24" t="s">
        <v>1004</v>
      </c>
      <c r="I21" t="s">
        <v>1094</v>
      </c>
    </row>
    <row r="22" spans="1:11">
      <c r="A22" s="9" t="s">
        <v>65</v>
      </c>
      <c r="B22" s="30" t="s">
        <v>66</v>
      </c>
      <c r="C22" t="s">
        <v>1105</v>
      </c>
      <c r="D22" t="s">
        <v>1096</v>
      </c>
    </row>
    <row r="23" spans="1:11">
      <c r="A23" s="9" t="s">
        <v>220</v>
      </c>
      <c r="B23" s="30" t="s">
        <v>221</v>
      </c>
      <c r="C23" t="s">
        <v>1106</v>
      </c>
      <c r="D23" t="s">
        <v>1096</v>
      </c>
    </row>
    <row r="24" spans="1:11">
      <c r="A24" s="9" t="s">
        <v>228</v>
      </c>
      <c r="B24" s="30" t="s">
        <v>229</v>
      </c>
      <c r="C24" t="s">
        <v>1107</v>
      </c>
      <c r="D24" t="s">
        <v>1096</v>
      </c>
    </row>
    <row r="25" spans="1:11">
      <c r="A25" s="9" t="s">
        <v>230</v>
      </c>
      <c r="B25" s="30" t="s">
        <v>231</v>
      </c>
      <c r="C25" t="s">
        <v>1108</v>
      </c>
      <c r="D25" t="s">
        <v>1096</v>
      </c>
    </row>
    <row r="26" spans="1:11">
      <c r="A26" s="9" t="s">
        <v>216</v>
      </c>
      <c r="B26" s="30" t="s">
        <v>217</v>
      </c>
      <c r="C26" t="s">
        <v>1109</v>
      </c>
      <c r="D26" t="s">
        <v>1096</v>
      </c>
    </row>
    <row r="27" spans="1:11">
      <c r="A27" s="9" t="s">
        <v>224</v>
      </c>
      <c r="B27" s="30" t="s">
        <v>225</v>
      </c>
      <c r="C27" t="s">
        <v>1110</v>
      </c>
      <c r="D27" t="s">
        <v>1096</v>
      </c>
    </row>
    <row r="28" spans="1:11">
      <c r="A28" s="9" t="s">
        <v>204</v>
      </c>
      <c r="B28" s="30" t="s">
        <v>205</v>
      </c>
      <c r="C28" t="s">
        <v>1111</v>
      </c>
      <c r="D28" t="s">
        <v>1096</v>
      </c>
    </row>
    <row r="29" spans="1:11">
      <c r="A29" s="9" t="s">
        <v>212</v>
      </c>
      <c r="B29" s="30" t="s">
        <v>213</v>
      </c>
      <c r="C29" t="s">
        <v>1112</v>
      </c>
      <c r="D29" t="s">
        <v>1096</v>
      </c>
      <c r="F29" s="16" t="s">
        <v>1113</v>
      </c>
      <c r="G29" s="16" t="s">
        <v>1114</v>
      </c>
      <c r="H29" s="16" t="s">
        <v>957</v>
      </c>
      <c r="I29" s="16" t="s">
        <v>983</v>
      </c>
      <c r="J29" s="16" t="s">
        <v>1115</v>
      </c>
      <c r="K29" s="16" t="s">
        <v>1116</v>
      </c>
    </row>
    <row r="30" spans="1:11">
      <c r="A30" s="9" t="s">
        <v>218</v>
      </c>
      <c r="B30" s="30" t="s">
        <v>219</v>
      </c>
      <c r="C30" t="s">
        <v>1117</v>
      </c>
      <c r="D30" t="s">
        <v>1096</v>
      </c>
      <c r="F30" t="s">
        <v>1118</v>
      </c>
      <c r="G30" t="s">
        <v>1119</v>
      </c>
      <c r="H30" t="s">
        <v>1120</v>
      </c>
    </row>
    <row r="31" spans="1:11">
      <c r="A31" s="9" t="s">
        <v>202</v>
      </c>
      <c r="B31" s="30" t="s">
        <v>203</v>
      </c>
      <c r="C31" t="s">
        <v>1121</v>
      </c>
      <c r="D31" t="s">
        <v>1096</v>
      </c>
      <c r="F31" t="s">
        <v>1118</v>
      </c>
      <c r="G31" t="s">
        <v>1122</v>
      </c>
      <c r="J31" t="s">
        <v>1123</v>
      </c>
    </row>
    <row r="32" spans="1:11">
      <c r="A32" s="9" t="s">
        <v>214</v>
      </c>
      <c r="B32" s="30" t="s">
        <v>215</v>
      </c>
      <c r="C32" t="s">
        <v>1124</v>
      </c>
      <c r="D32" t="s">
        <v>1096</v>
      </c>
      <c r="F32" t="s">
        <v>1118</v>
      </c>
      <c r="G32" t="s">
        <v>1125</v>
      </c>
      <c r="J32" t="s">
        <v>1123</v>
      </c>
    </row>
    <row r="33" spans="1:10">
      <c r="A33" s="9" t="s">
        <v>206</v>
      </c>
      <c r="B33" s="30" t="s">
        <v>207</v>
      </c>
      <c r="C33" t="s">
        <v>1126</v>
      </c>
      <c r="D33" t="s">
        <v>1096</v>
      </c>
      <c r="F33" t="s">
        <v>1118</v>
      </c>
      <c r="G33" t="s">
        <v>1127</v>
      </c>
      <c r="J33" t="s">
        <v>1123</v>
      </c>
    </row>
    <row r="34" spans="1:10">
      <c r="A34" s="9" t="s">
        <v>226</v>
      </c>
      <c r="B34" s="30" t="s">
        <v>227</v>
      </c>
      <c r="C34" t="s">
        <v>1128</v>
      </c>
      <c r="D34" t="s">
        <v>1096</v>
      </c>
      <c r="F34" t="s">
        <v>1118</v>
      </c>
      <c r="G34" t="s">
        <v>1129</v>
      </c>
      <c r="H34" t="s">
        <v>1130</v>
      </c>
    </row>
    <row r="35" spans="1:10">
      <c r="A35" s="9" t="s">
        <v>200</v>
      </c>
      <c r="B35" s="30" t="s">
        <v>201</v>
      </c>
      <c r="C35" t="s">
        <v>1131</v>
      </c>
      <c r="D35" t="s">
        <v>1096</v>
      </c>
      <c r="F35" t="s">
        <v>1118</v>
      </c>
      <c r="G35" t="s">
        <v>1132</v>
      </c>
      <c r="J35" t="s">
        <v>1123</v>
      </c>
    </row>
    <row r="36" spans="1:10">
      <c r="A36" s="9" t="s">
        <v>222</v>
      </c>
      <c r="B36" s="30" t="s">
        <v>223</v>
      </c>
      <c r="C36" t="s">
        <v>1133</v>
      </c>
      <c r="D36" t="s">
        <v>1096</v>
      </c>
      <c r="F36" t="s">
        <v>1118</v>
      </c>
      <c r="G36" t="s">
        <v>1134</v>
      </c>
      <c r="H36" t="s">
        <v>960</v>
      </c>
    </row>
    <row r="37" spans="1:10">
      <c r="A37" s="9" t="s">
        <v>242</v>
      </c>
      <c r="B37" s="30" t="s">
        <v>243</v>
      </c>
      <c r="C37" t="s">
        <v>1135</v>
      </c>
      <c r="D37" t="s">
        <v>1096</v>
      </c>
      <c r="F37" t="s">
        <v>1118</v>
      </c>
      <c r="G37" t="s">
        <v>1136</v>
      </c>
      <c r="J37" t="s">
        <v>1123</v>
      </c>
    </row>
    <row r="38" spans="1:10">
      <c r="A38" s="9" t="s">
        <v>232</v>
      </c>
      <c r="B38" s="30" t="s">
        <v>233</v>
      </c>
      <c r="C38" t="s">
        <v>1137</v>
      </c>
      <c r="D38" t="s">
        <v>1096</v>
      </c>
      <c r="F38" t="s">
        <v>1118</v>
      </c>
      <c r="G38" t="s">
        <v>1138</v>
      </c>
      <c r="H38" t="s">
        <v>945</v>
      </c>
    </row>
    <row r="39" spans="1:10">
      <c r="A39" s="9" t="s">
        <v>504</v>
      </c>
      <c r="B39" s="30" t="s">
        <v>505</v>
      </c>
      <c r="C39" t="s">
        <v>1139</v>
      </c>
      <c r="D39" t="s">
        <v>1096</v>
      </c>
      <c r="F39" t="s">
        <v>1118</v>
      </c>
      <c r="G39" t="s">
        <v>1140</v>
      </c>
      <c r="J39" t="s">
        <v>1141</v>
      </c>
    </row>
    <row r="40" spans="1:10">
      <c r="A40" s="9" t="s">
        <v>344</v>
      </c>
      <c r="B40" s="30" t="s">
        <v>345</v>
      </c>
      <c r="C40" t="s">
        <v>1142</v>
      </c>
      <c r="D40" t="s">
        <v>1096</v>
      </c>
      <c r="F40" t="s">
        <v>1118</v>
      </c>
      <c r="G40" t="s">
        <v>1143</v>
      </c>
      <c r="H40" t="s">
        <v>947</v>
      </c>
    </row>
    <row r="41" spans="1:10">
      <c r="A41" s="9" t="s">
        <v>262</v>
      </c>
      <c r="B41" s="30" t="s">
        <v>263</v>
      </c>
      <c r="C41" t="s">
        <v>1144</v>
      </c>
      <c r="D41" t="s">
        <v>1096</v>
      </c>
      <c r="F41" t="s">
        <v>1118</v>
      </c>
      <c r="G41" t="s">
        <v>1145</v>
      </c>
      <c r="J41" t="s">
        <v>1141</v>
      </c>
    </row>
    <row r="42" spans="1:10">
      <c r="A42" s="9" t="s">
        <v>236</v>
      </c>
      <c r="B42" s="30" t="s">
        <v>237</v>
      </c>
      <c r="C42" t="s">
        <v>1146</v>
      </c>
      <c r="D42" t="s">
        <v>1096</v>
      </c>
      <c r="F42" t="s">
        <v>1118</v>
      </c>
      <c r="G42" t="s">
        <v>1147</v>
      </c>
      <c r="H42" t="s">
        <v>963</v>
      </c>
    </row>
    <row r="43" spans="1:10">
      <c r="A43" s="9" t="s">
        <v>114</v>
      </c>
      <c r="B43" s="30" t="s">
        <v>115</v>
      </c>
      <c r="C43" t="s">
        <v>1148</v>
      </c>
      <c r="D43" t="s">
        <v>1096</v>
      </c>
      <c r="F43" t="s">
        <v>1149</v>
      </c>
      <c r="G43" t="s">
        <v>1150</v>
      </c>
      <c r="H43" t="s">
        <v>809</v>
      </c>
    </row>
    <row r="44" spans="1:10">
      <c r="A44" s="9" t="s">
        <v>342</v>
      </c>
      <c r="B44" s="30" t="s">
        <v>343</v>
      </c>
      <c r="C44" t="s">
        <v>1151</v>
      </c>
      <c r="D44" t="s">
        <v>1096</v>
      </c>
      <c r="F44" t="s">
        <v>1149</v>
      </c>
      <c r="G44" t="s">
        <v>1152</v>
      </c>
      <c r="J44" t="s">
        <v>1123</v>
      </c>
    </row>
    <row r="45" spans="1:10">
      <c r="A45" s="9" t="s">
        <v>508</v>
      </c>
      <c r="B45" s="30" t="s">
        <v>509</v>
      </c>
      <c r="C45" t="s">
        <v>1153</v>
      </c>
      <c r="D45" t="s">
        <v>1096</v>
      </c>
      <c r="F45" t="s">
        <v>1149</v>
      </c>
      <c r="G45" t="s">
        <v>1154</v>
      </c>
      <c r="J45" t="s">
        <v>1123</v>
      </c>
    </row>
    <row r="46" spans="1:10">
      <c r="A46" s="9" t="s">
        <v>29</v>
      </c>
      <c r="B46" s="30" t="s">
        <v>30</v>
      </c>
      <c r="C46" t="s">
        <v>1155</v>
      </c>
      <c r="D46" t="s">
        <v>1096</v>
      </c>
      <c r="F46" t="s">
        <v>1149</v>
      </c>
      <c r="G46" t="s">
        <v>1156</v>
      </c>
      <c r="J46" t="s">
        <v>1123</v>
      </c>
    </row>
    <row r="47" spans="1:10">
      <c r="A47" s="9" t="s">
        <v>420</v>
      </c>
      <c r="B47" s="30" t="s">
        <v>421</v>
      </c>
      <c r="C47" t="s">
        <v>1157</v>
      </c>
      <c r="D47" t="s">
        <v>1096</v>
      </c>
      <c r="F47" t="s">
        <v>1149</v>
      </c>
      <c r="G47" t="s">
        <v>1158</v>
      </c>
      <c r="H47" t="s">
        <v>1159</v>
      </c>
    </row>
    <row r="48" spans="1:10">
      <c r="A48" s="9" t="s">
        <v>452</v>
      </c>
      <c r="B48" s="30" t="s">
        <v>453</v>
      </c>
      <c r="C48" t="s">
        <v>1160</v>
      </c>
      <c r="D48" t="s">
        <v>1096</v>
      </c>
      <c r="F48" t="s">
        <v>1149</v>
      </c>
      <c r="G48" t="s">
        <v>1161</v>
      </c>
      <c r="J48" t="s">
        <v>1123</v>
      </c>
    </row>
    <row r="49" spans="1:10">
      <c r="A49" s="9" t="s">
        <v>254</v>
      </c>
      <c r="B49" s="30" t="s">
        <v>255</v>
      </c>
      <c r="C49" t="s">
        <v>1162</v>
      </c>
      <c r="D49" t="s">
        <v>1096</v>
      </c>
      <c r="F49" t="s">
        <v>1149</v>
      </c>
      <c r="G49" t="s">
        <v>1163</v>
      </c>
      <c r="J49" t="s">
        <v>1141</v>
      </c>
    </row>
    <row r="50" spans="1:10">
      <c r="A50" s="9" t="s">
        <v>514</v>
      </c>
      <c r="B50" s="30" t="s">
        <v>515</v>
      </c>
      <c r="C50" t="s">
        <v>1164</v>
      </c>
      <c r="D50" t="s">
        <v>1096</v>
      </c>
      <c r="F50" t="s">
        <v>1149</v>
      </c>
      <c r="G50" t="s">
        <v>1165</v>
      </c>
      <c r="J50" t="s">
        <v>1166</v>
      </c>
    </row>
    <row r="51" spans="1:10" ht="15" customHeight="1">
      <c r="A51" s="9" t="s">
        <v>374</v>
      </c>
      <c r="B51" s="30" t="s">
        <v>375</v>
      </c>
      <c r="C51" t="s">
        <v>1167</v>
      </c>
      <c r="D51" t="s">
        <v>1096</v>
      </c>
      <c r="F51" t="s">
        <v>1149</v>
      </c>
      <c r="G51" s="7" t="s">
        <v>1168</v>
      </c>
      <c r="J51" t="s">
        <v>1166</v>
      </c>
    </row>
    <row r="52" spans="1:10">
      <c r="A52" s="9" t="s">
        <v>43</v>
      </c>
      <c r="B52" s="30" t="s">
        <v>44</v>
      </c>
      <c r="C52" t="s">
        <v>1169</v>
      </c>
      <c r="D52" t="s">
        <v>1096</v>
      </c>
      <c r="F52" t="s">
        <v>1149</v>
      </c>
      <c r="G52" t="s">
        <v>1170</v>
      </c>
      <c r="H52" t="s">
        <v>1171</v>
      </c>
    </row>
    <row r="53" spans="1:10">
      <c r="A53" s="9" t="s">
        <v>418</v>
      </c>
      <c r="B53" s="30" t="s">
        <v>419</v>
      </c>
      <c r="C53" t="s">
        <v>1172</v>
      </c>
      <c r="D53" t="s">
        <v>1096</v>
      </c>
      <c r="F53" t="s">
        <v>1149</v>
      </c>
      <c r="G53" t="s">
        <v>1173</v>
      </c>
    </row>
    <row r="54" spans="1:10">
      <c r="A54" s="9" t="s">
        <v>410</v>
      </c>
      <c r="B54" s="30" t="s">
        <v>411</v>
      </c>
      <c r="C54" t="s">
        <v>1174</v>
      </c>
      <c r="D54" t="s">
        <v>1096</v>
      </c>
      <c r="F54" t="s">
        <v>1149</v>
      </c>
      <c r="G54" t="s">
        <v>1175</v>
      </c>
    </row>
    <row r="55" spans="1:10">
      <c r="A55" s="9" t="s">
        <v>45</v>
      </c>
      <c r="B55" s="30" t="s">
        <v>46</v>
      </c>
      <c r="C55" t="s">
        <v>1176</v>
      </c>
      <c r="D55" t="s">
        <v>1096</v>
      </c>
      <c r="F55" t="s">
        <v>1149</v>
      </c>
      <c r="G55" t="s">
        <v>1177</v>
      </c>
    </row>
    <row r="56" spans="1:10">
      <c r="A56" s="9" t="s">
        <v>400</v>
      </c>
      <c r="B56" s="30" t="s">
        <v>401</v>
      </c>
      <c r="C56" t="s">
        <v>1178</v>
      </c>
      <c r="D56" t="s">
        <v>1096</v>
      </c>
      <c r="F56" t="s">
        <v>1149</v>
      </c>
      <c r="G56" t="s">
        <v>1179</v>
      </c>
    </row>
    <row r="57" spans="1:10">
      <c r="A57" s="9" t="s">
        <v>33</v>
      </c>
      <c r="B57" s="30" t="s">
        <v>34</v>
      </c>
      <c r="C57" t="s">
        <v>1180</v>
      </c>
      <c r="D57" t="s">
        <v>1096</v>
      </c>
      <c r="F57" t="s">
        <v>1149</v>
      </c>
      <c r="G57" t="s">
        <v>1181</v>
      </c>
    </row>
    <row r="58" spans="1:10">
      <c r="A58" s="9" t="s">
        <v>180</v>
      </c>
      <c r="B58" s="30" t="s">
        <v>181</v>
      </c>
      <c r="C58" t="s">
        <v>1182</v>
      </c>
      <c r="D58" t="s">
        <v>1096</v>
      </c>
      <c r="F58" t="s">
        <v>1183</v>
      </c>
      <c r="G58" t="s">
        <v>1184</v>
      </c>
    </row>
    <row r="59" spans="1:10">
      <c r="A59" s="9" t="s">
        <v>302</v>
      </c>
      <c r="B59" s="30" t="s">
        <v>303</v>
      </c>
      <c r="C59" t="s">
        <v>1185</v>
      </c>
      <c r="D59" t="s">
        <v>1096</v>
      </c>
      <c r="F59" t="s">
        <v>1183</v>
      </c>
      <c r="G59" t="s">
        <v>1186</v>
      </c>
    </row>
    <row r="60" spans="1:10">
      <c r="A60" s="9" t="s">
        <v>346</v>
      </c>
      <c r="B60" s="30" t="s">
        <v>347</v>
      </c>
      <c r="C60" t="s">
        <v>1187</v>
      </c>
      <c r="D60" t="s">
        <v>1096</v>
      </c>
      <c r="F60" t="s">
        <v>1183</v>
      </c>
      <c r="G60" t="s">
        <v>1188</v>
      </c>
    </row>
    <row r="61" spans="1:10">
      <c r="A61" s="9" t="s">
        <v>270</v>
      </c>
      <c r="B61" s="30" t="s">
        <v>271</v>
      </c>
      <c r="C61" t="s">
        <v>1189</v>
      </c>
      <c r="D61" t="s">
        <v>1096</v>
      </c>
      <c r="F61" t="s">
        <v>1183</v>
      </c>
      <c r="G61" t="s">
        <v>1190</v>
      </c>
    </row>
    <row r="62" spans="1:10">
      <c r="A62" s="9" t="s">
        <v>41</v>
      </c>
      <c r="B62" s="30" t="s">
        <v>42</v>
      </c>
      <c r="C62" t="s">
        <v>1191</v>
      </c>
      <c r="D62" t="s">
        <v>1096</v>
      </c>
      <c r="F62" t="s">
        <v>1183</v>
      </c>
      <c r="G62" t="s">
        <v>1192</v>
      </c>
    </row>
    <row r="63" spans="1:10">
      <c r="A63" s="9" t="s">
        <v>506</v>
      </c>
      <c r="B63" s="30" t="s">
        <v>507</v>
      </c>
      <c r="C63" t="s">
        <v>1193</v>
      </c>
      <c r="D63" t="s">
        <v>1096</v>
      </c>
      <c r="F63" t="s">
        <v>1183</v>
      </c>
      <c r="G63" t="s">
        <v>1194</v>
      </c>
    </row>
    <row r="64" spans="1:10">
      <c r="A64" s="9" t="s">
        <v>106</v>
      </c>
      <c r="B64" s="30" t="s">
        <v>107</v>
      </c>
      <c r="C64" t="s">
        <v>1195</v>
      </c>
      <c r="D64" t="s">
        <v>1096</v>
      </c>
      <c r="F64" t="s">
        <v>1183</v>
      </c>
      <c r="G64" t="s">
        <v>1196</v>
      </c>
    </row>
    <row r="65" spans="1:7">
      <c r="A65" s="9" t="s">
        <v>438</v>
      </c>
      <c r="B65" s="30" t="s">
        <v>439</v>
      </c>
      <c r="C65" t="s">
        <v>1197</v>
      </c>
      <c r="D65" t="s">
        <v>1096</v>
      </c>
      <c r="F65" t="s">
        <v>1183</v>
      </c>
      <c r="G65" t="s">
        <v>1198</v>
      </c>
    </row>
    <row r="66" spans="1:7">
      <c r="A66" s="9" t="s">
        <v>478</v>
      </c>
      <c r="B66" s="30" t="s">
        <v>479</v>
      </c>
      <c r="C66" t="s">
        <v>1199</v>
      </c>
      <c r="D66" t="s">
        <v>1096</v>
      </c>
      <c r="F66" t="s">
        <v>1183</v>
      </c>
      <c r="G66" t="s">
        <v>1200</v>
      </c>
    </row>
    <row r="67" spans="1:7">
      <c r="A67" s="9" t="s">
        <v>314</v>
      </c>
      <c r="B67" s="30" t="s">
        <v>315</v>
      </c>
      <c r="C67" t="s">
        <v>1201</v>
      </c>
      <c r="D67" t="s">
        <v>1096</v>
      </c>
      <c r="F67" t="s">
        <v>1183</v>
      </c>
      <c r="G67" t="s">
        <v>1202</v>
      </c>
    </row>
    <row r="68" spans="1:7">
      <c r="A68" s="9" t="s">
        <v>27</v>
      </c>
      <c r="B68" s="30" t="s">
        <v>28</v>
      </c>
      <c r="C68" t="s">
        <v>1203</v>
      </c>
      <c r="D68" t="s">
        <v>1096</v>
      </c>
      <c r="F68" t="s">
        <v>1183</v>
      </c>
      <c r="G68" t="s">
        <v>1204</v>
      </c>
    </row>
    <row r="69" spans="1:7">
      <c r="A69" s="9" t="s">
        <v>386</v>
      </c>
      <c r="B69" s="30" t="s">
        <v>387</v>
      </c>
      <c r="C69" t="s">
        <v>1205</v>
      </c>
      <c r="D69" t="s">
        <v>1096</v>
      </c>
      <c r="F69" t="s">
        <v>1183</v>
      </c>
      <c r="G69" t="s">
        <v>1206</v>
      </c>
    </row>
    <row r="70" spans="1:7">
      <c r="A70" s="9" t="s">
        <v>456</v>
      </c>
      <c r="B70" s="30" t="s">
        <v>457</v>
      </c>
      <c r="C70" t="s">
        <v>1207</v>
      </c>
      <c r="D70" t="s">
        <v>1096</v>
      </c>
      <c r="F70" t="s">
        <v>1183</v>
      </c>
      <c r="G70" t="s">
        <v>1208</v>
      </c>
    </row>
    <row r="71" spans="1:7">
      <c r="A71" s="9" t="s">
        <v>194</v>
      </c>
      <c r="B71" s="30" t="s">
        <v>195</v>
      </c>
      <c r="C71" t="s">
        <v>1209</v>
      </c>
      <c r="D71" t="s">
        <v>1096</v>
      </c>
      <c r="F71" t="s">
        <v>1210</v>
      </c>
      <c r="G71" t="s">
        <v>1211</v>
      </c>
    </row>
    <row r="72" spans="1:7">
      <c r="A72" s="9" t="s">
        <v>244</v>
      </c>
      <c r="B72" s="30" t="s">
        <v>245</v>
      </c>
      <c r="C72" t="s">
        <v>1212</v>
      </c>
      <c r="D72" t="s">
        <v>1096</v>
      </c>
      <c r="F72" t="s">
        <v>1210</v>
      </c>
      <c r="G72" t="s">
        <v>1213</v>
      </c>
    </row>
    <row r="73" spans="1:7">
      <c r="A73" s="9" t="s">
        <v>416</v>
      </c>
      <c r="B73" s="30" t="s">
        <v>417</v>
      </c>
      <c r="C73" t="s">
        <v>1214</v>
      </c>
      <c r="D73" t="s">
        <v>1096</v>
      </c>
      <c r="F73" t="s">
        <v>1210</v>
      </c>
      <c r="G73" t="s">
        <v>1215</v>
      </c>
    </row>
    <row r="74" spans="1:7">
      <c r="A74" s="9" t="s">
        <v>272</v>
      </c>
      <c r="B74" s="30" t="s">
        <v>273</v>
      </c>
      <c r="C74" t="s">
        <v>1216</v>
      </c>
      <c r="D74" t="s">
        <v>1096</v>
      </c>
      <c r="F74" t="s">
        <v>1210</v>
      </c>
      <c r="G74" t="s">
        <v>1217</v>
      </c>
    </row>
    <row r="75" spans="1:7">
      <c r="A75" s="9" t="s">
        <v>112</v>
      </c>
      <c r="B75" s="30" t="s">
        <v>113</v>
      </c>
      <c r="C75" t="s">
        <v>1218</v>
      </c>
      <c r="D75" t="s">
        <v>1096</v>
      </c>
      <c r="F75" t="s">
        <v>1219</v>
      </c>
      <c r="G75" t="s">
        <v>1220</v>
      </c>
    </row>
    <row r="76" spans="1:7">
      <c r="A76" s="9" t="s">
        <v>102</v>
      </c>
      <c r="B76" s="30" t="s">
        <v>103</v>
      </c>
      <c r="C76" t="s">
        <v>1221</v>
      </c>
      <c r="D76" t="s">
        <v>1096</v>
      </c>
      <c r="F76" t="s">
        <v>1219</v>
      </c>
      <c r="G76" t="s">
        <v>1222</v>
      </c>
    </row>
    <row r="77" spans="1:7">
      <c r="A77" s="9" t="s">
        <v>364</v>
      </c>
      <c r="B77" s="30" t="s">
        <v>365</v>
      </c>
      <c r="C77" t="s">
        <v>1223</v>
      </c>
      <c r="D77" t="s">
        <v>1096</v>
      </c>
      <c r="F77" t="s">
        <v>1219</v>
      </c>
      <c r="G77" t="s">
        <v>1224</v>
      </c>
    </row>
    <row r="78" spans="1:7">
      <c r="A78" s="9" t="s">
        <v>524</v>
      </c>
      <c r="B78" s="30" t="s">
        <v>525</v>
      </c>
      <c r="C78" t="s">
        <v>1225</v>
      </c>
      <c r="D78" t="s">
        <v>1096</v>
      </c>
      <c r="F78" t="s">
        <v>1219</v>
      </c>
      <c r="G78" t="s">
        <v>1226</v>
      </c>
    </row>
    <row r="79" spans="1:7">
      <c r="A79" s="9" t="s">
        <v>494</v>
      </c>
      <c r="B79" s="30" t="s">
        <v>495</v>
      </c>
      <c r="C79" t="s">
        <v>1227</v>
      </c>
      <c r="D79" t="s">
        <v>1096</v>
      </c>
      <c r="F79" t="s">
        <v>1219</v>
      </c>
      <c r="G79" t="s">
        <v>1228</v>
      </c>
    </row>
    <row r="80" spans="1:7">
      <c r="A80" s="9" t="s">
        <v>340</v>
      </c>
      <c r="B80" s="30" t="s">
        <v>341</v>
      </c>
      <c r="C80" t="s">
        <v>1229</v>
      </c>
      <c r="D80" t="s">
        <v>1096</v>
      </c>
      <c r="F80" t="s">
        <v>1219</v>
      </c>
      <c r="G80" t="s">
        <v>1230</v>
      </c>
    </row>
    <row r="81" spans="1:7">
      <c r="A81" s="9" t="s">
        <v>322</v>
      </c>
      <c r="B81" s="30" t="s">
        <v>323</v>
      </c>
      <c r="C81" t="s">
        <v>1231</v>
      </c>
      <c r="D81" t="s">
        <v>1096</v>
      </c>
      <c r="F81" t="s">
        <v>1219</v>
      </c>
      <c r="G81" t="s">
        <v>1232</v>
      </c>
    </row>
    <row r="82" spans="1:7">
      <c r="A82" s="9" t="s">
        <v>108</v>
      </c>
      <c r="B82" s="30" t="s">
        <v>109</v>
      </c>
      <c r="C82" t="s">
        <v>1233</v>
      </c>
      <c r="D82" t="s">
        <v>1096</v>
      </c>
      <c r="F82" t="s">
        <v>1219</v>
      </c>
      <c r="G82" t="s">
        <v>1234</v>
      </c>
    </row>
    <row r="83" spans="1:7">
      <c r="A83" s="9" t="s">
        <v>39</v>
      </c>
      <c r="B83" s="30" t="s">
        <v>40</v>
      </c>
      <c r="C83" t="s">
        <v>1235</v>
      </c>
      <c r="D83" t="s">
        <v>1096</v>
      </c>
      <c r="F83" t="s">
        <v>1219</v>
      </c>
      <c r="G83" t="s">
        <v>1236</v>
      </c>
    </row>
    <row r="84" spans="1:7">
      <c r="A84" s="9" t="s">
        <v>404</v>
      </c>
      <c r="B84" s="30" t="s">
        <v>405</v>
      </c>
      <c r="C84" t="s">
        <v>1237</v>
      </c>
      <c r="D84" t="s">
        <v>1096</v>
      </c>
      <c r="F84" t="s">
        <v>1219</v>
      </c>
      <c r="G84" t="s">
        <v>1238</v>
      </c>
    </row>
    <row r="85" spans="1:7">
      <c r="A85" s="9" t="s">
        <v>24</v>
      </c>
      <c r="B85" s="30" t="s">
        <v>25</v>
      </c>
      <c r="C85" t="s">
        <v>1239</v>
      </c>
      <c r="D85" t="s">
        <v>1096</v>
      </c>
      <c r="F85" t="s">
        <v>1219</v>
      </c>
      <c r="G85" t="s">
        <v>1240</v>
      </c>
    </row>
    <row r="86" spans="1:7">
      <c r="A86" s="9" t="s">
        <v>384</v>
      </c>
      <c r="B86" s="30" t="s">
        <v>385</v>
      </c>
      <c r="C86" t="s">
        <v>1241</v>
      </c>
      <c r="D86" t="s">
        <v>1096</v>
      </c>
      <c r="F86" t="s">
        <v>1219</v>
      </c>
      <c r="G86" t="s">
        <v>1242</v>
      </c>
    </row>
    <row r="87" spans="1:7">
      <c r="A87" s="9" t="s">
        <v>154</v>
      </c>
      <c r="B87" s="30" t="s">
        <v>155</v>
      </c>
      <c r="C87" t="s">
        <v>1243</v>
      </c>
      <c r="D87" t="s">
        <v>1096</v>
      </c>
      <c r="F87" t="s">
        <v>1219</v>
      </c>
      <c r="G87" t="s">
        <v>1244</v>
      </c>
    </row>
    <row r="88" spans="1:7">
      <c r="A88" s="9" t="s">
        <v>248</v>
      </c>
      <c r="B88" s="30" t="s">
        <v>249</v>
      </c>
      <c r="C88" t="s">
        <v>1245</v>
      </c>
      <c r="D88" t="s">
        <v>1096</v>
      </c>
      <c r="F88" t="s">
        <v>1219</v>
      </c>
      <c r="G88" t="s">
        <v>1246</v>
      </c>
    </row>
    <row r="89" spans="1:7">
      <c r="A89" s="9" t="s">
        <v>336</v>
      </c>
      <c r="B89" s="30" t="s">
        <v>337</v>
      </c>
      <c r="C89" t="s">
        <v>1247</v>
      </c>
      <c r="D89" t="s">
        <v>1096</v>
      </c>
      <c r="F89" t="s">
        <v>1219</v>
      </c>
      <c r="G89" t="s">
        <v>1248</v>
      </c>
    </row>
    <row r="90" spans="1:7">
      <c r="A90" s="9" t="s">
        <v>454</v>
      </c>
      <c r="B90" s="30" t="s">
        <v>455</v>
      </c>
      <c r="C90" t="s">
        <v>1249</v>
      </c>
      <c r="D90" t="s">
        <v>1096</v>
      </c>
      <c r="F90" t="s">
        <v>1219</v>
      </c>
      <c r="G90" t="s">
        <v>1250</v>
      </c>
    </row>
    <row r="91" spans="1:7">
      <c r="A91" s="9" t="s">
        <v>510</v>
      </c>
      <c r="B91" s="30" t="s">
        <v>511</v>
      </c>
      <c r="C91" t="s">
        <v>1251</v>
      </c>
      <c r="D91" t="s">
        <v>1096</v>
      </c>
    </row>
    <row r="92" spans="1:7">
      <c r="A92" s="9" t="s">
        <v>69</v>
      </c>
      <c r="B92" s="30" t="s">
        <v>70</v>
      </c>
      <c r="C92" t="s">
        <v>1252</v>
      </c>
      <c r="D92" t="s">
        <v>1096</v>
      </c>
    </row>
    <row r="93" spans="1:7">
      <c r="A93" s="9" t="s">
        <v>35</v>
      </c>
      <c r="B93" s="30" t="s">
        <v>36</v>
      </c>
      <c r="C93" t="s">
        <v>1253</v>
      </c>
      <c r="D93" t="s">
        <v>1096</v>
      </c>
    </row>
    <row r="94" spans="1:7">
      <c r="A94" s="9" t="s">
        <v>284</v>
      </c>
      <c r="B94" s="30" t="s">
        <v>285</v>
      </c>
      <c r="C94" t="s">
        <v>1254</v>
      </c>
      <c r="D94" t="s">
        <v>1096</v>
      </c>
    </row>
    <row r="95" spans="1:7">
      <c r="A95" s="9" t="s">
        <v>268</v>
      </c>
      <c r="B95" s="30" t="s">
        <v>269</v>
      </c>
      <c r="C95" t="s">
        <v>1255</v>
      </c>
      <c r="D95" t="s">
        <v>1096</v>
      </c>
    </row>
    <row r="96" spans="1:7">
      <c r="A96" s="9" t="s">
        <v>306</v>
      </c>
      <c r="B96" s="30" t="s">
        <v>307</v>
      </c>
      <c r="C96" t="s">
        <v>1256</v>
      </c>
      <c r="D96" t="s">
        <v>1096</v>
      </c>
    </row>
    <row r="97" spans="1:4">
      <c r="A97" s="9" t="s">
        <v>110</v>
      </c>
      <c r="B97" s="30" t="s">
        <v>111</v>
      </c>
      <c r="C97" t="s">
        <v>1257</v>
      </c>
      <c r="D97" t="s">
        <v>1096</v>
      </c>
    </row>
    <row r="98" spans="1:4">
      <c r="A98" s="9" t="s">
        <v>188</v>
      </c>
      <c r="B98" s="30" t="s">
        <v>189</v>
      </c>
      <c r="C98" t="s">
        <v>1258</v>
      </c>
      <c r="D98" t="s">
        <v>1096</v>
      </c>
    </row>
    <row r="99" spans="1:4">
      <c r="A99" s="9" t="s">
        <v>124</v>
      </c>
      <c r="B99" s="30" t="s">
        <v>125</v>
      </c>
      <c r="C99" t="s">
        <v>1259</v>
      </c>
      <c r="D99" t="s">
        <v>1096</v>
      </c>
    </row>
    <row r="100" spans="1:4">
      <c r="A100" s="9" t="s">
        <v>210</v>
      </c>
      <c r="B100" s="30" t="s">
        <v>211</v>
      </c>
      <c r="C100" t="s">
        <v>1260</v>
      </c>
      <c r="D100" t="s">
        <v>1096</v>
      </c>
    </row>
    <row r="101" spans="1:4">
      <c r="A101" s="9" t="s">
        <v>152</v>
      </c>
      <c r="B101" s="30" t="s">
        <v>153</v>
      </c>
      <c r="C101" t="s">
        <v>1261</v>
      </c>
      <c r="D101" t="s">
        <v>1096</v>
      </c>
    </row>
    <row r="102" spans="1:4">
      <c r="A102" s="9" t="s">
        <v>136</v>
      </c>
      <c r="B102" s="30" t="s">
        <v>137</v>
      </c>
      <c r="C102" t="s">
        <v>1262</v>
      </c>
      <c r="D102" t="s">
        <v>1096</v>
      </c>
    </row>
    <row r="103" spans="1:4">
      <c r="A103" s="9" t="s">
        <v>326</v>
      </c>
      <c r="B103" s="30" t="s">
        <v>327</v>
      </c>
      <c r="C103" t="s">
        <v>1263</v>
      </c>
      <c r="D103" t="s">
        <v>1096</v>
      </c>
    </row>
    <row r="104" spans="1:4">
      <c r="A104" s="9" t="s">
        <v>294</v>
      </c>
      <c r="B104" s="30" t="s">
        <v>295</v>
      </c>
      <c r="C104" t="s">
        <v>1264</v>
      </c>
      <c r="D104" t="s">
        <v>1096</v>
      </c>
    </row>
    <row r="105" spans="1:4">
      <c r="A105" s="9" t="s">
        <v>512</v>
      </c>
      <c r="B105" s="30" t="s">
        <v>513</v>
      </c>
      <c r="C105" t="s">
        <v>1265</v>
      </c>
      <c r="D105" t="s">
        <v>1096</v>
      </c>
    </row>
    <row r="106" spans="1:4">
      <c r="A106" s="9" t="s">
        <v>182</v>
      </c>
      <c r="B106" s="30" t="s">
        <v>183</v>
      </c>
      <c r="C106" t="s">
        <v>1266</v>
      </c>
      <c r="D106" t="s">
        <v>1096</v>
      </c>
    </row>
    <row r="107" spans="1:4">
      <c r="A107" s="9" t="s">
        <v>156</v>
      </c>
      <c r="B107" s="30" t="s">
        <v>157</v>
      </c>
      <c r="C107" t="s">
        <v>1267</v>
      </c>
      <c r="D107" t="s">
        <v>1096</v>
      </c>
    </row>
    <row r="108" spans="1:4">
      <c r="A108" s="9" t="s">
        <v>160</v>
      </c>
      <c r="B108" s="30" t="s">
        <v>161</v>
      </c>
      <c r="C108" t="s">
        <v>1268</v>
      </c>
      <c r="D108" t="s">
        <v>1096</v>
      </c>
    </row>
    <row r="109" spans="1:4">
      <c r="A109" s="9" t="s">
        <v>100</v>
      </c>
      <c r="B109" s="30" t="s">
        <v>101</v>
      </c>
      <c r="C109" t="s">
        <v>1269</v>
      </c>
      <c r="D109" t="s">
        <v>1096</v>
      </c>
    </row>
    <row r="110" spans="1:4">
      <c r="A110" s="9" t="s">
        <v>166</v>
      </c>
      <c r="B110" s="30" t="s">
        <v>167</v>
      </c>
      <c r="C110" t="s">
        <v>1270</v>
      </c>
      <c r="D110" t="s">
        <v>1096</v>
      </c>
    </row>
    <row r="111" spans="1:4">
      <c r="A111" s="9" t="s">
        <v>168</v>
      </c>
      <c r="B111" s="30" t="s">
        <v>169</v>
      </c>
      <c r="C111" t="s">
        <v>1271</v>
      </c>
      <c r="D111" t="s">
        <v>1096</v>
      </c>
    </row>
    <row r="112" spans="1:4">
      <c r="A112" s="9" t="s">
        <v>172</v>
      </c>
      <c r="B112" s="30" t="s">
        <v>173</v>
      </c>
      <c r="C112" t="s">
        <v>1272</v>
      </c>
      <c r="D112" t="s">
        <v>1096</v>
      </c>
    </row>
    <row r="113" spans="1:4">
      <c r="A113" s="9" t="s">
        <v>170</v>
      </c>
      <c r="B113" s="30" t="s">
        <v>171</v>
      </c>
      <c r="C113" t="s">
        <v>1273</v>
      </c>
      <c r="D113" t="s">
        <v>1096</v>
      </c>
    </row>
    <row r="114" spans="1:4">
      <c r="A114" s="9" t="s">
        <v>392</v>
      </c>
      <c r="B114" s="30" t="s">
        <v>393</v>
      </c>
      <c r="C114" t="s">
        <v>1274</v>
      </c>
      <c r="D114" t="s">
        <v>1096</v>
      </c>
    </row>
    <row r="115" spans="1:4">
      <c r="A115" s="9" t="s">
        <v>362</v>
      </c>
      <c r="B115" s="30" t="s">
        <v>363</v>
      </c>
      <c r="C115" t="s">
        <v>1275</v>
      </c>
      <c r="D115" t="s">
        <v>1096</v>
      </c>
    </row>
    <row r="116" spans="1:4">
      <c r="A116" s="9" t="s">
        <v>320</v>
      </c>
      <c r="B116" s="30" t="s">
        <v>321</v>
      </c>
      <c r="C116" t="s">
        <v>1276</v>
      </c>
      <c r="D116" t="s">
        <v>1096</v>
      </c>
    </row>
    <row r="117" spans="1:4">
      <c r="A117" s="9" t="s">
        <v>88</v>
      </c>
      <c r="B117" s="30" t="s">
        <v>89</v>
      </c>
      <c r="C117" t="s">
        <v>1277</v>
      </c>
      <c r="D117" t="s">
        <v>1096</v>
      </c>
    </row>
    <row r="118" spans="1:4">
      <c r="A118" s="9" t="s">
        <v>234</v>
      </c>
      <c r="B118" s="30" t="s">
        <v>235</v>
      </c>
      <c r="C118" t="s">
        <v>1278</v>
      </c>
      <c r="D118" t="s">
        <v>1096</v>
      </c>
    </row>
    <row r="119" spans="1:4">
      <c r="A119" s="9" t="s">
        <v>266</v>
      </c>
      <c r="B119" s="30" t="s">
        <v>267</v>
      </c>
      <c r="C119" t="s">
        <v>1279</v>
      </c>
      <c r="D119" t="s">
        <v>1096</v>
      </c>
    </row>
    <row r="120" spans="1:4">
      <c r="A120" s="9" t="s">
        <v>290</v>
      </c>
      <c r="B120" s="30" t="s">
        <v>291</v>
      </c>
      <c r="C120" t="s">
        <v>1280</v>
      </c>
      <c r="D120" t="s">
        <v>1096</v>
      </c>
    </row>
    <row r="121" spans="1:4">
      <c r="A121" s="9" t="s">
        <v>324</v>
      </c>
      <c r="B121" s="30" t="s">
        <v>325</v>
      </c>
      <c r="C121" t="s">
        <v>1281</v>
      </c>
      <c r="D121" t="s">
        <v>1096</v>
      </c>
    </row>
    <row r="122" spans="1:4">
      <c r="A122" s="9" t="s">
        <v>208</v>
      </c>
      <c r="B122" s="30" t="s">
        <v>209</v>
      </c>
      <c r="C122" t="s">
        <v>1282</v>
      </c>
      <c r="D122" t="s">
        <v>1096</v>
      </c>
    </row>
    <row r="123" spans="1:4">
      <c r="A123" s="9" t="s">
        <v>530</v>
      </c>
      <c r="B123" s="30" t="s">
        <v>531</v>
      </c>
      <c r="C123" t="s">
        <v>1283</v>
      </c>
      <c r="D123" t="s">
        <v>1096</v>
      </c>
    </row>
    <row r="124" spans="1:4">
      <c r="A124" s="9" t="s">
        <v>366</v>
      </c>
      <c r="B124" s="30" t="s">
        <v>367</v>
      </c>
      <c r="C124" t="s">
        <v>1284</v>
      </c>
      <c r="D124" t="s">
        <v>1096</v>
      </c>
    </row>
    <row r="125" spans="1:4">
      <c r="A125" s="9" t="s">
        <v>440</v>
      </c>
      <c r="B125" s="30" t="s">
        <v>441</v>
      </c>
      <c r="C125" t="s">
        <v>1285</v>
      </c>
      <c r="D125" t="s">
        <v>1096</v>
      </c>
    </row>
    <row r="126" spans="1:4">
      <c r="A126" s="9" t="s">
        <v>71</v>
      </c>
      <c r="B126" s="30" t="s">
        <v>72</v>
      </c>
      <c r="C126" t="s">
        <v>1286</v>
      </c>
      <c r="D126" t="s">
        <v>1096</v>
      </c>
    </row>
    <row r="127" spans="1:4">
      <c r="A127" s="9" t="s">
        <v>468</v>
      </c>
      <c r="B127" s="30" t="s">
        <v>469</v>
      </c>
      <c r="C127" t="s">
        <v>1287</v>
      </c>
      <c r="D127" t="s">
        <v>1096</v>
      </c>
    </row>
    <row r="128" spans="1:4">
      <c r="A128" s="9" t="s">
        <v>77</v>
      </c>
      <c r="B128" s="30" t="s">
        <v>78</v>
      </c>
      <c r="C128" t="s">
        <v>1288</v>
      </c>
      <c r="D128" t="s">
        <v>1096</v>
      </c>
    </row>
    <row r="129" spans="1:4">
      <c r="A129" s="9" t="s">
        <v>532</v>
      </c>
      <c r="B129" s="30" t="s">
        <v>533</v>
      </c>
      <c r="C129" t="s">
        <v>1289</v>
      </c>
      <c r="D129" t="s">
        <v>1096</v>
      </c>
    </row>
    <row r="130" spans="1:4">
      <c r="A130" s="9" t="s">
        <v>442</v>
      </c>
      <c r="B130" s="30" t="s">
        <v>443</v>
      </c>
      <c r="C130" t="s">
        <v>1290</v>
      </c>
      <c r="D130" t="s">
        <v>1096</v>
      </c>
    </row>
    <row r="131" spans="1:4">
      <c r="A131" s="9" t="s">
        <v>47</v>
      </c>
      <c r="B131" s="30" t="s">
        <v>48</v>
      </c>
      <c r="C131" t="s">
        <v>1291</v>
      </c>
      <c r="D131" t="s">
        <v>1096</v>
      </c>
    </row>
    <row r="132" spans="1:4">
      <c r="A132" s="9" t="s">
        <v>134</v>
      </c>
      <c r="B132" s="30" t="s">
        <v>135</v>
      </c>
      <c r="C132" t="s">
        <v>1292</v>
      </c>
      <c r="D132" t="s">
        <v>1096</v>
      </c>
    </row>
    <row r="133" spans="1:4">
      <c r="A133" s="9" t="s">
        <v>142</v>
      </c>
      <c r="B133" s="30" t="s">
        <v>143</v>
      </c>
      <c r="C133" t="s">
        <v>1293</v>
      </c>
      <c r="D133" t="s">
        <v>1096</v>
      </c>
    </row>
    <row r="134" spans="1:4">
      <c r="A134" s="9" t="s">
        <v>73</v>
      </c>
      <c r="B134" s="30" t="s">
        <v>74</v>
      </c>
      <c r="C134" t="s">
        <v>1294</v>
      </c>
      <c r="D134" t="s">
        <v>1096</v>
      </c>
    </row>
    <row r="135" spans="1:4">
      <c r="A135" s="9" t="s">
        <v>75</v>
      </c>
      <c r="B135" s="30" t="s">
        <v>76</v>
      </c>
      <c r="C135" t="s">
        <v>1295</v>
      </c>
      <c r="D135" t="s">
        <v>1096</v>
      </c>
    </row>
    <row r="136" spans="1:4">
      <c r="A136" s="9" t="s">
        <v>280</v>
      </c>
      <c r="B136" s="30" t="s">
        <v>281</v>
      </c>
      <c r="C136" t="s">
        <v>1296</v>
      </c>
      <c r="D136" t="s">
        <v>1096</v>
      </c>
    </row>
    <row r="137" spans="1:4">
      <c r="A137" s="9" t="s">
        <v>300</v>
      </c>
      <c r="B137" s="30" t="s">
        <v>301</v>
      </c>
      <c r="C137" t="s">
        <v>1297</v>
      </c>
      <c r="D137" t="s">
        <v>1096</v>
      </c>
    </row>
    <row r="138" spans="1:4">
      <c r="A138" s="9" t="s">
        <v>278</v>
      </c>
      <c r="B138" s="30" t="s">
        <v>279</v>
      </c>
      <c r="C138" t="s">
        <v>1298</v>
      </c>
      <c r="D138" t="s">
        <v>1096</v>
      </c>
    </row>
    <row r="139" spans="1:4">
      <c r="A139" s="9" t="s">
        <v>81</v>
      </c>
      <c r="B139" s="30" t="s">
        <v>82</v>
      </c>
      <c r="C139" t="s">
        <v>1299</v>
      </c>
      <c r="D139" t="s">
        <v>1096</v>
      </c>
    </row>
    <row r="140" spans="1:4">
      <c r="A140" s="9" t="s">
        <v>192</v>
      </c>
      <c r="B140" s="30" t="s">
        <v>193</v>
      </c>
      <c r="C140" t="s">
        <v>1300</v>
      </c>
      <c r="D140" t="s">
        <v>1096</v>
      </c>
    </row>
    <row r="141" spans="1:4">
      <c r="A141" s="9" t="s">
        <v>470</v>
      </c>
      <c r="B141" s="30" t="s">
        <v>471</v>
      </c>
      <c r="C141" t="s">
        <v>1301</v>
      </c>
      <c r="D141" t="s">
        <v>1096</v>
      </c>
    </row>
    <row r="142" spans="1:4">
      <c r="A142" s="9" t="s">
        <v>352</v>
      </c>
      <c r="B142" s="30" t="s">
        <v>353</v>
      </c>
      <c r="C142" t="s">
        <v>1302</v>
      </c>
      <c r="D142" t="s">
        <v>1096</v>
      </c>
    </row>
    <row r="143" spans="1:4">
      <c r="A143" s="9" t="s">
        <v>444</v>
      </c>
      <c r="B143" s="30" t="s">
        <v>445</v>
      </c>
      <c r="C143" t="s">
        <v>1303</v>
      </c>
      <c r="D143" t="s">
        <v>1096</v>
      </c>
    </row>
    <row r="144" spans="1:4">
      <c r="A144" s="9" t="s">
        <v>526</v>
      </c>
      <c r="B144" s="30" t="s">
        <v>527</v>
      </c>
      <c r="C144" t="s">
        <v>1304</v>
      </c>
      <c r="D144" t="s">
        <v>1096</v>
      </c>
    </row>
    <row r="145" spans="1:4">
      <c r="A145" s="9" t="s">
        <v>318</v>
      </c>
      <c r="B145" s="30" t="s">
        <v>319</v>
      </c>
      <c r="C145" t="s">
        <v>1305</v>
      </c>
      <c r="D145" t="s">
        <v>1096</v>
      </c>
    </row>
    <row r="146" spans="1:4">
      <c r="A146" s="9" t="s">
        <v>382</v>
      </c>
      <c r="B146" s="30" t="s">
        <v>383</v>
      </c>
      <c r="C146" t="s">
        <v>1306</v>
      </c>
      <c r="D146" t="s">
        <v>1096</v>
      </c>
    </row>
    <row r="147" spans="1:4">
      <c r="A147" s="9" t="s">
        <v>414</v>
      </c>
      <c r="B147" s="30" t="s">
        <v>415</v>
      </c>
      <c r="C147" t="s">
        <v>1307</v>
      </c>
      <c r="D147" t="s">
        <v>1096</v>
      </c>
    </row>
    <row r="148" spans="1:4">
      <c r="A148" s="9" t="s">
        <v>67</v>
      </c>
      <c r="B148" s="30" t="s">
        <v>68</v>
      </c>
      <c r="C148" t="s">
        <v>1308</v>
      </c>
      <c r="D148" t="s">
        <v>1096</v>
      </c>
    </row>
    <row r="149" spans="1:4">
      <c r="A149" s="9" t="s">
        <v>516</v>
      </c>
      <c r="B149" s="30" t="s">
        <v>517</v>
      </c>
      <c r="C149" t="s">
        <v>1309</v>
      </c>
      <c r="D149" t="s">
        <v>1096</v>
      </c>
    </row>
    <row r="150" spans="1:4">
      <c r="A150" s="9" t="s">
        <v>31</v>
      </c>
      <c r="B150" s="30" t="s">
        <v>32</v>
      </c>
      <c r="C150" t="s">
        <v>1310</v>
      </c>
      <c r="D150" t="s">
        <v>1096</v>
      </c>
    </row>
    <row r="151" spans="1:4">
      <c r="A151" s="9" t="s">
        <v>55</v>
      </c>
      <c r="B151" s="30" t="s">
        <v>56</v>
      </c>
      <c r="C151" t="s">
        <v>1311</v>
      </c>
      <c r="D151" t="s">
        <v>1096</v>
      </c>
    </row>
    <row r="152" spans="1:4">
      <c r="A152" s="9" t="s">
        <v>310</v>
      </c>
      <c r="B152" s="30" t="s">
        <v>311</v>
      </c>
      <c r="C152" t="s">
        <v>1312</v>
      </c>
      <c r="D152" t="s">
        <v>1096</v>
      </c>
    </row>
    <row r="153" spans="1:4">
      <c r="A153" s="9" t="s">
        <v>450</v>
      </c>
      <c r="B153" s="30" t="s">
        <v>451</v>
      </c>
      <c r="C153" t="s">
        <v>1313</v>
      </c>
      <c r="D153" t="s">
        <v>1096</v>
      </c>
    </row>
    <row r="154" spans="1:4">
      <c r="A154" s="9" t="s">
        <v>520</v>
      </c>
      <c r="B154" s="30" t="s">
        <v>521</v>
      </c>
      <c r="C154" t="s">
        <v>1314</v>
      </c>
      <c r="D154" t="s">
        <v>1096</v>
      </c>
    </row>
    <row r="155" spans="1:4">
      <c r="A155" s="9" t="s">
        <v>390</v>
      </c>
      <c r="B155" s="30" t="s">
        <v>391</v>
      </c>
      <c r="C155" t="s">
        <v>1315</v>
      </c>
      <c r="D155" t="s">
        <v>1096</v>
      </c>
    </row>
    <row r="156" spans="1:4">
      <c r="A156" s="9" t="s">
        <v>518</v>
      </c>
      <c r="B156" s="30" t="s">
        <v>519</v>
      </c>
      <c r="C156" t="s">
        <v>1316</v>
      </c>
      <c r="D156" t="s">
        <v>1096</v>
      </c>
    </row>
    <row r="157" spans="1:4">
      <c r="A157" s="9" t="s">
        <v>51</v>
      </c>
      <c r="B157" s="30" t="s">
        <v>52</v>
      </c>
      <c r="C157" t="s">
        <v>1317</v>
      </c>
      <c r="D157" t="s">
        <v>1096</v>
      </c>
    </row>
    <row r="158" spans="1:4">
      <c r="A158" s="9" t="s">
        <v>92</v>
      </c>
      <c r="B158" s="30" t="s">
        <v>93</v>
      </c>
      <c r="C158" t="s">
        <v>1318</v>
      </c>
      <c r="D158" t="s">
        <v>1096</v>
      </c>
    </row>
    <row r="159" spans="1:4">
      <c r="A159" s="9" t="s">
        <v>162</v>
      </c>
      <c r="B159" s="30" t="s">
        <v>163</v>
      </c>
      <c r="C159" t="s">
        <v>1319</v>
      </c>
      <c r="D159" t="s">
        <v>1096</v>
      </c>
    </row>
    <row r="160" spans="1:4">
      <c r="A160" s="9" t="s">
        <v>282</v>
      </c>
      <c r="B160" s="30" t="s">
        <v>283</v>
      </c>
      <c r="C160" t="s">
        <v>1320</v>
      </c>
      <c r="D160" t="s">
        <v>1096</v>
      </c>
    </row>
    <row r="161" spans="1:4">
      <c r="A161" s="9" t="s">
        <v>476</v>
      </c>
      <c r="B161" s="30" t="s">
        <v>477</v>
      </c>
      <c r="C161" t="s">
        <v>1321</v>
      </c>
      <c r="D161" t="s">
        <v>1096</v>
      </c>
    </row>
    <row r="162" spans="1:4">
      <c r="A162" s="9" t="s">
        <v>316</v>
      </c>
      <c r="B162" s="30" t="s">
        <v>317</v>
      </c>
      <c r="C162" t="s">
        <v>1322</v>
      </c>
      <c r="D162" t="s">
        <v>1096</v>
      </c>
    </row>
    <row r="163" spans="1:4">
      <c r="A163" s="9" t="s">
        <v>458</v>
      </c>
      <c r="B163" s="30" t="s">
        <v>459</v>
      </c>
      <c r="C163" t="s">
        <v>1323</v>
      </c>
      <c r="D163" t="s">
        <v>1096</v>
      </c>
    </row>
    <row r="164" spans="1:4">
      <c r="A164" s="9" t="s">
        <v>448</v>
      </c>
      <c r="B164" s="30" t="s">
        <v>449</v>
      </c>
      <c r="C164" t="s">
        <v>1324</v>
      </c>
      <c r="D164" t="s">
        <v>1096</v>
      </c>
    </row>
    <row r="165" spans="1:4">
      <c r="A165" s="9" t="s">
        <v>446</v>
      </c>
      <c r="B165" s="30" t="s">
        <v>447</v>
      </c>
      <c r="C165" t="s">
        <v>1325</v>
      </c>
      <c r="D165" t="s">
        <v>1096</v>
      </c>
    </row>
    <row r="166" spans="1:4">
      <c r="A166" s="9" t="s">
        <v>350</v>
      </c>
      <c r="B166" s="30" t="s">
        <v>351</v>
      </c>
      <c r="C166" t="s">
        <v>1326</v>
      </c>
      <c r="D166" t="s">
        <v>1096</v>
      </c>
    </row>
    <row r="167" spans="1:4">
      <c r="A167" s="9" t="s">
        <v>388</v>
      </c>
      <c r="B167" s="30" t="s">
        <v>389</v>
      </c>
      <c r="C167" t="s">
        <v>1327</v>
      </c>
      <c r="D167" t="s">
        <v>1096</v>
      </c>
    </row>
    <row r="168" spans="1:4">
      <c r="A168" s="9" t="s">
        <v>406</v>
      </c>
      <c r="B168" s="30" t="s">
        <v>407</v>
      </c>
      <c r="C168" t="s">
        <v>1328</v>
      </c>
      <c r="D168" t="s">
        <v>1096</v>
      </c>
    </row>
    <row r="169" spans="1:4">
      <c r="A169" s="9" t="s">
        <v>332</v>
      </c>
      <c r="B169" s="30" t="s">
        <v>333</v>
      </c>
      <c r="C169" t="s">
        <v>1329</v>
      </c>
      <c r="D169" t="s">
        <v>1096</v>
      </c>
    </row>
    <row r="170" spans="1:4">
      <c r="A170" s="9" t="s">
        <v>480</v>
      </c>
      <c r="B170" s="30" t="s">
        <v>481</v>
      </c>
      <c r="C170" t="s">
        <v>1330</v>
      </c>
      <c r="D170" t="s">
        <v>1096</v>
      </c>
    </row>
    <row r="171" spans="1:4">
      <c r="A171" s="9" t="s">
        <v>260</v>
      </c>
      <c r="B171" s="30" t="s">
        <v>261</v>
      </c>
      <c r="C171" t="s">
        <v>1331</v>
      </c>
      <c r="D171" t="s">
        <v>1096</v>
      </c>
    </row>
    <row r="172" spans="1:4">
      <c r="A172" s="9" t="s">
        <v>522</v>
      </c>
      <c r="B172" s="30" t="s">
        <v>523</v>
      </c>
      <c r="C172" t="s">
        <v>1332</v>
      </c>
      <c r="D172" t="s">
        <v>1096</v>
      </c>
    </row>
    <row r="173" spans="1:4">
      <c r="A173" s="9" t="s">
        <v>120</v>
      </c>
      <c r="B173" s="30" t="s">
        <v>121</v>
      </c>
      <c r="C173" t="s">
        <v>1333</v>
      </c>
      <c r="D173" t="s">
        <v>1096</v>
      </c>
    </row>
    <row r="174" spans="1:4">
      <c r="A174" s="9" t="s">
        <v>428</v>
      </c>
      <c r="B174" s="30" t="s">
        <v>429</v>
      </c>
      <c r="C174" t="s">
        <v>1334</v>
      </c>
      <c r="D174" t="s">
        <v>1096</v>
      </c>
    </row>
    <row r="175" spans="1:4">
      <c r="A175" s="9" t="s">
        <v>370</v>
      </c>
      <c r="B175" s="30" t="s">
        <v>371</v>
      </c>
      <c r="C175" t="s">
        <v>1335</v>
      </c>
      <c r="D175" t="s">
        <v>1096</v>
      </c>
    </row>
    <row r="176" spans="1:4">
      <c r="A176" s="9" t="s">
        <v>258</v>
      </c>
      <c r="B176" s="30" t="s">
        <v>259</v>
      </c>
      <c r="C176" t="s">
        <v>1336</v>
      </c>
      <c r="D176" t="s">
        <v>1096</v>
      </c>
    </row>
    <row r="177" spans="1:4">
      <c r="A177" s="9" t="s">
        <v>402</v>
      </c>
      <c r="B177" s="30" t="s">
        <v>403</v>
      </c>
      <c r="C177" t="s">
        <v>1337</v>
      </c>
      <c r="D177" t="s">
        <v>1096</v>
      </c>
    </row>
    <row r="178" spans="1:4">
      <c r="A178" s="9" t="s">
        <v>238</v>
      </c>
      <c r="B178" s="30" t="s">
        <v>239</v>
      </c>
      <c r="C178" t="s">
        <v>1338</v>
      </c>
      <c r="D178" t="s">
        <v>1096</v>
      </c>
    </row>
    <row r="179" spans="1:4">
      <c r="A179" s="9" t="s">
        <v>354</v>
      </c>
      <c r="B179" s="30" t="s">
        <v>355</v>
      </c>
      <c r="C179" t="s">
        <v>1339</v>
      </c>
      <c r="D179" t="s">
        <v>1096</v>
      </c>
    </row>
    <row r="180" spans="1:4">
      <c r="A180" s="9" t="s">
        <v>378</v>
      </c>
      <c r="B180" s="30" t="s">
        <v>379</v>
      </c>
      <c r="C180" t="s">
        <v>1340</v>
      </c>
      <c r="D180" t="s">
        <v>1096</v>
      </c>
    </row>
    <row r="181" spans="1:4">
      <c r="A181" s="9" t="s">
        <v>538</v>
      </c>
      <c r="B181" s="30" t="s">
        <v>539</v>
      </c>
      <c r="C181" t="s">
        <v>1341</v>
      </c>
      <c r="D181" t="s">
        <v>1096</v>
      </c>
    </row>
    <row r="182" spans="1:4">
      <c r="A182" s="9" t="s">
        <v>240</v>
      </c>
      <c r="B182" s="30" t="s">
        <v>241</v>
      </c>
      <c r="C182" t="s">
        <v>1342</v>
      </c>
      <c r="D182" t="s">
        <v>1096</v>
      </c>
    </row>
    <row r="183" spans="1:4">
      <c r="A183" s="9" t="s">
        <v>312</v>
      </c>
      <c r="B183" s="30" t="s">
        <v>313</v>
      </c>
      <c r="C183" t="s">
        <v>1343</v>
      </c>
      <c r="D183" t="s">
        <v>1096</v>
      </c>
    </row>
    <row r="184" spans="1:4">
      <c r="A184" s="9" t="s">
        <v>436</v>
      </c>
      <c r="B184" s="30" t="s">
        <v>437</v>
      </c>
      <c r="C184" t="s">
        <v>1344</v>
      </c>
      <c r="D184" t="s">
        <v>1096</v>
      </c>
    </row>
    <row r="185" spans="1:4">
      <c r="A185" s="9" t="s">
        <v>132</v>
      </c>
      <c r="B185" s="30" t="s">
        <v>133</v>
      </c>
      <c r="C185" t="s">
        <v>1345</v>
      </c>
      <c r="D185" t="s">
        <v>1096</v>
      </c>
    </row>
    <row r="186" spans="1:4">
      <c r="A186" s="9" t="s">
        <v>464</v>
      </c>
      <c r="B186" s="30" t="s">
        <v>465</v>
      </c>
      <c r="C186" t="s">
        <v>1346</v>
      </c>
      <c r="D186" t="s">
        <v>1096</v>
      </c>
    </row>
    <row r="187" spans="1:4">
      <c r="A187" s="9" t="s">
        <v>274</v>
      </c>
      <c r="B187" s="30" t="s">
        <v>275</v>
      </c>
      <c r="C187" t="s">
        <v>1347</v>
      </c>
      <c r="D187" t="s">
        <v>1096</v>
      </c>
    </row>
    <row r="188" spans="1:4">
      <c r="A188" s="9" t="s">
        <v>96</v>
      </c>
      <c r="B188" s="30" t="s">
        <v>97</v>
      </c>
      <c r="C188" t="s">
        <v>1348</v>
      </c>
      <c r="D188" t="s">
        <v>1096</v>
      </c>
    </row>
    <row r="189" spans="1:4">
      <c r="A189" s="9" t="s">
        <v>98</v>
      </c>
      <c r="B189" s="30" t="s">
        <v>99</v>
      </c>
      <c r="C189" t="s">
        <v>1349</v>
      </c>
      <c r="D189" t="s">
        <v>1096</v>
      </c>
    </row>
    <row r="190" spans="1:4">
      <c r="A190" s="9" t="s">
        <v>276</v>
      </c>
      <c r="B190" s="30" t="s">
        <v>277</v>
      </c>
      <c r="C190" t="s">
        <v>1350</v>
      </c>
      <c r="D190" t="s">
        <v>1096</v>
      </c>
    </row>
    <row r="191" spans="1:4">
      <c r="A191" s="9" t="s">
        <v>246</v>
      </c>
      <c r="B191" s="30" t="s">
        <v>247</v>
      </c>
      <c r="C191" t="s">
        <v>1351</v>
      </c>
      <c r="D191" t="s">
        <v>1096</v>
      </c>
    </row>
    <row r="192" spans="1:4">
      <c r="A192" s="9" t="s">
        <v>358</v>
      </c>
      <c r="B192" s="30" t="s">
        <v>359</v>
      </c>
      <c r="C192" t="s">
        <v>1352</v>
      </c>
      <c r="D192" t="s">
        <v>1096</v>
      </c>
    </row>
    <row r="193" spans="1:4">
      <c r="A193" s="9" t="s">
        <v>498</v>
      </c>
      <c r="B193" s="30" t="s">
        <v>499</v>
      </c>
      <c r="C193" t="s">
        <v>1353</v>
      </c>
      <c r="D193" t="s">
        <v>1096</v>
      </c>
    </row>
    <row r="194" spans="1:4">
      <c r="A194" s="9" t="s">
        <v>178</v>
      </c>
      <c r="B194" s="30" t="s">
        <v>179</v>
      </c>
      <c r="C194" t="s">
        <v>1354</v>
      </c>
      <c r="D194" t="s">
        <v>1096</v>
      </c>
    </row>
    <row r="195" spans="1:4">
      <c r="A195" s="9" t="s">
        <v>158</v>
      </c>
      <c r="B195" s="30" t="s">
        <v>159</v>
      </c>
      <c r="C195" t="s">
        <v>1355</v>
      </c>
      <c r="D195" t="s">
        <v>1096</v>
      </c>
    </row>
    <row r="196" spans="1:4">
      <c r="A196" s="9" t="s">
        <v>408</v>
      </c>
      <c r="B196" s="30" t="s">
        <v>409</v>
      </c>
      <c r="C196" t="s">
        <v>1356</v>
      </c>
      <c r="D196" t="s">
        <v>1096</v>
      </c>
    </row>
    <row r="197" spans="1:4">
      <c r="A197" s="9" t="s">
        <v>488</v>
      </c>
      <c r="B197" s="30" t="s">
        <v>489</v>
      </c>
      <c r="C197" t="s">
        <v>1357</v>
      </c>
      <c r="D197" t="s">
        <v>1096</v>
      </c>
    </row>
    <row r="198" spans="1:4">
      <c r="A198" s="9" t="s">
        <v>472</v>
      </c>
      <c r="B198" s="30" t="s">
        <v>473</v>
      </c>
      <c r="C198" t="s">
        <v>1358</v>
      </c>
      <c r="D198" t="s">
        <v>1096</v>
      </c>
    </row>
    <row r="199" spans="1:4">
      <c r="A199" s="9" t="s">
        <v>256</v>
      </c>
      <c r="B199" s="30" t="s">
        <v>257</v>
      </c>
      <c r="C199" t="s">
        <v>1359</v>
      </c>
      <c r="D199" t="s">
        <v>1096</v>
      </c>
    </row>
    <row r="200" spans="1:4">
      <c r="A200" s="9" t="s">
        <v>90</v>
      </c>
      <c r="B200" s="30" t="s">
        <v>91</v>
      </c>
      <c r="C200" t="s">
        <v>1360</v>
      </c>
      <c r="D200" t="s">
        <v>1096</v>
      </c>
    </row>
    <row r="201" spans="1:4">
      <c r="A201" s="9" t="s">
        <v>380</v>
      </c>
      <c r="B201" s="30" t="s">
        <v>381</v>
      </c>
      <c r="C201" t="s">
        <v>1361</v>
      </c>
      <c r="D201" t="s">
        <v>1096</v>
      </c>
    </row>
    <row r="202" spans="1:4">
      <c r="A202" s="9" t="s">
        <v>288</v>
      </c>
      <c r="B202" s="30" t="s">
        <v>289</v>
      </c>
      <c r="C202" t="s">
        <v>1362</v>
      </c>
      <c r="D202" t="s">
        <v>1096</v>
      </c>
    </row>
    <row r="203" spans="1:4">
      <c r="A203" s="9" t="s">
        <v>49</v>
      </c>
      <c r="B203" s="30" t="s">
        <v>50</v>
      </c>
      <c r="C203" t="s">
        <v>1363</v>
      </c>
      <c r="D203" t="s">
        <v>1096</v>
      </c>
    </row>
    <row r="204" spans="1:4">
      <c r="A204" s="9" t="s">
        <v>140</v>
      </c>
      <c r="B204" s="30" t="s">
        <v>141</v>
      </c>
      <c r="C204" t="s">
        <v>1364</v>
      </c>
      <c r="D204" t="s">
        <v>1096</v>
      </c>
    </row>
    <row r="205" spans="1:4">
      <c r="A205" s="9" t="s">
        <v>398</v>
      </c>
      <c r="B205" s="30" t="s">
        <v>399</v>
      </c>
      <c r="C205" t="s">
        <v>1365</v>
      </c>
      <c r="D205" t="s">
        <v>1096</v>
      </c>
    </row>
    <row r="206" spans="1:4">
      <c r="A206" s="9" t="s">
        <v>348</v>
      </c>
      <c r="B206" s="30" t="s">
        <v>349</v>
      </c>
      <c r="C206" t="s">
        <v>1366</v>
      </c>
      <c r="D206" t="s">
        <v>1096</v>
      </c>
    </row>
    <row r="207" spans="1:4">
      <c r="A207" s="9" t="s">
        <v>376</v>
      </c>
      <c r="B207" s="30" t="s">
        <v>377</v>
      </c>
      <c r="C207" t="s">
        <v>1367</v>
      </c>
      <c r="D207" t="s">
        <v>1096</v>
      </c>
    </row>
    <row r="208" spans="1:4">
      <c r="A208" s="9" t="s">
        <v>79</v>
      </c>
      <c r="B208" s="30" t="s">
        <v>80</v>
      </c>
      <c r="C208" t="s">
        <v>1368</v>
      </c>
      <c r="D208" t="s">
        <v>1096</v>
      </c>
    </row>
    <row r="209" spans="1:4">
      <c r="A209" s="9" t="s">
        <v>63</v>
      </c>
      <c r="B209" s="30" t="s">
        <v>64</v>
      </c>
      <c r="C209" t="s">
        <v>1369</v>
      </c>
      <c r="D209" t="s">
        <v>1096</v>
      </c>
    </row>
    <row r="210" spans="1:4">
      <c r="A210" s="9" t="s">
        <v>328</v>
      </c>
      <c r="B210" s="30" t="s">
        <v>329</v>
      </c>
      <c r="C210" t="s">
        <v>1370</v>
      </c>
      <c r="D210" t="s">
        <v>1096</v>
      </c>
    </row>
    <row r="211" spans="1:4">
      <c r="A211" s="9" t="s">
        <v>304</v>
      </c>
      <c r="B211" s="30" t="s">
        <v>305</v>
      </c>
      <c r="C211" t="s">
        <v>1371</v>
      </c>
      <c r="D211" t="s">
        <v>1096</v>
      </c>
    </row>
    <row r="212" spans="1:4">
      <c r="A212" s="9" t="s">
        <v>86</v>
      </c>
      <c r="B212" s="30" t="s">
        <v>87</v>
      </c>
      <c r="C212" t="s">
        <v>1372</v>
      </c>
      <c r="D212" t="s">
        <v>1096</v>
      </c>
    </row>
    <row r="213" spans="1:4">
      <c r="A213" s="9" t="s">
        <v>128</v>
      </c>
      <c r="B213" s="30" t="s">
        <v>129</v>
      </c>
      <c r="C213" t="s">
        <v>1373</v>
      </c>
      <c r="D213" t="s">
        <v>1096</v>
      </c>
    </row>
    <row r="214" spans="1:4">
      <c r="A214" s="9" t="s">
        <v>176</v>
      </c>
      <c r="B214" s="30" t="s">
        <v>177</v>
      </c>
      <c r="C214" t="s">
        <v>1374</v>
      </c>
      <c r="D214" t="s">
        <v>1096</v>
      </c>
    </row>
    <row r="215" spans="1:4">
      <c r="A215" s="9" t="s">
        <v>360</v>
      </c>
      <c r="B215" s="30" t="s">
        <v>361</v>
      </c>
      <c r="C215" t="s">
        <v>1375</v>
      </c>
      <c r="D215" t="s">
        <v>1096</v>
      </c>
    </row>
    <row r="216" spans="1:4">
      <c r="A216" s="9" t="s">
        <v>296</v>
      </c>
      <c r="B216" s="30" t="s">
        <v>297</v>
      </c>
      <c r="C216" t="s">
        <v>1376</v>
      </c>
      <c r="D216" t="s">
        <v>1096</v>
      </c>
    </row>
    <row r="217" spans="1:4">
      <c r="A217" s="9" t="s">
        <v>368</v>
      </c>
      <c r="B217" s="30" t="s">
        <v>369</v>
      </c>
      <c r="C217" t="s">
        <v>1377</v>
      </c>
      <c r="D217" t="s">
        <v>1096</v>
      </c>
    </row>
    <row r="218" spans="1:4">
      <c r="A218" s="9" t="s">
        <v>474</v>
      </c>
      <c r="B218" s="30" t="s">
        <v>475</v>
      </c>
      <c r="C218" t="s">
        <v>1378</v>
      </c>
      <c r="D218" t="s">
        <v>1096</v>
      </c>
    </row>
    <row r="219" spans="1:4">
      <c r="A219" s="9" t="s">
        <v>534</v>
      </c>
      <c r="B219" s="30" t="s">
        <v>535</v>
      </c>
      <c r="C219" t="s">
        <v>1379</v>
      </c>
      <c r="D219" t="s">
        <v>1096</v>
      </c>
    </row>
    <row r="220" spans="1:4">
      <c r="A220" s="9" t="s">
        <v>264</v>
      </c>
      <c r="B220" s="30" t="s">
        <v>265</v>
      </c>
      <c r="C220" t="s">
        <v>1380</v>
      </c>
      <c r="D220" t="s">
        <v>1096</v>
      </c>
    </row>
    <row r="221" spans="1:4">
      <c r="A221" s="9" t="s">
        <v>138</v>
      </c>
      <c r="B221" s="30" t="s">
        <v>139</v>
      </c>
      <c r="C221" t="s">
        <v>1381</v>
      </c>
      <c r="D221" t="s">
        <v>1096</v>
      </c>
    </row>
    <row r="222" spans="1:4">
      <c r="A222" s="9" t="s">
        <v>466</v>
      </c>
      <c r="B222" s="30" t="s">
        <v>467</v>
      </c>
      <c r="C222" t="s">
        <v>1382</v>
      </c>
      <c r="D222" t="s">
        <v>1096</v>
      </c>
    </row>
    <row r="223" spans="1:4">
      <c r="A223" s="9" t="s">
        <v>308</v>
      </c>
      <c r="B223" s="30" t="s">
        <v>309</v>
      </c>
      <c r="C223" t="s">
        <v>1383</v>
      </c>
      <c r="D223" t="s">
        <v>1096</v>
      </c>
    </row>
    <row r="224" spans="1:4">
      <c r="A224" s="9" t="s">
        <v>432</v>
      </c>
      <c r="B224" s="30" t="s">
        <v>433</v>
      </c>
      <c r="C224" t="s">
        <v>1384</v>
      </c>
      <c r="D224" t="s">
        <v>1096</v>
      </c>
    </row>
    <row r="225" spans="1:4">
      <c r="A225" s="9" t="s">
        <v>426</v>
      </c>
      <c r="B225" s="30" t="s">
        <v>427</v>
      </c>
      <c r="C225" t="s">
        <v>1385</v>
      </c>
      <c r="D225" t="s">
        <v>1096</v>
      </c>
    </row>
    <row r="226" spans="1:4">
      <c r="A226" s="9" t="s">
        <v>186</v>
      </c>
      <c r="B226" s="30" t="s">
        <v>187</v>
      </c>
      <c r="C226" t="s">
        <v>1386</v>
      </c>
      <c r="D226" t="s">
        <v>1096</v>
      </c>
    </row>
    <row r="227" spans="1:4">
      <c r="A227" s="9" t="s">
        <v>94</v>
      </c>
      <c r="B227" s="30" t="s">
        <v>95</v>
      </c>
      <c r="C227" t="s">
        <v>1387</v>
      </c>
      <c r="D227" t="s">
        <v>1096</v>
      </c>
    </row>
    <row r="228" spans="1:4">
      <c r="A228" s="9" t="s">
        <v>252</v>
      </c>
      <c r="B228" s="30" t="s">
        <v>253</v>
      </c>
      <c r="C228" t="s">
        <v>1388</v>
      </c>
      <c r="D228" t="s">
        <v>1096</v>
      </c>
    </row>
    <row r="229" spans="1:4">
      <c r="A229" s="9" t="s">
        <v>83</v>
      </c>
      <c r="B229" s="30" t="s">
        <v>84</v>
      </c>
      <c r="C229" t="s">
        <v>1389</v>
      </c>
      <c r="D229" t="s">
        <v>1096</v>
      </c>
    </row>
    <row r="230" spans="1:4">
      <c r="A230" s="9" t="s">
        <v>150</v>
      </c>
      <c r="B230" s="30" t="s">
        <v>151</v>
      </c>
      <c r="C230" t="s">
        <v>1390</v>
      </c>
      <c r="D230" t="s">
        <v>1096</v>
      </c>
    </row>
    <row r="231" spans="1:4">
      <c r="A231" s="9" t="s">
        <v>356</v>
      </c>
      <c r="B231" s="30" t="s">
        <v>357</v>
      </c>
      <c r="C231" t="s">
        <v>1391</v>
      </c>
      <c r="D231" t="s">
        <v>1096</v>
      </c>
    </row>
    <row r="232" spans="1:4">
      <c r="A232" s="9" t="s">
        <v>528</v>
      </c>
      <c r="B232" s="30" t="s">
        <v>529</v>
      </c>
      <c r="C232" t="s">
        <v>1392</v>
      </c>
      <c r="D232" t="s">
        <v>1096</v>
      </c>
    </row>
    <row r="233" spans="1:4">
      <c r="A233" s="9" t="s">
        <v>53</v>
      </c>
      <c r="B233" s="30" t="s">
        <v>54</v>
      </c>
      <c r="C233" t="s">
        <v>1393</v>
      </c>
      <c r="D233" t="s">
        <v>1096</v>
      </c>
    </row>
    <row r="234" spans="1:4">
      <c r="A234" s="9" t="s">
        <v>126</v>
      </c>
      <c r="B234" s="30" t="s">
        <v>127</v>
      </c>
      <c r="C234" t="s">
        <v>1394</v>
      </c>
      <c r="D234" t="s">
        <v>1096</v>
      </c>
    </row>
    <row r="235" spans="1:4">
      <c r="A235" s="9" t="s">
        <v>486</v>
      </c>
      <c r="B235" s="30" t="s">
        <v>487</v>
      </c>
      <c r="C235" t="s">
        <v>1395</v>
      </c>
      <c r="D235" t="s">
        <v>1096</v>
      </c>
    </row>
    <row r="236" spans="1:4">
      <c r="A236" s="9" t="s">
        <v>286</v>
      </c>
      <c r="B236" s="30" t="s">
        <v>287</v>
      </c>
      <c r="C236" t="s">
        <v>1396</v>
      </c>
      <c r="D236" t="s">
        <v>1096</v>
      </c>
    </row>
    <row r="237" spans="1:4">
      <c r="A237" s="9" t="s">
        <v>37</v>
      </c>
      <c r="B237" s="30" t="s">
        <v>38</v>
      </c>
      <c r="C237" t="s">
        <v>1397</v>
      </c>
      <c r="D237" t="s">
        <v>1096</v>
      </c>
    </row>
    <row r="238" spans="1:4">
      <c r="A238" s="9" t="s">
        <v>104</v>
      </c>
      <c r="B238" s="30" t="s">
        <v>105</v>
      </c>
      <c r="C238" t="s">
        <v>1398</v>
      </c>
      <c r="D238" t="s">
        <v>1096</v>
      </c>
    </row>
    <row r="239" spans="1:4">
      <c r="A239" s="9" t="s">
        <v>330</v>
      </c>
      <c r="B239" s="30" t="s">
        <v>331</v>
      </c>
      <c r="C239" t="s">
        <v>1399</v>
      </c>
      <c r="D239" t="s">
        <v>1096</v>
      </c>
    </row>
    <row r="240" spans="1:4">
      <c r="A240" s="9" t="s">
        <v>372</v>
      </c>
      <c r="B240" s="30" t="s">
        <v>373</v>
      </c>
      <c r="C240" t="s">
        <v>1400</v>
      </c>
      <c r="D240" t="s">
        <v>1096</v>
      </c>
    </row>
    <row r="241" spans="1:4">
      <c r="A241" s="9" t="s">
        <v>116</v>
      </c>
      <c r="B241" s="30" t="s">
        <v>117</v>
      </c>
      <c r="C241" t="s">
        <v>1401</v>
      </c>
      <c r="D241" t="s">
        <v>1096</v>
      </c>
    </row>
    <row r="242" spans="1:4">
      <c r="A242" s="9" t="s">
        <v>292</v>
      </c>
      <c r="B242" s="30" t="s">
        <v>293</v>
      </c>
      <c r="C242" t="s">
        <v>1402</v>
      </c>
      <c r="D242" t="s">
        <v>1096</v>
      </c>
    </row>
    <row r="243" spans="1:4">
      <c r="A243" s="9" t="s">
        <v>190</v>
      </c>
      <c r="B243" s="30" t="s">
        <v>191</v>
      </c>
      <c r="C243" t="s">
        <v>1403</v>
      </c>
      <c r="D243" t="s">
        <v>1096</v>
      </c>
    </row>
    <row r="244" spans="1:4">
      <c r="A244" s="9" t="s">
        <v>394</v>
      </c>
      <c r="B244" s="30" t="s">
        <v>395</v>
      </c>
      <c r="C244" t="s">
        <v>1404</v>
      </c>
      <c r="D244" t="s">
        <v>1096</v>
      </c>
    </row>
    <row r="245" spans="1:4">
      <c r="A245" s="9" t="s">
        <v>57</v>
      </c>
      <c r="B245" s="30" t="s">
        <v>58</v>
      </c>
      <c r="C245" t="s">
        <v>1405</v>
      </c>
      <c r="D245" t="s">
        <v>1096</v>
      </c>
    </row>
    <row r="246" spans="1:4">
      <c r="A246" s="9" t="s">
        <v>146</v>
      </c>
      <c r="B246" s="30" t="s">
        <v>147</v>
      </c>
      <c r="C246" t="s">
        <v>1406</v>
      </c>
      <c r="D246" t="s">
        <v>1096</v>
      </c>
    </row>
    <row r="247" spans="1:4">
      <c r="A247" s="9" t="s">
        <v>298</v>
      </c>
      <c r="B247" s="30" t="s">
        <v>299</v>
      </c>
      <c r="C247" t="s">
        <v>1407</v>
      </c>
      <c r="D247" t="s">
        <v>1096</v>
      </c>
    </row>
    <row r="248" spans="1:4">
      <c r="A248" s="9" t="s">
        <v>482</v>
      </c>
      <c r="B248" s="30" t="s">
        <v>483</v>
      </c>
      <c r="C248" t="s">
        <v>1408</v>
      </c>
      <c r="D248" t="s">
        <v>1096</v>
      </c>
    </row>
    <row r="249" spans="1:4">
      <c r="A249" s="9" t="s">
        <v>396</v>
      </c>
      <c r="B249" s="30" t="s">
        <v>397</v>
      </c>
      <c r="C249" t="s">
        <v>1409</v>
      </c>
      <c r="D249" t="s">
        <v>1096</v>
      </c>
    </row>
    <row r="250" spans="1:4">
      <c r="A250" s="9" t="s">
        <v>85</v>
      </c>
      <c r="B250" s="30" t="s">
        <v>1</v>
      </c>
      <c r="C250" t="s">
        <v>1410</v>
      </c>
      <c r="D250" t="s">
        <v>1096</v>
      </c>
    </row>
    <row r="251" spans="1:4">
      <c r="A251" s="9" t="s">
        <v>118</v>
      </c>
      <c r="B251" s="30" t="s">
        <v>119</v>
      </c>
      <c r="C251" t="s">
        <v>1411</v>
      </c>
      <c r="D251" t="s">
        <v>1096</v>
      </c>
    </row>
    <row r="252" spans="1:4">
      <c r="A252" s="9" t="s">
        <v>412</v>
      </c>
      <c r="B252" s="30" t="s">
        <v>413</v>
      </c>
      <c r="C252" t="s">
        <v>1412</v>
      </c>
      <c r="D252" t="s">
        <v>1096</v>
      </c>
    </row>
    <row r="253" spans="1:4">
      <c r="A253" s="9" t="s">
        <v>434</v>
      </c>
      <c r="B253" s="30" t="s">
        <v>435</v>
      </c>
      <c r="C253" t="s">
        <v>1413</v>
      </c>
      <c r="D253" t="s">
        <v>1096</v>
      </c>
    </row>
    <row r="254" spans="1:4">
      <c r="A254" s="9" t="s">
        <v>338</v>
      </c>
      <c r="B254" s="30" t="s">
        <v>339</v>
      </c>
      <c r="C254" t="s">
        <v>1414</v>
      </c>
      <c r="D254" t="s">
        <v>1096</v>
      </c>
    </row>
    <row r="255" spans="1:4">
      <c r="A255" s="9" t="s">
        <v>61</v>
      </c>
      <c r="B255" s="30" t="s">
        <v>62</v>
      </c>
      <c r="C255" t="s">
        <v>1415</v>
      </c>
      <c r="D255" t="s">
        <v>1096</v>
      </c>
    </row>
    <row r="256" spans="1:4">
      <c r="A256" s="9" t="s">
        <v>164</v>
      </c>
      <c r="B256" s="30" t="s">
        <v>165</v>
      </c>
      <c r="C256" t="s">
        <v>1416</v>
      </c>
      <c r="D256" t="s">
        <v>1096</v>
      </c>
    </row>
    <row r="257" spans="1:4">
      <c r="A257" s="9" t="s">
        <v>144</v>
      </c>
      <c r="B257" s="30" t="s">
        <v>145</v>
      </c>
      <c r="C257" t="s">
        <v>1417</v>
      </c>
      <c r="D257" t="s">
        <v>1096</v>
      </c>
    </row>
    <row r="258" spans="1:4">
      <c r="A258" s="9" t="s">
        <v>430</v>
      </c>
      <c r="B258" s="30" t="s">
        <v>431</v>
      </c>
      <c r="C258" t="s">
        <v>1418</v>
      </c>
      <c r="D258" t="s">
        <v>1096</v>
      </c>
    </row>
    <row r="259" spans="1:4">
      <c r="A259" s="9" t="s">
        <v>122</v>
      </c>
      <c r="B259" s="30" t="s">
        <v>123</v>
      </c>
      <c r="C259" t="s">
        <v>1419</v>
      </c>
      <c r="D259" t="s">
        <v>1096</v>
      </c>
    </row>
    <row r="260" spans="1:4">
      <c r="A260" s="9" t="s">
        <v>492</v>
      </c>
      <c r="B260" s="30" t="s">
        <v>493</v>
      </c>
      <c r="C260" t="s">
        <v>1420</v>
      </c>
      <c r="D260" t="s">
        <v>1096</v>
      </c>
    </row>
    <row r="261" spans="1:4">
      <c r="A261" s="9" t="s">
        <v>174</v>
      </c>
      <c r="B261" s="30" t="s">
        <v>175</v>
      </c>
      <c r="C261" t="s">
        <v>1421</v>
      </c>
      <c r="D261" t="s">
        <v>1096</v>
      </c>
    </row>
    <row r="262" spans="1:4">
      <c r="A262" s="9" t="s">
        <v>739</v>
      </c>
      <c r="B262" s="30" t="s">
        <v>740</v>
      </c>
      <c r="C262" t="s">
        <v>1422</v>
      </c>
      <c r="D262" t="s">
        <v>1096</v>
      </c>
    </row>
    <row r="263" spans="1:4">
      <c r="A263" s="9" t="s">
        <v>540</v>
      </c>
      <c r="B263" s="30" t="s">
        <v>541</v>
      </c>
      <c r="C263" t="s">
        <v>1423</v>
      </c>
      <c r="D263" t="s">
        <v>1424</v>
      </c>
    </row>
    <row r="264" spans="1:4">
      <c r="A264" s="9" t="s">
        <v>556</v>
      </c>
      <c r="B264" s="30" t="s">
        <v>557</v>
      </c>
      <c r="C264" t="s">
        <v>1425</v>
      </c>
      <c r="D264" t="s">
        <v>1424</v>
      </c>
    </row>
    <row r="265" spans="1:4">
      <c r="A265" s="9" t="s">
        <v>560</v>
      </c>
      <c r="B265" s="30" t="s">
        <v>561</v>
      </c>
      <c r="C265" t="s">
        <v>1426</v>
      </c>
      <c r="D265" t="s">
        <v>1424</v>
      </c>
    </row>
    <row r="266" spans="1:4">
      <c r="A266" s="9" t="s">
        <v>562</v>
      </c>
      <c r="B266" s="30" t="s">
        <v>563</v>
      </c>
      <c r="C266" t="s">
        <v>1427</v>
      </c>
      <c r="D266" t="s">
        <v>1424</v>
      </c>
    </row>
    <row r="267" spans="1:4">
      <c r="A267" s="9" t="s">
        <v>564</v>
      </c>
      <c r="B267" s="30" t="s">
        <v>565</v>
      </c>
      <c r="C267" t="s">
        <v>1428</v>
      </c>
      <c r="D267" t="s">
        <v>1424</v>
      </c>
    </row>
    <row r="268" spans="1:4">
      <c r="A268" s="9" t="s">
        <v>566</v>
      </c>
      <c r="B268" s="30" t="s">
        <v>567</v>
      </c>
      <c r="C268" t="s">
        <v>1429</v>
      </c>
      <c r="D268" t="s">
        <v>1424</v>
      </c>
    </row>
    <row r="269" spans="1:4">
      <c r="A269" s="9" t="s">
        <v>568</v>
      </c>
      <c r="B269" s="30" t="s">
        <v>569</v>
      </c>
      <c r="C269" t="s">
        <v>1430</v>
      </c>
      <c r="D269" t="s">
        <v>1424</v>
      </c>
    </row>
    <row r="270" spans="1:4">
      <c r="A270" s="9" t="s">
        <v>570</v>
      </c>
      <c r="B270" s="30" t="s">
        <v>571</v>
      </c>
      <c r="C270" t="s">
        <v>1431</v>
      </c>
      <c r="D270" t="s">
        <v>1424</v>
      </c>
    </row>
    <row r="271" spans="1:4">
      <c r="A271" s="9" t="s">
        <v>574</v>
      </c>
      <c r="B271" s="30" t="s">
        <v>575</v>
      </c>
      <c r="C271" t="s">
        <v>1432</v>
      </c>
      <c r="D271" t="s">
        <v>1424</v>
      </c>
    </row>
    <row r="272" spans="1:4">
      <c r="A272" s="9" t="s">
        <v>576</v>
      </c>
      <c r="B272" s="30" t="s">
        <v>577</v>
      </c>
      <c r="C272" t="s">
        <v>1433</v>
      </c>
      <c r="D272" t="s">
        <v>1424</v>
      </c>
    </row>
    <row r="273" spans="1:4">
      <c r="A273" s="9" t="s">
        <v>578</v>
      </c>
      <c r="B273" s="30" t="s">
        <v>579</v>
      </c>
      <c r="C273" t="s">
        <v>1434</v>
      </c>
      <c r="D273" t="s">
        <v>1424</v>
      </c>
    </row>
    <row r="274" spans="1:4">
      <c r="A274" s="9" t="s">
        <v>580</v>
      </c>
      <c r="B274" s="30" t="s">
        <v>581</v>
      </c>
      <c r="C274" t="s">
        <v>1435</v>
      </c>
      <c r="D274" t="s">
        <v>1424</v>
      </c>
    </row>
    <row r="275" spans="1:4">
      <c r="A275" s="9" t="s">
        <v>582</v>
      </c>
      <c r="B275" s="30" t="s">
        <v>583</v>
      </c>
      <c r="C275" t="s">
        <v>1436</v>
      </c>
      <c r="D275" t="s">
        <v>1424</v>
      </c>
    </row>
    <row r="276" spans="1:4">
      <c r="A276" s="9" t="s">
        <v>585</v>
      </c>
      <c r="B276" s="30" t="s">
        <v>586</v>
      </c>
      <c r="C276" t="s">
        <v>1437</v>
      </c>
      <c r="D276" t="s">
        <v>1424</v>
      </c>
    </row>
    <row r="277" spans="1:4">
      <c r="A277" s="9" t="s">
        <v>587</v>
      </c>
      <c r="B277" s="30" t="s">
        <v>588</v>
      </c>
      <c r="C277" t="s">
        <v>1438</v>
      </c>
      <c r="D277" t="s">
        <v>1424</v>
      </c>
    </row>
    <row r="278" spans="1:4">
      <c r="A278" s="9" t="s">
        <v>591</v>
      </c>
      <c r="B278" s="30" t="s">
        <v>592</v>
      </c>
      <c r="C278" t="s">
        <v>1439</v>
      </c>
      <c r="D278" t="s">
        <v>1424</v>
      </c>
    </row>
    <row r="279" spans="1:4">
      <c r="A279" s="9" t="s">
        <v>593</v>
      </c>
      <c r="B279" s="30" t="s">
        <v>594</v>
      </c>
      <c r="C279" t="s">
        <v>1440</v>
      </c>
      <c r="D279" t="s">
        <v>1424</v>
      </c>
    </row>
    <row r="280" spans="1:4">
      <c r="A280" s="9" t="s">
        <v>595</v>
      </c>
      <c r="B280" s="30" t="s">
        <v>596</v>
      </c>
      <c r="C280" t="s">
        <v>1441</v>
      </c>
      <c r="D280" t="s">
        <v>1424</v>
      </c>
    </row>
    <row r="281" spans="1:4">
      <c r="A281" s="9" t="s">
        <v>597</v>
      </c>
      <c r="B281" s="30" t="s">
        <v>598</v>
      </c>
      <c r="C281" t="s">
        <v>1442</v>
      </c>
      <c r="D281" t="s">
        <v>1424</v>
      </c>
    </row>
    <row r="282" spans="1:4">
      <c r="A282" s="9" t="s">
        <v>599</v>
      </c>
      <c r="B282" s="30" t="s">
        <v>600</v>
      </c>
      <c r="C282" t="s">
        <v>1443</v>
      </c>
      <c r="D282" t="s">
        <v>1424</v>
      </c>
    </row>
    <row r="283" spans="1:4">
      <c r="A283" s="9" t="s">
        <v>601</v>
      </c>
      <c r="B283" s="30" t="s">
        <v>602</v>
      </c>
      <c r="C283" t="s">
        <v>1444</v>
      </c>
      <c r="D283" t="s">
        <v>1424</v>
      </c>
    </row>
    <row r="284" spans="1:4">
      <c r="A284" s="9" t="s">
        <v>603</v>
      </c>
      <c r="B284" s="30" t="s">
        <v>604</v>
      </c>
      <c r="C284" t="s">
        <v>1445</v>
      </c>
      <c r="D284" t="s">
        <v>1424</v>
      </c>
    </row>
    <row r="285" spans="1:4">
      <c r="A285" s="9" t="s">
        <v>605</v>
      </c>
      <c r="B285" s="30" t="s">
        <v>606</v>
      </c>
      <c r="C285" t="s">
        <v>1446</v>
      </c>
      <c r="D285" t="s">
        <v>1424</v>
      </c>
    </row>
    <row r="286" spans="1:4">
      <c r="A286" s="9" t="s">
        <v>607</v>
      </c>
      <c r="B286" s="30" t="s">
        <v>608</v>
      </c>
      <c r="C286" t="s">
        <v>1447</v>
      </c>
      <c r="D286" t="s">
        <v>1424</v>
      </c>
    </row>
    <row r="287" spans="1:4">
      <c r="A287" s="9" t="s">
        <v>609</v>
      </c>
      <c r="B287" s="30" t="s">
        <v>610</v>
      </c>
      <c r="C287" t="s">
        <v>1448</v>
      </c>
      <c r="D287" t="s">
        <v>1424</v>
      </c>
    </row>
    <row r="288" spans="1:4">
      <c r="A288" s="9" t="s">
        <v>611</v>
      </c>
      <c r="B288" s="30" t="s">
        <v>612</v>
      </c>
      <c r="C288" t="s">
        <v>1449</v>
      </c>
      <c r="D288" t="s">
        <v>1424</v>
      </c>
    </row>
    <row r="289" spans="1:4">
      <c r="A289" s="9" t="s">
        <v>613</v>
      </c>
      <c r="B289" s="30" t="s">
        <v>614</v>
      </c>
      <c r="C289" t="s">
        <v>1450</v>
      </c>
      <c r="D289" t="s">
        <v>1424</v>
      </c>
    </row>
    <row r="290" spans="1:4">
      <c r="A290" s="9" t="s">
        <v>615</v>
      </c>
      <c r="B290" s="30" t="s">
        <v>616</v>
      </c>
      <c r="C290" t="s">
        <v>1451</v>
      </c>
      <c r="D290" t="s">
        <v>1424</v>
      </c>
    </row>
    <row r="291" spans="1:4">
      <c r="A291" s="9" t="s">
        <v>617</v>
      </c>
      <c r="B291" s="30" t="s">
        <v>618</v>
      </c>
      <c r="C291" t="s">
        <v>1452</v>
      </c>
      <c r="D291" t="s">
        <v>1424</v>
      </c>
    </row>
    <row r="292" spans="1:4">
      <c r="A292" s="9" t="s">
        <v>619</v>
      </c>
      <c r="B292" s="30" t="s">
        <v>620</v>
      </c>
      <c r="C292" t="s">
        <v>1453</v>
      </c>
      <c r="D292" t="s">
        <v>1424</v>
      </c>
    </row>
    <row r="293" spans="1:4">
      <c r="A293" s="9" t="s">
        <v>621</v>
      </c>
      <c r="B293" s="30" t="s">
        <v>622</v>
      </c>
      <c r="C293" t="s">
        <v>1454</v>
      </c>
      <c r="D293" t="s">
        <v>1424</v>
      </c>
    </row>
    <row r="294" spans="1:4">
      <c r="A294" s="9" t="s">
        <v>623</v>
      </c>
      <c r="B294" s="30" t="s">
        <v>624</v>
      </c>
      <c r="C294" t="s">
        <v>1455</v>
      </c>
      <c r="D294" t="s">
        <v>1424</v>
      </c>
    </row>
    <row r="295" spans="1:4">
      <c r="A295" s="9" t="s">
        <v>625</v>
      </c>
      <c r="B295" s="30" t="s">
        <v>626</v>
      </c>
      <c r="C295" t="s">
        <v>1456</v>
      </c>
      <c r="D295" t="s">
        <v>1424</v>
      </c>
    </row>
    <row r="296" spans="1:4">
      <c r="A296" s="9" t="s">
        <v>627</v>
      </c>
      <c r="B296" s="30" t="s">
        <v>628</v>
      </c>
      <c r="C296" t="s">
        <v>1457</v>
      </c>
      <c r="D296" t="s">
        <v>1424</v>
      </c>
    </row>
    <row r="297" spans="1:4">
      <c r="A297" s="9" t="s">
        <v>629</v>
      </c>
      <c r="B297" s="30" t="s">
        <v>630</v>
      </c>
      <c r="C297" t="s">
        <v>1458</v>
      </c>
      <c r="D297" t="s">
        <v>1424</v>
      </c>
    </row>
    <row r="298" spans="1:4">
      <c r="A298" s="9" t="s">
        <v>631</v>
      </c>
      <c r="B298" s="30" t="s">
        <v>632</v>
      </c>
      <c r="C298" t="s">
        <v>1459</v>
      </c>
      <c r="D298" t="s">
        <v>1424</v>
      </c>
    </row>
    <row r="299" spans="1:4">
      <c r="A299" s="9" t="s">
        <v>633</v>
      </c>
      <c r="B299" s="30" t="s">
        <v>634</v>
      </c>
      <c r="C299" t="s">
        <v>1460</v>
      </c>
      <c r="D299" t="s">
        <v>1424</v>
      </c>
    </row>
    <row r="300" spans="1:4">
      <c r="A300" s="9" t="s">
        <v>635</v>
      </c>
      <c r="B300" s="30" t="s">
        <v>636</v>
      </c>
      <c r="C300" t="s">
        <v>1461</v>
      </c>
      <c r="D300" t="s">
        <v>1424</v>
      </c>
    </row>
    <row r="301" spans="1:4">
      <c r="A301" s="9" t="s">
        <v>637</v>
      </c>
      <c r="B301" s="30" t="s">
        <v>638</v>
      </c>
      <c r="C301" t="s">
        <v>1462</v>
      </c>
      <c r="D301" t="s">
        <v>1424</v>
      </c>
    </row>
    <row r="302" spans="1:4">
      <c r="A302" s="9" t="s">
        <v>639</v>
      </c>
      <c r="B302" s="30" t="s">
        <v>640</v>
      </c>
      <c r="C302" t="s">
        <v>1463</v>
      </c>
      <c r="D302" t="s">
        <v>1424</v>
      </c>
    </row>
    <row r="303" spans="1:4">
      <c r="A303" s="9" t="s">
        <v>643</v>
      </c>
      <c r="B303" s="30" t="s">
        <v>644</v>
      </c>
      <c r="C303" t="s">
        <v>1464</v>
      </c>
      <c r="D303" t="s">
        <v>1424</v>
      </c>
    </row>
    <row r="304" spans="1:4">
      <c r="A304" s="9" t="s">
        <v>645</v>
      </c>
      <c r="B304" s="30" t="s">
        <v>646</v>
      </c>
      <c r="C304" t="s">
        <v>1465</v>
      </c>
      <c r="D304" t="s">
        <v>1424</v>
      </c>
    </row>
    <row r="305" spans="1:4">
      <c r="A305" s="9" t="s">
        <v>647</v>
      </c>
      <c r="B305" s="30" t="s">
        <v>648</v>
      </c>
      <c r="C305" t="s">
        <v>1466</v>
      </c>
      <c r="D305" t="s">
        <v>1424</v>
      </c>
    </row>
    <row r="306" spans="1:4">
      <c r="A306" s="9" t="s">
        <v>649</v>
      </c>
      <c r="B306" s="30" t="s">
        <v>650</v>
      </c>
      <c r="C306" t="s">
        <v>1467</v>
      </c>
      <c r="D306" t="s">
        <v>1424</v>
      </c>
    </row>
    <row r="307" spans="1:4">
      <c r="A307" s="9" t="s">
        <v>651</v>
      </c>
      <c r="B307" s="30" t="s">
        <v>652</v>
      </c>
      <c r="C307" t="s">
        <v>1468</v>
      </c>
      <c r="D307" t="s">
        <v>1424</v>
      </c>
    </row>
    <row r="308" spans="1:4">
      <c r="A308" s="9" t="s">
        <v>653</v>
      </c>
      <c r="B308" s="30" t="s">
        <v>654</v>
      </c>
      <c r="C308" t="s">
        <v>1469</v>
      </c>
      <c r="D308" t="s">
        <v>1424</v>
      </c>
    </row>
    <row r="309" spans="1:4">
      <c r="A309" s="9" t="s">
        <v>655</v>
      </c>
      <c r="B309" s="30" t="s">
        <v>656</v>
      </c>
      <c r="C309" t="s">
        <v>1470</v>
      </c>
      <c r="D309" t="s">
        <v>1424</v>
      </c>
    </row>
    <row r="310" spans="1:4">
      <c r="A310" s="9" t="s">
        <v>657</v>
      </c>
      <c r="B310" s="30" t="s">
        <v>658</v>
      </c>
      <c r="C310" t="s">
        <v>1471</v>
      </c>
      <c r="D310" t="s">
        <v>1424</v>
      </c>
    </row>
    <row r="311" spans="1:4">
      <c r="A311" s="9" t="s">
        <v>659</v>
      </c>
      <c r="B311" s="30" t="s">
        <v>660</v>
      </c>
      <c r="C311" t="s">
        <v>1472</v>
      </c>
      <c r="D311" t="s">
        <v>1424</v>
      </c>
    </row>
    <row r="312" spans="1:4">
      <c r="A312" s="9" t="s">
        <v>661</v>
      </c>
      <c r="B312" s="30" t="s">
        <v>662</v>
      </c>
      <c r="C312" t="s">
        <v>1473</v>
      </c>
      <c r="D312" t="s">
        <v>1424</v>
      </c>
    </row>
    <row r="313" spans="1:4">
      <c r="A313" s="9" t="s">
        <v>663</v>
      </c>
      <c r="B313" s="30" t="s">
        <v>664</v>
      </c>
      <c r="C313" t="s">
        <v>1474</v>
      </c>
      <c r="D313" t="s">
        <v>1424</v>
      </c>
    </row>
    <row r="314" spans="1:4">
      <c r="A314" s="9" t="s">
        <v>665</v>
      </c>
      <c r="B314" s="30" t="s">
        <v>666</v>
      </c>
      <c r="C314" t="s">
        <v>1475</v>
      </c>
      <c r="D314" t="s">
        <v>1424</v>
      </c>
    </row>
    <row r="315" spans="1:4">
      <c r="A315" s="9" t="s">
        <v>667</v>
      </c>
      <c r="B315" s="30" t="s">
        <v>668</v>
      </c>
      <c r="C315" t="s">
        <v>1476</v>
      </c>
      <c r="D315" t="s">
        <v>1424</v>
      </c>
    </row>
    <row r="316" spans="1:4">
      <c r="A316" s="9" t="s">
        <v>669</v>
      </c>
      <c r="B316" s="30" t="s">
        <v>670</v>
      </c>
      <c r="C316" t="s">
        <v>1477</v>
      </c>
      <c r="D316" t="s">
        <v>1424</v>
      </c>
    </row>
    <row r="317" spans="1:4">
      <c r="A317" s="9" t="s">
        <v>671</v>
      </c>
      <c r="B317" s="30" t="s">
        <v>672</v>
      </c>
      <c r="C317" t="s">
        <v>1478</v>
      </c>
      <c r="D317" t="s">
        <v>1424</v>
      </c>
    </row>
    <row r="318" spans="1:4">
      <c r="A318" s="9" t="s">
        <v>673</v>
      </c>
      <c r="B318" s="30" t="s">
        <v>674</v>
      </c>
      <c r="C318" t="s">
        <v>1479</v>
      </c>
      <c r="D318" t="s">
        <v>1424</v>
      </c>
    </row>
    <row r="319" spans="1:4">
      <c r="A319" s="9" t="s">
        <v>675</v>
      </c>
      <c r="B319" s="30" t="s">
        <v>676</v>
      </c>
      <c r="C319" t="s">
        <v>1480</v>
      </c>
      <c r="D319" t="s">
        <v>1424</v>
      </c>
    </row>
    <row r="320" spans="1:4">
      <c r="A320" s="9" t="s">
        <v>677</v>
      </c>
      <c r="B320" s="30" t="s">
        <v>678</v>
      </c>
      <c r="C320" t="s">
        <v>1481</v>
      </c>
      <c r="D320" t="s">
        <v>1424</v>
      </c>
    </row>
    <row r="321" spans="1:4">
      <c r="A321" s="9" t="s">
        <v>679</v>
      </c>
      <c r="B321" s="30" t="s">
        <v>680</v>
      </c>
      <c r="C321" t="s">
        <v>1482</v>
      </c>
      <c r="D321" t="s">
        <v>1424</v>
      </c>
    </row>
    <row r="322" spans="1:4">
      <c r="A322" s="9" t="s">
        <v>681</v>
      </c>
      <c r="B322" s="30" t="s">
        <v>682</v>
      </c>
      <c r="C322" t="s">
        <v>1483</v>
      </c>
      <c r="D322" t="s">
        <v>1424</v>
      </c>
    </row>
    <row r="323" spans="1:4">
      <c r="A323" s="9" t="s">
        <v>683</v>
      </c>
      <c r="B323" s="30" t="s">
        <v>684</v>
      </c>
      <c r="C323" t="s">
        <v>1484</v>
      </c>
      <c r="D323" t="s">
        <v>1424</v>
      </c>
    </row>
    <row r="324" spans="1:4">
      <c r="A324" s="9" t="s">
        <v>685</v>
      </c>
      <c r="B324" s="30" t="s">
        <v>686</v>
      </c>
      <c r="C324" t="s">
        <v>1485</v>
      </c>
      <c r="D324" t="s">
        <v>1424</v>
      </c>
    </row>
    <row r="325" spans="1:4">
      <c r="A325" s="9" t="s">
        <v>687</v>
      </c>
      <c r="B325" s="30" t="s">
        <v>688</v>
      </c>
      <c r="C325" t="s">
        <v>1486</v>
      </c>
      <c r="D325" t="s">
        <v>1424</v>
      </c>
    </row>
    <row r="326" spans="1:4">
      <c r="A326" s="9" t="s">
        <v>689</v>
      </c>
      <c r="B326" s="30" t="s">
        <v>690</v>
      </c>
      <c r="C326" t="s">
        <v>1487</v>
      </c>
      <c r="D326" t="s">
        <v>1424</v>
      </c>
    </row>
    <row r="327" spans="1:4">
      <c r="A327" s="9" t="s">
        <v>691</v>
      </c>
      <c r="B327" s="30" t="s">
        <v>692</v>
      </c>
      <c r="C327" t="s">
        <v>1488</v>
      </c>
      <c r="D327" t="s">
        <v>1424</v>
      </c>
    </row>
    <row r="328" spans="1:4">
      <c r="A328" s="9" t="s">
        <v>693</v>
      </c>
      <c r="B328" s="30" t="s">
        <v>694</v>
      </c>
      <c r="C328" t="s">
        <v>1489</v>
      </c>
      <c r="D328" t="s">
        <v>1424</v>
      </c>
    </row>
    <row r="329" spans="1:4">
      <c r="A329" s="9" t="s">
        <v>695</v>
      </c>
      <c r="B329" s="30" t="s">
        <v>696</v>
      </c>
      <c r="C329" t="s">
        <v>1490</v>
      </c>
      <c r="D329" t="s">
        <v>1424</v>
      </c>
    </row>
    <row r="330" spans="1:4">
      <c r="A330" s="9" t="s">
        <v>697</v>
      </c>
      <c r="B330" s="30" t="s">
        <v>698</v>
      </c>
      <c r="C330" t="s">
        <v>1491</v>
      </c>
      <c r="D330" t="s">
        <v>1424</v>
      </c>
    </row>
    <row r="331" spans="1:4">
      <c r="A331" s="9" t="s">
        <v>699</v>
      </c>
      <c r="B331" s="30" t="s">
        <v>700</v>
      </c>
      <c r="C331" t="s">
        <v>1492</v>
      </c>
      <c r="D331" t="s">
        <v>1424</v>
      </c>
    </row>
    <row r="332" spans="1:4">
      <c r="A332" s="9" t="s">
        <v>701</v>
      </c>
      <c r="B332" s="30" t="s">
        <v>702</v>
      </c>
      <c r="C332" t="s">
        <v>1493</v>
      </c>
      <c r="D332" t="s">
        <v>1424</v>
      </c>
    </row>
    <row r="333" spans="1:4">
      <c r="A333" s="9" t="s">
        <v>703</v>
      </c>
      <c r="B333" s="30" t="s">
        <v>704</v>
      </c>
      <c r="C333" t="s">
        <v>1494</v>
      </c>
      <c r="D333" t="s">
        <v>1424</v>
      </c>
    </row>
    <row r="334" spans="1:4">
      <c r="A334" s="9" t="s">
        <v>705</v>
      </c>
      <c r="B334" s="30" t="s">
        <v>706</v>
      </c>
      <c r="C334" t="s">
        <v>1495</v>
      </c>
      <c r="D334" t="s">
        <v>1424</v>
      </c>
    </row>
    <row r="335" spans="1:4">
      <c r="A335" s="9" t="s">
        <v>707</v>
      </c>
      <c r="B335" s="30" t="s">
        <v>708</v>
      </c>
      <c r="C335" t="s">
        <v>1496</v>
      </c>
      <c r="D335" t="s">
        <v>1424</v>
      </c>
    </row>
    <row r="336" spans="1:4">
      <c r="A336" s="9" t="s">
        <v>709</v>
      </c>
      <c r="B336" s="30" t="s">
        <v>710</v>
      </c>
      <c r="C336" t="s">
        <v>1497</v>
      </c>
      <c r="D336" t="s">
        <v>1424</v>
      </c>
    </row>
    <row r="337" spans="1:4">
      <c r="A337" s="9" t="s">
        <v>711</v>
      </c>
      <c r="B337" s="30" t="s">
        <v>712</v>
      </c>
      <c r="C337" t="s">
        <v>1498</v>
      </c>
      <c r="D337" t="s">
        <v>1424</v>
      </c>
    </row>
    <row r="338" spans="1:4">
      <c r="A338" s="9" t="s">
        <v>713</v>
      </c>
      <c r="B338" s="30" t="s">
        <v>714</v>
      </c>
      <c r="C338" t="s">
        <v>1499</v>
      </c>
      <c r="D338" t="s">
        <v>1424</v>
      </c>
    </row>
    <row r="339" spans="1:4">
      <c r="A339" s="9" t="s">
        <v>715</v>
      </c>
      <c r="B339" s="30" t="s">
        <v>716</v>
      </c>
      <c r="C339" t="s">
        <v>1500</v>
      </c>
      <c r="D339" t="s">
        <v>1424</v>
      </c>
    </row>
    <row r="340" spans="1:4">
      <c r="A340" s="9" t="s">
        <v>717</v>
      </c>
      <c r="B340" s="30" t="s">
        <v>718</v>
      </c>
      <c r="C340" t="s">
        <v>1501</v>
      </c>
      <c r="D340" t="s">
        <v>1424</v>
      </c>
    </row>
    <row r="341" spans="1:4">
      <c r="A341" s="9" t="s">
        <v>719</v>
      </c>
      <c r="B341" s="30" t="s">
        <v>720</v>
      </c>
      <c r="C341" t="s">
        <v>1502</v>
      </c>
      <c r="D341" t="s">
        <v>1424</v>
      </c>
    </row>
    <row r="342" spans="1:4">
      <c r="A342" s="9" t="s">
        <v>721</v>
      </c>
      <c r="B342" s="30" t="s">
        <v>722</v>
      </c>
      <c r="C342" t="s">
        <v>1503</v>
      </c>
      <c r="D342" t="s">
        <v>1424</v>
      </c>
    </row>
    <row r="343" spans="1:4">
      <c r="A343" s="9" t="s">
        <v>723</v>
      </c>
      <c r="B343" s="30" t="s">
        <v>724</v>
      </c>
      <c r="C343" t="s">
        <v>1504</v>
      </c>
      <c r="D343" t="s">
        <v>1424</v>
      </c>
    </row>
    <row r="344" spans="1:4">
      <c r="A344" s="9" t="s">
        <v>725</v>
      </c>
      <c r="B344" s="30" t="s">
        <v>726</v>
      </c>
      <c r="C344" t="s">
        <v>1505</v>
      </c>
      <c r="D344" t="s">
        <v>1424</v>
      </c>
    </row>
    <row r="345" spans="1:4">
      <c r="A345" s="9" t="s">
        <v>727</v>
      </c>
      <c r="B345" s="30" t="s">
        <v>728</v>
      </c>
      <c r="C345" t="s">
        <v>1506</v>
      </c>
      <c r="D345" t="s">
        <v>1424</v>
      </c>
    </row>
    <row r="346" spans="1:4">
      <c r="A346" s="9" t="s">
        <v>729</v>
      </c>
      <c r="B346" s="30" t="s">
        <v>730</v>
      </c>
      <c r="C346" t="s">
        <v>1507</v>
      </c>
      <c r="D346" t="s">
        <v>1424</v>
      </c>
    </row>
    <row r="347" spans="1:4">
      <c r="A347" s="9" t="s">
        <v>731</v>
      </c>
      <c r="B347" s="30" t="s">
        <v>732</v>
      </c>
      <c r="C347" t="s">
        <v>1508</v>
      </c>
      <c r="D347" t="s">
        <v>1424</v>
      </c>
    </row>
    <row r="348" spans="1:4">
      <c r="A348" s="9" t="s">
        <v>733</v>
      </c>
      <c r="B348" s="30" t="s">
        <v>734</v>
      </c>
      <c r="C348" t="s">
        <v>1509</v>
      </c>
      <c r="D348" t="s">
        <v>1424</v>
      </c>
    </row>
    <row r="349" spans="1:4">
      <c r="A349" s="9" t="s">
        <v>735</v>
      </c>
      <c r="B349" s="30" t="s">
        <v>736</v>
      </c>
      <c r="C349" t="s">
        <v>1510</v>
      </c>
      <c r="D349" t="s">
        <v>1424</v>
      </c>
    </row>
    <row r="350" spans="1:4">
      <c r="A350" s="9" t="s">
        <v>737</v>
      </c>
      <c r="B350" s="30" t="s">
        <v>738</v>
      </c>
      <c r="C350" t="s">
        <v>1511</v>
      </c>
      <c r="D350" t="s">
        <v>1424</v>
      </c>
    </row>
    <row r="351" spans="1:4">
      <c r="A351" s="9" t="s">
        <v>741</v>
      </c>
      <c r="B351" s="30" t="s">
        <v>742</v>
      </c>
      <c r="C351" t="s">
        <v>1512</v>
      </c>
      <c r="D351" t="s">
        <v>1424</v>
      </c>
    </row>
    <row r="352" spans="1:4">
      <c r="A352" s="9" t="s">
        <v>743</v>
      </c>
      <c r="B352" s="30" t="s">
        <v>744</v>
      </c>
      <c r="C352" t="s">
        <v>1513</v>
      </c>
      <c r="D352" t="s">
        <v>1424</v>
      </c>
    </row>
    <row r="353" spans="1:4">
      <c r="A353" s="9" t="s">
        <v>745</v>
      </c>
      <c r="B353" s="30" t="s">
        <v>746</v>
      </c>
      <c r="C353" t="s">
        <v>1514</v>
      </c>
      <c r="D353" t="s">
        <v>1424</v>
      </c>
    </row>
    <row r="354" spans="1:4">
      <c r="A354" s="9" t="s">
        <v>747</v>
      </c>
      <c r="B354" s="30" t="s">
        <v>748</v>
      </c>
      <c r="C354" t="s">
        <v>1515</v>
      </c>
      <c r="D354" t="s">
        <v>1424</v>
      </c>
    </row>
    <row r="355" spans="1:4">
      <c r="A355" s="9" t="s">
        <v>749</v>
      </c>
      <c r="B355" s="30" t="s">
        <v>750</v>
      </c>
      <c r="C355" t="s">
        <v>1516</v>
      </c>
      <c r="D355" t="s">
        <v>1424</v>
      </c>
    </row>
    <row r="356" spans="1:4">
      <c r="A356" s="9" t="s">
        <v>751</v>
      </c>
      <c r="B356" s="30" t="s">
        <v>752</v>
      </c>
      <c r="C356" t="s">
        <v>1517</v>
      </c>
      <c r="D356" t="s">
        <v>1424</v>
      </c>
    </row>
    <row r="357" spans="1:4">
      <c r="A357" s="9" t="s">
        <v>753</v>
      </c>
      <c r="B357" s="30" t="s">
        <v>754</v>
      </c>
      <c r="C357" t="s">
        <v>1518</v>
      </c>
      <c r="D357" t="s">
        <v>1424</v>
      </c>
    </row>
    <row r="358" spans="1:4">
      <c r="A358" s="9" t="s">
        <v>755</v>
      </c>
      <c r="B358" s="30" t="s">
        <v>756</v>
      </c>
      <c r="C358" t="s">
        <v>1519</v>
      </c>
      <c r="D358" t="s">
        <v>1424</v>
      </c>
    </row>
    <row r="359" spans="1:4">
      <c r="A359" s="9" t="s">
        <v>757</v>
      </c>
      <c r="B359" s="30" t="s">
        <v>758</v>
      </c>
      <c r="C359" t="s">
        <v>1520</v>
      </c>
      <c r="D359" t="s">
        <v>1424</v>
      </c>
    </row>
    <row r="360" spans="1:4">
      <c r="A360" s="9" t="s">
        <v>759</v>
      </c>
      <c r="B360" s="30" t="s">
        <v>760</v>
      </c>
      <c r="C360" t="s">
        <v>1521</v>
      </c>
      <c r="D360" t="s">
        <v>1424</v>
      </c>
    </row>
    <row r="361" spans="1:4">
      <c r="A361" s="9" t="s">
        <v>761</v>
      </c>
      <c r="B361" s="30" t="s">
        <v>762</v>
      </c>
      <c r="C361" t="s">
        <v>1522</v>
      </c>
      <c r="D361" t="s">
        <v>1424</v>
      </c>
    </row>
    <row r="362" spans="1:4">
      <c r="A362" s="9" t="s">
        <v>763</v>
      </c>
      <c r="B362" s="30" t="s">
        <v>764</v>
      </c>
      <c r="C362" t="s">
        <v>1523</v>
      </c>
      <c r="D362" t="s">
        <v>1424</v>
      </c>
    </row>
    <row r="363" spans="1:4">
      <c r="A363" s="9" t="s">
        <v>765</v>
      </c>
      <c r="B363" s="30" t="s">
        <v>766</v>
      </c>
      <c r="C363" t="s">
        <v>1524</v>
      </c>
      <c r="D363" t="s">
        <v>1424</v>
      </c>
    </row>
    <row r="364" spans="1:4">
      <c r="A364" s="9" t="s">
        <v>767</v>
      </c>
      <c r="B364" s="30" t="s">
        <v>768</v>
      </c>
      <c r="C364" t="s">
        <v>1525</v>
      </c>
      <c r="D364" t="s">
        <v>1424</v>
      </c>
    </row>
    <row r="365" spans="1:4">
      <c r="A365" s="9" t="s">
        <v>769</v>
      </c>
      <c r="B365" s="30" t="s">
        <v>770</v>
      </c>
      <c r="C365" t="s">
        <v>1526</v>
      </c>
      <c r="D365" t="s">
        <v>1424</v>
      </c>
    </row>
    <row r="366" spans="1:4">
      <c r="A366" s="9" t="s">
        <v>771</v>
      </c>
      <c r="B366" s="30" t="s">
        <v>772</v>
      </c>
      <c r="C366" t="s">
        <v>1527</v>
      </c>
      <c r="D366" t="s">
        <v>1424</v>
      </c>
    </row>
    <row r="367" spans="1:4">
      <c r="A367" s="9" t="s">
        <v>773</v>
      </c>
      <c r="B367" s="30" t="s">
        <v>774</v>
      </c>
      <c r="C367" t="s">
        <v>1528</v>
      </c>
      <c r="D367" t="s">
        <v>1424</v>
      </c>
    </row>
    <row r="368" spans="1:4">
      <c r="A368" s="9" t="s">
        <v>775</v>
      </c>
      <c r="B368" s="30" t="s">
        <v>776</v>
      </c>
      <c r="C368" t="s">
        <v>1529</v>
      </c>
      <c r="D368" t="s">
        <v>1424</v>
      </c>
    </row>
    <row r="369" spans="1:4">
      <c r="A369" s="9" t="s">
        <v>777</v>
      </c>
      <c r="B369" s="30" t="s">
        <v>778</v>
      </c>
      <c r="C369" t="s">
        <v>1530</v>
      </c>
      <c r="D369" t="s">
        <v>1424</v>
      </c>
    </row>
    <row r="370" spans="1:4">
      <c r="A370" s="9" t="s">
        <v>779</v>
      </c>
      <c r="B370" s="30" t="s">
        <v>780</v>
      </c>
      <c r="C370" t="s">
        <v>1531</v>
      </c>
      <c r="D370" t="s">
        <v>1424</v>
      </c>
    </row>
    <row r="371" spans="1:4">
      <c r="A371" s="9" t="s">
        <v>781</v>
      </c>
      <c r="B371" s="30" t="s">
        <v>782</v>
      </c>
      <c r="C371" t="s">
        <v>1532</v>
      </c>
      <c r="D371" t="s">
        <v>1424</v>
      </c>
    </row>
    <row r="372" spans="1:4">
      <c r="A372" s="9" t="s">
        <v>198</v>
      </c>
      <c r="B372" s="30" t="s">
        <v>199</v>
      </c>
    </row>
    <row r="373" spans="1:4">
      <c r="A373" s="9" t="s">
        <v>250</v>
      </c>
      <c r="B373" s="30" t="s">
        <v>251</v>
      </c>
    </row>
    <row r="374" spans="1:4">
      <c r="A374" s="9" t="s">
        <v>422</v>
      </c>
      <c r="B374" s="30" t="s">
        <v>423</v>
      </c>
    </row>
    <row r="375" spans="1:4">
      <c r="A375" s="9" t="s">
        <v>424</v>
      </c>
      <c r="B375" s="30" t="s">
        <v>425</v>
      </c>
      <c r="C375" t="s">
        <v>1533</v>
      </c>
    </row>
    <row r="376" spans="1:4">
      <c r="A376" s="9" t="s">
        <v>484</v>
      </c>
      <c r="B376" s="30" t="s">
        <v>485</v>
      </c>
    </row>
    <row r="377" spans="1:4">
      <c r="A377" s="9" t="s">
        <v>490</v>
      </c>
      <c r="B377" s="30" t="s">
        <v>491</v>
      </c>
    </row>
    <row r="378" spans="1:4">
      <c r="A378" s="9" t="s">
        <v>496</v>
      </c>
      <c r="B378" s="30" t="s">
        <v>497</v>
      </c>
    </row>
    <row r="379" spans="1:4">
      <c r="A379" s="9" t="s">
        <v>500</v>
      </c>
      <c r="B379" s="30" t="s">
        <v>501</v>
      </c>
    </row>
    <row r="380" spans="1:4">
      <c r="A380" s="9" t="s">
        <v>536</v>
      </c>
      <c r="B380" s="30" t="s">
        <v>537</v>
      </c>
    </row>
    <row r="381" spans="1:4">
      <c r="A381" s="9" t="s">
        <v>542</v>
      </c>
      <c r="B381" s="30" t="s">
        <v>543</v>
      </c>
    </row>
    <row r="382" spans="1:4">
      <c r="A382" s="9" t="s">
        <v>544</v>
      </c>
      <c r="B382" s="30" t="s">
        <v>545</v>
      </c>
    </row>
    <row r="383" spans="1:4">
      <c r="A383" s="9" t="s">
        <v>546</v>
      </c>
      <c r="B383" s="30" t="s">
        <v>547</v>
      </c>
    </row>
    <row r="384" spans="1:4">
      <c r="A384" s="9" t="s">
        <v>548</v>
      </c>
      <c r="B384" s="30" t="s">
        <v>549</v>
      </c>
    </row>
    <row r="385" spans="1:2">
      <c r="A385" s="9" t="s">
        <v>550</v>
      </c>
      <c r="B385" s="30" t="s">
        <v>551</v>
      </c>
    </row>
    <row r="386" spans="1:2">
      <c r="A386" s="9" t="s">
        <v>552</v>
      </c>
      <c r="B386" s="30" t="s">
        <v>553</v>
      </c>
    </row>
    <row r="387" spans="1:2">
      <c r="A387" s="9" t="s">
        <v>554</v>
      </c>
      <c r="B387" s="30" t="s">
        <v>555</v>
      </c>
    </row>
    <row r="388" spans="1:2">
      <c r="A388" s="9" t="s">
        <v>558</v>
      </c>
      <c r="B388" s="30" t="s">
        <v>381</v>
      </c>
    </row>
    <row r="389" spans="1:2">
      <c r="A389" s="9" t="s">
        <v>559</v>
      </c>
      <c r="B389" s="30" t="s">
        <v>231</v>
      </c>
    </row>
    <row r="390" spans="1:2">
      <c r="A390" s="9" t="s">
        <v>572</v>
      </c>
      <c r="B390" s="30" t="s">
        <v>383</v>
      </c>
    </row>
    <row r="391" spans="1:2">
      <c r="A391" s="9" t="s">
        <v>573</v>
      </c>
      <c r="B391" s="30" t="s">
        <v>445</v>
      </c>
    </row>
    <row r="392" spans="1:2">
      <c r="A392" s="9" t="s">
        <v>584</v>
      </c>
      <c r="B392" s="30" t="s">
        <v>447</v>
      </c>
    </row>
    <row r="393" spans="1:2">
      <c r="A393" s="9" t="s">
        <v>589</v>
      </c>
      <c r="B393" s="30" t="s">
        <v>590</v>
      </c>
    </row>
    <row r="394" spans="1:2">
      <c r="A394" s="9" t="s">
        <v>641</v>
      </c>
      <c r="B394" s="30" t="s">
        <v>642</v>
      </c>
    </row>
    <row r="397" spans="1:2">
      <c r="A397">
        <v>2287</v>
      </c>
    </row>
    <row r="398" spans="1:2">
      <c r="A398">
        <v>4084</v>
      </c>
    </row>
    <row r="399" spans="1:2">
      <c r="A399">
        <v>4325</v>
      </c>
    </row>
    <row r="400" spans="1:2">
      <c r="A400">
        <v>9631</v>
      </c>
    </row>
    <row r="401" spans="1:1">
      <c r="A401">
        <v>9630</v>
      </c>
    </row>
  </sheetData>
  <sortState xmlns:xlrd2="http://schemas.microsoft.com/office/spreadsheetml/2017/richdata2" ref="A13:D394">
    <sortCondition ref="D13:D39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2025-03-16T22:05:58Z</dcterms:created>
  <dcterms:modified xsi:type="dcterms:W3CDTF">2025-04-24T13:03:42Z</dcterms:modified>
  <cp:category/>
  <cp:contentStatus/>
</cp:coreProperties>
</file>